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VINCY\OneDrive - Vincy R Dsilva\VBA\Brendan\AI Project\Docs\"/>
    </mc:Choice>
  </mc:AlternateContent>
  <xr:revisionPtr revIDLastSave="0" documentId="13_ncr:1_{3785C615-F524-412A-B233-E89107231733}" xr6:coauthVersionLast="47" xr6:coauthVersionMax="47" xr10:uidLastSave="{00000000-0000-0000-0000-000000000000}"/>
  <bookViews>
    <workbookView xWindow="-110" yWindow="-110" windowWidth="25820" windowHeight="13900" tabRatio="762" xr2:uid="{00000000-000D-0000-FFFF-FFFF00000000}"/>
  </bookViews>
  <sheets>
    <sheet name="CRES" sheetId="73" r:id="rId1"/>
    <sheet name="Altamonte - Variance" sheetId="26" state="hidden" r:id="rId2"/>
    <sheet name="Teagen - Input" sheetId="1" state="hidden" r:id="rId3"/>
    <sheet name="Teagen - Variance" sheetId="23" state="hidden" r:id="rId4"/>
    <sheet name="Teagen - CRES" sheetId="6" state="hidden" r:id="rId5"/>
    <sheet name="Tides on McDowell - Variance" sheetId="24" state="hidden" r:id="rId6"/>
    <sheet name="Tides on Westcreek - Variance" sheetId="25" state="hidden" r:id="rId7"/>
    <sheet name="Sunset View - Input" sheetId="19" state="hidden" r:id="rId8"/>
    <sheet name="Sunset View - CRES" sheetId="20" state="hidden" r:id="rId9"/>
    <sheet name="Sunrise on Bethany - Input" sheetId="17" state="hidden" r:id="rId10"/>
    <sheet name="Sunrise on Bethany - CRES" sheetId="18" state="hidden" r:id="rId11"/>
    <sheet name="Sunrise in Chandler - Input" sheetId="68" state="hidden" r:id="rId12"/>
    <sheet name="Sunrise in Chandler - CRES" sheetId="69" state="hidden" r:id="rId13"/>
    <sheet name="Royal Spring - Input" sheetId="40" state="hidden" r:id="rId14"/>
    <sheet name="Royal Spring - CRES" sheetId="41" state="hidden" r:id="rId15"/>
    <sheet name="Sarah at Lake Houston - Input" sheetId="42" state="hidden" r:id="rId16"/>
    <sheet name="Sarah at Lake Houston - CRES" sheetId="43" state="hidden" r:id="rId17"/>
    <sheet name="Copia - Input (BS)" sheetId="86" state="hidden" r:id="rId18"/>
    <sheet name="Copia - Input (IS)" sheetId="9" state="hidden" r:id="rId19"/>
    <sheet name="Copia - CRES" sheetId="10" state="hidden" r:id="rId20"/>
    <sheet name="Pooler Station - Input (BS)" sheetId="87" state="hidden" r:id="rId21"/>
    <sheet name="Pooler Station - Input (IS)" sheetId="44" state="hidden" r:id="rId22"/>
    <sheet name="Pooler Station - CRES" sheetId="45" state="hidden" r:id="rId23"/>
    <sheet name="Heron on the Bluffs-Input (BS)" sheetId="88" state="hidden" r:id="rId24"/>
    <sheet name="Heron on the Bluffs-Input (IS)" sheetId="46" state="hidden" r:id="rId25"/>
    <sheet name="Heron on the Bluffs - CRES" sheetId="47" state="hidden" r:id="rId26"/>
    <sheet name="Osprey on the Bluffs-Input (BS)" sheetId="89" state="hidden" r:id="rId27"/>
    <sheet name="Osprey on the Bluffs-Input (IS)" sheetId="48" state="hidden" r:id="rId28"/>
    <sheet name="Osprey on the Bluffs - CRES" sheetId="49" state="hidden" r:id="rId29"/>
    <sheet name="The Pynes - Input (BS)" sheetId="90" state="hidden" r:id="rId30"/>
    <sheet name="The Pynes - Input (IS)" sheetId="50" state="hidden" r:id="rId31"/>
    <sheet name="The Pynes - CRES" sheetId="51" state="hidden" r:id="rId32"/>
    <sheet name="Bridgewater - Input (BS) " sheetId="91" state="hidden" r:id="rId33"/>
    <sheet name="Bridgewater - Input (IS)" sheetId="52" state="hidden" r:id="rId34"/>
    <sheet name="Bridgewater Apartments - CRES" sheetId="53" state="hidden" r:id="rId35"/>
    <sheet name="Perse - Input (BS)" sheetId="92" state="hidden" r:id="rId36"/>
    <sheet name="Perse - Input (IS)" sheetId="54" state="hidden" r:id="rId37"/>
    <sheet name="Perse Apartments - CRES" sheetId="55" state="hidden" r:id="rId38"/>
    <sheet name="Art 88 Apartments - Input (BS)" sheetId="93" state="hidden" r:id="rId39"/>
    <sheet name="Art 88 Apartments - Input (IS)" sheetId="56" state="hidden" r:id="rId40"/>
    <sheet name="Art 88 Apartments - CRES" sheetId="57" state="hidden" r:id="rId41"/>
    <sheet name="Trailpoint - Input (BS)" sheetId="94" state="hidden" r:id="rId42"/>
    <sheet name="Trailpoint - Input (IS)" sheetId="58" state="hidden" r:id="rId43"/>
    <sheet name="Trailpoint  - CRES" sheetId="59" state="hidden" r:id="rId44"/>
    <sheet name="Laurel Grove - Input (BS)" sheetId="96" state="hidden" r:id="rId45"/>
    <sheet name="Laurel Grove - Input (IS)" sheetId="62" state="hidden" r:id="rId46"/>
    <sheet name="Laurel Grove - CRES" sheetId="63" state="hidden" r:id="rId47"/>
    <sheet name="Fieldstone Glen - Input (BS)" sheetId="97" state="hidden" r:id="rId48"/>
    <sheet name="Fieldstone Glen - Input (IS)" sheetId="64" state="hidden" r:id="rId49"/>
    <sheet name="Fieldstone Glen - CRES" sheetId="65" state="hidden" r:id="rId50"/>
    <sheet name="Ariel - Input (BS)" sheetId="154" state="hidden" r:id="rId51"/>
    <sheet name="Ariel - Input  (IS)" sheetId="155" state="hidden" r:id="rId52"/>
    <sheet name="Ariel - CRES" sheetId="156" state="hidden" r:id="rId53"/>
    <sheet name="Report Parameters" sheetId="4" state="hidden" r:id="rId54"/>
  </sheets>
  <definedNames>
    <definedName name="_xlnm._FilterDatabase" localSheetId="45" hidden="1">'Laurel Grove - Input (IS)'!$A$1:$Q$467</definedName>
    <definedName name="_xlnm.Print_Area" localSheetId="53">'Report Parameters'!$A$1:$B$32</definedName>
    <definedName name="_xlnm.Print_Titles" localSheetId="1">'Altamonte - Variance'!$1:$5</definedName>
    <definedName name="_xlnm.Print_Titles" localSheetId="51">'Ariel - Input  (IS)'!$7:$7</definedName>
    <definedName name="_xlnm.Print_Titles" localSheetId="39">'Art 88 Apartments - Input (IS)'!$7:$7</definedName>
    <definedName name="_xlnm.Print_Titles" localSheetId="33">'Bridgewater - Input (IS)'!$7:$7</definedName>
    <definedName name="_xlnm.Print_Titles" localSheetId="18">'Copia - Input (IS)'!$7:$7</definedName>
    <definedName name="_xlnm.Print_Titles" localSheetId="48">'Fieldstone Glen - Input (IS)'!$7:$7</definedName>
    <definedName name="_xlnm.Print_Titles" localSheetId="24">'Heron on the Bluffs-Input (IS)'!$7:$7</definedName>
    <definedName name="_xlnm.Print_Titles" localSheetId="45">'Laurel Grove - Input (IS)'!$7:$7</definedName>
    <definedName name="_xlnm.Print_Titles" localSheetId="27">'Osprey on the Bluffs-Input (IS)'!$7:$7</definedName>
    <definedName name="_xlnm.Print_Titles" localSheetId="36">'Perse - Input (IS)'!$7:$7</definedName>
    <definedName name="_xlnm.Print_Titles" localSheetId="21">'Pooler Station - Input (IS)'!$7:$7</definedName>
    <definedName name="_xlnm.Print_Titles" localSheetId="13">'Royal Spring - Input'!$7:$7</definedName>
    <definedName name="_xlnm.Print_Titles" localSheetId="15">'Sarah at Lake Houston - Input'!$7:$7</definedName>
    <definedName name="_xlnm.Print_Titles" localSheetId="11">'Sunrise in Chandler - Input'!$7:$7</definedName>
    <definedName name="_xlnm.Print_Titles" localSheetId="9">'Sunrise on Bethany - Input'!$7:$7</definedName>
    <definedName name="_xlnm.Print_Titles" localSheetId="7">'Sunset View - Input'!$7:$7</definedName>
    <definedName name="_xlnm.Print_Titles" localSheetId="2">'Teagen - Input'!$7:$7</definedName>
    <definedName name="_xlnm.Print_Titles" localSheetId="3">'Teagen - Variance'!$7:$8</definedName>
    <definedName name="_xlnm.Print_Titles" localSheetId="30">'The Pynes - Input (IS)'!$7:$7</definedName>
    <definedName name="_xlnm.Print_Titles" localSheetId="5">'Tides on McDowell - Variance'!$7:$8</definedName>
    <definedName name="_xlnm.Print_Titles" localSheetId="6">'Tides on Westcreek - Variance'!$7:$8</definedName>
    <definedName name="_xlnm.Print_Titles" localSheetId="42">'Trailpoint - Input (IS)'!$7:$7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156" l="1"/>
  <c r="L1" i="156"/>
  <c r="K1" i="156"/>
  <c r="J1" i="156"/>
  <c r="I1" i="156"/>
  <c r="H1" i="156"/>
  <c r="G1" i="156"/>
  <c r="G16" i="156" s="1"/>
  <c r="G34" i="156" s="1"/>
  <c r="G37" i="156" s="1"/>
  <c r="G46" i="156" s="1"/>
  <c r="F1" i="156"/>
  <c r="F16" i="156" s="1"/>
  <c r="F34" i="156" s="1"/>
  <c r="F37" i="156" s="1"/>
  <c r="F46" i="156" s="1"/>
  <c r="E1" i="156"/>
  <c r="D1" i="156"/>
  <c r="C1" i="156"/>
  <c r="B1" i="156"/>
  <c r="C30" i="156"/>
  <c r="M28" i="156"/>
  <c r="J27" i="156"/>
  <c r="D25" i="156"/>
  <c r="F23" i="156"/>
  <c r="K22" i="156"/>
  <c r="C22" i="156"/>
  <c r="J19" i="156"/>
  <c r="G18" i="156"/>
  <c r="L17" i="156"/>
  <c r="D17" i="156"/>
  <c r="P16" i="156"/>
  <c r="F31" i="156" s="1"/>
  <c r="M12" i="156"/>
  <c r="L12" i="156"/>
  <c r="K12" i="156"/>
  <c r="J12" i="156"/>
  <c r="I12" i="156"/>
  <c r="H12" i="156"/>
  <c r="G12" i="156"/>
  <c r="F12" i="156"/>
  <c r="E12" i="156"/>
  <c r="D12" i="156"/>
  <c r="C12" i="156"/>
  <c r="B12" i="156"/>
  <c r="M11" i="156"/>
  <c r="L11" i="156"/>
  <c r="K11" i="156"/>
  <c r="J11" i="156"/>
  <c r="I11" i="156"/>
  <c r="H11" i="156"/>
  <c r="G11" i="156"/>
  <c r="F11" i="156"/>
  <c r="E11" i="156"/>
  <c r="D11" i="156"/>
  <c r="C11" i="156"/>
  <c r="B11" i="156"/>
  <c r="M10" i="156"/>
  <c r="L10" i="156"/>
  <c r="K10" i="156"/>
  <c r="J10" i="156"/>
  <c r="I10" i="156"/>
  <c r="H10" i="156"/>
  <c r="G10" i="156"/>
  <c r="F10" i="156"/>
  <c r="E10" i="156"/>
  <c r="D10" i="156"/>
  <c r="C10" i="156"/>
  <c r="B10" i="156"/>
  <c r="M8" i="156"/>
  <c r="L8" i="156"/>
  <c r="K8" i="156"/>
  <c r="J8" i="156"/>
  <c r="I8" i="156"/>
  <c r="H8" i="156"/>
  <c r="G8" i="156"/>
  <c r="F8" i="156"/>
  <c r="E8" i="156"/>
  <c r="D8" i="156"/>
  <c r="C8" i="156"/>
  <c r="B8" i="156"/>
  <c r="M7" i="156"/>
  <c r="L7" i="156"/>
  <c r="K7" i="156"/>
  <c r="J7" i="156"/>
  <c r="I7" i="156"/>
  <c r="H7" i="156"/>
  <c r="G7" i="156"/>
  <c r="F7" i="156"/>
  <c r="E7" i="156"/>
  <c r="D7" i="156"/>
  <c r="C7" i="156"/>
  <c r="B7" i="156"/>
  <c r="M6" i="156"/>
  <c r="L6" i="156"/>
  <c r="K6" i="156"/>
  <c r="J6" i="156"/>
  <c r="I6" i="156"/>
  <c r="H6" i="156"/>
  <c r="G6" i="156"/>
  <c r="F6" i="156"/>
  <c r="E6" i="156"/>
  <c r="D6" i="156"/>
  <c r="C6" i="156"/>
  <c r="B6" i="156"/>
  <c r="M5" i="156"/>
  <c r="L5" i="156"/>
  <c r="K5" i="156"/>
  <c r="J5" i="156"/>
  <c r="I5" i="156"/>
  <c r="H5" i="156"/>
  <c r="G5" i="156"/>
  <c r="F5" i="156"/>
  <c r="E5" i="156"/>
  <c r="D5" i="156"/>
  <c r="C5" i="156"/>
  <c r="B5" i="156"/>
  <c r="M3" i="156"/>
  <c r="L3" i="156"/>
  <c r="K3" i="156"/>
  <c r="J3" i="156"/>
  <c r="I3" i="156"/>
  <c r="H3" i="156"/>
  <c r="G3" i="156"/>
  <c r="F3" i="156"/>
  <c r="E3" i="156"/>
  <c r="D3" i="156"/>
  <c r="C3" i="156"/>
  <c r="B3" i="156"/>
  <c r="M2" i="156"/>
  <c r="L2" i="156"/>
  <c r="K2" i="156"/>
  <c r="J2" i="156"/>
  <c r="I2" i="156"/>
  <c r="H2" i="156"/>
  <c r="G2" i="156"/>
  <c r="F2" i="156"/>
  <c r="E2" i="156"/>
  <c r="D2" i="156"/>
  <c r="C2" i="156"/>
  <c r="B2" i="156"/>
  <c r="M16" i="156"/>
  <c r="M34" i="156" s="1"/>
  <c r="M37" i="156" s="1"/>
  <c r="M46" i="156" s="1"/>
  <c r="L16" i="156"/>
  <c r="L34" i="156" s="1"/>
  <c r="L37" i="156" s="1"/>
  <c r="L46" i="156" s="1"/>
  <c r="K16" i="156"/>
  <c r="K34" i="156" s="1"/>
  <c r="K37" i="156" s="1"/>
  <c r="K46" i="156" s="1"/>
  <c r="J16" i="156"/>
  <c r="J34" i="156" s="1"/>
  <c r="J37" i="156" s="1"/>
  <c r="J46" i="156" s="1"/>
  <c r="I49" i="156"/>
  <c r="H16" i="156"/>
  <c r="H34" i="156" s="1"/>
  <c r="H37" i="156" s="1"/>
  <c r="H46" i="156" s="1"/>
  <c r="E16" i="156"/>
  <c r="E34" i="156" s="1"/>
  <c r="E37" i="156" s="1"/>
  <c r="E46" i="156" s="1"/>
  <c r="D16" i="156"/>
  <c r="D34" i="156" s="1"/>
  <c r="D37" i="156" s="1"/>
  <c r="D46" i="156" s="1"/>
  <c r="C16" i="156"/>
  <c r="C34" i="156" s="1"/>
  <c r="C37" i="156" s="1"/>
  <c r="C46" i="156" s="1"/>
  <c r="B16" i="156"/>
  <c r="B34" i="156" s="1"/>
  <c r="B37" i="156" s="1"/>
  <c r="B46" i="156" s="1"/>
  <c r="E28" i="156" l="1"/>
  <c r="B19" i="156"/>
  <c r="I24" i="156"/>
  <c r="H29" i="156"/>
  <c r="E20" i="156"/>
  <c r="L25" i="156"/>
  <c r="K30" i="156"/>
  <c r="M20" i="156"/>
  <c r="G26" i="156"/>
  <c r="G45" i="156"/>
  <c r="B38" i="156"/>
  <c r="J38" i="156"/>
  <c r="F39" i="156"/>
  <c r="B40" i="156"/>
  <c r="J40" i="156"/>
  <c r="F41" i="156"/>
  <c r="B42" i="156"/>
  <c r="J42" i="156"/>
  <c r="F43" i="156"/>
  <c r="C39" i="156"/>
  <c r="C38" i="156"/>
  <c r="K38" i="156"/>
  <c r="G39" i="156"/>
  <c r="C40" i="156"/>
  <c r="K40" i="156"/>
  <c r="G41" i="156"/>
  <c r="C42" i="156"/>
  <c r="K42" i="156"/>
  <c r="G43" i="156"/>
  <c r="C41" i="156"/>
  <c r="K43" i="156"/>
  <c r="I42" i="156"/>
  <c r="D38" i="156"/>
  <c r="L38" i="156"/>
  <c r="H39" i="156"/>
  <c r="D40" i="156"/>
  <c r="L40" i="156"/>
  <c r="H41" i="156"/>
  <c r="D42" i="156"/>
  <c r="L42" i="156"/>
  <c r="H43" i="156"/>
  <c r="G40" i="156"/>
  <c r="C43" i="156"/>
  <c r="M41" i="156"/>
  <c r="E38" i="156"/>
  <c r="M38" i="156"/>
  <c r="I39" i="156"/>
  <c r="E40" i="156"/>
  <c r="M40" i="156"/>
  <c r="I41" i="156"/>
  <c r="E42" i="156"/>
  <c r="M42" i="156"/>
  <c r="I43" i="156"/>
  <c r="G38" i="156"/>
  <c r="K41" i="156"/>
  <c r="M39" i="156"/>
  <c r="E43" i="156"/>
  <c r="F38" i="156"/>
  <c r="B39" i="156"/>
  <c r="J39" i="156"/>
  <c r="F40" i="156"/>
  <c r="B41" i="156"/>
  <c r="J41" i="156"/>
  <c r="F42" i="156"/>
  <c r="B43" i="156"/>
  <c r="J43" i="156"/>
  <c r="K39" i="156"/>
  <c r="G42" i="156"/>
  <c r="I40" i="156"/>
  <c r="M43" i="156"/>
  <c r="H38" i="156"/>
  <c r="D39" i="156"/>
  <c r="L39" i="156"/>
  <c r="H40" i="156"/>
  <c r="D41" i="156"/>
  <c r="L41" i="156"/>
  <c r="H42" i="156"/>
  <c r="D43" i="156"/>
  <c r="L43" i="156"/>
  <c r="I38" i="156"/>
  <c r="E39" i="156"/>
  <c r="E41" i="156"/>
  <c r="H21" i="156"/>
  <c r="B27" i="156"/>
  <c r="H45" i="156"/>
  <c r="I13" i="156"/>
  <c r="F4" i="156"/>
  <c r="F9" i="156" s="1"/>
  <c r="F13" i="156"/>
  <c r="I4" i="156"/>
  <c r="I9" i="156" s="1"/>
  <c r="H13" i="156"/>
  <c r="H4" i="156"/>
  <c r="H9" i="156" s="1"/>
  <c r="C13" i="156"/>
  <c r="J4" i="156"/>
  <c r="J9" i="156" s="1"/>
  <c r="G4" i="156"/>
  <c r="G9" i="156" s="1"/>
  <c r="G13" i="156"/>
  <c r="E4" i="156"/>
  <c r="E9" i="156" s="1"/>
  <c r="M4" i="156"/>
  <c r="M9" i="156" s="1"/>
  <c r="K4" i="156"/>
  <c r="K9" i="156" s="1"/>
  <c r="D13" i="156"/>
  <c r="L13" i="156"/>
  <c r="C4" i="156"/>
  <c r="C9" i="156" s="1"/>
  <c r="E13" i="156"/>
  <c r="M13" i="156"/>
  <c r="N7" i="156"/>
  <c r="N8" i="156"/>
  <c r="N11" i="156"/>
  <c r="K13" i="156"/>
  <c r="L4" i="156"/>
  <c r="L9" i="156" s="1"/>
  <c r="L14" i="156" s="1"/>
  <c r="I16" i="156"/>
  <c r="I34" i="156" s="1"/>
  <c r="I37" i="156" s="1"/>
  <c r="I46" i="156" s="1"/>
  <c r="N2" i="156"/>
  <c r="D4" i="156"/>
  <c r="D9" i="156" s="1"/>
  <c r="N6" i="156"/>
  <c r="B13" i="156"/>
  <c r="J13" i="156"/>
  <c r="N12" i="156"/>
  <c r="N5" i="156"/>
  <c r="B49" i="156"/>
  <c r="N3" i="156"/>
  <c r="J49" i="156"/>
  <c r="E17" i="156"/>
  <c r="M17" i="156"/>
  <c r="H18" i="156"/>
  <c r="C19" i="156"/>
  <c r="K19" i="156"/>
  <c r="F20" i="156"/>
  <c r="I21" i="156"/>
  <c r="D22" i="156"/>
  <c r="L22" i="156"/>
  <c r="G23" i="156"/>
  <c r="B24" i="156"/>
  <c r="J24" i="156"/>
  <c r="E25" i="156"/>
  <c r="M25" i="156"/>
  <c r="H26" i="156"/>
  <c r="C27" i="156"/>
  <c r="K27" i="156"/>
  <c r="F28" i="156"/>
  <c r="I29" i="156"/>
  <c r="D30" i="156"/>
  <c r="L30" i="156"/>
  <c r="G31" i="156"/>
  <c r="I45" i="156"/>
  <c r="C49" i="156"/>
  <c r="K49" i="156"/>
  <c r="F17" i="156"/>
  <c r="I18" i="156"/>
  <c r="D19" i="156"/>
  <c r="L19" i="156"/>
  <c r="G20" i="156"/>
  <c r="B21" i="156"/>
  <c r="J21" i="156"/>
  <c r="E22" i="156"/>
  <c r="M22" i="156"/>
  <c r="H23" i="156"/>
  <c r="C24" i="156"/>
  <c r="K24" i="156"/>
  <c r="F25" i="156"/>
  <c r="I26" i="156"/>
  <c r="D27" i="156"/>
  <c r="L27" i="156"/>
  <c r="G28" i="156"/>
  <c r="B29" i="156"/>
  <c r="J29" i="156"/>
  <c r="E30" i="156"/>
  <c r="M30" i="156"/>
  <c r="H31" i="156"/>
  <c r="B45" i="156"/>
  <c r="J45" i="156"/>
  <c r="D49" i="156"/>
  <c r="L49" i="156"/>
  <c r="G17" i="156"/>
  <c r="B18" i="156"/>
  <c r="J18" i="156"/>
  <c r="E19" i="156"/>
  <c r="M19" i="156"/>
  <c r="H20" i="156"/>
  <c r="C21" i="156"/>
  <c r="K21" i="156"/>
  <c r="F22" i="156"/>
  <c r="I23" i="156"/>
  <c r="D24" i="156"/>
  <c r="L24" i="156"/>
  <c r="G25" i="156"/>
  <c r="B26" i="156"/>
  <c r="J26" i="156"/>
  <c r="E27" i="156"/>
  <c r="M27" i="156"/>
  <c r="H28" i="156"/>
  <c r="C29" i="156"/>
  <c r="K29" i="156"/>
  <c r="F30" i="156"/>
  <c r="I31" i="156"/>
  <c r="C45" i="156"/>
  <c r="K45" i="156"/>
  <c r="E49" i="156"/>
  <c r="M49" i="156"/>
  <c r="B4" i="156"/>
  <c r="N10" i="156"/>
  <c r="H17" i="156"/>
  <c r="C18" i="156"/>
  <c r="K18" i="156"/>
  <c r="F19" i="156"/>
  <c r="I20" i="156"/>
  <c r="D21" i="156"/>
  <c r="L21" i="156"/>
  <c r="G22" i="156"/>
  <c r="B23" i="156"/>
  <c r="J23" i="156"/>
  <c r="E24" i="156"/>
  <c r="M24" i="156"/>
  <c r="H25" i="156"/>
  <c r="C26" i="156"/>
  <c r="K26" i="156"/>
  <c r="F27" i="156"/>
  <c r="I28" i="156"/>
  <c r="D29" i="156"/>
  <c r="L29" i="156"/>
  <c r="G30" i="156"/>
  <c r="B31" i="156"/>
  <c r="J31" i="156"/>
  <c r="D45" i="156"/>
  <c r="L45" i="156"/>
  <c r="F49" i="156"/>
  <c r="I17" i="156"/>
  <c r="D18" i="156"/>
  <c r="L18" i="156"/>
  <c r="G19" i="156"/>
  <c r="B20" i="156"/>
  <c r="J20" i="156"/>
  <c r="E21" i="156"/>
  <c r="M21" i="156"/>
  <c r="H22" i="156"/>
  <c r="C23" i="156"/>
  <c r="K23" i="156"/>
  <c r="F24" i="156"/>
  <c r="I25" i="156"/>
  <c r="D26" i="156"/>
  <c r="L26" i="156"/>
  <c r="G27" i="156"/>
  <c r="B28" i="156"/>
  <c r="J28" i="156"/>
  <c r="E29" i="156"/>
  <c r="M29" i="156"/>
  <c r="H30" i="156"/>
  <c r="C31" i="156"/>
  <c r="K31" i="156"/>
  <c r="E45" i="156"/>
  <c r="M45" i="156"/>
  <c r="G49" i="156"/>
  <c r="B17" i="156"/>
  <c r="J17" i="156"/>
  <c r="E18" i="156"/>
  <c r="M18" i="156"/>
  <c r="H19" i="156"/>
  <c r="C20" i="156"/>
  <c r="K20" i="156"/>
  <c r="F21" i="156"/>
  <c r="I22" i="156"/>
  <c r="D23" i="156"/>
  <c r="L23" i="156"/>
  <c r="G24" i="156"/>
  <c r="B25" i="156"/>
  <c r="J25" i="156"/>
  <c r="E26" i="156"/>
  <c r="M26" i="156"/>
  <c r="H27" i="156"/>
  <c r="C28" i="156"/>
  <c r="K28" i="156"/>
  <c r="F29" i="156"/>
  <c r="I30" i="156"/>
  <c r="D31" i="156"/>
  <c r="L31" i="156"/>
  <c r="F45" i="156"/>
  <c r="H49" i="156"/>
  <c r="C17" i="156"/>
  <c r="K17" i="156"/>
  <c r="F18" i="156"/>
  <c r="I19" i="156"/>
  <c r="D20" i="156"/>
  <c r="L20" i="156"/>
  <c r="G21" i="156"/>
  <c r="B22" i="156"/>
  <c r="J22" i="156"/>
  <c r="E23" i="156"/>
  <c r="M23" i="156"/>
  <c r="H24" i="156"/>
  <c r="C25" i="156"/>
  <c r="K25" i="156"/>
  <c r="F26" i="156"/>
  <c r="I27" i="156"/>
  <c r="D28" i="156"/>
  <c r="L28" i="156"/>
  <c r="G29" i="156"/>
  <c r="B30" i="156"/>
  <c r="J30" i="156"/>
  <c r="E31" i="156"/>
  <c r="M31" i="156"/>
  <c r="I14" i="156" l="1"/>
  <c r="F14" i="156"/>
  <c r="C14" i="156"/>
  <c r="H14" i="156"/>
  <c r="G14" i="156"/>
  <c r="E14" i="156"/>
  <c r="J14" i="156"/>
  <c r="M14" i="156"/>
  <c r="K14" i="156"/>
  <c r="D14" i="156"/>
  <c r="N13" i="156"/>
  <c r="N19" i="156"/>
  <c r="L32" i="156"/>
  <c r="L35" i="156" s="1"/>
  <c r="N27" i="156"/>
  <c r="K44" i="156"/>
  <c r="D32" i="156"/>
  <c r="N43" i="156"/>
  <c r="C44" i="156"/>
  <c r="I32" i="156"/>
  <c r="N24" i="156"/>
  <c r="N26" i="156"/>
  <c r="N45" i="156"/>
  <c r="M44" i="156"/>
  <c r="J44" i="156"/>
  <c r="C32" i="156"/>
  <c r="N20" i="156"/>
  <c r="G44" i="156"/>
  <c r="N4" i="156"/>
  <c r="B9" i="156"/>
  <c r="N42" i="156"/>
  <c r="E44" i="156"/>
  <c r="N40" i="156"/>
  <c r="M32" i="156"/>
  <c r="H32" i="156"/>
  <c r="K32" i="156"/>
  <c r="B44" i="156"/>
  <c r="N38" i="156"/>
  <c r="N22" i="156"/>
  <c r="J32" i="156"/>
  <c r="J35" i="156" s="1"/>
  <c r="N21" i="156"/>
  <c r="E32" i="156"/>
  <c r="F32" i="156"/>
  <c r="F35" i="156" s="1"/>
  <c r="N17" i="156"/>
  <c r="B32" i="156"/>
  <c r="N31" i="156"/>
  <c r="N18" i="156"/>
  <c r="L44" i="156"/>
  <c r="N25" i="156"/>
  <c r="N23" i="156"/>
  <c r="N41" i="156"/>
  <c r="N39" i="156"/>
  <c r="I44" i="156"/>
  <c r="G32" i="156"/>
  <c r="G35" i="156" s="1"/>
  <c r="D44" i="156"/>
  <c r="N28" i="156"/>
  <c r="N30" i="156"/>
  <c r="H44" i="156"/>
  <c r="F44" i="156"/>
  <c r="F47" i="156" s="1"/>
  <c r="N29" i="156"/>
  <c r="L36" i="156" l="1"/>
  <c r="L54" i="156" s="1"/>
  <c r="G36" i="156"/>
  <c r="G54" i="156" s="1"/>
  <c r="F36" i="156"/>
  <c r="F54" i="156" s="1"/>
  <c r="J36" i="156"/>
  <c r="J54" i="156" s="1"/>
  <c r="K35" i="156"/>
  <c r="I35" i="156"/>
  <c r="C35" i="156"/>
  <c r="H35" i="156"/>
  <c r="E35" i="156"/>
  <c r="M35" i="156"/>
  <c r="L47" i="156"/>
  <c r="J47" i="156"/>
  <c r="D35" i="156"/>
  <c r="N9" i="156"/>
  <c r="B14" i="156"/>
  <c r="N14" i="156" s="1"/>
  <c r="N32" i="156"/>
  <c r="N44" i="156"/>
  <c r="G47" i="156"/>
  <c r="M36" i="156" l="1"/>
  <c r="M54" i="156" s="1"/>
  <c r="E36" i="156"/>
  <c r="E54" i="156" s="1"/>
  <c r="H36" i="156"/>
  <c r="H54" i="156" s="1"/>
  <c r="C36" i="156"/>
  <c r="C54" i="156" s="1"/>
  <c r="I36" i="156"/>
  <c r="I54" i="156" s="1"/>
  <c r="D36" i="156"/>
  <c r="D54" i="156" s="1"/>
  <c r="K36" i="156"/>
  <c r="K54" i="156" s="1"/>
  <c r="K47" i="156"/>
  <c r="I47" i="156"/>
  <c r="C47" i="156"/>
  <c r="H47" i="156"/>
  <c r="E47" i="156"/>
  <c r="M47" i="156"/>
  <c r="D47" i="156"/>
  <c r="B35" i="156"/>
  <c r="B36" i="156" s="1"/>
  <c r="N35" i="156"/>
  <c r="B54" i="156" l="1"/>
  <c r="B47" i="156"/>
  <c r="N47" i="156" s="1"/>
  <c r="G830" i="96" l="1"/>
  <c r="I49" i="73" l="1"/>
  <c r="C49" i="73"/>
  <c r="R32" i="69"/>
  <c r="P16" i="69"/>
  <c r="B41" i="69" s="1"/>
  <c r="R14" i="69"/>
  <c r="N13" i="69"/>
  <c r="M11" i="69"/>
  <c r="L11" i="69"/>
  <c r="K11" i="69"/>
  <c r="J11" i="69"/>
  <c r="I11" i="69"/>
  <c r="H11" i="69"/>
  <c r="G11" i="69"/>
  <c r="F11" i="69"/>
  <c r="E11" i="69"/>
  <c r="D11" i="69"/>
  <c r="C11" i="69"/>
  <c r="B11" i="69"/>
  <c r="M10" i="69"/>
  <c r="L10" i="69"/>
  <c r="K10" i="69"/>
  <c r="J10" i="69"/>
  <c r="I10" i="69"/>
  <c r="H10" i="69"/>
  <c r="G10" i="69"/>
  <c r="F10" i="69"/>
  <c r="E10" i="69"/>
  <c r="D10" i="69"/>
  <c r="C10" i="69"/>
  <c r="B10" i="69"/>
  <c r="M9" i="69"/>
  <c r="L9" i="69"/>
  <c r="K9" i="69"/>
  <c r="J9" i="69"/>
  <c r="I9" i="69"/>
  <c r="H9" i="69"/>
  <c r="G9" i="69"/>
  <c r="F9" i="69"/>
  <c r="E9" i="69"/>
  <c r="D9" i="69"/>
  <c r="C9" i="69"/>
  <c r="B9" i="69"/>
  <c r="M8" i="69"/>
  <c r="L8" i="69"/>
  <c r="K8" i="69"/>
  <c r="J8" i="69"/>
  <c r="I8" i="69"/>
  <c r="H8" i="69"/>
  <c r="G8" i="69"/>
  <c r="F8" i="69"/>
  <c r="E8" i="69"/>
  <c r="D8" i="69"/>
  <c r="C8" i="69"/>
  <c r="B8" i="69"/>
  <c r="M7" i="69"/>
  <c r="L7" i="69"/>
  <c r="K7" i="69"/>
  <c r="J7" i="69"/>
  <c r="I7" i="69"/>
  <c r="H7" i="69"/>
  <c r="G7" i="69"/>
  <c r="F7" i="69"/>
  <c r="E7" i="69"/>
  <c r="D7" i="69"/>
  <c r="C7" i="69"/>
  <c r="B7" i="69"/>
  <c r="M6" i="69"/>
  <c r="L6" i="69"/>
  <c r="K6" i="69"/>
  <c r="J6" i="69"/>
  <c r="I6" i="69"/>
  <c r="H6" i="69"/>
  <c r="G6" i="69"/>
  <c r="F6" i="69"/>
  <c r="E6" i="69"/>
  <c r="D6" i="69"/>
  <c r="C6" i="69"/>
  <c r="B6" i="69"/>
  <c r="M5" i="69"/>
  <c r="L5" i="69"/>
  <c r="K5" i="69"/>
  <c r="J5" i="69"/>
  <c r="I5" i="69"/>
  <c r="H5" i="69"/>
  <c r="G5" i="69"/>
  <c r="F5" i="69"/>
  <c r="E5" i="69"/>
  <c r="D5" i="69"/>
  <c r="C5" i="69"/>
  <c r="B5" i="69"/>
  <c r="M3" i="69"/>
  <c r="L3" i="69"/>
  <c r="K3" i="69"/>
  <c r="J3" i="69"/>
  <c r="I3" i="69"/>
  <c r="H3" i="69"/>
  <c r="G3" i="69"/>
  <c r="F3" i="69"/>
  <c r="E3" i="69"/>
  <c r="D3" i="69"/>
  <c r="C3" i="69"/>
  <c r="B3" i="69"/>
  <c r="M2" i="69"/>
  <c r="L2" i="69"/>
  <c r="K2" i="69"/>
  <c r="J2" i="69"/>
  <c r="I2" i="69"/>
  <c r="H2" i="69"/>
  <c r="G2" i="69"/>
  <c r="F2" i="69"/>
  <c r="E2" i="69"/>
  <c r="D2" i="69"/>
  <c r="C2" i="69"/>
  <c r="B2" i="69"/>
  <c r="M1" i="69"/>
  <c r="L1" i="69"/>
  <c r="L16" i="69" s="1"/>
  <c r="L34" i="69" s="1"/>
  <c r="L37" i="69" s="1"/>
  <c r="L46" i="69" s="1"/>
  <c r="K1" i="69"/>
  <c r="K49" i="69" s="1"/>
  <c r="J1" i="69"/>
  <c r="I1" i="69"/>
  <c r="I16" i="69" s="1"/>
  <c r="I34" i="69" s="1"/>
  <c r="I37" i="69" s="1"/>
  <c r="I46" i="69" s="1"/>
  <c r="H1" i="69"/>
  <c r="G1" i="69"/>
  <c r="F1" i="69"/>
  <c r="F16" i="69" s="1"/>
  <c r="F34" i="69" s="1"/>
  <c r="F37" i="69" s="1"/>
  <c r="F46" i="69" s="1"/>
  <c r="E1" i="69"/>
  <c r="D1" i="69"/>
  <c r="C1" i="69"/>
  <c r="C16" i="69" s="1"/>
  <c r="C34" i="69" s="1"/>
  <c r="C37" i="69" s="1"/>
  <c r="C46" i="69" s="1"/>
  <c r="B1" i="69"/>
  <c r="B49" i="69" s="1"/>
  <c r="T553" i="68"/>
  <c r="S553" i="68"/>
  <c r="R553" i="68"/>
  <c r="T551" i="68"/>
  <c r="S551" i="68"/>
  <c r="R551" i="68"/>
  <c r="T549" i="68"/>
  <c r="S549" i="68"/>
  <c r="R549" i="68"/>
  <c r="AG548" i="68"/>
  <c r="AF548" i="68"/>
  <c r="AE548" i="68"/>
  <c r="AD548" i="68"/>
  <c r="AC548" i="68"/>
  <c r="AB548" i="68"/>
  <c r="AA548" i="68"/>
  <c r="Z548" i="68"/>
  <c r="Y548" i="68"/>
  <c r="X548" i="68"/>
  <c r="W548" i="68"/>
  <c r="V548" i="68"/>
  <c r="U548" i="68"/>
  <c r="AG547" i="68"/>
  <c r="AF547" i="68"/>
  <c r="AE547" i="68"/>
  <c r="AD547" i="68"/>
  <c r="AC547" i="68"/>
  <c r="AB547" i="68"/>
  <c r="AA547" i="68"/>
  <c r="Z547" i="68"/>
  <c r="Y547" i="68"/>
  <c r="X547" i="68"/>
  <c r="W547" i="68"/>
  <c r="V547" i="68"/>
  <c r="U547" i="68"/>
  <c r="AG546" i="68"/>
  <c r="AF546" i="68"/>
  <c r="AE546" i="68"/>
  <c r="AD546" i="68"/>
  <c r="AC546" i="68"/>
  <c r="AB546" i="68"/>
  <c r="AA546" i="68"/>
  <c r="Z546" i="68"/>
  <c r="Y546" i="68"/>
  <c r="X546" i="68"/>
  <c r="W546" i="68"/>
  <c r="V546" i="68"/>
  <c r="U546" i="68"/>
  <c r="AG545" i="68"/>
  <c r="AF545" i="68"/>
  <c r="AE545" i="68"/>
  <c r="AD545" i="68"/>
  <c r="AC545" i="68"/>
  <c r="AB545" i="68"/>
  <c r="AA545" i="68"/>
  <c r="Z545" i="68"/>
  <c r="Y545" i="68"/>
  <c r="X545" i="68"/>
  <c r="W545" i="68"/>
  <c r="V545" i="68"/>
  <c r="U545" i="68"/>
  <c r="AG544" i="68"/>
  <c r="AF544" i="68"/>
  <c r="AE544" i="68"/>
  <c r="AD544" i="68"/>
  <c r="AC544" i="68"/>
  <c r="AB544" i="68"/>
  <c r="AA544" i="68"/>
  <c r="Z544" i="68"/>
  <c r="Y544" i="68"/>
  <c r="X544" i="68"/>
  <c r="W544" i="68"/>
  <c r="V544" i="68"/>
  <c r="U544" i="68"/>
  <c r="AG543" i="68"/>
  <c r="AF543" i="68"/>
  <c r="AE543" i="68"/>
  <c r="AD543" i="68"/>
  <c r="AC543" i="68"/>
  <c r="AB543" i="68"/>
  <c r="AA543" i="68"/>
  <c r="Z543" i="68"/>
  <c r="Y543" i="68"/>
  <c r="X543" i="68"/>
  <c r="W543" i="68"/>
  <c r="V543" i="68"/>
  <c r="U543" i="68"/>
  <c r="AG542" i="68"/>
  <c r="AF542" i="68"/>
  <c r="AE542" i="68"/>
  <c r="AD542" i="68"/>
  <c r="AC542" i="68"/>
  <c r="AB542" i="68"/>
  <c r="AA542" i="68"/>
  <c r="Z542" i="68"/>
  <c r="Y542" i="68"/>
  <c r="X542" i="68"/>
  <c r="W542" i="68"/>
  <c r="V542" i="68"/>
  <c r="U542" i="68"/>
  <c r="AG541" i="68"/>
  <c r="AF541" i="68"/>
  <c r="AE541" i="68"/>
  <c r="AD541" i="68"/>
  <c r="AC541" i="68"/>
  <c r="AB541" i="68"/>
  <c r="AA541" i="68"/>
  <c r="Z541" i="68"/>
  <c r="Y541" i="68"/>
  <c r="X541" i="68"/>
  <c r="W541" i="68"/>
  <c r="V541" i="68"/>
  <c r="U541" i="68"/>
  <c r="AG540" i="68"/>
  <c r="AF540" i="68"/>
  <c r="AE540" i="68"/>
  <c r="AD540" i="68"/>
  <c r="AC540" i="68"/>
  <c r="AB540" i="68"/>
  <c r="AA540" i="68"/>
  <c r="Z540" i="68"/>
  <c r="Y540" i="68"/>
  <c r="X540" i="68"/>
  <c r="W540" i="68"/>
  <c r="V540" i="68"/>
  <c r="U540" i="68"/>
  <c r="AG539" i="68"/>
  <c r="AF539" i="68"/>
  <c r="AE539" i="68"/>
  <c r="AD539" i="68"/>
  <c r="AC539" i="68"/>
  <c r="AB539" i="68"/>
  <c r="AA539" i="68"/>
  <c r="Z539" i="68"/>
  <c r="Y539" i="68"/>
  <c r="X539" i="68"/>
  <c r="W539" i="68"/>
  <c r="V539" i="68"/>
  <c r="U539" i="68"/>
  <c r="AG538" i="68"/>
  <c r="AF538" i="68"/>
  <c r="AE538" i="68"/>
  <c r="AD538" i="68"/>
  <c r="AC538" i="68"/>
  <c r="AB538" i="68"/>
  <c r="AA538" i="68"/>
  <c r="Z538" i="68"/>
  <c r="Y538" i="68"/>
  <c r="X538" i="68"/>
  <c r="W538" i="68"/>
  <c r="V538" i="68"/>
  <c r="U538" i="68"/>
  <c r="AG537" i="68"/>
  <c r="AF537" i="68"/>
  <c r="AE537" i="68"/>
  <c r="AD537" i="68"/>
  <c r="AC537" i="68"/>
  <c r="AB537" i="68"/>
  <c r="AA537" i="68"/>
  <c r="Z537" i="68"/>
  <c r="Y537" i="68"/>
  <c r="X537" i="68"/>
  <c r="W537" i="68"/>
  <c r="V537" i="68"/>
  <c r="U537" i="68"/>
  <c r="AG536" i="68"/>
  <c r="AF536" i="68"/>
  <c r="AE536" i="68"/>
  <c r="AD536" i="68"/>
  <c r="AC536" i="68"/>
  <c r="AB536" i="68"/>
  <c r="AA536" i="68"/>
  <c r="Z536" i="68"/>
  <c r="Y536" i="68"/>
  <c r="X536" i="68"/>
  <c r="W536" i="68"/>
  <c r="V536" i="68"/>
  <c r="U536" i="68"/>
  <c r="AG535" i="68"/>
  <c r="AF535" i="68"/>
  <c r="AE535" i="68"/>
  <c r="AD535" i="68"/>
  <c r="AC535" i="68"/>
  <c r="AB535" i="68"/>
  <c r="AA535" i="68"/>
  <c r="Z535" i="68"/>
  <c r="Y535" i="68"/>
  <c r="X535" i="68"/>
  <c r="W535" i="68"/>
  <c r="V535" i="68"/>
  <c r="U535" i="68"/>
  <c r="AG534" i="68"/>
  <c r="AF534" i="68"/>
  <c r="AE534" i="68"/>
  <c r="AD534" i="68"/>
  <c r="AC534" i="68"/>
  <c r="AB534" i="68"/>
  <c r="AA534" i="68"/>
  <c r="Z534" i="68"/>
  <c r="Y534" i="68"/>
  <c r="X534" i="68"/>
  <c r="W534" i="68"/>
  <c r="V534" i="68"/>
  <c r="U534" i="68"/>
  <c r="AG533" i="68"/>
  <c r="AF533" i="68"/>
  <c r="AE533" i="68"/>
  <c r="AD533" i="68"/>
  <c r="AC533" i="68"/>
  <c r="AB533" i="68"/>
  <c r="AA533" i="68"/>
  <c r="Z533" i="68"/>
  <c r="Y533" i="68"/>
  <c r="X533" i="68"/>
  <c r="W533" i="68"/>
  <c r="V533" i="68"/>
  <c r="U533" i="68"/>
  <c r="AG532" i="68"/>
  <c r="AF532" i="68"/>
  <c r="AE532" i="68"/>
  <c r="AD532" i="68"/>
  <c r="AC532" i="68"/>
  <c r="AB532" i="68"/>
  <c r="AA532" i="68"/>
  <c r="Z532" i="68"/>
  <c r="Y532" i="68"/>
  <c r="X532" i="68"/>
  <c r="W532" i="68"/>
  <c r="V532" i="68"/>
  <c r="U532" i="68"/>
  <c r="AG531" i="68"/>
  <c r="AF531" i="68"/>
  <c r="AE531" i="68"/>
  <c r="AD531" i="68"/>
  <c r="AC531" i="68"/>
  <c r="AB531" i="68"/>
  <c r="AA531" i="68"/>
  <c r="Z531" i="68"/>
  <c r="Y531" i="68"/>
  <c r="X531" i="68"/>
  <c r="W531" i="68"/>
  <c r="V531" i="68"/>
  <c r="U531" i="68"/>
  <c r="T528" i="68"/>
  <c r="S528" i="68"/>
  <c r="R528" i="68"/>
  <c r="AG527" i="68"/>
  <c r="AF527" i="68"/>
  <c r="AE527" i="68"/>
  <c r="AD527" i="68"/>
  <c r="AC527" i="68"/>
  <c r="AB527" i="68"/>
  <c r="AA527" i="68"/>
  <c r="Z527" i="68"/>
  <c r="Y527" i="68"/>
  <c r="X527" i="68"/>
  <c r="W527" i="68"/>
  <c r="V527" i="68"/>
  <c r="U527" i="68"/>
  <c r="AG526" i="68"/>
  <c r="AF526" i="68"/>
  <c r="AE526" i="68"/>
  <c r="AD526" i="68"/>
  <c r="AC526" i="68"/>
  <c r="AB526" i="68"/>
  <c r="AA526" i="68"/>
  <c r="Z526" i="68"/>
  <c r="Y526" i="68"/>
  <c r="X526" i="68"/>
  <c r="W526" i="68"/>
  <c r="V526" i="68"/>
  <c r="U526" i="68"/>
  <c r="AG525" i="68"/>
  <c r="AF525" i="68"/>
  <c r="AE525" i="68"/>
  <c r="AD525" i="68"/>
  <c r="AC525" i="68"/>
  <c r="AB525" i="68"/>
  <c r="AA525" i="68"/>
  <c r="Z525" i="68"/>
  <c r="Y525" i="68"/>
  <c r="X525" i="68"/>
  <c r="W525" i="68"/>
  <c r="V525" i="68"/>
  <c r="U525" i="68"/>
  <c r="AG524" i="68"/>
  <c r="AF524" i="68"/>
  <c r="AE524" i="68"/>
  <c r="AD524" i="68"/>
  <c r="AC524" i="68"/>
  <c r="AB524" i="68"/>
  <c r="AA524" i="68"/>
  <c r="Z524" i="68"/>
  <c r="Y524" i="68"/>
  <c r="X524" i="68"/>
  <c r="W524" i="68"/>
  <c r="V524" i="68"/>
  <c r="U524" i="68"/>
  <c r="AG523" i="68"/>
  <c r="AF523" i="68"/>
  <c r="AE523" i="68"/>
  <c r="AD523" i="68"/>
  <c r="AC523" i="68"/>
  <c r="AB523" i="68"/>
  <c r="AA523" i="68"/>
  <c r="Z523" i="68"/>
  <c r="Y523" i="68"/>
  <c r="X523" i="68"/>
  <c r="W523" i="68"/>
  <c r="V523" i="68"/>
  <c r="U523" i="68"/>
  <c r="AG522" i="68"/>
  <c r="AF522" i="68"/>
  <c r="AE522" i="68"/>
  <c r="AD522" i="68"/>
  <c r="AC522" i="68"/>
  <c r="AB522" i="68"/>
  <c r="AA522" i="68"/>
  <c r="Z522" i="68"/>
  <c r="Y522" i="68"/>
  <c r="X522" i="68"/>
  <c r="W522" i="68"/>
  <c r="V522" i="68"/>
  <c r="U522" i="68"/>
  <c r="AG521" i="68"/>
  <c r="AF521" i="68"/>
  <c r="AE521" i="68"/>
  <c r="AD521" i="68"/>
  <c r="AC521" i="68"/>
  <c r="AB521" i="68"/>
  <c r="AA521" i="68"/>
  <c r="Z521" i="68"/>
  <c r="Y521" i="68"/>
  <c r="X521" i="68"/>
  <c r="W521" i="68"/>
  <c r="V521" i="68"/>
  <c r="U521" i="68"/>
  <c r="AG520" i="68"/>
  <c r="AF520" i="68"/>
  <c r="AE520" i="68"/>
  <c r="AD520" i="68"/>
  <c r="AC520" i="68"/>
  <c r="AB520" i="68"/>
  <c r="AA520" i="68"/>
  <c r="Z520" i="68"/>
  <c r="Y520" i="68"/>
  <c r="X520" i="68"/>
  <c r="W520" i="68"/>
  <c r="V520" i="68"/>
  <c r="U520" i="68"/>
  <c r="AG519" i="68"/>
  <c r="AF519" i="68"/>
  <c r="AE519" i="68"/>
  <c r="AD519" i="68"/>
  <c r="AC519" i="68"/>
  <c r="AB519" i="68"/>
  <c r="AA519" i="68"/>
  <c r="Z519" i="68"/>
  <c r="Y519" i="68"/>
  <c r="X519" i="68"/>
  <c r="W519" i="68"/>
  <c r="V519" i="68"/>
  <c r="U519" i="68"/>
  <c r="AG518" i="68"/>
  <c r="AF518" i="68"/>
  <c r="AE518" i="68"/>
  <c r="AD518" i="68"/>
  <c r="AC518" i="68"/>
  <c r="AB518" i="68"/>
  <c r="AA518" i="68"/>
  <c r="Z518" i="68"/>
  <c r="Y518" i="68"/>
  <c r="X518" i="68"/>
  <c r="W518" i="68"/>
  <c r="V518" i="68"/>
  <c r="U518" i="68"/>
  <c r="AG517" i="68"/>
  <c r="AF517" i="68"/>
  <c r="AE517" i="68"/>
  <c r="AD517" i="68"/>
  <c r="AC517" i="68"/>
  <c r="AB517" i="68"/>
  <c r="AA517" i="68"/>
  <c r="Z517" i="68"/>
  <c r="Y517" i="68"/>
  <c r="X517" i="68"/>
  <c r="W517" i="68"/>
  <c r="V517" i="68"/>
  <c r="U517" i="68"/>
  <c r="AG516" i="68"/>
  <c r="AF516" i="68"/>
  <c r="AE516" i="68"/>
  <c r="AD516" i="68"/>
  <c r="AC516" i="68"/>
  <c r="AB516" i="68"/>
  <c r="AA516" i="68"/>
  <c r="Z516" i="68"/>
  <c r="Y516" i="68"/>
  <c r="X516" i="68"/>
  <c r="W516" i="68"/>
  <c r="V516" i="68"/>
  <c r="U516" i="68"/>
  <c r="AG515" i="68"/>
  <c r="AF515" i="68"/>
  <c r="AE515" i="68"/>
  <c r="AD515" i="68"/>
  <c r="AC515" i="68"/>
  <c r="AB515" i="68"/>
  <c r="AA515" i="68"/>
  <c r="Z515" i="68"/>
  <c r="Y515" i="68"/>
  <c r="X515" i="68"/>
  <c r="W515" i="68"/>
  <c r="V515" i="68"/>
  <c r="U515" i="68"/>
  <c r="AG514" i="68"/>
  <c r="AF514" i="68"/>
  <c r="AE514" i="68"/>
  <c r="AD514" i="68"/>
  <c r="AC514" i="68"/>
  <c r="AB514" i="68"/>
  <c r="AA514" i="68"/>
  <c r="Z514" i="68"/>
  <c r="Y514" i="68"/>
  <c r="X514" i="68"/>
  <c r="W514" i="68"/>
  <c r="V514" i="68"/>
  <c r="U514" i="68"/>
  <c r="AG513" i="68"/>
  <c r="AF513" i="68"/>
  <c r="AE513" i="68"/>
  <c r="AD513" i="68"/>
  <c r="AC513" i="68"/>
  <c r="AB513" i="68"/>
  <c r="AA513" i="68"/>
  <c r="Z513" i="68"/>
  <c r="Y513" i="68"/>
  <c r="X513" i="68"/>
  <c r="W513" i="68"/>
  <c r="V513" i="68"/>
  <c r="U513" i="68"/>
  <c r="AG512" i="68"/>
  <c r="AF512" i="68"/>
  <c r="AE512" i="68"/>
  <c r="AD512" i="68"/>
  <c r="AC512" i="68"/>
  <c r="AB512" i="68"/>
  <c r="AA512" i="68"/>
  <c r="Z512" i="68"/>
  <c r="Y512" i="68"/>
  <c r="X512" i="68"/>
  <c r="W512" i="68"/>
  <c r="V512" i="68"/>
  <c r="U512" i="68"/>
  <c r="AG511" i="68"/>
  <c r="AF511" i="68"/>
  <c r="AE511" i="68"/>
  <c r="AD511" i="68"/>
  <c r="AC511" i="68"/>
  <c r="AB511" i="68"/>
  <c r="AA511" i="68"/>
  <c r="Z511" i="68"/>
  <c r="Y511" i="68"/>
  <c r="X511" i="68"/>
  <c r="W511" i="68"/>
  <c r="V511" i="68"/>
  <c r="U511" i="68"/>
  <c r="AG510" i="68"/>
  <c r="AF510" i="68"/>
  <c r="AE510" i="68"/>
  <c r="AD510" i="68"/>
  <c r="AC510" i="68"/>
  <c r="AB510" i="68"/>
  <c r="AA510" i="68"/>
  <c r="Z510" i="68"/>
  <c r="Y510" i="68"/>
  <c r="X510" i="68"/>
  <c r="W510" i="68"/>
  <c r="V510" i="68"/>
  <c r="U510" i="68"/>
  <c r="AG509" i="68"/>
  <c r="AF509" i="68"/>
  <c r="AE509" i="68"/>
  <c r="AD509" i="68"/>
  <c r="AC509" i="68"/>
  <c r="AB509" i="68"/>
  <c r="AA509" i="68"/>
  <c r="Z509" i="68"/>
  <c r="Y509" i="68"/>
  <c r="X509" i="68"/>
  <c r="W509" i="68"/>
  <c r="V509" i="68"/>
  <c r="U509" i="68"/>
  <c r="AG508" i="68"/>
  <c r="AF508" i="68"/>
  <c r="AE508" i="68"/>
  <c r="AD508" i="68"/>
  <c r="AC508" i="68"/>
  <c r="AB508" i="68"/>
  <c r="AA508" i="68"/>
  <c r="Z508" i="68"/>
  <c r="Y508" i="68"/>
  <c r="X508" i="68"/>
  <c r="W508" i="68"/>
  <c r="V508" i="68"/>
  <c r="U508" i="68"/>
  <c r="AG507" i="68"/>
  <c r="AF507" i="68"/>
  <c r="AE507" i="68"/>
  <c r="AD507" i="68"/>
  <c r="AC507" i="68"/>
  <c r="AB507" i="68"/>
  <c r="AA507" i="68"/>
  <c r="Z507" i="68"/>
  <c r="Y507" i="68"/>
  <c r="X507" i="68"/>
  <c r="W507" i="68"/>
  <c r="V507" i="68"/>
  <c r="U507" i="68"/>
  <c r="T504" i="68"/>
  <c r="S504" i="68"/>
  <c r="R504" i="68"/>
  <c r="T502" i="68"/>
  <c r="S502" i="68"/>
  <c r="R502" i="68"/>
  <c r="AG501" i="68"/>
  <c r="AG502" i="68" s="1"/>
  <c r="AF501" i="68"/>
  <c r="AF502" i="68" s="1"/>
  <c r="AE501" i="68"/>
  <c r="AE502" i="68" s="1"/>
  <c r="AD501" i="68"/>
  <c r="AD502" i="68" s="1"/>
  <c r="AC501" i="68"/>
  <c r="AC502" i="68" s="1"/>
  <c r="AB501" i="68"/>
  <c r="AB502" i="68" s="1"/>
  <c r="AA501" i="68"/>
  <c r="AA502" i="68"/>
  <c r="Z501" i="68"/>
  <c r="Z502" i="68" s="1"/>
  <c r="Y501" i="68"/>
  <c r="Y502" i="68" s="1"/>
  <c r="X501" i="68"/>
  <c r="X502" i="68" s="1"/>
  <c r="W501" i="68"/>
  <c r="W502" i="68" s="1"/>
  <c r="V501" i="68"/>
  <c r="V502" i="68" s="1"/>
  <c r="U501" i="68"/>
  <c r="U502" i="68" s="1"/>
  <c r="T498" i="68"/>
  <c r="S498" i="68"/>
  <c r="R498" i="68"/>
  <c r="AG497" i="68"/>
  <c r="AF497" i="68"/>
  <c r="AE497" i="68"/>
  <c r="AD497" i="68"/>
  <c r="AC497" i="68"/>
  <c r="AB497" i="68"/>
  <c r="AA497" i="68"/>
  <c r="Z497" i="68"/>
  <c r="Y497" i="68"/>
  <c r="X497" i="68"/>
  <c r="W497" i="68"/>
  <c r="V497" i="68"/>
  <c r="U497" i="68"/>
  <c r="AG496" i="68"/>
  <c r="AF496" i="68"/>
  <c r="AE496" i="68"/>
  <c r="AD496" i="68"/>
  <c r="AC496" i="68"/>
  <c r="AB496" i="68"/>
  <c r="AA496" i="68"/>
  <c r="Z496" i="68"/>
  <c r="Y496" i="68"/>
  <c r="X496" i="68"/>
  <c r="W496" i="68"/>
  <c r="V496" i="68"/>
  <c r="U496" i="68"/>
  <c r="AG495" i="68"/>
  <c r="AF495" i="68"/>
  <c r="AE495" i="68"/>
  <c r="AD495" i="68"/>
  <c r="AC495" i="68"/>
  <c r="AB495" i="68"/>
  <c r="AA495" i="68"/>
  <c r="Z495" i="68"/>
  <c r="Y495" i="68"/>
  <c r="X495" i="68"/>
  <c r="W495" i="68"/>
  <c r="V495" i="68"/>
  <c r="U495" i="68"/>
  <c r="AG494" i="68"/>
  <c r="AF494" i="68"/>
  <c r="AE494" i="68"/>
  <c r="AD494" i="68"/>
  <c r="AC494" i="68"/>
  <c r="AB494" i="68"/>
  <c r="AA494" i="68"/>
  <c r="Z494" i="68"/>
  <c r="Y494" i="68"/>
  <c r="X494" i="68"/>
  <c r="W494" i="68"/>
  <c r="V494" i="68"/>
  <c r="U494" i="68"/>
  <c r="AG493" i="68"/>
  <c r="AF493" i="68"/>
  <c r="AE493" i="68"/>
  <c r="AD493" i="68"/>
  <c r="AC493" i="68"/>
  <c r="AB493" i="68"/>
  <c r="AA493" i="68"/>
  <c r="Z493" i="68"/>
  <c r="Y493" i="68"/>
  <c r="X493" i="68"/>
  <c r="W493" i="68"/>
  <c r="V493" i="68"/>
  <c r="U493" i="68"/>
  <c r="AG492" i="68"/>
  <c r="AF492" i="68"/>
  <c r="AE492" i="68"/>
  <c r="AD492" i="68"/>
  <c r="AC492" i="68"/>
  <c r="AB492" i="68"/>
  <c r="AA492" i="68"/>
  <c r="Z492" i="68"/>
  <c r="Y492" i="68"/>
  <c r="X492" i="68"/>
  <c r="W492" i="68"/>
  <c r="V492" i="68"/>
  <c r="U492" i="68"/>
  <c r="AG491" i="68"/>
  <c r="AF491" i="68"/>
  <c r="AE491" i="68"/>
  <c r="AD491" i="68"/>
  <c r="AC491" i="68"/>
  <c r="AB491" i="68"/>
  <c r="AA491" i="68"/>
  <c r="Z491" i="68"/>
  <c r="Y491" i="68"/>
  <c r="X491" i="68"/>
  <c r="W491" i="68"/>
  <c r="V491" i="68"/>
  <c r="U491" i="68"/>
  <c r="AG490" i="68"/>
  <c r="AF490" i="68"/>
  <c r="AE490" i="68"/>
  <c r="AD490" i="68"/>
  <c r="AC490" i="68"/>
  <c r="AB490" i="68"/>
  <c r="AA490" i="68"/>
  <c r="Z490" i="68"/>
  <c r="Y490" i="68"/>
  <c r="X490" i="68"/>
  <c r="W490" i="68"/>
  <c r="V490" i="68"/>
  <c r="U490" i="68"/>
  <c r="AG489" i="68"/>
  <c r="AF489" i="68"/>
  <c r="AE489" i="68"/>
  <c r="AD489" i="68"/>
  <c r="AC489" i="68"/>
  <c r="AB489" i="68"/>
  <c r="AA489" i="68"/>
  <c r="Z489" i="68"/>
  <c r="Y489" i="68"/>
  <c r="X489" i="68"/>
  <c r="W489" i="68"/>
  <c r="V489" i="68"/>
  <c r="U489" i="68"/>
  <c r="AG488" i="68"/>
  <c r="AF488" i="68"/>
  <c r="AE488" i="68"/>
  <c r="AD488" i="68"/>
  <c r="AC488" i="68"/>
  <c r="AB488" i="68"/>
  <c r="AA488" i="68"/>
  <c r="Z488" i="68"/>
  <c r="Y488" i="68"/>
  <c r="X488" i="68"/>
  <c r="W488" i="68"/>
  <c r="V488" i="68"/>
  <c r="U488" i="68"/>
  <c r="AG487" i="68"/>
  <c r="AF487" i="68"/>
  <c r="AE487" i="68"/>
  <c r="AD487" i="68"/>
  <c r="AC487" i="68"/>
  <c r="AB487" i="68"/>
  <c r="AA487" i="68"/>
  <c r="Z487" i="68"/>
  <c r="Y487" i="68"/>
  <c r="X487" i="68"/>
  <c r="W487" i="68"/>
  <c r="V487" i="68"/>
  <c r="U487" i="68"/>
  <c r="AG486" i="68"/>
  <c r="AF486" i="68"/>
  <c r="AE486" i="68"/>
  <c r="AD486" i="68"/>
  <c r="AC486" i="68"/>
  <c r="AB486" i="68"/>
  <c r="AA486" i="68"/>
  <c r="Z486" i="68"/>
  <c r="Y486" i="68"/>
  <c r="X486" i="68"/>
  <c r="W486" i="68"/>
  <c r="V486" i="68"/>
  <c r="U486" i="68"/>
  <c r="AG485" i="68"/>
  <c r="AF485" i="68"/>
  <c r="AE485" i="68"/>
  <c r="AD485" i="68"/>
  <c r="AC485" i="68"/>
  <c r="AB485" i="68"/>
  <c r="AA485" i="68"/>
  <c r="Z485" i="68"/>
  <c r="Y485" i="68"/>
  <c r="X485" i="68"/>
  <c r="W485" i="68"/>
  <c r="V485" i="68"/>
  <c r="U485" i="68"/>
  <c r="AG484" i="68"/>
  <c r="AF484" i="68"/>
  <c r="AE484" i="68"/>
  <c r="AD484" i="68"/>
  <c r="AC484" i="68"/>
  <c r="AB484" i="68"/>
  <c r="AA484" i="68"/>
  <c r="Z484" i="68"/>
  <c r="Y484" i="68"/>
  <c r="X484" i="68"/>
  <c r="W484" i="68"/>
  <c r="V484" i="68"/>
  <c r="U484" i="68"/>
  <c r="AG483" i="68"/>
  <c r="AF483" i="68"/>
  <c r="AE483" i="68"/>
  <c r="AD483" i="68"/>
  <c r="AC483" i="68"/>
  <c r="AB483" i="68"/>
  <c r="AA483" i="68"/>
  <c r="Z483" i="68"/>
  <c r="Y483" i="68"/>
  <c r="X483" i="68"/>
  <c r="W483" i="68"/>
  <c r="V483" i="68"/>
  <c r="U483" i="68"/>
  <c r="AG482" i="68"/>
  <c r="AF482" i="68"/>
  <c r="AE482" i="68"/>
  <c r="AD482" i="68"/>
  <c r="AC482" i="68"/>
  <c r="AB482" i="68"/>
  <c r="AA482" i="68"/>
  <c r="Z482" i="68"/>
  <c r="Y482" i="68"/>
  <c r="X482" i="68"/>
  <c r="W482" i="68"/>
  <c r="V482" i="68"/>
  <c r="U482" i="68"/>
  <c r="AG481" i="68"/>
  <c r="AF481" i="68"/>
  <c r="AE481" i="68"/>
  <c r="AD481" i="68"/>
  <c r="AC481" i="68"/>
  <c r="AB481" i="68"/>
  <c r="AA481" i="68"/>
  <c r="Z481" i="68"/>
  <c r="Y481" i="68"/>
  <c r="X481" i="68"/>
  <c r="W481" i="68"/>
  <c r="V481" i="68"/>
  <c r="U481" i="68"/>
  <c r="AG480" i="68"/>
  <c r="AF480" i="68"/>
  <c r="AE480" i="68"/>
  <c r="AD480" i="68"/>
  <c r="AC480" i="68"/>
  <c r="AB480" i="68"/>
  <c r="AA480" i="68"/>
  <c r="Z480" i="68"/>
  <c r="Y480" i="68"/>
  <c r="X480" i="68"/>
  <c r="W480" i="68"/>
  <c r="V480" i="68"/>
  <c r="U480" i="68"/>
  <c r="AG479" i="68"/>
  <c r="AF479" i="68"/>
  <c r="AE479" i="68"/>
  <c r="AD479" i="68"/>
  <c r="AC479" i="68"/>
  <c r="AB479" i="68"/>
  <c r="AA479" i="68"/>
  <c r="Z479" i="68"/>
  <c r="Y479" i="68"/>
  <c r="X479" i="68"/>
  <c r="W479" i="68"/>
  <c r="V479" i="68"/>
  <c r="U479" i="68"/>
  <c r="AG478" i="68"/>
  <c r="AF478" i="68"/>
  <c r="AE478" i="68"/>
  <c r="AD478" i="68"/>
  <c r="AC478" i="68"/>
  <c r="AB478" i="68"/>
  <c r="AA478" i="68"/>
  <c r="Z478" i="68"/>
  <c r="Y478" i="68"/>
  <c r="X478" i="68"/>
  <c r="W478" i="68"/>
  <c r="V478" i="68"/>
  <c r="U478" i="68"/>
  <c r="AG477" i="68"/>
  <c r="AF477" i="68"/>
  <c r="AE477" i="68"/>
  <c r="AD477" i="68"/>
  <c r="AC477" i="68"/>
  <c r="AB477" i="68"/>
  <c r="AA477" i="68"/>
  <c r="Z477" i="68"/>
  <c r="Y477" i="68"/>
  <c r="X477" i="68"/>
  <c r="W477" i="68"/>
  <c r="V477" i="68"/>
  <c r="U477" i="68"/>
  <c r="AG476" i="68"/>
  <c r="AF476" i="68"/>
  <c r="AE476" i="68"/>
  <c r="AD476" i="68"/>
  <c r="AC476" i="68"/>
  <c r="AB476" i="68"/>
  <c r="AA476" i="68"/>
  <c r="Z476" i="68"/>
  <c r="Y476" i="68"/>
  <c r="X476" i="68"/>
  <c r="W476" i="68"/>
  <c r="V476" i="68"/>
  <c r="U476" i="68"/>
  <c r="AG475" i="68"/>
  <c r="AF475" i="68"/>
  <c r="AE475" i="68"/>
  <c r="AD475" i="68"/>
  <c r="AC475" i="68"/>
  <c r="AB475" i="68"/>
  <c r="AA475" i="68"/>
  <c r="Z475" i="68"/>
  <c r="Y475" i="68"/>
  <c r="X475" i="68"/>
  <c r="W475" i="68"/>
  <c r="V475" i="68"/>
  <c r="U475" i="68"/>
  <c r="AG474" i="68"/>
  <c r="AF474" i="68"/>
  <c r="AE474" i="68"/>
  <c r="AD474" i="68"/>
  <c r="AC474" i="68"/>
  <c r="AB474" i="68"/>
  <c r="AA474" i="68"/>
  <c r="Z474" i="68"/>
  <c r="Y474" i="68"/>
  <c r="X474" i="68"/>
  <c r="W474" i="68"/>
  <c r="V474" i="68"/>
  <c r="U474" i="68"/>
  <c r="AG473" i="68"/>
  <c r="AF473" i="68"/>
  <c r="AE473" i="68"/>
  <c r="AD473" i="68"/>
  <c r="AC473" i="68"/>
  <c r="AB473" i="68"/>
  <c r="AA473" i="68"/>
  <c r="Z473" i="68"/>
  <c r="Y473" i="68"/>
  <c r="X473" i="68"/>
  <c r="W473" i="68"/>
  <c r="V473" i="68"/>
  <c r="U473" i="68"/>
  <c r="AG472" i="68"/>
  <c r="AF472" i="68"/>
  <c r="AE472" i="68"/>
  <c r="AD472" i="68"/>
  <c r="AC472" i="68"/>
  <c r="AB472" i="68"/>
  <c r="AA472" i="68"/>
  <c r="Z472" i="68"/>
  <c r="Y472" i="68"/>
  <c r="X472" i="68"/>
  <c r="W472" i="68"/>
  <c r="V472" i="68"/>
  <c r="U472" i="68"/>
  <c r="AG471" i="68"/>
  <c r="AF471" i="68"/>
  <c r="AE471" i="68"/>
  <c r="AD471" i="68"/>
  <c r="AC471" i="68"/>
  <c r="AB471" i="68"/>
  <c r="AA471" i="68"/>
  <c r="Z471" i="68"/>
  <c r="Y471" i="68"/>
  <c r="X471" i="68"/>
  <c r="W471" i="68"/>
  <c r="V471" i="68"/>
  <c r="U471" i="68"/>
  <c r="AG470" i="68"/>
  <c r="AF470" i="68"/>
  <c r="AE470" i="68"/>
  <c r="AD470" i="68"/>
  <c r="AC470" i="68"/>
  <c r="AB470" i="68"/>
  <c r="AA470" i="68"/>
  <c r="Z470" i="68"/>
  <c r="Y470" i="68"/>
  <c r="X470" i="68"/>
  <c r="W470" i="68"/>
  <c r="V470" i="68"/>
  <c r="U470" i="68"/>
  <c r="AG469" i="68"/>
  <c r="AF469" i="68"/>
  <c r="AE469" i="68"/>
  <c r="AD469" i="68"/>
  <c r="AC469" i="68"/>
  <c r="AB469" i="68"/>
  <c r="AA469" i="68"/>
  <c r="Z469" i="68"/>
  <c r="Y469" i="68"/>
  <c r="X469" i="68"/>
  <c r="W469" i="68"/>
  <c r="V469" i="68"/>
  <c r="U469" i="68"/>
  <c r="AG468" i="68"/>
  <c r="AF468" i="68"/>
  <c r="AE468" i="68"/>
  <c r="AD468" i="68"/>
  <c r="AC468" i="68"/>
  <c r="AB468" i="68"/>
  <c r="AA468" i="68"/>
  <c r="Z468" i="68"/>
  <c r="Y468" i="68"/>
  <c r="X468" i="68"/>
  <c r="W468" i="68"/>
  <c r="V468" i="68"/>
  <c r="U468" i="68"/>
  <c r="AG467" i="68"/>
  <c r="AF467" i="68"/>
  <c r="AE467" i="68"/>
  <c r="AD467" i="68"/>
  <c r="AC467" i="68"/>
  <c r="AB467" i="68"/>
  <c r="AA467" i="68"/>
  <c r="Z467" i="68"/>
  <c r="Y467" i="68"/>
  <c r="X467" i="68"/>
  <c r="W467" i="68"/>
  <c r="V467" i="68"/>
  <c r="U467" i="68"/>
  <c r="AG466" i="68"/>
  <c r="AF466" i="68"/>
  <c r="AE466" i="68"/>
  <c r="AD466" i="68"/>
  <c r="AC466" i="68"/>
  <c r="AB466" i="68"/>
  <c r="AA466" i="68"/>
  <c r="Z466" i="68"/>
  <c r="Y466" i="68"/>
  <c r="X466" i="68"/>
  <c r="W466" i="68"/>
  <c r="V466" i="68"/>
  <c r="U466" i="68"/>
  <c r="AG465" i="68"/>
  <c r="AF465" i="68"/>
  <c r="AE465" i="68"/>
  <c r="AD465" i="68"/>
  <c r="AC465" i="68"/>
  <c r="AB465" i="68"/>
  <c r="AA465" i="68"/>
  <c r="Z465" i="68"/>
  <c r="Y465" i="68"/>
  <c r="X465" i="68"/>
  <c r="W465" i="68"/>
  <c r="V465" i="68"/>
  <c r="U465" i="68"/>
  <c r="AG464" i="68"/>
  <c r="AF464" i="68"/>
  <c r="AE464" i="68"/>
  <c r="AD464" i="68"/>
  <c r="AC464" i="68"/>
  <c r="AB464" i="68"/>
  <c r="AA464" i="68"/>
  <c r="Z464" i="68"/>
  <c r="Y464" i="68"/>
  <c r="X464" i="68"/>
  <c r="W464" i="68"/>
  <c r="V464" i="68"/>
  <c r="U464" i="68"/>
  <c r="AG463" i="68"/>
  <c r="AF463" i="68"/>
  <c r="AE463" i="68"/>
  <c r="AD463" i="68"/>
  <c r="AC463" i="68"/>
  <c r="AB463" i="68"/>
  <c r="AA463" i="68"/>
  <c r="Z463" i="68"/>
  <c r="Y463" i="68"/>
  <c r="X463" i="68"/>
  <c r="W463" i="68"/>
  <c r="V463" i="68"/>
  <c r="U463" i="68"/>
  <c r="AG462" i="68"/>
  <c r="AF462" i="68"/>
  <c r="AE462" i="68"/>
  <c r="AD462" i="68"/>
  <c r="AC462" i="68"/>
  <c r="AB462" i="68"/>
  <c r="AA462" i="68"/>
  <c r="Z462" i="68"/>
  <c r="Y462" i="68"/>
  <c r="X462" i="68"/>
  <c r="W462" i="68"/>
  <c r="V462" i="68"/>
  <c r="U462" i="68"/>
  <c r="AG461" i="68"/>
  <c r="AF461" i="68"/>
  <c r="AE461" i="68"/>
  <c r="AD461" i="68"/>
  <c r="AC461" i="68"/>
  <c r="AB461" i="68"/>
  <c r="AA461" i="68"/>
  <c r="Z461" i="68"/>
  <c r="Y461" i="68"/>
  <c r="X461" i="68"/>
  <c r="W461" i="68"/>
  <c r="V461" i="68"/>
  <c r="U461" i="68"/>
  <c r="AG460" i="68"/>
  <c r="AF460" i="68"/>
  <c r="AE460" i="68"/>
  <c r="AD460" i="68"/>
  <c r="AC460" i="68"/>
  <c r="AB460" i="68"/>
  <c r="AA460" i="68"/>
  <c r="Z460" i="68"/>
  <c r="Y460" i="68"/>
  <c r="X460" i="68"/>
  <c r="W460" i="68"/>
  <c r="V460" i="68"/>
  <c r="U460" i="68"/>
  <c r="AG459" i="68"/>
  <c r="AF459" i="68"/>
  <c r="AE459" i="68"/>
  <c r="AD459" i="68"/>
  <c r="AC459" i="68"/>
  <c r="AB459" i="68"/>
  <c r="AA459" i="68"/>
  <c r="Z459" i="68"/>
  <c r="Y459" i="68"/>
  <c r="X459" i="68"/>
  <c r="W459" i="68"/>
  <c r="V459" i="68"/>
  <c r="U459" i="68"/>
  <c r="AG458" i="68"/>
  <c r="AF458" i="68"/>
  <c r="AE458" i="68"/>
  <c r="AD458" i="68"/>
  <c r="AC458" i="68"/>
  <c r="AB458" i="68"/>
  <c r="AA458" i="68"/>
  <c r="Z458" i="68"/>
  <c r="Y458" i="68"/>
  <c r="X458" i="68"/>
  <c r="W458" i="68"/>
  <c r="V458" i="68"/>
  <c r="U458" i="68"/>
  <c r="AG457" i="68"/>
  <c r="AF457" i="68"/>
  <c r="AE457" i="68"/>
  <c r="AD457" i="68"/>
  <c r="AC457" i="68"/>
  <c r="AB457" i="68"/>
  <c r="AA457" i="68"/>
  <c r="Z457" i="68"/>
  <c r="Y457" i="68"/>
  <c r="X457" i="68"/>
  <c r="W457" i="68"/>
  <c r="V457" i="68"/>
  <c r="U457" i="68"/>
  <c r="AG456" i="68"/>
  <c r="AF456" i="68"/>
  <c r="AE456" i="68"/>
  <c r="AD456" i="68"/>
  <c r="AC456" i="68"/>
  <c r="AB456" i="68"/>
  <c r="AA456" i="68"/>
  <c r="Z456" i="68"/>
  <c r="Y456" i="68"/>
  <c r="X456" i="68"/>
  <c r="W456" i="68"/>
  <c r="V456" i="68"/>
  <c r="U456" i="68"/>
  <c r="AG455" i="68"/>
  <c r="AF455" i="68"/>
  <c r="AE455" i="68"/>
  <c r="AD455" i="68"/>
  <c r="AC455" i="68"/>
  <c r="AB455" i="68"/>
  <c r="AA455" i="68"/>
  <c r="Z455" i="68"/>
  <c r="Y455" i="68"/>
  <c r="X455" i="68"/>
  <c r="W455" i="68"/>
  <c r="V455" i="68"/>
  <c r="U455" i="68"/>
  <c r="AG454" i="68"/>
  <c r="AF454" i="68"/>
  <c r="AE454" i="68"/>
  <c r="AD454" i="68"/>
  <c r="AC454" i="68"/>
  <c r="AB454" i="68"/>
  <c r="AA454" i="68"/>
  <c r="Z454" i="68"/>
  <c r="Y454" i="68"/>
  <c r="X454" i="68"/>
  <c r="W454" i="68"/>
  <c r="V454" i="68"/>
  <c r="U454" i="68"/>
  <c r="AG453" i="68"/>
  <c r="AF453" i="68"/>
  <c r="AE453" i="68"/>
  <c r="AD453" i="68"/>
  <c r="AC453" i="68"/>
  <c r="AB453" i="68"/>
  <c r="AA453" i="68"/>
  <c r="Z453" i="68"/>
  <c r="Y453" i="68"/>
  <c r="X453" i="68"/>
  <c r="W453" i="68"/>
  <c r="V453" i="68"/>
  <c r="U453" i="68"/>
  <c r="AG452" i="68"/>
  <c r="AF452" i="68"/>
  <c r="AE452" i="68"/>
  <c r="AD452" i="68"/>
  <c r="AC452" i="68"/>
  <c r="AB452" i="68"/>
  <c r="AA452" i="68"/>
  <c r="Z452" i="68"/>
  <c r="Y452" i="68"/>
  <c r="X452" i="68"/>
  <c r="W452" i="68"/>
  <c r="V452" i="68"/>
  <c r="U452" i="68"/>
  <c r="AG451" i="68"/>
  <c r="AF451" i="68"/>
  <c r="AE451" i="68"/>
  <c r="AD451" i="68"/>
  <c r="AC451" i="68"/>
  <c r="AB451" i="68"/>
  <c r="AA451" i="68"/>
  <c r="Z451" i="68"/>
  <c r="Y451" i="68"/>
  <c r="X451" i="68"/>
  <c r="W451" i="68"/>
  <c r="V451" i="68"/>
  <c r="U451" i="68"/>
  <c r="AG450" i="68"/>
  <c r="AF450" i="68"/>
  <c r="AE450" i="68"/>
  <c r="AD450" i="68"/>
  <c r="AC450" i="68"/>
  <c r="AB450" i="68"/>
  <c r="AA450" i="68"/>
  <c r="Z450" i="68"/>
  <c r="Y450" i="68"/>
  <c r="X450" i="68"/>
  <c r="W450" i="68"/>
  <c r="V450" i="68"/>
  <c r="U450" i="68"/>
  <c r="AG449" i="68"/>
  <c r="AF449" i="68"/>
  <c r="AE449" i="68"/>
  <c r="AD449" i="68"/>
  <c r="AC449" i="68"/>
  <c r="AB449" i="68"/>
  <c r="AA449" i="68"/>
  <c r="Z449" i="68"/>
  <c r="Y449" i="68"/>
  <c r="X449" i="68"/>
  <c r="W449" i="68"/>
  <c r="V449" i="68"/>
  <c r="U449" i="68"/>
  <c r="AG448" i="68"/>
  <c r="AF448" i="68"/>
  <c r="AE448" i="68"/>
  <c r="AD448" i="68"/>
  <c r="AC448" i="68"/>
  <c r="AB448" i="68"/>
  <c r="AA448" i="68"/>
  <c r="Z448" i="68"/>
  <c r="Y448" i="68"/>
  <c r="X448" i="68"/>
  <c r="W448" i="68"/>
  <c r="V448" i="68"/>
  <c r="U448" i="68"/>
  <c r="AG447" i="68"/>
  <c r="AF447" i="68"/>
  <c r="AE447" i="68"/>
  <c r="AD447" i="68"/>
  <c r="AC447" i="68"/>
  <c r="AB447" i="68"/>
  <c r="AA447" i="68"/>
  <c r="Z447" i="68"/>
  <c r="Y447" i="68"/>
  <c r="X447" i="68"/>
  <c r="W447" i="68"/>
  <c r="V447" i="68"/>
  <c r="U447" i="68"/>
  <c r="AG446" i="68"/>
  <c r="AF446" i="68"/>
  <c r="AE446" i="68"/>
  <c r="AD446" i="68"/>
  <c r="AC446" i="68"/>
  <c r="AB446" i="68"/>
  <c r="AA446" i="68"/>
  <c r="Z446" i="68"/>
  <c r="Y446" i="68"/>
  <c r="X446" i="68"/>
  <c r="W446" i="68"/>
  <c r="V446" i="68"/>
  <c r="U446" i="68"/>
  <c r="AG445" i="68"/>
  <c r="AF445" i="68"/>
  <c r="AE445" i="68"/>
  <c r="AD445" i="68"/>
  <c r="AC445" i="68"/>
  <c r="AB445" i="68"/>
  <c r="AA445" i="68"/>
  <c r="Z445" i="68"/>
  <c r="Y445" i="68"/>
  <c r="X445" i="68"/>
  <c r="W445" i="68"/>
  <c r="V445" i="68"/>
  <c r="U445" i="68"/>
  <c r="AG444" i="68"/>
  <c r="AF444" i="68"/>
  <c r="AE444" i="68"/>
  <c r="AD444" i="68"/>
  <c r="AC444" i="68"/>
  <c r="AB444" i="68"/>
  <c r="AA444" i="68"/>
  <c r="Z444" i="68"/>
  <c r="Y444" i="68"/>
  <c r="X444" i="68"/>
  <c r="W444" i="68"/>
  <c r="V444" i="68"/>
  <c r="U444" i="68"/>
  <c r="AG443" i="68"/>
  <c r="AF443" i="68"/>
  <c r="AE443" i="68"/>
  <c r="AD443" i="68"/>
  <c r="AC443" i="68"/>
  <c r="AB443" i="68"/>
  <c r="AA443" i="68"/>
  <c r="Z443" i="68"/>
  <c r="Y443" i="68"/>
  <c r="X443" i="68"/>
  <c r="W443" i="68"/>
  <c r="V443" i="68"/>
  <c r="U443" i="68"/>
  <c r="AG442" i="68"/>
  <c r="AF442" i="68"/>
  <c r="AE442" i="68"/>
  <c r="AD442" i="68"/>
  <c r="AC442" i="68"/>
  <c r="AB442" i="68"/>
  <c r="AA442" i="68"/>
  <c r="Z442" i="68"/>
  <c r="Y442" i="68"/>
  <c r="X442" i="68"/>
  <c r="W442" i="68"/>
  <c r="V442" i="68"/>
  <c r="U442" i="68"/>
  <c r="AG441" i="68"/>
  <c r="AF441" i="68"/>
  <c r="AE441" i="68"/>
  <c r="AD441" i="68"/>
  <c r="AC441" i="68"/>
  <c r="AB441" i="68"/>
  <c r="AA441" i="68"/>
  <c r="Z441" i="68"/>
  <c r="Y441" i="68"/>
  <c r="X441" i="68"/>
  <c r="W441" i="68"/>
  <c r="V441" i="68"/>
  <c r="U441" i="68"/>
  <c r="AG440" i="68"/>
  <c r="AF440" i="68"/>
  <c r="AE440" i="68"/>
  <c r="AD440" i="68"/>
  <c r="AC440" i="68"/>
  <c r="AB440" i="68"/>
  <c r="AA440" i="68"/>
  <c r="Z440" i="68"/>
  <c r="Y440" i="68"/>
  <c r="X440" i="68"/>
  <c r="W440" i="68"/>
  <c r="V440" i="68"/>
  <c r="U440" i="68"/>
  <c r="AG439" i="68"/>
  <c r="AF439" i="68"/>
  <c r="AE439" i="68"/>
  <c r="AD439" i="68"/>
  <c r="AC439" i="68"/>
  <c r="AB439" i="68"/>
  <c r="AA439" i="68"/>
  <c r="Z439" i="68"/>
  <c r="Y439" i="68"/>
  <c r="X439" i="68"/>
  <c r="W439" i="68"/>
  <c r="V439" i="68"/>
  <c r="U439" i="68"/>
  <c r="AG438" i="68"/>
  <c r="AF438" i="68"/>
  <c r="AE438" i="68"/>
  <c r="AD438" i="68"/>
  <c r="AC438" i="68"/>
  <c r="AB438" i="68"/>
  <c r="AA438" i="68"/>
  <c r="Z438" i="68"/>
  <c r="Y438" i="68"/>
  <c r="X438" i="68"/>
  <c r="W438" i="68"/>
  <c r="V438" i="68"/>
  <c r="U438" i="68"/>
  <c r="AG437" i="68"/>
  <c r="AF437" i="68"/>
  <c r="AE437" i="68"/>
  <c r="AD437" i="68"/>
  <c r="AC437" i="68"/>
  <c r="AB437" i="68"/>
  <c r="AA437" i="68"/>
  <c r="Z437" i="68"/>
  <c r="Y437" i="68"/>
  <c r="X437" i="68"/>
  <c r="W437" i="68"/>
  <c r="V437" i="68"/>
  <c r="U437" i="68"/>
  <c r="AG436" i="68"/>
  <c r="AF436" i="68"/>
  <c r="AE436" i="68"/>
  <c r="AD436" i="68"/>
  <c r="AC436" i="68"/>
  <c r="AB436" i="68"/>
  <c r="AA436" i="68"/>
  <c r="Z436" i="68"/>
  <c r="Y436" i="68"/>
  <c r="X436" i="68"/>
  <c r="W436" i="68"/>
  <c r="V436" i="68"/>
  <c r="U436" i="68"/>
  <c r="AG435" i="68"/>
  <c r="AF435" i="68"/>
  <c r="AE435" i="68"/>
  <c r="AD435" i="68"/>
  <c r="AC435" i="68"/>
  <c r="AB435" i="68"/>
  <c r="AA435" i="68"/>
  <c r="Z435" i="68"/>
  <c r="Y435" i="68"/>
  <c r="X435" i="68"/>
  <c r="W435" i="68"/>
  <c r="V435" i="68"/>
  <c r="U435" i="68"/>
  <c r="AG434" i="68"/>
  <c r="AF434" i="68"/>
  <c r="AE434" i="68"/>
  <c r="AD434" i="68"/>
  <c r="AC434" i="68"/>
  <c r="AB434" i="68"/>
  <c r="AA434" i="68"/>
  <c r="Z434" i="68"/>
  <c r="Y434" i="68"/>
  <c r="X434" i="68"/>
  <c r="W434" i="68"/>
  <c r="V434" i="68"/>
  <c r="U434" i="68"/>
  <c r="AG433" i="68"/>
  <c r="AF433" i="68"/>
  <c r="AE433" i="68"/>
  <c r="AD433" i="68"/>
  <c r="AC433" i="68"/>
  <c r="AB433" i="68"/>
  <c r="AA433" i="68"/>
  <c r="Z433" i="68"/>
  <c r="Y433" i="68"/>
  <c r="X433" i="68"/>
  <c r="W433" i="68"/>
  <c r="V433" i="68"/>
  <c r="U433" i="68"/>
  <c r="AG432" i="68"/>
  <c r="AF432" i="68"/>
  <c r="AE432" i="68"/>
  <c r="AD432" i="68"/>
  <c r="AC432" i="68"/>
  <c r="AB432" i="68"/>
  <c r="AA432" i="68"/>
  <c r="Z432" i="68"/>
  <c r="Y432" i="68"/>
  <c r="X432" i="68"/>
  <c r="W432" i="68"/>
  <c r="V432" i="68"/>
  <c r="U432" i="68"/>
  <c r="AG431" i="68"/>
  <c r="AF431" i="68"/>
  <c r="AE431" i="68"/>
  <c r="AD431" i="68"/>
  <c r="AC431" i="68"/>
  <c r="AB431" i="68"/>
  <c r="AA431" i="68"/>
  <c r="Z431" i="68"/>
  <c r="Y431" i="68"/>
  <c r="X431" i="68"/>
  <c r="W431" i="68"/>
  <c r="V431" i="68"/>
  <c r="U431" i="68"/>
  <c r="AG430" i="68"/>
  <c r="AF430" i="68"/>
  <c r="AE430" i="68"/>
  <c r="AD430" i="68"/>
  <c r="AC430" i="68"/>
  <c r="AB430" i="68"/>
  <c r="AA430" i="68"/>
  <c r="Z430" i="68"/>
  <c r="Y430" i="68"/>
  <c r="X430" i="68"/>
  <c r="W430" i="68"/>
  <c r="V430" i="68"/>
  <c r="U430" i="68"/>
  <c r="AG429" i="68"/>
  <c r="AF429" i="68"/>
  <c r="AE429" i="68"/>
  <c r="AD429" i="68"/>
  <c r="AC429" i="68"/>
  <c r="AB429" i="68"/>
  <c r="AA429" i="68"/>
  <c r="Z429" i="68"/>
  <c r="Y429" i="68"/>
  <c r="X429" i="68"/>
  <c r="W429" i="68"/>
  <c r="V429" i="68"/>
  <c r="U429" i="68"/>
  <c r="AG428" i="68"/>
  <c r="AF428" i="68"/>
  <c r="AE428" i="68"/>
  <c r="AD428" i="68"/>
  <c r="AC428" i="68"/>
  <c r="AB428" i="68"/>
  <c r="AA428" i="68"/>
  <c r="Z428" i="68"/>
  <c r="Y428" i="68"/>
  <c r="X428" i="68"/>
  <c r="W428" i="68"/>
  <c r="V428" i="68"/>
  <c r="U428" i="68"/>
  <c r="AG427" i="68"/>
  <c r="AF427" i="68"/>
  <c r="AE427" i="68"/>
  <c r="AD427" i="68"/>
  <c r="AC427" i="68"/>
  <c r="AB427" i="68"/>
  <c r="AA427" i="68"/>
  <c r="Z427" i="68"/>
  <c r="Y427" i="68"/>
  <c r="X427" i="68"/>
  <c r="W427" i="68"/>
  <c r="V427" i="68"/>
  <c r="U427" i="68"/>
  <c r="AG426" i="68"/>
  <c r="AF426" i="68"/>
  <c r="AE426" i="68"/>
  <c r="AD426" i="68"/>
  <c r="AC426" i="68"/>
  <c r="AB426" i="68"/>
  <c r="AA426" i="68"/>
  <c r="Z426" i="68"/>
  <c r="Y426" i="68"/>
  <c r="X426" i="68"/>
  <c r="W426" i="68"/>
  <c r="V426" i="68"/>
  <c r="U426" i="68"/>
  <c r="AG425" i="68"/>
  <c r="AF425" i="68"/>
  <c r="AE425" i="68"/>
  <c r="AD425" i="68"/>
  <c r="AC425" i="68"/>
  <c r="AB425" i="68"/>
  <c r="AA425" i="68"/>
  <c r="Z425" i="68"/>
  <c r="Y425" i="68"/>
  <c r="X425" i="68"/>
  <c r="W425" i="68"/>
  <c r="V425" i="68"/>
  <c r="U425" i="68"/>
  <c r="AG424" i="68"/>
  <c r="AF424" i="68"/>
  <c r="AE424" i="68"/>
  <c r="AD424" i="68"/>
  <c r="AC424" i="68"/>
  <c r="AB424" i="68"/>
  <c r="AA424" i="68"/>
  <c r="Z424" i="68"/>
  <c r="Y424" i="68"/>
  <c r="X424" i="68"/>
  <c r="W424" i="68"/>
  <c r="V424" i="68"/>
  <c r="U424" i="68"/>
  <c r="AG423" i="68"/>
  <c r="AF423" i="68"/>
  <c r="AE423" i="68"/>
  <c r="AD423" i="68"/>
  <c r="AC423" i="68"/>
  <c r="AB423" i="68"/>
  <c r="AA423" i="68"/>
  <c r="Z423" i="68"/>
  <c r="Y423" i="68"/>
  <c r="X423" i="68"/>
  <c r="W423" i="68"/>
  <c r="V423" i="68"/>
  <c r="U423" i="68"/>
  <c r="AG422" i="68"/>
  <c r="AF422" i="68"/>
  <c r="AE422" i="68"/>
  <c r="AD422" i="68"/>
  <c r="AC422" i="68"/>
  <c r="AB422" i="68"/>
  <c r="AA422" i="68"/>
  <c r="Z422" i="68"/>
  <c r="Y422" i="68"/>
  <c r="X422" i="68"/>
  <c r="W422" i="68"/>
  <c r="V422" i="68"/>
  <c r="U422" i="68"/>
  <c r="AG421" i="68"/>
  <c r="AF421" i="68"/>
  <c r="AE421" i="68"/>
  <c r="AD421" i="68"/>
  <c r="AC421" i="68"/>
  <c r="AB421" i="68"/>
  <c r="AA421" i="68"/>
  <c r="Z421" i="68"/>
  <c r="Y421" i="68"/>
  <c r="X421" i="68"/>
  <c r="W421" i="68"/>
  <c r="V421" i="68"/>
  <c r="U421" i="68"/>
  <c r="AG420" i="68"/>
  <c r="AF420" i="68"/>
  <c r="AE420" i="68"/>
  <c r="AD420" i="68"/>
  <c r="AC420" i="68"/>
  <c r="AB420" i="68"/>
  <c r="AA420" i="68"/>
  <c r="Z420" i="68"/>
  <c r="Y420" i="68"/>
  <c r="X420" i="68"/>
  <c r="W420" i="68"/>
  <c r="V420" i="68"/>
  <c r="U420" i="68"/>
  <c r="AG419" i="68"/>
  <c r="AF419" i="68"/>
  <c r="AE419" i="68"/>
  <c r="AD419" i="68"/>
  <c r="AC419" i="68"/>
  <c r="AB419" i="68"/>
  <c r="AA419" i="68"/>
  <c r="Z419" i="68"/>
  <c r="Y419" i="68"/>
  <c r="X419" i="68"/>
  <c r="W419" i="68"/>
  <c r="V419" i="68"/>
  <c r="U419" i="68"/>
  <c r="AG418" i="68"/>
  <c r="AF418" i="68"/>
  <c r="AE418" i="68"/>
  <c r="AD418" i="68"/>
  <c r="AC418" i="68"/>
  <c r="AB418" i="68"/>
  <c r="AA418" i="68"/>
  <c r="Z418" i="68"/>
  <c r="Y418" i="68"/>
  <c r="X418" i="68"/>
  <c r="W418" i="68"/>
  <c r="V418" i="68"/>
  <c r="U418" i="68"/>
  <c r="AG417" i="68"/>
  <c r="AF417" i="68"/>
  <c r="AE417" i="68"/>
  <c r="AD417" i="68"/>
  <c r="AC417" i="68"/>
  <c r="AB417" i="68"/>
  <c r="AA417" i="68"/>
  <c r="Z417" i="68"/>
  <c r="Y417" i="68"/>
  <c r="X417" i="68"/>
  <c r="W417" i="68"/>
  <c r="V417" i="68"/>
  <c r="U417" i="68"/>
  <c r="AG416" i="68"/>
  <c r="AF416" i="68"/>
  <c r="AE416" i="68"/>
  <c r="AD416" i="68"/>
  <c r="AC416" i="68"/>
  <c r="AB416" i="68"/>
  <c r="AA416" i="68"/>
  <c r="Z416" i="68"/>
  <c r="Y416" i="68"/>
  <c r="X416" i="68"/>
  <c r="W416" i="68"/>
  <c r="V416" i="68"/>
  <c r="U416" i="68"/>
  <c r="AG415" i="68"/>
  <c r="AF415" i="68"/>
  <c r="AE415" i="68"/>
  <c r="AD415" i="68"/>
  <c r="AC415" i="68"/>
  <c r="AB415" i="68"/>
  <c r="AA415" i="68"/>
  <c r="Z415" i="68"/>
  <c r="Y415" i="68"/>
  <c r="X415" i="68"/>
  <c r="W415" i="68"/>
  <c r="V415" i="68"/>
  <c r="U415" i="68"/>
  <c r="AG414" i="68"/>
  <c r="AF414" i="68"/>
  <c r="AE414" i="68"/>
  <c r="AD414" i="68"/>
  <c r="AC414" i="68"/>
  <c r="AB414" i="68"/>
  <c r="AA414" i="68"/>
  <c r="Z414" i="68"/>
  <c r="Y414" i="68"/>
  <c r="X414" i="68"/>
  <c r="W414" i="68"/>
  <c r="V414" i="68"/>
  <c r="U414" i="68"/>
  <c r="AG413" i="68"/>
  <c r="AF413" i="68"/>
  <c r="AE413" i="68"/>
  <c r="AD413" i="68"/>
  <c r="AC413" i="68"/>
  <c r="AB413" i="68"/>
  <c r="AA413" i="68"/>
  <c r="Z413" i="68"/>
  <c r="Y413" i="68"/>
  <c r="X413" i="68"/>
  <c r="W413" i="68"/>
  <c r="V413" i="68"/>
  <c r="U413" i="68"/>
  <c r="AG412" i="68"/>
  <c r="AF412" i="68"/>
  <c r="AE412" i="68"/>
  <c r="AD412" i="68"/>
  <c r="AC412" i="68"/>
  <c r="AB412" i="68"/>
  <c r="AA412" i="68"/>
  <c r="Z412" i="68"/>
  <c r="Y412" i="68"/>
  <c r="X412" i="68"/>
  <c r="W412" i="68"/>
  <c r="V412" i="68"/>
  <c r="U412" i="68"/>
  <c r="AG411" i="68"/>
  <c r="AF411" i="68"/>
  <c r="AE411" i="68"/>
  <c r="AD411" i="68"/>
  <c r="AC411" i="68"/>
  <c r="AB411" i="68"/>
  <c r="AA411" i="68"/>
  <c r="Z411" i="68"/>
  <c r="Y411" i="68"/>
  <c r="X411" i="68"/>
  <c r="W411" i="68"/>
  <c r="V411" i="68"/>
  <c r="U411" i="68"/>
  <c r="AG410" i="68"/>
  <c r="AF410" i="68"/>
  <c r="AE410" i="68"/>
  <c r="AD410" i="68"/>
  <c r="AC410" i="68"/>
  <c r="AB410" i="68"/>
  <c r="AA410" i="68"/>
  <c r="Z410" i="68"/>
  <c r="Y410" i="68"/>
  <c r="X410" i="68"/>
  <c r="W410" i="68"/>
  <c r="V410" i="68"/>
  <c r="U410" i="68"/>
  <c r="AG409" i="68"/>
  <c r="AF409" i="68"/>
  <c r="AE409" i="68"/>
  <c r="AD409" i="68"/>
  <c r="AC409" i="68"/>
  <c r="AB409" i="68"/>
  <c r="AA409" i="68"/>
  <c r="Z409" i="68"/>
  <c r="Y409" i="68"/>
  <c r="X409" i="68"/>
  <c r="W409" i="68"/>
  <c r="V409" i="68"/>
  <c r="U409" i="68"/>
  <c r="AG408" i="68"/>
  <c r="AF408" i="68"/>
  <c r="AE408" i="68"/>
  <c r="AD408" i="68"/>
  <c r="AC408" i="68"/>
  <c r="AB408" i="68"/>
  <c r="AA408" i="68"/>
  <c r="Z408" i="68"/>
  <c r="Y408" i="68"/>
  <c r="X408" i="68"/>
  <c r="W408" i="68"/>
  <c r="V408" i="68"/>
  <c r="U408" i="68"/>
  <c r="AG407" i="68"/>
  <c r="AF407" i="68"/>
  <c r="AE407" i="68"/>
  <c r="AD407" i="68"/>
  <c r="AC407" i="68"/>
  <c r="AB407" i="68"/>
  <c r="AA407" i="68"/>
  <c r="Z407" i="68"/>
  <c r="Y407" i="68"/>
  <c r="X407" i="68"/>
  <c r="W407" i="68"/>
  <c r="V407" i="68"/>
  <c r="U407" i="68"/>
  <c r="AG406" i="68"/>
  <c r="AF406" i="68"/>
  <c r="AE406" i="68"/>
  <c r="AD406" i="68"/>
  <c r="AC406" i="68"/>
  <c r="AB406" i="68"/>
  <c r="AA406" i="68"/>
  <c r="Z406" i="68"/>
  <c r="Y406" i="68"/>
  <c r="X406" i="68"/>
  <c r="W406" i="68"/>
  <c r="V406" i="68"/>
  <c r="U406" i="68"/>
  <c r="AG405" i="68"/>
  <c r="AF405" i="68"/>
  <c r="AE405" i="68"/>
  <c r="AD405" i="68"/>
  <c r="AC405" i="68"/>
  <c r="AB405" i="68"/>
  <c r="AA405" i="68"/>
  <c r="Z405" i="68"/>
  <c r="Y405" i="68"/>
  <c r="X405" i="68"/>
  <c r="W405" i="68"/>
  <c r="V405" i="68"/>
  <c r="U405" i="68"/>
  <c r="AG404" i="68"/>
  <c r="AF404" i="68"/>
  <c r="AE404" i="68"/>
  <c r="AD404" i="68"/>
  <c r="AC404" i="68"/>
  <c r="AB404" i="68"/>
  <c r="AA404" i="68"/>
  <c r="Z404" i="68"/>
  <c r="Y404" i="68"/>
  <c r="X404" i="68"/>
  <c r="W404" i="68"/>
  <c r="V404" i="68"/>
  <c r="U404" i="68"/>
  <c r="T401" i="68"/>
  <c r="S401" i="68"/>
  <c r="R401" i="68"/>
  <c r="AG400" i="68"/>
  <c r="AF400" i="68"/>
  <c r="AE400" i="68"/>
  <c r="AD400" i="68"/>
  <c r="AC400" i="68"/>
  <c r="AB400" i="68"/>
  <c r="AA400" i="68"/>
  <c r="Z400" i="68"/>
  <c r="Y400" i="68"/>
  <c r="X400" i="68"/>
  <c r="W400" i="68"/>
  <c r="V400" i="68"/>
  <c r="U400" i="68"/>
  <c r="AG399" i="68"/>
  <c r="AF399" i="68"/>
  <c r="AE399" i="68"/>
  <c r="AD399" i="68"/>
  <c r="AC399" i="68"/>
  <c r="AB399" i="68"/>
  <c r="AA399" i="68"/>
  <c r="Z399" i="68"/>
  <c r="Y399" i="68"/>
  <c r="X399" i="68"/>
  <c r="W399" i="68"/>
  <c r="V399" i="68"/>
  <c r="U399" i="68"/>
  <c r="AG398" i="68"/>
  <c r="AF398" i="68"/>
  <c r="AE398" i="68"/>
  <c r="AD398" i="68"/>
  <c r="AC398" i="68"/>
  <c r="AB398" i="68"/>
  <c r="AA398" i="68"/>
  <c r="Z398" i="68"/>
  <c r="Y398" i="68"/>
  <c r="X398" i="68"/>
  <c r="W398" i="68"/>
  <c r="V398" i="68"/>
  <c r="U398" i="68"/>
  <c r="AG397" i="68"/>
  <c r="AF397" i="68"/>
  <c r="AE397" i="68"/>
  <c r="AD397" i="68"/>
  <c r="AC397" i="68"/>
  <c r="AB397" i="68"/>
  <c r="AA397" i="68"/>
  <c r="Z397" i="68"/>
  <c r="Y397" i="68"/>
  <c r="X397" i="68"/>
  <c r="W397" i="68"/>
  <c r="V397" i="68"/>
  <c r="U397" i="68"/>
  <c r="AG396" i="68"/>
  <c r="AF396" i="68"/>
  <c r="AE396" i="68"/>
  <c r="AD396" i="68"/>
  <c r="AC396" i="68"/>
  <c r="AB396" i="68"/>
  <c r="AA396" i="68"/>
  <c r="Z396" i="68"/>
  <c r="Y396" i="68"/>
  <c r="X396" i="68"/>
  <c r="W396" i="68"/>
  <c r="V396" i="68"/>
  <c r="U396" i="68"/>
  <c r="AG395" i="68"/>
  <c r="AF395" i="68"/>
  <c r="AE395" i="68"/>
  <c r="AD395" i="68"/>
  <c r="AC395" i="68"/>
  <c r="AB395" i="68"/>
  <c r="AA395" i="68"/>
  <c r="Z395" i="68"/>
  <c r="Y395" i="68"/>
  <c r="X395" i="68"/>
  <c r="W395" i="68"/>
  <c r="V395" i="68"/>
  <c r="U395" i="68"/>
  <c r="AG394" i="68"/>
  <c r="AF394" i="68"/>
  <c r="AE394" i="68"/>
  <c r="AD394" i="68"/>
  <c r="AC394" i="68"/>
  <c r="AB394" i="68"/>
  <c r="AA394" i="68"/>
  <c r="Z394" i="68"/>
  <c r="Y394" i="68"/>
  <c r="X394" i="68"/>
  <c r="W394" i="68"/>
  <c r="V394" i="68"/>
  <c r="U394" i="68"/>
  <c r="AG393" i="68"/>
  <c r="AF393" i="68"/>
  <c r="AE393" i="68"/>
  <c r="AD393" i="68"/>
  <c r="AC393" i="68"/>
  <c r="AB393" i="68"/>
  <c r="AA393" i="68"/>
  <c r="Z393" i="68"/>
  <c r="Y393" i="68"/>
  <c r="X393" i="68"/>
  <c r="W393" i="68"/>
  <c r="V393" i="68"/>
  <c r="U393" i="68"/>
  <c r="AG392" i="68"/>
  <c r="AF392" i="68"/>
  <c r="AE392" i="68"/>
  <c r="AD392" i="68"/>
  <c r="AC392" i="68"/>
  <c r="AB392" i="68"/>
  <c r="AA392" i="68"/>
  <c r="Z392" i="68"/>
  <c r="Y392" i="68"/>
  <c r="X392" i="68"/>
  <c r="W392" i="68"/>
  <c r="V392" i="68"/>
  <c r="U392" i="68"/>
  <c r="AG391" i="68"/>
  <c r="AF391" i="68"/>
  <c r="AE391" i="68"/>
  <c r="AD391" i="68"/>
  <c r="AC391" i="68"/>
  <c r="AB391" i="68"/>
  <c r="AA391" i="68"/>
  <c r="Z391" i="68"/>
  <c r="Y391" i="68"/>
  <c r="X391" i="68"/>
  <c r="W391" i="68"/>
  <c r="V391" i="68"/>
  <c r="U391" i="68"/>
  <c r="AG390" i="68"/>
  <c r="AF390" i="68"/>
  <c r="AE390" i="68"/>
  <c r="AD390" i="68"/>
  <c r="AC390" i="68"/>
  <c r="AB390" i="68"/>
  <c r="AA390" i="68"/>
  <c r="Z390" i="68"/>
  <c r="Y390" i="68"/>
  <c r="X390" i="68"/>
  <c r="W390" i="68"/>
  <c r="V390" i="68"/>
  <c r="U390" i="68"/>
  <c r="AG389" i="68"/>
  <c r="AF389" i="68"/>
  <c r="AE389" i="68"/>
  <c r="AD389" i="68"/>
  <c r="AC389" i="68"/>
  <c r="AB389" i="68"/>
  <c r="AA389" i="68"/>
  <c r="Z389" i="68"/>
  <c r="Y389" i="68"/>
  <c r="X389" i="68"/>
  <c r="W389" i="68"/>
  <c r="V389" i="68"/>
  <c r="U389" i="68"/>
  <c r="AG388" i="68"/>
  <c r="AF388" i="68"/>
  <c r="AE388" i="68"/>
  <c r="AD388" i="68"/>
  <c r="AC388" i="68"/>
  <c r="AB388" i="68"/>
  <c r="AA388" i="68"/>
  <c r="Z388" i="68"/>
  <c r="Y388" i="68"/>
  <c r="X388" i="68"/>
  <c r="W388" i="68"/>
  <c r="V388" i="68"/>
  <c r="U388" i="68"/>
  <c r="AG387" i="68"/>
  <c r="AF387" i="68"/>
  <c r="AE387" i="68"/>
  <c r="AD387" i="68"/>
  <c r="AC387" i="68"/>
  <c r="AB387" i="68"/>
  <c r="AA387" i="68"/>
  <c r="Z387" i="68"/>
  <c r="Y387" i="68"/>
  <c r="X387" i="68"/>
  <c r="W387" i="68"/>
  <c r="V387" i="68"/>
  <c r="U387" i="68"/>
  <c r="AG386" i="68"/>
  <c r="AF386" i="68"/>
  <c r="AE386" i="68"/>
  <c r="AD386" i="68"/>
  <c r="AC386" i="68"/>
  <c r="AB386" i="68"/>
  <c r="AA386" i="68"/>
  <c r="Z386" i="68"/>
  <c r="Y386" i="68"/>
  <c r="X386" i="68"/>
  <c r="W386" i="68"/>
  <c r="V386" i="68"/>
  <c r="U386" i="68"/>
  <c r="AG385" i="68"/>
  <c r="AF385" i="68"/>
  <c r="AE385" i="68"/>
  <c r="AD385" i="68"/>
  <c r="AC385" i="68"/>
  <c r="AB385" i="68"/>
  <c r="AA385" i="68"/>
  <c r="Z385" i="68"/>
  <c r="Y385" i="68"/>
  <c r="X385" i="68"/>
  <c r="W385" i="68"/>
  <c r="V385" i="68"/>
  <c r="U385" i="68"/>
  <c r="T382" i="68"/>
  <c r="S382" i="68"/>
  <c r="R382" i="68"/>
  <c r="AG381" i="68"/>
  <c r="AF381" i="68"/>
  <c r="AE381" i="68"/>
  <c r="AD381" i="68"/>
  <c r="AC381" i="68"/>
  <c r="AB381" i="68"/>
  <c r="AA381" i="68"/>
  <c r="Z381" i="68"/>
  <c r="Y381" i="68"/>
  <c r="X381" i="68"/>
  <c r="W381" i="68"/>
  <c r="V381" i="68"/>
  <c r="U381" i="68"/>
  <c r="AG380" i="68"/>
  <c r="AF380" i="68"/>
  <c r="AE380" i="68"/>
  <c r="AD380" i="68"/>
  <c r="AC380" i="68"/>
  <c r="AB380" i="68"/>
  <c r="AA380" i="68"/>
  <c r="Z380" i="68"/>
  <c r="Y380" i="68"/>
  <c r="X380" i="68"/>
  <c r="W380" i="68"/>
  <c r="V380" i="68"/>
  <c r="U380" i="68"/>
  <c r="AG379" i="68"/>
  <c r="AF379" i="68"/>
  <c r="AE379" i="68"/>
  <c r="AD379" i="68"/>
  <c r="AC379" i="68"/>
  <c r="AB379" i="68"/>
  <c r="AA379" i="68"/>
  <c r="Z379" i="68"/>
  <c r="Y379" i="68"/>
  <c r="X379" i="68"/>
  <c r="W379" i="68"/>
  <c r="V379" i="68"/>
  <c r="U379" i="68"/>
  <c r="AG378" i="68"/>
  <c r="AF378" i="68"/>
  <c r="AE378" i="68"/>
  <c r="AD378" i="68"/>
  <c r="AC378" i="68"/>
  <c r="AB378" i="68"/>
  <c r="AA378" i="68"/>
  <c r="Z378" i="68"/>
  <c r="Y378" i="68"/>
  <c r="X378" i="68"/>
  <c r="W378" i="68"/>
  <c r="V378" i="68"/>
  <c r="U378" i="68"/>
  <c r="AG377" i="68"/>
  <c r="AF377" i="68"/>
  <c r="AE377" i="68"/>
  <c r="AD377" i="68"/>
  <c r="AC377" i="68"/>
  <c r="AB377" i="68"/>
  <c r="AA377" i="68"/>
  <c r="Z377" i="68"/>
  <c r="Y377" i="68"/>
  <c r="X377" i="68"/>
  <c r="W377" i="68"/>
  <c r="V377" i="68"/>
  <c r="U377" i="68"/>
  <c r="AG376" i="68"/>
  <c r="AF376" i="68"/>
  <c r="AE376" i="68"/>
  <c r="AD376" i="68"/>
  <c r="AC376" i="68"/>
  <c r="AB376" i="68"/>
  <c r="AA376" i="68"/>
  <c r="Z376" i="68"/>
  <c r="Y376" i="68"/>
  <c r="X376" i="68"/>
  <c r="W376" i="68"/>
  <c r="V376" i="68"/>
  <c r="U376" i="68"/>
  <c r="AG375" i="68"/>
  <c r="AF375" i="68"/>
  <c r="AE375" i="68"/>
  <c r="AD375" i="68"/>
  <c r="AC375" i="68"/>
  <c r="AB375" i="68"/>
  <c r="AA375" i="68"/>
  <c r="Z375" i="68"/>
  <c r="Y375" i="68"/>
  <c r="X375" i="68"/>
  <c r="W375" i="68"/>
  <c r="V375" i="68"/>
  <c r="U375" i="68"/>
  <c r="AG374" i="68"/>
  <c r="AF374" i="68"/>
  <c r="AE374" i="68"/>
  <c r="AD374" i="68"/>
  <c r="AC374" i="68"/>
  <c r="AB374" i="68"/>
  <c r="AA374" i="68"/>
  <c r="Z374" i="68"/>
  <c r="Y374" i="68"/>
  <c r="X374" i="68"/>
  <c r="W374" i="68"/>
  <c r="V374" i="68"/>
  <c r="U374" i="68"/>
  <c r="AG373" i="68"/>
  <c r="AF373" i="68"/>
  <c r="AE373" i="68"/>
  <c r="AD373" i="68"/>
  <c r="AC373" i="68"/>
  <c r="AB373" i="68"/>
  <c r="AA373" i="68"/>
  <c r="Z373" i="68"/>
  <c r="Y373" i="68"/>
  <c r="X373" i="68"/>
  <c r="W373" i="68"/>
  <c r="V373" i="68"/>
  <c r="U373" i="68"/>
  <c r="AG372" i="68"/>
  <c r="AF372" i="68"/>
  <c r="AE372" i="68"/>
  <c r="AD372" i="68"/>
  <c r="AC372" i="68"/>
  <c r="AB372" i="68"/>
  <c r="AA372" i="68"/>
  <c r="Z372" i="68"/>
  <c r="Y372" i="68"/>
  <c r="X372" i="68"/>
  <c r="W372" i="68"/>
  <c r="V372" i="68"/>
  <c r="U372" i="68"/>
  <c r="AG371" i="68"/>
  <c r="AF371" i="68"/>
  <c r="AE371" i="68"/>
  <c r="AD371" i="68"/>
  <c r="AC371" i="68"/>
  <c r="AB371" i="68"/>
  <c r="AA371" i="68"/>
  <c r="Z371" i="68"/>
  <c r="Y371" i="68"/>
  <c r="X371" i="68"/>
  <c r="W371" i="68"/>
  <c r="V371" i="68"/>
  <c r="U371" i="68"/>
  <c r="AG370" i="68"/>
  <c r="AF370" i="68"/>
  <c r="AE370" i="68"/>
  <c r="AD370" i="68"/>
  <c r="AC370" i="68"/>
  <c r="AB370" i="68"/>
  <c r="AA370" i="68"/>
  <c r="Z370" i="68"/>
  <c r="Y370" i="68"/>
  <c r="X370" i="68"/>
  <c r="W370" i="68"/>
  <c r="V370" i="68"/>
  <c r="U370" i="68"/>
  <c r="AG369" i="68"/>
  <c r="AF369" i="68"/>
  <c r="AE369" i="68"/>
  <c r="AD369" i="68"/>
  <c r="AC369" i="68"/>
  <c r="AB369" i="68"/>
  <c r="AA369" i="68"/>
  <c r="Z369" i="68"/>
  <c r="Y369" i="68"/>
  <c r="X369" i="68"/>
  <c r="W369" i="68"/>
  <c r="V369" i="68"/>
  <c r="U369" i="68"/>
  <c r="AG368" i="68"/>
  <c r="AF368" i="68"/>
  <c r="AE368" i="68"/>
  <c r="AD368" i="68"/>
  <c r="AC368" i="68"/>
  <c r="AB368" i="68"/>
  <c r="AA368" i="68"/>
  <c r="Z368" i="68"/>
  <c r="Y368" i="68"/>
  <c r="X368" i="68"/>
  <c r="W368" i="68"/>
  <c r="V368" i="68"/>
  <c r="U368" i="68"/>
  <c r="AG367" i="68"/>
  <c r="AF367" i="68"/>
  <c r="AE367" i="68"/>
  <c r="AD367" i="68"/>
  <c r="AC367" i="68"/>
  <c r="AB367" i="68"/>
  <c r="AA367" i="68"/>
  <c r="Z367" i="68"/>
  <c r="Y367" i="68"/>
  <c r="X367" i="68"/>
  <c r="W367" i="68"/>
  <c r="V367" i="68"/>
  <c r="U367" i="68"/>
  <c r="AG366" i="68"/>
  <c r="AF366" i="68"/>
  <c r="AE366" i="68"/>
  <c r="AD366" i="68"/>
  <c r="AC366" i="68"/>
  <c r="AB366" i="68"/>
  <c r="AA366" i="68"/>
  <c r="Z366" i="68"/>
  <c r="Y366" i="68"/>
  <c r="X366" i="68"/>
  <c r="W366" i="68"/>
  <c r="V366" i="68"/>
  <c r="U366" i="68"/>
  <c r="AG365" i="68"/>
  <c r="AF365" i="68"/>
  <c r="AE365" i="68"/>
  <c r="AD365" i="68"/>
  <c r="AC365" i="68"/>
  <c r="AB365" i="68"/>
  <c r="AA365" i="68"/>
  <c r="Z365" i="68"/>
  <c r="Y365" i="68"/>
  <c r="X365" i="68"/>
  <c r="W365" i="68"/>
  <c r="V365" i="68"/>
  <c r="U365" i="68"/>
  <c r="AG364" i="68"/>
  <c r="AF364" i="68"/>
  <c r="AE364" i="68"/>
  <c r="AD364" i="68"/>
  <c r="AC364" i="68"/>
  <c r="AB364" i="68"/>
  <c r="AA364" i="68"/>
  <c r="Z364" i="68"/>
  <c r="Y364" i="68"/>
  <c r="X364" i="68"/>
  <c r="W364" i="68"/>
  <c r="V364" i="68"/>
  <c r="U364" i="68"/>
  <c r="AG363" i="68"/>
  <c r="AF363" i="68"/>
  <c r="AE363" i="68"/>
  <c r="AD363" i="68"/>
  <c r="AC363" i="68"/>
  <c r="AB363" i="68"/>
  <c r="AA363" i="68"/>
  <c r="Z363" i="68"/>
  <c r="Y363" i="68"/>
  <c r="X363" i="68"/>
  <c r="W363" i="68"/>
  <c r="V363" i="68"/>
  <c r="U363" i="68"/>
  <c r="AG362" i="68"/>
  <c r="AF362" i="68"/>
  <c r="AE362" i="68"/>
  <c r="AD362" i="68"/>
  <c r="AC362" i="68"/>
  <c r="AB362" i="68"/>
  <c r="AA362" i="68"/>
  <c r="Z362" i="68"/>
  <c r="Y362" i="68"/>
  <c r="X362" i="68"/>
  <c r="W362" i="68"/>
  <c r="V362" i="68"/>
  <c r="U362" i="68"/>
  <c r="AG361" i="68"/>
  <c r="AF361" i="68"/>
  <c r="AE361" i="68"/>
  <c r="AD361" i="68"/>
  <c r="AC361" i="68"/>
  <c r="AB361" i="68"/>
  <c r="AA361" i="68"/>
  <c r="Z361" i="68"/>
  <c r="Y361" i="68"/>
  <c r="X361" i="68"/>
  <c r="W361" i="68"/>
  <c r="V361" i="68"/>
  <c r="U361" i="68"/>
  <c r="AG360" i="68"/>
  <c r="AF360" i="68"/>
  <c r="AE360" i="68"/>
  <c r="AD360" i="68"/>
  <c r="AC360" i="68"/>
  <c r="AB360" i="68"/>
  <c r="AA360" i="68"/>
  <c r="Z360" i="68"/>
  <c r="Y360" i="68"/>
  <c r="X360" i="68"/>
  <c r="W360" i="68"/>
  <c r="V360" i="68"/>
  <c r="U360" i="68"/>
  <c r="AG359" i="68"/>
  <c r="AF359" i="68"/>
  <c r="AE359" i="68"/>
  <c r="AD359" i="68"/>
  <c r="AC359" i="68"/>
  <c r="AB359" i="68"/>
  <c r="AA359" i="68"/>
  <c r="Z359" i="68"/>
  <c r="Y359" i="68"/>
  <c r="X359" i="68"/>
  <c r="W359" i="68"/>
  <c r="V359" i="68"/>
  <c r="U359" i="68"/>
  <c r="AG358" i="68"/>
  <c r="AF358" i="68"/>
  <c r="AE358" i="68"/>
  <c r="AD358" i="68"/>
  <c r="AC358" i="68"/>
  <c r="AB358" i="68"/>
  <c r="AA358" i="68"/>
  <c r="Z358" i="68"/>
  <c r="Y358" i="68"/>
  <c r="X358" i="68"/>
  <c r="W358" i="68"/>
  <c r="V358" i="68"/>
  <c r="U358" i="68"/>
  <c r="AG357" i="68"/>
  <c r="AF357" i="68"/>
  <c r="AE357" i="68"/>
  <c r="AD357" i="68"/>
  <c r="AC357" i="68"/>
  <c r="AB357" i="68"/>
  <c r="AA357" i="68"/>
  <c r="Z357" i="68"/>
  <c r="Y357" i="68"/>
  <c r="X357" i="68"/>
  <c r="W357" i="68"/>
  <c r="V357" i="68"/>
  <c r="U357" i="68"/>
  <c r="AG356" i="68"/>
  <c r="AF356" i="68"/>
  <c r="AE356" i="68"/>
  <c r="AD356" i="68"/>
  <c r="AC356" i="68"/>
  <c r="AB356" i="68"/>
  <c r="AA356" i="68"/>
  <c r="Z356" i="68"/>
  <c r="Y356" i="68"/>
  <c r="X356" i="68"/>
  <c r="W356" i="68"/>
  <c r="V356" i="68"/>
  <c r="U356" i="68"/>
  <c r="AG355" i="68"/>
  <c r="AF355" i="68"/>
  <c r="AE355" i="68"/>
  <c r="AD355" i="68"/>
  <c r="AC355" i="68"/>
  <c r="AB355" i="68"/>
  <c r="AA355" i="68"/>
  <c r="Z355" i="68"/>
  <c r="Y355" i="68"/>
  <c r="X355" i="68"/>
  <c r="W355" i="68"/>
  <c r="V355" i="68"/>
  <c r="U355" i="68"/>
  <c r="AG354" i="68"/>
  <c r="AF354" i="68"/>
  <c r="AE354" i="68"/>
  <c r="AD354" i="68"/>
  <c r="AC354" i="68"/>
  <c r="AB354" i="68"/>
  <c r="AA354" i="68"/>
  <c r="Z354" i="68"/>
  <c r="Y354" i="68"/>
  <c r="X354" i="68"/>
  <c r="W354" i="68"/>
  <c r="V354" i="68"/>
  <c r="U354" i="68"/>
  <c r="AG353" i="68"/>
  <c r="AF353" i="68"/>
  <c r="AE353" i="68"/>
  <c r="AD353" i="68"/>
  <c r="AC353" i="68"/>
  <c r="AB353" i="68"/>
  <c r="AA353" i="68"/>
  <c r="Z353" i="68"/>
  <c r="Y353" i="68"/>
  <c r="X353" i="68"/>
  <c r="W353" i="68"/>
  <c r="V353" i="68"/>
  <c r="U353" i="68"/>
  <c r="AG352" i="68"/>
  <c r="AF352" i="68"/>
  <c r="AE352" i="68"/>
  <c r="AD352" i="68"/>
  <c r="AC352" i="68"/>
  <c r="AB352" i="68"/>
  <c r="AA352" i="68"/>
  <c r="Z352" i="68"/>
  <c r="Y352" i="68"/>
  <c r="X352" i="68"/>
  <c r="W352" i="68"/>
  <c r="V352" i="68"/>
  <c r="U352" i="68"/>
  <c r="AG351" i="68"/>
  <c r="AF351" i="68"/>
  <c r="AE351" i="68"/>
  <c r="AD351" i="68"/>
  <c r="AC351" i="68"/>
  <c r="AB351" i="68"/>
  <c r="AA351" i="68"/>
  <c r="Z351" i="68"/>
  <c r="Y351" i="68"/>
  <c r="X351" i="68"/>
  <c r="W351" i="68"/>
  <c r="V351" i="68"/>
  <c r="U351" i="68"/>
  <c r="AG350" i="68"/>
  <c r="AF350" i="68"/>
  <c r="AE350" i="68"/>
  <c r="AD350" i="68"/>
  <c r="AC350" i="68"/>
  <c r="AB350" i="68"/>
  <c r="AA350" i="68"/>
  <c r="Z350" i="68"/>
  <c r="Y350" i="68"/>
  <c r="X350" i="68"/>
  <c r="W350" i="68"/>
  <c r="V350" i="68"/>
  <c r="U350" i="68"/>
  <c r="AG349" i="68"/>
  <c r="AF349" i="68"/>
  <c r="AE349" i="68"/>
  <c r="AD349" i="68"/>
  <c r="AC349" i="68"/>
  <c r="AB349" i="68"/>
  <c r="AA349" i="68"/>
  <c r="Z349" i="68"/>
  <c r="Y349" i="68"/>
  <c r="X349" i="68"/>
  <c r="W349" i="68"/>
  <c r="V349" i="68"/>
  <c r="U349" i="68"/>
  <c r="AG348" i="68"/>
  <c r="AF348" i="68"/>
  <c r="AE348" i="68"/>
  <c r="AD348" i="68"/>
  <c r="AC348" i="68"/>
  <c r="AB348" i="68"/>
  <c r="AA348" i="68"/>
  <c r="Z348" i="68"/>
  <c r="Y348" i="68"/>
  <c r="X348" i="68"/>
  <c r="W348" i="68"/>
  <c r="V348" i="68"/>
  <c r="U348" i="68"/>
  <c r="AG347" i="68"/>
  <c r="AF347" i="68"/>
  <c r="AE347" i="68"/>
  <c r="AD347" i="68"/>
  <c r="AC347" i="68"/>
  <c r="AB347" i="68"/>
  <c r="AA347" i="68"/>
  <c r="Z347" i="68"/>
  <c r="Y347" i="68"/>
  <c r="X347" i="68"/>
  <c r="W347" i="68"/>
  <c r="V347" i="68"/>
  <c r="U347" i="68"/>
  <c r="AG346" i="68"/>
  <c r="AF346" i="68"/>
  <c r="AE346" i="68"/>
  <c r="AD346" i="68"/>
  <c r="AC346" i="68"/>
  <c r="AB346" i="68"/>
  <c r="AA346" i="68"/>
  <c r="Z346" i="68"/>
  <c r="Y346" i="68"/>
  <c r="X346" i="68"/>
  <c r="W346" i="68"/>
  <c r="V346" i="68"/>
  <c r="U346" i="68"/>
  <c r="AG345" i="68"/>
  <c r="AF345" i="68"/>
  <c r="AE345" i="68"/>
  <c r="AD345" i="68"/>
  <c r="AC345" i="68"/>
  <c r="AB345" i="68"/>
  <c r="AA345" i="68"/>
  <c r="Z345" i="68"/>
  <c r="Y345" i="68"/>
  <c r="X345" i="68"/>
  <c r="W345" i="68"/>
  <c r="V345" i="68"/>
  <c r="U345" i="68"/>
  <c r="AG344" i="68"/>
  <c r="AF344" i="68"/>
  <c r="AE344" i="68"/>
  <c r="AD344" i="68"/>
  <c r="AC344" i="68"/>
  <c r="AB344" i="68"/>
  <c r="AA344" i="68"/>
  <c r="Z344" i="68"/>
  <c r="Y344" i="68"/>
  <c r="X344" i="68"/>
  <c r="W344" i="68"/>
  <c r="V344" i="68"/>
  <c r="U344" i="68"/>
  <c r="AG343" i="68"/>
  <c r="AF343" i="68"/>
  <c r="AE343" i="68"/>
  <c r="AD343" i="68"/>
  <c r="AC343" i="68"/>
  <c r="AB343" i="68"/>
  <c r="AA343" i="68"/>
  <c r="Z343" i="68"/>
  <c r="Y343" i="68"/>
  <c r="X343" i="68"/>
  <c r="W343" i="68"/>
  <c r="V343" i="68"/>
  <c r="U343" i="68"/>
  <c r="AG342" i="68"/>
  <c r="AF342" i="68"/>
  <c r="AE342" i="68"/>
  <c r="AD342" i="68"/>
  <c r="AC342" i="68"/>
  <c r="AB342" i="68"/>
  <c r="AA342" i="68"/>
  <c r="Z342" i="68"/>
  <c r="Y342" i="68"/>
  <c r="X342" i="68"/>
  <c r="W342" i="68"/>
  <c r="V342" i="68"/>
  <c r="U342" i="68"/>
  <c r="AG341" i="68"/>
  <c r="AF341" i="68"/>
  <c r="AE341" i="68"/>
  <c r="AD341" i="68"/>
  <c r="AC341" i="68"/>
  <c r="AB341" i="68"/>
  <c r="AA341" i="68"/>
  <c r="Z341" i="68"/>
  <c r="Y341" i="68"/>
  <c r="X341" i="68"/>
  <c r="W341" i="68"/>
  <c r="V341" i="68"/>
  <c r="U341" i="68"/>
  <c r="AG340" i="68"/>
  <c r="AF340" i="68"/>
  <c r="AE340" i="68"/>
  <c r="AD340" i="68"/>
  <c r="AC340" i="68"/>
  <c r="AB340" i="68"/>
  <c r="AA340" i="68"/>
  <c r="Z340" i="68"/>
  <c r="Y340" i="68"/>
  <c r="X340" i="68"/>
  <c r="W340" i="68"/>
  <c r="V340" i="68"/>
  <c r="U340" i="68"/>
  <c r="AG339" i="68"/>
  <c r="AF339" i="68"/>
  <c r="AE339" i="68"/>
  <c r="AD339" i="68"/>
  <c r="AC339" i="68"/>
  <c r="AB339" i="68"/>
  <c r="AA339" i="68"/>
  <c r="Z339" i="68"/>
  <c r="Y339" i="68"/>
  <c r="X339" i="68"/>
  <c r="W339" i="68"/>
  <c r="V339" i="68"/>
  <c r="U339" i="68"/>
  <c r="AG338" i="68"/>
  <c r="AF338" i="68"/>
  <c r="AE338" i="68"/>
  <c r="AD338" i="68"/>
  <c r="AC338" i="68"/>
  <c r="AB338" i="68"/>
  <c r="AA338" i="68"/>
  <c r="Z338" i="68"/>
  <c r="Y338" i="68"/>
  <c r="X338" i="68"/>
  <c r="W338" i="68"/>
  <c r="V338" i="68"/>
  <c r="U338" i="68"/>
  <c r="AG337" i="68"/>
  <c r="AF337" i="68"/>
  <c r="AE337" i="68"/>
  <c r="AD337" i="68"/>
  <c r="AC337" i="68"/>
  <c r="AB337" i="68"/>
  <c r="AA337" i="68"/>
  <c r="Z337" i="68"/>
  <c r="Y337" i="68"/>
  <c r="X337" i="68"/>
  <c r="W337" i="68"/>
  <c r="V337" i="68"/>
  <c r="U337" i="68"/>
  <c r="AG336" i="68"/>
  <c r="AF336" i="68"/>
  <c r="AE336" i="68"/>
  <c r="AD336" i="68"/>
  <c r="AC336" i="68"/>
  <c r="AB336" i="68"/>
  <c r="AA336" i="68"/>
  <c r="Z336" i="68"/>
  <c r="Y336" i="68"/>
  <c r="X336" i="68"/>
  <c r="W336" i="68"/>
  <c r="V336" i="68"/>
  <c r="U336" i="68"/>
  <c r="AG335" i="68"/>
  <c r="AF335" i="68"/>
  <c r="AE335" i="68"/>
  <c r="AD335" i="68"/>
  <c r="AC335" i="68"/>
  <c r="AB335" i="68"/>
  <c r="AA335" i="68"/>
  <c r="Z335" i="68"/>
  <c r="Y335" i="68"/>
  <c r="X335" i="68"/>
  <c r="W335" i="68"/>
  <c r="V335" i="68"/>
  <c r="U335" i="68"/>
  <c r="T330" i="68"/>
  <c r="S330" i="68"/>
  <c r="R330" i="68"/>
  <c r="T328" i="68"/>
  <c r="S328" i="68"/>
  <c r="R328" i="68"/>
  <c r="T326" i="68"/>
  <c r="S326" i="68"/>
  <c r="R326" i="68"/>
  <c r="AG325" i="68"/>
  <c r="AF325" i="68"/>
  <c r="AE325" i="68"/>
  <c r="AD325" i="68"/>
  <c r="AC325" i="68"/>
  <c r="AB325" i="68"/>
  <c r="AA325" i="68"/>
  <c r="Z325" i="68"/>
  <c r="Y325" i="68"/>
  <c r="X325" i="68"/>
  <c r="W325" i="68"/>
  <c r="V325" i="68"/>
  <c r="U325" i="68"/>
  <c r="AG324" i="68"/>
  <c r="AF324" i="68"/>
  <c r="AE324" i="68"/>
  <c r="AD324" i="68"/>
  <c r="AC324" i="68"/>
  <c r="AB324" i="68"/>
  <c r="AA324" i="68"/>
  <c r="Z324" i="68"/>
  <c r="Y324" i="68"/>
  <c r="X324" i="68"/>
  <c r="W324" i="68"/>
  <c r="V324" i="68"/>
  <c r="U324" i="68"/>
  <c r="AG323" i="68"/>
  <c r="AF323" i="68"/>
  <c r="AE323" i="68"/>
  <c r="AD323" i="68"/>
  <c r="AC323" i="68"/>
  <c r="AB323" i="68"/>
  <c r="AA323" i="68"/>
  <c r="Z323" i="68"/>
  <c r="Y323" i="68"/>
  <c r="X323" i="68"/>
  <c r="W323" i="68"/>
  <c r="V323" i="68"/>
  <c r="U323" i="68"/>
  <c r="AG322" i="68"/>
  <c r="AF322" i="68"/>
  <c r="AE322" i="68"/>
  <c r="AD322" i="68"/>
  <c r="AC322" i="68"/>
  <c r="AB322" i="68"/>
  <c r="AA322" i="68"/>
  <c r="Z322" i="68"/>
  <c r="Y322" i="68"/>
  <c r="X322" i="68"/>
  <c r="W322" i="68"/>
  <c r="V322" i="68"/>
  <c r="U322" i="68"/>
  <c r="AG321" i="68"/>
  <c r="AF321" i="68"/>
  <c r="AE321" i="68"/>
  <c r="AD321" i="68"/>
  <c r="AC321" i="68"/>
  <c r="AB321" i="68"/>
  <c r="AA321" i="68"/>
  <c r="Z321" i="68"/>
  <c r="Y321" i="68"/>
  <c r="X321" i="68"/>
  <c r="W321" i="68"/>
  <c r="V321" i="68"/>
  <c r="U321" i="68"/>
  <c r="AG320" i="68"/>
  <c r="AF320" i="68"/>
  <c r="AE320" i="68"/>
  <c r="AD320" i="68"/>
  <c r="AC320" i="68"/>
  <c r="AB320" i="68"/>
  <c r="AA320" i="68"/>
  <c r="Z320" i="68"/>
  <c r="Y320" i="68"/>
  <c r="X320" i="68"/>
  <c r="W320" i="68"/>
  <c r="V320" i="68"/>
  <c r="U320" i="68"/>
  <c r="AG319" i="68"/>
  <c r="AF319" i="68"/>
  <c r="AE319" i="68"/>
  <c r="AD319" i="68"/>
  <c r="AC319" i="68"/>
  <c r="AB319" i="68"/>
  <c r="AA319" i="68"/>
  <c r="Z319" i="68"/>
  <c r="Y319" i="68"/>
  <c r="X319" i="68"/>
  <c r="W319" i="68"/>
  <c r="V319" i="68"/>
  <c r="U319" i="68"/>
  <c r="AG318" i="68"/>
  <c r="AF318" i="68"/>
  <c r="AE318" i="68"/>
  <c r="AD318" i="68"/>
  <c r="AC318" i="68"/>
  <c r="AB318" i="68"/>
  <c r="AA318" i="68"/>
  <c r="Z318" i="68"/>
  <c r="Y318" i="68"/>
  <c r="X318" i="68"/>
  <c r="W318" i="68"/>
  <c r="V318" i="68"/>
  <c r="U318" i="68"/>
  <c r="AG317" i="68"/>
  <c r="AF317" i="68"/>
  <c r="AE317" i="68"/>
  <c r="AD317" i="68"/>
  <c r="AC317" i="68"/>
  <c r="AB317" i="68"/>
  <c r="AA317" i="68"/>
  <c r="Z317" i="68"/>
  <c r="Y317" i="68"/>
  <c r="X317" i="68"/>
  <c r="W317" i="68"/>
  <c r="V317" i="68"/>
  <c r="U317" i="68"/>
  <c r="AG316" i="68"/>
  <c r="AF316" i="68"/>
  <c r="AE316" i="68"/>
  <c r="AD316" i="68"/>
  <c r="AC316" i="68"/>
  <c r="AB316" i="68"/>
  <c r="AA316" i="68"/>
  <c r="Z316" i="68"/>
  <c r="Y316" i="68"/>
  <c r="X316" i="68"/>
  <c r="W316" i="68"/>
  <c r="V316" i="68"/>
  <c r="U316" i="68"/>
  <c r="AG315" i="68"/>
  <c r="AF315" i="68"/>
  <c r="AE315" i="68"/>
  <c r="AD315" i="68"/>
  <c r="AC315" i="68"/>
  <c r="AB315" i="68"/>
  <c r="AA315" i="68"/>
  <c r="Z315" i="68"/>
  <c r="Y315" i="68"/>
  <c r="X315" i="68"/>
  <c r="W315" i="68"/>
  <c r="V315" i="68"/>
  <c r="U315" i="68"/>
  <c r="T312" i="68"/>
  <c r="S312" i="68"/>
  <c r="R312" i="68"/>
  <c r="AG311" i="68"/>
  <c r="AF311" i="68"/>
  <c r="AF312" i="68" s="1"/>
  <c r="AE311" i="68"/>
  <c r="AD311" i="68"/>
  <c r="AC311" i="68"/>
  <c r="AB311" i="68"/>
  <c r="AA311" i="68"/>
  <c r="Z311" i="68"/>
  <c r="Y311" i="68"/>
  <c r="X311" i="68"/>
  <c r="W311" i="68"/>
  <c r="V311" i="68"/>
  <c r="U311" i="68"/>
  <c r="AG310" i="68"/>
  <c r="AF310" i="68"/>
  <c r="AE310" i="68"/>
  <c r="AD310" i="68"/>
  <c r="AC310" i="68"/>
  <c r="AB310" i="68"/>
  <c r="AA310" i="68"/>
  <c r="Z310" i="68"/>
  <c r="Y310" i="68"/>
  <c r="X310" i="68"/>
  <c r="W310" i="68"/>
  <c r="V310" i="68"/>
  <c r="U310" i="68"/>
  <c r="T307" i="68"/>
  <c r="S307" i="68"/>
  <c r="R307" i="68"/>
  <c r="AG306" i="68"/>
  <c r="AF306" i="68"/>
  <c r="AE306" i="68"/>
  <c r="AD306" i="68"/>
  <c r="AC306" i="68"/>
  <c r="AB306" i="68"/>
  <c r="AA306" i="68"/>
  <c r="Z306" i="68"/>
  <c r="Y306" i="68"/>
  <c r="X306" i="68"/>
  <c r="W306" i="68"/>
  <c r="V306" i="68"/>
  <c r="U306" i="68"/>
  <c r="AG305" i="68"/>
  <c r="AF305" i="68"/>
  <c r="AE305" i="68"/>
  <c r="AD305" i="68"/>
  <c r="AC305" i="68"/>
  <c r="AB305" i="68"/>
  <c r="AA305" i="68"/>
  <c r="Z305" i="68"/>
  <c r="Y305" i="68"/>
  <c r="X305" i="68"/>
  <c r="W305" i="68"/>
  <c r="V305" i="68"/>
  <c r="U305" i="68"/>
  <c r="AG304" i="68"/>
  <c r="AF304" i="68"/>
  <c r="AE304" i="68"/>
  <c r="AD304" i="68"/>
  <c r="AC304" i="68"/>
  <c r="AB304" i="68"/>
  <c r="AA304" i="68"/>
  <c r="Z304" i="68"/>
  <c r="Y304" i="68"/>
  <c r="X304" i="68"/>
  <c r="W304" i="68"/>
  <c r="V304" i="68"/>
  <c r="U304" i="68"/>
  <c r="AG303" i="68"/>
  <c r="AF303" i="68"/>
  <c r="AE303" i="68"/>
  <c r="AD303" i="68"/>
  <c r="AC303" i="68"/>
  <c r="AB303" i="68"/>
  <c r="AA303" i="68"/>
  <c r="Z303" i="68"/>
  <c r="Y303" i="68"/>
  <c r="X303" i="68"/>
  <c r="W303" i="68"/>
  <c r="V303" i="68"/>
  <c r="U303" i="68"/>
  <c r="T300" i="68"/>
  <c r="S300" i="68"/>
  <c r="R300" i="68"/>
  <c r="AG299" i="68"/>
  <c r="AF299" i="68"/>
  <c r="AE299" i="68"/>
  <c r="AD299" i="68"/>
  <c r="AC299" i="68"/>
  <c r="AB299" i="68"/>
  <c r="AA299" i="68"/>
  <c r="Z299" i="68"/>
  <c r="Y299" i="68"/>
  <c r="X299" i="68"/>
  <c r="W299" i="68"/>
  <c r="V299" i="68"/>
  <c r="U299" i="68"/>
  <c r="AG298" i="68"/>
  <c r="AF298" i="68"/>
  <c r="AE298" i="68"/>
  <c r="AD298" i="68"/>
  <c r="AC298" i="68"/>
  <c r="AB298" i="68"/>
  <c r="AA298" i="68"/>
  <c r="Z298" i="68"/>
  <c r="Y298" i="68"/>
  <c r="X298" i="68"/>
  <c r="W298" i="68"/>
  <c r="V298" i="68"/>
  <c r="U298" i="68"/>
  <c r="AG297" i="68"/>
  <c r="AF297" i="68"/>
  <c r="AE297" i="68"/>
  <c r="AD297" i="68"/>
  <c r="AC297" i="68"/>
  <c r="AB297" i="68"/>
  <c r="AA297" i="68"/>
  <c r="Z297" i="68"/>
  <c r="Y297" i="68"/>
  <c r="X297" i="68"/>
  <c r="W297" i="68"/>
  <c r="V297" i="68"/>
  <c r="U297" i="68"/>
  <c r="AG296" i="68"/>
  <c r="AF296" i="68"/>
  <c r="AE296" i="68"/>
  <c r="AD296" i="68"/>
  <c r="AC296" i="68"/>
  <c r="AB296" i="68"/>
  <c r="AA296" i="68"/>
  <c r="Z296" i="68"/>
  <c r="Y296" i="68"/>
  <c r="X296" i="68"/>
  <c r="W296" i="68"/>
  <c r="V296" i="68"/>
  <c r="U296" i="68"/>
  <c r="AG295" i="68"/>
  <c r="AF295" i="68"/>
  <c r="AE295" i="68"/>
  <c r="AD295" i="68"/>
  <c r="AC295" i="68"/>
  <c r="AB295" i="68"/>
  <c r="AA295" i="68"/>
  <c r="Z295" i="68"/>
  <c r="Y295" i="68"/>
  <c r="X295" i="68"/>
  <c r="W295" i="68"/>
  <c r="V295" i="68"/>
  <c r="U295" i="68"/>
  <c r="AG294" i="68"/>
  <c r="AF294" i="68"/>
  <c r="AE294" i="68"/>
  <c r="AD294" i="68"/>
  <c r="AC294" i="68"/>
  <c r="AB294" i="68"/>
  <c r="AA294" i="68"/>
  <c r="Z294" i="68"/>
  <c r="Y294" i="68"/>
  <c r="X294" i="68"/>
  <c r="W294" i="68"/>
  <c r="V294" i="68"/>
  <c r="U294" i="68"/>
  <c r="AG293" i="68"/>
  <c r="AF293" i="68"/>
  <c r="AE293" i="68"/>
  <c r="AD293" i="68"/>
  <c r="AC293" i="68"/>
  <c r="AB293" i="68"/>
  <c r="AA293" i="68"/>
  <c r="Z293" i="68"/>
  <c r="Y293" i="68"/>
  <c r="X293" i="68"/>
  <c r="W293" i="68"/>
  <c r="V293" i="68"/>
  <c r="U293" i="68"/>
  <c r="AG292" i="68"/>
  <c r="AF292" i="68"/>
  <c r="AE292" i="68"/>
  <c r="AD292" i="68"/>
  <c r="AC292" i="68"/>
  <c r="AB292" i="68"/>
  <c r="AA292" i="68"/>
  <c r="Z292" i="68"/>
  <c r="Y292" i="68"/>
  <c r="X292" i="68"/>
  <c r="W292" i="68"/>
  <c r="V292" i="68"/>
  <c r="U292" i="68"/>
  <c r="AG291" i="68"/>
  <c r="AF291" i="68"/>
  <c r="AE291" i="68"/>
  <c r="AD291" i="68"/>
  <c r="AC291" i="68"/>
  <c r="AB291" i="68"/>
  <c r="AA291" i="68"/>
  <c r="Z291" i="68"/>
  <c r="Y291" i="68"/>
  <c r="X291" i="68"/>
  <c r="W291" i="68"/>
  <c r="V291" i="68"/>
  <c r="U291" i="68"/>
  <c r="AG290" i="68"/>
  <c r="AF290" i="68"/>
  <c r="AE290" i="68"/>
  <c r="AD290" i="68"/>
  <c r="AC290" i="68"/>
  <c r="AB290" i="68"/>
  <c r="AA290" i="68"/>
  <c r="Z290" i="68"/>
  <c r="Y290" i="68"/>
  <c r="X290" i="68"/>
  <c r="W290" i="68"/>
  <c r="V290" i="68"/>
  <c r="U290" i="68"/>
  <c r="AG289" i="68"/>
  <c r="AF289" i="68"/>
  <c r="AE289" i="68"/>
  <c r="AD289" i="68"/>
  <c r="AC289" i="68"/>
  <c r="AB289" i="68"/>
  <c r="AA289" i="68"/>
  <c r="Z289" i="68"/>
  <c r="Y289" i="68"/>
  <c r="X289" i="68"/>
  <c r="W289" i="68"/>
  <c r="V289" i="68"/>
  <c r="U289" i="68"/>
  <c r="AG288" i="68"/>
  <c r="AF288" i="68"/>
  <c r="AE288" i="68"/>
  <c r="AD288" i="68"/>
  <c r="AC288" i="68"/>
  <c r="AB288" i="68"/>
  <c r="AA288" i="68"/>
  <c r="Z288" i="68"/>
  <c r="Y288" i="68"/>
  <c r="X288" i="68"/>
  <c r="W288" i="68"/>
  <c r="V288" i="68"/>
  <c r="U288" i="68"/>
  <c r="AG287" i="68"/>
  <c r="AF287" i="68"/>
  <c r="AE287" i="68"/>
  <c r="AD287" i="68"/>
  <c r="AC287" i="68"/>
  <c r="AB287" i="68"/>
  <c r="AA287" i="68"/>
  <c r="Z287" i="68"/>
  <c r="Y287" i="68"/>
  <c r="X287" i="68"/>
  <c r="W287" i="68"/>
  <c r="V287" i="68"/>
  <c r="U287" i="68"/>
  <c r="AG286" i="68"/>
  <c r="AF286" i="68"/>
  <c r="AE286" i="68"/>
  <c r="AD286" i="68"/>
  <c r="AC286" i="68"/>
  <c r="AB286" i="68"/>
  <c r="AA286" i="68"/>
  <c r="Z286" i="68"/>
  <c r="Y286" i="68"/>
  <c r="X286" i="68"/>
  <c r="W286" i="68"/>
  <c r="V286" i="68"/>
  <c r="U286" i="68"/>
  <c r="AG285" i="68"/>
  <c r="AF285" i="68"/>
  <c r="AE285" i="68"/>
  <c r="AD285" i="68"/>
  <c r="AC285" i="68"/>
  <c r="AB285" i="68"/>
  <c r="AA285" i="68"/>
  <c r="Z285" i="68"/>
  <c r="Y285" i="68"/>
  <c r="X285" i="68"/>
  <c r="W285" i="68"/>
  <c r="V285" i="68"/>
  <c r="U285" i="68"/>
  <c r="AG284" i="68"/>
  <c r="AF284" i="68"/>
  <c r="AE284" i="68"/>
  <c r="AD284" i="68"/>
  <c r="AC284" i="68"/>
  <c r="AB284" i="68"/>
  <c r="AA284" i="68"/>
  <c r="Z284" i="68"/>
  <c r="Y284" i="68"/>
  <c r="X284" i="68"/>
  <c r="W284" i="68"/>
  <c r="V284" i="68"/>
  <c r="U284" i="68"/>
  <c r="AG283" i="68"/>
  <c r="AF283" i="68"/>
  <c r="AE283" i="68"/>
  <c r="AD283" i="68"/>
  <c r="AC283" i="68"/>
  <c r="AB283" i="68"/>
  <c r="AA283" i="68"/>
  <c r="Z283" i="68"/>
  <c r="Y283" i="68"/>
  <c r="X283" i="68"/>
  <c r="W283" i="68"/>
  <c r="V283" i="68"/>
  <c r="U283" i="68"/>
  <c r="AG282" i="68"/>
  <c r="AF282" i="68"/>
  <c r="AE282" i="68"/>
  <c r="AD282" i="68"/>
  <c r="AC282" i="68"/>
  <c r="AB282" i="68"/>
  <c r="AA282" i="68"/>
  <c r="Z282" i="68"/>
  <c r="Y282" i="68"/>
  <c r="X282" i="68"/>
  <c r="W282" i="68"/>
  <c r="V282" i="68"/>
  <c r="U282" i="68"/>
  <c r="AG281" i="68"/>
  <c r="AF281" i="68"/>
  <c r="AE281" i="68"/>
  <c r="AD281" i="68"/>
  <c r="AC281" i="68"/>
  <c r="AB281" i="68"/>
  <c r="AA281" i="68"/>
  <c r="Z281" i="68"/>
  <c r="Y281" i="68"/>
  <c r="X281" i="68"/>
  <c r="W281" i="68"/>
  <c r="V281" i="68"/>
  <c r="U281" i="68"/>
  <c r="AG280" i="68"/>
  <c r="AF280" i="68"/>
  <c r="AE280" i="68"/>
  <c r="AD280" i="68"/>
  <c r="AC280" i="68"/>
  <c r="AB280" i="68"/>
  <c r="AA280" i="68"/>
  <c r="Z280" i="68"/>
  <c r="Y280" i="68"/>
  <c r="X280" i="68"/>
  <c r="W280" i="68"/>
  <c r="V280" i="68"/>
  <c r="U280" i="68"/>
  <c r="AG279" i="68"/>
  <c r="AF279" i="68"/>
  <c r="AE279" i="68"/>
  <c r="AD279" i="68"/>
  <c r="AC279" i="68"/>
  <c r="AB279" i="68"/>
  <c r="AA279" i="68"/>
  <c r="Z279" i="68"/>
  <c r="Y279" i="68"/>
  <c r="X279" i="68"/>
  <c r="W279" i="68"/>
  <c r="V279" i="68"/>
  <c r="U279" i="68"/>
  <c r="AG278" i="68"/>
  <c r="AF278" i="68"/>
  <c r="AE278" i="68"/>
  <c r="AD278" i="68"/>
  <c r="AC278" i="68"/>
  <c r="AB278" i="68"/>
  <c r="AA278" i="68"/>
  <c r="Z278" i="68"/>
  <c r="Y278" i="68"/>
  <c r="X278" i="68"/>
  <c r="W278" i="68"/>
  <c r="V278" i="68"/>
  <c r="U278" i="68"/>
  <c r="AG277" i="68"/>
  <c r="AF277" i="68"/>
  <c r="AE277" i="68"/>
  <c r="AD277" i="68"/>
  <c r="AC277" i="68"/>
  <c r="AB277" i="68"/>
  <c r="AA277" i="68"/>
  <c r="Z277" i="68"/>
  <c r="Y277" i="68"/>
  <c r="X277" i="68"/>
  <c r="W277" i="68"/>
  <c r="V277" i="68"/>
  <c r="U277" i="68"/>
  <c r="AG276" i="68"/>
  <c r="AF276" i="68"/>
  <c r="AE276" i="68"/>
  <c r="AD276" i="68"/>
  <c r="AC276" i="68"/>
  <c r="AB276" i="68"/>
  <c r="AA276" i="68"/>
  <c r="Z276" i="68"/>
  <c r="Y276" i="68"/>
  <c r="X276" i="68"/>
  <c r="W276" i="68"/>
  <c r="V276" i="68"/>
  <c r="U276" i="68"/>
  <c r="AG275" i="68"/>
  <c r="AF275" i="68"/>
  <c r="AE275" i="68"/>
  <c r="AD275" i="68"/>
  <c r="AC275" i="68"/>
  <c r="AB275" i="68"/>
  <c r="AA275" i="68"/>
  <c r="Z275" i="68"/>
  <c r="Y275" i="68"/>
  <c r="X275" i="68"/>
  <c r="W275" i="68"/>
  <c r="V275" i="68"/>
  <c r="U275" i="68"/>
  <c r="AG274" i="68"/>
  <c r="AF274" i="68"/>
  <c r="AE274" i="68"/>
  <c r="AD274" i="68"/>
  <c r="AC274" i="68"/>
  <c r="AB274" i="68"/>
  <c r="AA274" i="68"/>
  <c r="Z274" i="68"/>
  <c r="Y274" i="68"/>
  <c r="X274" i="68"/>
  <c r="W274" i="68"/>
  <c r="V274" i="68"/>
  <c r="U274" i="68"/>
  <c r="AG273" i="68"/>
  <c r="AF273" i="68"/>
  <c r="AE273" i="68"/>
  <c r="AD273" i="68"/>
  <c r="AC273" i="68"/>
  <c r="AB273" i="68"/>
  <c r="AA273" i="68"/>
  <c r="Z273" i="68"/>
  <c r="Y273" i="68"/>
  <c r="X273" i="68"/>
  <c r="W273" i="68"/>
  <c r="V273" i="68"/>
  <c r="U273" i="68"/>
  <c r="AG272" i="68"/>
  <c r="AF272" i="68"/>
  <c r="AE272" i="68"/>
  <c r="AD272" i="68"/>
  <c r="AC272" i="68"/>
  <c r="AB272" i="68"/>
  <c r="AA272" i="68"/>
  <c r="Z272" i="68"/>
  <c r="Y272" i="68"/>
  <c r="X272" i="68"/>
  <c r="W272" i="68"/>
  <c r="V272" i="68"/>
  <c r="U272" i="68"/>
  <c r="AG271" i="68"/>
  <c r="AF271" i="68"/>
  <c r="AE271" i="68"/>
  <c r="AD271" i="68"/>
  <c r="AC271" i="68"/>
  <c r="AB271" i="68"/>
  <c r="AA271" i="68"/>
  <c r="Z271" i="68"/>
  <c r="Y271" i="68"/>
  <c r="X271" i="68"/>
  <c r="W271" i="68"/>
  <c r="V271" i="68"/>
  <c r="U271" i="68"/>
  <c r="AG270" i="68"/>
  <c r="AF270" i="68"/>
  <c r="AE270" i="68"/>
  <c r="AD270" i="68"/>
  <c r="AC270" i="68"/>
  <c r="AB270" i="68"/>
  <c r="AA270" i="68"/>
  <c r="Z270" i="68"/>
  <c r="Y270" i="68"/>
  <c r="X270" i="68"/>
  <c r="W270" i="68"/>
  <c r="V270" i="68"/>
  <c r="U270" i="68"/>
  <c r="AG269" i="68"/>
  <c r="AF269" i="68"/>
  <c r="AE269" i="68"/>
  <c r="AD269" i="68"/>
  <c r="AC269" i="68"/>
  <c r="AB269" i="68"/>
  <c r="AA269" i="68"/>
  <c r="Z269" i="68"/>
  <c r="Y269" i="68"/>
  <c r="X269" i="68"/>
  <c r="W269" i="68"/>
  <c r="V269" i="68"/>
  <c r="U269" i="68"/>
  <c r="AG268" i="68"/>
  <c r="AF268" i="68"/>
  <c r="AE268" i="68"/>
  <c r="AD268" i="68"/>
  <c r="AC268" i="68"/>
  <c r="AB268" i="68"/>
  <c r="AA268" i="68"/>
  <c r="Z268" i="68"/>
  <c r="Y268" i="68"/>
  <c r="X268" i="68"/>
  <c r="W268" i="68"/>
  <c r="V268" i="68"/>
  <c r="U268" i="68"/>
  <c r="AG267" i="68"/>
  <c r="AF267" i="68"/>
  <c r="AE267" i="68"/>
  <c r="AD267" i="68"/>
  <c r="AC267" i="68"/>
  <c r="AB267" i="68"/>
  <c r="AA267" i="68"/>
  <c r="Z267" i="68"/>
  <c r="Y267" i="68"/>
  <c r="X267" i="68"/>
  <c r="W267" i="68"/>
  <c r="V267" i="68"/>
  <c r="U267" i="68"/>
  <c r="AG266" i="68"/>
  <c r="AF266" i="68"/>
  <c r="AE266" i="68"/>
  <c r="AD266" i="68"/>
  <c r="AC266" i="68"/>
  <c r="AB266" i="68"/>
  <c r="AA266" i="68"/>
  <c r="Z266" i="68"/>
  <c r="Y266" i="68"/>
  <c r="X266" i="68"/>
  <c r="W266" i="68"/>
  <c r="V266" i="68"/>
  <c r="U266" i="68"/>
  <c r="AG265" i="68"/>
  <c r="AF265" i="68"/>
  <c r="AE265" i="68"/>
  <c r="AD265" i="68"/>
  <c r="AC265" i="68"/>
  <c r="AB265" i="68"/>
  <c r="AA265" i="68"/>
  <c r="Z265" i="68"/>
  <c r="Y265" i="68"/>
  <c r="X265" i="68"/>
  <c r="W265" i="68"/>
  <c r="V265" i="68"/>
  <c r="U265" i="68"/>
  <c r="AG264" i="68"/>
  <c r="AF264" i="68"/>
  <c r="AE264" i="68"/>
  <c r="AD264" i="68"/>
  <c r="AC264" i="68"/>
  <c r="AB264" i="68"/>
  <c r="AA264" i="68"/>
  <c r="Z264" i="68"/>
  <c r="Y264" i="68"/>
  <c r="X264" i="68"/>
  <c r="W264" i="68"/>
  <c r="V264" i="68"/>
  <c r="U264" i="68"/>
  <c r="T261" i="68"/>
  <c r="S261" i="68"/>
  <c r="R261" i="68"/>
  <c r="AG260" i="68"/>
  <c r="AF260" i="68"/>
  <c r="AE260" i="68"/>
  <c r="AD260" i="68"/>
  <c r="AC260" i="68"/>
  <c r="AB260" i="68"/>
  <c r="AA260" i="68"/>
  <c r="Z260" i="68"/>
  <c r="Y260" i="68"/>
  <c r="X260" i="68"/>
  <c r="W260" i="68"/>
  <c r="V260" i="68"/>
  <c r="U260" i="68"/>
  <c r="AG259" i="68"/>
  <c r="AF259" i="68"/>
  <c r="AE259" i="68"/>
  <c r="AD259" i="68"/>
  <c r="AC259" i="68"/>
  <c r="AB259" i="68"/>
  <c r="AA259" i="68"/>
  <c r="Z259" i="68"/>
  <c r="Y259" i="68"/>
  <c r="X259" i="68"/>
  <c r="W259" i="68"/>
  <c r="V259" i="68"/>
  <c r="U259" i="68"/>
  <c r="AG258" i="68"/>
  <c r="AF258" i="68"/>
  <c r="AE258" i="68"/>
  <c r="AD258" i="68"/>
  <c r="AC258" i="68"/>
  <c r="AB258" i="68"/>
  <c r="AA258" i="68"/>
  <c r="Z258" i="68"/>
  <c r="Y258" i="68"/>
  <c r="X258" i="68"/>
  <c r="W258" i="68"/>
  <c r="V258" i="68"/>
  <c r="U258" i="68"/>
  <c r="AG257" i="68"/>
  <c r="AF257" i="68"/>
  <c r="AE257" i="68"/>
  <c r="AD257" i="68"/>
  <c r="AC257" i="68"/>
  <c r="AB257" i="68"/>
  <c r="AA257" i="68"/>
  <c r="Z257" i="68"/>
  <c r="Y257" i="68"/>
  <c r="X257" i="68"/>
  <c r="W257" i="68"/>
  <c r="V257" i="68"/>
  <c r="U257" i="68"/>
  <c r="AG256" i="68"/>
  <c r="AF256" i="68"/>
  <c r="AE256" i="68"/>
  <c r="AD256" i="68"/>
  <c r="AC256" i="68"/>
  <c r="AB256" i="68"/>
  <c r="AA256" i="68"/>
  <c r="Z256" i="68"/>
  <c r="Y256" i="68"/>
  <c r="X256" i="68"/>
  <c r="W256" i="68"/>
  <c r="V256" i="68"/>
  <c r="U256" i="68"/>
  <c r="AG255" i="68"/>
  <c r="AF255" i="68"/>
  <c r="AE255" i="68"/>
  <c r="AD255" i="68"/>
  <c r="AC255" i="68"/>
  <c r="AB255" i="68"/>
  <c r="AA255" i="68"/>
  <c r="Z255" i="68"/>
  <c r="Y255" i="68"/>
  <c r="X255" i="68"/>
  <c r="W255" i="68"/>
  <c r="V255" i="68"/>
  <c r="U255" i="68"/>
  <c r="AG254" i="68"/>
  <c r="AF254" i="68"/>
  <c r="AE254" i="68"/>
  <c r="AD254" i="68"/>
  <c r="AC254" i="68"/>
  <c r="AB254" i="68"/>
  <c r="AA254" i="68"/>
  <c r="Z254" i="68"/>
  <c r="Y254" i="68"/>
  <c r="X254" i="68"/>
  <c r="W254" i="68"/>
  <c r="V254" i="68"/>
  <c r="U254" i="68"/>
  <c r="AG253" i="68"/>
  <c r="AF253" i="68"/>
  <c r="AE253" i="68"/>
  <c r="AD253" i="68"/>
  <c r="AC253" i="68"/>
  <c r="AB253" i="68"/>
  <c r="AA253" i="68"/>
  <c r="Z253" i="68"/>
  <c r="Y253" i="68"/>
  <c r="X253" i="68"/>
  <c r="W253" i="68"/>
  <c r="V253" i="68"/>
  <c r="U253" i="68"/>
  <c r="AG252" i="68"/>
  <c r="AF252" i="68"/>
  <c r="AE252" i="68"/>
  <c r="AD252" i="68"/>
  <c r="AC252" i="68"/>
  <c r="AB252" i="68"/>
  <c r="AA252" i="68"/>
  <c r="Z252" i="68"/>
  <c r="Y252" i="68"/>
  <c r="X252" i="68"/>
  <c r="W252" i="68"/>
  <c r="V252" i="68"/>
  <c r="U252" i="68"/>
  <c r="AG251" i="68"/>
  <c r="AF251" i="68"/>
  <c r="AE251" i="68"/>
  <c r="AD251" i="68"/>
  <c r="AC251" i="68"/>
  <c r="AB251" i="68"/>
  <c r="AA251" i="68"/>
  <c r="Z251" i="68"/>
  <c r="Y251" i="68"/>
  <c r="X251" i="68"/>
  <c r="W251" i="68"/>
  <c r="V251" i="68"/>
  <c r="U251" i="68"/>
  <c r="AG250" i="68"/>
  <c r="AF250" i="68"/>
  <c r="AE250" i="68"/>
  <c r="AD250" i="68"/>
  <c r="AC250" i="68"/>
  <c r="AB250" i="68"/>
  <c r="AA250" i="68"/>
  <c r="Z250" i="68"/>
  <c r="Y250" i="68"/>
  <c r="X250" i="68"/>
  <c r="W250" i="68"/>
  <c r="V250" i="68"/>
  <c r="U250" i="68"/>
  <c r="AG249" i="68"/>
  <c r="AF249" i="68"/>
  <c r="AE249" i="68"/>
  <c r="AD249" i="68"/>
  <c r="AC249" i="68"/>
  <c r="AB249" i="68"/>
  <c r="AA249" i="68"/>
  <c r="Z249" i="68"/>
  <c r="Y249" i="68"/>
  <c r="X249" i="68"/>
  <c r="W249" i="68"/>
  <c r="V249" i="68"/>
  <c r="U249" i="68"/>
  <c r="AG248" i="68"/>
  <c r="AF248" i="68"/>
  <c r="AE248" i="68"/>
  <c r="AD248" i="68"/>
  <c r="AC248" i="68"/>
  <c r="AB248" i="68"/>
  <c r="AA248" i="68"/>
  <c r="Z248" i="68"/>
  <c r="Y248" i="68"/>
  <c r="X248" i="68"/>
  <c r="W248" i="68"/>
  <c r="V248" i="68"/>
  <c r="U248" i="68"/>
  <c r="AG247" i="68"/>
  <c r="AF247" i="68"/>
  <c r="AE247" i="68"/>
  <c r="AD247" i="68"/>
  <c r="AC247" i="68"/>
  <c r="AB247" i="68"/>
  <c r="AA247" i="68"/>
  <c r="Z247" i="68"/>
  <c r="Y247" i="68"/>
  <c r="X247" i="68"/>
  <c r="W247" i="68"/>
  <c r="V247" i="68"/>
  <c r="U247" i="68"/>
  <c r="AG246" i="68"/>
  <c r="AF246" i="68"/>
  <c r="AE246" i="68"/>
  <c r="AD246" i="68"/>
  <c r="AC246" i="68"/>
  <c r="AB246" i="68"/>
  <c r="AA246" i="68"/>
  <c r="Z246" i="68"/>
  <c r="Y246" i="68"/>
  <c r="X246" i="68"/>
  <c r="W246" i="68"/>
  <c r="V246" i="68"/>
  <c r="U246" i="68"/>
  <c r="AG245" i="68"/>
  <c r="AF245" i="68"/>
  <c r="AE245" i="68"/>
  <c r="AD245" i="68"/>
  <c r="AC245" i="68"/>
  <c r="AB245" i="68"/>
  <c r="AA245" i="68"/>
  <c r="Z245" i="68"/>
  <c r="Y245" i="68"/>
  <c r="X245" i="68"/>
  <c r="W245" i="68"/>
  <c r="V245" i="68"/>
  <c r="U245" i="68"/>
  <c r="AG244" i="68"/>
  <c r="AF244" i="68"/>
  <c r="AE244" i="68"/>
  <c r="AD244" i="68"/>
  <c r="AC244" i="68"/>
  <c r="AB244" i="68"/>
  <c r="AA244" i="68"/>
  <c r="Z244" i="68"/>
  <c r="Y244" i="68"/>
  <c r="X244" i="68"/>
  <c r="W244" i="68"/>
  <c r="V244" i="68"/>
  <c r="U244" i="68"/>
  <c r="AG243" i="68"/>
  <c r="AF243" i="68"/>
  <c r="AE243" i="68"/>
  <c r="AD243" i="68"/>
  <c r="AC243" i="68"/>
  <c r="AB243" i="68"/>
  <c r="AA243" i="68"/>
  <c r="Z243" i="68"/>
  <c r="Y243" i="68"/>
  <c r="X243" i="68"/>
  <c r="W243" i="68"/>
  <c r="V243" i="68"/>
  <c r="U243" i="68"/>
  <c r="AG242" i="68"/>
  <c r="AF242" i="68"/>
  <c r="AE242" i="68"/>
  <c r="AD242" i="68"/>
  <c r="AC242" i="68"/>
  <c r="AB242" i="68"/>
  <c r="AA242" i="68"/>
  <c r="Z242" i="68"/>
  <c r="Y242" i="68"/>
  <c r="X242" i="68"/>
  <c r="W242" i="68"/>
  <c r="V242" i="68"/>
  <c r="U242" i="68"/>
  <c r="AG241" i="68"/>
  <c r="AF241" i="68"/>
  <c r="AE241" i="68"/>
  <c r="AD241" i="68"/>
  <c r="AC241" i="68"/>
  <c r="AB241" i="68"/>
  <c r="AA241" i="68"/>
  <c r="Z241" i="68"/>
  <c r="Y241" i="68"/>
  <c r="X241" i="68"/>
  <c r="W241" i="68"/>
  <c r="V241" i="68"/>
  <c r="U241" i="68"/>
  <c r="T238" i="68"/>
  <c r="S238" i="68"/>
  <c r="R238" i="68"/>
  <c r="AG237" i="68"/>
  <c r="AF237" i="68"/>
  <c r="AE237" i="68"/>
  <c r="AD237" i="68"/>
  <c r="AC237" i="68"/>
  <c r="AB237" i="68"/>
  <c r="AA237" i="68"/>
  <c r="Z237" i="68"/>
  <c r="Y237" i="68"/>
  <c r="X237" i="68"/>
  <c r="W237" i="68"/>
  <c r="V237" i="68"/>
  <c r="U237" i="68"/>
  <c r="AG236" i="68"/>
  <c r="AF236" i="68"/>
  <c r="AE236" i="68"/>
  <c r="AD236" i="68"/>
  <c r="AC236" i="68"/>
  <c r="AB236" i="68"/>
  <c r="AA236" i="68"/>
  <c r="Z236" i="68"/>
  <c r="Y236" i="68"/>
  <c r="X236" i="68"/>
  <c r="W236" i="68"/>
  <c r="V236" i="68"/>
  <c r="U236" i="68"/>
  <c r="AG235" i="68"/>
  <c r="AF235" i="68"/>
  <c r="AE235" i="68"/>
  <c r="AD235" i="68"/>
  <c r="AC235" i="68"/>
  <c r="AB235" i="68"/>
  <c r="AA235" i="68"/>
  <c r="Z235" i="68"/>
  <c r="Y235" i="68"/>
  <c r="X235" i="68"/>
  <c r="W235" i="68"/>
  <c r="V235" i="68"/>
  <c r="U235" i="68"/>
  <c r="AG234" i="68"/>
  <c r="AF234" i="68"/>
  <c r="AE234" i="68"/>
  <c r="AD234" i="68"/>
  <c r="AC234" i="68"/>
  <c r="AB234" i="68"/>
  <c r="AA234" i="68"/>
  <c r="Z234" i="68"/>
  <c r="Y234" i="68"/>
  <c r="X234" i="68"/>
  <c r="W234" i="68"/>
  <c r="V234" i="68"/>
  <c r="U234" i="68"/>
  <c r="AG233" i="68"/>
  <c r="AF233" i="68"/>
  <c r="AE233" i="68"/>
  <c r="AD233" i="68"/>
  <c r="AC233" i="68"/>
  <c r="AB233" i="68"/>
  <c r="AA233" i="68"/>
  <c r="Z233" i="68"/>
  <c r="Y233" i="68"/>
  <c r="X233" i="68"/>
  <c r="W233" i="68"/>
  <c r="V233" i="68"/>
  <c r="U233" i="68"/>
  <c r="AG232" i="68"/>
  <c r="AF232" i="68"/>
  <c r="AE232" i="68"/>
  <c r="AD232" i="68"/>
  <c r="AC232" i="68"/>
  <c r="AB232" i="68"/>
  <c r="AA232" i="68"/>
  <c r="Z232" i="68"/>
  <c r="Y232" i="68"/>
  <c r="X232" i="68"/>
  <c r="W232" i="68"/>
  <c r="V232" i="68"/>
  <c r="U232" i="68"/>
  <c r="AG231" i="68"/>
  <c r="AF231" i="68"/>
  <c r="AE231" i="68"/>
  <c r="AD231" i="68"/>
  <c r="AC231" i="68"/>
  <c r="AB231" i="68"/>
  <c r="AA231" i="68"/>
  <c r="Z231" i="68"/>
  <c r="Y231" i="68"/>
  <c r="X231" i="68"/>
  <c r="W231" i="68"/>
  <c r="V231" i="68"/>
  <c r="U231" i="68"/>
  <c r="AG230" i="68"/>
  <c r="AF230" i="68"/>
  <c r="AE230" i="68"/>
  <c r="AD230" i="68"/>
  <c r="AC230" i="68"/>
  <c r="AB230" i="68"/>
  <c r="AA230" i="68"/>
  <c r="Z230" i="68"/>
  <c r="Y230" i="68"/>
  <c r="X230" i="68"/>
  <c r="W230" i="68"/>
  <c r="V230" i="68"/>
  <c r="U230" i="68"/>
  <c r="AG229" i="68"/>
  <c r="AF229" i="68"/>
  <c r="AE229" i="68"/>
  <c r="AD229" i="68"/>
  <c r="AC229" i="68"/>
  <c r="AB229" i="68"/>
  <c r="AA229" i="68"/>
  <c r="Z229" i="68"/>
  <c r="Y229" i="68"/>
  <c r="X229" i="68"/>
  <c r="W229" i="68"/>
  <c r="V229" i="68"/>
  <c r="U229" i="68"/>
  <c r="AG228" i="68"/>
  <c r="AF228" i="68"/>
  <c r="AE228" i="68"/>
  <c r="AD228" i="68"/>
  <c r="AC228" i="68"/>
  <c r="AB228" i="68"/>
  <c r="AA228" i="68"/>
  <c r="Z228" i="68"/>
  <c r="Y228" i="68"/>
  <c r="X228" i="68"/>
  <c r="W228" i="68"/>
  <c r="V228" i="68"/>
  <c r="U228" i="68"/>
  <c r="AG227" i="68"/>
  <c r="AF227" i="68"/>
  <c r="AE227" i="68"/>
  <c r="AD227" i="68"/>
  <c r="AC227" i="68"/>
  <c r="AB227" i="68"/>
  <c r="AA227" i="68"/>
  <c r="Z227" i="68"/>
  <c r="Y227" i="68"/>
  <c r="X227" i="68"/>
  <c r="W227" i="68"/>
  <c r="V227" i="68"/>
  <c r="U227" i="68"/>
  <c r="AG226" i="68"/>
  <c r="AF226" i="68"/>
  <c r="AE226" i="68"/>
  <c r="AD226" i="68"/>
  <c r="AC226" i="68"/>
  <c r="AB226" i="68"/>
  <c r="AA226" i="68"/>
  <c r="Z226" i="68"/>
  <c r="Y226" i="68"/>
  <c r="X226" i="68"/>
  <c r="W226" i="68"/>
  <c r="V226" i="68"/>
  <c r="U226" i="68"/>
  <c r="AG225" i="68"/>
  <c r="AF225" i="68"/>
  <c r="AE225" i="68"/>
  <c r="AD225" i="68"/>
  <c r="AC225" i="68"/>
  <c r="AB225" i="68"/>
  <c r="AA225" i="68"/>
  <c r="Z225" i="68"/>
  <c r="Y225" i="68"/>
  <c r="X225" i="68"/>
  <c r="W225" i="68"/>
  <c r="V225" i="68"/>
  <c r="U225" i="68"/>
  <c r="AG224" i="68"/>
  <c r="AF224" i="68"/>
  <c r="AE224" i="68"/>
  <c r="AD224" i="68"/>
  <c r="AC224" i="68"/>
  <c r="AB224" i="68"/>
  <c r="AA224" i="68"/>
  <c r="Z224" i="68"/>
  <c r="Y224" i="68"/>
  <c r="X224" i="68"/>
  <c r="W224" i="68"/>
  <c r="V224" i="68"/>
  <c r="U224" i="68"/>
  <c r="AG223" i="68"/>
  <c r="AF223" i="68"/>
  <c r="AE223" i="68"/>
  <c r="AD223" i="68"/>
  <c r="AC223" i="68"/>
  <c r="AB223" i="68"/>
  <c r="AA223" i="68"/>
  <c r="Z223" i="68"/>
  <c r="Y223" i="68"/>
  <c r="X223" i="68"/>
  <c r="W223" i="68"/>
  <c r="V223" i="68"/>
  <c r="U223" i="68"/>
  <c r="AG222" i="68"/>
  <c r="AF222" i="68"/>
  <c r="AE222" i="68"/>
  <c r="AD222" i="68"/>
  <c r="AC222" i="68"/>
  <c r="AB222" i="68"/>
  <c r="AA222" i="68"/>
  <c r="Z222" i="68"/>
  <c r="Y222" i="68"/>
  <c r="X222" i="68"/>
  <c r="W222" i="68"/>
  <c r="V222" i="68"/>
  <c r="U222" i="68"/>
  <c r="AG221" i="68"/>
  <c r="AF221" i="68"/>
  <c r="AE221" i="68"/>
  <c r="AD221" i="68"/>
  <c r="AC221" i="68"/>
  <c r="AB221" i="68"/>
  <c r="AA221" i="68"/>
  <c r="Z221" i="68"/>
  <c r="Y221" i="68"/>
  <c r="X221" i="68"/>
  <c r="W221" i="68"/>
  <c r="V221" i="68"/>
  <c r="U221" i="68"/>
  <c r="AG220" i="68"/>
  <c r="AF220" i="68"/>
  <c r="AE220" i="68"/>
  <c r="AD220" i="68"/>
  <c r="AC220" i="68"/>
  <c r="AB220" i="68"/>
  <c r="AA220" i="68"/>
  <c r="Z220" i="68"/>
  <c r="Y220" i="68"/>
  <c r="X220" i="68"/>
  <c r="W220" i="68"/>
  <c r="V220" i="68"/>
  <c r="U220" i="68"/>
  <c r="AG219" i="68"/>
  <c r="AF219" i="68"/>
  <c r="AE219" i="68"/>
  <c r="AD219" i="68"/>
  <c r="AC219" i="68"/>
  <c r="AB219" i="68"/>
  <c r="AA219" i="68"/>
  <c r="Z219" i="68"/>
  <c r="Y219" i="68"/>
  <c r="X219" i="68"/>
  <c r="W219" i="68"/>
  <c r="V219" i="68"/>
  <c r="U219" i="68"/>
  <c r="AG218" i="68"/>
  <c r="AF218" i="68"/>
  <c r="AE218" i="68"/>
  <c r="AD218" i="68"/>
  <c r="AC218" i="68"/>
  <c r="AB218" i="68"/>
  <c r="AA218" i="68"/>
  <c r="Z218" i="68"/>
  <c r="Y218" i="68"/>
  <c r="X218" i="68"/>
  <c r="W218" i="68"/>
  <c r="V218" i="68"/>
  <c r="U218" i="68"/>
  <c r="AG217" i="68"/>
  <c r="AF217" i="68"/>
  <c r="AE217" i="68"/>
  <c r="AD217" i="68"/>
  <c r="AC217" i="68"/>
  <c r="AB217" i="68"/>
  <c r="AA217" i="68"/>
  <c r="Z217" i="68"/>
  <c r="Y217" i="68"/>
  <c r="X217" i="68"/>
  <c r="W217" i="68"/>
  <c r="V217" i="68"/>
  <c r="U217" i="68"/>
  <c r="T214" i="68"/>
  <c r="S214" i="68"/>
  <c r="R214" i="68"/>
  <c r="AG213" i="68"/>
  <c r="AF213" i="68"/>
  <c r="AE213" i="68"/>
  <c r="AD213" i="68"/>
  <c r="AC213" i="68"/>
  <c r="AB213" i="68"/>
  <c r="AA213" i="68"/>
  <c r="Z213" i="68"/>
  <c r="Y213" i="68"/>
  <c r="X213" i="68"/>
  <c r="W213" i="68"/>
  <c r="V213" i="68"/>
  <c r="U213" i="68"/>
  <c r="AG212" i="68"/>
  <c r="AF212" i="68"/>
  <c r="AE212" i="68"/>
  <c r="AD212" i="68"/>
  <c r="AC212" i="68"/>
  <c r="AB212" i="68"/>
  <c r="AA212" i="68"/>
  <c r="Z212" i="68"/>
  <c r="Y212" i="68"/>
  <c r="X212" i="68"/>
  <c r="W212" i="68"/>
  <c r="V212" i="68"/>
  <c r="U212" i="68"/>
  <c r="AG211" i="68"/>
  <c r="AF211" i="68"/>
  <c r="AE211" i="68"/>
  <c r="AD211" i="68"/>
  <c r="AC211" i="68"/>
  <c r="AB211" i="68"/>
  <c r="AA211" i="68"/>
  <c r="Z211" i="68"/>
  <c r="Y211" i="68"/>
  <c r="X211" i="68"/>
  <c r="W211" i="68"/>
  <c r="V211" i="68"/>
  <c r="U211" i="68"/>
  <c r="AG210" i="68"/>
  <c r="AF210" i="68"/>
  <c r="AE210" i="68"/>
  <c r="AD210" i="68"/>
  <c r="AC210" i="68"/>
  <c r="AB210" i="68"/>
  <c r="AA210" i="68"/>
  <c r="Z210" i="68"/>
  <c r="Y210" i="68"/>
  <c r="X210" i="68"/>
  <c r="W210" i="68"/>
  <c r="V210" i="68"/>
  <c r="U210" i="68"/>
  <c r="AG209" i="68"/>
  <c r="AF209" i="68"/>
  <c r="AE209" i="68"/>
  <c r="AD209" i="68"/>
  <c r="AC209" i="68"/>
  <c r="AB209" i="68"/>
  <c r="AA209" i="68"/>
  <c r="Z209" i="68"/>
  <c r="Y209" i="68"/>
  <c r="X209" i="68"/>
  <c r="W209" i="68"/>
  <c r="V209" i="68"/>
  <c r="U209" i="68"/>
  <c r="AG208" i="68"/>
  <c r="AF208" i="68"/>
  <c r="AE208" i="68"/>
  <c r="AD208" i="68"/>
  <c r="AC208" i="68"/>
  <c r="AB208" i="68"/>
  <c r="AA208" i="68"/>
  <c r="Z208" i="68"/>
  <c r="Y208" i="68"/>
  <c r="X208" i="68"/>
  <c r="W208" i="68"/>
  <c r="V208" i="68"/>
  <c r="U208" i="68"/>
  <c r="AG207" i="68"/>
  <c r="AF207" i="68"/>
  <c r="AE207" i="68"/>
  <c r="AD207" i="68"/>
  <c r="AC207" i="68"/>
  <c r="AB207" i="68"/>
  <c r="AA207" i="68"/>
  <c r="Z207" i="68"/>
  <c r="Y207" i="68"/>
  <c r="X207" i="68"/>
  <c r="W207" i="68"/>
  <c r="V207" i="68"/>
  <c r="U207" i="68"/>
  <c r="AG206" i="68"/>
  <c r="AF206" i="68"/>
  <c r="AE206" i="68"/>
  <c r="AD206" i="68"/>
  <c r="AC206" i="68"/>
  <c r="AB206" i="68"/>
  <c r="AA206" i="68"/>
  <c r="Z206" i="68"/>
  <c r="Y206" i="68"/>
  <c r="X206" i="68"/>
  <c r="W206" i="68"/>
  <c r="V206" i="68"/>
  <c r="U206" i="68"/>
  <c r="AG205" i="68"/>
  <c r="AF205" i="68"/>
  <c r="AE205" i="68"/>
  <c r="AD205" i="68"/>
  <c r="AC205" i="68"/>
  <c r="AB205" i="68"/>
  <c r="AA205" i="68"/>
  <c r="Z205" i="68"/>
  <c r="Y205" i="68"/>
  <c r="X205" i="68"/>
  <c r="W205" i="68"/>
  <c r="V205" i="68"/>
  <c r="U205" i="68"/>
  <c r="AG204" i="68"/>
  <c r="AF204" i="68"/>
  <c r="AE204" i="68"/>
  <c r="AD204" i="68"/>
  <c r="AC204" i="68"/>
  <c r="AB204" i="68"/>
  <c r="AA204" i="68"/>
  <c r="Z204" i="68"/>
  <c r="Y204" i="68"/>
  <c r="X204" i="68"/>
  <c r="W204" i="68"/>
  <c r="V204" i="68"/>
  <c r="U204" i="68"/>
  <c r="AG203" i="68"/>
  <c r="AF203" i="68"/>
  <c r="AE203" i="68"/>
  <c r="AD203" i="68"/>
  <c r="AC203" i="68"/>
  <c r="AB203" i="68"/>
  <c r="AA203" i="68"/>
  <c r="Z203" i="68"/>
  <c r="Y203" i="68"/>
  <c r="X203" i="68"/>
  <c r="W203" i="68"/>
  <c r="V203" i="68"/>
  <c r="U203" i="68"/>
  <c r="T200" i="68"/>
  <c r="S200" i="68"/>
  <c r="R200" i="68"/>
  <c r="AG199" i="68"/>
  <c r="AF199" i="68"/>
  <c r="AE199" i="68"/>
  <c r="AD199" i="68"/>
  <c r="AC199" i="68"/>
  <c r="AB199" i="68"/>
  <c r="AA199" i="68"/>
  <c r="Z199" i="68"/>
  <c r="Y199" i="68"/>
  <c r="X199" i="68"/>
  <c r="W199" i="68"/>
  <c r="V199" i="68"/>
  <c r="U199" i="68"/>
  <c r="AG198" i="68"/>
  <c r="AF198" i="68"/>
  <c r="AE198" i="68"/>
  <c r="AD198" i="68"/>
  <c r="AC198" i="68"/>
  <c r="AB198" i="68"/>
  <c r="AA198" i="68"/>
  <c r="Z198" i="68"/>
  <c r="Y198" i="68"/>
  <c r="X198" i="68"/>
  <c r="W198" i="68"/>
  <c r="V198" i="68"/>
  <c r="U198" i="68"/>
  <c r="AG197" i="68"/>
  <c r="AF197" i="68"/>
  <c r="AE197" i="68"/>
  <c r="AD197" i="68"/>
  <c r="AC197" i="68"/>
  <c r="AB197" i="68"/>
  <c r="AA197" i="68"/>
  <c r="Z197" i="68"/>
  <c r="Y197" i="68"/>
  <c r="X197" i="68"/>
  <c r="W197" i="68"/>
  <c r="V197" i="68"/>
  <c r="U197" i="68"/>
  <c r="AG196" i="68"/>
  <c r="AF196" i="68"/>
  <c r="AE196" i="68"/>
  <c r="AD196" i="68"/>
  <c r="AC196" i="68"/>
  <c r="AB196" i="68"/>
  <c r="AA196" i="68"/>
  <c r="Z196" i="68"/>
  <c r="Y196" i="68"/>
  <c r="X196" i="68"/>
  <c r="W196" i="68"/>
  <c r="V196" i="68"/>
  <c r="U196" i="68"/>
  <c r="AG195" i="68"/>
  <c r="AF195" i="68"/>
  <c r="AE195" i="68"/>
  <c r="AD195" i="68"/>
  <c r="AC195" i="68"/>
  <c r="AB195" i="68"/>
  <c r="AA195" i="68"/>
  <c r="Z195" i="68"/>
  <c r="Y195" i="68"/>
  <c r="X195" i="68"/>
  <c r="W195" i="68"/>
  <c r="V195" i="68"/>
  <c r="U195" i="68"/>
  <c r="AG194" i="68"/>
  <c r="AF194" i="68"/>
  <c r="AE194" i="68"/>
  <c r="AD194" i="68"/>
  <c r="AC194" i="68"/>
  <c r="AB194" i="68"/>
  <c r="AA194" i="68"/>
  <c r="Z194" i="68"/>
  <c r="Y194" i="68"/>
  <c r="X194" i="68"/>
  <c r="W194" i="68"/>
  <c r="V194" i="68"/>
  <c r="U194" i="68"/>
  <c r="AG193" i="68"/>
  <c r="AF193" i="68"/>
  <c r="AE193" i="68"/>
  <c r="AD193" i="68"/>
  <c r="AC193" i="68"/>
  <c r="AB193" i="68"/>
  <c r="AA193" i="68"/>
  <c r="Z193" i="68"/>
  <c r="Y193" i="68"/>
  <c r="X193" i="68"/>
  <c r="W193" i="68"/>
  <c r="V193" i="68"/>
  <c r="U193" i="68"/>
  <c r="AG192" i="68"/>
  <c r="AF192" i="68"/>
  <c r="AE192" i="68"/>
  <c r="AD192" i="68"/>
  <c r="AC192" i="68"/>
  <c r="AB192" i="68"/>
  <c r="AA192" i="68"/>
  <c r="Z192" i="68"/>
  <c r="Y192" i="68"/>
  <c r="X192" i="68"/>
  <c r="W192" i="68"/>
  <c r="V192" i="68"/>
  <c r="U192" i="68"/>
  <c r="AG191" i="68"/>
  <c r="AF191" i="68"/>
  <c r="AE191" i="68"/>
  <c r="AD191" i="68"/>
  <c r="AC191" i="68"/>
  <c r="AB191" i="68"/>
  <c r="AA191" i="68"/>
  <c r="Z191" i="68"/>
  <c r="Y191" i="68"/>
  <c r="X191" i="68"/>
  <c r="W191" i="68"/>
  <c r="V191" i="68"/>
  <c r="U191" i="68"/>
  <c r="AG190" i="68"/>
  <c r="AF190" i="68"/>
  <c r="AE190" i="68"/>
  <c r="AD190" i="68"/>
  <c r="AC190" i="68"/>
  <c r="AB190" i="68"/>
  <c r="AA190" i="68"/>
  <c r="Z190" i="68"/>
  <c r="Y190" i="68"/>
  <c r="X190" i="68"/>
  <c r="W190" i="68"/>
  <c r="V190" i="68"/>
  <c r="U190" i="68"/>
  <c r="AG189" i="68"/>
  <c r="AF189" i="68"/>
  <c r="AE189" i="68"/>
  <c r="AD189" i="68"/>
  <c r="AC189" i="68"/>
  <c r="AB189" i="68"/>
  <c r="AA189" i="68"/>
  <c r="Z189" i="68"/>
  <c r="Y189" i="68"/>
  <c r="X189" i="68"/>
  <c r="W189" i="68"/>
  <c r="V189" i="68"/>
  <c r="U189" i="68"/>
  <c r="AG188" i="68"/>
  <c r="AF188" i="68"/>
  <c r="AE188" i="68"/>
  <c r="AD188" i="68"/>
  <c r="AC188" i="68"/>
  <c r="AB188" i="68"/>
  <c r="AA188" i="68"/>
  <c r="Z188" i="68"/>
  <c r="Y188" i="68"/>
  <c r="X188" i="68"/>
  <c r="W188" i="68"/>
  <c r="V188" i="68"/>
  <c r="U188" i="68"/>
  <c r="AG187" i="68"/>
  <c r="AF187" i="68"/>
  <c r="AE187" i="68"/>
  <c r="AD187" i="68"/>
  <c r="AC187" i="68"/>
  <c r="AB187" i="68"/>
  <c r="AA187" i="68"/>
  <c r="Z187" i="68"/>
  <c r="Y187" i="68"/>
  <c r="X187" i="68"/>
  <c r="W187" i="68"/>
  <c r="V187" i="68"/>
  <c r="U187" i="68"/>
  <c r="AG186" i="68"/>
  <c r="AF186" i="68"/>
  <c r="AE186" i="68"/>
  <c r="AD186" i="68"/>
  <c r="AC186" i="68"/>
  <c r="AB186" i="68"/>
  <c r="AA186" i="68"/>
  <c r="Z186" i="68"/>
  <c r="Y186" i="68"/>
  <c r="X186" i="68"/>
  <c r="W186" i="68"/>
  <c r="V186" i="68"/>
  <c r="U186" i="68"/>
  <c r="AG185" i="68"/>
  <c r="AF185" i="68"/>
  <c r="AE185" i="68"/>
  <c r="AD185" i="68"/>
  <c r="AC185" i="68"/>
  <c r="AB185" i="68"/>
  <c r="AA185" i="68"/>
  <c r="Z185" i="68"/>
  <c r="Y185" i="68"/>
  <c r="X185" i="68"/>
  <c r="W185" i="68"/>
  <c r="V185" i="68"/>
  <c r="U185" i="68"/>
  <c r="T182" i="68"/>
  <c r="S182" i="68"/>
  <c r="R182" i="68"/>
  <c r="AG181" i="68"/>
  <c r="AF181" i="68"/>
  <c r="AE181" i="68"/>
  <c r="AD181" i="68"/>
  <c r="AC181" i="68"/>
  <c r="AB181" i="68"/>
  <c r="AA181" i="68"/>
  <c r="Z181" i="68"/>
  <c r="Y181" i="68"/>
  <c r="X181" i="68"/>
  <c r="W181" i="68"/>
  <c r="V181" i="68"/>
  <c r="U181" i="68"/>
  <c r="AG180" i="68"/>
  <c r="AF180" i="68"/>
  <c r="AE180" i="68"/>
  <c r="AD180" i="68"/>
  <c r="AC180" i="68"/>
  <c r="AB180" i="68"/>
  <c r="AA180" i="68"/>
  <c r="Z180" i="68"/>
  <c r="Y180" i="68"/>
  <c r="X180" i="68"/>
  <c r="W180" i="68"/>
  <c r="V180" i="68"/>
  <c r="U180" i="68"/>
  <c r="AG179" i="68"/>
  <c r="AF179" i="68"/>
  <c r="AE179" i="68"/>
  <c r="AD179" i="68"/>
  <c r="AC179" i="68"/>
  <c r="AB179" i="68"/>
  <c r="AA179" i="68"/>
  <c r="Z179" i="68"/>
  <c r="Y179" i="68"/>
  <c r="X179" i="68"/>
  <c r="W179" i="68"/>
  <c r="V179" i="68"/>
  <c r="U179" i="68"/>
  <c r="AG178" i="68"/>
  <c r="AF178" i="68"/>
  <c r="AE178" i="68"/>
  <c r="AD178" i="68"/>
  <c r="AC178" i="68"/>
  <c r="AB178" i="68"/>
  <c r="AA178" i="68"/>
  <c r="Z178" i="68"/>
  <c r="Y178" i="68"/>
  <c r="X178" i="68"/>
  <c r="W178" i="68"/>
  <c r="V178" i="68"/>
  <c r="U178" i="68"/>
  <c r="AG177" i="68"/>
  <c r="AF177" i="68"/>
  <c r="AE177" i="68"/>
  <c r="AD177" i="68"/>
  <c r="AC177" i="68"/>
  <c r="AB177" i="68"/>
  <c r="AA177" i="68"/>
  <c r="Z177" i="68"/>
  <c r="Y177" i="68"/>
  <c r="X177" i="68"/>
  <c r="W177" i="68"/>
  <c r="V177" i="68"/>
  <c r="U177" i="68"/>
  <c r="AG176" i="68"/>
  <c r="AF176" i="68"/>
  <c r="AE176" i="68"/>
  <c r="AD176" i="68"/>
  <c r="AC176" i="68"/>
  <c r="AB176" i="68"/>
  <c r="AA176" i="68"/>
  <c r="Z176" i="68"/>
  <c r="Y176" i="68"/>
  <c r="X176" i="68"/>
  <c r="W176" i="68"/>
  <c r="V176" i="68"/>
  <c r="U176" i="68"/>
  <c r="AG175" i="68"/>
  <c r="AF175" i="68"/>
  <c r="AE175" i="68"/>
  <c r="AD175" i="68"/>
  <c r="AC175" i="68"/>
  <c r="AB175" i="68"/>
  <c r="AA175" i="68"/>
  <c r="Z175" i="68"/>
  <c r="Y175" i="68"/>
  <c r="X175" i="68"/>
  <c r="W175" i="68"/>
  <c r="V175" i="68"/>
  <c r="U175" i="68"/>
  <c r="AG174" i="68"/>
  <c r="AF174" i="68"/>
  <c r="AE174" i="68"/>
  <c r="AD174" i="68"/>
  <c r="AC174" i="68"/>
  <c r="AB174" i="68"/>
  <c r="AA174" i="68"/>
  <c r="Z174" i="68"/>
  <c r="Y174" i="68"/>
  <c r="X174" i="68"/>
  <c r="W174" i="68"/>
  <c r="V174" i="68"/>
  <c r="U174" i="68"/>
  <c r="AG173" i="68"/>
  <c r="AF173" i="68"/>
  <c r="AE173" i="68"/>
  <c r="AD173" i="68"/>
  <c r="AC173" i="68"/>
  <c r="AB173" i="68"/>
  <c r="AA173" i="68"/>
  <c r="Z173" i="68"/>
  <c r="Y173" i="68"/>
  <c r="X173" i="68"/>
  <c r="W173" i="68"/>
  <c r="V173" i="68"/>
  <c r="U173" i="68"/>
  <c r="AG172" i="68"/>
  <c r="AF172" i="68"/>
  <c r="AE172" i="68"/>
  <c r="AD172" i="68"/>
  <c r="AC172" i="68"/>
  <c r="AB172" i="68"/>
  <c r="AA172" i="68"/>
  <c r="Z172" i="68"/>
  <c r="Y172" i="68"/>
  <c r="X172" i="68"/>
  <c r="W172" i="68"/>
  <c r="V172" i="68"/>
  <c r="U172" i="68"/>
  <c r="AG171" i="68"/>
  <c r="AF171" i="68"/>
  <c r="AE171" i="68"/>
  <c r="AD171" i="68"/>
  <c r="AC171" i="68"/>
  <c r="AB171" i="68"/>
  <c r="AA171" i="68"/>
  <c r="Z171" i="68"/>
  <c r="Y171" i="68"/>
  <c r="X171" i="68"/>
  <c r="W171" i="68"/>
  <c r="V171" i="68"/>
  <c r="U171" i="68"/>
  <c r="AG170" i="68"/>
  <c r="AF170" i="68"/>
  <c r="AE170" i="68"/>
  <c r="AD170" i="68"/>
  <c r="AC170" i="68"/>
  <c r="AB170" i="68"/>
  <c r="AA170" i="68"/>
  <c r="Z170" i="68"/>
  <c r="Y170" i="68"/>
  <c r="X170" i="68"/>
  <c r="W170" i="68"/>
  <c r="V170" i="68"/>
  <c r="U170" i="68"/>
  <c r="T167" i="68"/>
  <c r="S167" i="68"/>
  <c r="R167" i="68"/>
  <c r="T165" i="68"/>
  <c r="S165" i="68"/>
  <c r="R165" i="68"/>
  <c r="AG164" i="68"/>
  <c r="AF164" i="68"/>
  <c r="AE164" i="68"/>
  <c r="AD164" i="68"/>
  <c r="AC164" i="68"/>
  <c r="AB164" i="68"/>
  <c r="AA164" i="68"/>
  <c r="Z164" i="68"/>
  <c r="Y164" i="68"/>
  <c r="X164" i="68"/>
  <c r="W164" i="68"/>
  <c r="V164" i="68"/>
  <c r="U164" i="68"/>
  <c r="AG163" i="68"/>
  <c r="AF163" i="68"/>
  <c r="AE163" i="68"/>
  <c r="AD163" i="68"/>
  <c r="AC163" i="68"/>
  <c r="AB163" i="68"/>
  <c r="AA163" i="68"/>
  <c r="Z163" i="68"/>
  <c r="Y163" i="68"/>
  <c r="X163" i="68"/>
  <c r="W163" i="68"/>
  <c r="V163" i="68"/>
  <c r="U163" i="68"/>
  <c r="AG162" i="68"/>
  <c r="AF162" i="68"/>
  <c r="AE162" i="68"/>
  <c r="AD162" i="68"/>
  <c r="AC162" i="68"/>
  <c r="AB162" i="68"/>
  <c r="AA162" i="68"/>
  <c r="Z162" i="68"/>
  <c r="Y162" i="68"/>
  <c r="X162" i="68"/>
  <c r="W162" i="68"/>
  <c r="V162" i="68"/>
  <c r="U162" i="68"/>
  <c r="AG161" i="68"/>
  <c r="AF161" i="68"/>
  <c r="AE161" i="68"/>
  <c r="AD161" i="68"/>
  <c r="AC161" i="68"/>
  <c r="AB161" i="68"/>
  <c r="AA161" i="68"/>
  <c r="Z161" i="68"/>
  <c r="Y161" i="68"/>
  <c r="X161" i="68"/>
  <c r="W161" i="68"/>
  <c r="V161" i="68"/>
  <c r="U161" i="68"/>
  <c r="AG160" i="68"/>
  <c r="AF160" i="68"/>
  <c r="AE160" i="68"/>
  <c r="AD160" i="68"/>
  <c r="AC160" i="68"/>
  <c r="AB160" i="68"/>
  <c r="AA160" i="68"/>
  <c r="Z160" i="68"/>
  <c r="Y160" i="68"/>
  <c r="X160" i="68"/>
  <c r="W160" i="68"/>
  <c r="V160" i="68"/>
  <c r="U160" i="68"/>
  <c r="AG159" i="68"/>
  <c r="AF159" i="68"/>
  <c r="AE159" i="68"/>
  <c r="AD159" i="68"/>
  <c r="AC159" i="68"/>
  <c r="AB159" i="68"/>
  <c r="AA159" i="68"/>
  <c r="Z159" i="68"/>
  <c r="Y159" i="68"/>
  <c r="X159" i="68"/>
  <c r="W159" i="68"/>
  <c r="V159" i="68"/>
  <c r="U159" i="68"/>
  <c r="AG158" i="68"/>
  <c r="AF158" i="68"/>
  <c r="AE158" i="68"/>
  <c r="AD158" i="68"/>
  <c r="AC158" i="68"/>
  <c r="AB158" i="68"/>
  <c r="AA158" i="68"/>
  <c r="Z158" i="68"/>
  <c r="Y158" i="68"/>
  <c r="X158" i="68"/>
  <c r="W158" i="68"/>
  <c r="V158" i="68"/>
  <c r="U158" i="68"/>
  <c r="AG157" i="68"/>
  <c r="AF157" i="68"/>
  <c r="AE157" i="68"/>
  <c r="AD157" i="68"/>
  <c r="AC157" i="68"/>
  <c r="AB157" i="68"/>
  <c r="AA157" i="68"/>
  <c r="Z157" i="68"/>
  <c r="Y157" i="68"/>
  <c r="X157" i="68"/>
  <c r="W157" i="68"/>
  <c r="V157" i="68"/>
  <c r="U157" i="68"/>
  <c r="T154" i="68"/>
  <c r="S154" i="68"/>
  <c r="R154" i="68"/>
  <c r="AG153" i="68"/>
  <c r="AF153" i="68"/>
  <c r="AE153" i="68"/>
  <c r="AD153" i="68"/>
  <c r="AC153" i="68"/>
  <c r="AB153" i="68"/>
  <c r="AA153" i="68"/>
  <c r="Z153" i="68"/>
  <c r="Y153" i="68"/>
  <c r="X153" i="68"/>
  <c r="W153" i="68"/>
  <c r="V153" i="68"/>
  <c r="U153" i="68"/>
  <c r="AG152" i="68"/>
  <c r="AF152" i="68"/>
  <c r="AE152" i="68"/>
  <c r="AD152" i="68"/>
  <c r="AC152" i="68"/>
  <c r="AB152" i="68"/>
  <c r="AA152" i="68"/>
  <c r="Z152" i="68"/>
  <c r="Y152" i="68"/>
  <c r="X152" i="68"/>
  <c r="W152" i="68"/>
  <c r="V152" i="68"/>
  <c r="U152" i="68"/>
  <c r="AG151" i="68"/>
  <c r="AF151" i="68"/>
  <c r="AE151" i="68"/>
  <c r="AD151" i="68"/>
  <c r="AC151" i="68"/>
  <c r="AB151" i="68"/>
  <c r="AA151" i="68"/>
  <c r="Z151" i="68"/>
  <c r="Y151" i="68"/>
  <c r="X151" i="68"/>
  <c r="W151" i="68"/>
  <c r="V151" i="68"/>
  <c r="U151" i="68"/>
  <c r="AG150" i="68"/>
  <c r="AF150" i="68"/>
  <c r="AE150" i="68"/>
  <c r="AD150" i="68"/>
  <c r="AC150" i="68"/>
  <c r="AB150" i="68"/>
  <c r="AA150" i="68"/>
  <c r="Z150" i="68"/>
  <c r="Y150" i="68"/>
  <c r="X150" i="68"/>
  <c r="W150" i="68"/>
  <c r="V150" i="68"/>
  <c r="U150" i="68"/>
  <c r="AG149" i="68"/>
  <c r="AF149" i="68"/>
  <c r="AE149" i="68"/>
  <c r="AD149" i="68"/>
  <c r="AC149" i="68"/>
  <c r="AB149" i="68"/>
  <c r="AA149" i="68"/>
  <c r="Z149" i="68"/>
  <c r="Y149" i="68"/>
  <c r="X149" i="68"/>
  <c r="W149" i="68"/>
  <c r="V149" i="68"/>
  <c r="U149" i="68"/>
  <c r="AG148" i="68"/>
  <c r="AF148" i="68"/>
  <c r="AE148" i="68"/>
  <c r="AD148" i="68"/>
  <c r="AC148" i="68"/>
  <c r="AB148" i="68"/>
  <c r="AA148" i="68"/>
  <c r="Z148" i="68"/>
  <c r="Y148" i="68"/>
  <c r="X148" i="68"/>
  <c r="W148" i="68"/>
  <c r="V148" i="68"/>
  <c r="U148" i="68"/>
  <c r="AG147" i="68"/>
  <c r="AF147" i="68"/>
  <c r="AE147" i="68"/>
  <c r="AD147" i="68"/>
  <c r="AC147" i="68"/>
  <c r="AB147" i="68"/>
  <c r="AA147" i="68"/>
  <c r="Z147" i="68"/>
  <c r="Y147" i="68"/>
  <c r="X147" i="68"/>
  <c r="W147" i="68"/>
  <c r="V147" i="68"/>
  <c r="U147" i="68"/>
  <c r="AG146" i="68"/>
  <c r="AF146" i="68"/>
  <c r="AE146" i="68"/>
  <c r="AD146" i="68"/>
  <c r="AC146" i="68"/>
  <c r="AB146" i="68"/>
  <c r="AA146" i="68"/>
  <c r="Z146" i="68"/>
  <c r="Y146" i="68"/>
  <c r="X146" i="68"/>
  <c r="W146" i="68"/>
  <c r="V146" i="68"/>
  <c r="U146" i="68"/>
  <c r="AG145" i="68"/>
  <c r="AF145" i="68"/>
  <c r="AE145" i="68"/>
  <c r="AD145" i="68"/>
  <c r="AC145" i="68"/>
  <c r="AB145" i="68"/>
  <c r="AA145" i="68"/>
  <c r="Z145" i="68"/>
  <c r="Y145" i="68"/>
  <c r="X145" i="68"/>
  <c r="W145" i="68"/>
  <c r="V145" i="68"/>
  <c r="U145" i="68"/>
  <c r="AG144" i="68"/>
  <c r="AF144" i="68"/>
  <c r="AE144" i="68"/>
  <c r="AD144" i="68"/>
  <c r="AC144" i="68"/>
  <c r="AB144" i="68"/>
  <c r="AA144" i="68"/>
  <c r="Z144" i="68"/>
  <c r="Y144" i="68"/>
  <c r="X144" i="68"/>
  <c r="W144" i="68"/>
  <c r="V144" i="68"/>
  <c r="U144" i="68"/>
  <c r="AG143" i="68"/>
  <c r="AF143" i="68"/>
  <c r="AE143" i="68"/>
  <c r="AD143" i="68"/>
  <c r="AC143" i="68"/>
  <c r="AB143" i="68"/>
  <c r="AA143" i="68"/>
  <c r="Z143" i="68"/>
  <c r="Y143" i="68"/>
  <c r="X143" i="68"/>
  <c r="W143" i="68"/>
  <c r="V143" i="68"/>
  <c r="U143" i="68"/>
  <c r="AG142" i="68"/>
  <c r="AF142" i="68"/>
  <c r="AE142" i="68"/>
  <c r="AD142" i="68"/>
  <c r="AC142" i="68"/>
  <c r="AB142" i="68"/>
  <c r="AA142" i="68"/>
  <c r="Z142" i="68"/>
  <c r="Y142" i="68"/>
  <c r="X142" i="68"/>
  <c r="W142" i="68"/>
  <c r="V142" i="68"/>
  <c r="U142" i="68"/>
  <c r="AG141" i="68"/>
  <c r="AF141" i="68"/>
  <c r="AE141" i="68"/>
  <c r="AD141" i="68"/>
  <c r="AC141" i="68"/>
  <c r="AB141" i="68"/>
  <c r="AA141" i="68"/>
  <c r="Z141" i="68"/>
  <c r="Y141" i="68"/>
  <c r="X141" i="68"/>
  <c r="W141" i="68"/>
  <c r="V141" i="68"/>
  <c r="U141" i="68"/>
  <c r="AG140" i="68"/>
  <c r="AF140" i="68"/>
  <c r="AE140" i="68"/>
  <c r="AD140" i="68"/>
  <c r="AC140" i="68"/>
  <c r="AB140" i="68"/>
  <c r="AA140" i="68"/>
  <c r="Z140" i="68"/>
  <c r="Y140" i="68"/>
  <c r="X140" i="68"/>
  <c r="W140" i="68"/>
  <c r="V140" i="68"/>
  <c r="U140" i="68"/>
  <c r="AG139" i="68"/>
  <c r="AF139" i="68"/>
  <c r="AE139" i="68"/>
  <c r="AD139" i="68"/>
  <c r="AC139" i="68"/>
  <c r="AB139" i="68"/>
  <c r="AA139" i="68"/>
  <c r="Z139" i="68"/>
  <c r="Y139" i="68"/>
  <c r="X139" i="68"/>
  <c r="W139" i="68"/>
  <c r="V139" i="68"/>
  <c r="U139" i="68"/>
  <c r="AG138" i="68"/>
  <c r="AF138" i="68"/>
  <c r="AE138" i="68"/>
  <c r="AD138" i="68"/>
  <c r="AC138" i="68"/>
  <c r="AB138" i="68"/>
  <c r="AA138" i="68"/>
  <c r="Z138" i="68"/>
  <c r="Y138" i="68"/>
  <c r="X138" i="68"/>
  <c r="W138" i="68"/>
  <c r="V138" i="68"/>
  <c r="U138" i="68"/>
  <c r="AG137" i="68"/>
  <c r="AF137" i="68"/>
  <c r="AE137" i="68"/>
  <c r="AD137" i="68"/>
  <c r="AC137" i="68"/>
  <c r="AB137" i="68"/>
  <c r="AA137" i="68"/>
  <c r="Z137" i="68"/>
  <c r="Y137" i="68"/>
  <c r="X137" i="68"/>
  <c r="W137" i="68"/>
  <c r="V137" i="68"/>
  <c r="U137" i="68"/>
  <c r="AG136" i="68"/>
  <c r="AF136" i="68"/>
  <c r="AE136" i="68"/>
  <c r="AD136" i="68"/>
  <c r="AC136" i="68"/>
  <c r="AB136" i="68"/>
  <c r="AA136" i="68"/>
  <c r="Z136" i="68"/>
  <c r="Y136" i="68"/>
  <c r="X136" i="68"/>
  <c r="W136" i="68"/>
  <c r="V136" i="68"/>
  <c r="U136" i="68"/>
  <c r="AG135" i="68"/>
  <c r="AF135" i="68"/>
  <c r="AE135" i="68"/>
  <c r="AD135" i="68"/>
  <c r="AC135" i="68"/>
  <c r="AB135" i="68"/>
  <c r="AA135" i="68"/>
  <c r="Z135" i="68"/>
  <c r="Y135" i="68"/>
  <c r="X135" i="68"/>
  <c r="W135" i="68"/>
  <c r="V135" i="68"/>
  <c r="U135" i="68"/>
  <c r="AG134" i="68"/>
  <c r="AF134" i="68"/>
  <c r="AE134" i="68"/>
  <c r="AD134" i="68"/>
  <c r="AC134" i="68"/>
  <c r="AB134" i="68"/>
  <c r="AA134" i="68"/>
  <c r="Z134" i="68"/>
  <c r="Y134" i="68"/>
  <c r="X134" i="68"/>
  <c r="W134" i="68"/>
  <c r="V134" i="68"/>
  <c r="U134" i="68"/>
  <c r="AG133" i="68"/>
  <c r="AF133" i="68"/>
  <c r="AE133" i="68"/>
  <c r="AD133" i="68"/>
  <c r="AC133" i="68"/>
  <c r="AB133" i="68"/>
  <c r="AA133" i="68"/>
  <c r="Z133" i="68"/>
  <c r="Y133" i="68"/>
  <c r="X133" i="68"/>
  <c r="W133" i="68"/>
  <c r="V133" i="68"/>
  <c r="U133" i="68"/>
  <c r="AG132" i="68"/>
  <c r="AF132" i="68"/>
  <c r="AE132" i="68"/>
  <c r="AD132" i="68"/>
  <c r="AC132" i="68"/>
  <c r="AB132" i="68"/>
  <c r="AA132" i="68"/>
  <c r="Z132" i="68"/>
  <c r="Y132" i="68"/>
  <c r="X132" i="68"/>
  <c r="W132" i="68"/>
  <c r="V132" i="68"/>
  <c r="U132" i="68"/>
  <c r="AG131" i="68"/>
  <c r="AF131" i="68"/>
  <c r="AE131" i="68"/>
  <c r="AD131" i="68"/>
  <c r="AC131" i="68"/>
  <c r="AB131" i="68"/>
  <c r="AA131" i="68"/>
  <c r="Z131" i="68"/>
  <c r="Y131" i="68"/>
  <c r="X131" i="68"/>
  <c r="W131" i="68"/>
  <c r="V131" i="68"/>
  <c r="U131" i="68"/>
  <c r="AG130" i="68"/>
  <c r="AF130" i="68"/>
  <c r="AE130" i="68"/>
  <c r="AD130" i="68"/>
  <c r="AC130" i="68"/>
  <c r="AB130" i="68"/>
  <c r="AA130" i="68"/>
  <c r="Z130" i="68"/>
  <c r="Y130" i="68"/>
  <c r="X130" i="68"/>
  <c r="W130" i="68"/>
  <c r="V130" i="68"/>
  <c r="U130" i="68"/>
  <c r="AG129" i="68"/>
  <c r="AF129" i="68"/>
  <c r="AE129" i="68"/>
  <c r="AD129" i="68"/>
  <c r="AC129" i="68"/>
  <c r="AB129" i="68"/>
  <c r="AA129" i="68"/>
  <c r="Z129" i="68"/>
  <c r="Y129" i="68"/>
  <c r="X129" i="68"/>
  <c r="W129" i="68"/>
  <c r="V129" i="68"/>
  <c r="U129" i="68"/>
  <c r="AG128" i="68"/>
  <c r="AF128" i="68"/>
  <c r="AE128" i="68"/>
  <c r="AD128" i="68"/>
  <c r="AC128" i="68"/>
  <c r="AB128" i="68"/>
  <c r="AA128" i="68"/>
  <c r="Z128" i="68"/>
  <c r="Y128" i="68"/>
  <c r="X128" i="68"/>
  <c r="W128" i="68"/>
  <c r="V128" i="68"/>
  <c r="U128" i="68"/>
  <c r="AG127" i="68"/>
  <c r="AF127" i="68"/>
  <c r="AE127" i="68"/>
  <c r="AD127" i="68"/>
  <c r="AC127" i="68"/>
  <c r="AB127" i="68"/>
  <c r="AA127" i="68"/>
  <c r="Z127" i="68"/>
  <c r="Y127" i="68"/>
  <c r="X127" i="68"/>
  <c r="W127" i="68"/>
  <c r="V127" i="68"/>
  <c r="U127" i="68"/>
  <c r="T122" i="68"/>
  <c r="S122" i="68"/>
  <c r="R122" i="68"/>
  <c r="T120" i="68"/>
  <c r="S120" i="68"/>
  <c r="R120" i="68"/>
  <c r="AG119" i="68"/>
  <c r="AF119" i="68"/>
  <c r="AE119" i="68"/>
  <c r="AD119" i="68"/>
  <c r="AC119" i="68"/>
  <c r="AB119" i="68"/>
  <c r="AA119" i="68"/>
  <c r="Z119" i="68"/>
  <c r="Y119" i="68"/>
  <c r="X119" i="68"/>
  <c r="W119" i="68"/>
  <c r="V119" i="68"/>
  <c r="U119" i="68"/>
  <c r="AG118" i="68"/>
  <c r="AF118" i="68"/>
  <c r="AE118" i="68"/>
  <c r="AD118" i="68"/>
  <c r="AC118" i="68"/>
  <c r="AB118" i="68"/>
  <c r="AA118" i="68"/>
  <c r="Z118" i="68"/>
  <c r="Y118" i="68"/>
  <c r="X118" i="68"/>
  <c r="W118" i="68"/>
  <c r="V118" i="68"/>
  <c r="U118" i="68"/>
  <c r="AG117" i="68"/>
  <c r="AF117" i="68"/>
  <c r="AE117" i="68"/>
  <c r="AD117" i="68"/>
  <c r="AC117" i="68"/>
  <c r="AB117" i="68"/>
  <c r="AA117" i="68"/>
  <c r="Z117" i="68"/>
  <c r="Y117" i="68"/>
  <c r="X117" i="68"/>
  <c r="W117" i="68"/>
  <c r="V117" i="68"/>
  <c r="U117" i="68"/>
  <c r="AG116" i="68"/>
  <c r="AF116" i="68"/>
  <c r="AE116" i="68"/>
  <c r="AD116" i="68"/>
  <c r="AC116" i="68"/>
  <c r="AB116" i="68"/>
  <c r="AA116" i="68"/>
  <c r="Z116" i="68"/>
  <c r="Y116" i="68"/>
  <c r="X116" i="68"/>
  <c r="W116" i="68"/>
  <c r="V116" i="68"/>
  <c r="U116" i="68"/>
  <c r="AG115" i="68"/>
  <c r="AF115" i="68"/>
  <c r="AE115" i="68"/>
  <c r="AD115" i="68"/>
  <c r="AC115" i="68"/>
  <c r="AB115" i="68"/>
  <c r="AA115" i="68"/>
  <c r="Z115" i="68"/>
  <c r="Y115" i="68"/>
  <c r="X115" i="68"/>
  <c r="W115" i="68"/>
  <c r="V115" i="68"/>
  <c r="U115" i="68"/>
  <c r="AG114" i="68"/>
  <c r="AF114" i="68"/>
  <c r="AE114" i="68"/>
  <c r="AD114" i="68"/>
  <c r="AC114" i="68"/>
  <c r="AB114" i="68"/>
  <c r="AA114" i="68"/>
  <c r="Z114" i="68"/>
  <c r="Y114" i="68"/>
  <c r="X114" i="68"/>
  <c r="W114" i="68"/>
  <c r="V114" i="68"/>
  <c r="U114" i="68"/>
  <c r="T111" i="68"/>
  <c r="S111" i="68"/>
  <c r="R111" i="68"/>
  <c r="AG110" i="68"/>
  <c r="AF110" i="68"/>
  <c r="AE110" i="68"/>
  <c r="AD110" i="68"/>
  <c r="AC110" i="68"/>
  <c r="AB110" i="68"/>
  <c r="AA110" i="68"/>
  <c r="Z110" i="68"/>
  <c r="Y110" i="68"/>
  <c r="X110" i="68"/>
  <c r="W110" i="68"/>
  <c r="V110" i="68"/>
  <c r="U110" i="68"/>
  <c r="AG109" i="68"/>
  <c r="AF109" i="68"/>
  <c r="AE109" i="68"/>
  <c r="AD109" i="68"/>
  <c r="AC109" i="68"/>
  <c r="AB109" i="68"/>
  <c r="AA109" i="68"/>
  <c r="Z109" i="68"/>
  <c r="Y109" i="68"/>
  <c r="X109" i="68"/>
  <c r="W109" i="68"/>
  <c r="V109" i="68"/>
  <c r="U109" i="68"/>
  <c r="AG108" i="68"/>
  <c r="AF108" i="68"/>
  <c r="AE108" i="68"/>
  <c r="AD108" i="68"/>
  <c r="AC108" i="68"/>
  <c r="AB108" i="68"/>
  <c r="AA108" i="68"/>
  <c r="Z108" i="68"/>
  <c r="Y108" i="68"/>
  <c r="X108" i="68"/>
  <c r="W108" i="68"/>
  <c r="V108" i="68"/>
  <c r="U108" i="68"/>
  <c r="AG107" i="68"/>
  <c r="AF107" i="68"/>
  <c r="AE107" i="68"/>
  <c r="AD107" i="68"/>
  <c r="AC107" i="68"/>
  <c r="AB107" i="68"/>
  <c r="AA107" i="68"/>
  <c r="Z107" i="68"/>
  <c r="Y107" i="68"/>
  <c r="X107" i="68"/>
  <c r="W107" i="68"/>
  <c r="V107" i="68"/>
  <c r="U107" i="68"/>
  <c r="AG106" i="68"/>
  <c r="AF106" i="68"/>
  <c r="AE106" i="68"/>
  <c r="AD106" i="68"/>
  <c r="AC106" i="68"/>
  <c r="AB106" i="68"/>
  <c r="AA106" i="68"/>
  <c r="Z106" i="68"/>
  <c r="Y106" i="68"/>
  <c r="X106" i="68"/>
  <c r="W106" i="68"/>
  <c r="V106" i="68"/>
  <c r="U106" i="68"/>
  <c r="AG105" i="68"/>
  <c r="AF105" i="68"/>
  <c r="AE105" i="68"/>
  <c r="AD105" i="68"/>
  <c r="AC105" i="68"/>
  <c r="AB105" i="68"/>
  <c r="AA105" i="68"/>
  <c r="Z105" i="68"/>
  <c r="Y105" i="68"/>
  <c r="X105" i="68"/>
  <c r="W105" i="68"/>
  <c r="V105" i="68"/>
  <c r="U105" i="68"/>
  <c r="AG104" i="68"/>
  <c r="AF104" i="68"/>
  <c r="AE104" i="68"/>
  <c r="AD104" i="68"/>
  <c r="AC104" i="68"/>
  <c r="AB104" i="68"/>
  <c r="AA104" i="68"/>
  <c r="Z104" i="68"/>
  <c r="Y104" i="68"/>
  <c r="X104" i="68"/>
  <c r="W104" i="68"/>
  <c r="V104" i="68"/>
  <c r="U104" i="68"/>
  <c r="AG103" i="68"/>
  <c r="AF103" i="68"/>
  <c r="AE103" i="68"/>
  <c r="AD103" i="68"/>
  <c r="AC103" i="68"/>
  <c r="AB103" i="68"/>
  <c r="AA103" i="68"/>
  <c r="Z103" i="68"/>
  <c r="Y103" i="68"/>
  <c r="X103" i="68"/>
  <c r="W103" i="68"/>
  <c r="V103" i="68"/>
  <c r="U103" i="68"/>
  <c r="AG102" i="68"/>
  <c r="AF102" i="68"/>
  <c r="AE102" i="68"/>
  <c r="AD102" i="68"/>
  <c r="AC102" i="68"/>
  <c r="AB102" i="68"/>
  <c r="AA102" i="68"/>
  <c r="Z102" i="68"/>
  <c r="Y102" i="68"/>
  <c r="X102" i="68"/>
  <c r="W102" i="68"/>
  <c r="V102" i="68"/>
  <c r="U102" i="68"/>
  <c r="AG101" i="68"/>
  <c r="AF101" i="68"/>
  <c r="AE101" i="68"/>
  <c r="AD101" i="68"/>
  <c r="AC101" i="68"/>
  <c r="AB101" i="68"/>
  <c r="AA101" i="68"/>
  <c r="Z101" i="68"/>
  <c r="Y101" i="68"/>
  <c r="X101" i="68"/>
  <c r="W101" i="68"/>
  <c r="V101" i="68"/>
  <c r="U101" i="68"/>
  <c r="AG100" i="68"/>
  <c r="AF100" i="68"/>
  <c r="AE100" i="68"/>
  <c r="AD100" i="68"/>
  <c r="AC100" i="68"/>
  <c r="AB100" i="68"/>
  <c r="AA100" i="68"/>
  <c r="Z100" i="68"/>
  <c r="Y100" i="68"/>
  <c r="X100" i="68"/>
  <c r="W100" i="68"/>
  <c r="V100" i="68"/>
  <c r="U100" i="68"/>
  <c r="AG99" i="68"/>
  <c r="AF99" i="68"/>
  <c r="AE99" i="68"/>
  <c r="AD99" i="68"/>
  <c r="AC99" i="68"/>
  <c r="AB99" i="68"/>
  <c r="AA99" i="68"/>
  <c r="Z99" i="68"/>
  <c r="Y99" i="68"/>
  <c r="X99" i="68"/>
  <c r="W99" i="68"/>
  <c r="V99" i="68"/>
  <c r="U99" i="68"/>
  <c r="AG98" i="68"/>
  <c r="AF98" i="68"/>
  <c r="AE98" i="68"/>
  <c r="AD98" i="68"/>
  <c r="AC98" i="68"/>
  <c r="AB98" i="68"/>
  <c r="AA98" i="68"/>
  <c r="Z98" i="68"/>
  <c r="Y98" i="68"/>
  <c r="X98" i="68"/>
  <c r="W98" i="68"/>
  <c r="V98" i="68"/>
  <c r="U98" i="68"/>
  <c r="AG97" i="68"/>
  <c r="AF97" i="68"/>
  <c r="AE97" i="68"/>
  <c r="AD97" i="68"/>
  <c r="AC97" i="68"/>
  <c r="AB97" i="68"/>
  <c r="AA97" i="68"/>
  <c r="Z97" i="68"/>
  <c r="Y97" i="68"/>
  <c r="X97" i="68"/>
  <c r="W97" i="68"/>
  <c r="V97" i="68"/>
  <c r="U97" i="68"/>
  <c r="AG96" i="68"/>
  <c r="AF96" i="68"/>
  <c r="AE96" i="68"/>
  <c r="AD96" i="68"/>
  <c r="AC96" i="68"/>
  <c r="AB96" i="68"/>
  <c r="AA96" i="68"/>
  <c r="Z96" i="68"/>
  <c r="Y96" i="68"/>
  <c r="X96" i="68"/>
  <c r="W96" i="68"/>
  <c r="V96" i="68"/>
  <c r="U96" i="68"/>
  <c r="AG95" i="68"/>
  <c r="AF95" i="68"/>
  <c r="AE95" i="68"/>
  <c r="AD95" i="68"/>
  <c r="AC95" i="68"/>
  <c r="AB95" i="68"/>
  <c r="AA95" i="68"/>
  <c r="Z95" i="68"/>
  <c r="Y95" i="68"/>
  <c r="X95" i="68"/>
  <c r="W95" i="68"/>
  <c r="V95" i="68"/>
  <c r="U95" i="68"/>
  <c r="AG94" i="68"/>
  <c r="AF94" i="68"/>
  <c r="AE94" i="68"/>
  <c r="AD94" i="68"/>
  <c r="AC94" i="68"/>
  <c r="AB94" i="68"/>
  <c r="AA94" i="68"/>
  <c r="Z94" i="68"/>
  <c r="Y94" i="68"/>
  <c r="X94" i="68"/>
  <c r="W94" i="68"/>
  <c r="V94" i="68"/>
  <c r="U94" i="68"/>
  <c r="AG93" i="68"/>
  <c r="AF93" i="68"/>
  <c r="AE93" i="68"/>
  <c r="AD93" i="68"/>
  <c r="AC93" i="68"/>
  <c r="AB93" i="68"/>
  <c r="AA93" i="68"/>
  <c r="Z93" i="68"/>
  <c r="Y93" i="68"/>
  <c r="X93" i="68"/>
  <c r="W93" i="68"/>
  <c r="V93" i="68"/>
  <c r="U93" i="68"/>
  <c r="AG92" i="68"/>
  <c r="AF92" i="68"/>
  <c r="AE92" i="68"/>
  <c r="AD92" i="68"/>
  <c r="AC92" i="68"/>
  <c r="AB92" i="68"/>
  <c r="AA92" i="68"/>
  <c r="Z92" i="68"/>
  <c r="Y92" i="68"/>
  <c r="X92" i="68"/>
  <c r="W92" i="68"/>
  <c r="V92" i="68"/>
  <c r="U92" i="68"/>
  <c r="AG91" i="68"/>
  <c r="AF91" i="68"/>
  <c r="AE91" i="68"/>
  <c r="AD91" i="68"/>
  <c r="AC91" i="68"/>
  <c r="AB91" i="68"/>
  <c r="AA91" i="68"/>
  <c r="Z91" i="68"/>
  <c r="Y91" i="68"/>
  <c r="X91" i="68"/>
  <c r="W91" i="68"/>
  <c r="V91" i="68"/>
  <c r="U91" i="68"/>
  <c r="AG90" i="68"/>
  <c r="AF90" i="68"/>
  <c r="AE90" i="68"/>
  <c r="AD90" i="68"/>
  <c r="AC90" i="68"/>
  <c r="AB90" i="68"/>
  <c r="AA90" i="68"/>
  <c r="Z90" i="68"/>
  <c r="Y90" i="68"/>
  <c r="X90" i="68"/>
  <c r="W90" i="68"/>
  <c r="V90" i="68"/>
  <c r="U90" i="68"/>
  <c r="AG89" i="68"/>
  <c r="AF89" i="68"/>
  <c r="AE89" i="68"/>
  <c r="AD89" i="68"/>
  <c r="AC89" i="68"/>
  <c r="AB89" i="68"/>
  <c r="AA89" i="68"/>
  <c r="Z89" i="68"/>
  <c r="Y89" i="68"/>
  <c r="X89" i="68"/>
  <c r="W89" i="68"/>
  <c r="V89" i="68"/>
  <c r="U89" i="68"/>
  <c r="AG88" i="68"/>
  <c r="AF88" i="68"/>
  <c r="AE88" i="68"/>
  <c r="AD88" i="68"/>
  <c r="AC88" i="68"/>
  <c r="AB88" i="68"/>
  <c r="AA88" i="68"/>
  <c r="Z88" i="68"/>
  <c r="Y88" i="68"/>
  <c r="X88" i="68"/>
  <c r="W88" i="68"/>
  <c r="V88" i="68"/>
  <c r="U88" i="68"/>
  <c r="AG87" i="68"/>
  <c r="AF87" i="68"/>
  <c r="AE87" i="68"/>
  <c r="AD87" i="68"/>
  <c r="AC87" i="68"/>
  <c r="AB87" i="68"/>
  <c r="AA87" i="68"/>
  <c r="Z87" i="68"/>
  <c r="Y87" i="68"/>
  <c r="X87" i="68"/>
  <c r="W87" i="68"/>
  <c r="V87" i="68"/>
  <c r="U87" i="68"/>
  <c r="AG86" i="68"/>
  <c r="AF86" i="68"/>
  <c r="AE86" i="68"/>
  <c r="AD86" i="68"/>
  <c r="AC86" i="68"/>
  <c r="AB86" i="68"/>
  <c r="AA86" i="68"/>
  <c r="Z86" i="68"/>
  <c r="Y86" i="68"/>
  <c r="X86" i="68"/>
  <c r="W86" i="68"/>
  <c r="V86" i="68"/>
  <c r="U86" i="68"/>
  <c r="AG85" i="68"/>
  <c r="AF85" i="68"/>
  <c r="AE85" i="68"/>
  <c r="AD85" i="68"/>
  <c r="AC85" i="68"/>
  <c r="AB85" i="68"/>
  <c r="AA85" i="68"/>
  <c r="Z85" i="68"/>
  <c r="Y85" i="68"/>
  <c r="X85" i="68"/>
  <c r="W85" i="68"/>
  <c r="V85" i="68"/>
  <c r="U85" i="68"/>
  <c r="AG84" i="68"/>
  <c r="AF84" i="68"/>
  <c r="AE84" i="68"/>
  <c r="AD84" i="68"/>
  <c r="AC84" i="68"/>
  <c r="AB84" i="68"/>
  <c r="AA84" i="68"/>
  <c r="Z84" i="68"/>
  <c r="Y84" i="68"/>
  <c r="X84" i="68"/>
  <c r="W84" i="68"/>
  <c r="V84" i="68"/>
  <c r="U84" i="68"/>
  <c r="AG83" i="68"/>
  <c r="AF83" i="68"/>
  <c r="AE83" i="68"/>
  <c r="AD83" i="68"/>
  <c r="AC83" i="68"/>
  <c r="AB83" i="68"/>
  <c r="AA83" i="68"/>
  <c r="Z83" i="68"/>
  <c r="Y83" i="68"/>
  <c r="X83" i="68"/>
  <c r="W83" i="68"/>
  <c r="V83" i="68"/>
  <c r="U83" i="68"/>
  <c r="AG82" i="68"/>
  <c r="AF82" i="68"/>
  <c r="AE82" i="68"/>
  <c r="AD82" i="68"/>
  <c r="AC82" i="68"/>
  <c r="AB82" i="68"/>
  <c r="AA82" i="68"/>
  <c r="Z82" i="68"/>
  <c r="Y82" i="68"/>
  <c r="X82" i="68"/>
  <c r="W82" i="68"/>
  <c r="V82" i="68"/>
  <c r="U82" i="68"/>
  <c r="AG81" i="68"/>
  <c r="AF81" i="68"/>
  <c r="AE81" i="68"/>
  <c r="AD81" i="68"/>
  <c r="AC81" i="68"/>
  <c r="AB81" i="68"/>
  <c r="AA81" i="68"/>
  <c r="Z81" i="68"/>
  <c r="Y81" i="68"/>
  <c r="X81" i="68"/>
  <c r="W81" i="68"/>
  <c r="V81" i="68"/>
  <c r="U81" i="68"/>
  <c r="AG80" i="68"/>
  <c r="AF80" i="68"/>
  <c r="AE80" i="68"/>
  <c r="AD80" i="68"/>
  <c r="AC80" i="68"/>
  <c r="AB80" i="68"/>
  <c r="AA80" i="68"/>
  <c r="Z80" i="68"/>
  <c r="Y80" i="68"/>
  <c r="X80" i="68"/>
  <c r="W80" i="68"/>
  <c r="V80" i="68"/>
  <c r="U80" i="68"/>
  <c r="AG79" i="68"/>
  <c r="AF79" i="68"/>
  <c r="AE79" i="68"/>
  <c r="AD79" i="68"/>
  <c r="AC79" i="68"/>
  <c r="AB79" i="68"/>
  <c r="AA79" i="68"/>
  <c r="Z79" i="68"/>
  <c r="Y79" i="68"/>
  <c r="X79" i="68"/>
  <c r="W79" i="68"/>
  <c r="V79" i="68"/>
  <c r="U79" i="68"/>
  <c r="AG78" i="68"/>
  <c r="AF78" i="68"/>
  <c r="AE78" i="68"/>
  <c r="AD78" i="68"/>
  <c r="AC78" i="68"/>
  <c r="AB78" i="68"/>
  <c r="AA78" i="68"/>
  <c r="Z78" i="68"/>
  <c r="Y78" i="68"/>
  <c r="X78" i="68"/>
  <c r="W78" i="68"/>
  <c r="V78" i="68"/>
  <c r="U78" i="68"/>
  <c r="AG77" i="68"/>
  <c r="AF77" i="68"/>
  <c r="AE77" i="68"/>
  <c r="AD77" i="68"/>
  <c r="AC77" i="68"/>
  <c r="AB77" i="68"/>
  <c r="AA77" i="68"/>
  <c r="Z77" i="68"/>
  <c r="Y77" i="68"/>
  <c r="X77" i="68"/>
  <c r="W77" i="68"/>
  <c r="V77" i="68"/>
  <c r="U77" i="68"/>
  <c r="AG76" i="68"/>
  <c r="AF76" i="68"/>
  <c r="AE76" i="68"/>
  <c r="AD76" i="68"/>
  <c r="AC76" i="68"/>
  <c r="AB76" i="68"/>
  <c r="AA76" i="68"/>
  <c r="Z76" i="68"/>
  <c r="Y76" i="68"/>
  <c r="X76" i="68"/>
  <c r="W76" i="68"/>
  <c r="V76" i="68"/>
  <c r="U76" i="68"/>
  <c r="AG75" i="68"/>
  <c r="AF75" i="68"/>
  <c r="AE75" i="68"/>
  <c r="AD75" i="68"/>
  <c r="AC75" i="68"/>
  <c r="AB75" i="68"/>
  <c r="AA75" i="68"/>
  <c r="Z75" i="68"/>
  <c r="Y75" i="68"/>
  <c r="X75" i="68"/>
  <c r="W75" i="68"/>
  <c r="V75" i="68"/>
  <c r="U75" i="68"/>
  <c r="AG74" i="68"/>
  <c r="AF74" i="68"/>
  <c r="AE74" i="68"/>
  <c r="AD74" i="68"/>
  <c r="AC74" i="68"/>
  <c r="AB74" i="68"/>
  <c r="AA74" i="68"/>
  <c r="Z74" i="68"/>
  <c r="Y74" i="68"/>
  <c r="X74" i="68"/>
  <c r="W74" i="68"/>
  <c r="V74" i="68"/>
  <c r="U74" i="68"/>
  <c r="AG73" i="68"/>
  <c r="AF73" i="68"/>
  <c r="AE73" i="68"/>
  <c r="AD73" i="68"/>
  <c r="AC73" i="68"/>
  <c r="AB73" i="68"/>
  <c r="AA73" i="68"/>
  <c r="Z73" i="68"/>
  <c r="Y73" i="68"/>
  <c r="X73" i="68"/>
  <c r="W73" i="68"/>
  <c r="V73" i="68"/>
  <c r="U73" i="68"/>
  <c r="AG72" i="68"/>
  <c r="AF72" i="68"/>
  <c r="AE72" i="68"/>
  <c r="AD72" i="68"/>
  <c r="AC72" i="68"/>
  <c r="AB72" i="68"/>
  <c r="AA72" i="68"/>
  <c r="Z72" i="68"/>
  <c r="Y72" i="68"/>
  <c r="X72" i="68"/>
  <c r="W72" i="68"/>
  <c r="V72" i="68"/>
  <c r="U72" i="68"/>
  <c r="AG71" i="68"/>
  <c r="AF71" i="68"/>
  <c r="AE71" i="68"/>
  <c r="AD71" i="68"/>
  <c r="AC71" i="68"/>
  <c r="AB71" i="68"/>
  <c r="AA71" i="68"/>
  <c r="Z71" i="68"/>
  <c r="Y71" i="68"/>
  <c r="X71" i="68"/>
  <c r="W71" i="68"/>
  <c r="V71" i="68"/>
  <c r="U71" i="68"/>
  <c r="AG70" i="68"/>
  <c r="AF70" i="68"/>
  <c r="AE70" i="68"/>
  <c r="AD70" i="68"/>
  <c r="AC70" i="68"/>
  <c r="AB70" i="68"/>
  <c r="AA70" i="68"/>
  <c r="Z70" i="68"/>
  <c r="Y70" i="68"/>
  <c r="X70" i="68"/>
  <c r="W70" i="68"/>
  <c r="V70" i="68"/>
  <c r="U70" i="68"/>
  <c r="AG69" i="68"/>
  <c r="AF69" i="68"/>
  <c r="AE69" i="68"/>
  <c r="AD69" i="68"/>
  <c r="AC69" i="68"/>
  <c r="AB69" i="68"/>
  <c r="AA69" i="68"/>
  <c r="Z69" i="68"/>
  <c r="Y69" i="68"/>
  <c r="X69" i="68"/>
  <c r="W69" i="68"/>
  <c r="V69" i="68"/>
  <c r="U69" i="68"/>
  <c r="AG68" i="68"/>
  <c r="AF68" i="68"/>
  <c r="AE68" i="68"/>
  <c r="AD68" i="68"/>
  <c r="AC68" i="68"/>
  <c r="AB68" i="68"/>
  <c r="AA68" i="68"/>
  <c r="Z68" i="68"/>
  <c r="Y68" i="68"/>
  <c r="X68" i="68"/>
  <c r="W68" i="68"/>
  <c r="V68" i="68"/>
  <c r="U68" i="68"/>
  <c r="AG67" i="68"/>
  <c r="AF67" i="68"/>
  <c r="AE67" i="68"/>
  <c r="AD67" i="68"/>
  <c r="AC67" i="68"/>
  <c r="AB67" i="68"/>
  <c r="AA67" i="68"/>
  <c r="Z67" i="68"/>
  <c r="Y67" i="68"/>
  <c r="X67" i="68"/>
  <c r="W67" i="68"/>
  <c r="V67" i="68"/>
  <c r="U67" i="68"/>
  <c r="AG66" i="68"/>
  <c r="AF66" i="68"/>
  <c r="AE66" i="68"/>
  <c r="AD66" i="68"/>
  <c r="AC66" i="68"/>
  <c r="AB66" i="68"/>
  <c r="AA66" i="68"/>
  <c r="Z66" i="68"/>
  <c r="Y66" i="68"/>
  <c r="X66" i="68"/>
  <c r="W66" i="68"/>
  <c r="V66" i="68"/>
  <c r="U66" i="68"/>
  <c r="AG65" i="68"/>
  <c r="AF65" i="68"/>
  <c r="AE65" i="68"/>
  <c r="AD65" i="68"/>
  <c r="AC65" i="68"/>
  <c r="AB65" i="68"/>
  <c r="AA65" i="68"/>
  <c r="Z65" i="68"/>
  <c r="Y65" i="68"/>
  <c r="X65" i="68"/>
  <c r="W65" i="68"/>
  <c r="V65" i="68"/>
  <c r="U65" i="68"/>
  <c r="AG64" i="68"/>
  <c r="AF64" i="68"/>
  <c r="AE64" i="68"/>
  <c r="AD64" i="68"/>
  <c r="AC64" i="68"/>
  <c r="AB64" i="68"/>
  <c r="AA64" i="68"/>
  <c r="Z64" i="68"/>
  <c r="Y64" i="68"/>
  <c r="X64" i="68"/>
  <c r="W64" i="68"/>
  <c r="V64" i="68"/>
  <c r="U64" i="68"/>
  <c r="AG63" i="68"/>
  <c r="AF63" i="68"/>
  <c r="AE63" i="68"/>
  <c r="AD63" i="68"/>
  <c r="AC63" i="68"/>
  <c r="AB63" i="68"/>
  <c r="AA63" i="68"/>
  <c r="Z63" i="68"/>
  <c r="Y63" i="68"/>
  <c r="X63" i="68"/>
  <c r="W63" i="68"/>
  <c r="V63" i="68"/>
  <c r="U63" i="68"/>
  <c r="AG62" i="68"/>
  <c r="AF62" i="68"/>
  <c r="AE62" i="68"/>
  <c r="AD62" i="68"/>
  <c r="AC62" i="68"/>
  <c r="AB62" i="68"/>
  <c r="AA62" i="68"/>
  <c r="Z62" i="68"/>
  <c r="Y62" i="68"/>
  <c r="X62" i="68"/>
  <c r="W62" i="68"/>
  <c r="V62" i="68"/>
  <c r="U62" i="68"/>
  <c r="AG61" i="68"/>
  <c r="AF61" i="68"/>
  <c r="AE61" i="68"/>
  <c r="AD61" i="68"/>
  <c r="AC61" i="68"/>
  <c r="AB61" i="68"/>
  <c r="AA61" i="68"/>
  <c r="Z61" i="68"/>
  <c r="Y61" i="68"/>
  <c r="X61" i="68"/>
  <c r="W61" i="68"/>
  <c r="V61" i="68"/>
  <c r="U61" i="68"/>
  <c r="AG60" i="68"/>
  <c r="AF60" i="68"/>
  <c r="AE60" i="68"/>
  <c r="AD60" i="68"/>
  <c r="AC60" i="68"/>
  <c r="AB60" i="68"/>
  <c r="AA60" i="68"/>
  <c r="Z60" i="68"/>
  <c r="Y60" i="68"/>
  <c r="X60" i="68"/>
  <c r="W60" i="68"/>
  <c r="V60" i="68"/>
  <c r="U60" i="68"/>
  <c r="AG59" i="68"/>
  <c r="AF59" i="68"/>
  <c r="AE59" i="68"/>
  <c r="AD59" i="68"/>
  <c r="AC59" i="68"/>
  <c r="AB59" i="68"/>
  <c r="AA59" i="68"/>
  <c r="Z59" i="68"/>
  <c r="Y59" i="68"/>
  <c r="X59" i="68"/>
  <c r="W59" i="68"/>
  <c r="V59" i="68"/>
  <c r="U59" i="68"/>
  <c r="AG58" i="68"/>
  <c r="AF58" i="68"/>
  <c r="AE58" i="68"/>
  <c r="AD58" i="68"/>
  <c r="AC58" i="68"/>
  <c r="AB58" i="68"/>
  <c r="AA58" i="68"/>
  <c r="Z58" i="68"/>
  <c r="Y58" i="68"/>
  <c r="X58" i="68"/>
  <c r="W58" i="68"/>
  <c r="V58" i="68"/>
  <c r="U58" i="68"/>
  <c r="AG57" i="68"/>
  <c r="AF57" i="68"/>
  <c r="AE57" i="68"/>
  <c r="AD57" i="68"/>
  <c r="AC57" i="68"/>
  <c r="AB57" i="68"/>
  <c r="AA57" i="68"/>
  <c r="Z57" i="68"/>
  <c r="Y57" i="68"/>
  <c r="X57" i="68"/>
  <c r="W57" i="68"/>
  <c r="V57" i="68"/>
  <c r="U57" i="68"/>
  <c r="AG56" i="68"/>
  <c r="AF56" i="68"/>
  <c r="AE56" i="68"/>
  <c r="AD56" i="68"/>
  <c r="AC56" i="68"/>
  <c r="AB56" i="68"/>
  <c r="AA56" i="68"/>
  <c r="Z56" i="68"/>
  <c r="Y56" i="68"/>
  <c r="X56" i="68"/>
  <c r="W56" i="68"/>
  <c r="V56" i="68"/>
  <c r="U56" i="68"/>
  <c r="AG55" i="68"/>
  <c r="AF55" i="68"/>
  <c r="AE55" i="68"/>
  <c r="AD55" i="68"/>
  <c r="AC55" i="68"/>
  <c r="AB55" i="68"/>
  <c r="AA55" i="68"/>
  <c r="Z55" i="68"/>
  <c r="Y55" i="68"/>
  <c r="X55" i="68"/>
  <c r="W55" i="68"/>
  <c r="V55" i="68"/>
  <c r="U55" i="68"/>
  <c r="AG54" i="68"/>
  <c r="AF54" i="68"/>
  <c r="AE54" i="68"/>
  <c r="AD54" i="68"/>
  <c r="AC54" i="68"/>
  <c r="AB54" i="68"/>
  <c r="AA54" i="68"/>
  <c r="Z54" i="68"/>
  <c r="Y54" i="68"/>
  <c r="X54" i="68"/>
  <c r="W54" i="68"/>
  <c r="V54" i="68"/>
  <c r="U54" i="68"/>
  <c r="AG53" i="68"/>
  <c r="AF53" i="68"/>
  <c r="AE53" i="68"/>
  <c r="AD53" i="68"/>
  <c r="AC53" i="68"/>
  <c r="AB53" i="68"/>
  <c r="AA53" i="68"/>
  <c r="Z53" i="68"/>
  <c r="Y53" i="68"/>
  <c r="X53" i="68"/>
  <c r="W53" i="68"/>
  <c r="V53" i="68"/>
  <c r="U53" i="68"/>
  <c r="AG52" i="68"/>
  <c r="AF52" i="68"/>
  <c r="AE52" i="68"/>
  <c r="AD52" i="68"/>
  <c r="AC52" i="68"/>
  <c r="AB52" i="68"/>
  <c r="AA52" i="68"/>
  <c r="Z52" i="68"/>
  <c r="Y52" i="68"/>
  <c r="X52" i="68"/>
  <c r="W52" i="68"/>
  <c r="V52" i="68"/>
  <c r="U52" i="68"/>
  <c r="AG51" i="68"/>
  <c r="AF51" i="68"/>
  <c r="AE51" i="68"/>
  <c r="AD51" i="68"/>
  <c r="AC51" i="68"/>
  <c r="AB51" i="68"/>
  <c r="AA51" i="68"/>
  <c r="Z51" i="68"/>
  <c r="Y51" i="68"/>
  <c r="X51" i="68"/>
  <c r="W51" i="68"/>
  <c r="V51" i="68"/>
  <c r="U51" i="68"/>
  <c r="AG50" i="68"/>
  <c r="AF50" i="68"/>
  <c r="AE50" i="68"/>
  <c r="AD50" i="68"/>
  <c r="AC50" i="68"/>
  <c r="AB50" i="68"/>
  <c r="AA50" i="68"/>
  <c r="Z50" i="68"/>
  <c r="Y50" i="68"/>
  <c r="X50" i="68"/>
  <c r="W50" i="68"/>
  <c r="V50" i="68"/>
  <c r="U50" i="68"/>
  <c r="AG49" i="68"/>
  <c r="AF49" i="68"/>
  <c r="AE49" i="68"/>
  <c r="AD49" i="68"/>
  <c r="AC49" i="68"/>
  <c r="AB49" i="68"/>
  <c r="AA49" i="68"/>
  <c r="Z49" i="68"/>
  <c r="Y49" i="68"/>
  <c r="X49" i="68"/>
  <c r="W49" i="68"/>
  <c r="V49" i="68"/>
  <c r="U49" i="68"/>
  <c r="AG48" i="68"/>
  <c r="AF48" i="68"/>
  <c r="AE48" i="68"/>
  <c r="AD48" i="68"/>
  <c r="AC48" i="68"/>
  <c r="AB48" i="68"/>
  <c r="AA48" i="68"/>
  <c r="Z48" i="68"/>
  <c r="Y48" i="68"/>
  <c r="X48" i="68"/>
  <c r="W48" i="68"/>
  <c r="V48" i="68"/>
  <c r="U48" i="68"/>
  <c r="AG47" i="68"/>
  <c r="AF47" i="68"/>
  <c r="AE47" i="68"/>
  <c r="AD47" i="68"/>
  <c r="AC47" i="68"/>
  <c r="AB47" i="68"/>
  <c r="AA47" i="68"/>
  <c r="Z47" i="68"/>
  <c r="Y47" i="68"/>
  <c r="X47" i="68"/>
  <c r="W47" i="68"/>
  <c r="V47" i="68"/>
  <c r="U47" i="68"/>
  <c r="AG46" i="68"/>
  <c r="AF46" i="68"/>
  <c r="AE46" i="68"/>
  <c r="AD46" i="68"/>
  <c r="AC46" i="68"/>
  <c r="AB46" i="68"/>
  <c r="AA46" i="68"/>
  <c r="Z46" i="68"/>
  <c r="Y46" i="68"/>
  <c r="X46" i="68"/>
  <c r="W46" i="68"/>
  <c r="V46" i="68"/>
  <c r="U46" i="68"/>
  <c r="AG45" i="68"/>
  <c r="AF45" i="68"/>
  <c r="AE45" i="68"/>
  <c r="AD45" i="68"/>
  <c r="AC45" i="68"/>
  <c r="AB45" i="68"/>
  <c r="AA45" i="68"/>
  <c r="Z45" i="68"/>
  <c r="Y45" i="68"/>
  <c r="X45" i="68"/>
  <c r="W45" i="68"/>
  <c r="V45" i="68"/>
  <c r="U45" i="68"/>
  <c r="AG44" i="68"/>
  <c r="AF44" i="68"/>
  <c r="AE44" i="68"/>
  <c r="AD44" i="68"/>
  <c r="AC44" i="68"/>
  <c r="AB44" i="68"/>
  <c r="AA44" i="68"/>
  <c r="Z44" i="68"/>
  <c r="Y44" i="68"/>
  <c r="X44" i="68"/>
  <c r="W44" i="68"/>
  <c r="V44" i="68"/>
  <c r="U44" i="68"/>
  <c r="AG43" i="68"/>
  <c r="AF43" i="68"/>
  <c r="AE43" i="68"/>
  <c r="AD43" i="68"/>
  <c r="AC43" i="68"/>
  <c r="AB43" i="68"/>
  <c r="AA43" i="68"/>
  <c r="Z43" i="68"/>
  <c r="Y43" i="68"/>
  <c r="X43" i="68"/>
  <c r="W43" i="68"/>
  <c r="V43" i="68"/>
  <c r="U43" i="68"/>
  <c r="AG42" i="68"/>
  <c r="AF42" i="68"/>
  <c r="AE42" i="68"/>
  <c r="AD42" i="68"/>
  <c r="AC42" i="68"/>
  <c r="AB42" i="68"/>
  <c r="AA42" i="68"/>
  <c r="Z42" i="68"/>
  <c r="Y42" i="68"/>
  <c r="X42" i="68"/>
  <c r="W42" i="68"/>
  <c r="V42" i="68"/>
  <c r="U42" i="68"/>
  <c r="AG41" i="68"/>
  <c r="AF41" i="68"/>
  <c r="AE41" i="68"/>
  <c r="AD41" i="68"/>
  <c r="AC41" i="68"/>
  <c r="AB41" i="68"/>
  <c r="AA41" i="68"/>
  <c r="Z41" i="68"/>
  <c r="Y41" i="68"/>
  <c r="X41" i="68"/>
  <c r="W41" i="68"/>
  <c r="V41" i="68"/>
  <c r="U41" i="68"/>
  <c r="T38" i="68"/>
  <c r="S38" i="68"/>
  <c r="R38" i="68"/>
  <c r="T36" i="68"/>
  <c r="S36" i="68"/>
  <c r="R36" i="68"/>
  <c r="AG35" i="68"/>
  <c r="AF35" i="68"/>
  <c r="AE35" i="68"/>
  <c r="AD35" i="68"/>
  <c r="AC35" i="68"/>
  <c r="AB35" i="68"/>
  <c r="AA35" i="68"/>
  <c r="Z35" i="68"/>
  <c r="Y35" i="68"/>
  <c r="X35" i="68"/>
  <c r="W35" i="68"/>
  <c r="V35" i="68"/>
  <c r="U35" i="68"/>
  <c r="AG34" i="68"/>
  <c r="AF34" i="68"/>
  <c r="AE34" i="68"/>
  <c r="AD34" i="68"/>
  <c r="AC34" i="68"/>
  <c r="AB34" i="68"/>
  <c r="AA34" i="68"/>
  <c r="Z34" i="68"/>
  <c r="Y34" i="68"/>
  <c r="X34" i="68"/>
  <c r="W34" i="68"/>
  <c r="V34" i="68"/>
  <c r="U34" i="68"/>
  <c r="AG33" i="68"/>
  <c r="AF33" i="68"/>
  <c r="AE33" i="68"/>
  <c r="AD33" i="68"/>
  <c r="AC33" i="68"/>
  <c r="AB33" i="68"/>
  <c r="AA33" i="68"/>
  <c r="Z33" i="68"/>
  <c r="Y33" i="68"/>
  <c r="X33" i="68"/>
  <c r="W33" i="68"/>
  <c r="V33" i="68"/>
  <c r="U33" i="68"/>
  <c r="AG32" i="68"/>
  <c r="AF32" i="68"/>
  <c r="AE32" i="68"/>
  <c r="AD32" i="68"/>
  <c r="AC32" i="68"/>
  <c r="AB32" i="68"/>
  <c r="AA32" i="68"/>
  <c r="Z32" i="68"/>
  <c r="Y32" i="68"/>
  <c r="X32" i="68"/>
  <c r="W32" i="68"/>
  <c r="V32" i="68"/>
  <c r="U32" i="68"/>
  <c r="AG31" i="68"/>
  <c r="AF31" i="68"/>
  <c r="AE31" i="68"/>
  <c r="AD31" i="68"/>
  <c r="AC31" i="68"/>
  <c r="AB31" i="68"/>
  <c r="AA31" i="68"/>
  <c r="Z31" i="68"/>
  <c r="Y31" i="68"/>
  <c r="X31" i="68"/>
  <c r="W31" i="68"/>
  <c r="V31" i="68"/>
  <c r="U31" i="68"/>
  <c r="AG30" i="68"/>
  <c r="AF30" i="68"/>
  <c r="AE30" i="68"/>
  <c r="AD30" i="68"/>
  <c r="AC30" i="68"/>
  <c r="AB30" i="68"/>
  <c r="AA30" i="68"/>
  <c r="Z30" i="68"/>
  <c r="Y30" i="68"/>
  <c r="X30" i="68"/>
  <c r="W30" i="68"/>
  <c r="V30" i="68"/>
  <c r="U30" i="68"/>
  <c r="AG29" i="68"/>
  <c r="AF29" i="68"/>
  <c r="AE29" i="68"/>
  <c r="AD29" i="68"/>
  <c r="AC29" i="68"/>
  <c r="AB29" i="68"/>
  <c r="AA29" i="68"/>
  <c r="Z29" i="68"/>
  <c r="Y29" i="68"/>
  <c r="X29" i="68"/>
  <c r="W29" i="68"/>
  <c r="V29" i="68"/>
  <c r="U29" i="68"/>
  <c r="AG28" i="68"/>
  <c r="AF28" i="68"/>
  <c r="AE28" i="68"/>
  <c r="AD28" i="68"/>
  <c r="AC28" i="68"/>
  <c r="AB28" i="68"/>
  <c r="AA28" i="68"/>
  <c r="Z28" i="68"/>
  <c r="Y28" i="68"/>
  <c r="X28" i="68"/>
  <c r="W28" i="68"/>
  <c r="V28" i="68"/>
  <c r="U28" i="68"/>
  <c r="AG27" i="68"/>
  <c r="AF27" i="68"/>
  <c r="AE27" i="68"/>
  <c r="AD27" i="68"/>
  <c r="AC27" i="68"/>
  <c r="AB27" i="68"/>
  <c r="AA27" i="68"/>
  <c r="Z27" i="68"/>
  <c r="Y27" i="68"/>
  <c r="X27" i="68"/>
  <c r="W27" i="68"/>
  <c r="V27" i="68"/>
  <c r="U27" i="68"/>
  <c r="AG26" i="68"/>
  <c r="AF26" i="68"/>
  <c r="AE26" i="68"/>
  <c r="AD26" i="68"/>
  <c r="AC26" i="68"/>
  <c r="AB26" i="68"/>
  <c r="AA26" i="68"/>
  <c r="Z26" i="68"/>
  <c r="Y26" i="68"/>
  <c r="X26" i="68"/>
  <c r="W26" i="68"/>
  <c r="V26" i="68"/>
  <c r="U26" i="68"/>
  <c r="AG25" i="68"/>
  <c r="AF25" i="68"/>
  <c r="AE25" i="68"/>
  <c r="AD25" i="68"/>
  <c r="AC25" i="68"/>
  <c r="AB25" i="68"/>
  <c r="AA25" i="68"/>
  <c r="Z25" i="68"/>
  <c r="Y25" i="68"/>
  <c r="X25" i="68"/>
  <c r="W25" i="68"/>
  <c r="V25" i="68"/>
  <c r="U25" i="68"/>
  <c r="AG24" i="68"/>
  <c r="AF24" i="68"/>
  <c r="AE24" i="68"/>
  <c r="AD24" i="68"/>
  <c r="AC24" i="68"/>
  <c r="AB24" i="68"/>
  <c r="AA24" i="68"/>
  <c r="Z24" i="68"/>
  <c r="Y24" i="68"/>
  <c r="X24" i="68"/>
  <c r="W24" i="68"/>
  <c r="V24" i="68"/>
  <c r="U24" i="68"/>
  <c r="AG23" i="68"/>
  <c r="AF23" i="68"/>
  <c r="AE23" i="68"/>
  <c r="AD23" i="68"/>
  <c r="AC23" i="68"/>
  <c r="AB23" i="68"/>
  <c r="AA23" i="68"/>
  <c r="Z23" i="68"/>
  <c r="Y23" i="68"/>
  <c r="X23" i="68"/>
  <c r="W23" i="68"/>
  <c r="V23" i="68"/>
  <c r="U23" i="68"/>
  <c r="T20" i="68"/>
  <c r="S20" i="68"/>
  <c r="R20" i="68"/>
  <c r="AG19" i="68"/>
  <c r="AF19" i="68"/>
  <c r="AE19" i="68"/>
  <c r="AD19" i="68"/>
  <c r="AC19" i="68"/>
  <c r="AB19" i="68"/>
  <c r="AA19" i="68"/>
  <c r="Z19" i="68"/>
  <c r="Y19" i="68"/>
  <c r="X19" i="68"/>
  <c r="W19" i="68"/>
  <c r="V19" i="68"/>
  <c r="U19" i="68"/>
  <c r="AG18" i="68"/>
  <c r="AF18" i="68"/>
  <c r="AE18" i="68"/>
  <c r="AD18" i="68"/>
  <c r="AC18" i="68"/>
  <c r="AB18" i="68"/>
  <c r="AA18" i="68"/>
  <c r="Z18" i="68"/>
  <c r="Y18" i="68"/>
  <c r="X18" i="68"/>
  <c r="W18" i="68"/>
  <c r="V18" i="68"/>
  <c r="U18" i="68"/>
  <c r="AG17" i="68"/>
  <c r="AF17" i="68"/>
  <c r="AE17" i="68"/>
  <c r="AD17" i="68"/>
  <c r="AC17" i="68"/>
  <c r="AB17" i="68"/>
  <c r="AA17" i="68"/>
  <c r="Z17" i="68"/>
  <c r="Y17" i="68"/>
  <c r="X17" i="68"/>
  <c r="W17" i="68"/>
  <c r="V17" i="68"/>
  <c r="U17" i="68"/>
  <c r="AG16" i="68"/>
  <c r="AF16" i="68"/>
  <c r="AE16" i="68"/>
  <c r="AD16" i="68"/>
  <c r="AC16" i="68"/>
  <c r="AB16" i="68"/>
  <c r="AA16" i="68"/>
  <c r="Z16" i="68"/>
  <c r="Y16" i="68"/>
  <c r="X16" i="68"/>
  <c r="W16" i="68"/>
  <c r="V16" i="68"/>
  <c r="U16" i="68"/>
  <c r="AG15" i="68"/>
  <c r="AF15" i="68"/>
  <c r="AE15" i="68"/>
  <c r="AD15" i="68"/>
  <c r="AC15" i="68"/>
  <c r="AB15" i="68"/>
  <c r="AA15" i="68"/>
  <c r="Z15" i="68"/>
  <c r="Y15" i="68"/>
  <c r="X15" i="68"/>
  <c r="W15" i="68"/>
  <c r="V15" i="68"/>
  <c r="U15" i="68"/>
  <c r="AG14" i="68"/>
  <c r="AF14" i="68"/>
  <c r="AE14" i="68"/>
  <c r="AD14" i="68"/>
  <c r="AC14" i="68"/>
  <c r="AB14" i="68"/>
  <c r="AA14" i="68"/>
  <c r="Z14" i="68"/>
  <c r="Y14" i="68"/>
  <c r="X14" i="68"/>
  <c r="W14" i="68"/>
  <c r="V14" i="68"/>
  <c r="U14" i="68"/>
  <c r="AG13" i="68"/>
  <c r="AF13" i="68"/>
  <c r="AE13" i="68"/>
  <c r="AD13" i="68"/>
  <c r="AC13" i="68"/>
  <c r="AB13" i="68"/>
  <c r="AA13" i="68"/>
  <c r="Z13" i="68"/>
  <c r="Y13" i="68"/>
  <c r="X13" i="68"/>
  <c r="W13" i="68"/>
  <c r="V13" i="68"/>
  <c r="U13" i="68"/>
  <c r="AG12" i="68"/>
  <c r="AF12" i="68"/>
  <c r="AE12" i="68"/>
  <c r="AD12" i="68"/>
  <c r="AC12" i="68"/>
  <c r="AB12" i="68"/>
  <c r="AA12" i="68"/>
  <c r="Z12" i="68"/>
  <c r="Y12" i="68"/>
  <c r="X12" i="68"/>
  <c r="W12" i="68"/>
  <c r="V12" i="68"/>
  <c r="U12" i="68"/>
  <c r="AG11" i="68"/>
  <c r="AF11" i="68"/>
  <c r="AE11" i="68"/>
  <c r="AD11" i="68"/>
  <c r="AC11" i="68"/>
  <c r="AB11" i="68"/>
  <c r="AA11" i="68"/>
  <c r="Z11" i="68"/>
  <c r="Y11" i="68"/>
  <c r="X11" i="68"/>
  <c r="W11" i="68"/>
  <c r="V11" i="68"/>
  <c r="U11" i="68"/>
  <c r="AG10" i="68"/>
  <c r="AF10" i="68"/>
  <c r="AE10" i="68"/>
  <c r="AD10" i="68"/>
  <c r="AC10" i="68"/>
  <c r="AB10" i="68"/>
  <c r="AA10" i="68"/>
  <c r="Z10" i="68"/>
  <c r="Y10" i="68"/>
  <c r="X10" i="68"/>
  <c r="W10" i="68"/>
  <c r="V10" i="68"/>
  <c r="U10" i="68"/>
  <c r="B16" i="69"/>
  <c r="B34" i="69" s="1"/>
  <c r="B37" i="69" s="1"/>
  <c r="B46" i="69" s="1"/>
  <c r="J16" i="69"/>
  <c r="J34" i="69" s="1"/>
  <c r="J37" i="69" s="1"/>
  <c r="J46" i="69" s="1"/>
  <c r="J49" i="69"/>
  <c r="M8" i="20"/>
  <c r="L8" i="20"/>
  <c r="K8" i="20"/>
  <c r="J8" i="20"/>
  <c r="I8" i="20"/>
  <c r="H8" i="20"/>
  <c r="G8" i="20"/>
  <c r="F8" i="20"/>
  <c r="E8" i="20"/>
  <c r="D8" i="20"/>
  <c r="C8" i="20"/>
  <c r="B8" i="20"/>
  <c r="M11" i="20"/>
  <c r="L11" i="20"/>
  <c r="K11" i="20"/>
  <c r="J11" i="20"/>
  <c r="I11" i="20"/>
  <c r="H11" i="20"/>
  <c r="G11" i="20"/>
  <c r="F11" i="20"/>
  <c r="E11" i="20"/>
  <c r="D11" i="20"/>
  <c r="C11" i="20"/>
  <c r="B11" i="20"/>
  <c r="M10" i="20"/>
  <c r="L10" i="20"/>
  <c r="K10" i="20"/>
  <c r="J10" i="20"/>
  <c r="I10" i="20"/>
  <c r="H10" i="20"/>
  <c r="G10" i="20"/>
  <c r="F10" i="20"/>
  <c r="E10" i="20"/>
  <c r="D10" i="20"/>
  <c r="C10" i="20"/>
  <c r="B10" i="20"/>
  <c r="M9" i="20"/>
  <c r="L9" i="20"/>
  <c r="K9" i="20"/>
  <c r="J9" i="20"/>
  <c r="I9" i="20"/>
  <c r="H9" i="20"/>
  <c r="G9" i="20"/>
  <c r="F9" i="20"/>
  <c r="E9" i="20"/>
  <c r="D9" i="20"/>
  <c r="C9" i="20"/>
  <c r="B9" i="20"/>
  <c r="M7" i="20"/>
  <c r="L7" i="20"/>
  <c r="K7" i="20"/>
  <c r="J7" i="20"/>
  <c r="I7" i="20"/>
  <c r="H7" i="20"/>
  <c r="G7" i="20"/>
  <c r="F7" i="20"/>
  <c r="E7" i="20"/>
  <c r="D7" i="20"/>
  <c r="C7" i="20"/>
  <c r="B7" i="20"/>
  <c r="M6" i="20"/>
  <c r="L6" i="20"/>
  <c r="K6" i="20"/>
  <c r="J6" i="20"/>
  <c r="I6" i="20"/>
  <c r="H6" i="20"/>
  <c r="G6" i="20"/>
  <c r="F6" i="20"/>
  <c r="E6" i="20"/>
  <c r="D6" i="20"/>
  <c r="C6" i="20"/>
  <c r="B6" i="20"/>
  <c r="M5" i="20"/>
  <c r="L5" i="20"/>
  <c r="K5" i="20"/>
  <c r="J5" i="20"/>
  <c r="I5" i="20"/>
  <c r="H5" i="20"/>
  <c r="G5" i="20"/>
  <c r="F5" i="20"/>
  <c r="E5" i="20"/>
  <c r="D5" i="20"/>
  <c r="C5" i="20"/>
  <c r="B5" i="20"/>
  <c r="M3" i="20"/>
  <c r="L3" i="20"/>
  <c r="K3" i="20"/>
  <c r="J3" i="20"/>
  <c r="I3" i="20"/>
  <c r="H3" i="20"/>
  <c r="G3" i="20"/>
  <c r="F3" i="20"/>
  <c r="E3" i="20"/>
  <c r="D3" i="20"/>
  <c r="C3" i="20"/>
  <c r="B3" i="20"/>
  <c r="M2" i="20"/>
  <c r="L2" i="20"/>
  <c r="K2" i="20"/>
  <c r="J2" i="20"/>
  <c r="I2" i="20"/>
  <c r="H2" i="20"/>
  <c r="G2" i="20"/>
  <c r="F2" i="20"/>
  <c r="E2" i="20"/>
  <c r="D2" i="20"/>
  <c r="C2" i="20"/>
  <c r="B2" i="20"/>
  <c r="M1" i="20"/>
  <c r="M49" i="20" s="1"/>
  <c r="L1" i="20"/>
  <c r="L49" i="20"/>
  <c r="K1" i="20"/>
  <c r="K49" i="20" s="1"/>
  <c r="J1" i="20"/>
  <c r="J49" i="20" s="1"/>
  <c r="I1" i="20"/>
  <c r="I49" i="20" s="1"/>
  <c r="H1" i="20"/>
  <c r="H49" i="20" s="1"/>
  <c r="G1" i="20"/>
  <c r="G49" i="20" s="1"/>
  <c r="F1" i="20"/>
  <c r="F49" i="20" s="1"/>
  <c r="E1" i="20"/>
  <c r="E49" i="20" s="1"/>
  <c r="D1" i="20"/>
  <c r="D49" i="20" s="1"/>
  <c r="C1" i="20"/>
  <c r="C49" i="20" s="1"/>
  <c r="B1" i="20"/>
  <c r="B49" i="20" s="1"/>
  <c r="L45" i="65"/>
  <c r="K45" i="65"/>
  <c r="J45" i="65"/>
  <c r="I45" i="65"/>
  <c r="H45" i="65"/>
  <c r="G45" i="65"/>
  <c r="F45" i="65"/>
  <c r="E45" i="65"/>
  <c r="D45" i="65"/>
  <c r="C45" i="65"/>
  <c r="B45" i="65"/>
  <c r="P16" i="65"/>
  <c r="J43" i="65" s="1"/>
  <c r="M12" i="65"/>
  <c r="L12" i="65"/>
  <c r="K12" i="65"/>
  <c r="J12" i="65"/>
  <c r="I12" i="65"/>
  <c r="H12" i="65"/>
  <c r="G12" i="65"/>
  <c r="F12" i="65"/>
  <c r="E12" i="65"/>
  <c r="D12" i="65"/>
  <c r="C12" i="65"/>
  <c r="B12" i="65"/>
  <c r="M11" i="65"/>
  <c r="L11" i="65"/>
  <c r="K11" i="65"/>
  <c r="J11" i="65"/>
  <c r="I11" i="65"/>
  <c r="H11" i="65"/>
  <c r="G11" i="65"/>
  <c r="F11" i="65"/>
  <c r="E11" i="65"/>
  <c r="D11" i="65"/>
  <c r="C11" i="65"/>
  <c r="B11" i="65"/>
  <c r="M10" i="65"/>
  <c r="L10" i="65"/>
  <c r="K10" i="65"/>
  <c r="J10" i="65"/>
  <c r="I10" i="65"/>
  <c r="H10" i="65"/>
  <c r="G10" i="65"/>
  <c r="F10" i="65"/>
  <c r="E10" i="65"/>
  <c r="D10" i="65"/>
  <c r="C10" i="65"/>
  <c r="B10" i="65"/>
  <c r="M8" i="65"/>
  <c r="L8" i="65"/>
  <c r="K8" i="65"/>
  <c r="J8" i="65"/>
  <c r="I8" i="65"/>
  <c r="H8" i="65"/>
  <c r="G8" i="65"/>
  <c r="F8" i="65"/>
  <c r="E8" i="65"/>
  <c r="D8" i="65"/>
  <c r="C8" i="65"/>
  <c r="B8" i="65"/>
  <c r="M7" i="65"/>
  <c r="L7" i="65"/>
  <c r="K7" i="65"/>
  <c r="J7" i="65"/>
  <c r="I7" i="65"/>
  <c r="H7" i="65"/>
  <c r="G7" i="65"/>
  <c r="F7" i="65"/>
  <c r="E7" i="65"/>
  <c r="D7" i="65"/>
  <c r="C7" i="65"/>
  <c r="B7" i="65"/>
  <c r="M6" i="65"/>
  <c r="L6" i="65"/>
  <c r="K6" i="65"/>
  <c r="J6" i="65"/>
  <c r="I6" i="65"/>
  <c r="H6" i="65"/>
  <c r="G6" i="65"/>
  <c r="F6" i="65"/>
  <c r="E6" i="65"/>
  <c r="D6" i="65"/>
  <c r="C6" i="65"/>
  <c r="B6" i="65"/>
  <c r="M5" i="65"/>
  <c r="L5" i="65"/>
  <c r="K5" i="65"/>
  <c r="J5" i="65"/>
  <c r="I5" i="65"/>
  <c r="H5" i="65"/>
  <c r="G5" i="65"/>
  <c r="F5" i="65"/>
  <c r="E5" i="65"/>
  <c r="D5" i="65"/>
  <c r="C5" i="65"/>
  <c r="B5" i="65"/>
  <c r="M3" i="65"/>
  <c r="L3" i="65"/>
  <c r="K3" i="65"/>
  <c r="J3" i="65"/>
  <c r="I3" i="65"/>
  <c r="H3" i="65"/>
  <c r="G3" i="65"/>
  <c r="F3" i="65"/>
  <c r="E3" i="65"/>
  <c r="D3" i="65"/>
  <c r="C3" i="65"/>
  <c r="B3" i="65"/>
  <c r="M2" i="65"/>
  <c r="L2" i="65"/>
  <c r="K2" i="65"/>
  <c r="J2" i="65"/>
  <c r="I2" i="65"/>
  <c r="H2" i="65"/>
  <c r="G2" i="65"/>
  <c r="F2" i="65"/>
  <c r="E2" i="65"/>
  <c r="D2" i="65"/>
  <c r="C2" i="65"/>
  <c r="B2" i="65"/>
  <c r="M1" i="65"/>
  <c r="M16" i="65" s="1"/>
  <c r="M34" i="65" s="1"/>
  <c r="M37" i="65" s="1"/>
  <c r="M46" i="65" s="1"/>
  <c r="L1" i="65"/>
  <c r="L49" i="65" s="1"/>
  <c r="K1" i="65"/>
  <c r="K49" i="65" s="1"/>
  <c r="J1" i="65"/>
  <c r="J16" i="65" s="1"/>
  <c r="J34" i="65" s="1"/>
  <c r="J37" i="65" s="1"/>
  <c r="J46" i="65" s="1"/>
  <c r="I1" i="65"/>
  <c r="I49" i="65" s="1"/>
  <c r="H1" i="65"/>
  <c r="H49" i="65" s="1"/>
  <c r="G1" i="65"/>
  <c r="G16" i="65" s="1"/>
  <c r="G34" i="65" s="1"/>
  <c r="G37" i="65" s="1"/>
  <c r="G46" i="65" s="1"/>
  <c r="F1" i="65"/>
  <c r="F49" i="65" s="1"/>
  <c r="E1" i="65"/>
  <c r="E16" i="65" s="1"/>
  <c r="E34" i="65" s="1"/>
  <c r="E37" i="65" s="1"/>
  <c r="E46" i="65" s="1"/>
  <c r="D1" i="65"/>
  <c r="D49" i="65" s="1"/>
  <c r="C1" i="65"/>
  <c r="C16" i="65" s="1"/>
  <c r="C34" i="65" s="1"/>
  <c r="C37" i="65" s="1"/>
  <c r="C46" i="65" s="1"/>
  <c r="B1" i="65"/>
  <c r="B16" i="65" s="1"/>
  <c r="B34" i="65" s="1"/>
  <c r="B37" i="65" s="1"/>
  <c r="B46" i="65" s="1"/>
  <c r="L45" i="63"/>
  <c r="K45" i="63"/>
  <c r="J45" i="63"/>
  <c r="I45" i="63"/>
  <c r="H45" i="63"/>
  <c r="G45" i="63"/>
  <c r="F45" i="63"/>
  <c r="E45" i="63"/>
  <c r="D45" i="63"/>
  <c r="C45" i="63"/>
  <c r="B45" i="63"/>
  <c r="P16" i="63"/>
  <c r="G18" i="63" s="1"/>
  <c r="M12" i="63"/>
  <c r="L12" i="63"/>
  <c r="K12" i="63"/>
  <c r="J12" i="63"/>
  <c r="I12" i="63"/>
  <c r="H12" i="63"/>
  <c r="G12" i="63"/>
  <c r="F12" i="63"/>
  <c r="E12" i="63"/>
  <c r="D12" i="63"/>
  <c r="C12" i="63"/>
  <c r="B12" i="63"/>
  <c r="M11" i="63"/>
  <c r="L11" i="63"/>
  <c r="K11" i="63"/>
  <c r="J11" i="63"/>
  <c r="I11" i="63"/>
  <c r="H11" i="63"/>
  <c r="G11" i="63"/>
  <c r="F11" i="63"/>
  <c r="E11" i="63"/>
  <c r="D11" i="63"/>
  <c r="C11" i="63"/>
  <c r="B11" i="63"/>
  <c r="M10" i="63"/>
  <c r="L10" i="63"/>
  <c r="K10" i="63"/>
  <c r="J10" i="63"/>
  <c r="I10" i="63"/>
  <c r="H10" i="63"/>
  <c r="G10" i="63"/>
  <c r="F10" i="63"/>
  <c r="E10" i="63"/>
  <c r="D10" i="63"/>
  <c r="C10" i="63"/>
  <c r="B10" i="63"/>
  <c r="M8" i="63"/>
  <c r="L8" i="63"/>
  <c r="K8" i="63"/>
  <c r="J8" i="63"/>
  <c r="I8" i="63"/>
  <c r="H8" i="63"/>
  <c r="G8" i="63"/>
  <c r="F8" i="63"/>
  <c r="E8" i="63"/>
  <c r="D8" i="63"/>
  <c r="C8" i="63"/>
  <c r="B8" i="63"/>
  <c r="M7" i="63"/>
  <c r="L7" i="63"/>
  <c r="K7" i="63"/>
  <c r="J7" i="63"/>
  <c r="I7" i="63"/>
  <c r="H7" i="63"/>
  <c r="G7" i="63"/>
  <c r="F7" i="63"/>
  <c r="E7" i="63"/>
  <c r="D7" i="63"/>
  <c r="C7" i="63"/>
  <c r="B7" i="63"/>
  <c r="M6" i="63"/>
  <c r="L6" i="63"/>
  <c r="K6" i="63"/>
  <c r="J6" i="63"/>
  <c r="I6" i="63"/>
  <c r="H6" i="63"/>
  <c r="G6" i="63"/>
  <c r="F6" i="63"/>
  <c r="E6" i="63"/>
  <c r="D6" i="63"/>
  <c r="C6" i="63"/>
  <c r="B6" i="63"/>
  <c r="M5" i="63"/>
  <c r="L5" i="63"/>
  <c r="K5" i="63"/>
  <c r="J5" i="63"/>
  <c r="I5" i="63"/>
  <c r="H5" i="63"/>
  <c r="G5" i="63"/>
  <c r="F5" i="63"/>
  <c r="E5" i="63"/>
  <c r="D5" i="63"/>
  <c r="C5" i="63"/>
  <c r="B5" i="63"/>
  <c r="M3" i="63"/>
  <c r="L3" i="63"/>
  <c r="K3" i="63"/>
  <c r="J3" i="63"/>
  <c r="I3" i="63"/>
  <c r="H3" i="63"/>
  <c r="G3" i="63"/>
  <c r="F3" i="63"/>
  <c r="E3" i="63"/>
  <c r="D3" i="63"/>
  <c r="C3" i="63"/>
  <c r="B3" i="63"/>
  <c r="M2" i="63"/>
  <c r="L2" i="63"/>
  <c r="K2" i="63"/>
  <c r="J2" i="63"/>
  <c r="I2" i="63"/>
  <c r="H2" i="63"/>
  <c r="G2" i="63"/>
  <c r="F2" i="63"/>
  <c r="E2" i="63"/>
  <c r="D2" i="63"/>
  <c r="C2" i="63"/>
  <c r="B2" i="63"/>
  <c r="M1" i="63"/>
  <c r="M16" i="63" s="1"/>
  <c r="M34" i="63" s="1"/>
  <c r="M37" i="63" s="1"/>
  <c r="M46" i="63" s="1"/>
  <c r="L1" i="63"/>
  <c r="L16" i="63" s="1"/>
  <c r="L34" i="63" s="1"/>
  <c r="L37" i="63" s="1"/>
  <c r="L46" i="63" s="1"/>
  <c r="K1" i="63"/>
  <c r="K16" i="63" s="1"/>
  <c r="K34" i="63" s="1"/>
  <c r="K37" i="63" s="1"/>
  <c r="K46" i="63" s="1"/>
  <c r="J1" i="63"/>
  <c r="I1" i="63"/>
  <c r="I16" i="63" s="1"/>
  <c r="I34" i="63" s="1"/>
  <c r="I37" i="63" s="1"/>
  <c r="I46" i="63" s="1"/>
  <c r="H1" i="63"/>
  <c r="H16" i="63" s="1"/>
  <c r="H34" i="63" s="1"/>
  <c r="H37" i="63" s="1"/>
  <c r="H46" i="63" s="1"/>
  <c r="G1" i="63"/>
  <c r="F1" i="63"/>
  <c r="F16" i="63" s="1"/>
  <c r="F34" i="63" s="1"/>
  <c r="F37" i="63" s="1"/>
  <c r="F46" i="63" s="1"/>
  <c r="E1" i="63"/>
  <c r="E16" i="63" s="1"/>
  <c r="E34" i="63" s="1"/>
  <c r="E37" i="63" s="1"/>
  <c r="E46" i="63" s="1"/>
  <c r="D1" i="63"/>
  <c r="D16" i="63" s="1"/>
  <c r="D34" i="63" s="1"/>
  <c r="D37" i="63" s="1"/>
  <c r="D46" i="63" s="1"/>
  <c r="C1" i="63"/>
  <c r="B1" i="63"/>
  <c r="L45" i="59"/>
  <c r="K45" i="59"/>
  <c r="J45" i="59"/>
  <c r="I45" i="59"/>
  <c r="H45" i="59"/>
  <c r="G45" i="59"/>
  <c r="F45" i="59"/>
  <c r="E45" i="59"/>
  <c r="D45" i="59"/>
  <c r="C45" i="59"/>
  <c r="B45" i="59"/>
  <c r="P16" i="59"/>
  <c r="C23" i="59" s="1"/>
  <c r="M12" i="59"/>
  <c r="L12" i="59"/>
  <c r="K12" i="59"/>
  <c r="J12" i="59"/>
  <c r="I12" i="59"/>
  <c r="H12" i="59"/>
  <c r="G12" i="59"/>
  <c r="F12" i="59"/>
  <c r="E12" i="59"/>
  <c r="D12" i="59"/>
  <c r="C12" i="59"/>
  <c r="B12" i="59"/>
  <c r="M11" i="59"/>
  <c r="L11" i="59"/>
  <c r="K11" i="59"/>
  <c r="J11" i="59"/>
  <c r="I11" i="59"/>
  <c r="H11" i="59"/>
  <c r="G11" i="59"/>
  <c r="F11" i="59"/>
  <c r="E11" i="59"/>
  <c r="D11" i="59"/>
  <c r="C11" i="59"/>
  <c r="B11" i="59"/>
  <c r="M10" i="59"/>
  <c r="L10" i="59"/>
  <c r="K10" i="59"/>
  <c r="J10" i="59"/>
  <c r="I10" i="59"/>
  <c r="H10" i="59"/>
  <c r="G10" i="59"/>
  <c r="F10" i="59"/>
  <c r="E10" i="59"/>
  <c r="D10" i="59"/>
  <c r="C10" i="59"/>
  <c r="B10" i="59"/>
  <c r="M8" i="59"/>
  <c r="L8" i="59"/>
  <c r="K8" i="59"/>
  <c r="J8" i="59"/>
  <c r="I8" i="59"/>
  <c r="H8" i="59"/>
  <c r="G8" i="59"/>
  <c r="F8" i="59"/>
  <c r="E8" i="59"/>
  <c r="D8" i="59"/>
  <c r="C8" i="59"/>
  <c r="B8" i="59"/>
  <c r="M7" i="59"/>
  <c r="L7" i="59"/>
  <c r="K7" i="59"/>
  <c r="J7" i="59"/>
  <c r="I7" i="59"/>
  <c r="H7" i="59"/>
  <c r="G7" i="59"/>
  <c r="F7" i="59"/>
  <c r="E7" i="59"/>
  <c r="D7" i="59"/>
  <c r="C7" i="59"/>
  <c r="B7" i="59"/>
  <c r="M6" i="59"/>
  <c r="L6" i="59"/>
  <c r="K6" i="59"/>
  <c r="J6" i="59"/>
  <c r="I6" i="59"/>
  <c r="H6" i="59"/>
  <c r="G6" i="59"/>
  <c r="F6" i="59"/>
  <c r="E6" i="59"/>
  <c r="D6" i="59"/>
  <c r="C6" i="59"/>
  <c r="B6" i="59"/>
  <c r="M5" i="59"/>
  <c r="L5" i="59"/>
  <c r="K5" i="59"/>
  <c r="J5" i="59"/>
  <c r="I5" i="59"/>
  <c r="H5" i="59"/>
  <c r="G5" i="59"/>
  <c r="F5" i="59"/>
  <c r="E5" i="59"/>
  <c r="D5" i="59"/>
  <c r="C5" i="59"/>
  <c r="B5" i="59"/>
  <c r="M3" i="59"/>
  <c r="L3" i="59"/>
  <c r="K3" i="59"/>
  <c r="J3" i="59"/>
  <c r="I3" i="59"/>
  <c r="H3" i="59"/>
  <c r="G3" i="59"/>
  <c r="F3" i="59"/>
  <c r="E3" i="59"/>
  <c r="D3" i="59"/>
  <c r="C3" i="59"/>
  <c r="B3" i="59"/>
  <c r="M2" i="59"/>
  <c r="L2" i="59"/>
  <c r="K2" i="59"/>
  <c r="J2" i="59"/>
  <c r="I2" i="59"/>
  <c r="H2" i="59"/>
  <c r="G2" i="59"/>
  <c r="F2" i="59"/>
  <c r="E2" i="59"/>
  <c r="D2" i="59"/>
  <c r="C2" i="59"/>
  <c r="B2" i="59"/>
  <c r="M1" i="59"/>
  <c r="M49" i="59" s="1"/>
  <c r="L1" i="59"/>
  <c r="L16" i="59" s="1"/>
  <c r="L34" i="59" s="1"/>
  <c r="L37" i="59" s="1"/>
  <c r="L46" i="59" s="1"/>
  <c r="K1" i="59"/>
  <c r="K16" i="59" s="1"/>
  <c r="K34" i="59" s="1"/>
  <c r="K37" i="59" s="1"/>
  <c r="K46" i="59" s="1"/>
  <c r="J1" i="59"/>
  <c r="J16" i="59" s="1"/>
  <c r="J34" i="59" s="1"/>
  <c r="J37" i="59" s="1"/>
  <c r="J46" i="59" s="1"/>
  <c r="I1" i="59"/>
  <c r="I16" i="59" s="1"/>
  <c r="I34" i="59" s="1"/>
  <c r="I37" i="59" s="1"/>
  <c r="I46" i="59" s="1"/>
  <c r="H1" i="59"/>
  <c r="H16" i="59" s="1"/>
  <c r="H34" i="59" s="1"/>
  <c r="H37" i="59" s="1"/>
  <c r="H46" i="59" s="1"/>
  <c r="G1" i="59"/>
  <c r="G16" i="59" s="1"/>
  <c r="G34" i="59" s="1"/>
  <c r="G37" i="59" s="1"/>
  <c r="G46" i="59" s="1"/>
  <c r="F1" i="59"/>
  <c r="F16" i="59" s="1"/>
  <c r="F34" i="59" s="1"/>
  <c r="F37" i="59" s="1"/>
  <c r="F46" i="59" s="1"/>
  <c r="E1" i="59"/>
  <c r="E49" i="59" s="1"/>
  <c r="D1" i="59"/>
  <c r="C1" i="59"/>
  <c r="B1" i="59"/>
  <c r="L45" i="57"/>
  <c r="K45" i="57"/>
  <c r="J45" i="57"/>
  <c r="I45" i="57"/>
  <c r="H45" i="57"/>
  <c r="G45" i="57"/>
  <c r="F45" i="57"/>
  <c r="E45" i="57"/>
  <c r="D45" i="57"/>
  <c r="C45" i="57"/>
  <c r="B45" i="57"/>
  <c r="P16" i="57"/>
  <c r="M12" i="57"/>
  <c r="L12" i="57"/>
  <c r="K12" i="57"/>
  <c r="J12" i="57"/>
  <c r="I12" i="57"/>
  <c r="H12" i="57"/>
  <c r="G12" i="57"/>
  <c r="F12" i="57"/>
  <c r="E12" i="57"/>
  <c r="D12" i="57"/>
  <c r="C12" i="57"/>
  <c r="B12" i="57"/>
  <c r="M11" i="57"/>
  <c r="L11" i="57"/>
  <c r="K11" i="57"/>
  <c r="J11" i="57"/>
  <c r="I11" i="57"/>
  <c r="H11" i="57"/>
  <c r="G11" i="57"/>
  <c r="F11" i="57"/>
  <c r="E11" i="57"/>
  <c r="D11" i="57"/>
  <c r="C11" i="57"/>
  <c r="B11" i="57"/>
  <c r="M10" i="57"/>
  <c r="L10" i="57"/>
  <c r="K10" i="57"/>
  <c r="J10" i="57"/>
  <c r="I10" i="57"/>
  <c r="H10" i="57"/>
  <c r="G10" i="57"/>
  <c r="F10" i="57"/>
  <c r="E10" i="57"/>
  <c r="D10" i="57"/>
  <c r="C10" i="57"/>
  <c r="B10" i="57"/>
  <c r="M8" i="57"/>
  <c r="L8" i="57"/>
  <c r="K8" i="57"/>
  <c r="J8" i="57"/>
  <c r="I8" i="57"/>
  <c r="H8" i="57"/>
  <c r="G8" i="57"/>
  <c r="F8" i="57"/>
  <c r="E8" i="57"/>
  <c r="D8" i="57"/>
  <c r="C8" i="57"/>
  <c r="B8" i="57"/>
  <c r="M7" i="57"/>
  <c r="L7" i="57"/>
  <c r="K7" i="57"/>
  <c r="J7" i="57"/>
  <c r="I7" i="57"/>
  <c r="H7" i="57"/>
  <c r="G7" i="57"/>
  <c r="F7" i="57"/>
  <c r="E7" i="57"/>
  <c r="D7" i="57"/>
  <c r="C7" i="57"/>
  <c r="B7" i="57"/>
  <c r="M6" i="57"/>
  <c r="L6" i="57"/>
  <c r="K6" i="57"/>
  <c r="J6" i="57"/>
  <c r="I6" i="57"/>
  <c r="H6" i="57"/>
  <c r="G6" i="57"/>
  <c r="F6" i="57"/>
  <c r="E6" i="57"/>
  <c r="D6" i="57"/>
  <c r="C6" i="57"/>
  <c r="B6" i="57"/>
  <c r="M5" i="57"/>
  <c r="L5" i="57"/>
  <c r="K5" i="57"/>
  <c r="J5" i="57"/>
  <c r="I5" i="57"/>
  <c r="H5" i="57"/>
  <c r="G5" i="57"/>
  <c r="F5" i="57"/>
  <c r="E5" i="57"/>
  <c r="D5" i="57"/>
  <c r="C5" i="57"/>
  <c r="B5" i="57"/>
  <c r="M3" i="57"/>
  <c r="L3" i="57"/>
  <c r="K3" i="57"/>
  <c r="J3" i="57"/>
  <c r="I3" i="57"/>
  <c r="H3" i="57"/>
  <c r="G3" i="57"/>
  <c r="F3" i="57"/>
  <c r="E3" i="57"/>
  <c r="D3" i="57"/>
  <c r="C3" i="57"/>
  <c r="B3" i="57"/>
  <c r="M2" i="57"/>
  <c r="L2" i="57"/>
  <c r="K2" i="57"/>
  <c r="J2" i="57"/>
  <c r="I2" i="57"/>
  <c r="H2" i="57"/>
  <c r="G2" i="57"/>
  <c r="F2" i="57"/>
  <c r="E2" i="57"/>
  <c r="D2" i="57"/>
  <c r="C2" i="57"/>
  <c r="B2" i="57"/>
  <c r="M1" i="57"/>
  <c r="M16" i="57" s="1"/>
  <c r="M34" i="57" s="1"/>
  <c r="M37" i="57" s="1"/>
  <c r="M46" i="57" s="1"/>
  <c r="L1" i="57"/>
  <c r="L16" i="57" s="1"/>
  <c r="L34" i="57" s="1"/>
  <c r="L37" i="57" s="1"/>
  <c r="L46" i="57" s="1"/>
  <c r="K1" i="57"/>
  <c r="K16" i="57" s="1"/>
  <c r="K34" i="57" s="1"/>
  <c r="K37" i="57" s="1"/>
  <c r="K46" i="57" s="1"/>
  <c r="J1" i="57"/>
  <c r="J16" i="57" s="1"/>
  <c r="J34" i="57" s="1"/>
  <c r="J37" i="57" s="1"/>
  <c r="J46" i="57" s="1"/>
  <c r="I1" i="57"/>
  <c r="I16" i="57" s="1"/>
  <c r="I34" i="57" s="1"/>
  <c r="I37" i="57" s="1"/>
  <c r="I46" i="57" s="1"/>
  <c r="H1" i="57"/>
  <c r="H16" i="57" s="1"/>
  <c r="H34" i="57" s="1"/>
  <c r="H37" i="57" s="1"/>
  <c r="H46" i="57" s="1"/>
  <c r="G1" i="57"/>
  <c r="G49" i="57" s="1"/>
  <c r="F1" i="57"/>
  <c r="F16" i="57" s="1"/>
  <c r="F34" i="57" s="1"/>
  <c r="F37" i="57" s="1"/>
  <c r="F46" i="57" s="1"/>
  <c r="E1" i="57"/>
  <c r="E16" i="57" s="1"/>
  <c r="E34" i="57" s="1"/>
  <c r="E37" i="57" s="1"/>
  <c r="E46" i="57" s="1"/>
  <c r="D1" i="57"/>
  <c r="D49" i="57" s="1"/>
  <c r="C1" i="57"/>
  <c r="C49" i="57" s="1"/>
  <c r="B1" i="57"/>
  <c r="B16" i="57" s="1"/>
  <c r="B34" i="57" s="1"/>
  <c r="B37" i="57" s="1"/>
  <c r="B46" i="57" s="1"/>
  <c r="L45" i="55"/>
  <c r="K45" i="55"/>
  <c r="J45" i="55"/>
  <c r="I45" i="55"/>
  <c r="H45" i="55"/>
  <c r="G45" i="55"/>
  <c r="F45" i="55"/>
  <c r="E45" i="55"/>
  <c r="D45" i="55"/>
  <c r="C45" i="55"/>
  <c r="B45" i="55"/>
  <c r="P16" i="55"/>
  <c r="E19" i="55" s="1"/>
  <c r="M12" i="55"/>
  <c r="L12" i="55"/>
  <c r="K12" i="55"/>
  <c r="J12" i="55"/>
  <c r="I12" i="55"/>
  <c r="H12" i="55"/>
  <c r="G12" i="55"/>
  <c r="F12" i="55"/>
  <c r="E12" i="55"/>
  <c r="D12" i="55"/>
  <c r="C12" i="55"/>
  <c r="B12" i="55"/>
  <c r="M11" i="55"/>
  <c r="L11" i="55"/>
  <c r="K11" i="55"/>
  <c r="J11" i="55"/>
  <c r="I11" i="55"/>
  <c r="H11" i="55"/>
  <c r="G11" i="55"/>
  <c r="F11" i="55"/>
  <c r="E11" i="55"/>
  <c r="D11" i="55"/>
  <c r="C11" i="55"/>
  <c r="B11" i="55"/>
  <c r="M10" i="55"/>
  <c r="L10" i="55"/>
  <c r="K10" i="55"/>
  <c r="J10" i="55"/>
  <c r="I10" i="55"/>
  <c r="H10" i="55"/>
  <c r="G10" i="55"/>
  <c r="F10" i="55"/>
  <c r="E10" i="55"/>
  <c r="D10" i="55"/>
  <c r="C10" i="55"/>
  <c r="B10" i="55"/>
  <c r="M8" i="55"/>
  <c r="L8" i="55"/>
  <c r="K8" i="55"/>
  <c r="J8" i="55"/>
  <c r="I8" i="55"/>
  <c r="H8" i="55"/>
  <c r="G8" i="55"/>
  <c r="F8" i="55"/>
  <c r="E8" i="55"/>
  <c r="D8" i="55"/>
  <c r="C8" i="55"/>
  <c r="B8" i="55"/>
  <c r="M7" i="55"/>
  <c r="L7" i="55"/>
  <c r="K7" i="55"/>
  <c r="J7" i="55"/>
  <c r="I7" i="55"/>
  <c r="H7" i="55"/>
  <c r="G7" i="55"/>
  <c r="F7" i="55"/>
  <c r="E7" i="55"/>
  <c r="D7" i="55"/>
  <c r="C7" i="55"/>
  <c r="B7" i="55"/>
  <c r="M6" i="55"/>
  <c r="L6" i="55"/>
  <c r="K6" i="55"/>
  <c r="J6" i="55"/>
  <c r="I6" i="55"/>
  <c r="H6" i="55"/>
  <c r="G6" i="55"/>
  <c r="F6" i="55"/>
  <c r="E6" i="55"/>
  <c r="D6" i="55"/>
  <c r="C6" i="55"/>
  <c r="B6" i="55"/>
  <c r="M5" i="55"/>
  <c r="L5" i="55"/>
  <c r="K5" i="55"/>
  <c r="J5" i="55"/>
  <c r="I5" i="55"/>
  <c r="H5" i="55"/>
  <c r="G5" i="55"/>
  <c r="F5" i="55"/>
  <c r="E5" i="55"/>
  <c r="D5" i="55"/>
  <c r="C5" i="55"/>
  <c r="B5" i="55"/>
  <c r="M3" i="55"/>
  <c r="L3" i="55"/>
  <c r="L4" i="55" s="1"/>
  <c r="K3" i="55"/>
  <c r="J3" i="55"/>
  <c r="I3" i="55"/>
  <c r="H3" i="55"/>
  <c r="G3" i="55"/>
  <c r="F3" i="55"/>
  <c r="E3" i="55"/>
  <c r="D3" i="55"/>
  <c r="C3" i="55"/>
  <c r="B3" i="55"/>
  <c r="M2" i="55"/>
  <c r="L2" i="55"/>
  <c r="K2" i="55"/>
  <c r="J2" i="55"/>
  <c r="I2" i="55"/>
  <c r="H2" i="55"/>
  <c r="G2" i="55"/>
  <c r="F2" i="55"/>
  <c r="E2" i="55"/>
  <c r="D2" i="55"/>
  <c r="C2" i="55"/>
  <c r="B2" i="55"/>
  <c r="M1" i="55"/>
  <c r="M16" i="55" s="1"/>
  <c r="M34" i="55" s="1"/>
  <c r="M37" i="55" s="1"/>
  <c r="M46" i="55" s="1"/>
  <c r="L1" i="55"/>
  <c r="L16" i="55" s="1"/>
  <c r="L34" i="55" s="1"/>
  <c r="L37" i="55" s="1"/>
  <c r="L46" i="55" s="1"/>
  <c r="K1" i="55"/>
  <c r="K16" i="55" s="1"/>
  <c r="K34" i="55" s="1"/>
  <c r="K37" i="55" s="1"/>
  <c r="K46" i="55" s="1"/>
  <c r="J1" i="55"/>
  <c r="J16" i="55" s="1"/>
  <c r="J34" i="55" s="1"/>
  <c r="J37" i="55" s="1"/>
  <c r="J46" i="55" s="1"/>
  <c r="I1" i="55"/>
  <c r="H1" i="55"/>
  <c r="G1" i="55"/>
  <c r="F1" i="55"/>
  <c r="F16" i="55" s="1"/>
  <c r="F34" i="55" s="1"/>
  <c r="F37" i="55" s="1"/>
  <c r="F46" i="55" s="1"/>
  <c r="E1" i="55"/>
  <c r="E16" i="55" s="1"/>
  <c r="E34" i="55" s="1"/>
  <c r="E37" i="55" s="1"/>
  <c r="E46" i="55" s="1"/>
  <c r="D1" i="55"/>
  <c r="D16" i="55" s="1"/>
  <c r="D34" i="55" s="1"/>
  <c r="D37" i="55" s="1"/>
  <c r="D46" i="55" s="1"/>
  <c r="C1" i="55"/>
  <c r="C49" i="55" s="1"/>
  <c r="B1" i="55"/>
  <c r="B16" i="55" s="1"/>
  <c r="B34" i="55" s="1"/>
  <c r="B37" i="55" s="1"/>
  <c r="B46" i="55" s="1"/>
  <c r="L45" i="53"/>
  <c r="K45" i="53"/>
  <c r="J45" i="53"/>
  <c r="I45" i="53"/>
  <c r="H45" i="53"/>
  <c r="G45" i="53"/>
  <c r="F45" i="53"/>
  <c r="E45" i="53"/>
  <c r="D45" i="53"/>
  <c r="C45" i="53"/>
  <c r="B45" i="53"/>
  <c r="P16" i="53"/>
  <c r="F39" i="53" s="1"/>
  <c r="M12" i="53"/>
  <c r="L12" i="53"/>
  <c r="K12" i="53"/>
  <c r="J12" i="53"/>
  <c r="I12" i="53"/>
  <c r="H12" i="53"/>
  <c r="G12" i="53"/>
  <c r="F12" i="53"/>
  <c r="E12" i="53"/>
  <c r="D12" i="53"/>
  <c r="C12" i="53"/>
  <c r="B12" i="53"/>
  <c r="M11" i="53"/>
  <c r="L11" i="53"/>
  <c r="K11" i="53"/>
  <c r="J11" i="53"/>
  <c r="I11" i="53"/>
  <c r="H11" i="53"/>
  <c r="G11" i="53"/>
  <c r="F11" i="53"/>
  <c r="E11" i="53"/>
  <c r="D11" i="53"/>
  <c r="C11" i="53"/>
  <c r="B11" i="53"/>
  <c r="M10" i="53"/>
  <c r="L10" i="53"/>
  <c r="K10" i="53"/>
  <c r="J10" i="53"/>
  <c r="I10" i="53"/>
  <c r="H10" i="53"/>
  <c r="G10" i="53"/>
  <c r="F10" i="53"/>
  <c r="E10" i="53"/>
  <c r="D10" i="53"/>
  <c r="C10" i="53"/>
  <c r="B10" i="53"/>
  <c r="M8" i="53"/>
  <c r="L8" i="53"/>
  <c r="K8" i="53"/>
  <c r="J8" i="53"/>
  <c r="I8" i="53"/>
  <c r="H8" i="53"/>
  <c r="G8" i="53"/>
  <c r="F8" i="53"/>
  <c r="E8" i="53"/>
  <c r="D8" i="53"/>
  <c r="C8" i="53"/>
  <c r="B8" i="53"/>
  <c r="M7" i="53"/>
  <c r="L7" i="53"/>
  <c r="K7" i="53"/>
  <c r="J7" i="53"/>
  <c r="I7" i="53"/>
  <c r="H7" i="53"/>
  <c r="G7" i="53"/>
  <c r="F7" i="53"/>
  <c r="E7" i="53"/>
  <c r="D7" i="53"/>
  <c r="C7" i="53"/>
  <c r="B7" i="53"/>
  <c r="M6" i="53"/>
  <c r="L6" i="53"/>
  <c r="K6" i="53"/>
  <c r="J6" i="53"/>
  <c r="I6" i="53"/>
  <c r="H6" i="53"/>
  <c r="G6" i="53"/>
  <c r="F6" i="53"/>
  <c r="E6" i="53"/>
  <c r="D6" i="53"/>
  <c r="C6" i="53"/>
  <c r="B6" i="53"/>
  <c r="M5" i="53"/>
  <c r="L5" i="53"/>
  <c r="K5" i="53"/>
  <c r="J5" i="53"/>
  <c r="I5" i="53"/>
  <c r="H5" i="53"/>
  <c r="G5" i="53"/>
  <c r="F5" i="53"/>
  <c r="E5" i="53"/>
  <c r="D5" i="53"/>
  <c r="C5" i="53"/>
  <c r="B5" i="53"/>
  <c r="M3" i="53"/>
  <c r="L3" i="53"/>
  <c r="K3" i="53"/>
  <c r="J3" i="53"/>
  <c r="I3" i="53"/>
  <c r="H3" i="53"/>
  <c r="G3" i="53"/>
  <c r="F3" i="53"/>
  <c r="E3" i="53"/>
  <c r="D3" i="53"/>
  <c r="C3" i="53"/>
  <c r="B3" i="53"/>
  <c r="M2" i="53"/>
  <c r="L2" i="53"/>
  <c r="K2" i="53"/>
  <c r="J2" i="53"/>
  <c r="I2" i="53"/>
  <c r="H2" i="53"/>
  <c r="G2" i="53"/>
  <c r="F2" i="53"/>
  <c r="E2" i="53"/>
  <c r="D2" i="53"/>
  <c r="C2" i="53"/>
  <c r="B2" i="53"/>
  <c r="M1" i="53"/>
  <c r="M49" i="53" s="1"/>
  <c r="L1" i="53"/>
  <c r="L16" i="53" s="1"/>
  <c r="L34" i="53" s="1"/>
  <c r="L37" i="53" s="1"/>
  <c r="L46" i="53" s="1"/>
  <c r="K1" i="53"/>
  <c r="K49" i="53" s="1"/>
  <c r="J1" i="53"/>
  <c r="J16" i="53" s="1"/>
  <c r="J34" i="53" s="1"/>
  <c r="J37" i="53" s="1"/>
  <c r="J46" i="53" s="1"/>
  <c r="I1" i="53"/>
  <c r="I16" i="53" s="1"/>
  <c r="I34" i="53" s="1"/>
  <c r="I37" i="53" s="1"/>
  <c r="I46" i="53" s="1"/>
  <c r="H1" i="53"/>
  <c r="G1" i="53"/>
  <c r="G49" i="53" s="1"/>
  <c r="F1" i="53"/>
  <c r="F49" i="53" s="1"/>
  <c r="E1" i="53"/>
  <c r="E16" i="53" s="1"/>
  <c r="E34" i="53" s="1"/>
  <c r="E37" i="53" s="1"/>
  <c r="E46" i="53" s="1"/>
  <c r="D1" i="53"/>
  <c r="D16" i="53" s="1"/>
  <c r="D34" i="53" s="1"/>
  <c r="D37" i="53" s="1"/>
  <c r="D46" i="53" s="1"/>
  <c r="C1" i="53"/>
  <c r="C16" i="53" s="1"/>
  <c r="C34" i="53" s="1"/>
  <c r="C37" i="53" s="1"/>
  <c r="C46" i="53" s="1"/>
  <c r="B1" i="53"/>
  <c r="B16" i="53" s="1"/>
  <c r="B34" i="53" s="1"/>
  <c r="B37" i="53" s="1"/>
  <c r="B46" i="53" s="1"/>
  <c r="L45" i="51"/>
  <c r="K45" i="51"/>
  <c r="J45" i="51"/>
  <c r="I45" i="51"/>
  <c r="H45" i="51"/>
  <c r="G45" i="51"/>
  <c r="F45" i="51"/>
  <c r="E45" i="51"/>
  <c r="D45" i="51"/>
  <c r="C45" i="51"/>
  <c r="B45" i="51"/>
  <c r="P16" i="51"/>
  <c r="L24" i="51" s="1"/>
  <c r="M12" i="51"/>
  <c r="L12" i="51"/>
  <c r="K12" i="51"/>
  <c r="J12" i="51"/>
  <c r="I12" i="51"/>
  <c r="H12" i="51"/>
  <c r="G12" i="51"/>
  <c r="F12" i="51"/>
  <c r="E12" i="51"/>
  <c r="D12" i="51"/>
  <c r="C12" i="51"/>
  <c r="B12" i="51"/>
  <c r="M11" i="51"/>
  <c r="L11" i="51"/>
  <c r="K11" i="51"/>
  <c r="J11" i="51"/>
  <c r="I11" i="51"/>
  <c r="H11" i="51"/>
  <c r="G11" i="51"/>
  <c r="F11" i="51"/>
  <c r="E11" i="51"/>
  <c r="D11" i="51"/>
  <c r="C11" i="51"/>
  <c r="B11" i="51"/>
  <c r="M10" i="51"/>
  <c r="L10" i="51"/>
  <c r="K10" i="51"/>
  <c r="J10" i="51"/>
  <c r="I10" i="51"/>
  <c r="H10" i="51"/>
  <c r="G10" i="51"/>
  <c r="F10" i="51"/>
  <c r="E10" i="51"/>
  <c r="D10" i="51"/>
  <c r="C10" i="51"/>
  <c r="B10" i="51"/>
  <c r="M8" i="51"/>
  <c r="L8" i="51"/>
  <c r="K8" i="51"/>
  <c r="J8" i="51"/>
  <c r="I8" i="51"/>
  <c r="H8" i="51"/>
  <c r="G8" i="51"/>
  <c r="F8" i="51"/>
  <c r="E8" i="51"/>
  <c r="D8" i="51"/>
  <c r="C8" i="51"/>
  <c r="B8" i="51"/>
  <c r="M7" i="51"/>
  <c r="L7" i="51"/>
  <c r="K7" i="51"/>
  <c r="J7" i="51"/>
  <c r="I7" i="51"/>
  <c r="H7" i="51"/>
  <c r="G7" i="51"/>
  <c r="F7" i="51"/>
  <c r="E7" i="51"/>
  <c r="D7" i="51"/>
  <c r="C7" i="51"/>
  <c r="B7" i="51"/>
  <c r="M6" i="51"/>
  <c r="L6" i="51"/>
  <c r="K6" i="51"/>
  <c r="J6" i="51"/>
  <c r="I6" i="51"/>
  <c r="H6" i="51"/>
  <c r="G6" i="51"/>
  <c r="F6" i="51"/>
  <c r="E6" i="51"/>
  <c r="D6" i="51"/>
  <c r="C6" i="51"/>
  <c r="B6" i="51"/>
  <c r="M5" i="51"/>
  <c r="L5" i="51"/>
  <c r="K5" i="51"/>
  <c r="J5" i="51"/>
  <c r="I5" i="51"/>
  <c r="H5" i="51"/>
  <c r="G5" i="51"/>
  <c r="F5" i="51"/>
  <c r="E5" i="51"/>
  <c r="D5" i="51"/>
  <c r="C5" i="51"/>
  <c r="B5" i="51"/>
  <c r="M3" i="51"/>
  <c r="L3" i="51"/>
  <c r="K3" i="51"/>
  <c r="J3" i="51"/>
  <c r="I3" i="51"/>
  <c r="H3" i="51"/>
  <c r="G3" i="51"/>
  <c r="F3" i="51"/>
  <c r="E3" i="51"/>
  <c r="D3" i="51"/>
  <c r="C3" i="51"/>
  <c r="B3" i="51"/>
  <c r="M2" i="51"/>
  <c r="L2" i="51"/>
  <c r="K2" i="51"/>
  <c r="J2" i="51"/>
  <c r="I2" i="51"/>
  <c r="H2" i="51"/>
  <c r="G2" i="51"/>
  <c r="G4" i="51" s="1"/>
  <c r="F2" i="51"/>
  <c r="E2" i="51"/>
  <c r="D2" i="51"/>
  <c r="C2" i="51"/>
  <c r="B2" i="51"/>
  <c r="M1" i="51"/>
  <c r="M16" i="51" s="1"/>
  <c r="M34" i="51" s="1"/>
  <c r="M37" i="51" s="1"/>
  <c r="M46" i="51" s="1"/>
  <c r="L1" i="51"/>
  <c r="K1" i="51"/>
  <c r="K16" i="51" s="1"/>
  <c r="K34" i="51" s="1"/>
  <c r="K37" i="51" s="1"/>
  <c r="K46" i="51" s="1"/>
  <c r="J1" i="51"/>
  <c r="J16" i="51" s="1"/>
  <c r="J34" i="51" s="1"/>
  <c r="J37" i="51" s="1"/>
  <c r="J46" i="51" s="1"/>
  <c r="I1" i="51"/>
  <c r="I16" i="51" s="1"/>
  <c r="I34" i="51" s="1"/>
  <c r="I37" i="51" s="1"/>
  <c r="I46" i="51" s="1"/>
  <c r="H1" i="51"/>
  <c r="H49" i="51" s="1"/>
  <c r="G1" i="51"/>
  <c r="F1" i="51"/>
  <c r="E1" i="51"/>
  <c r="E16" i="51" s="1"/>
  <c r="E34" i="51" s="1"/>
  <c r="E37" i="51" s="1"/>
  <c r="E46" i="51" s="1"/>
  <c r="D1" i="51"/>
  <c r="D16" i="51" s="1"/>
  <c r="D34" i="51" s="1"/>
  <c r="D37" i="51" s="1"/>
  <c r="D46" i="51" s="1"/>
  <c r="C1" i="51"/>
  <c r="B1" i="51"/>
  <c r="L45" i="49"/>
  <c r="K45" i="49"/>
  <c r="J45" i="49"/>
  <c r="I45" i="49"/>
  <c r="H45" i="49"/>
  <c r="G45" i="49"/>
  <c r="F45" i="49"/>
  <c r="E45" i="49"/>
  <c r="D45" i="49"/>
  <c r="C45" i="49"/>
  <c r="B45" i="49"/>
  <c r="P16" i="49"/>
  <c r="M12" i="49"/>
  <c r="L12" i="49"/>
  <c r="K12" i="49"/>
  <c r="J12" i="49"/>
  <c r="I12" i="49"/>
  <c r="H12" i="49"/>
  <c r="G12" i="49"/>
  <c r="F12" i="49"/>
  <c r="E12" i="49"/>
  <c r="D12" i="49"/>
  <c r="C12" i="49"/>
  <c r="B12" i="49"/>
  <c r="M11" i="49"/>
  <c r="L11" i="49"/>
  <c r="K11" i="49"/>
  <c r="J11" i="49"/>
  <c r="I11" i="49"/>
  <c r="H11" i="49"/>
  <c r="H13" i="49" s="1"/>
  <c r="G11" i="49"/>
  <c r="F11" i="49"/>
  <c r="E11" i="49"/>
  <c r="D11" i="49"/>
  <c r="C11" i="49"/>
  <c r="B11" i="49"/>
  <c r="M10" i="49"/>
  <c r="L10" i="49"/>
  <c r="K10" i="49"/>
  <c r="J10" i="49"/>
  <c r="I10" i="49"/>
  <c r="H10" i="49"/>
  <c r="G10" i="49"/>
  <c r="F10" i="49"/>
  <c r="E10" i="49"/>
  <c r="D10" i="49"/>
  <c r="C10" i="49"/>
  <c r="B10" i="49"/>
  <c r="M8" i="49"/>
  <c r="L8" i="49"/>
  <c r="K8" i="49"/>
  <c r="J8" i="49"/>
  <c r="I8" i="49"/>
  <c r="H8" i="49"/>
  <c r="G8" i="49"/>
  <c r="F8" i="49"/>
  <c r="E8" i="49"/>
  <c r="D8" i="49"/>
  <c r="C8" i="49"/>
  <c r="B8" i="49"/>
  <c r="M7" i="49"/>
  <c r="L7" i="49"/>
  <c r="K7" i="49"/>
  <c r="J7" i="49"/>
  <c r="I7" i="49"/>
  <c r="H7" i="49"/>
  <c r="G7" i="49"/>
  <c r="F7" i="49"/>
  <c r="E7" i="49"/>
  <c r="D7" i="49"/>
  <c r="C7" i="49"/>
  <c r="B7" i="49"/>
  <c r="M6" i="49"/>
  <c r="L6" i="49"/>
  <c r="K6" i="49"/>
  <c r="J6" i="49"/>
  <c r="I6" i="49"/>
  <c r="H6" i="49"/>
  <c r="G6" i="49"/>
  <c r="F6" i="49"/>
  <c r="E6" i="49"/>
  <c r="D6" i="49"/>
  <c r="C6" i="49"/>
  <c r="B6" i="49"/>
  <c r="M5" i="49"/>
  <c r="L5" i="49"/>
  <c r="K5" i="49"/>
  <c r="J5" i="49"/>
  <c r="I5" i="49"/>
  <c r="H5" i="49"/>
  <c r="G5" i="49"/>
  <c r="F5" i="49"/>
  <c r="E5" i="49"/>
  <c r="D5" i="49"/>
  <c r="C5" i="49"/>
  <c r="B5" i="49"/>
  <c r="M3" i="49"/>
  <c r="L3" i="49"/>
  <c r="K3" i="49"/>
  <c r="J3" i="49"/>
  <c r="I3" i="49"/>
  <c r="H3" i="49"/>
  <c r="G3" i="49"/>
  <c r="F3" i="49"/>
  <c r="E3" i="49"/>
  <c r="D3" i="49"/>
  <c r="C3" i="49"/>
  <c r="B3" i="49"/>
  <c r="M2" i="49"/>
  <c r="L2" i="49"/>
  <c r="K2" i="49"/>
  <c r="J2" i="49"/>
  <c r="I2" i="49"/>
  <c r="H2" i="49"/>
  <c r="G2" i="49"/>
  <c r="F2" i="49"/>
  <c r="E2" i="49"/>
  <c r="D2" i="49"/>
  <c r="C2" i="49"/>
  <c r="B2" i="49"/>
  <c r="M1" i="49"/>
  <c r="M16" i="49" s="1"/>
  <c r="M34" i="49" s="1"/>
  <c r="M37" i="49" s="1"/>
  <c r="M46" i="49" s="1"/>
  <c r="L1" i="49"/>
  <c r="L16" i="49" s="1"/>
  <c r="L34" i="49" s="1"/>
  <c r="L37" i="49" s="1"/>
  <c r="L46" i="49" s="1"/>
  <c r="K1" i="49"/>
  <c r="K49" i="49" s="1"/>
  <c r="J1" i="49"/>
  <c r="J49" i="49" s="1"/>
  <c r="I1" i="49"/>
  <c r="I16" i="49" s="1"/>
  <c r="I34" i="49" s="1"/>
  <c r="I37" i="49" s="1"/>
  <c r="I46" i="49" s="1"/>
  <c r="H1" i="49"/>
  <c r="H16" i="49" s="1"/>
  <c r="H34" i="49" s="1"/>
  <c r="H37" i="49" s="1"/>
  <c r="H46" i="49" s="1"/>
  <c r="G1" i="49"/>
  <c r="F1" i="49"/>
  <c r="E1" i="49"/>
  <c r="E16" i="49" s="1"/>
  <c r="E34" i="49" s="1"/>
  <c r="E37" i="49" s="1"/>
  <c r="E46" i="49" s="1"/>
  <c r="D1" i="49"/>
  <c r="D16" i="49" s="1"/>
  <c r="D34" i="49" s="1"/>
  <c r="D37" i="49" s="1"/>
  <c r="D46" i="49" s="1"/>
  <c r="C1" i="49"/>
  <c r="B1" i="49"/>
  <c r="B16" i="49" s="1"/>
  <c r="B34" i="49" s="1"/>
  <c r="B37" i="49" s="1"/>
  <c r="B46" i="49" s="1"/>
  <c r="L45" i="47"/>
  <c r="K45" i="47"/>
  <c r="J45" i="47"/>
  <c r="I45" i="47"/>
  <c r="H45" i="47"/>
  <c r="G45" i="47"/>
  <c r="F45" i="47"/>
  <c r="E45" i="47"/>
  <c r="D45" i="47"/>
  <c r="C45" i="47"/>
  <c r="B45" i="47"/>
  <c r="P16" i="47"/>
  <c r="B42" i="47" s="1"/>
  <c r="M12" i="47"/>
  <c r="L12" i="47"/>
  <c r="K12" i="47"/>
  <c r="J12" i="47"/>
  <c r="I12" i="47"/>
  <c r="H12" i="47"/>
  <c r="G12" i="47"/>
  <c r="F12" i="47"/>
  <c r="E12" i="47"/>
  <c r="D12" i="47"/>
  <c r="C12" i="47"/>
  <c r="B12" i="47"/>
  <c r="M11" i="47"/>
  <c r="L11" i="47"/>
  <c r="K11" i="47"/>
  <c r="J11" i="47"/>
  <c r="I11" i="47"/>
  <c r="H11" i="47"/>
  <c r="G11" i="47"/>
  <c r="F11" i="47"/>
  <c r="E11" i="47"/>
  <c r="D11" i="47"/>
  <c r="C11" i="47"/>
  <c r="B11" i="47"/>
  <c r="M10" i="47"/>
  <c r="L10" i="47"/>
  <c r="K10" i="47"/>
  <c r="J10" i="47"/>
  <c r="I10" i="47"/>
  <c r="H10" i="47"/>
  <c r="G10" i="47"/>
  <c r="F10" i="47"/>
  <c r="E10" i="47"/>
  <c r="D10" i="47"/>
  <c r="C10" i="47"/>
  <c r="B10" i="47"/>
  <c r="M8" i="47"/>
  <c r="L8" i="47"/>
  <c r="K8" i="47"/>
  <c r="J8" i="47"/>
  <c r="I8" i="47"/>
  <c r="H8" i="47"/>
  <c r="G8" i="47"/>
  <c r="F8" i="47"/>
  <c r="E8" i="47"/>
  <c r="D8" i="47"/>
  <c r="C8" i="47"/>
  <c r="B8" i="47"/>
  <c r="M7" i="47"/>
  <c r="L7" i="47"/>
  <c r="K7" i="47"/>
  <c r="J7" i="47"/>
  <c r="I7" i="47"/>
  <c r="H7" i="47"/>
  <c r="G7" i="47"/>
  <c r="F7" i="47"/>
  <c r="E7" i="47"/>
  <c r="D7" i="47"/>
  <c r="C7" i="47"/>
  <c r="B7" i="47"/>
  <c r="M6" i="47"/>
  <c r="L6" i="47"/>
  <c r="K6" i="47"/>
  <c r="J6" i="47"/>
  <c r="I6" i="47"/>
  <c r="H6" i="47"/>
  <c r="G6" i="47"/>
  <c r="F6" i="47"/>
  <c r="E6" i="47"/>
  <c r="D6" i="47"/>
  <c r="C6" i="47"/>
  <c r="B6" i="47"/>
  <c r="M5" i="47"/>
  <c r="L5" i="47"/>
  <c r="K5" i="47"/>
  <c r="J5" i="47"/>
  <c r="I5" i="47"/>
  <c r="H5" i="47"/>
  <c r="G5" i="47"/>
  <c r="F5" i="47"/>
  <c r="E5" i="47"/>
  <c r="D5" i="47"/>
  <c r="C5" i="47"/>
  <c r="B5" i="47"/>
  <c r="M3" i="47"/>
  <c r="L3" i="47"/>
  <c r="K3" i="47"/>
  <c r="J3" i="47"/>
  <c r="I3" i="47"/>
  <c r="H3" i="47"/>
  <c r="G3" i="47"/>
  <c r="F3" i="47"/>
  <c r="E3" i="47"/>
  <c r="D3" i="47"/>
  <c r="C3" i="47"/>
  <c r="B3" i="47"/>
  <c r="M2" i="47"/>
  <c r="L2" i="47"/>
  <c r="K2" i="47"/>
  <c r="J2" i="47"/>
  <c r="I2" i="47"/>
  <c r="H2" i="47"/>
  <c r="G2" i="47"/>
  <c r="F2" i="47"/>
  <c r="E2" i="47"/>
  <c r="D2" i="47"/>
  <c r="C2" i="47"/>
  <c r="B2" i="47"/>
  <c r="M1" i="47"/>
  <c r="L1" i="47"/>
  <c r="L16" i="47" s="1"/>
  <c r="L34" i="47" s="1"/>
  <c r="L37" i="47" s="1"/>
  <c r="L46" i="47" s="1"/>
  <c r="K1" i="47"/>
  <c r="K16" i="47" s="1"/>
  <c r="K34" i="47" s="1"/>
  <c r="K37" i="47" s="1"/>
  <c r="K46" i="47" s="1"/>
  <c r="J1" i="47"/>
  <c r="J16" i="47" s="1"/>
  <c r="J34" i="47" s="1"/>
  <c r="J37" i="47" s="1"/>
  <c r="J46" i="47" s="1"/>
  <c r="I1" i="47"/>
  <c r="I49" i="47" s="1"/>
  <c r="H1" i="47"/>
  <c r="H49" i="47" s="1"/>
  <c r="G1" i="47"/>
  <c r="G16" i="47" s="1"/>
  <c r="G34" i="47" s="1"/>
  <c r="G37" i="47" s="1"/>
  <c r="G46" i="47" s="1"/>
  <c r="F1" i="47"/>
  <c r="E1" i="47"/>
  <c r="E16" i="47" s="1"/>
  <c r="E34" i="47" s="1"/>
  <c r="E37" i="47" s="1"/>
  <c r="E46" i="47" s="1"/>
  <c r="D1" i="47"/>
  <c r="C1" i="47"/>
  <c r="C49" i="47" s="1"/>
  <c r="B1" i="47"/>
  <c r="K18" i="53"/>
  <c r="F22" i="53"/>
  <c r="K25" i="53"/>
  <c r="F29" i="53"/>
  <c r="C42" i="53"/>
  <c r="E19" i="59"/>
  <c r="G17" i="53"/>
  <c r="E20" i="53"/>
  <c r="J23" i="53"/>
  <c r="F27" i="53"/>
  <c r="I31" i="53"/>
  <c r="I24" i="63"/>
  <c r="E40" i="63"/>
  <c r="H17" i="53"/>
  <c r="G20" i="53"/>
  <c r="J27" i="53"/>
  <c r="J31" i="53"/>
  <c r="C38" i="55"/>
  <c r="J18" i="53"/>
  <c r="B22" i="53"/>
  <c r="J25" i="53"/>
  <c r="B29" i="53"/>
  <c r="L41" i="53"/>
  <c r="K22" i="63"/>
  <c r="E24" i="63"/>
  <c r="B18" i="53"/>
  <c r="F19" i="53"/>
  <c r="C21" i="53"/>
  <c r="M22" i="53"/>
  <c r="L24" i="53"/>
  <c r="G26" i="53"/>
  <c r="D28" i="53"/>
  <c r="L29" i="53"/>
  <c r="F43" i="53"/>
  <c r="G38" i="53"/>
  <c r="B31" i="53"/>
  <c r="K29" i="53"/>
  <c r="M28" i="53"/>
  <c r="C28" i="53"/>
  <c r="E27" i="53"/>
  <c r="C26" i="53"/>
  <c r="F25" i="53"/>
  <c r="H24" i="53"/>
  <c r="I23" i="53"/>
  <c r="K22" i="53"/>
  <c r="J21" i="53"/>
  <c r="L20" i="53"/>
  <c r="E19" i="53"/>
  <c r="G18" i="53"/>
  <c r="L17" i="53"/>
  <c r="D17" i="53"/>
  <c r="B43" i="53"/>
  <c r="I40" i="53"/>
  <c r="C38" i="53"/>
  <c r="G30" i="53"/>
  <c r="G29" i="53"/>
  <c r="I28" i="53"/>
  <c r="L27" i="53"/>
  <c r="M26" i="53"/>
  <c r="B26" i="53"/>
  <c r="G24" i="53"/>
  <c r="E23" i="53"/>
  <c r="G22" i="53"/>
  <c r="H21" i="53"/>
  <c r="K20" i="53"/>
  <c r="J19" i="53"/>
  <c r="B19" i="53"/>
  <c r="F18" i="53"/>
  <c r="K17" i="53"/>
  <c r="C17" i="53"/>
  <c r="C18" i="53"/>
  <c r="I19" i="53"/>
  <c r="D21" i="53"/>
  <c r="M24" i="53"/>
  <c r="I26" i="53"/>
  <c r="H28" i="53"/>
  <c r="F30" i="53"/>
  <c r="J39" i="53"/>
  <c r="E23" i="51"/>
  <c r="F17" i="65"/>
  <c r="K17" i="65"/>
  <c r="E18" i="65"/>
  <c r="J18" i="65"/>
  <c r="D19" i="65"/>
  <c r="I19" i="65"/>
  <c r="I20" i="65"/>
  <c r="E21" i="65"/>
  <c r="C22" i="65"/>
  <c r="B23" i="65"/>
  <c r="K23" i="65"/>
  <c r="H25" i="65"/>
  <c r="K26" i="65"/>
  <c r="B28" i="65"/>
  <c r="E29" i="65"/>
  <c r="H30" i="65"/>
  <c r="K31" i="65"/>
  <c r="C39" i="65"/>
  <c r="F40" i="65"/>
  <c r="C42" i="65"/>
  <c r="F43" i="65"/>
  <c r="I18" i="55"/>
  <c r="L21" i="59"/>
  <c r="M28" i="59"/>
  <c r="G27" i="63"/>
  <c r="J39" i="63"/>
  <c r="B17" i="65"/>
  <c r="G17" i="65"/>
  <c r="L17" i="65"/>
  <c r="F18" i="65"/>
  <c r="K18" i="65"/>
  <c r="E19" i="65"/>
  <c r="J19" i="65"/>
  <c r="J20" i="65"/>
  <c r="H21" i="65"/>
  <c r="G22" i="65"/>
  <c r="C23" i="65"/>
  <c r="E24" i="65"/>
  <c r="I25" i="65"/>
  <c r="L26" i="65"/>
  <c r="I28" i="65"/>
  <c r="L29" i="65"/>
  <c r="B31" i="65"/>
  <c r="G38" i="65"/>
  <c r="J39" i="65"/>
  <c r="M40" i="65"/>
  <c r="D42" i="65"/>
  <c r="G43" i="65"/>
  <c r="G26" i="55"/>
  <c r="D17" i="59"/>
  <c r="C17" i="65"/>
  <c r="H17" i="65"/>
  <c r="B18" i="65"/>
  <c r="G18" i="65"/>
  <c r="M18" i="65"/>
  <c r="F19" i="65"/>
  <c r="B20" i="65"/>
  <c r="M20" i="65"/>
  <c r="L21" i="65"/>
  <c r="H22" i="65"/>
  <c r="F23" i="65"/>
  <c r="F24" i="65"/>
  <c r="C26" i="65"/>
  <c r="F27" i="65"/>
  <c r="J28" i="65"/>
  <c r="M29" i="65"/>
  <c r="C31" i="65"/>
  <c r="H38" i="65"/>
  <c r="K39" i="65"/>
  <c r="H41" i="65"/>
  <c r="K42" i="65"/>
  <c r="I19" i="59"/>
  <c r="K26" i="59"/>
  <c r="D17" i="65"/>
  <c r="J17" i="65"/>
  <c r="C18" i="65"/>
  <c r="I18" i="65"/>
  <c r="B19" i="65"/>
  <c r="H19" i="65"/>
  <c r="E20" i="65"/>
  <c r="D21" i="65"/>
  <c r="M21" i="65"/>
  <c r="K22" i="65"/>
  <c r="J23" i="65"/>
  <c r="M24" i="65"/>
  <c r="D26" i="65"/>
  <c r="G27" i="65"/>
  <c r="D29" i="65"/>
  <c r="G30" i="65"/>
  <c r="J31" i="65"/>
  <c r="B39" i="65"/>
  <c r="E40" i="65"/>
  <c r="I41" i="65"/>
  <c r="L42" i="65"/>
  <c r="M16" i="59"/>
  <c r="M34" i="59" s="1"/>
  <c r="M37" i="59" s="1"/>
  <c r="M46" i="59" s="1"/>
  <c r="D16" i="59"/>
  <c r="D34" i="59" s="1"/>
  <c r="D37" i="59" s="1"/>
  <c r="D46" i="59" s="1"/>
  <c r="D49" i="59"/>
  <c r="E16" i="59"/>
  <c r="E34" i="59" s="1"/>
  <c r="E37" i="59" s="1"/>
  <c r="E46" i="59" s="1"/>
  <c r="G49" i="59"/>
  <c r="G16" i="55"/>
  <c r="G34" i="55" s="1"/>
  <c r="G37" i="55" s="1"/>
  <c r="G46" i="55" s="1"/>
  <c r="G49" i="55"/>
  <c r="H16" i="55"/>
  <c r="H34" i="55" s="1"/>
  <c r="H37" i="55" s="1"/>
  <c r="H46" i="55" s="1"/>
  <c r="H49" i="55"/>
  <c r="I16" i="55"/>
  <c r="I34" i="55" s="1"/>
  <c r="I37" i="55" s="1"/>
  <c r="I46" i="55" s="1"/>
  <c r="I49" i="55"/>
  <c r="K49" i="55"/>
  <c r="K16" i="53"/>
  <c r="K34" i="53" s="1"/>
  <c r="K37" i="53" s="1"/>
  <c r="K46" i="53" s="1"/>
  <c r="D49" i="53"/>
  <c r="E49" i="51"/>
  <c r="M49" i="51"/>
  <c r="I24" i="65"/>
  <c r="D25" i="65"/>
  <c r="L25" i="65"/>
  <c r="G26" i="65"/>
  <c r="B27" i="65"/>
  <c r="J27" i="65"/>
  <c r="E28" i="65"/>
  <c r="M28" i="65"/>
  <c r="H29" i="65"/>
  <c r="C30" i="65"/>
  <c r="K30" i="65"/>
  <c r="F31" i="65"/>
  <c r="C38" i="65"/>
  <c r="K38" i="65"/>
  <c r="F39" i="65"/>
  <c r="I40" i="65"/>
  <c r="D41" i="65"/>
  <c r="L41" i="65"/>
  <c r="G42" i="65"/>
  <c r="B43" i="65"/>
  <c r="M43" i="65"/>
  <c r="I43" i="65"/>
  <c r="E43" i="65"/>
  <c r="J42" i="65"/>
  <c r="F42" i="65"/>
  <c r="B42" i="65"/>
  <c r="K41" i="65"/>
  <c r="G41" i="65"/>
  <c r="C41" i="65"/>
  <c r="L40" i="65"/>
  <c r="H40" i="65"/>
  <c r="D40" i="65"/>
  <c r="M39" i="65"/>
  <c r="I39" i="65"/>
  <c r="E39" i="65"/>
  <c r="J38" i="65"/>
  <c r="F38" i="65"/>
  <c r="B38" i="65"/>
  <c r="M31" i="65"/>
  <c r="I31" i="65"/>
  <c r="E31" i="65"/>
  <c r="J30" i="65"/>
  <c r="F30" i="65"/>
  <c r="B30" i="65"/>
  <c r="K29" i="65"/>
  <c r="G29" i="65"/>
  <c r="C29" i="65"/>
  <c r="L28" i="65"/>
  <c r="H28" i="65"/>
  <c r="D28" i="65"/>
  <c r="M27" i="65"/>
  <c r="I27" i="65"/>
  <c r="E27" i="65"/>
  <c r="J26" i="65"/>
  <c r="F26" i="65"/>
  <c r="B26" i="65"/>
  <c r="K25" i="65"/>
  <c r="G25" i="65"/>
  <c r="C25" i="65"/>
  <c r="L24" i="65"/>
  <c r="H24" i="65"/>
  <c r="D24" i="65"/>
  <c r="M23" i="65"/>
  <c r="I23" i="65"/>
  <c r="E23" i="65"/>
  <c r="J22" i="65"/>
  <c r="F22" i="65"/>
  <c r="B22" i="65"/>
  <c r="K21" i="65"/>
  <c r="G21" i="65"/>
  <c r="C21" i="65"/>
  <c r="L20" i="65"/>
  <c r="H20" i="65"/>
  <c r="D20" i="65"/>
  <c r="M19" i="65"/>
  <c r="L43" i="65"/>
  <c r="H43" i="65"/>
  <c r="D43" i="65"/>
  <c r="M42" i="65"/>
  <c r="I42" i="65"/>
  <c r="E42" i="65"/>
  <c r="J41" i="65"/>
  <c r="F41" i="65"/>
  <c r="B41" i="65"/>
  <c r="K40" i="65"/>
  <c r="G40" i="65"/>
  <c r="C40" i="65"/>
  <c r="L39" i="65"/>
  <c r="H39" i="65"/>
  <c r="D39" i="65"/>
  <c r="M38" i="65"/>
  <c r="I38" i="65"/>
  <c r="E38" i="65"/>
  <c r="L31" i="65"/>
  <c r="H31" i="65"/>
  <c r="D31" i="65"/>
  <c r="M30" i="65"/>
  <c r="I30" i="65"/>
  <c r="E30" i="65"/>
  <c r="J29" i="65"/>
  <c r="F29" i="65"/>
  <c r="B29" i="65"/>
  <c r="K28" i="65"/>
  <c r="G28" i="65"/>
  <c r="C28" i="65"/>
  <c r="L27" i="65"/>
  <c r="H27" i="65"/>
  <c r="D27" i="65"/>
  <c r="M26" i="65"/>
  <c r="I26" i="65"/>
  <c r="E26" i="65"/>
  <c r="J25" i="65"/>
  <c r="F25" i="65"/>
  <c r="B25" i="65"/>
  <c r="K24" i="65"/>
  <c r="G24" i="65"/>
  <c r="C24" i="65"/>
  <c r="L23" i="65"/>
  <c r="H23" i="65"/>
  <c r="D23" i="65"/>
  <c r="M22" i="65"/>
  <c r="I22" i="65"/>
  <c r="E22" i="65"/>
  <c r="J21" i="65"/>
  <c r="F21" i="65"/>
  <c r="B21" i="65"/>
  <c r="K20" i="65"/>
  <c r="G20" i="65"/>
  <c r="C20" i="65"/>
  <c r="L19" i="65"/>
  <c r="E17" i="65"/>
  <c r="I17" i="65"/>
  <c r="M17" i="65"/>
  <c r="D18" i="65"/>
  <c r="H18" i="65"/>
  <c r="L18" i="65"/>
  <c r="C19" i="65"/>
  <c r="G19" i="65"/>
  <c r="K19" i="65"/>
  <c r="F20" i="65"/>
  <c r="I21" i="65"/>
  <c r="D22" i="65"/>
  <c r="L22" i="65"/>
  <c r="G23" i="65"/>
  <c r="B24" i="65"/>
  <c r="J24" i="65"/>
  <c r="E25" i="65"/>
  <c r="M25" i="65"/>
  <c r="H26" i="65"/>
  <c r="C27" i="65"/>
  <c r="K27" i="65"/>
  <c r="F28" i="65"/>
  <c r="I29" i="65"/>
  <c r="D30" i="65"/>
  <c r="L30" i="65"/>
  <c r="G31" i="65"/>
  <c r="D38" i="65"/>
  <c r="L38" i="65"/>
  <c r="G39" i="65"/>
  <c r="B40" i="65"/>
  <c r="J40" i="65"/>
  <c r="E41" i="65"/>
  <c r="M41" i="65"/>
  <c r="H42" i="65"/>
  <c r="C43" i="65"/>
  <c r="K43" i="65"/>
  <c r="M45" i="65"/>
  <c r="I43" i="63"/>
  <c r="J42" i="63"/>
  <c r="D40" i="63"/>
  <c r="M39" i="63"/>
  <c r="E31" i="63"/>
  <c r="J30" i="63"/>
  <c r="D28" i="63"/>
  <c r="M27" i="63"/>
  <c r="C25" i="63"/>
  <c r="L24" i="63"/>
  <c r="B22" i="63"/>
  <c r="K21" i="63"/>
  <c r="H43" i="63"/>
  <c r="D43" i="63"/>
  <c r="G40" i="63"/>
  <c r="L39" i="63"/>
  <c r="D31" i="63"/>
  <c r="M30" i="63"/>
  <c r="C28" i="63"/>
  <c r="L27" i="63"/>
  <c r="B25" i="63"/>
  <c r="K24" i="63"/>
  <c r="E22" i="63"/>
  <c r="J21" i="63"/>
  <c r="I17" i="63"/>
  <c r="M17" i="63"/>
  <c r="I21" i="63"/>
  <c r="D22" i="63"/>
  <c r="C27" i="63"/>
  <c r="F28" i="63"/>
  <c r="B40" i="63"/>
  <c r="J40" i="63"/>
  <c r="M43" i="59"/>
  <c r="I43" i="59"/>
  <c r="C41" i="59"/>
  <c r="L40" i="59"/>
  <c r="F38" i="59"/>
  <c r="B38" i="59"/>
  <c r="K29" i="59"/>
  <c r="G29" i="59"/>
  <c r="E27" i="59"/>
  <c r="J26" i="59"/>
  <c r="H24" i="59"/>
  <c r="D24" i="59"/>
  <c r="K21" i="59"/>
  <c r="G21" i="59"/>
  <c r="H43" i="59"/>
  <c r="D43" i="59"/>
  <c r="K40" i="59"/>
  <c r="G40" i="59"/>
  <c r="E38" i="59"/>
  <c r="L31" i="59"/>
  <c r="F29" i="59"/>
  <c r="B29" i="59"/>
  <c r="M26" i="59"/>
  <c r="I26" i="59"/>
  <c r="C24" i="59"/>
  <c r="L23" i="59"/>
  <c r="F21" i="59"/>
  <c r="B21" i="59"/>
  <c r="M17" i="59"/>
  <c r="D18" i="59"/>
  <c r="I21" i="59"/>
  <c r="D22" i="59"/>
  <c r="H26" i="59"/>
  <c r="C27" i="59"/>
  <c r="D38" i="59"/>
  <c r="L38" i="59"/>
  <c r="C43" i="59"/>
  <c r="K43" i="59"/>
  <c r="M43" i="57"/>
  <c r="I43" i="57"/>
  <c r="E43" i="57"/>
  <c r="J42" i="57"/>
  <c r="F42" i="57"/>
  <c r="B42" i="57"/>
  <c r="K41" i="57"/>
  <c r="G41" i="57"/>
  <c r="C41" i="57"/>
  <c r="L40" i="57"/>
  <c r="H40" i="57"/>
  <c r="D40" i="57"/>
  <c r="M39" i="57"/>
  <c r="I39" i="57"/>
  <c r="E39" i="57"/>
  <c r="J38" i="57"/>
  <c r="F38" i="57"/>
  <c r="B38" i="57"/>
  <c r="M31" i="57"/>
  <c r="I31" i="57"/>
  <c r="E31" i="57"/>
  <c r="J30" i="57"/>
  <c r="F30" i="57"/>
  <c r="B30" i="57"/>
  <c r="K29" i="57"/>
  <c r="G29" i="57"/>
  <c r="C29" i="57"/>
  <c r="L28" i="57"/>
  <c r="H28" i="57"/>
  <c r="D28" i="57"/>
  <c r="M27" i="57"/>
  <c r="I27" i="57"/>
  <c r="E27" i="57"/>
  <c r="J26" i="57"/>
  <c r="F26" i="57"/>
  <c r="B26" i="57"/>
  <c r="K25" i="57"/>
  <c r="G25" i="57"/>
  <c r="C25" i="57"/>
  <c r="L24" i="57"/>
  <c r="H24" i="57"/>
  <c r="D24" i="57"/>
  <c r="M23" i="57"/>
  <c r="I23" i="57"/>
  <c r="E23" i="57"/>
  <c r="J22" i="57"/>
  <c r="F22" i="57"/>
  <c r="B22" i="57"/>
  <c r="K21" i="57"/>
  <c r="G21" i="57"/>
  <c r="C21" i="57"/>
  <c r="L20" i="57"/>
  <c r="H20" i="57"/>
  <c r="D20" i="57"/>
  <c r="M19" i="57"/>
  <c r="M45" i="57"/>
  <c r="K43" i="57"/>
  <c r="F43" i="57"/>
  <c r="M42" i="57"/>
  <c r="H42" i="57"/>
  <c r="C42" i="57"/>
  <c r="J41" i="57"/>
  <c r="E41" i="57"/>
  <c r="M40" i="57"/>
  <c r="G40" i="57"/>
  <c r="B40" i="57"/>
  <c r="J39" i="57"/>
  <c r="D39" i="57"/>
  <c r="L38" i="57"/>
  <c r="G38" i="57"/>
  <c r="L31" i="57"/>
  <c r="G31" i="57"/>
  <c r="B31" i="57"/>
  <c r="I30" i="57"/>
  <c r="D30" i="57"/>
  <c r="L29" i="57"/>
  <c r="F29" i="57"/>
  <c r="I28" i="57"/>
  <c r="C28" i="57"/>
  <c r="K27" i="57"/>
  <c r="F27" i="57"/>
  <c r="M26" i="57"/>
  <c r="H26" i="57"/>
  <c r="C26" i="57"/>
  <c r="J25" i="57"/>
  <c r="E25" i="57"/>
  <c r="M24" i="57"/>
  <c r="G24" i="57"/>
  <c r="B24" i="57"/>
  <c r="J23" i="57"/>
  <c r="D23" i="57"/>
  <c r="L22" i="57"/>
  <c r="G22" i="57"/>
  <c r="I21" i="57"/>
  <c r="D21" i="57"/>
  <c r="K20" i="57"/>
  <c r="F20" i="57"/>
  <c r="I19" i="57"/>
  <c r="E19" i="57"/>
  <c r="J18" i="57"/>
  <c r="F18" i="57"/>
  <c r="B18" i="57"/>
  <c r="K17" i="57"/>
  <c r="G17" i="57"/>
  <c r="C17" i="57"/>
  <c r="J43" i="57"/>
  <c r="D43" i="57"/>
  <c r="L42" i="57"/>
  <c r="G42" i="57"/>
  <c r="I41" i="57"/>
  <c r="D41" i="57"/>
  <c r="K40" i="57"/>
  <c r="F40" i="57"/>
  <c r="H39" i="57"/>
  <c r="C39" i="57"/>
  <c r="K38" i="57"/>
  <c r="E38" i="57"/>
  <c r="K31" i="57"/>
  <c r="F31" i="57"/>
  <c r="M30" i="57"/>
  <c r="H30" i="57"/>
  <c r="C30" i="57"/>
  <c r="J29" i="57"/>
  <c r="E29" i="57"/>
  <c r="M28" i="57"/>
  <c r="G28" i="57"/>
  <c r="B28" i="57"/>
  <c r="J27" i="57"/>
  <c r="D27" i="57"/>
  <c r="L26" i="57"/>
  <c r="G26" i="57"/>
  <c r="I25" i="57"/>
  <c r="D25" i="57"/>
  <c r="K24" i="57"/>
  <c r="F24" i="57"/>
  <c r="H23" i="57"/>
  <c r="C23" i="57"/>
  <c r="K22" i="57"/>
  <c r="E22" i="57"/>
  <c r="M21" i="57"/>
  <c r="H21" i="57"/>
  <c r="B21" i="57"/>
  <c r="J20" i="57"/>
  <c r="E20" i="57"/>
  <c r="L19" i="57"/>
  <c r="H19" i="57"/>
  <c r="D19" i="57"/>
  <c r="M18" i="57"/>
  <c r="I18" i="57"/>
  <c r="E18" i="57"/>
  <c r="J17" i="57"/>
  <c r="F17" i="57"/>
  <c r="B17" i="57"/>
  <c r="D18" i="57"/>
  <c r="C20" i="57"/>
  <c r="L21" i="57"/>
  <c r="G23" i="57"/>
  <c r="B25" i="57"/>
  <c r="M25" i="57"/>
  <c r="H27" i="57"/>
  <c r="D29" i="57"/>
  <c r="L30" i="57"/>
  <c r="I38" i="57"/>
  <c r="B41" i="57"/>
  <c r="I17" i="57"/>
  <c r="L18" i="57"/>
  <c r="G19" i="57"/>
  <c r="I22" i="57"/>
  <c r="E24" i="57"/>
  <c r="K26" i="57"/>
  <c r="F28" i="57"/>
  <c r="J31" i="57"/>
  <c r="G39" i="57"/>
  <c r="E40" i="57"/>
  <c r="M41" i="57"/>
  <c r="K42" i="57"/>
  <c r="H43" i="57"/>
  <c r="D17" i="57"/>
  <c r="L17" i="57"/>
  <c r="G18" i="57"/>
  <c r="B19" i="57"/>
  <c r="J19" i="57"/>
  <c r="G20" i="57"/>
  <c r="E21" i="57"/>
  <c r="C22" i="57"/>
  <c r="M22" i="57"/>
  <c r="K23" i="57"/>
  <c r="I24" i="57"/>
  <c r="F25" i="57"/>
  <c r="D26" i="57"/>
  <c r="B27" i="57"/>
  <c r="L27" i="57"/>
  <c r="J28" i="57"/>
  <c r="H29" i="57"/>
  <c r="E30" i="57"/>
  <c r="C31" i="57"/>
  <c r="C38" i="57"/>
  <c r="M38" i="57"/>
  <c r="K39" i="57"/>
  <c r="I40" i="57"/>
  <c r="F41" i="57"/>
  <c r="D42" i="57"/>
  <c r="B43" i="57"/>
  <c r="L43" i="57"/>
  <c r="E17" i="57"/>
  <c r="M17" i="57"/>
  <c r="H18" i="57"/>
  <c r="C19" i="57"/>
  <c r="K19" i="57"/>
  <c r="I20" i="57"/>
  <c r="F21" i="57"/>
  <c r="D22" i="57"/>
  <c r="B23" i="57"/>
  <c r="L23" i="57"/>
  <c r="J24" i="57"/>
  <c r="H25" i="57"/>
  <c r="E26" i="57"/>
  <c r="C27" i="57"/>
  <c r="K28" i="57"/>
  <c r="I29" i="57"/>
  <c r="G30" i="57"/>
  <c r="D31" i="57"/>
  <c r="D38" i="57"/>
  <c r="B39" i="57"/>
  <c r="L39" i="57"/>
  <c r="J40" i="57"/>
  <c r="H41" i="57"/>
  <c r="E42" i="57"/>
  <c r="C43" i="57"/>
  <c r="H17" i="57"/>
  <c r="C18" i="57"/>
  <c r="K18" i="57"/>
  <c r="F19" i="57"/>
  <c r="B20" i="57"/>
  <c r="M20" i="57"/>
  <c r="J21" i="57"/>
  <c r="H22" i="57"/>
  <c r="F23" i="57"/>
  <c r="C24" i="57"/>
  <c r="L25" i="57"/>
  <c r="I26" i="57"/>
  <c r="G27" i="57"/>
  <c r="E28" i="57"/>
  <c r="B29" i="57"/>
  <c r="M29" i="57"/>
  <c r="K30" i="57"/>
  <c r="H31" i="57"/>
  <c r="H38" i="57"/>
  <c r="F39" i="57"/>
  <c r="C40" i="57"/>
  <c r="L41" i="57"/>
  <c r="I42" i="57"/>
  <c r="G43" i="57"/>
  <c r="D17" i="55"/>
  <c r="H17" i="55"/>
  <c r="J19" i="55"/>
  <c r="G20" i="55"/>
  <c r="E23" i="55"/>
  <c r="J23" i="55"/>
  <c r="I26" i="55"/>
  <c r="F27" i="55"/>
  <c r="F31" i="55"/>
  <c r="K38" i="55"/>
  <c r="F42" i="55"/>
  <c r="B42" i="55"/>
  <c r="M39" i="55"/>
  <c r="I39" i="55"/>
  <c r="E31" i="55"/>
  <c r="J30" i="55"/>
  <c r="M42" i="55"/>
  <c r="I42" i="55"/>
  <c r="C40" i="55"/>
  <c r="L39" i="55"/>
  <c r="H31" i="55"/>
  <c r="D31" i="55"/>
  <c r="C43" i="55"/>
  <c r="L42" i="55"/>
  <c r="F40" i="55"/>
  <c r="B40" i="55"/>
  <c r="K31" i="55"/>
  <c r="G31" i="55"/>
  <c r="E29" i="55"/>
  <c r="J28" i="55"/>
  <c r="H26" i="55"/>
  <c r="D26" i="55"/>
  <c r="K23" i="55"/>
  <c r="G23" i="55"/>
  <c r="E21" i="55"/>
  <c r="J20" i="55"/>
  <c r="H18" i="55"/>
  <c r="L18" i="55"/>
  <c r="F21" i="55"/>
  <c r="K21" i="55"/>
  <c r="B25" i="55"/>
  <c r="G25" i="55"/>
  <c r="E28" i="55"/>
  <c r="K28" i="55"/>
  <c r="H41" i="55"/>
  <c r="K42" i="55"/>
  <c r="M43" i="53"/>
  <c r="I43" i="53"/>
  <c r="E43" i="53"/>
  <c r="J42" i="53"/>
  <c r="F42" i="53"/>
  <c r="B42" i="53"/>
  <c r="K41" i="53"/>
  <c r="G41" i="53"/>
  <c r="C41" i="53"/>
  <c r="L40" i="53"/>
  <c r="H40" i="53"/>
  <c r="D40" i="53"/>
  <c r="M39" i="53"/>
  <c r="I39" i="53"/>
  <c r="E39" i="53"/>
  <c r="J38" i="53"/>
  <c r="F38" i="53"/>
  <c r="B38" i="53"/>
  <c r="L43" i="53"/>
  <c r="H43" i="53"/>
  <c r="D43" i="53"/>
  <c r="M42" i="53"/>
  <c r="I42" i="53"/>
  <c r="E42" i="53"/>
  <c r="J41" i="53"/>
  <c r="F41" i="53"/>
  <c r="B41" i="53"/>
  <c r="K40" i="53"/>
  <c r="G40" i="53"/>
  <c r="C40" i="53"/>
  <c r="L39" i="53"/>
  <c r="H39" i="53"/>
  <c r="D39" i="53"/>
  <c r="M38" i="53"/>
  <c r="I38" i="53"/>
  <c r="E38" i="53"/>
  <c r="L31" i="53"/>
  <c r="H31" i="53"/>
  <c r="D31" i="53"/>
  <c r="M30" i="53"/>
  <c r="I30" i="53"/>
  <c r="E30" i="53"/>
  <c r="M45" i="53"/>
  <c r="K43" i="53"/>
  <c r="G43" i="53"/>
  <c r="C43" i="53"/>
  <c r="L42" i="53"/>
  <c r="H42" i="53"/>
  <c r="D42" i="53"/>
  <c r="M41" i="53"/>
  <c r="I41" i="53"/>
  <c r="E41" i="53"/>
  <c r="J40" i="53"/>
  <c r="F40" i="53"/>
  <c r="B40" i="53"/>
  <c r="K39" i="53"/>
  <c r="G39" i="53"/>
  <c r="C39" i="53"/>
  <c r="L38" i="53"/>
  <c r="H38" i="53"/>
  <c r="D38" i="53"/>
  <c r="K31" i="53"/>
  <c r="G31" i="53"/>
  <c r="C31" i="53"/>
  <c r="L30" i="53"/>
  <c r="H30" i="53"/>
  <c r="D30" i="53"/>
  <c r="M29" i="53"/>
  <c r="I29" i="53"/>
  <c r="E29" i="53"/>
  <c r="J28" i="53"/>
  <c r="F28" i="53"/>
  <c r="B28" i="53"/>
  <c r="K27" i="53"/>
  <c r="G27" i="53"/>
  <c r="C27" i="53"/>
  <c r="L26" i="53"/>
  <c r="H26" i="53"/>
  <c r="D26" i="53"/>
  <c r="M25" i="53"/>
  <c r="I25" i="53"/>
  <c r="E25" i="53"/>
  <c r="J24" i="53"/>
  <c r="F24" i="53"/>
  <c r="B24" i="53"/>
  <c r="K23" i="53"/>
  <c r="G23" i="53"/>
  <c r="C23" i="53"/>
  <c r="L22" i="53"/>
  <c r="H22" i="53"/>
  <c r="D22" i="53"/>
  <c r="M21" i="53"/>
  <c r="I21" i="53"/>
  <c r="E21" i="53"/>
  <c r="J20" i="53"/>
  <c r="F20" i="53"/>
  <c r="B20" i="53"/>
  <c r="E17" i="53"/>
  <c r="I17" i="53"/>
  <c r="M17" i="53"/>
  <c r="D18" i="53"/>
  <c r="H18" i="53"/>
  <c r="L18" i="53"/>
  <c r="C19" i="53"/>
  <c r="G19" i="53"/>
  <c r="K19" i="53"/>
  <c r="C20" i="53"/>
  <c r="H20" i="53"/>
  <c r="M20" i="53"/>
  <c r="F21" i="53"/>
  <c r="K21" i="53"/>
  <c r="C22" i="53"/>
  <c r="I22" i="53"/>
  <c r="F23" i="53"/>
  <c r="L23" i="53"/>
  <c r="D24" i="53"/>
  <c r="I24" i="53"/>
  <c r="B25" i="53"/>
  <c r="G25" i="53"/>
  <c r="L25" i="53"/>
  <c r="E26" i="53"/>
  <c r="J26" i="53"/>
  <c r="B27" i="53"/>
  <c r="H27" i="53"/>
  <c r="M27" i="53"/>
  <c r="E28" i="53"/>
  <c r="K28" i="53"/>
  <c r="C29" i="53"/>
  <c r="H29" i="53"/>
  <c r="B30" i="53"/>
  <c r="J30" i="53"/>
  <c r="E31" i="53"/>
  <c r="M31" i="53"/>
  <c r="K38" i="53"/>
  <c r="D41" i="53"/>
  <c r="G42" i="53"/>
  <c r="J43" i="53"/>
  <c r="B17" i="53"/>
  <c r="F17" i="53"/>
  <c r="J17" i="53"/>
  <c r="E18" i="53"/>
  <c r="I18" i="53"/>
  <c r="M18" i="53"/>
  <c r="D19" i="53"/>
  <c r="H19" i="53"/>
  <c r="L19" i="53"/>
  <c r="D20" i="53"/>
  <c r="I20" i="53"/>
  <c r="B21" i="53"/>
  <c r="G21" i="53"/>
  <c r="L21" i="53"/>
  <c r="E22" i="53"/>
  <c r="J22" i="53"/>
  <c r="B23" i="53"/>
  <c r="H23" i="53"/>
  <c r="M23" i="53"/>
  <c r="E24" i="53"/>
  <c r="K24" i="53"/>
  <c r="C25" i="53"/>
  <c r="H25" i="53"/>
  <c r="F26" i="53"/>
  <c r="K26" i="53"/>
  <c r="D27" i="53"/>
  <c r="I27" i="53"/>
  <c r="G28" i="53"/>
  <c r="L28" i="53"/>
  <c r="D29" i="53"/>
  <c r="J29" i="53"/>
  <c r="C30" i="53"/>
  <c r="K30" i="53"/>
  <c r="F31" i="53"/>
  <c r="B39" i="53"/>
  <c r="E40" i="53"/>
  <c r="H41" i="53"/>
  <c r="K42" i="53"/>
  <c r="M43" i="51"/>
  <c r="I43" i="51"/>
  <c r="E43" i="51"/>
  <c r="J42" i="51"/>
  <c r="C41" i="51"/>
  <c r="L40" i="51"/>
  <c r="H40" i="51"/>
  <c r="D40" i="51"/>
  <c r="M39" i="51"/>
  <c r="B38" i="51"/>
  <c r="M31" i="51"/>
  <c r="I31" i="51"/>
  <c r="E31" i="51"/>
  <c r="L43" i="51"/>
  <c r="E42" i="51"/>
  <c r="J41" i="51"/>
  <c r="F41" i="51"/>
  <c r="B41" i="51"/>
  <c r="G40" i="51"/>
  <c r="D39" i="51"/>
  <c r="M38" i="51"/>
  <c r="I38" i="51"/>
  <c r="M45" i="51"/>
  <c r="K43" i="51"/>
  <c r="H42" i="51"/>
  <c r="D42" i="51"/>
  <c r="I41" i="51"/>
  <c r="E41" i="51"/>
  <c r="J40" i="51"/>
  <c r="G39" i="51"/>
  <c r="L38" i="51"/>
  <c r="H38" i="51"/>
  <c r="D38" i="51"/>
  <c r="K31" i="51"/>
  <c r="D30" i="51"/>
  <c r="M29" i="51"/>
  <c r="I29" i="51"/>
  <c r="E29" i="51"/>
  <c r="J28" i="51"/>
  <c r="C27" i="51"/>
  <c r="L26" i="51"/>
  <c r="H26" i="51"/>
  <c r="D26" i="51"/>
  <c r="M25" i="51"/>
  <c r="B24" i="51"/>
  <c r="K23" i="51"/>
  <c r="G23" i="51"/>
  <c r="C23" i="51"/>
  <c r="L22" i="51"/>
  <c r="E21" i="51"/>
  <c r="J20" i="51"/>
  <c r="F20" i="51"/>
  <c r="B20" i="51"/>
  <c r="I17" i="51"/>
  <c r="L18" i="51"/>
  <c r="C19" i="51"/>
  <c r="G19" i="51"/>
  <c r="C20" i="51"/>
  <c r="H20" i="51"/>
  <c r="C22" i="51"/>
  <c r="I22" i="51"/>
  <c r="L23" i="51"/>
  <c r="D24" i="51"/>
  <c r="I24" i="51"/>
  <c r="E26" i="51"/>
  <c r="B27" i="51"/>
  <c r="H27" i="51"/>
  <c r="M27" i="51"/>
  <c r="E28" i="51"/>
  <c r="K30" i="51"/>
  <c r="F31" i="51"/>
  <c r="K38" i="51"/>
  <c r="D41" i="51"/>
  <c r="G42" i="51"/>
  <c r="E18" i="51"/>
  <c r="I18" i="51"/>
  <c r="M18" i="51"/>
  <c r="D19" i="51"/>
  <c r="H19" i="51"/>
  <c r="G21" i="51"/>
  <c r="L21" i="51"/>
  <c r="E22" i="51"/>
  <c r="J22" i="51"/>
  <c r="B23" i="51"/>
  <c r="C25" i="51"/>
  <c r="H25" i="51"/>
  <c r="F26" i="51"/>
  <c r="K26" i="51"/>
  <c r="I27" i="51"/>
  <c r="J29" i="51"/>
  <c r="B30" i="51"/>
  <c r="G30" i="51"/>
  <c r="H31" i="51"/>
  <c r="B39" i="51"/>
  <c r="F25" i="49"/>
  <c r="M43" i="47"/>
  <c r="E43" i="47"/>
  <c r="J42" i="47"/>
  <c r="F42" i="47"/>
  <c r="H40" i="47"/>
  <c r="D40" i="47"/>
  <c r="M39" i="47"/>
  <c r="I39" i="47"/>
  <c r="I31" i="47"/>
  <c r="E31" i="47"/>
  <c r="L43" i="47"/>
  <c r="H43" i="47"/>
  <c r="F41" i="47"/>
  <c r="B41" i="47"/>
  <c r="K40" i="47"/>
  <c r="G40" i="47"/>
  <c r="I38" i="47"/>
  <c r="E38" i="47"/>
  <c r="L31" i="47"/>
  <c r="H31" i="47"/>
  <c r="H42" i="47"/>
  <c r="D42" i="47"/>
  <c r="M41" i="47"/>
  <c r="E41" i="47"/>
  <c r="G39" i="47"/>
  <c r="C39" i="47"/>
  <c r="H38" i="47"/>
  <c r="D38" i="47"/>
  <c r="H30" i="47"/>
  <c r="M29" i="47"/>
  <c r="I29" i="47"/>
  <c r="E29" i="47"/>
  <c r="C27" i="47"/>
  <c r="L26" i="47"/>
  <c r="H26" i="47"/>
  <c r="D26" i="47"/>
  <c r="B24" i="47"/>
  <c r="K23" i="47"/>
  <c r="G23" i="47"/>
  <c r="C23" i="47"/>
  <c r="E21" i="47"/>
  <c r="J20" i="47"/>
  <c r="F20" i="47"/>
  <c r="B20" i="47"/>
  <c r="I30" i="47"/>
  <c r="C30" i="47"/>
  <c r="K29" i="47"/>
  <c r="F29" i="47"/>
  <c r="M26" i="47"/>
  <c r="G26" i="47"/>
  <c r="B26" i="47"/>
  <c r="D25" i="47"/>
  <c r="K22" i="47"/>
  <c r="F22" i="47"/>
  <c r="C21" i="47"/>
  <c r="K20" i="47"/>
  <c r="J18" i="47"/>
  <c r="B18" i="47"/>
  <c r="K17" i="47"/>
  <c r="G17" i="47"/>
  <c r="G38" i="47"/>
  <c r="D31" i="47"/>
  <c r="K30" i="47"/>
  <c r="F30" i="47"/>
  <c r="H27" i="47"/>
  <c r="B27" i="47"/>
  <c r="J43" i="47"/>
  <c r="G42" i="47"/>
  <c r="B30" i="47"/>
  <c r="J29" i="47"/>
  <c r="D29" i="47"/>
  <c r="L28" i="47"/>
  <c r="H25" i="47"/>
  <c r="C25" i="47"/>
  <c r="K24" i="47"/>
  <c r="E24" i="47"/>
  <c r="L21" i="47"/>
  <c r="G21" i="47"/>
  <c r="B21" i="47"/>
  <c r="D20" i="47"/>
  <c r="I18" i="47"/>
  <c r="E18" i="47"/>
  <c r="F17" i="47"/>
  <c r="B17" i="47"/>
  <c r="C20" i="47"/>
  <c r="M20" i="47"/>
  <c r="K21" i="47"/>
  <c r="I22" i="47"/>
  <c r="J26" i="47"/>
  <c r="D28" i="47"/>
  <c r="L29" i="47"/>
  <c r="C38" i="47"/>
  <c r="B19" i="47"/>
  <c r="J19" i="47"/>
  <c r="G20" i="47"/>
  <c r="D21" i="47"/>
  <c r="F25" i="47"/>
  <c r="C26" i="47"/>
  <c r="I28" i="47"/>
  <c r="E30" i="47"/>
  <c r="L45" i="45"/>
  <c r="K45" i="45"/>
  <c r="J45" i="45"/>
  <c r="I45" i="45"/>
  <c r="H45" i="45"/>
  <c r="G45" i="45"/>
  <c r="F45" i="45"/>
  <c r="E45" i="45"/>
  <c r="D45" i="45"/>
  <c r="C45" i="45"/>
  <c r="B45" i="45"/>
  <c r="P16" i="45"/>
  <c r="C17" i="45" s="1"/>
  <c r="M12" i="45"/>
  <c r="L12" i="45"/>
  <c r="K12" i="45"/>
  <c r="J12" i="45"/>
  <c r="I12" i="45"/>
  <c r="H12" i="45"/>
  <c r="G12" i="45"/>
  <c r="F12" i="45"/>
  <c r="E12" i="45"/>
  <c r="D12" i="45"/>
  <c r="C12" i="45"/>
  <c r="B12" i="45"/>
  <c r="M11" i="45"/>
  <c r="L11" i="45"/>
  <c r="K11" i="45"/>
  <c r="J11" i="45"/>
  <c r="I11" i="45"/>
  <c r="H11" i="45"/>
  <c r="G11" i="45"/>
  <c r="F11" i="45"/>
  <c r="E11" i="45"/>
  <c r="D11" i="45"/>
  <c r="C11" i="45"/>
  <c r="B11" i="45"/>
  <c r="M10" i="45"/>
  <c r="L10" i="45"/>
  <c r="K10" i="45"/>
  <c r="J10" i="45"/>
  <c r="I10" i="45"/>
  <c r="H10" i="45"/>
  <c r="G10" i="45"/>
  <c r="F10" i="45"/>
  <c r="E10" i="45"/>
  <c r="D10" i="45"/>
  <c r="C10" i="45"/>
  <c r="B10" i="45"/>
  <c r="M8" i="45"/>
  <c r="L8" i="45"/>
  <c r="K8" i="45"/>
  <c r="J8" i="45"/>
  <c r="I8" i="45"/>
  <c r="H8" i="45"/>
  <c r="G8" i="45"/>
  <c r="F8" i="45"/>
  <c r="E8" i="45"/>
  <c r="D8" i="45"/>
  <c r="C8" i="45"/>
  <c r="B8" i="45"/>
  <c r="M7" i="45"/>
  <c r="L7" i="45"/>
  <c r="K7" i="45"/>
  <c r="J7" i="45"/>
  <c r="I7" i="45"/>
  <c r="H7" i="45"/>
  <c r="G7" i="45"/>
  <c r="F7" i="45"/>
  <c r="E7" i="45"/>
  <c r="D7" i="45"/>
  <c r="C7" i="45"/>
  <c r="B7" i="45"/>
  <c r="M6" i="45"/>
  <c r="L6" i="45"/>
  <c r="K6" i="45"/>
  <c r="J6" i="45"/>
  <c r="I6" i="45"/>
  <c r="H6" i="45"/>
  <c r="G6" i="45"/>
  <c r="F6" i="45"/>
  <c r="E6" i="45"/>
  <c r="D6" i="45"/>
  <c r="C6" i="45"/>
  <c r="B6" i="45"/>
  <c r="M5" i="45"/>
  <c r="L5" i="45"/>
  <c r="K5" i="45"/>
  <c r="J5" i="45"/>
  <c r="I5" i="45"/>
  <c r="H5" i="45"/>
  <c r="G5" i="45"/>
  <c r="F5" i="45"/>
  <c r="E5" i="45"/>
  <c r="D5" i="45"/>
  <c r="C5" i="45"/>
  <c r="B5" i="45"/>
  <c r="M3" i="45"/>
  <c r="L3" i="45"/>
  <c r="K3" i="45"/>
  <c r="J3" i="45"/>
  <c r="I3" i="45"/>
  <c r="H3" i="45"/>
  <c r="G3" i="45"/>
  <c r="F3" i="45"/>
  <c r="E3" i="45"/>
  <c r="D3" i="45"/>
  <c r="C3" i="45"/>
  <c r="B3" i="45"/>
  <c r="M2" i="45"/>
  <c r="L2" i="45"/>
  <c r="K2" i="45"/>
  <c r="J2" i="45"/>
  <c r="I2" i="45"/>
  <c r="H2" i="45"/>
  <c r="G2" i="45"/>
  <c r="F2" i="45"/>
  <c r="E2" i="45"/>
  <c r="D2" i="45"/>
  <c r="C2" i="45"/>
  <c r="B2" i="45"/>
  <c r="M1" i="45"/>
  <c r="L1" i="45"/>
  <c r="L16" i="45" s="1"/>
  <c r="L34" i="45" s="1"/>
  <c r="L37" i="45" s="1"/>
  <c r="L46" i="45" s="1"/>
  <c r="K1" i="45"/>
  <c r="J1" i="45"/>
  <c r="I1" i="45"/>
  <c r="I16" i="45" s="1"/>
  <c r="I34" i="45" s="1"/>
  <c r="I37" i="45" s="1"/>
  <c r="I46" i="45" s="1"/>
  <c r="H1" i="45"/>
  <c r="G1" i="45"/>
  <c r="G16" i="45" s="1"/>
  <c r="G34" i="45" s="1"/>
  <c r="G37" i="45" s="1"/>
  <c r="G46" i="45" s="1"/>
  <c r="F1" i="45"/>
  <c r="E1" i="45"/>
  <c r="E16" i="45" s="1"/>
  <c r="E34" i="45" s="1"/>
  <c r="E37" i="45" s="1"/>
  <c r="E46" i="45" s="1"/>
  <c r="D1" i="45"/>
  <c r="D49" i="45" s="1"/>
  <c r="C1" i="45"/>
  <c r="B1" i="45"/>
  <c r="J29" i="45"/>
  <c r="E25" i="45"/>
  <c r="R32" i="18"/>
  <c r="R14" i="18"/>
  <c r="U11" i="9"/>
  <c r="V11" i="9"/>
  <c r="W11" i="9"/>
  <c r="X11" i="9"/>
  <c r="Y11" i="9"/>
  <c r="Z11" i="9"/>
  <c r="AA11" i="9"/>
  <c r="AB11" i="9"/>
  <c r="AC11" i="9"/>
  <c r="AD11" i="9"/>
  <c r="AE11" i="9"/>
  <c r="AF11" i="9"/>
  <c r="AG11" i="9"/>
  <c r="AG14" i="9" s="1"/>
  <c r="AH11" i="9"/>
  <c r="U12" i="9"/>
  <c r="V12" i="9"/>
  <c r="W12" i="9"/>
  <c r="X12" i="9"/>
  <c r="Y12" i="9"/>
  <c r="Z12" i="9"/>
  <c r="AA12" i="9"/>
  <c r="AA14" i="9" s="1"/>
  <c r="AB12" i="9"/>
  <c r="AC12" i="9"/>
  <c r="AD12" i="9"/>
  <c r="AE12" i="9"/>
  <c r="AF12" i="9"/>
  <c r="AG12" i="9"/>
  <c r="AH12" i="9"/>
  <c r="U13" i="9"/>
  <c r="V13" i="9"/>
  <c r="W13" i="9"/>
  <c r="X13" i="9"/>
  <c r="Y13" i="9"/>
  <c r="Z13" i="9"/>
  <c r="AA13" i="9"/>
  <c r="AB13" i="9"/>
  <c r="AC13" i="9"/>
  <c r="AD13" i="9"/>
  <c r="AD14" i="9" s="1"/>
  <c r="AE13" i="9"/>
  <c r="AF13" i="9"/>
  <c r="AG13" i="9"/>
  <c r="AH13" i="9"/>
  <c r="R14" i="9"/>
  <c r="S14" i="9"/>
  <c r="T14" i="9"/>
  <c r="U17" i="9"/>
  <c r="U23" i="9" s="1"/>
  <c r="V17" i="9"/>
  <c r="W17" i="9"/>
  <c r="X17" i="9"/>
  <c r="Y17" i="9"/>
  <c r="Z17" i="9"/>
  <c r="AA17" i="9"/>
  <c r="AB17" i="9"/>
  <c r="AC17" i="9"/>
  <c r="AD17" i="9"/>
  <c r="AE17" i="9"/>
  <c r="AF17" i="9"/>
  <c r="AG17" i="9"/>
  <c r="AH17" i="9"/>
  <c r="U18" i="9"/>
  <c r="V18" i="9"/>
  <c r="W18" i="9"/>
  <c r="X18" i="9"/>
  <c r="Y18" i="9"/>
  <c r="Z18" i="9"/>
  <c r="AA18" i="9"/>
  <c r="AB18" i="9"/>
  <c r="AC18" i="9"/>
  <c r="AD18" i="9"/>
  <c r="AE18" i="9"/>
  <c r="AF18" i="9"/>
  <c r="AG18" i="9"/>
  <c r="AH18" i="9"/>
  <c r="U19" i="9"/>
  <c r="V19" i="9"/>
  <c r="W19" i="9"/>
  <c r="X19" i="9"/>
  <c r="Y19" i="9"/>
  <c r="Z19" i="9"/>
  <c r="AA19" i="9"/>
  <c r="AB19" i="9"/>
  <c r="AC19" i="9"/>
  <c r="AD19" i="9"/>
  <c r="AE19" i="9"/>
  <c r="AF19" i="9"/>
  <c r="AG19" i="9"/>
  <c r="AH19" i="9"/>
  <c r="U20" i="9"/>
  <c r="V20" i="9"/>
  <c r="W20" i="9"/>
  <c r="X20" i="9"/>
  <c r="Y20" i="9"/>
  <c r="Z20" i="9"/>
  <c r="AA20" i="9"/>
  <c r="AB20" i="9"/>
  <c r="AC20" i="9"/>
  <c r="AD20" i="9"/>
  <c r="AE20" i="9"/>
  <c r="AF20" i="9"/>
  <c r="AG20" i="9"/>
  <c r="AH20" i="9"/>
  <c r="U21" i="9"/>
  <c r="V21" i="9"/>
  <c r="W21" i="9"/>
  <c r="X21" i="9"/>
  <c r="Y21" i="9"/>
  <c r="Z21" i="9"/>
  <c r="AA21" i="9"/>
  <c r="AB21" i="9"/>
  <c r="AC21" i="9"/>
  <c r="AD21" i="9"/>
  <c r="AE21" i="9"/>
  <c r="AF21" i="9"/>
  <c r="AG21" i="9"/>
  <c r="AH21" i="9"/>
  <c r="U22" i="9"/>
  <c r="V22" i="9"/>
  <c r="W22" i="9"/>
  <c r="X22" i="9"/>
  <c r="Y22" i="9"/>
  <c r="Z22" i="9"/>
  <c r="AA22" i="9"/>
  <c r="AB22" i="9"/>
  <c r="AC22" i="9"/>
  <c r="AD22" i="9"/>
  <c r="AE22" i="9"/>
  <c r="AF22" i="9"/>
  <c r="AG22" i="9"/>
  <c r="AH22" i="9"/>
  <c r="R23" i="9"/>
  <c r="S23" i="9"/>
  <c r="T23" i="9"/>
  <c r="R25" i="9"/>
  <c r="S25" i="9"/>
  <c r="T25" i="9"/>
  <c r="U28" i="9"/>
  <c r="U69" i="9" s="1"/>
  <c r="V28" i="9"/>
  <c r="W28" i="9"/>
  <c r="X28" i="9"/>
  <c r="Y28" i="9"/>
  <c r="Z28" i="9"/>
  <c r="AA28" i="9"/>
  <c r="AB28" i="9"/>
  <c r="AC28" i="9"/>
  <c r="AD28" i="9"/>
  <c r="AE28" i="9"/>
  <c r="AF28" i="9"/>
  <c r="AG28" i="9"/>
  <c r="AH28" i="9"/>
  <c r="U29" i="9"/>
  <c r="V29" i="9"/>
  <c r="W29" i="9"/>
  <c r="X29" i="9"/>
  <c r="Y29" i="9"/>
  <c r="Z29" i="9"/>
  <c r="AA29" i="9"/>
  <c r="AB29" i="9"/>
  <c r="AC29" i="9"/>
  <c r="AD29" i="9"/>
  <c r="AE29" i="9"/>
  <c r="AF29" i="9"/>
  <c r="AG29" i="9"/>
  <c r="AH29" i="9"/>
  <c r="U30" i="9"/>
  <c r="V30" i="9"/>
  <c r="W30" i="9"/>
  <c r="X30" i="9"/>
  <c r="Y30" i="9"/>
  <c r="Z30" i="9"/>
  <c r="AA30" i="9"/>
  <c r="AB30" i="9"/>
  <c r="AC30" i="9"/>
  <c r="AD30" i="9"/>
  <c r="AE30" i="9"/>
  <c r="AF30" i="9"/>
  <c r="AG30" i="9"/>
  <c r="AH30" i="9"/>
  <c r="U31" i="9"/>
  <c r="V31" i="9"/>
  <c r="W31" i="9"/>
  <c r="X31" i="9"/>
  <c r="Y31" i="9"/>
  <c r="Z31" i="9"/>
  <c r="AA31" i="9"/>
  <c r="AB31" i="9"/>
  <c r="AC31" i="9"/>
  <c r="AD31" i="9"/>
  <c r="AE31" i="9"/>
  <c r="AF31" i="9"/>
  <c r="AG31" i="9"/>
  <c r="AH31" i="9"/>
  <c r="U32" i="9"/>
  <c r="V32" i="9"/>
  <c r="W32" i="9"/>
  <c r="X32" i="9"/>
  <c r="Y32" i="9"/>
  <c r="Z32" i="9"/>
  <c r="AA32" i="9"/>
  <c r="AB32" i="9"/>
  <c r="AC32" i="9"/>
  <c r="AD32" i="9"/>
  <c r="AE32" i="9"/>
  <c r="AF32" i="9"/>
  <c r="AG32" i="9"/>
  <c r="AH32" i="9"/>
  <c r="U33" i="9"/>
  <c r="V33" i="9"/>
  <c r="W33" i="9"/>
  <c r="X33" i="9"/>
  <c r="Y33" i="9"/>
  <c r="Z33" i="9"/>
  <c r="AA33" i="9"/>
  <c r="AB33" i="9"/>
  <c r="AC33" i="9"/>
  <c r="AD33" i="9"/>
  <c r="AE33" i="9"/>
  <c r="AF33" i="9"/>
  <c r="AG33" i="9"/>
  <c r="AH33" i="9"/>
  <c r="U34" i="9"/>
  <c r="V34" i="9"/>
  <c r="W34" i="9"/>
  <c r="X34" i="9"/>
  <c r="Y34" i="9"/>
  <c r="Z34" i="9"/>
  <c r="AA34" i="9"/>
  <c r="AB34" i="9"/>
  <c r="AC34" i="9"/>
  <c r="AD34" i="9"/>
  <c r="AE34" i="9"/>
  <c r="AF34" i="9"/>
  <c r="AG34" i="9"/>
  <c r="AH34" i="9"/>
  <c r="U35" i="9"/>
  <c r="V35" i="9"/>
  <c r="W35" i="9"/>
  <c r="X35" i="9"/>
  <c r="Y35" i="9"/>
  <c r="Z35" i="9"/>
  <c r="AA35" i="9"/>
  <c r="AB35" i="9"/>
  <c r="AC35" i="9"/>
  <c r="AD35" i="9"/>
  <c r="AE35" i="9"/>
  <c r="AF35" i="9"/>
  <c r="AG35" i="9"/>
  <c r="AH35" i="9"/>
  <c r="U36" i="9"/>
  <c r="V36" i="9"/>
  <c r="W36" i="9"/>
  <c r="X36" i="9"/>
  <c r="Y36" i="9"/>
  <c r="Z36" i="9"/>
  <c r="AA36" i="9"/>
  <c r="AB36" i="9"/>
  <c r="AC36" i="9"/>
  <c r="AD36" i="9"/>
  <c r="AE36" i="9"/>
  <c r="AF36" i="9"/>
  <c r="AG36" i="9"/>
  <c r="AH36" i="9"/>
  <c r="U37" i="9"/>
  <c r="V37" i="9"/>
  <c r="W37" i="9"/>
  <c r="X37" i="9"/>
  <c r="Y37" i="9"/>
  <c r="Z37" i="9"/>
  <c r="AA37" i="9"/>
  <c r="AB37" i="9"/>
  <c r="AC37" i="9"/>
  <c r="AD37" i="9"/>
  <c r="AE37" i="9"/>
  <c r="AF37" i="9"/>
  <c r="AG37" i="9"/>
  <c r="AH37" i="9"/>
  <c r="U38" i="9"/>
  <c r="V38" i="9"/>
  <c r="W38" i="9"/>
  <c r="X38" i="9"/>
  <c r="Y38" i="9"/>
  <c r="Z38" i="9"/>
  <c r="AA38" i="9"/>
  <c r="AB38" i="9"/>
  <c r="AC38" i="9"/>
  <c r="AD38" i="9"/>
  <c r="AE38" i="9"/>
  <c r="AF38" i="9"/>
  <c r="AG38" i="9"/>
  <c r="AH38" i="9"/>
  <c r="U39" i="9"/>
  <c r="V39" i="9"/>
  <c r="W39" i="9"/>
  <c r="X39" i="9"/>
  <c r="Y39" i="9"/>
  <c r="Z39" i="9"/>
  <c r="AA39" i="9"/>
  <c r="AB39" i="9"/>
  <c r="AC39" i="9"/>
  <c r="AD39" i="9"/>
  <c r="AE39" i="9"/>
  <c r="AF39" i="9"/>
  <c r="AG39" i="9"/>
  <c r="AH39" i="9"/>
  <c r="U40" i="9"/>
  <c r="V40" i="9"/>
  <c r="W40" i="9"/>
  <c r="X40" i="9"/>
  <c r="Y40" i="9"/>
  <c r="Z40" i="9"/>
  <c r="AA40" i="9"/>
  <c r="AB40" i="9"/>
  <c r="AC40" i="9"/>
  <c r="AD40" i="9"/>
  <c r="AE40" i="9"/>
  <c r="AF40" i="9"/>
  <c r="AG40" i="9"/>
  <c r="AH40" i="9"/>
  <c r="U41" i="9"/>
  <c r="V41" i="9"/>
  <c r="W41" i="9"/>
  <c r="X41" i="9"/>
  <c r="Y41" i="9"/>
  <c r="Z41" i="9"/>
  <c r="AA41" i="9"/>
  <c r="AB41" i="9"/>
  <c r="AC41" i="9"/>
  <c r="AD41" i="9"/>
  <c r="AE41" i="9"/>
  <c r="AF41" i="9"/>
  <c r="AG41" i="9"/>
  <c r="AH41" i="9"/>
  <c r="U42" i="9"/>
  <c r="V42" i="9"/>
  <c r="W42" i="9"/>
  <c r="X42" i="9"/>
  <c r="Y42" i="9"/>
  <c r="Z42" i="9"/>
  <c r="AA42" i="9"/>
  <c r="AB42" i="9"/>
  <c r="AC42" i="9"/>
  <c r="AD42" i="9"/>
  <c r="AE42" i="9"/>
  <c r="AF42" i="9"/>
  <c r="AG42" i="9"/>
  <c r="AH42" i="9"/>
  <c r="U43" i="9"/>
  <c r="V43" i="9"/>
  <c r="W43" i="9"/>
  <c r="X43" i="9"/>
  <c r="Y43" i="9"/>
  <c r="Z43" i="9"/>
  <c r="AA43" i="9"/>
  <c r="AB43" i="9"/>
  <c r="AC43" i="9"/>
  <c r="AD43" i="9"/>
  <c r="AE43" i="9"/>
  <c r="AF43" i="9"/>
  <c r="AG43" i="9"/>
  <c r="AH43" i="9"/>
  <c r="U44" i="9"/>
  <c r="V44" i="9"/>
  <c r="W44" i="9"/>
  <c r="X44" i="9"/>
  <c r="Y44" i="9"/>
  <c r="Z44" i="9"/>
  <c r="AA44" i="9"/>
  <c r="AB44" i="9"/>
  <c r="AC44" i="9"/>
  <c r="AD44" i="9"/>
  <c r="AE44" i="9"/>
  <c r="AF44" i="9"/>
  <c r="AG44" i="9"/>
  <c r="AH44" i="9"/>
  <c r="U45" i="9"/>
  <c r="V45" i="9"/>
  <c r="W45" i="9"/>
  <c r="X45" i="9"/>
  <c r="Y45" i="9"/>
  <c r="Z45" i="9"/>
  <c r="AA45" i="9"/>
  <c r="AB45" i="9"/>
  <c r="AC45" i="9"/>
  <c r="AD45" i="9"/>
  <c r="AE45" i="9"/>
  <c r="AF45" i="9"/>
  <c r="AG45" i="9"/>
  <c r="AH45" i="9"/>
  <c r="U46" i="9"/>
  <c r="V46" i="9"/>
  <c r="W46" i="9"/>
  <c r="X46" i="9"/>
  <c r="Y46" i="9"/>
  <c r="Z46" i="9"/>
  <c r="AA46" i="9"/>
  <c r="AB46" i="9"/>
  <c r="AC46" i="9"/>
  <c r="AD46" i="9"/>
  <c r="AE46" i="9"/>
  <c r="AF46" i="9"/>
  <c r="AG46" i="9"/>
  <c r="AH46" i="9"/>
  <c r="U47" i="9"/>
  <c r="V47" i="9"/>
  <c r="W47" i="9"/>
  <c r="X47" i="9"/>
  <c r="Y47" i="9"/>
  <c r="Z47" i="9"/>
  <c r="AA47" i="9"/>
  <c r="AB47" i="9"/>
  <c r="AC47" i="9"/>
  <c r="AD47" i="9"/>
  <c r="AE47" i="9"/>
  <c r="AF47" i="9"/>
  <c r="AG47" i="9"/>
  <c r="AH47" i="9"/>
  <c r="U48" i="9"/>
  <c r="V48" i="9"/>
  <c r="W48" i="9"/>
  <c r="X48" i="9"/>
  <c r="Y48" i="9"/>
  <c r="Z48" i="9"/>
  <c r="AA48" i="9"/>
  <c r="AB48" i="9"/>
  <c r="AC48" i="9"/>
  <c r="AD48" i="9"/>
  <c r="AE48" i="9"/>
  <c r="AF48" i="9"/>
  <c r="AG48" i="9"/>
  <c r="AH48" i="9"/>
  <c r="U49" i="9"/>
  <c r="V49" i="9"/>
  <c r="W49" i="9"/>
  <c r="X49" i="9"/>
  <c r="Y49" i="9"/>
  <c r="Z49" i="9"/>
  <c r="AA49" i="9"/>
  <c r="AB49" i="9"/>
  <c r="AC49" i="9"/>
  <c r="AD49" i="9"/>
  <c r="AE49" i="9"/>
  <c r="AF49" i="9"/>
  <c r="AG49" i="9"/>
  <c r="AH49" i="9"/>
  <c r="U50" i="9"/>
  <c r="V50" i="9"/>
  <c r="W50" i="9"/>
  <c r="X50" i="9"/>
  <c r="Y50" i="9"/>
  <c r="Z50" i="9"/>
  <c r="AA50" i="9"/>
  <c r="AB50" i="9"/>
  <c r="AC50" i="9"/>
  <c r="AD50" i="9"/>
  <c r="AE50" i="9"/>
  <c r="AF50" i="9"/>
  <c r="AG50" i="9"/>
  <c r="AH50" i="9"/>
  <c r="U51" i="9"/>
  <c r="V51" i="9"/>
  <c r="W51" i="9"/>
  <c r="X51" i="9"/>
  <c r="Y51" i="9"/>
  <c r="Z51" i="9"/>
  <c r="AA51" i="9"/>
  <c r="AB51" i="9"/>
  <c r="AC51" i="9"/>
  <c r="AD51" i="9"/>
  <c r="AE51" i="9"/>
  <c r="AF51" i="9"/>
  <c r="AG51" i="9"/>
  <c r="AH51" i="9"/>
  <c r="U52" i="9"/>
  <c r="V52" i="9"/>
  <c r="W52" i="9"/>
  <c r="X52" i="9"/>
  <c r="Y52" i="9"/>
  <c r="Z52" i="9"/>
  <c r="AA52" i="9"/>
  <c r="AB52" i="9"/>
  <c r="AC52" i="9"/>
  <c r="AD52" i="9"/>
  <c r="AE52" i="9"/>
  <c r="AF52" i="9"/>
  <c r="AG52" i="9"/>
  <c r="AH52" i="9"/>
  <c r="U53" i="9"/>
  <c r="V53" i="9"/>
  <c r="W53" i="9"/>
  <c r="X53" i="9"/>
  <c r="Y53" i="9"/>
  <c r="Z53" i="9"/>
  <c r="AA53" i="9"/>
  <c r="AB53" i="9"/>
  <c r="AC53" i="9"/>
  <c r="AD53" i="9"/>
  <c r="AE53" i="9"/>
  <c r="AF53" i="9"/>
  <c r="AG53" i="9"/>
  <c r="AH53" i="9"/>
  <c r="U54" i="9"/>
  <c r="V54" i="9"/>
  <c r="W54" i="9"/>
  <c r="X54" i="9"/>
  <c r="Y54" i="9"/>
  <c r="Z54" i="9"/>
  <c r="AA54" i="9"/>
  <c r="AB54" i="9"/>
  <c r="AC54" i="9"/>
  <c r="AD54" i="9"/>
  <c r="AE54" i="9"/>
  <c r="AF54" i="9"/>
  <c r="AG54" i="9"/>
  <c r="AH54" i="9"/>
  <c r="U55" i="9"/>
  <c r="V55" i="9"/>
  <c r="W55" i="9"/>
  <c r="X55" i="9"/>
  <c r="Y55" i="9"/>
  <c r="Z55" i="9"/>
  <c r="AA55" i="9"/>
  <c r="AB55" i="9"/>
  <c r="AC55" i="9"/>
  <c r="AD55" i="9"/>
  <c r="AE55" i="9"/>
  <c r="AF55" i="9"/>
  <c r="AG55" i="9"/>
  <c r="AH55" i="9"/>
  <c r="U56" i="9"/>
  <c r="V56" i="9"/>
  <c r="W56" i="9"/>
  <c r="X56" i="9"/>
  <c r="Y56" i="9"/>
  <c r="Z56" i="9"/>
  <c r="AA56" i="9"/>
  <c r="AB56" i="9"/>
  <c r="AC56" i="9"/>
  <c r="AD56" i="9"/>
  <c r="AE56" i="9"/>
  <c r="AF56" i="9"/>
  <c r="AG56" i="9"/>
  <c r="AH56" i="9"/>
  <c r="U57" i="9"/>
  <c r="V57" i="9"/>
  <c r="W57" i="9"/>
  <c r="X57" i="9"/>
  <c r="Y57" i="9"/>
  <c r="Z57" i="9"/>
  <c r="AA57" i="9"/>
  <c r="AB57" i="9"/>
  <c r="AC57" i="9"/>
  <c r="AD57" i="9"/>
  <c r="AE57" i="9"/>
  <c r="AF57" i="9"/>
  <c r="AG57" i="9"/>
  <c r="AH57" i="9"/>
  <c r="U58" i="9"/>
  <c r="V58" i="9"/>
  <c r="W58" i="9"/>
  <c r="X58" i="9"/>
  <c r="Y58" i="9"/>
  <c r="Z58" i="9"/>
  <c r="AA58" i="9"/>
  <c r="AB58" i="9"/>
  <c r="AC58" i="9"/>
  <c r="AD58" i="9"/>
  <c r="AE58" i="9"/>
  <c r="AF58" i="9"/>
  <c r="AG58" i="9"/>
  <c r="AH58" i="9"/>
  <c r="U59" i="9"/>
  <c r="V59" i="9"/>
  <c r="W59" i="9"/>
  <c r="X59" i="9"/>
  <c r="Y59" i="9"/>
  <c r="Z59" i="9"/>
  <c r="AA59" i="9"/>
  <c r="AB59" i="9"/>
  <c r="AC59" i="9"/>
  <c r="AD59" i="9"/>
  <c r="AE59" i="9"/>
  <c r="AF59" i="9"/>
  <c r="AG59" i="9"/>
  <c r="AH59" i="9"/>
  <c r="U60" i="9"/>
  <c r="V60" i="9"/>
  <c r="W60" i="9"/>
  <c r="X60" i="9"/>
  <c r="Y60" i="9"/>
  <c r="Z60" i="9"/>
  <c r="AA60" i="9"/>
  <c r="AB60" i="9"/>
  <c r="AC60" i="9"/>
  <c r="AD60" i="9"/>
  <c r="AE60" i="9"/>
  <c r="AF60" i="9"/>
  <c r="AG60" i="9"/>
  <c r="AH60" i="9"/>
  <c r="U61" i="9"/>
  <c r="V61" i="9"/>
  <c r="W61" i="9"/>
  <c r="X61" i="9"/>
  <c r="Y61" i="9"/>
  <c r="Z61" i="9"/>
  <c r="AA61" i="9"/>
  <c r="AB61" i="9"/>
  <c r="AC61" i="9"/>
  <c r="AD61" i="9"/>
  <c r="AE61" i="9"/>
  <c r="AF61" i="9"/>
  <c r="AG61" i="9"/>
  <c r="AH61" i="9"/>
  <c r="U62" i="9"/>
  <c r="V62" i="9"/>
  <c r="W62" i="9"/>
  <c r="X62" i="9"/>
  <c r="Y62" i="9"/>
  <c r="Z62" i="9"/>
  <c r="AA62" i="9"/>
  <c r="AB62" i="9"/>
  <c r="AC62" i="9"/>
  <c r="AD62" i="9"/>
  <c r="AE62" i="9"/>
  <c r="AF62" i="9"/>
  <c r="AG62" i="9"/>
  <c r="AH62" i="9"/>
  <c r="U63" i="9"/>
  <c r="V63" i="9"/>
  <c r="W63" i="9"/>
  <c r="X63" i="9"/>
  <c r="Y63" i="9"/>
  <c r="Z63" i="9"/>
  <c r="AA63" i="9"/>
  <c r="AB63" i="9"/>
  <c r="AC63" i="9"/>
  <c r="AD63" i="9"/>
  <c r="AE63" i="9"/>
  <c r="AF63" i="9"/>
  <c r="AG63" i="9"/>
  <c r="AH63" i="9"/>
  <c r="U64" i="9"/>
  <c r="V64" i="9"/>
  <c r="W64" i="9"/>
  <c r="X64" i="9"/>
  <c r="Y64" i="9"/>
  <c r="Z64" i="9"/>
  <c r="AA64" i="9"/>
  <c r="AB64" i="9"/>
  <c r="AC64" i="9"/>
  <c r="AD64" i="9"/>
  <c r="AE64" i="9"/>
  <c r="AF64" i="9"/>
  <c r="AG64" i="9"/>
  <c r="AH64" i="9"/>
  <c r="U65" i="9"/>
  <c r="V65" i="9"/>
  <c r="W65" i="9"/>
  <c r="X65" i="9"/>
  <c r="Y65" i="9"/>
  <c r="Z65" i="9"/>
  <c r="AA65" i="9"/>
  <c r="AB65" i="9"/>
  <c r="AC65" i="9"/>
  <c r="AD65" i="9"/>
  <c r="AE65" i="9"/>
  <c r="AF65" i="9"/>
  <c r="AG65" i="9"/>
  <c r="AH65" i="9"/>
  <c r="U66" i="9"/>
  <c r="V66" i="9"/>
  <c r="W66" i="9"/>
  <c r="X66" i="9"/>
  <c r="Y66" i="9"/>
  <c r="Z66" i="9"/>
  <c r="AA66" i="9"/>
  <c r="AB66" i="9"/>
  <c r="AC66" i="9"/>
  <c r="AD66" i="9"/>
  <c r="AE66" i="9"/>
  <c r="AF66" i="9"/>
  <c r="AG66" i="9"/>
  <c r="AH66" i="9"/>
  <c r="U67" i="9"/>
  <c r="V67" i="9"/>
  <c r="W67" i="9"/>
  <c r="X67" i="9"/>
  <c r="Y67" i="9"/>
  <c r="Z67" i="9"/>
  <c r="AA67" i="9"/>
  <c r="AB67" i="9"/>
  <c r="AC67" i="9"/>
  <c r="AD67" i="9"/>
  <c r="AE67" i="9"/>
  <c r="AF67" i="9"/>
  <c r="AG67" i="9"/>
  <c r="AH67" i="9"/>
  <c r="U68" i="9"/>
  <c r="V68" i="9"/>
  <c r="W68" i="9"/>
  <c r="X68" i="9"/>
  <c r="Y68" i="9"/>
  <c r="Z68" i="9"/>
  <c r="AA68" i="9"/>
  <c r="AB68" i="9"/>
  <c r="AC68" i="9"/>
  <c r="AD68" i="9"/>
  <c r="AE68" i="9"/>
  <c r="AF68" i="9"/>
  <c r="AG68" i="9"/>
  <c r="AH68" i="9"/>
  <c r="R69" i="9"/>
  <c r="S69" i="9"/>
  <c r="T69" i="9"/>
  <c r="U72" i="9"/>
  <c r="U74" i="9" s="1"/>
  <c r="V72" i="9"/>
  <c r="W72" i="9"/>
  <c r="X72" i="9"/>
  <c r="Y72" i="9"/>
  <c r="Z72" i="9"/>
  <c r="Z74" i="9" s="1"/>
  <c r="AA72" i="9"/>
  <c r="AB72" i="9"/>
  <c r="AC72" i="9"/>
  <c r="AD72" i="9"/>
  <c r="AE72" i="9"/>
  <c r="AE74" i="9" s="1"/>
  <c r="AF72" i="9"/>
  <c r="AG72" i="9"/>
  <c r="AH72" i="9"/>
  <c r="U73" i="9"/>
  <c r="V73" i="9"/>
  <c r="W73" i="9"/>
  <c r="X73" i="9"/>
  <c r="Y73" i="9"/>
  <c r="Z73" i="9"/>
  <c r="AA73" i="9"/>
  <c r="AA74" i="9" s="1"/>
  <c r="AB73" i="9"/>
  <c r="AC73" i="9"/>
  <c r="AD73" i="9"/>
  <c r="AE73" i="9"/>
  <c r="AF73" i="9"/>
  <c r="AG73" i="9"/>
  <c r="AH73" i="9"/>
  <c r="R74" i="9"/>
  <c r="S74" i="9"/>
  <c r="T74" i="9"/>
  <c r="U78" i="9"/>
  <c r="U82" i="9" s="1"/>
  <c r="V78" i="9"/>
  <c r="W78" i="9"/>
  <c r="X78" i="9"/>
  <c r="Y78" i="9"/>
  <c r="Z78" i="9"/>
  <c r="AA78" i="9"/>
  <c r="AA82" i="9" s="1"/>
  <c r="AB78" i="9"/>
  <c r="AC78" i="9"/>
  <c r="AD78" i="9"/>
  <c r="AE78" i="9"/>
  <c r="AF78" i="9"/>
  <c r="AG78" i="9"/>
  <c r="AH78" i="9"/>
  <c r="U79" i="9"/>
  <c r="V79" i="9"/>
  <c r="W79" i="9"/>
  <c r="X79" i="9"/>
  <c r="Y79" i="9"/>
  <c r="Z79" i="9"/>
  <c r="AA79" i="9"/>
  <c r="AB79" i="9"/>
  <c r="AC79" i="9"/>
  <c r="AD79" i="9"/>
  <c r="AE79" i="9"/>
  <c r="AF79" i="9"/>
  <c r="AG79" i="9"/>
  <c r="AH79" i="9"/>
  <c r="U80" i="9"/>
  <c r="V80" i="9"/>
  <c r="W80" i="9"/>
  <c r="X80" i="9"/>
  <c r="Y80" i="9"/>
  <c r="Z80" i="9"/>
  <c r="AA80" i="9"/>
  <c r="AB80" i="9"/>
  <c r="AC80" i="9"/>
  <c r="AD80" i="9"/>
  <c r="AE80" i="9"/>
  <c r="AF80" i="9"/>
  <c r="AG80" i="9"/>
  <c r="AH80" i="9"/>
  <c r="U81" i="9"/>
  <c r="V81" i="9"/>
  <c r="W81" i="9"/>
  <c r="X81" i="9"/>
  <c r="Y81" i="9"/>
  <c r="Z81" i="9"/>
  <c r="AA81" i="9"/>
  <c r="AB81" i="9"/>
  <c r="AC81" i="9"/>
  <c r="AD81" i="9"/>
  <c r="AE81" i="9"/>
  <c r="AF81" i="9"/>
  <c r="AG81" i="9"/>
  <c r="AH81" i="9"/>
  <c r="R82" i="9"/>
  <c r="S82" i="9"/>
  <c r="T82" i="9"/>
  <c r="R84" i="9"/>
  <c r="S84" i="9"/>
  <c r="T84" i="9"/>
  <c r="U88" i="9"/>
  <c r="V88" i="9"/>
  <c r="W88" i="9"/>
  <c r="X88" i="9"/>
  <c r="Y88" i="9"/>
  <c r="Z88" i="9"/>
  <c r="AA88" i="9"/>
  <c r="AB88" i="9"/>
  <c r="AC88" i="9"/>
  <c r="AD88" i="9"/>
  <c r="AE88" i="9"/>
  <c r="AF88" i="9"/>
  <c r="AG88" i="9"/>
  <c r="AH88" i="9"/>
  <c r="U89" i="9"/>
  <c r="V89" i="9"/>
  <c r="W89" i="9"/>
  <c r="X89" i="9"/>
  <c r="Y89" i="9"/>
  <c r="Z89" i="9"/>
  <c r="AA89" i="9"/>
  <c r="AB89" i="9"/>
  <c r="AC89" i="9"/>
  <c r="AD89" i="9"/>
  <c r="AE89" i="9"/>
  <c r="AF89" i="9"/>
  <c r="AG89" i="9"/>
  <c r="AH89" i="9"/>
  <c r="U90" i="9"/>
  <c r="V90" i="9"/>
  <c r="W90" i="9"/>
  <c r="X90" i="9"/>
  <c r="Y90" i="9"/>
  <c r="Z90" i="9"/>
  <c r="AA90" i="9"/>
  <c r="AB90" i="9"/>
  <c r="AC90" i="9"/>
  <c r="AD90" i="9"/>
  <c r="AE90" i="9"/>
  <c r="AF90" i="9"/>
  <c r="AG90" i="9"/>
  <c r="AH90" i="9"/>
  <c r="U91" i="9"/>
  <c r="V91" i="9"/>
  <c r="W91" i="9"/>
  <c r="X91" i="9"/>
  <c r="Y91" i="9"/>
  <c r="Z91" i="9"/>
  <c r="AA91" i="9"/>
  <c r="AB91" i="9"/>
  <c r="AC91" i="9"/>
  <c r="AD91" i="9"/>
  <c r="AE91" i="9"/>
  <c r="AF91" i="9"/>
  <c r="AG91" i="9"/>
  <c r="AH91" i="9"/>
  <c r="U92" i="9"/>
  <c r="V92" i="9"/>
  <c r="W92" i="9"/>
  <c r="X92" i="9"/>
  <c r="Y92" i="9"/>
  <c r="Z92" i="9"/>
  <c r="AA92" i="9"/>
  <c r="AB92" i="9"/>
  <c r="AC92" i="9"/>
  <c r="AD92" i="9"/>
  <c r="AE92" i="9"/>
  <c r="AF92" i="9"/>
  <c r="AG92" i="9"/>
  <c r="AH92" i="9"/>
  <c r="U93" i="9"/>
  <c r="V93" i="9"/>
  <c r="W93" i="9"/>
  <c r="X93" i="9"/>
  <c r="Y93" i="9"/>
  <c r="Z93" i="9"/>
  <c r="AA93" i="9"/>
  <c r="AB93" i="9"/>
  <c r="AC93" i="9"/>
  <c r="AD93" i="9"/>
  <c r="AE93" i="9"/>
  <c r="AF93" i="9"/>
  <c r="AG93" i="9"/>
  <c r="AH93" i="9"/>
  <c r="U94" i="9"/>
  <c r="V94" i="9"/>
  <c r="W94" i="9"/>
  <c r="X94" i="9"/>
  <c r="Y94" i="9"/>
  <c r="Z94" i="9"/>
  <c r="AA94" i="9"/>
  <c r="AB94" i="9"/>
  <c r="AC94" i="9"/>
  <c r="AD94" i="9"/>
  <c r="AE94" i="9"/>
  <c r="AF94" i="9"/>
  <c r="AG94" i="9"/>
  <c r="AH94" i="9"/>
  <c r="U95" i="9"/>
  <c r="V95" i="9"/>
  <c r="W95" i="9"/>
  <c r="X95" i="9"/>
  <c r="Y95" i="9"/>
  <c r="Z95" i="9"/>
  <c r="AA95" i="9"/>
  <c r="AB95" i="9"/>
  <c r="AC95" i="9"/>
  <c r="AD95" i="9"/>
  <c r="AE95" i="9"/>
  <c r="AF95" i="9"/>
  <c r="AG95" i="9"/>
  <c r="AH95" i="9"/>
  <c r="U96" i="9"/>
  <c r="V96" i="9"/>
  <c r="W96" i="9"/>
  <c r="X96" i="9"/>
  <c r="Y96" i="9"/>
  <c r="Z96" i="9"/>
  <c r="AA96" i="9"/>
  <c r="AB96" i="9"/>
  <c r="AC96" i="9"/>
  <c r="AD96" i="9"/>
  <c r="AE96" i="9"/>
  <c r="AF96" i="9"/>
  <c r="AG96" i="9"/>
  <c r="AH96" i="9"/>
  <c r="U97" i="9"/>
  <c r="V97" i="9"/>
  <c r="W97" i="9"/>
  <c r="X97" i="9"/>
  <c r="Y97" i="9"/>
  <c r="Z97" i="9"/>
  <c r="AA97" i="9"/>
  <c r="AB97" i="9"/>
  <c r="AC97" i="9"/>
  <c r="AD97" i="9"/>
  <c r="AE97" i="9"/>
  <c r="AF97" i="9"/>
  <c r="AG97" i="9"/>
  <c r="AH97" i="9"/>
  <c r="U98" i="9"/>
  <c r="V98" i="9"/>
  <c r="W98" i="9"/>
  <c r="X98" i="9"/>
  <c r="Y98" i="9"/>
  <c r="Z98" i="9"/>
  <c r="AA98" i="9"/>
  <c r="AB98" i="9"/>
  <c r="AC98" i="9"/>
  <c r="AD98" i="9"/>
  <c r="AE98" i="9"/>
  <c r="AF98" i="9"/>
  <c r="AG98" i="9"/>
  <c r="AH98" i="9"/>
  <c r="U99" i="9"/>
  <c r="V99" i="9"/>
  <c r="W99" i="9"/>
  <c r="X99" i="9"/>
  <c r="Y99" i="9"/>
  <c r="Z99" i="9"/>
  <c r="AA99" i="9"/>
  <c r="AB99" i="9"/>
  <c r="AC99" i="9"/>
  <c r="AD99" i="9"/>
  <c r="AE99" i="9"/>
  <c r="AF99" i="9"/>
  <c r="AG99" i="9"/>
  <c r="AH99" i="9"/>
  <c r="U100" i="9"/>
  <c r="V100" i="9"/>
  <c r="W100" i="9"/>
  <c r="X100" i="9"/>
  <c r="Y100" i="9"/>
  <c r="Z100" i="9"/>
  <c r="AA100" i="9"/>
  <c r="AB100" i="9"/>
  <c r="AC100" i="9"/>
  <c r="AD100" i="9"/>
  <c r="AE100" i="9"/>
  <c r="AF100" i="9"/>
  <c r="AG100" i="9"/>
  <c r="AH100" i="9"/>
  <c r="U101" i="9"/>
  <c r="V101" i="9"/>
  <c r="W101" i="9"/>
  <c r="X101" i="9"/>
  <c r="Y101" i="9"/>
  <c r="Z101" i="9"/>
  <c r="AA101" i="9"/>
  <c r="AB101" i="9"/>
  <c r="AC101" i="9"/>
  <c r="AD101" i="9"/>
  <c r="AE101" i="9"/>
  <c r="AF101" i="9"/>
  <c r="AG101" i="9"/>
  <c r="AH101" i="9"/>
  <c r="U102" i="9"/>
  <c r="V102" i="9"/>
  <c r="W102" i="9"/>
  <c r="X102" i="9"/>
  <c r="Y102" i="9"/>
  <c r="Z102" i="9"/>
  <c r="AA102" i="9"/>
  <c r="AB102" i="9"/>
  <c r="AC102" i="9"/>
  <c r="AD102" i="9"/>
  <c r="AE102" i="9"/>
  <c r="AF102" i="9"/>
  <c r="AG102" i="9"/>
  <c r="AH102" i="9"/>
  <c r="U103" i="9"/>
  <c r="V103" i="9"/>
  <c r="W103" i="9"/>
  <c r="X103" i="9"/>
  <c r="Y103" i="9"/>
  <c r="Z103" i="9"/>
  <c r="AA103" i="9"/>
  <c r="AB103" i="9"/>
  <c r="AC103" i="9"/>
  <c r="AD103" i="9"/>
  <c r="AE103" i="9"/>
  <c r="AF103" i="9"/>
  <c r="AG103" i="9"/>
  <c r="AH103" i="9"/>
  <c r="U104" i="9"/>
  <c r="V104" i="9"/>
  <c r="W104" i="9"/>
  <c r="X104" i="9"/>
  <c r="Y104" i="9"/>
  <c r="Z104" i="9"/>
  <c r="AA104" i="9"/>
  <c r="AB104" i="9"/>
  <c r="AC104" i="9"/>
  <c r="AD104" i="9"/>
  <c r="AE104" i="9"/>
  <c r="AF104" i="9"/>
  <c r="AG104" i="9"/>
  <c r="AH104" i="9"/>
  <c r="U105" i="9"/>
  <c r="V105" i="9"/>
  <c r="W105" i="9"/>
  <c r="X105" i="9"/>
  <c r="Y105" i="9"/>
  <c r="Z105" i="9"/>
  <c r="AA105" i="9"/>
  <c r="AB105" i="9"/>
  <c r="AC105" i="9"/>
  <c r="AD105" i="9"/>
  <c r="AE105" i="9"/>
  <c r="AF105" i="9"/>
  <c r="AG105" i="9"/>
  <c r="AH105" i="9"/>
  <c r="U106" i="9"/>
  <c r="V106" i="9"/>
  <c r="W106" i="9"/>
  <c r="X106" i="9"/>
  <c r="Y106" i="9"/>
  <c r="Z106" i="9"/>
  <c r="AA106" i="9"/>
  <c r="AB106" i="9"/>
  <c r="AC106" i="9"/>
  <c r="AD106" i="9"/>
  <c r="AE106" i="9"/>
  <c r="AF106" i="9"/>
  <c r="AG106" i="9"/>
  <c r="AH106" i="9"/>
  <c r="U107" i="9"/>
  <c r="V107" i="9"/>
  <c r="W107" i="9"/>
  <c r="X107" i="9"/>
  <c r="Y107" i="9"/>
  <c r="Z107" i="9"/>
  <c r="AA107" i="9"/>
  <c r="AB107" i="9"/>
  <c r="AC107" i="9"/>
  <c r="AD107" i="9"/>
  <c r="AE107" i="9"/>
  <c r="AF107" i="9"/>
  <c r="AG107" i="9"/>
  <c r="AH107" i="9"/>
  <c r="U108" i="9"/>
  <c r="V108" i="9"/>
  <c r="W108" i="9"/>
  <c r="X108" i="9"/>
  <c r="Y108" i="9"/>
  <c r="Z108" i="9"/>
  <c r="AA108" i="9"/>
  <c r="AB108" i="9"/>
  <c r="AC108" i="9"/>
  <c r="AD108" i="9"/>
  <c r="AE108" i="9"/>
  <c r="AF108" i="9"/>
  <c r="AG108" i="9"/>
  <c r="AH108" i="9"/>
  <c r="U109" i="9"/>
  <c r="V109" i="9"/>
  <c r="W109" i="9"/>
  <c r="X109" i="9"/>
  <c r="Y109" i="9"/>
  <c r="Z109" i="9"/>
  <c r="AA109" i="9"/>
  <c r="AB109" i="9"/>
  <c r="AC109" i="9"/>
  <c r="AD109" i="9"/>
  <c r="AE109" i="9"/>
  <c r="AF109" i="9"/>
  <c r="AG109" i="9"/>
  <c r="AH109" i="9"/>
  <c r="U110" i="9"/>
  <c r="V110" i="9"/>
  <c r="W110" i="9"/>
  <c r="X110" i="9"/>
  <c r="Y110" i="9"/>
  <c r="Z110" i="9"/>
  <c r="AA110" i="9"/>
  <c r="AB110" i="9"/>
  <c r="AC110" i="9"/>
  <c r="AD110" i="9"/>
  <c r="AE110" i="9"/>
  <c r="AF110" i="9"/>
  <c r="AG110" i="9"/>
  <c r="AH110" i="9"/>
  <c r="U111" i="9"/>
  <c r="V111" i="9"/>
  <c r="W111" i="9"/>
  <c r="X111" i="9"/>
  <c r="Y111" i="9"/>
  <c r="Z111" i="9"/>
  <c r="AA111" i="9"/>
  <c r="AB111" i="9"/>
  <c r="AC111" i="9"/>
  <c r="AD111" i="9"/>
  <c r="AE111" i="9"/>
  <c r="AF111" i="9"/>
  <c r="AG111" i="9"/>
  <c r="AH111" i="9"/>
  <c r="R112" i="9"/>
  <c r="S112" i="9"/>
  <c r="T112" i="9"/>
  <c r="U115" i="9"/>
  <c r="U118" i="9" s="1"/>
  <c r="V115" i="9"/>
  <c r="W115" i="9"/>
  <c r="X115" i="9"/>
  <c r="Y115" i="9"/>
  <c r="Z115" i="9"/>
  <c r="Z118" i="9" s="1"/>
  <c r="AA115" i="9"/>
  <c r="AB115" i="9"/>
  <c r="AC115" i="9"/>
  <c r="AD115" i="9"/>
  <c r="AE115" i="9"/>
  <c r="AF115" i="9"/>
  <c r="AG115" i="9"/>
  <c r="AH115" i="9"/>
  <c r="U116" i="9"/>
  <c r="V116" i="9"/>
  <c r="W116" i="9"/>
  <c r="X116" i="9"/>
  <c r="Y116" i="9"/>
  <c r="Z116" i="9"/>
  <c r="AA116" i="9"/>
  <c r="AA118" i="9" s="1"/>
  <c r="AB116" i="9"/>
  <c r="AC116" i="9"/>
  <c r="AD116" i="9"/>
  <c r="AE116" i="9"/>
  <c r="AF116" i="9"/>
  <c r="AG116" i="9"/>
  <c r="AH116" i="9"/>
  <c r="U117" i="9"/>
  <c r="V117" i="9"/>
  <c r="W117" i="9"/>
  <c r="X117" i="9"/>
  <c r="Y117" i="9"/>
  <c r="Z117" i="9"/>
  <c r="AA117" i="9"/>
  <c r="AB117" i="9"/>
  <c r="AC117" i="9"/>
  <c r="AD117" i="9"/>
  <c r="AE117" i="9"/>
  <c r="AF117" i="9"/>
  <c r="AG117" i="9"/>
  <c r="AH117" i="9"/>
  <c r="R118" i="9"/>
  <c r="S118" i="9"/>
  <c r="T118" i="9"/>
  <c r="U121" i="9"/>
  <c r="U126" i="9" s="1"/>
  <c r="V121" i="9"/>
  <c r="W121" i="9"/>
  <c r="X121" i="9"/>
  <c r="Y121" i="9"/>
  <c r="Z121" i="9"/>
  <c r="AA121" i="9"/>
  <c r="AB121" i="9"/>
  <c r="AC121" i="9"/>
  <c r="AD121" i="9"/>
  <c r="AE121" i="9"/>
  <c r="AF121" i="9"/>
  <c r="AG121" i="9"/>
  <c r="AH121" i="9"/>
  <c r="U122" i="9"/>
  <c r="V122" i="9"/>
  <c r="W122" i="9"/>
  <c r="W126" i="9" s="1"/>
  <c r="X122" i="9"/>
  <c r="Y122" i="9"/>
  <c r="Z122" i="9"/>
  <c r="AA122" i="9"/>
  <c r="AB122" i="9"/>
  <c r="AC122" i="9"/>
  <c r="AD122" i="9"/>
  <c r="AE122" i="9"/>
  <c r="AF122" i="9"/>
  <c r="AG122" i="9"/>
  <c r="AH122" i="9"/>
  <c r="U123" i="9"/>
  <c r="V123" i="9"/>
  <c r="W123" i="9"/>
  <c r="X123" i="9"/>
  <c r="Y123" i="9"/>
  <c r="Z123" i="9"/>
  <c r="AA123" i="9"/>
  <c r="AB123" i="9"/>
  <c r="AC123" i="9"/>
  <c r="AD123" i="9"/>
  <c r="AE123" i="9"/>
  <c r="AF123" i="9"/>
  <c r="AG123" i="9"/>
  <c r="AH123" i="9"/>
  <c r="U124" i="9"/>
  <c r="V124" i="9"/>
  <c r="W124" i="9"/>
  <c r="X124" i="9"/>
  <c r="Y124" i="9"/>
  <c r="Z124" i="9"/>
  <c r="AA124" i="9"/>
  <c r="AB124" i="9"/>
  <c r="AC124" i="9"/>
  <c r="AD124" i="9"/>
  <c r="AE124" i="9"/>
  <c r="AF124" i="9"/>
  <c r="AG124" i="9"/>
  <c r="AH124" i="9"/>
  <c r="U125" i="9"/>
  <c r="V125" i="9"/>
  <c r="W125" i="9"/>
  <c r="X125" i="9"/>
  <c r="Y125" i="9"/>
  <c r="Z125" i="9"/>
  <c r="AA125" i="9"/>
  <c r="AB125" i="9"/>
  <c r="AC125" i="9"/>
  <c r="AD125" i="9"/>
  <c r="AE125" i="9"/>
  <c r="AF125" i="9"/>
  <c r="AG125" i="9"/>
  <c r="AH125" i="9"/>
  <c r="R126" i="9"/>
  <c r="S126" i="9"/>
  <c r="T126" i="9"/>
  <c r="U129" i="9"/>
  <c r="U144" i="9" s="1"/>
  <c r="V129" i="9"/>
  <c r="W129" i="9"/>
  <c r="X129" i="9"/>
  <c r="Y129" i="9"/>
  <c r="Z129" i="9"/>
  <c r="AA129" i="9"/>
  <c r="AB129" i="9"/>
  <c r="AC129" i="9"/>
  <c r="AD129" i="9"/>
  <c r="AE129" i="9"/>
  <c r="AF129" i="9"/>
  <c r="AG129" i="9"/>
  <c r="AH129" i="9"/>
  <c r="U130" i="9"/>
  <c r="V130" i="9"/>
  <c r="W130" i="9"/>
  <c r="X130" i="9"/>
  <c r="Y130" i="9"/>
  <c r="Z130" i="9"/>
  <c r="AA130" i="9"/>
  <c r="AB130" i="9"/>
  <c r="AC130" i="9"/>
  <c r="AD130" i="9"/>
  <c r="AE130" i="9"/>
  <c r="AF130" i="9"/>
  <c r="AG130" i="9"/>
  <c r="AH130" i="9"/>
  <c r="U131" i="9"/>
  <c r="V131" i="9"/>
  <c r="W131" i="9"/>
  <c r="X131" i="9"/>
  <c r="Y131" i="9"/>
  <c r="Z131" i="9"/>
  <c r="AA131" i="9"/>
  <c r="AB131" i="9"/>
  <c r="AC131" i="9"/>
  <c r="AD131" i="9"/>
  <c r="AE131" i="9"/>
  <c r="AF131" i="9"/>
  <c r="AG131" i="9"/>
  <c r="AH131" i="9"/>
  <c r="U132" i="9"/>
  <c r="V132" i="9"/>
  <c r="W132" i="9"/>
  <c r="X132" i="9"/>
  <c r="Y132" i="9"/>
  <c r="Z132" i="9"/>
  <c r="AA132" i="9"/>
  <c r="AB132" i="9"/>
  <c r="AC132" i="9"/>
  <c r="AD132" i="9"/>
  <c r="AE132" i="9"/>
  <c r="AF132" i="9"/>
  <c r="AG132" i="9"/>
  <c r="AH132" i="9"/>
  <c r="U133" i="9"/>
  <c r="V133" i="9"/>
  <c r="W133" i="9"/>
  <c r="X133" i="9"/>
  <c r="Y133" i="9"/>
  <c r="Z133" i="9"/>
  <c r="AA133" i="9"/>
  <c r="AB133" i="9"/>
  <c r="AC133" i="9"/>
  <c r="AD133" i="9"/>
  <c r="AE133" i="9"/>
  <c r="AF133" i="9"/>
  <c r="AG133" i="9"/>
  <c r="AH133" i="9"/>
  <c r="U134" i="9"/>
  <c r="V134" i="9"/>
  <c r="W134" i="9"/>
  <c r="X134" i="9"/>
  <c r="Y134" i="9"/>
  <c r="Z134" i="9"/>
  <c r="AA134" i="9"/>
  <c r="AB134" i="9"/>
  <c r="AC134" i="9"/>
  <c r="AD134" i="9"/>
  <c r="AE134" i="9"/>
  <c r="AF134" i="9"/>
  <c r="AG134" i="9"/>
  <c r="AH134" i="9"/>
  <c r="U135" i="9"/>
  <c r="V135" i="9"/>
  <c r="W135" i="9"/>
  <c r="X135" i="9"/>
  <c r="Y135" i="9"/>
  <c r="Z135" i="9"/>
  <c r="AA135" i="9"/>
  <c r="AB135" i="9"/>
  <c r="AC135" i="9"/>
  <c r="AD135" i="9"/>
  <c r="AE135" i="9"/>
  <c r="AF135" i="9"/>
  <c r="AG135" i="9"/>
  <c r="AH135" i="9"/>
  <c r="U136" i="9"/>
  <c r="V136" i="9"/>
  <c r="W136" i="9"/>
  <c r="X136" i="9"/>
  <c r="Y136" i="9"/>
  <c r="Z136" i="9"/>
  <c r="AA136" i="9"/>
  <c r="AB136" i="9"/>
  <c r="AC136" i="9"/>
  <c r="AD136" i="9"/>
  <c r="AE136" i="9"/>
  <c r="AF136" i="9"/>
  <c r="AG136" i="9"/>
  <c r="AH136" i="9"/>
  <c r="U137" i="9"/>
  <c r="V137" i="9"/>
  <c r="W137" i="9"/>
  <c r="X137" i="9"/>
  <c r="Y137" i="9"/>
  <c r="Z137" i="9"/>
  <c r="AA137" i="9"/>
  <c r="AB137" i="9"/>
  <c r="AC137" i="9"/>
  <c r="AD137" i="9"/>
  <c r="AE137" i="9"/>
  <c r="AF137" i="9"/>
  <c r="AG137" i="9"/>
  <c r="AH137" i="9"/>
  <c r="U138" i="9"/>
  <c r="V138" i="9"/>
  <c r="W138" i="9"/>
  <c r="X138" i="9"/>
  <c r="Y138" i="9"/>
  <c r="Z138" i="9"/>
  <c r="AA138" i="9"/>
  <c r="AB138" i="9"/>
  <c r="AC138" i="9"/>
  <c r="AD138" i="9"/>
  <c r="AE138" i="9"/>
  <c r="AF138" i="9"/>
  <c r="AG138" i="9"/>
  <c r="AH138" i="9"/>
  <c r="U139" i="9"/>
  <c r="V139" i="9"/>
  <c r="W139" i="9"/>
  <c r="X139" i="9"/>
  <c r="Y139" i="9"/>
  <c r="Z139" i="9"/>
  <c r="AA139" i="9"/>
  <c r="AB139" i="9"/>
  <c r="AC139" i="9"/>
  <c r="AD139" i="9"/>
  <c r="AE139" i="9"/>
  <c r="AF139" i="9"/>
  <c r="AG139" i="9"/>
  <c r="AH139" i="9"/>
  <c r="U140" i="9"/>
  <c r="V140" i="9"/>
  <c r="W140" i="9"/>
  <c r="X140" i="9"/>
  <c r="Y140" i="9"/>
  <c r="Z140" i="9"/>
  <c r="AA140" i="9"/>
  <c r="AB140" i="9"/>
  <c r="AC140" i="9"/>
  <c r="AD140" i="9"/>
  <c r="AE140" i="9"/>
  <c r="AF140" i="9"/>
  <c r="AG140" i="9"/>
  <c r="AH140" i="9"/>
  <c r="U141" i="9"/>
  <c r="V141" i="9"/>
  <c r="W141" i="9"/>
  <c r="X141" i="9"/>
  <c r="Y141" i="9"/>
  <c r="Z141" i="9"/>
  <c r="AA141" i="9"/>
  <c r="AB141" i="9"/>
  <c r="AC141" i="9"/>
  <c r="AD141" i="9"/>
  <c r="AE141" i="9"/>
  <c r="AF141" i="9"/>
  <c r="AG141" i="9"/>
  <c r="AH141" i="9"/>
  <c r="U142" i="9"/>
  <c r="V142" i="9"/>
  <c r="W142" i="9"/>
  <c r="X142" i="9"/>
  <c r="Y142" i="9"/>
  <c r="Z142" i="9"/>
  <c r="AA142" i="9"/>
  <c r="AB142" i="9"/>
  <c r="AC142" i="9"/>
  <c r="AD142" i="9"/>
  <c r="AE142" i="9"/>
  <c r="AF142" i="9"/>
  <c r="AG142" i="9"/>
  <c r="AH142" i="9"/>
  <c r="U143" i="9"/>
  <c r="V143" i="9"/>
  <c r="W143" i="9"/>
  <c r="X143" i="9"/>
  <c r="Y143" i="9"/>
  <c r="Z143" i="9"/>
  <c r="AA143" i="9"/>
  <c r="AB143" i="9"/>
  <c r="AC143" i="9"/>
  <c r="AD143" i="9"/>
  <c r="AE143" i="9"/>
  <c r="AF143" i="9"/>
  <c r="AG143" i="9"/>
  <c r="AH143" i="9"/>
  <c r="R144" i="9"/>
  <c r="S144" i="9"/>
  <c r="T144" i="9"/>
  <c r="U147" i="9"/>
  <c r="U159" i="9" s="1"/>
  <c r="V147" i="9"/>
  <c r="W147" i="9"/>
  <c r="X147" i="9"/>
  <c r="Y147" i="9"/>
  <c r="Z147" i="9"/>
  <c r="AA147" i="9"/>
  <c r="AB147" i="9"/>
  <c r="AC147" i="9"/>
  <c r="AD147" i="9"/>
  <c r="AE147" i="9"/>
  <c r="AF147" i="9"/>
  <c r="AG147" i="9"/>
  <c r="AH147" i="9"/>
  <c r="U148" i="9"/>
  <c r="V148" i="9"/>
  <c r="W148" i="9"/>
  <c r="X148" i="9"/>
  <c r="Y148" i="9"/>
  <c r="Z148" i="9"/>
  <c r="AA148" i="9"/>
  <c r="AB148" i="9"/>
  <c r="AC148" i="9"/>
  <c r="AD148" i="9"/>
  <c r="AE148" i="9"/>
  <c r="AF148" i="9"/>
  <c r="AG148" i="9"/>
  <c r="AH148" i="9"/>
  <c r="U149" i="9"/>
  <c r="V149" i="9"/>
  <c r="W149" i="9"/>
  <c r="X149" i="9"/>
  <c r="Y149" i="9"/>
  <c r="Z149" i="9"/>
  <c r="AA149" i="9"/>
  <c r="AB149" i="9"/>
  <c r="AC149" i="9"/>
  <c r="AD149" i="9"/>
  <c r="AE149" i="9"/>
  <c r="AF149" i="9"/>
  <c r="AG149" i="9"/>
  <c r="AH149" i="9"/>
  <c r="U150" i="9"/>
  <c r="V150" i="9"/>
  <c r="W150" i="9"/>
  <c r="X150" i="9"/>
  <c r="Y150" i="9"/>
  <c r="Z150" i="9"/>
  <c r="AA150" i="9"/>
  <c r="AB150" i="9"/>
  <c r="AC150" i="9"/>
  <c r="AD150" i="9"/>
  <c r="AE150" i="9"/>
  <c r="AF150" i="9"/>
  <c r="AG150" i="9"/>
  <c r="AH150" i="9"/>
  <c r="U151" i="9"/>
  <c r="V151" i="9"/>
  <c r="W151" i="9"/>
  <c r="X151" i="9"/>
  <c r="Y151" i="9"/>
  <c r="Z151" i="9"/>
  <c r="AA151" i="9"/>
  <c r="AB151" i="9"/>
  <c r="AC151" i="9"/>
  <c r="AD151" i="9"/>
  <c r="AE151" i="9"/>
  <c r="AF151" i="9"/>
  <c r="AG151" i="9"/>
  <c r="AH151" i="9"/>
  <c r="U152" i="9"/>
  <c r="V152" i="9"/>
  <c r="W152" i="9"/>
  <c r="X152" i="9"/>
  <c r="Y152" i="9"/>
  <c r="Z152" i="9"/>
  <c r="AA152" i="9"/>
  <c r="AB152" i="9"/>
  <c r="AC152" i="9"/>
  <c r="AD152" i="9"/>
  <c r="AE152" i="9"/>
  <c r="AF152" i="9"/>
  <c r="AG152" i="9"/>
  <c r="AH152" i="9"/>
  <c r="U153" i="9"/>
  <c r="V153" i="9"/>
  <c r="W153" i="9"/>
  <c r="X153" i="9"/>
  <c r="Y153" i="9"/>
  <c r="Z153" i="9"/>
  <c r="AA153" i="9"/>
  <c r="AB153" i="9"/>
  <c r="AC153" i="9"/>
  <c r="AD153" i="9"/>
  <c r="AE153" i="9"/>
  <c r="AF153" i="9"/>
  <c r="AG153" i="9"/>
  <c r="AH153" i="9"/>
  <c r="U154" i="9"/>
  <c r="V154" i="9"/>
  <c r="W154" i="9"/>
  <c r="X154" i="9"/>
  <c r="Y154" i="9"/>
  <c r="Z154" i="9"/>
  <c r="AA154" i="9"/>
  <c r="AB154" i="9"/>
  <c r="AC154" i="9"/>
  <c r="AD154" i="9"/>
  <c r="AE154" i="9"/>
  <c r="AF154" i="9"/>
  <c r="AG154" i="9"/>
  <c r="AH154" i="9"/>
  <c r="U155" i="9"/>
  <c r="V155" i="9"/>
  <c r="W155" i="9"/>
  <c r="X155" i="9"/>
  <c r="Y155" i="9"/>
  <c r="Z155" i="9"/>
  <c r="AA155" i="9"/>
  <c r="AB155" i="9"/>
  <c r="AC155" i="9"/>
  <c r="AD155" i="9"/>
  <c r="AE155" i="9"/>
  <c r="AF155" i="9"/>
  <c r="AG155" i="9"/>
  <c r="AH155" i="9"/>
  <c r="U156" i="9"/>
  <c r="V156" i="9"/>
  <c r="W156" i="9"/>
  <c r="X156" i="9"/>
  <c r="Y156" i="9"/>
  <c r="Z156" i="9"/>
  <c r="AA156" i="9"/>
  <c r="AB156" i="9"/>
  <c r="AC156" i="9"/>
  <c r="AD156" i="9"/>
  <c r="AE156" i="9"/>
  <c r="AF156" i="9"/>
  <c r="AG156" i="9"/>
  <c r="AH156" i="9"/>
  <c r="U157" i="9"/>
  <c r="V157" i="9"/>
  <c r="W157" i="9"/>
  <c r="X157" i="9"/>
  <c r="Y157" i="9"/>
  <c r="Z157" i="9"/>
  <c r="AA157" i="9"/>
  <c r="AB157" i="9"/>
  <c r="AC157" i="9"/>
  <c r="AD157" i="9"/>
  <c r="AE157" i="9"/>
  <c r="AF157" i="9"/>
  <c r="AG157" i="9"/>
  <c r="AH157" i="9"/>
  <c r="U158" i="9"/>
  <c r="V158" i="9"/>
  <c r="W158" i="9"/>
  <c r="X158" i="9"/>
  <c r="Y158" i="9"/>
  <c r="Z158" i="9"/>
  <c r="AA158" i="9"/>
  <c r="AB158" i="9"/>
  <c r="AC158" i="9"/>
  <c r="AD158" i="9"/>
  <c r="AE158" i="9"/>
  <c r="AF158" i="9"/>
  <c r="AG158" i="9"/>
  <c r="AH158" i="9"/>
  <c r="R159" i="9"/>
  <c r="S159" i="9"/>
  <c r="T159" i="9"/>
  <c r="U162" i="9"/>
  <c r="U201" i="9" s="1"/>
  <c r="V162" i="9"/>
  <c r="W162" i="9"/>
  <c r="X162" i="9"/>
  <c r="Y162" i="9"/>
  <c r="Z162" i="9"/>
  <c r="AA162" i="9"/>
  <c r="AB162" i="9"/>
  <c r="AC162" i="9"/>
  <c r="AD162" i="9"/>
  <c r="AE162" i="9"/>
  <c r="AF162" i="9"/>
  <c r="AG162" i="9"/>
  <c r="AH162" i="9"/>
  <c r="U163" i="9"/>
  <c r="V163" i="9"/>
  <c r="W163" i="9"/>
  <c r="X163" i="9"/>
  <c r="Y163" i="9"/>
  <c r="Z163" i="9"/>
  <c r="AA163" i="9"/>
  <c r="AB163" i="9"/>
  <c r="AC163" i="9"/>
  <c r="AD163" i="9"/>
  <c r="AE163" i="9"/>
  <c r="AF163" i="9"/>
  <c r="AG163" i="9"/>
  <c r="AH163" i="9"/>
  <c r="U164" i="9"/>
  <c r="V164" i="9"/>
  <c r="W164" i="9"/>
  <c r="X164" i="9"/>
  <c r="Y164" i="9"/>
  <c r="Z164" i="9"/>
  <c r="AA164" i="9"/>
  <c r="AB164" i="9"/>
  <c r="AC164" i="9"/>
  <c r="AD164" i="9"/>
  <c r="AE164" i="9"/>
  <c r="AF164" i="9"/>
  <c r="AG164" i="9"/>
  <c r="AH164" i="9"/>
  <c r="U165" i="9"/>
  <c r="V165" i="9"/>
  <c r="W165" i="9"/>
  <c r="X165" i="9"/>
  <c r="Y165" i="9"/>
  <c r="Z165" i="9"/>
  <c r="AA165" i="9"/>
  <c r="AB165" i="9"/>
  <c r="AC165" i="9"/>
  <c r="AD165" i="9"/>
  <c r="AE165" i="9"/>
  <c r="AF165" i="9"/>
  <c r="AG165" i="9"/>
  <c r="AH165" i="9"/>
  <c r="U166" i="9"/>
  <c r="V166" i="9"/>
  <c r="W166" i="9"/>
  <c r="X166" i="9"/>
  <c r="Y166" i="9"/>
  <c r="Z166" i="9"/>
  <c r="AA166" i="9"/>
  <c r="AB166" i="9"/>
  <c r="AC166" i="9"/>
  <c r="AD166" i="9"/>
  <c r="AE166" i="9"/>
  <c r="AF166" i="9"/>
  <c r="AG166" i="9"/>
  <c r="AH166" i="9"/>
  <c r="U167" i="9"/>
  <c r="V167" i="9"/>
  <c r="W167" i="9"/>
  <c r="X167" i="9"/>
  <c r="Y167" i="9"/>
  <c r="Z167" i="9"/>
  <c r="AA167" i="9"/>
  <c r="AB167" i="9"/>
  <c r="AC167" i="9"/>
  <c r="AD167" i="9"/>
  <c r="AE167" i="9"/>
  <c r="AF167" i="9"/>
  <c r="AG167" i="9"/>
  <c r="AH167" i="9"/>
  <c r="U168" i="9"/>
  <c r="V168" i="9"/>
  <c r="W168" i="9"/>
  <c r="X168" i="9"/>
  <c r="Y168" i="9"/>
  <c r="Z168" i="9"/>
  <c r="AA168" i="9"/>
  <c r="AB168" i="9"/>
  <c r="AC168" i="9"/>
  <c r="AD168" i="9"/>
  <c r="AE168" i="9"/>
  <c r="AF168" i="9"/>
  <c r="AG168" i="9"/>
  <c r="AH168" i="9"/>
  <c r="U169" i="9"/>
  <c r="V169" i="9"/>
  <c r="W169" i="9"/>
  <c r="X169" i="9"/>
  <c r="Y169" i="9"/>
  <c r="Z169" i="9"/>
  <c r="AA169" i="9"/>
  <c r="AB169" i="9"/>
  <c r="AC169" i="9"/>
  <c r="AD169" i="9"/>
  <c r="AE169" i="9"/>
  <c r="AF169" i="9"/>
  <c r="AG169" i="9"/>
  <c r="AH169" i="9"/>
  <c r="U170" i="9"/>
  <c r="V170" i="9"/>
  <c r="W170" i="9"/>
  <c r="X170" i="9"/>
  <c r="Y170" i="9"/>
  <c r="Z170" i="9"/>
  <c r="AA170" i="9"/>
  <c r="AB170" i="9"/>
  <c r="AC170" i="9"/>
  <c r="AD170" i="9"/>
  <c r="AE170" i="9"/>
  <c r="AF170" i="9"/>
  <c r="AG170" i="9"/>
  <c r="AH170" i="9"/>
  <c r="U171" i="9"/>
  <c r="V171" i="9"/>
  <c r="W171" i="9"/>
  <c r="X171" i="9"/>
  <c r="Y171" i="9"/>
  <c r="Z171" i="9"/>
  <c r="AA171" i="9"/>
  <c r="AB171" i="9"/>
  <c r="AC171" i="9"/>
  <c r="AD171" i="9"/>
  <c r="AE171" i="9"/>
  <c r="AF171" i="9"/>
  <c r="AG171" i="9"/>
  <c r="AH171" i="9"/>
  <c r="U172" i="9"/>
  <c r="V172" i="9"/>
  <c r="W172" i="9"/>
  <c r="X172" i="9"/>
  <c r="Y172" i="9"/>
  <c r="Z172" i="9"/>
  <c r="AA172" i="9"/>
  <c r="AB172" i="9"/>
  <c r="AC172" i="9"/>
  <c r="AD172" i="9"/>
  <c r="AE172" i="9"/>
  <c r="AF172" i="9"/>
  <c r="AG172" i="9"/>
  <c r="AH172" i="9"/>
  <c r="U173" i="9"/>
  <c r="V173" i="9"/>
  <c r="W173" i="9"/>
  <c r="X173" i="9"/>
  <c r="Y173" i="9"/>
  <c r="Z173" i="9"/>
  <c r="AA173" i="9"/>
  <c r="AB173" i="9"/>
  <c r="AC173" i="9"/>
  <c r="AD173" i="9"/>
  <c r="AE173" i="9"/>
  <c r="AF173" i="9"/>
  <c r="AG173" i="9"/>
  <c r="AH173" i="9"/>
  <c r="U174" i="9"/>
  <c r="V174" i="9"/>
  <c r="W174" i="9"/>
  <c r="X174" i="9"/>
  <c r="Y174" i="9"/>
  <c r="Z174" i="9"/>
  <c r="AA174" i="9"/>
  <c r="AB174" i="9"/>
  <c r="AC174" i="9"/>
  <c r="AD174" i="9"/>
  <c r="AE174" i="9"/>
  <c r="AF174" i="9"/>
  <c r="AG174" i="9"/>
  <c r="AH174" i="9"/>
  <c r="U175" i="9"/>
  <c r="V175" i="9"/>
  <c r="W175" i="9"/>
  <c r="X175" i="9"/>
  <c r="Y175" i="9"/>
  <c r="Z175" i="9"/>
  <c r="AA175" i="9"/>
  <c r="AB175" i="9"/>
  <c r="AC175" i="9"/>
  <c r="AD175" i="9"/>
  <c r="AE175" i="9"/>
  <c r="AF175" i="9"/>
  <c r="AG175" i="9"/>
  <c r="AH175" i="9"/>
  <c r="U176" i="9"/>
  <c r="V176" i="9"/>
  <c r="W176" i="9"/>
  <c r="X176" i="9"/>
  <c r="Y176" i="9"/>
  <c r="Z176" i="9"/>
  <c r="AA176" i="9"/>
  <c r="AB176" i="9"/>
  <c r="AC176" i="9"/>
  <c r="AD176" i="9"/>
  <c r="AE176" i="9"/>
  <c r="AF176" i="9"/>
  <c r="AG176" i="9"/>
  <c r="AH176" i="9"/>
  <c r="U177" i="9"/>
  <c r="V177" i="9"/>
  <c r="W177" i="9"/>
  <c r="X177" i="9"/>
  <c r="Y177" i="9"/>
  <c r="Z177" i="9"/>
  <c r="AA177" i="9"/>
  <c r="AB177" i="9"/>
  <c r="AC177" i="9"/>
  <c r="AD177" i="9"/>
  <c r="AE177" i="9"/>
  <c r="AF177" i="9"/>
  <c r="AG177" i="9"/>
  <c r="AH177" i="9"/>
  <c r="U178" i="9"/>
  <c r="V178" i="9"/>
  <c r="W178" i="9"/>
  <c r="X178" i="9"/>
  <c r="Y178" i="9"/>
  <c r="Z178" i="9"/>
  <c r="AA178" i="9"/>
  <c r="AB178" i="9"/>
  <c r="AC178" i="9"/>
  <c r="AD178" i="9"/>
  <c r="AE178" i="9"/>
  <c r="AF178" i="9"/>
  <c r="AG178" i="9"/>
  <c r="AH178" i="9"/>
  <c r="U179" i="9"/>
  <c r="V179" i="9"/>
  <c r="W179" i="9"/>
  <c r="X179" i="9"/>
  <c r="Y179" i="9"/>
  <c r="Z179" i="9"/>
  <c r="AA179" i="9"/>
  <c r="AB179" i="9"/>
  <c r="AC179" i="9"/>
  <c r="AD179" i="9"/>
  <c r="AE179" i="9"/>
  <c r="AF179" i="9"/>
  <c r="AG179" i="9"/>
  <c r="AH179" i="9"/>
  <c r="U180" i="9"/>
  <c r="V180" i="9"/>
  <c r="W180" i="9"/>
  <c r="X180" i="9"/>
  <c r="Y180" i="9"/>
  <c r="Z180" i="9"/>
  <c r="AA180" i="9"/>
  <c r="AB180" i="9"/>
  <c r="AC180" i="9"/>
  <c r="AD180" i="9"/>
  <c r="AE180" i="9"/>
  <c r="AF180" i="9"/>
  <c r="AG180" i="9"/>
  <c r="AH180" i="9"/>
  <c r="U181" i="9"/>
  <c r="V181" i="9"/>
  <c r="W181" i="9"/>
  <c r="X181" i="9"/>
  <c r="Y181" i="9"/>
  <c r="Z181" i="9"/>
  <c r="AA181" i="9"/>
  <c r="AB181" i="9"/>
  <c r="AC181" i="9"/>
  <c r="AD181" i="9"/>
  <c r="AE181" i="9"/>
  <c r="AF181" i="9"/>
  <c r="AG181" i="9"/>
  <c r="AH181" i="9"/>
  <c r="U182" i="9"/>
  <c r="V182" i="9"/>
  <c r="W182" i="9"/>
  <c r="X182" i="9"/>
  <c r="Y182" i="9"/>
  <c r="Z182" i="9"/>
  <c r="AA182" i="9"/>
  <c r="AB182" i="9"/>
  <c r="AC182" i="9"/>
  <c r="AD182" i="9"/>
  <c r="AE182" i="9"/>
  <c r="AF182" i="9"/>
  <c r="AG182" i="9"/>
  <c r="AH182" i="9"/>
  <c r="U183" i="9"/>
  <c r="V183" i="9"/>
  <c r="W183" i="9"/>
  <c r="X183" i="9"/>
  <c r="Y183" i="9"/>
  <c r="Z183" i="9"/>
  <c r="AA183" i="9"/>
  <c r="AB183" i="9"/>
  <c r="AC183" i="9"/>
  <c r="AD183" i="9"/>
  <c r="AE183" i="9"/>
  <c r="AF183" i="9"/>
  <c r="AG183" i="9"/>
  <c r="AH183" i="9"/>
  <c r="U184" i="9"/>
  <c r="V184" i="9"/>
  <c r="W184" i="9"/>
  <c r="X184" i="9"/>
  <c r="Y184" i="9"/>
  <c r="Z184" i="9"/>
  <c r="AA184" i="9"/>
  <c r="AB184" i="9"/>
  <c r="AC184" i="9"/>
  <c r="AD184" i="9"/>
  <c r="AE184" i="9"/>
  <c r="AF184" i="9"/>
  <c r="AG184" i="9"/>
  <c r="AH184" i="9"/>
  <c r="U185" i="9"/>
  <c r="V185" i="9"/>
  <c r="W185" i="9"/>
  <c r="X185" i="9"/>
  <c r="Y185" i="9"/>
  <c r="Z185" i="9"/>
  <c r="AA185" i="9"/>
  <c r="AB185" i="9"/>
  <c r="AC185" i="9"/>
  <c r="AD185" i="9"/>
  <c r="AE185" i="9"/>
  <c r="AF185" i="9"/>
  <c r="AG185" i="9"/>
  <c r="AH185" i="9"/>
  <c r="U186" i="9"/>
  <c r="V186" i="9"/>
  <c r="W186" i="9"/>
  <c r="X186" i="9"/>
  <c r="Y186" i="9"/>
  <c r="Z186" i="9"/>
  <c r="AA186" i="9"/>
  <c r="AB186" i="9"/>
  <c r="AC186" i="9"/>
  <c r="AD186" i="9"/>
  <c r="AE186" i="9"/>
  <c r="AF186" i="9"/>
  <c r="AG186" i="9"/>
  <c r="AH186" i="9"/>
  <c r="U187" i="9"/>
  <c r="V187" i="9"/>
  <c r="W187" i="9"/>
  <c r="X187" i="9"/>
  <c r="Y187" i="9"/>
  <c r="Z187" i="9"/>
  <c r="AA187" i="9"/>
  <c r="AB187" i="9"/>
  <c r="AC187" i="9"/>
  <c r="AD187" i="9"/>
  <c r="AE187" i="9"/>
  <c r="AF187" i="9"/>
  <c r="AG187" i="9"/>
  <c r="AH187" i="9"/>
  <c r="U188" i="9"/>
  <c r="V188" i="9"/>
  <c r="W188" i="9"/>
  <c r="X188" i="9"/>
  <c r="Y188" i="9"/>
  <c r="Z188" i="9"/>
  <c r="AA188" i="9"/>
  <c r="AB188" i="9"/>
  <c r="AC188" i="9"/>
  <c r="AD188" i="9"/>
  <c r="AE188" i="9"/>
  <c r="AF188" i="9"/>
  <c r="AG188" i="9"/>
  <c r="AH188" i="9"/>
  <c r="U189" i="9"/>
  <c r="V189" i="9"/>
  <c r="W189" i="9"/>
  <c r="X189" i="9"/>
  <c r="Y189" i="9"/>
  <c r="Z189" i="9"/>
  <c r="AA189" i="9"/>
  <c r="AB189" i="9"/>
  <c r="AC189" i="9"/>
  <c r="AD189" i="9"/>
  <c r="AE189" i="9"/>
  <c r="AF189" i="9"/>
  <c r="AG189" i="9"/>
  <c r="AH189" i="9"/>
  <c r="U190" i="9"/>
  <c r="V190" i="9"/>
  <c r="W190" i="9"/>
  <c r="X190" i="9"/>
  <c r="Y190" i="9"/>
  <c r="Z190" i="9"/>
  <c r="AA190" i="9"/>
  <c r="AB190" i="9"/>
  <c r="AC190" i="9"/>
  <c r="AD190" i="9"/>
  <c r="AE190" i="9"/>
  <c r="AF190" i="9"/>
  <c r="AG190" i="9"/>
  <c r="AH190" i="9"/>
  <c r="U191" i="9"/>
  <c r="V191" i="9"/>
  <c r="W191" i="9"/>
  <c r="X191" i="9"/>
  <c r="Y191" i="9"/>
  <c r="Z191" i="9"/>
  <c r="AA191" i="9"/>
  <c r="AB191" i="9"/>
  <c r="AC191" i="9"/>
  <c r="AD191" i="9"/>
  <c r="AE191" i="9"/>
  <c r="AF191" i="9"/>
  <c r="AG191" i="9"/>
  <c r="AH191" i="9"/>
  <c r="U192" i="9"/>
  <c r="V192" i="9"/>
  <c r="W192" i="9"/>
  <c r="X192" i="9"/>
  <c r="Y192" i="9"/>
  <c r="Z192" i="9"/>
  <c r="AA192" i="9"/>
  <c r="AB192" i="9"/>
  <c r="AC192" i="9"/>
  <c r="AD192" i="9"/>
  <c r="AE192" i="9"/>
  <c r="AF192" i="9"/>
  <c r="AG192" i="9"/>
  <c r="AH192" i="9"/>
  <c r="U193" i="9"/>
  <c r="V193" i="9"/>
  <c r="W193" i="9"/>
  <c r="X193" i="9"/>
  <c r="Y193" i="9"/>
  <c r="Z193" i="9"/>
  <c r="AA193" i="9"/>
  <c r="AB193" i="9"/>
  <c r="AC193" i="9"/>
  <c r="AD193" i="9"/>
  <c r="AE193" i="9"/>
  <c r="AF193" i="9"/>
  <c r="AG193" i="9"/>
  <c r="AH193" i="9"/>
  <c r="U194" i="9"/>
  <c r="V194" i="9"/>
  <c r="W194" i="9"/>
  <c r="X194" i="9"/>
  <c r="Y194" i="9"/>
  <c r="Z194" i="9"/>
  <c r="AA194" i="9"/>
  <c r="AB194" i="9"/>
  <c r="AC194" i="9"/>
  <c r="AD194" i="9"/>
  <c r="AE194" i="9"/>
  <c r="AF194" i="9"/>
  <c r="AG194" i="9"/>
  <c r="AH194" i="9"/>
  <c r="U195" i="9"/>
  <c r="V195" i="9"/>
  <c r="W195" i="9"/>
  <c r="X195" i="9"/>
  <c r="Y195" i="9"/>
  <c r="Z195" i="9"/>
  <c r="AA195" i="9"/>
  <c r="AB195" i="9"/>
  <c r="AC195" i="9"/>
  <c r="AD195" i="9"/>
  <c r="AE195" i="9"/>
  <c r="AF195" i="9"/>
  <c r="AG195" i="9"/>
  <c r="AH195" i="9"/>
  <c r="U196" i="9"/>
  <c r="V196" i="9"/>
  <c r="W196" i="9"/>
  <c r="X196" i="9"/>
  <c r="Y196" i="9"/>
  <c r="Z196" i="9"/>
  <c r="AA196" i="9"/>
  <c r="AB196" i="9"/>
  <c r="AC196" i="9"/>
  <c r="AD196" i="9"/>
  <c r="AE196" i="9"/>
  <c r="AF196" i="9"/>
  <c r="AG196" i="9"/>
  <c r="AH196" i="9"/>
  <c r="U197" i="9"/>
  <c r="V197" i="9"/>
  <c r="W197" i="9"/>
  <c r="X197" i="9"/>
  <c r="Y197" i="9"/>
  <c r="Z197" i="9"/>
  <c r="AA197" i="9"/>
  <c r="AB197" i="9"/>
  <c r="AC197" i="9"/>
  <c r="AD197" i="9"/>
  <c r="AE197" i="9"/>
  <c r="AF197" i="9"/>
  <c r="AG197" i="9"/>
  <c r="AH197" i="9"/>
  <c r="U198" i="9"/>
  <c r="V198" i="9"/>
  <c r="W198" i="9"/>
  <c r="X198" i="9"/>
  <c r="Y198" i="9"/>
  <c r="Z198" i="9"/>
  <c r="AA198" i="9"/>
  <c r="AB198" i="9"/>
  <c r="AC198" i="9"/>
  <c r="AD198" i="9"/>
  <c r="AE198" i="9"/>
  <c r="AF198" i="9"/>
  <c r="AG198" i="9"/>
  <c r="AH198" i="9"/>
  <c r="U199" i="9"/>
  <c r="V199" i="9"/>
  <c r="W199" i="9"/>
  <c r="X199" i="9"/>
  <c r="Y199" i="9"/>
  <c r="Z199" i="9"/>
  <c r="AA199" i="9"/>
  <c r="AB199" i="9"/>
  <c r="AC199" i="9"/>
  <c r="AD199" i="9"/>
  <c r="AE199" i="9"/>
  <c r="AF199" i="9"/>
  <c r="AG199" i="9"/>
  <c r="AH199" i="9"/>
  <c r="U200" i="9"/>
  <c r="V200" i="9"/>
  <c r="W200" i="9"/>
  <c r="X200" i="9"/>
  <c r="Y200" i="9"/>
  <c r="Z200" i="9"/>
  <c r="AA200" i="9"/>
  <c r="AB200" i="9"/>
  <c r="AC200" i="9"/>
  <c r="AD200" i="9"/>
  <c r="AE200" i="9"/>
  <c r="AF200" i="9"/>
  <c r="AG200" i="9"/>
  <c r="AH200" i="9"/>
  <c r="R201" i="9"/>
  <c r="S201" i="9"/>
  <c r="T201" i="9"/>
  <c r="U204" i="9"/>
  <c r="U208" i="9" s="1"/>
  <c r="V204" i="9"/>
  <c r="V208" i="9" s="1"/>
  <c r="W204" i="9"/>
  <c r="W208" i="9" s="1"/>
  <c r="X204" i="9"/>
  <c r="Y204" i="9"/>
  <c r="Z204" i="9"/>
  <c r="AA204" i="9"/>
  <c r="AB204" i="9"/>
  <c r="AC204" i="9"/>
  <c r="AD204" i="9"/>
  <c r="AE204" i="9"/>
  <c r="AF204" i="9"/>
  <c r="AG204" i="9"/>
  <c r="AH204" i="9"/>
  <c r="U205" i="9"/>
  <c r="V205" i="9"/>
  <c r="W205" i="9"/>
  <c r="X205" i="9"/>
  <c r="Y205" i="9"/>
  <c r="Z205" i="9"/>
  <c r="AA205" i="9"/>
  <c r="AB205" i="9"/>
  <c r="AC205" i="9"/>
  <c r="AD205" i="9"/>
  <c r="AE205" i="9"/>
  <c r="AF205" i="9"/>
  <c r="AG205" i="9"/>
  <c r="AH205" i="9"/>
  <c r="U206" i="9"/>
  <c r="V206" i="9"/>
  <c r="W206" i="9"/>
  <c r="X206" i="9"/>
  <c r="Y206" i="9"/>
  <c r="Z206" i="9"/>
  <c r="AA206" i="9"/>
  <c r="AB206" i="9"/>
  <c r="AC206" i="9"/>
  <c r="AD206" i="9"/>
  <c r="AE206" i="9"/>
  <c r="AF206" i="9"/>
  <c r="AG206" i="9"/>
  <c r="AH206" i="9"/>
  <c r="U207" i="9"/>
  <c r="V207" i="9"/>
  <c r="W207" i="9"/>
  <c r="X207" i="9"/>
  <c r="Y207" i="9"/>
  <c r="Z207" i="9"/>
  <c r="AA207" i="9"/>
  <c r="AB207" i="9"/>
  <c r="AC207" i="9"/>
  <c r="AD207" i="9"/>
  <c r="AE207" i="9"/>
  <c r="AF207" i="9"/>
  <c r="AG207" i="9"/>
  <c r="AH207" i="9"/>
  <c r="R208" i="9"/>
  <c r="S208" i="9"/>
  <c r="T208" i="9"/>
  <c r="U211" i="9"/>
  <c r="U238" i="9" s="1"/>
  <c r="V211" i="9"/>
  <c r="W211" i="9"/>
  <c r="X211" i="9"/>
  <c r="Y211" i="9"/>
  <c r="Z211" i="9"/>
  <c r="AA211" i="9"/>
  <c r="AB211" i="9"/>
  <c r="AC211" i="9"/>
  <c r="AD211" i="9"/>
  <c r="AE211" i="9"/>
  <c r="AF211" i="9"/>
  <c r="AG211" i="9"/>
  <c r="AH211" i="9"/>
  <c r="U212" i="9"/>
  <c r="V212" i="9"/>
  <c r="W212" i="9"/>
  <c r="X212" i="9"/>
  <c r="Y212" i="9"/>
  <c r="Z212" i="9"/>
  <c r="AA212" i="9"/>
  <c r="AB212" i="9"/>
  <c r="AC212" i="9"/>
  <c r="AD212" i="9"/>
  <c r="AE212" i="9"/>
  <c r="AF212" i="9"/>
  <c r="AG212" i="9"/>
  <c r="AH212" i="9"/>
  <c r="U213" i="9"/>
  <c r="V213" i="9"/>
  <c r="W213" i="9"/>
  <c r="X213" i="9"/>
  <c r="Y213" i="9"/>
  <c r="Z213" i="9"/>
  <c r="AA213" i="9"/>
  <c r="AB213" i="9"/>
  <c r="AC213" i="9"/>
  <c r="AD213" i="9"/>
  <c r="AE213" i="9"/>
  <c r="AF213" i="9"/>
  <c r="AG213" i="9"/>
  <c r="AH213" i="9"/>
  <c r="U214" i="9"/>
  <c r="V214" i="9"/>
  <c r="W214" i="9"/>
  <c r="X214" i="9"/>
  <c r="Y214" i="9"/>
  <c r="Z214" i="9"/>
  <c r="AA214" i="9"/>
  <c r="AB214" i="9"/>
  <c r="AC214" i="9"/>
  <c r="AD214" i="9"/>
  <c r="AE214" i="9"/>
  <c r="AF214" i="9"/>
  <c r="AG214" i="9"/>
  <c r="AH214" i="9"/>
  <c r="U215" i="9"/>
  <c r="V215" i="9"/>
  <c r="W215" i="9"/>
  <c r="X215" i="9"/>
  <c r="Y215" i="9"/>
  <c r="Z215" i="9"/>
  <c r="AA215" i="9"/>
  <c r="AB215" i="9"/>
  <c r="AC215" i="9"/>
  <c r="AD215" i="9"/>
  <c r="AE215" i="9"/>
  <c r="AF215" i="9"/>
  <c r="AG215" i="9"/>
  <c r="AH215" i="9"/>
  <c r="U216" i="9"/>
  <c r="V216" i="9"/>
  <c r="W216" i="9"/>
  <c r="X216" i="9"/>
  <c r="Y216" i="9"/>
  <c r="Z216" i="9"/>
  <c r="AA216" i="9"/>
  <c r="AB216" i="9"/>
  <c r="AC216" i="9"/>
  <c r="AD216" i="9"/>
  <c r="AE216" i="9"/>
  <c r="AF216" i="9"/>
  <c r="AG216" i="9"/>
  <c r="AH216" i="9"/>
  <c r="U217" i="9"/>
  <c r="V217" i="9"/>
  <c r="W217" i="9"/>
  <c r="X217" i="9"/>
  <c r="Y217" i="9"/>
  <c r="Z217" i="9"/>
  <c r="AA217" i="9"/>
  <c r="AB217" i="9"/>
  <c r="AC217" i="9"/>
  <c r="AD217" i="9"/>
  <c r="AE217" i="9"/>
  <c r="AF217" i="9"/>
  <c r="AG217" i="9"/>
  <c r="AH217" i="9"/>
  <c r="U218" i="9"/>
  <c r="V218" i="9"/>
  <c r="W218" i="9"/>
  <c r="X218" i="9"/>
  <c r="Y218" i="9"/>
  <c r="Z218" i="9"/>
  <c r="AA218" i="9"/>
  <c r="AB218" i="9"/>
  <c r="AC218" i="9"/>
  <c r="AD218" i="9"/>
  <c r="AE218" i="9"/>
  <c r="AF218" i="9"/>
  <c r="AG218" i="9"/>
  <c r="AH218" i="9"/>
  <c r="U219" i="9"/>
  <c r="V219" i="9"/>
  <c r="W219" i="9"/>
  <c r="X219" i="9"/>
  <c r="Y219" i="9"/>
  <c r="Z219" i="9"/>
  <c r="AA219" i="9"/>
  <c r="AB219" i="9"/>
  <c r="AC219" i="9"/>
  <c r="AD219" i="9"/>
  <c r="AE219" i="9"/>
  <c r="AF219" i="9"/>
  <c r="AG219" i="9"/>
  <c r="AH219" i="9"/>
  <c r="U220" i="9"/>
  <c r="V220" i="9"/>
  <c r="W220" i="9"/>
  <c r="X220" i="9"/>
  <c r="Y220" i="9"/>
  <c r="Z220" i="9"/>
  <c r="AA220" i="9"/>
  <c r="AB220" i="9"/>
  <c r="AC220" i="9"/>
  <c r="AD220" i="9"/>
  <c r="AE220" i="9"/>
  <c r="AF220" i="9"/>
  <c r="AG220" i="9"/>
  <c r="AH220" i="9"/>
  <c r="U221" i="9"/>
  <c r="V221" i="9"/>
  <c r="W221" i="9"/>
  <c r="X221" i="9"/>
  <c r="Y221" i="9"/>
  <c r="Z221" i="9"/>
  <c r="AA221" i="9"/>
  <c r="AB221" i="9"/>
  <c r="AC221" i="9"/>
  <c r="AD221" i="9"/>
  <c r="AE221" i="9"/>
  <c r="AF221" i="9"/>
  <c r="AG221" i="9"/>
  <c r="AH221" i="9"/>
  <c r="U222" i="9"/>
  <c r="V222" i="9"/>
  <c r="W222" i="9"/>
  <c r="X222" i="9"/>
  <c r="Y222" i="9"/>
  <c r="Z222" i="9"/>
  <c r="AA222" i="9"/>
  <c r="AB222" i="9"/>
  <c r="AC222" i="9"/>
  <c r="AD222" i="9"/>
  <c r="AE222" i="9"/>
  <c r="AF222" i="9"/>
  <c r="AG222" i="9"/>
  <c r="AH222" i="9"/>
  <c r="U223" i="9"/>
  <c r="V223" i="9"/>
  <c r="W223" i="9"/>
  <c r="X223" i="9"/>
  <c r="Y223" i="9"/>
  <c r="Z223" i="9"/>
  <c r="AA223" i="9"/>
  <c r="AB223" i="9"/>
  <c r="AC223" i="9"/>
  <c r="AD223" i="9"/>
  <c r="AE223" i="9"/>
  <c r="AF223" i="9"/>
  <c r="AG223" i="9"/>
  <c r="AH223" i="9"/>
  <c r="U224" i="9"/>
  <c r="V224" i="9"/>
  <c r="W224" i="9"/>
  <c r="X224" i="9"/>
  <c r="Y224" i="9"/>
  <c r="Z224" i="9"/>
  <c r="AA224" i="9"/>
  <c r="AB224" i="9"/>
  <c r="AC224" i="9"/>
  <c r="AD224" i="9"/>
  <c r="AE224" i="9"/>
  <c r="AF224" i="9"/>
  <c r="AG224" i="9"/>
  <c r="AH224" i="9"/>
  <c r="U225" i="9"/>
  <c r="V225" i="9"/>
  <c r="W225" i="9"/>
  <c r="X225" i="9"/>
  <c r="Y225" i="9"/>
  <c r="Z225" i="9"/>
  <c r="AA225" i="9"/>
  <c r="AB225" i="9"/>
  <c r="AC225" i="9"/>
  <c r="AD225" i="9"/>
  <c r="AE225" i="9"/>
  <c r="AF225" i="9"/>
  <c r="AG225" i="9"/>
  <c r="AH225" i="9"/>
  <c r="U226" i="9"/>
  <c r="V226" i="9"/>
  <c r="W226" i="9"/>
  <c r="X226" i="9"/>
  <c r="Y226" i="9"/>
  <c r="Z226" i="9"/>
  <c r="AA226" i="9"/>
  <c r="AB226" i="9"/>
  <c r="AC226" i="9"/>
  <c r="AD226" i="9"/>
  <c r="AE226" i="9"/>
  <c r="AF226" i="9"/>
  <c r="AG226" i="9"/>
  <c r="AH226" i="9"/>
  <c r="U227" i="9"/>
  <c r="V227" i="9"/>
  <c r="W227" i="9"/>
  <c r="X227" i="9"/>
  <c r="Y227" i="9"/>
  <c r="Z227" i="9"/>
  <c r="AA227" i="9"/>
  <c r="AB227" i="9"/>
  <c r="AC227" i="9"/>
  <c r="AD227" i="9"/>
  <c r="AE227" i="9"/>
  <c r="AF227" i="9"/>
  <c r="AG227" i="9"/>
  <c r="AH227" i="9"/>
  <c r="U228" i="9"/>
  <c r="V228" i="9"/>
  <c r="W228" i="9"/>
  <c r="X228" i="9"/>
  <c r="Y228" i="9"/>
  <c r="Z228" i="9"/>
  <c r="AA228" i="9"/>
  <c r="AB228" i="9"/>
  <c r="AC228" i="9"/>
  <c r="AD228" i="9"/>
  <c r="AE228" i="9"/>
  <c r="AF228" i="9"/>
  <c r="AG228" i="9"/>
  <c r="AH228" i="9"/>
  <c r="U229" i="9"/>
  <c r="V229" i="9"/>
  <c r="W229" i="9"/>
  <c r="X229" i="9"/>
  <c r="Y229" i="9"/>
  <c r="Z229" i="9"/>
  <c r="AA229" i="9"/>
  <c r="AB229" i="9"/>
  <c r="AC229" i="9"/>
  <c r="AD229" i="9"/>
  <c r="AE229" i="9"/>
  <c r="AF229" i="9"/>
  <c r="AG229" i="9"/>
  <c r="AH229" i="9"/>
  <c r="U230" i="9"/>
  <c r="V230" i="9"/>
  <c r="W230" i="9"/>
  <c r="X230" i="9"/>
  <c r="Y230" i="9"/>
  <c r="Z230" i="9"/>
  <c r="AA230" i="9"/>
  <c r="AB230" i="9"/>
  <c r="AC230" i="9"/>
  <c r="AD230" i="9"/>
  <c r="AE230" i="9"/>
  <c r="AF230" i="9"/>
  <c r="AG230" i="9"/>
  <c r="AH230" i="9"/>
  <c r="U231" i="9"/>
  <c r="V231" i="9"/>
  <c r="W231" i="9"/>
  <c r="X231" i="9"/>
  <c r="Y231" i="9"/>
  <c r="Z231" i="9"/>
  <c r="AA231" i="9"/>
  <c r="AB231" i="9"/>
  <c r="AC231" i="9"/>
  <c r="AD231" i="9"/>
  <c r="AE231" i="9"/>
  <c r="AF231" i="9"/>
  <c r="AG231" i="9"/>
  <c r="AH231" i="9"/>
  <c r="U232" i="9"/>
  <c r="V232" i="9"/>
  <c r="W232" i="9"/>
  <c r="X232" i="9"/>
  <c r="Y232" i="9"/>
  <c r="Z232" i="9"/>
  <c r="AA232" i="9"/>
  <c r="AB232" i="9"/>
  <c r="AC232" i="9"/>
  <c r="AD232" i="9"/>
  <c r="AE232" i="9"/>
  <c r="AF232" i="9"/>
  <c r="AG232" i="9"/>
  <c r="AH232" i="9"/>
  <c r="U233" i="9"/>
  <c r="V233" i="9"/>
  <c r="W233" i="9"/>
  <c r="X233" i="9"/>
  <c r="Y233" i="9"/>
  <c r="Z233" i="9"/>
  <c r="AA233" i="9"/>
  <c r="AB233" i="9"/>
  <c r="AC233" i="9"/>
  <c r="AD233" i="9"/>
  <c r="AE233" i="9"/>
  <c r="AF233" i="9"/>
  <c r="AG233" i="9"/>
  <c r="AH233" i="9"/>
  <c r="U234" i="9"/>
  <c r="V234" i="9"/>
  <c r="W234" i="9"/>
  <c r="X234" i="9"/>
  <c r="Y234" i="9"/>
  <c r="Z234" i="9"/>
  <c r="AA234" i="9"/>
  <c r="AB234" i="9"/>
  <c r="AC234" i="9"/>
  <c r="AD234" i="9"/>
  <c r="AE234" i="9"/>
  <c r="AF234" i="9"/>
  <c r="AG234" i="9"/>
  <c r="AH234" i="9"/>
  <c r="U235" i="9"/>
  <c r="V235" i="9"/>
  <c r="W235" i="9"/>
  <c r="X235" i="9"/>
  <c r="Y235" i="9"/>
  <c r="Z235" i="9"/>
  <c r="AA235" i="9"/>
  <c r="AB235" i="9"/>
  <c r="AC235" i="9"/>
  <c r="AD235" i="9"/>
  <c r="AE235" i="9"/>
  <c r="AF235" i="9"/>
  <c r="AG235" i="9"/>
  <c r="AH235" i="9"/>
  <c r="U236" i="9"/>
  <c r="V236" i="9"/>
  <c r="W236" i="9"/>
  <c r="X236" i="9"/>
  <c r="Y236" i="9"/>
  <c r="Z236" i="9"/>
  <c r="AA236" i="9"/>
  <c r="AB236" i="9"/>
  <c r="AC236" i="9"/>
  <c r="AD236" i="9"/>
  <c r="AE236" i="9"/>
  <c r="AF236" i="9"/>
  <c r="AG236" i="9"/>
  <c r="AH236" i="9"/>
  <c r="U237" i="9"/>
  <c r="V237" i="9"/>
  <c r="W237" i="9"/>
  <c r="X237" i="9"/>
  <c r="Y237" i="9"/>
  <c r="Z237" i="9"/>
  <c r="AA237" i="9"/>
  <c r="AB237" i="9"/>
  <c r="AC237" i="9"/>
  <c r="AD237" i="9"/>
  <c r="AE237" i="9"/>
  <c r="AF237" i="9"/>
  <c r="AG237" i="9"/>
  <c r="AH237" i="9"/>
  <c r="R238" i="9"/>
  <c r="S238" i="9"/>
  <c r="T238" i="9"/>
  <c r="U241" i="9"/>
  <c r="U251" i="9" s="1"/>
  <c r="V241" i="9"/>
  <c r="W241" i="9"/>
  <c r="X241" i="9"/>
  <c r="Y241" i="9"/>
  <c r="Z241" i="9"/>
  <c r="AA241" i="9"/>
  <c r="AB241" i="9"/>
  <c r="AC241" i="9"/>
  <c r="AD241" i="9"/>
  <c r="AE241" i="9"/>
  <c r="AF241" i="9"/>
  <c r="AG241" i="9"/>
  <c r="AH241" i="9"/>
  <c r="U242" i="9"/>
  <c r="V242" i="9"/>
  <c r="W242" i="9"/>
  <c r="X242" i="9"/>
  <c r="Y242" i="9"/>
  <c r="Z242" i="9"/>
  <c r="AA242" i="9"/>
  <c r="AB242" i="9"/>
  <c r="AC242" i="9"/>
  <c r="AD242" i="9"/>
  <c r="AE242" i="9"/>
  <c r="AF242" i="9"/>
  <c r="AG242" i="9"/>
  <c r="AH242" i="9"/>
  <c r="U243" i="9"/>
  <c r="V243" i="9"/>
  <c r="W243" i="9"/>
  <c r="X243" i="9"/>
  <c r="Y243" i="9"/>
  <c r="Z243" i="9"/>
  <c r="AA243" i="9"/>
  <c r="AB243" i="9"/>
  <c r="AC243" i="9"/>
  <c r="AD243" i="9"/>
  <c r="AE243" i="9"/>
  <c r="AF243" i="9"/>
  <c r="AG243" i="9"/>
  <c r="AH243" i="9"/>
  <c r="U244" i="9"/>
  <c r="V244" i="9"/>
  <c r="W244" i="9"/>
  <c r="X244" i="9"/>
  <c r="Y244" i="9"/>
  <c r="Z244" i="9"/>
  <c r="AA244" i="9"/>
  <c r="AB244" i="9"/>
  <c r="AC244" i="9"/>
  <c r="AD244" i="9"/>
  <c r="AE244" i="9"/>
  <c r="AF244" i="9"/>
  <c r="AG244" i="9"/>
  <c r="AH244" i="9"/>
  <c r="U245" i="9"/>
  <c r="V245" i="9"/>
  <c r="W245" i="9"/>
  <c r="X245" i="9"/>
  <c r="Y245" i="9"/>
  <c r="Z245" i="9"/>
  <c r="AA245" i="9"/>
  <c r="AB245" i="9"/>
  <c r="AC245" i="9"/>
  <c r="AD245" i="9"/>
  <c r="AE245" i="9"/>
  <c r="AF245" i="9"/>
  <c r="AG245" i="9"/>
  <c r="AH245" i="9"/>
  <c r="U246" i="9"/>
  <c r="V246" i="9"/>
  <c r="W246" i="9"/>
  <c r="X246" i="9"/>
  <c r="Y246" i="9"/>
  <c r="Z246" i="9"/>
  <c r="AA246" i="9"/>
  <c r="AB246" i="9"/>
  <c r="AC246" i="9"/>
  <c r="AD246" i="9"/>
  <c r="AE246" i="9"/>
  <c r="AF246" i="9"/>
  <c r="AG246" i="9"/>
  <c r="AH246" i="9"/>
  <c r="U247" i="9"/>
  <c r="V247" i="9"/>
  <c r="W247" i="9"/>
  <c r="X247" i="9"/>
  <c r="Y247" i="9"/>
  <c r="Z247" i="9"/>
  <c r="AA247" i="9"/>
  <c r="AB247" i="9"/>
  <c r="AC247" i="9"/>
  <c r="AD247" i="9"/>
  <c r="AE247" i="9"/>
  <c r="AF247" i="9"/>
  <c r="AG247" i="9"/>
  <c r="AH247" i="9"/>
  <c r="U248" i="9"/>
  <c r="V248" i="9"/>
  <c r="W248" i="9"/>
  <c r="X248" i="9"/>
  <c r="Y248" i="9"/>
  <c r="Z248" i="9"/>
  <c r="AA248" i="9"/>
  <c r="AB248" i="9"/>
  <c r="AC248" i="9"/>
  <c r="AD248" i="9"/>
  <c r="AE248" i="9"/>
  <c r="AF248" i="9"/>
  <c r="AG248" i="9"/>
  <c r="AH248" i="9"/>
  <c r="U249" i="9"/>
  <c r="V249" i="9"/>
  <c r="W249" i="9"/>
  <c r="X249" i="9"/>
  <c r="Y249" i="9"/>
  <c r="Z249" i="9"/>
  <c r="AA249" i="9"/>
  <c r="AB249" i="9"/>
  <c r="AC249" i="9"/>
  <c r="AD249" i="9"/>
  <c r="AE249" i="9"/>
  <c r="AF249" i="9"/>
  <c r="AG249" i="9"/>
  <c r="AH249" i="9"/>
  <c r="U250" i="9"/>
  <c r="V250" i="9"/>
  <c r="W250" i="9"/>
  <c r="X250" i="9"/>
  <c r="Y250" i="9"/>
  <c r="Z250" i="9"/>
  <c r="AA250" i="9"/>
  <c r="AB250" i="9"/>
  <c r="AC250" i="9"/>
  <c r="AD250" i="9"/>
  <c r="AE250" i="9"/>
  <c r="AF250" i="9"/>
  <c r="AG250" i="9"/>
  <c r="AH250" i="9"/>
  <c r="R251" i="9"/>
  <c r="S251" i="9"/>
  <c r="T251" i="9"/>
  <c r="U254" i="9"/>
  <c r="U258" i="9" s="1"/>
  <c r="V254" i="9"/>
  <c r="W254" i="9"/>
  <c r="X254" i="9"/>
  <c r="Y254" i="9"/>
  <c r="Z254" i="9"/>
  <c r="AA254" i="9"/>
  <c r="AB254" i="9"/>
  <c r="AC254" i="9"/>
  <c r="AD254" i="9"/>
  <c r="AE254" i="9"/>
  <c r="AF254" i="9"/>
  <c r="AG254" i="9"/>
  <c r="AH254" i="9"/>
  <c r="U255" i="9"/>
  <c r="V255" i="9"/>
  <c r="W255" i="9"/>
  <c r="X255" i="9"/>
  <c r="Y255" i="9"/>
  <c r="Z255" i="9"/>
  <c r="AA255" i="9"/>
  <c r="AB255" i="9"/>
  <c r="AC255" i="9"/>
  <c r="AD255" i="9"/>
  <c r="AE255" i="9"/>
  <c r="AF255" i="9"/>
  <c r="AG255" i="9"/>
  <c r="AH255" i="9"/>
  <c r="U256" i="9"/>
  <c r="V256" i="9"/>
  <c r="W256" i="9"/>
  <c r="X256" i="9"/>
  <c r="Y256" i="9"/>
  <c r="Z256" i="9"/>
  <c r="AA256" i="9"/>
  <c r="AB256" i="9"/>
  <c r="AC256" i="9"/>
  <c r="AD256" i="9"/>
  <c r="AE256" i="9"/>
  <c r="AF256" i="9"/>
  <c r="AG256" i="9"/>
  <c r="AH256" i="9"/>
  <c r="U257" i="9"/>
  <c r="V257" i="9"/>
  <c r="W257" i="9"/>
  <c r="X257" i="9"/>
  <c r="Y257" i="9"/>
  <c r="Z257" i="9"/>
  <c r="AA257" i="9"/>
  <c r="AB257" i="9"/>
  <c r="AC257" i="9"/>
  <c r="AD257" i="9"/>
  <c r="AE257" i="9"/>
  <c r="AF257" i="9"/>
  <c r="AG257" i="9"/>
  <c r="AH257" i="9"/>
  <c r="R258" i="9"/>
  <c r="S258" i="9"/>
  <c r="T258" i="9"/>
  <c r="U261" i="9"/>
  <c r="U265" i="9" s="1"/>
  <c r="V261" i="9"/>
  <c r="W261" i="9"/>
  <c r="X261" i="9"/>
  <c r="Y261" i="9"/>
  <c r="Z261" i="9"/>
  <c r="AA261" i="9"/>
  <c r="AB261" i="9"/>
  <c r="AC261" i="9"/>
  <c r="AD261" i="9"/>
  <c r="AE261" i="9"/>
  <c r="AF261" i="9"/>
  <c r="AG261" i="9"/>
  <c r="AH261" i="9"/>
  <c r="U262" i="9"/>
  <c r="V262" i="9"/>
  <c r="W262" i="9"/>
  <c r="X262" i="9"/>
  <c r="Y262" i="9"/>
  <c r="Z262" i="9"/>
  <c r="AA262" i="9"/>
  <c r="AB262" i="9"/>
  <c r="AC262" i="9"/>
  <c r="AD262" i="9"/>
  <c r="AD265" i="9" s="1"/>
  <c r="AE262" i="9"/>
  <c r="AF262" i="9"/>
  <c r="AG262" i="9"/>
  <c r="AH262" i="9"/>
  <c r="U263" i="9"/>
  <c r="V263" i="9"/>
  <c r="W263" i="9"/>
  <c r="X263" i="9"/>
  <c r="Y263" i="9"/>
  <c r="Z263" i="9"/>
  <c r="AA263" i="9"/>
  <c r="AB263" i="9"/>
  <c r="AC263" i="9"/>
  <c r="AD263" i="9"/>
  <c r="AE263" i="9"/>
  <c r="AF263" i="9"/>
  <c r="AG263" i="9"/>
  <c r="AH263" i="9"/>
  <c r="U264" i="9"/>
  <c r="V264" i="9"/>
  <c r="W264" i="9"/>
  <c r="X264" i="9"/>
  <c r="Y264" i="9"/>
  <c r="Z264" i="9"/>
  <c r="AA264" i="9"/>
  <c r="AB264" i="9"/>
  <c r="AC264" i="9"/>
  <c r="AD264" i="9"/>
  <c r="AE264" i="9"/>
  <c r="AF264" i="9"/>
  <c r="AG264" i="9"/>
  <c r="AH264" i="9"/>
  <c r="R265" i="9"/>
  <c r="S265" i="9"/>
  <c r="T265" i="9"/>
  <c r="U268" i="9"/>
  <c r="U282" i="9" s="1"/>
  <c r="V268" i="9"/>
  <c r="W268" i="9"/>
  <c r="X268" i="9"/>
  <c r="Y268" i="9"/>
  <c r="Z268" i="9"/>
  <c r="AA268" i="9"/>
  <c r="AB268" i="9"/>
  <c r="AC268" i="9"/>
  <c r="AD268" i="9"/>
  <c r="AE268" i="9"/>
  <c r="AF268" i="9"/>
  <c r="AG268" i="9"/>
  <c r="AH268" i="9"/>
  <c r="U269" i="9"/>
  <c r="V269" i="9"/>
  <c r="W269" i="9"/>
  <c r="X269" i="9"/>
  <c r="Y269" i="9"/>
  <c r="Z269" i="9"/>
  <c r="AA269" i="9"/>
  <c r="AB269" i="9"/>
  <c r="AC269" i="9"/>
  <c r="AD269" i="9"/>
  <c r="AE269" i="9"/>
  <c r="AF269" i="9"/>
  <c r="AG269" i="9"/>
  <c r="AH269" i="9"/>
  <c r="U270" i="9"/>
  <c r="V270" i="9"/>
  <c r="W270" i="9"/>
  <c r="X270" i="9"/>
  <c r="Y270" i="9"/>
  <c r="Z270" i="9"/>
  <c r="AA270" i="9"/>
  <c r="AB270" i="9"/>
  <c r="AC270" i="9"/>
  <c r="AD270" i="9"/>
  <c r="AE270" i="9"/>
  <c r="AF270" i="9"/>
  <c r="AG270" i="9"/>
  <c r="AH270" i="9"/>
  <c r="U271" i="9"/>
  <c r="V271" i="9"/>
  <c r="W271" i="9"/>
  <c r="X271" i="9"/>
  <c r="Y271" i="9"/>
  <c r="Z271" i="9"/>
  <c r="AA271" i="9"/>
  <c r="AB271" i="9"/>
  <c r="AC271" i="9"/>
  <c r="AD271" i="9"/>
  <c r="AE271" i="9"/>
  <c r="AF271" i="9"/>
  <c r="AG271" i="9"/>
  <c r="AH271" i="9"/>
  <c r="U272" i="9"/>
  <c r="V272" i="9"/>
  <c r="W272" i="9"/>
  <c r="X272" i="9"/>
  <c r="Y272" i="9"/>
  <c r="Z272" i="9"/>
  <c r="AA272" i="9"/>
  <c r="AB272" i="9"/>
  <c r="AC272" i="9"/>
  <c r="AD272" i="9"/>
  <c r="AE272" i="9"/>
  <c r="AF272" i="9"/>
  <c r="AG272" i="9"/>
  <c r="AH272" i="9"/>
  <c r="U273" i="9"/>
  <c r="V273" i="9"/>
  <c r="W273" i="9"/>
  <c r="X273" i="9"/>
  <c r="Y273" i="9"/>
  <c r="Z273" i="9"/>
  <c r="AA273" i="9"/>
  <c r="AB273" i="9"/>
  <c r="AC273" i="9"/>
  <c r="AD273" i="9"/>
  <c r="AE273" i="9"/>
  <c r="AF273" i="9"/>
  <c r="AG273" i="9"/>
  <c r="AH273" i="9"/>
  <c r="U274" i="9"/>
  <c r="V274" i="9"/>
  <c r="W274" i="9"/>
  <c r="X274" i="9"/>
  <c r="Y274" i="9"/>
  <c r="Z274" i="9"/>
  <c r="AA274" i="9"/>
  <c r="AB274" i="9"/>
  <c r="AC274" i="9"/>
  <c r="AD274" i="9"/>
  <c r="AE274" i="9"/>
  <c r="AF274" i="9"/>
  <c r="AG274" i="9"/>
  <c r="AH274" i="9"/>
  <c r="U275" i="9"/>
  <c r="V275" i="9"/>
  <c r="W275" i="9"/>
  <c r="X275" i="9"/>
  <c r="Y275" i="9"/>
  <c r="Z275" i="9"/>
  <c r="AA275" i="9"/>
  <c r="AB275" i="9"/>
  <c r="AC275" i="9"/>
  <c r="AD275" i="9"/>
  <c r="AE275" i="9"/>
  <c r="AF275" i="9"/>
  <c r="AG275" i="9"/>
  <c r="AH275" i="9"/>
  <c r="U276" i="9"/>
  <c r="V276" i="9"/>
  <c r="W276" i="9"/>
  <c r="X276" i="9"/>
  <c r="Y276" i="9"/>
  <c r="Z276" i="9"/>
  <c r="AA276" i="9"/>
  <c r="AB276" i="9"/>
  <c r="AC276" i="9"/>
  <c r="AD276" i="9"/>
  <c r="AE276" i="9"/>
  <c r="AF276" i="9"/>
  <c r="AG276" i="9"/>
  <c r="AH276" i="9"/>
  <c r="U277" i="9"/>
  <c r="V277" i="9"/>
  <c r="W277" i="9"/>
  <c r="X277" i="9"/>
  <c r="Y277" i="9"/>
  <c r="Z277" i="9"/>
  <c r="AA277" i="9"/>
  <c r="AB277" i="9"/>
  <c r="AC277" i="9"/>
  <c r="AD277" i="9"/>
  <c r="AE277" i="9"/>
  <c r="AF277" i="9"/>
  <c r="AG277" i="9"/>
  <c r="AH277" i="9"/>
  <c r="U278" i="9"/>
  <c r="V278" i="9"/>
  <c r="W278" i="9"/>
  <c r="X278" i="9"/>
  <c r="Y278" i="9"/>
  <c r="Z278" i="9"/>
  <c r="AA278" i="9"/>
  <c r="AB278" i="9"/>
  <c r="AC278" i="9"/>
  <c r="AD278" i="9"/>
  <c r="AE278" i="9"/>
  <c r="AF278" i="9"/>
  <c r="AG278" i="9"/>
  <c r="AH278" i="9"/>
  <c r="U279" i="9"/>
  <c r="V279" i="9"/>
  <c r="W279" i="9"/>
  <c r="X279" i="9"/>
  <c r="Y279" i="9"/>
  <c r="Z279" i="9"/>
  <c r="AA279" i="9"/>
  <c r="AB279" i="9"/>
  <c r="AC279" i="9"/>
  <c r="AD279" i="9"/>
  <c r="AE279" i="9"/>
  <c r="AF279" i="9"/>
  <c r="AG279" i="9"/>
  <c r="AH279" i="9"/>
  <c r="U280" i="9"/>
  <c r="V280" i="9"/>
  <c r="W280" i="9"/>
  <c r="X280" i="9"/>
  <c r="Y280" i="9"/>
  <c r="Z280" i="9"/>
  <c r="AA280" i="9"/>
  <c r="AB280" i="9"/>
  <c r="AC280" i="9"/>
  <c r="AD280" i="9"/>
  <c r="AE280" i="9"/>
  <c r="AF280" i="9"/>
  <c r="AG280" i="9"/>
  <c r="AH280" i="9"/>
  <c r="U281" i="9"/>
  <c r="V281" i="9"/>
  <c r="W281" i="9"/>
  <c r="X281" i="9"/>
  <c r="Y281" i="9"/>
  <c r="Z281" i="9"/>
  <c r="AA281" i="9"/>
  <c r="AB281" i="9"/>
  <c r="AC281" i="9"/>
  <c r="AD281" i="9"/>
  <c r="AE281" i="9"/>
  <c r="AF281" i="9"/>
  <c r="AG281" i="9"/>
  <c r="AH281" i="9"/>
  <c r="R282" i="9"/>
  <c r="S282" i="9"/>
  <c r="T282" i="9"/>
  <c r="R284" i="9"/>
  <c r="S284" i="9"/>
  <c r="T284" i="9"/>
  <c r="R286" i="9"/>
  <c r="S286" i="9"/>
  <c r="T286" i="9"/>
  <c r="U289" i="9"/>
  <c r="U290" i="9" s="1"/>
  <c r="V289" i="9"/>
  <c r="V290" i="9" s="1"/>
  <c r="W289" i="9"/>
  <c r="W290" i="9" s="1"/>
  <c r="X289" i="9"/>
  <c r="X290" i="9" s="1"/>
  <c r="Y289" i="9"/>
  <c r="Y290" i="9" s="1"/>
  <c r="Z289" i="9"/>
  <c r="Z290" i="9" s="1"/>
  <c r="AA289" i="9"/>
  <c r="AA290" i="9" s="1"/>
  <c r="AB289" i="9"/>
  <c r="AB290" i="9" s="1"/>
  <c r="AC289" i="9"/>
  <c r="AC290" i="9" s="1"/>
  <c r="AD289" i="9"/>
  <c r="AD290" i="9" s="1"/>
  <c r="AE289" i="9"/>
  <c r="AE290" i="9" s="1"/>
  <c r="AF289" i="9"/>
  <c r="AF290" i="9" s="1"/>
  <c r="AG289" i="9"/>
  <c r="AG290" i="9" s="1"/>
  <c r="AH289" i="9"/>
  <c r="AH290" i="9" s="1"/>
  <c r="R290" i="9"/>
  <c r="S290" i="9"/>
  <c r="T290" i="9"/>
  <c r="U293" i="9"/>
  <c r="U296" i="9" s="1"/>
  <c r="V293" i="9"/>
  <c r="W293" i="9"/>
  <c r="X293" i="9"/>
  <c r="Y293" i="9"/>
  <c r="Z293" i="9"/>
  <c r="AA293" i="9"/>
  <c r="AB293" i="9"/>
  <c r="AC293" i="9"/>
  <c r="AD293" i="9"/>
  <c r="AE293" i="9"/>
  <c r="AF293" i="9"/>
  <c r="AG293" i="9"/>
  <c r="AH293" i="9"/>
  <c r="U294" i="9"/>
  <c r="V294" i="9"/>
  <c r="W294" i="9"/>
  <c r="X294" i="9"/>
  <c r="Y294" i="9"/>
  <c r="Z294" i="9"/>
  <c r="AA294" i="9"/>
  <c r="AB294" i="9"/>
  <c r="AC294" i="9"/>
  <c r="AD294" i="9"/>
  <c r="AE294" i="9"/>
  <c r="AF294" i="9"/>
  <c r="AG294" i="9"/>
  <c r="AH294" i="9"/>
  <c r="U295" i="9"/>
  <c r="V295" i="9"/>
  <c r="W295" i="9"/>
  <c r="X295" i="9"/>
  <c r="Y295" i="9"/>
  <c r="Z295" i="9"/>
  <c r="AA295" i="9"/>
  <c r="AB295" i="9"/>
  <c r="AC295" i="9"/>
  <c r="AD295" i="9"/>
  <c r="AE295" i="9"/>
  <c r="AF295" i="9"/>
  <c r="AG295" i="9"/>
  <c r="AH295" i="9"/>
  <c r="R296" i="9"/>
  <c r="S296" i="9"/>
  <c r="T296" i="9"/>
  <c r="U299" i="9"/>
  <c r="U311" i="9" s="1"/>
  <c r="V299" i="9"/>
  <c r="W299" i="9"/>
  <c r="X299" i="9"/>
  <c r="Y299" i="9"/>
  <c r="Z299" i="9"/>
  <c r="AA299" i="9"/>
  <c r="AB299" i="9"/>
  <c r="AC299" i="9"/>
  <c r="AD299" i="9"/>
  <c r="AE299" i="9"/>
  <c r="AF299" i="9"/>
  <c r="AG299" i="9"/>
  <c r="AH299" i="9"/>
  <c r="U300" i="9"/>
  <c r="V300" i="9"/>
  <c r="W300" i="9"/>
  <c r="X300" i="9"/>
  <c r="Y300" i="9"/>
  <c r="Z300" i="9"/>
  <c r="AA300" i="9"/>
  <c r="AB300" i="9"/>
  <c r="AC300" i="9"/>
  <c r="AD300" i="9"/>
  <c r="AE300" i="9"/>
  <c r="AF300" i="9"/>
  <c r="AG300" i="9"/>
  <c r="AH300" i="9"/>
  <c r="U301" i="9"/>
  <c r="V301" i="9"/>
  <c r="W301" i="9"/>
  <c r="X301" i="9"/>
  <c r="Y301" i="9"/>
  <c r="Z301" i="9"/>
  <c r="AA301" i="9"/>
  <c r="AB301" i="9"/>
  <c r="AC301" i="9"/>
  <c r="AD301" i="9"/>
  <c r="AE301" i="9"/>
  <c r="AF301" i="9"/>
  <c r="AG301" i="9"/>
  <c r="AH301" i="9"/>
  <c r="U302" i="9"/>
  <c r="V302" i="9"/>
  <c r="W302" i="9"/>
  <c r="X302" i="9"/>
  <c r="Y302" i="9"/>
  <c r="Z302" i="9"/>
  <c r="AA302" i="9"/>
  <c r="AB302" i="9"/>
  <c r="AC302" i="9"/>
  <c r="AD302" i="9"/>
  <c r="AE302" i="9"/>
  <c r="AF302" i="9"/>
  <c r="AG302" i="9"/>
  <c r="AH302" i="9"/>
  <c r="U303" i="9"/>
  <c r="V303" i="9"/>
  <c r="W303" i="9"/>
  <c r="X303" i="9"/>
  <c r="Y303" i="9"/>
  <c r="Z303" i="9"/>
  <c r="AA303" i="9"/>
  <c r="AB303" i="9"/>
  <c r="AC303" i="9"/>
  <c r="AD303" i="9"/>
  <c r="AE303" i="9"/>
  <c r="AF303" i="9"/>
  <c r="AG303" i="9"/>
  <c r="AH303" i="9"/>
  <c r="U304" i="9"/>
  <c r="V304" i="9"/>
  <c r="W304" i="9"/>
  <c r="X304" i="9"/>
  <c r="Y304" i="9"/>
  <c r="Z304" i="9"/>
  <c r="AA304" i="9"/>
  <c r="AB304" i="9"/>
  <c r="AC304" i="9"/>
  <c r="AD304" i="9"/>
  <c r="AE304" i="9"/>
  <c r="AF304" i="9"/>
  <c r="AG304" i="9"/>
  <c r="AH304" i="9"/>
  <c r="U305" i="9"/>
  <c r="V305" i="9"/>
  <c r="W305" i="9"/>
  <c r="X305" i="9"/>
  <c r="Y305" i="9"/>
  <c r="Z305" i="9"/>
  <c r="AA305" i="9"/>
  <c r="AB305" i="9"/>
  <c r="AC305" i="9"/>
  <c r="AD305" i="9"/>
  <c r="AE305" i="9"/>
  <c r="AF305" i="9"/>
  <c r="AG305" i="9"/>
  <c r="AH305" i="9"/>
  <c r="U306" i="9"/>
  <c r="V306" i="9"/>
  <c r="W306" i="9"/>
  <c r="X306" i="9"/>
  <c r="Y306" i="9"/>
  <c r="Z306" i="9"/>
  <c r="AA306" i="9"/>
  <c r="AB306" i="9"/>
  <c r="AC306" i="9"/>
  <c r="AD306" i="9"/>
  <c r="AE306" i="9"/>
  <c r="AF306" i="9"/>
  <c r="AG306" i="9"/>
  <c r="AH306" i="9"/>
  <c r="U307" i="9"/>
  <c r="V307" i="9"/>
  <c r="W307" i="9"/>
  <c r="X307" i="9"/>
  <c r="Y307" i="9"/>
  <c r="Z307" i="9"/>
  <c r="AA307" i="9"/>
  <c r="AB307" i="9"/>
  <c r="AC307" i="9"/>
  <c r="AD307" i="9"/>
  <c r="AE307" i="9"/>
  <c r="AF307" i="9"/>
  <c r="AG307" i="9"/>
  <c r="AH307" i="9"/>
  <c r="U308" i="9"/>
  <c r="V308" i="9"/>
  <c r="W308" i="9"/>
  <c r="X308" i="9"/>
  <c r="Y308" i="9"/>
  <c r="Z308" i="9"/>
  <c r="AA308" i="9"/>
  <c r="AB308" i="9"/>
  <c r="AC308" i="9"/>
  <c r="AD308" i="9"/>
  <c r="AE308" i="9"/>
  <c r="AF308" i="9"/>
  <c r="AG308" i="9"/>
  <c r="AH308" i="9"/>
  <c r="U309" i="9"/>
  <c r="V309" i="9"/>
  <c r="W309" i="9"/>
  <c r="X309" i="9"/>
  <c r="Y309" i="9"/>
  <c r="Z309" i="9"/>
  <c r="AA309" i="9"/>
  <c r="AB309" i="9"/>
  <c r="AC309" i="9"/>
  <c r="AD309" i="9"/>
  <c r="AE309" i="9"/>
  <c r="AF309" i="9"/>
  <c r="AG309" i="9"/>
  <c r="AH309" i="9"/>
  <c r="U310" i="9"/>
  <c r="V310" i="9"/>
  <c r="W310" i="9"/>
  <c r="X310" i="9"/>
  <c r="Y310" i="9"/>
  <c r="Z310" i="9"/>
  <c r="AA310" i="9"/>
  <c r="AB310" i="9"/>
  <c r="AC310" i="9"/>
  <c r="AD310" i="9"/>
  <c r="AE310" i="9"/>
  <c r="AF310" i="9"/>
  <c r="AG310" i="9"/>
  <c r="AH310" i="9"/>
  <c r="R311" i="9"/>
  <c r="S311" i="9"/>
  <c r="T311" i="9"/>
  <c r="R313" i="9"/>
  <c r="S313" i="9"/>
  <c r="T313" i="9"/>
  <c r="L45" i="43"/>
  <c r="K45" i="43"/>
  <c r="J45" i="43"/>
  <c r="I45" i="43"/>
  <c r="H45" i="43"/>
  <c r="G45" i="43"/>
  <c r="F45" i="43"/>
  <c r="E45" i="43"/>
  <c r="D45" i="43"/>
  <c r="C45" i="43"/>
  <c r="B45" i="43"/>
  <c r="M11" i="43"/>
  <c r="L11" i="43"/>
  <c r="K11" i="43"/>
  <c r="J11" i="43"/>
  <c r="I11" i="43"/>
  <c r="H11" i="43"/>
  <c r="G11" i="43"/>
  <c r="F11" i="43"/>
  <c r="E11" i="43"/>
  <c r="D11" i="43"/>
  <c r="C11" i="43"/>
  <c r="B11" i="43"/>
  <c r="M10" i="43"/>
  <c r="L10" i="43"/>
  <c r="K10" i="43"/>
  <c r="J10" i="43"/>
  <c r="I10" i="43"/>
  <c r="H10" i="43"/>
  <c r="G10" i="43"/>
  <c r="F10" i="43"/>
  <c r="E10" i="43"/>
  <c r="D10" i="43"/>
  <c r="C10" i="43"/>
  <c r="B10" i="43"/>
  <c r="M9" i="43"/>
  <c r="L9" i="43"/>
  <c r="K9" i="43"/>
  <c r="J9" i="43"/>
  <c r="I9" i="43"/>
  <c r="H9" i="43"/>
  <c r="G9" i="43"/>
  <c r="F9" i="43"/>
  <c r="E9" i="43"/>
  <c r="D9" i="43"/>
  <c r="C9" i="43"/>
  <c r="B9" i="43"/>
  <c r="M8" i="43"/>
  <c r="L8" i="43"/>
  <c r="K8" i="43"/>
  <c r="J8" i="43"/>
  <c r="I8" i="43"/>
  <c r="H8" i="43"/>
  <c r="G8" i="43"/>
  <c r="F8" i="43"/>
  <c r="E8" i="43"/>
  <c r="D8" i="43"/>
  <c r="C8" i="43"/>
  <c r="B8" i="43"/>
  <c r="M7" i="43"/>
  <c r="L7" i="43"/>
  <c r="K7" i="43"/>
  <c r="J7" i="43"/>
  <c r="I7" i="43"/>
  <c r="H7" i="43"/>
  <c r="G7" i="43"/>
  <c r="F7" i="43"/>
  <c r="E7" i="43"/>
  <c r="D7" i="43"/>
  <c r="C7" i="43"/>
  <c r="B7" i="43"/>
  <c r="M6" i="43"/>
  <c r="L6" i="43"/>
  <c r="K6" i="43"/>
  <c r="J6" i="43"/>
  <c r="I6" i="43"/>
  <c r="H6" i="43"/>
  <c r="G6" i="43"/>
  <c r="F6" i="43"/>
  <c r="E6" i="43"/>
  <c r="D6" i="43"/>
  <c r="C6" i="43"/>
  <c r="B6" i="43"/>
  <c r="M5" i="43"/>
  <c r="L5" i="43"/>
  <c r="K5" i="43"/>
  <c r="J5" i="43"/>
  <c r="I5" i="43"/>
  <c r="H5" i="43"/>
  <c r="G5" i="43"/>
  <c r="F5" i="43"/>
  <c r="E5" i="43"/>
  <c r="D5" i="43"/>
  <c r="C5" i="43"/>
  <c r="B5" i="43"/>
  <c r="M3" i="43"/>
  <c r="L3" i="43"/>
  <c r="K3" i="43"/>
  <c r="K4" i="43" s="1"/>
  <c r="J3" i="43"/>
  <c r="I3" i="43"/>
  <c r="H3" i="43"/>
  <c r="G3" i="43"/>
  <c r="F3" i="43"/>
  <c r="E3" i="43"/>
  <c r="D3" i="43"/>
  <c r="C3" i="43"/>
  <c r="B3" i="43"/>
  <c r="M2" i="43"/>
  <c r="L2" i="43"/>
  <c r="K2" i="43"/>
  <c r="J2" i="43"/>
  <c r="I2" i="43"/>
  <c r="H2" i="43"/>
  <c r="G2" i="43"/>
  <c r="F2" i="43"/>
  <c r="E2" i="43"/>
  <c r="D2" i="43"/>
  <c r="C2" i="43"/>
  <c r="B2" i="43"/>
  <c r="M11" i="41"/>
  <c r="L11" i="41"/>
  <c r="K11" i="41"/>
  <c r="J11" i="41"/>
  <c r="I11" i="41"/>
  <c r="H11" i="41"/>
  <c r="G11" i="41"/>
  <c r="F11" i="41"/>
  <c r="E11" i="41"/>
  <c r="D11" i="41"/>
  <c r="C11" i="41"/>
  <c r="B11" i="41"/>
  <c r="M10" i="41"/>
  <c r="L10" i="41"/>
  <c r="K10" i="41"/>
  <c r="J10" i="41"/>
  <c r="I10" i="41"/>
  <c r="H10" i="41"/>
  <c r="G10" i="41"/>
  <c r="F10" i="41"/>
  <c r="E10" i="41"/>
  <c r="D10" i="41"/>
  <c r="C10" i="41"/>
  <c r="B10" i="41"/>
  <c r="M9" i="41"/>
  <c r="L9" i="41"/>
  <c r="K9" i="41"/>
  <c r="J9" i="41"/>
  <c r="I9" i="41"/>
  <c r="H9" i="41"/>
  <c r="G9" i="41"/>
  <c r="F9" i="41"/>
  <c r="E9" i="41"/>
  <c r="D9" i="41"/>
  <c r="C9" i="41"/>
  <c r="B9" i="41"/>
  <c r="M8" i="41"/>
  <c r="L8" i="41"/>
  <c r="K8" i="41"/>
  <c r="J8" i="41"/>
  <c r="I8" i="41"/>
  <c r="H8" i="41"/>
  <c r="G8" i="41"/>
  <c r="F8" i="41"/>
  <c r="E8" i="41"/>
  <c r="D8" i="41"/>
  <c r="C8" i="41"/>
  <c r="B8" i="41"/>
  <c r="M7" i="41"/>
  <c r="L7" i="41"/>
  <c r="K7" i="41"/>
  <c r="J7" i="41"/>
  <c r="I7" i="41"/>
  <c r="H7" i="41"/>
  <c r="G7" i="41"/>
  <c r="F7" i="41"/>
  <c r="E7" i="41"/>
  <c r="D7" i="41"/>
  <c r="C7" i="41"/>
  <c r="B7" i="41"/>
  <c r="M6" i="41"/>
  <c r="L6" i="41"/>
  <c r="K6" i="41"/>
  <c r="J6" i="41"/>
  <c r="I6" i="41"/>
  <c r="H6" i="41"/>
  <c r="G6" i="41"/>
  <c r="F6" i="41"/>
  <c r="E6" i="41"/>
  <c r="D6" i="41"/>
  <c r="C6" i="41"/>
  <c r="B6" i="41"/>
  <c r="M5" i="41"/>
  <c r="L5" i="41"/>
  <c r="K5" i="41"/>
  <c r="J5" i="41"/>
  <c r="I5" i="41"/>
  <c r="H5" i="41"/>
  <c r="G5" i="41"/>
  <c r="F5" i="41"/>
  <c r="E5" i="41"/>
  <c r="D5" i="41"/>
  <c r="C5" i="41"/>
  <c r="B5" i="41"/>
  <c r="M3" i="41"/>
  <c r="L3" i="41"/>
  <c r="K3" i="41"/>
  <c r="J3" i="41"/>
  <c r="I3" i="41"/>
  <c r="H3" i="41"/>
  <c r="G3" i="41"/>
  <c r="F3" i="41"/>
  <c r="E3" i="41"/>
  <c r="D3" i="41"/>
  <c r="C3" i="41"/>
  <c r="B3" i="41"/>
  <c r="M2" i="41"/>
  <c r="L2" i="41"/>
  <c r="K2" i="41"/>
  <c r="J2" i="41"/>
  <c r="I2" i="41"/>
  <c r="H2" i="41"/>
  <c r="G2" i="41"/>
  <c r="F2" i="41"/>
  <c r="E2" i="41"/>
  <c r="D2" i="41"/>
  <c r="C2" i="41"/>
  <c r="B2" i="41"/>
  <c r="P16" i="43"/>
  <c r="N13" i="43"/>
  <c r="M1" i="43"/>
  <c r="L1" i="43"/>
  <c r="K1" i="43"/>
  <c r="J1" i="43"/>
  <c r="J49" i="43" s="1"/>
  <c r="I1" i="43"/>
  <c r="I49" i="43" s="1"/>
  <c r="H1" i="43"/>
  <c r="G1" i="43"/>
  <c r="G16" i="43" s="1"/>
  <c r="G34" i="43" s="1"/>
  <c r="G37" i="43" s="1"/>
  <c r="G46" i="43" s="1"/>
  <c r="F1" i="43"/>
  <c r="F16" i="43" s="1"/>
  <c r="F34" i="43" s="1"/>
  <c r="F37" i="43" s="1"/>
  <c r="F46" i="43" s="1"/>
  <c r="E1" i="43"/>
  <c r="D1" i="43"/>
  <c r="C1" i="43"/>
  <c r="B1" i="43"/>
  <c r="B49" i="43" s="1"/>
  <c r="P16" i="41"/>
  <c r="N13" i="41"/>
  <c r="M1" i="41"/>
  <c r="L1" i="41"/>
  <c r="L16" i="41" s="1"/>
  <c r="L34" i="41" s="1"/>
  <c r="L37" i="41" s="1"/>
  <c r="L46" i="41" s="1"/>
  <c r="K1" i="41"/>
  <c r="J1" i="41"/>
  <c r="I1" i="41"/>
  <c r="H1" i="41"/>
  <c r="H49" i="41" s="1"/>
  <c r="G1" i="41"/>
  <c r="F1" i="41"/>
  <c r="E1" i="41"/>
  <c r="E16" i="41" s="1"/>
  <c r="E34" i="41" s="1"/>
  <c r="E37" i="41" s="1"/>
  <c r="E46" i="41" s="1"/>
  <c r="D1" i="41"/>
  <c r="D16" i="41" s="1"/>
  <c r="D34" i="41" s="1"/>
  <c r="D37" i="41" s="1"/>
  <c r="D46" i="41" s="1"/>
  <c r="C1" i="41"/>
  <c r="B1" i="41"/>
  <c r="G16" i="41"/>
  <c r="G34" i="41" s="1"/>
  <c r="G37" i="41" s="1"/>
  <c r="G46" i="41" s="1"/>
  <c r="G49" i="41"/>
  <c r="D49" i="41"/>
  <c r="L49" i="41"/>
  <c r="I16" i="43"/>
  <c r="I34" i="43" s="1"/>
  <c r="I37" i="43" s="1"/>
  <c r="I46" i="43" s="1"/>
  <c r="B16" i="43"/>
  <c r="B34" i="43" s="1"/>
  <c r="B37" i="43" s="1"/>
  <c r="B46" i="43" s="1"/>
  <c r="F49" i="43"/>
  <c r="E28" i="43"/>
  <c r="E17" i="43"/>
  <c r="K4" i="20"/>
  <c r="K12" i="20" s="1"/>
  <c r="K14" i="20" s="1"/>
  <c r="H4" i="20"/>
  <c r="H12" i="20" s="1"/>
  <c r="H14" i="20" s="1"/>
  <c r="I4" i="20"/>
  <c r="I12" i="20" s="1"/>
  <c r="I14" i="20" s="1"/>
  <c r="D4" i="20"/>
  <c r="D12" i="20" s="1"/>
  <c r="D14" i="20" s="1"/>
  <c r="L4" i="20"/>
  <c r="L12" i="20" s="1"/>
  <c r="L14" i="20" s="1"/>
  <c r="E4" i="20"/>
  <c r="M4" i="20"/>
  <c r="M12" i="20" s="1"/>
  <c r="F4" i="20"/>
  <c r="F12" i="20" s="1"/>
  <c r="F14" i="20" s="1"/>
  <c r="J4" i="20"/>
  <c r="J12" i="20" s="1"/>
  <c r="J14" i="20" s="1"/>
  <c r="C4" i="20"/>
  <c r="G4" i="20"/>
  <c r="G12" i="20" s="1"/>
  <c r="G14" i="20" s="1"/>
  <c r="B4" i="20"/>
  <c r="B12" i="20" s="1"/>
  <c r="B14" i="20" s="1"/>
  <c r="M1" i="18"/>
  <c r="M49" i="18" s="1"/>
  <c r="L1" i="18"/>
  <c r="K1" i="18"/>
  <c r="J1" i="18"/>
  <c r="I1" i="18"/>
  <c r="I49" i="18" s="1"/>
  <c r="H1" i="18"/>
  <c r="G1" i="18"/>
  <c r="G16" i="18" s="1"/>
  <c r="G34" i="18" s="1"/>
  <c r="G37" i="18" s="1"/>
  <c r="G46" i="18" s="1"/>
  <c r="F1" i="18"/>
  <c r="E1" i="18"/>
  <c r="D1" i="18"/>
  <c r="C1" i="18"/>
  <c r="B1" i="18"/>
  <c r="B49" i="18" s="1"/>
  <c r="K16" i="20"/>
  <c r="K34" i="20" s="1"/>
  <c r="K37" i="20" s="1"/>
  <c r="K46" i="20" s="1"/>
  <c r="J16" i="20"/>
  <c r="J34" i="20" s="1"/>
  <c r="J37" i="20" s="1"/>
  <c r="J46" i="20" s="1"/>
  <c r="I16" i="20"/>
  <c r="I34" i="20" s="1"/>
  <c r="I37" i="20" s="1"/>
  <c r="I46" i="20" s="1"/>
  <c r="F16" i="20"/>
  <c r="F34" i="20" s="1"/>
  <c r="F37" i="20" s="1"/>
  <c r="F46" i="20" s="1"/>
  <c r="B16" i="20"/>
  <c r="B34" i="20" s="1"/>
  <c r="B37" i="20" s="1"/>
  <c r="B46" i="20" s="1"/>
  <c r="P16" i="20"/>
  <c r="L43" i="20" s="1"/>
  <c r="M16" i="20"/>
  <c r="M34" i="20" s="1"/>
  <c r="M37" i="20" s="1"/>
  <c r="M46" i="20" s="1"/>
  <c r="E16" i="20"/>
  <c r="E34" i="20" s="1"/>
  <c r="E37" i="20" s="1"/>
  <c r="E46" i="20" s="1"/>
  <c r="N13" i="20"/>
  <c r="L16" i="20"/>
  <c r="L34" i="20" s="1"/>
  <c r="L37" i="20" s="1"/>
  <c r="L46" i="20" s="1"/>
  <c r="H16" i="20"/>
  <c r="H34" i="20" s="1"/>
  <c r="H37" i="20" s="1"/>
  <c r="H46" i="20" s="1"/>
  <c r="G16" i="20"/>
  <c r="G34" i="20" s="1"/>
  <c r="G37" i="20" s="1"/>
  <c r="G46" i="20" s="1"/>
  <c r="D16" i="20"/>
  <c r="D34" i="20" s="1"/>
  <c r="D37" i="20" s="1"/>
  <c r="D46" i="20" s="1"/>
  <c r="C16" i="20"/>
  <c r="C34" i="20" s="1"/>
  <c r="C37" i="20" s="1"/>
  <c r="C46" i="20" s="1"/>
  <c r="L45" i="10"/>
  <c r="K45" i="10"/>
  <c r="J45" i="10"/>
  <c r="I45" i="10"/>
  <c r="H45" i="10"/>
  <c r="G45" i="10"/>
  <c r="F45" i="10"/>
  <c r="E45" i="10"/>
  <c r="D45" i="10"/>
  <c r="C45" i="10"/>
  <c r="B45" i="10"/>
  <c r="P16" i="18"/>
  <c r="G28" i="18" s="1"/>
  <c r="N13" i="18"/>
  <c r="M11" i="18"/>
  <c r="L11" i="18"/>
  <c r="K11" i="18"/>
  <c r="J11" i="18"/>
  <c r="I11" i="18"/>
  <c r="H11" i="18"/>
  <c r="G11" i="18"/>
  <c r="F11" i="18"/>
  <c r="E11" i="18"/>
  <c r="D11" i="18"/>
  <c r="C11" i="18"/>
  <c r="B11" i="18"/>
  <c r="M10" i="18"/>
  <c r="L10" i="18"/>
  <c r="K10" i="18"/>
  <c r="J10" i="18"/>
  <c r="I10" i="18"/>
  <c r="H10" i="18"/>
  <c r="G10" i="18"/>
  <c r="F10" i="18"/>
  <c r="E10" i="18"/>
  <c r="D10" i="18"/>
  <c r="C10" i="18"/>
  <c r="B10" i="18"/>
  <c r="M9" i="18"/>
  <c r="L9" i="18"/>
  <c r="K9" i="18"/>
  <c r="J9" i="18"/>
  <c r="I9" i="18"/>
  <c r="H9" i="18"/>
  <c r="G9" i="18"/>
  <c r="F9" i="18"/>
  <c r="E9" i="18"/>
  <c r="D9" i="18"/>
  <c r="C9" i="18"/>
  <c r="B9" i="18"/>
  <c r="M8" i="18"/>
  <c r="L8" i="18"/>
  <c r="K8" i="18"/>
  <c r="J8" i="18"/>
  <c r="I8" i="18"/>
  <c r="H8" i="18"/>
  <c r="G8" i="18"/>
  <c r="F8" i="18"/>
  <c r="E8" i="18"/>
  <c r="D8" i="18"/>
  <c r="C8" i="18"/>
  <c r="B8" i="18"/>
  <c r="M7" i="18"/>
  <c r="L7" i="18"/>
  <c r="K7" i="18"/>
  <c r="J7" i="18"/>
  <c r="I7" i="18"/>
  <c r="H7" i="18"/>
  <c r="G7" i="18"/>
  <c r="F7" i="18"/>
  <c r="E7" i="18"/>
  <c r="D7" i="18"/>
  <c r="C7" i="18"/>
  <c r="B7" i="18"/>
  <c r="M6" i="18"/>
  <c r="L6" i="18"/>
  <c r="K6" i="18"/>
  <c r="J6" i="18"/>
  <c r="I6" i="18"/>
  <c r="H6" i="18"/>
  <c r="G6" i="18"/>
  <c r="F6" i="18"/>
  <c r="E6" i="18"/>
  <c r="D6" i="18"/>
  <c r="C6" i="18"/>
  <c r="B6" i="18"/>
  <c r="M5" i="18"/>
  <c r="L5" i="18"/>
  <c r="K5" i="18"/>
  <c r="J5" i="18"/>
  <c r="I5" i="18"/>
  <c r="H5" i="18"/>
  <c r="G5" i="18"/>
  <c r="F5" i="18"/>
  <c r="E5" i="18"/>
  <c r="D5" i="18"/>
  <c r="C5" i="18"/>
  <c r="B5" i="18"/>
  <c r="M3" i="18"/>
  <c r="L3" i="18"/>
  <c r="K3" i="18"/>
  <c r="J3" i="18"/>
  <c r="I3" i="18"/>
  <c r="H3" i="18"/>
  <c r="G3" i="18"/>
  <c r="F3" i="18"/>
  <c r="E3" i="18"/>
  <c r="D3" i="18"/>
  <c r="C3" i="18"/>
  <c r="B3" i="18"/>
  <c r="M2" i="18"/>
  <c r="L2" i="18"/>
  <c r="K2" i="18"/>
  <c r="J2" i="18"/>
  <c r="I2" i="18"/>
  <c r="H2" i="18"/>
  <c r="G2" i="18"/>
  <c r="F2" i="18"/>
  <c r="E2" i="18"/>
  <c r="D2" i="18"/>
  <c r="D4" i="18" s="1"/>
  <c r="C2" i="18"/>
  <c r="B2" i="18"/>
  <c r="I16" i="18"/>
  <c r="I34" i="18" s="1"/>
  <c r="I37" i="18" s="1"/>
  <c r="I46" i="18" s="1"/>
  <c r="T553" i="17"/>
  <c r="S553" i="17"/>
  <c r="R553" i="17"/>
  <c r="T551" i="17"/>
  <c r="S551" i="17"/>
  <c r="R551" i="17"/>
  <c r="T549" i="17"/>
  <c r="S549" i="17"/>
  <c r="R549" i="17"/>
  <c r="AG548" i="17"/>
  <c r="AF548" i="17"/>
  <c r="AE548" i="17"/>
  <c r="AD548" i="17"/>
  <c r="AC548" i="17"/>
  <c r="AB548" i="17"/>
  <c r="AA548" i="17"/>
  <c r="Z548" i="17"/>
  <c r="Y548" i="17"/>
  <c r="X548" i="17"/>
  <c r="W548" i="17"/>
  <c r="V548" i="17"/>
  <c r="U548" i="17"/>
  <c r="AG547" i="17"/>
  <c r="AF547" i="17"/>
  <c r="AE547" i="17"/>
  <c r="AD547" i="17"/>
  <c r="AC547" i="17"/>
  <c r="AB547" i="17"/>
  <c r="AA547" i="17"/>
  <c r="Z547" i="17"/>
  <c r="Y547" i="17"/>
  <c r="X547" i="17"/>
  <c r="W547" i="17"/>
  <c r="V547" i="17"/>
  <c r="U547" i="17"/>
  <c r="AG546" i="17"/>
  <c r="AF546" i="17"/>
  <c r="AE546" i="17"/>
  <c r="AD546" i="17"/>
  <c r="AC546" i="17"/>
  <c r="AB546" i="17"/>
  <c r="AA546" i="17"/>
  <c r="Z546" i="17"/>
  <c r="Y546" i="17"/>
  <c r="X546" i="17"/>
  <c r="W546" i="17"/>
  <c r="V546" i="17"/>
  <c r="U546" i="17"/>
  <c r="AG545" i="17"/>
  <c r="AF545" i="17"/>
  <c r="AE545" i="17"/>
  <c r="AD545" i="17"/>
  <c r="AC545" i="17"/>
  <c r="AB545" i="17"/>
  <c r="AA545" i="17"/>
  <c r="Z545" i="17"/>
  <c r="Y545" i="17"/>
  <c r="X545" i="17"/>
  <c r="W545" i="17"/>
  <c r="V545" i="17"/>
  <c r="U545" i="17"/>
  <c r="AG544" i="17"/>
  <c r="AF544" i="17"/>
  <c r="AE544" i="17"/>
  <c r="AD544" i="17"/>
  <c r="AC544" i="17"/>
  <c r="AB544" i="17"/>
  <c r="AA544" i="17"/>
  <c r="Z544" i="17"/>
  <c r="Y544" i="17"/>
  <c r="X544" i="17"/>
  <c r="W544" i="17"/>
  <c r="V544" i="17"/>
  <c r="U544" i="17"/>
  <c r="AG543" i="17"/>
  <c r="AF543" i="17"/>
  <c r="AE543" i="17"/>
  <c r="AD543" i="17"/>
  <c r="AC543" i="17"/>
  <c r="AB543" i="17"/>
  <c r="AA543" i="17"/>
  <c r="Z543" i="17"/>
  <c r="Y543" i="17"/>
  <c r="X543" i="17"/>
  <c r="W543" i="17"/>
  <c r="V543" i="17"/>
  <c r="U543" i="17"/>
  <c r="AG542" i="17"/>
  <c r="AF542" i="17"/>
  <c r="AE542" i="17"/>
  <c r="AD542" i="17"/>
  <c r="AC542" i="17"/>
  <c r="AB542" i="17"/>
  <c r="AA542" i="17"/>
  <c r="Z542" i="17"/>
  <c r="Y542" i="17"/>
  <c r="X542" i="17"/>
  <c r="W542" i="17"/>
  <c r="V542" i="17"/>
  <c r="U542" i="17"/>
  <c r="AG541" i="17"/>
  <c r="AF541" i="17"/>
  <c r="AE541" i="17"/>
  <c r="AD541" i="17"/>
  <c r="AC541" i="17"/>
  <c r="AB541" i="17"/>
  <c r="AA541" i="17"/>
  <c r="Z541" i="17"/>
  <c r="Y541" i="17"/>
  <c r="X541" i="17"/>
  <c r="W541" i="17"/>
  <c r="V541" i="17"/>
  <c r="U541" i="17"/>
  <c r="AG540" i="17"/>
  <c r="AF540" i="17"/>
  <c r="AE540" i="17"/>
  <c r="AD540" i="17"/>
  <c r="AC540" i="17"/>
  <c r="AB540" i="17"/>
  <c r="AA540" i="17"/>
  <c r="Z540" i="17"/>
  <c r="Y540" i="17"/>
  <c r="X540" i="17"/>
  <c r="W540" i="17"/>
  <c r="V540" i="17"/>
  <c r="U540" i="17"/>
  <c r="AG539" i="17"/>
  <c r="AF539" i="17"/>
  <c r="AE539" i="17"/>
  <c r="AD539" i="17"/>
  <c r="AC539" i="17"/>
  <c r="AB539" i="17"/>
  <c r="AA539" i="17"/>
  <c r="Z539" i="17"/>
  <c r="Y539" i="17"/>
  <c r="X539" i="17"/>
  <c r="W539" i="17"/>
  <c r="V539" i="17"/>
  <c r="U539" i="17"/>
  <c r="AG538" i="17"/>
  <c r="AF538" i="17"/>
  <c r="AE538" i="17"/>
  <c r="AD538" i="17"/>
  <c r="AC538" i="17"/>
  <c r="AB538" i="17"/>
  <c r="AA538" i="17"/>
  <c r="Z538" i="17"/>
  <c r="Y538" i="17"/>
  <c r="X538" i="17"/>
  <c r="W538" i="17"/>
  <c r="V538" i="17"/>
  <c r="U538" i="17"/>
  <c r="AG537" i="17"/>
  <c r="AF537" i="17"/>
  <c r="AE537" i="17"/>
  <c r="AD537" i="17"/>
  <c r="AC537" i="17"/>
  <c r="AB537" i="17"/>
  <c r="AA537" i="17"/>
  <c r="Z537" i="17"/>
  <c r="Y537" i="17"/>
  <c r="X537" i="17"/>
  <c r="W537" i="17"/>
  <c r="V537" i="17"/>
  <c r="U537" i="17"/>
  <c r="AG536" i="17"/>
  <c r="AF536" i="17"/>
  <c r="AE536" i="17"/>
  <c r="AD536" i="17"/>
  <c r="AC536" i="17"/>
  <c r="AB536" i="17"/>
  <c r="AA536" i="17"/>
  <c r="Z536" i="17"/>
  <c r="Y536" i="17"/>
  <c r="X536" i="17"/>
  <c r="W536" i="17"/>
  <c r="V536" i="17"/>
  <c r="U536" i="17"/>
  <c r="AG535" i="17"/>
  <c r="AF535" i="17"/>
  <c r="AE535" i="17"/>
  <c r="AD535" i="17"/>
  <c r="AC535" i="17"/>
  <c r="AB535" i="17"/>
  <c r="AA535" i="17"/>
  <c r="Z535" i="17"/>
  <c r="Y535" i="17"/>
  <c r="X535" i="17"/>
  <c r="W535" i="17"/>
  <c r="V535" i="17"/>
  <c r="U535" i="17"/>
  <c r="AG534" i="17"/>
  <c r="AF534" i="17"/>
  <c r="AE534" i="17"/>
  <c r="AD534" i="17"/>
  <c r="AC534" i="17"/>
  <c r="AB534" i="17"/>
  <c r="AA534" i="17"/>
  <c r="Z534" i="17"/>
  <c r="Y534" i="17"/>
  <c r="X534" i="17"/>
  <c r="W534" i="17"/>
  <c r="V534" i="17"/>
  <c r="U534" i="17"/>
  <c r="AG533" i="17"/>
  <c r="AF533" i="17"/>
  <c r="AE533" i="17"/>
  <c r="AD533" i="17"/>
  <c r="AC533" i="17"/>
  <c r="AB533" i="17"/>
  <c r="AA533" i="17"/>
  <c r="Z533" i="17"/>
  <c r="Y533" i="17"/>
  <c r="X533" i="17"/>
  <c r="W533" i="17"/>
  <c r="V533" i="17"/>
  <c r="U533" i="17"/>
  <c r="AG532" i="17"/>
  <c r="AF532" i="17"/>
  <c r="AE532" i="17"/>
  <c r="AD532" i="17"/>
  <c r="AC532" i="17"/>
  <c r="AB532" i="17"/>
  <c r="AA532" i="17"/>
  <c r="Z532" i="17"/>
  <c r="Y532" i="17"/>
  <c r="X532" i="17"/>
  <c r="W532" i="17"/>
  <c r="V532" i="17"/>
  <c r="U532" i="17"/>
  <c r="AG531" i="17"/>
  <c r="AF531" i="17"/>
  <c r="AE531" i="17"/>
  <c r="AD531" i="17"/>
  <c r="AC531" i="17"/>
  <c r="AB531" i="17"/>
  <c r="AA531" i="17"/>
  <c r="Z531" i="17"/>
  <c r="Y531" i="17"/>
  <c r="X531" i="17"/>
  <c r="W531" i="17"/>
  <c r="V531" i="17"/>
  <c r="U531" i="17"/>
  <c r="T528" i="17"/>
  <c r="S528" i="17"/>
  <c r="R528" i="17"/>
  <c r="AG527" i="17"/>
  <c r="AF527" i="17"/>
  <c r="AE527" i="17"/>
  <c r="AD527" i="17"/>
  <c r="AC527" i="17"/>
  <c r="AB527" i="17"/>
  <c r="AA527" i="17"/>
  <c r="Z527" i="17"/>
  <c r="Y527" i="17"/>
  <c r="X527" i="17"/>
  <c r="W527" i="17"/>
  <c r="V527" i="17"/>
  <c r="U527" i="17"/>
  <c r="AG526" i="17"/>
  <c r="AF526" i="17"/>
  <c r="AE526" i="17"/>
  <c r="AD526" i="17"/>
  <c r="AC526" i="17"/>
  <c r="AB526" i="17"/>
  <c r="AA526" i="17"/>
  <c r="Z526" i="17"/>
  <c r="Y526" i="17"/>
  <c r="X526" i="17"/>
  <c r="W526" i="17"/>
  <c r="V526" i="17"/>
  <c r="U526" i="17"/>
  <c r="AG525" i="17"/>
  <c r="AF525" i="17"/>
  <c r="AE525" i="17"/>
  <c r="AD525" i="17"/>
  <c r="AC525" i="17"/>
  <c r="AB525" i="17"/>
  <c r="AA525" i="17"/>
  <c r="Z525" i="17"/>
  <c r="Y525" i="17"/>
  <c r="X525" i="17"/>
  <c r="W525" i="17"/>
  <c r="V525" i="17"/>
  <c r="U525" i="17"/>
  <c r="AG524" i="17"/>
  <c r="AF524" i="17"/>
  <c r="AE524" i="17"/>
  <c r="AD524" i="17"/>
  <c r="AC524" i="17"/>
  <c r="AB524" i="17"/>
  <c r="AA524" i="17"/>
  <c r="Z524" i="17"/>
  <c r="Y524" i="17"/>
  <c r="X524" i="17"/>
  <c r="W524" i="17"/>
  <c r="V524" i="17"/>
  <c r="U524" i="17"/>
  <c r="AG523" i="17"/>
  <c r="AF523" i="17"/>
  <c r="AE523" i="17"/>
  <c r="AD523" i="17"/>
  <c r="AC523" i="17"/>
  <c r="AB523" i="17"/>
  <c r="AA523" i="17"/>
  <c r="Z523" i="17"/>
  <c r="Y523" i="17"/>
  <c r="X523" i="17"/>
  <c r="W523" i="17"/>
  <c r="V523" i="17"/>
  <c r="U523" i="17"/>
  <c r="AG522" i="17"/>
  <c r="AF522" i="17"/>
  <c r="AE522" i="17"/>
  <c r="AD522" i="17"/>
  <c r="AC522" i="17"/>
  <c r="AB522" i="17"/>
  <c r="AA522" i="17"/>
  <c r="Z522" i="17"/>
  <c r="Y522" i="17"/>
  <c r="X522" i="17"/>
  <c r="W522" i="17"/>
  <c r="V522" i="17"/>
  <c r="U522" i="17"/>
  <c r="AG521" i="17"/>
  <c r="AF521" i="17"/>
  <c r="AE521" i="17"/>
  <c r="AD521" i="17"/>
  <c r="AC521" i="17"/>
  <c r="AB521" i="17"/>
  <c r="AA521" i="17"/>
  <c r="Z521" i="17"/>
  <c r="Y521" i="17"/>
  <c r="X521" i="17"/>
  <c r="W521" i="17"/>
  <c r="V521" i="17"/>
  <c r="U521" i="17"/>
  <c r="AG520" i="17"/>
  <c r="AF520" i="17"/>
  <c r="AE520" i="17"/>
  <c r="AD520" i="17"/>
  <c r="AC520" i="17"/>
  <c r="AB520" i="17"/>
  <c r="AA520" i="17"/>
  <c r="Z520" i="17"/>
  <c r="Y520" i="17"/>
  <c r="X520" i="17"/>
  <c r="W520" i="17"/>
  <c r="V520" i="17"/>
  <c r="U520" i="17"/>
  <c r="AG519" i="17"/>
  <c r="AF519" i="17"/>
  <c r="AE519" i="17"/>
  <c r="AD519" i="17"/>
  <c r="AC519" i="17"/>
  <c r="AB519" i="17"/>
  <c r="AA519" i="17"/>
  <c r="Z519" i="17"/>
  <c r="Y519" i="17"/>
  <c r="X519" i="17"/>
  <c r="W519" i="17"/>
  <c r="V519" i="17"/>
  <c r="U519" i="17"/>
  <c r="AG518" i="17"/>
  <c r="AF518" i="17"/>
  <c r="AE518" i="17"/>
  <c r="AD518" i="17"/>
  <c r="AC518" i="17"/>
  <c r="AB518" i="17"/>
  <c r="AA518" i="17"/>
  <c r="Z518" i="17"/>
  <c r="Y518" i="17"/>
  <c r="X518" i="17"/>
  <c r="W518" i="17"/>
  <c r="V518" i="17"/>
  <c r="U518" i="17"/>
  <c r="AG517" i="17"/>
  <c r="AF517" i="17"/>
  <c r="AE517" i="17"/>
  <c r="AD517" i="17"/>
  <c r="AC517" i="17"/>
  <c r="AB517" i="17"/>
  <c r="AA517" i="17"/>
  <c r="Z517" i="17"/>
  <c r="Y517" i="17"/>
  <c r="X517" i="17"/>
  <c r="W517" i="17"/>
  <c r="V517" i="17"/>
  <c r="U517" i="17"/>
  <c r="AG516" i="17"/>
  <c r="AF516" i="17"/>
  <c r="AE516" i="17"/>
  <c r="AD516" i="17"/>
  <c r="AC516" i="17"/>
  <c r="AB516" i="17"/>
  <c r="AA516" i="17"/>
  <c r="Z516" i="17"/>
  <c r="Y516" i="17"/>
  <c r="X516" i="17"/>
  <c r="W516" i="17"/>
  <c r="V516" i="17"/>
  <c r="U516" i="17"/>
  <c r="AG515" i="17"/>
  <c r="AF515" i="17"/>
  <c r="AE515" i="17"/>
  <c r="AD515" i="17"/>
  <c r="AC515" i="17"/>
  <c r="AB515" i="17"/>
  <c r="AA515" i="17"/>
  <c r="Z515" i="17"/>
  <c r="Y515" i="17"/>
  <c r="X515" i="17"/>
  <c r="W515" i="17"/>
  <c r="V515" i="17"/>
  <c r="U515" i="17"/>
  <c r="AG514" i="17"/>
  <c r="AF514" i="17"/>
  <c r="AE514" i="17"/>
  <c r="AD514" i="17"/>
  <c r="AC514" i="17"/>
  <c r="AB514" i="17"/>
  <c r="AA514" i="17"/>
  <c r="Z514" i="17"/>
  <c r="Y514" i="17"/>
  <c r="X514" i="17"/>
  <c r="W514" i="17"/>
  <c r="V514" i="17"/>
  <c r="U514" i="17"/>
  <c r="AG513" i="17"/>
  <c r="AF513" i="17"/>
  <c r="AE513" i="17"/>
  <c r="AD513" i="17"/>
  <c r="AC513" i="17"/>
  <c r="AB513" i="17"/>
  <c r="AA513" i="17"/>
  <c r="Z513" i="17"/>
  <c r="Y513" i="17"/>
  <c r="X513" i="17"/>
  <c r="W513" i="17"/>
  <c r="V513" i="17"/>
  <c r="U513" i="17"/>
  <c r="AG512" i="17"/>
  <c r="AF512" i="17"/>
  <c r="AE512" i="17"/>
  <c r="AD512" i="17"/>
  <c r="AC512" i="17"/>
  <c r="AB512" i="17"/>
  <c r="AA512" i="17"/>
  <c r="Z512" i="17"/>
  <c r="Y512" i="17"/>
  <c r="X512" i="17"/>
  <c r="W512" i="17"/>
  <c r="V512" i="17"/>
  <c r="U512" i="17"/>
  <c r="AG511" i="17"/>
  <c r="AF511" i="17"/>
  <c r="AE511" i="17"/>
  <c r="AD511" i="17"/>
  <c r="AC511" i="17"/>
  <c r="AB511" i="17"/>
  <c r="AA511" i="17"/>
  <c r="Z511" i="17"/>
  <c r="Y511" i="17"/>
  <c r="X511" i="17"/>
  <c r="W511" i="17"/>
  <c r="V511" i="17"/>
  <c r="U511" i="17"/>
  <c r="AG510" i="17"/>
  <c r="AF510" i="17"/>
  <c r="AE510" i="17"/>
  <c r="AD510" i="17"/>
  <c r="AC510" i="17"/>
  <c r="AB510" i="17"/>
  <c r="AA510" i="17"/>
  <c r="Z510" i="17"/>
  <c r="Y510" i="17"/>
  <c r="X510" i="17"/>
  <c r="W510" i="17"/>
  <c r="V510" i="17"/>
  <c r="U510" i="17"/>
  <c r="AG509" i="17"/>
  <c r="AF509" i="17"/>
  <c r="AE509" i="17"/>
  <c r="AD509" i="17"/>
  <c r="AC509" i="17"/>
  <c r="AB509" i="17"/>
  <c r="AA509" i="17"/>
  <c r="Z509" i="17"/>
  <c r="Y509" i="17"/>
  <c r="X509" i="17"/>
  <c r="W509" i="17"/>
  <c r="V509" i="17"/>
  <c r="U509" i="17"/>
  <c r="AG508" i="17"/>
  <c r="AF508" i="17"/>
  <c r="AE508" i="17"/>
  <c r="AD508" i="17"/>
  <c r="AC508" i="17"/>
  <c r="AB508" i="17"/>
  <c r="AA508" i="17"/>
  <c r="Z508" i="17"/>
  <c r="Y508" i="17"/>
  <c r="X508" i="17"/>
  <c r="W508" i="17"/>
  <c r="V508" i="17"/>
  <c r="U508" i="17"/>
  <c r="AG507" i="17"/>
  <c r="AF507" i="17"/>
  <c r="AE507" i="17"/>
  <c r="AD507" i="17"/>
  <c r="AC507" i="17"/>
  <c r="AB507" i="17"/>
  <c r="AA507" i="17"/>
  <c r="Z507" i="17"/>
  <c r="Y507" i="17"/>
  <c r="X507" i="17"/>
  <c r="W507" i="17"/>
  <c r="V507" i="17"/>
  <c r="U507" i="17"/>
  <c r="T504" i="17"/>
  <c r="S504" i="17"/>
  <c r="R504" i="17"/>
  <c r="T502" i="17"/>
  <c r="S502" i="17"/>
  <c r="R502" i="17"/>
  <c r="AG501" i="17"/>
  <c r="AG502" i="17" s="1"/>
  <c r="AF501" i="17"/>
  <c r="AF502" i="17" s="1"/>
  <c r="AE501" i="17"/>
  <c r="AE502" i="17" s="1"/>
  <c r="AD501" i="17"/>
  <c r="AD502" i="17"/>
  <c r="AC501" i="17"/>
  <c r="AC502" i="17" s="1"/>
  <c r="AB501" i="17"/>
  <c r="AB502" i="17" s="1"/>
  <c r="AA501" i="17"/>
  <c r="AA502" i="17" s="1"/>
  <c r="Z501" i="17"/>
  <c r="Z502" i="17" s="1"/>
  <c r="Y501" i="17"/>
  <c r="Y502" i="17" s="1"/>
  <c r="X501" i="17"/>
  <c r="X502" i="17" s="1"/>
  <c r="W501" i="17"/>
  <c r="W502" i="17" s="1"/>
  <c r="V501" i="17"/>
  <c r="V502" i="17" s="1"/>
  <c r="U501" i="17"/>
  <c r="U502" i="17" s="1"/>
  <c r="T498" i="17"/>
  <c r="S498" i="17"/>
  <c r="R498" i="17"/>
  <c r="AG497" i="17"/>
  <c r="AF497" i="17"/>
  <c r="AE497" i="17"/>
  <c r="AD497" i="17"/>
  <c r="AC497" i="17"/>
  <c r="AB497" i="17"/>
  <c r="AA497" i="17"/>
  <c r="Z497" i="17"/>
  <c r="Y497" i="17"/>
  <c r="X497" i="17"/>
  <c r="W497" i="17"/>
  <c r="V497" i="17"/>
  <c r="U497" i="17"/>
  <c r="AG496" i="17"/>
  <c r="AF496" i="17"/>
  <c r="AE496" i="17"/>
  <c r="AD496" i="17"/>
  <c r="AC496" i="17"/>
  <c r="AB496" i="17"/>
  <c r="AA496" i="17"/>
  <c r="Z496" i="17"/>
  <c r="Y496" i="17"/>
  <c r="X496" i="17"/>
  <c r="W496" i="17"/>
  <c r="V496" i="17"/>
  <c r="U496" i="17"/>
  <c r="AG495" i="17"/>
  <c r="AF495" i="17"/>
  <c r="AE495" i="17"/>
  <c r="AD495" i="17"/>
  <c r="AC495" i="17"/>
  <c r="AB495" i="17"/>
  <c r="AA495" i="17"/>
  <c r="Z495" i="17"/>
  <c r="Y495" i="17"/>
  <c r="X495" i="17"/>
  <c r="W495" i="17"/>
  <c r="V495" i="17"/>
  <c r="U495" i="17"/>
  <c r="AG494" i="17"/>
  <c r="AF494" i="17"/>
  <c r="AE494" i="17"/>
  <c r="AD494" i="17"/>
  <c r="AC494" i="17"/>
  <c r="AB494" i="17"/>
  <c r="AA494" i="17"/>
  <c r="Z494" i="17"/>
  <c r="Y494" i="17"/>
  <c r="X494" i="17"/>
  <c r="W494" i="17"/>
  <c r="V494" i="17"/>
  <c r="U494" i="17"/>
  <c r="AG493" i="17"/>
  <c r="AF493" i="17"/>
  <c r="AE493" i="17"/>
  <c r="AD493" i="17"/>
  <c r="AC493" i="17"/>
  <c r="AB493" i="17"/>
  <c r="AA493" i="17"/>
  <c r="Z493" i="17"/>
  <c r="Y493" i="17"/>
  <c r="X493" i="17"/>
  <c r="W493" i="17"/>
  <c r="V493" i="17"/>
  <c r="U493" i="17"/>
  <c r="AG492" i="17"/>
  <c r="AF492" i="17"/>
  <c r="AE492" i="17"/>
  <c r="AD492" i="17"/>
  <c r="AC492" i="17"/>
  <c r="AB492" i="17"/>
  <c r="AA492" i="17"/>
  <c r="Z492" i="17"/>
  <c r="Y492" i="17"/>
  <c r="X492" i="17"/>
  <c r="W492" i="17"/>
  <c r="V492" i="17"/>
  <c r="U492" i="17"/>
  <c r="AG490" i="17"/>
  <c r="AF490" i="17"/>
  <c r="AE490" i="17"/>
  <c r="AD490" i="17"/>
  <c r="AC490" i="17"/>
  <c r="AB490" i="17"/>
  <c r="AA490" i="17"/>
  <c r="Z490" i="17"/>
  <c r="Y490" i="17"/>
  <c r="X490" i="17"/>
  <c r="W490" i="17"/>
  <c r="V490" i="17"/>
  <c r="U490" i="17"/>
  <c r="AG488" i="17"/>
  <c r="AF488" i="17"/>
  <c r="AE488" i="17"/>
  <c r="AD488" i="17"/>
  <c r="AC488" i="17"/>
  <c r="AB488" i="17"/>
  <c r="AA488" i="17"/>
  <c r="Z488" i="17"/>
  <c r="Y488" i="17"/>
  <c r="X488" i="17"/>
  <c r="W488" i="17"/>
  <c r="V488" i="17"/>
  <c r="U488" i="17"/>
  <c r="AG487" i="17"/>
  <c r="AF487" i="17"/>
  <c r="AE487" i="17"/>
  <c r="AD487" i="17"/>
  <c r="AC487" i="17"/>
  <c r="AB487" i="17"/>
  <c r="AA487" i="17"/>
  <c r="Z487" i="17"/>
  <c r="Y487" i="17"/>
  <c r="X487" i="17"/>
  <c r="W487" i="17"/>
  <c r="V487" i="17"/>
  <c r="U487" i="17"/>
  <c r="AG486" i="17"/>
  <c r="AF486" i="17"/>
  <c r="AE486" i="17"/>
  <c r="AD486" i="17"/>
  <c r="AC486" i="17"/>
  <c r="AB486" i="17"/>
  <c r="AA486" i="17"/>
  <c r="Z486" i="17"/>
  <c r="Y486" i="17"/>
  <c r="X486" i="17"/>
  <c r="W486" i="17"/>
  <c r="V486" i="17"/>
  <c r="U486" i="17"/>
  <c r="AG485" i="17"/>
  <c r="AF485" i="17"/>
  <c r="AE485" i="17"/>
  <c r="AD485" i="17"/>
  <c r="AC485" i="17"/>
  <c r="AB485" i="17"/>
  <c r="AA485" i="17"/>
  <c r="Z485" i="17"/>
  <c r="Y485" i="17"/>
  <c r="X485" i="17"/>
  <c r="W485" i="17"/>
  <c r="V485" i="17"/>
  <c r="U485" i="17"/>
  <c r="AG484" i="17"/>
  <c r="AF484" i="17"/>
  <c r="AE484" i="17"/>
  <c r="AD484" i="17"/>
  <c r="AC484" i="17"/>
  <c r="AB484" i="17"/>
  <c r="AA484" i="17"/>
  <c r="Z484" i="17"/>
  <c r="Y484" i="17"/>
  <c r="X484" i="17"/>
  <c r="W484" i="17"/>
  <c r="V484" i="17"/>
  <c r="U484" i="17"/>
  <c r="AG483" i="17"/>
  <c r="AF483" i="17"/>
  <c r="AE483" i="17"/>
  <c r="AD483" i="17"/>
  <c r="AC483" i="17"/>
  <c r="AB483" i="17"/>
  <c r="AA483" i="17"/>
  <c r="Z483" i="17"/>
  <c r="Y483" i="17"/>
  <c r="X483" i="17"/>
  <c r="W483" i="17"/>
  <c r="V483" i="17"/>
  <c r="U483" i="17"/>
  <c r="AG482" i="17"/>
  <c r="AF482" i="17"/>
  <c r="AE482" i="17"/>
  <c r="AD482" i="17"/>
  <c r="AC482" i="17"/>
  <c r="AB482" i="17"/>
  <c r="AA482" i="17"/>
  <c r="Z482" i="17"/>
  <c r="Y482" i="17"/>
  <c r="X482" i="17"/>
  <c r="W482" i="17"/>
  <c r="V482" i="17"/>
  <c r="U482" i="17"/>
  <c r="AG481" i="17"/>
  <c r="AF481" i="17"/>
  <c r="AE481" i="17"/>
  <c r="AD481" i="17"/>
  <c r="AC481" i="17"/>
  <c r="AB481" i="17"/>
  <c r="AA481" i="17"/>
  <c r="Z481" i="17"/>
  <c r="Y481" i="17"/>
  <c r="X481" i="17"/>
  <c r="W481" i="17"/>
  <c r="V481" i="17"/>
  <c r="U481" i="17"/>
  <c r="AG480" i="17"/>
  <c r="AF480" i="17"/>
  <c r="AE480" i="17"/>
  <c r="AD480" i="17"/>
  <c r="AC480" i="17"/>
  <c r="AB480" i="17"/>
  <c r="AA480" i="17"/>
  <c r="Z480" i="17"/>
  <c r="Y480" i="17"/>
  <c r="X480" i="17"/>
  <c r="W480" i="17"/>
  <c r="V480" i="17"/>
  <c r="U480" i="17"/>
  <c r="AG479" i="17"/>
  <c r="AF479" i="17"/>
  <c r="AE479" i="17"/>
  <c r="AD479" i="17"/>
  <c r="AC479" i="17"/>
  <c r="AB479" i="17"/>
  <c r="AA479" i="17"/>
  <c r="Z479" i="17"/>
  <c r="Y479" i="17"/>
  <c r="X479" i="17"/>
  <c r="W479" i="17"/>
  <c r="V479" i="17"/>
  <c r="U479" i="17"/>
  <c r="AG478" i="17"/>
  <c r="AF478" i="17"/>
  <c r="AE478" i="17"/>
  <c r="AD478" i="17"/>
  <c r="AC478" i="17"/>
  <c r="AB478" i="17"/>
  <c r="AA478" i="17"/>
  <c r="Z478" i="17"/>
  <c r="Y478" i="17"/>
  <c r="X478" i="17"/>
  <c r="W478" i="17"/>
  <c r="V478" i="17"/>
  <c r="U478" i="17"/>
  <c r="AG477" i="17"/>
  <c r="AF477" i="17"/>
  <c r="AE477" i="17"/>
  <c r="AD477" i="17"/>
  <c r="AC477" i="17"/>
  <c r="AB477" i="17"/>
  <c r="AA477" i="17"/>
  <c r="Z477" i="17"/>
  <c r="Y477" i="17"/>
  <c r="X477" i="17"/>
  <c r="W477" i="17"/>
  <c r="V477" i="17"/>
  <c r="U477" i="17"/>
  <c r="AG476" i="17"/>
  <c r="AF476" i="17"/>
  <c r="AE476" i="17"/>
  <c r="AD476" i="17"/>
  <c r="AC476" i="17"/>
  <c r="AB476" i="17"/>
  <c r="AA476" i="17"/>
  <c r="Z476" i="17"/>
  <c r="Y476" i="17"/>
  <c r="X476" i="17"/>
  <c r="W476" i="17"/>
  <c r="V476" i="17"/>
  <c r="U476" i="17"/>
  <c r="AG475" i="17"/>
  <c r="AF475" i="17"/>
  <c r="AE475" i="17"/>
  <c r="AD475" i="17"/>
  <c r="AC475" i="17"/>
  <c r="AB475" i="17"/>
  <c r="AA475" i="17"/>
  <c r="Z475" i="17"/>
  <c r="Y475" i="17"/>
  <c r="X475" i="17"/>
  <c r="W475" i="17"/>
  <c r="V475" i="17"/>
  <c r="U475" i="17"/>
  <c r="AG474" i="17"/>
  <c r="AF474" i="17"/>
  <c r="AE474" i="17"/>
  <c r="AD474" i="17"/>
  <c r="AC474" i="17"/>
  <c r="AB474" i="17"/>
  <c r="AA474" i="17"/>
  <c r="Z474" i="17"/>
  <c r="Y474" i="17"/>
  <c r="X474" i="17"/>
  <c r="W474" i="17"/>
  <c r="V474" i="17"/>
  <c r="U474" i="17"/>
  <c r="AG473" i="17"/>
  <c r="AF473" i="17"/>
  <c r="AE473" i="17"/>
  <c r="AD473" i="17"/>
  <c r="AC473" i="17"/>
  <c r="AB473" i="17"/>
  <c r="AA473" i="17"/>
  <c r="Z473" i="17"/>
  <c r="Y473" i="17"/>
  <c r="X473" i="17"/>
  <c r="W473" i="17"/>
  <c r="V473" i="17"/>
  <c r="U473" i="17"/>
  <c r="AG472" i="17"/>
  <c r="AF472" i="17"/>
  <c r="AE472" i="17"/>
  <c r="AD472" i="17"/>
  <c r="AC472" i="17"/>
  <c r="AB472" i="17"/>
  <c r="AA472" i="17"/>
  <c r="Z472" i="17"/>
  <c r="Y472" i="17"/>
  <c r="X472" i="17"/>
  <c r="W472" i="17"/>
  <c r="V472" i="17"/>
  <c r="U472" i="17"/>
  <c r="AG471" i="17"/>
  <c r="AF471" i="17"/>
  <c r="AE471" i="17"/>
  <c r="AD471" i="17"/>
  <c r="AC471" i="17"/>
  <c r="AB471" i="17"/>
  <c r="AA471" i="17"/>
  <c r="Z471" i="17"/>
  <c r="Y471" i="17"/>
  <c r="X471" i="17"/>
  <c r="W471" i="17"/>
  <c r="V471" i="17"/>
  <c r="U471" i="17"/>
  <c r="AG470" i="17"/>
  <c r="AF470" i="17"/>
  <c r="AE470" i="17"/>
  <c r="AD470" i="17"/>
  <c r="AC470" i="17"/>
  <c r="AB470" i="17"/>
  <c r="AA470" i="17"/>
  <c r="Z470" i="17"/>
  <c r="Y470" i="17"/>
  <c r="X470" i="17"/>
  <c r="W470" i="17"/>
  <c r="V470" i="17"/>
  <c r="U470" i="17"/>
  <c r="AG469" i="17"/>
  <c r="AF469" i="17"/>
  <c r="AE469" i="17"/>
  <c r="AD469" i="17"/>
  <c r="AC469" i="17"/>
  <c r="AB469" i="17"/>
  <c r="AA469" i="17"/>
  <c r="Z469" i="17"/>
  <c r="Y469" i="17"/>
  <c r="X469" i="17"/>
  <c r="W469" i="17"/>
  <c r="V469" i="17"/>
  <c r="U469" i="17"/>
  <c r="AG468" i="17"/>
  <c r="AF468" i="17"/>
  <c r="AE468" i="17"/>
  <c r="AD468" i="17"/>
  <c r="AC468" i="17"/>
  <c r="AB468" i="17"/>
  <c r="AA468" i="17"/>
  <c r="Z468" i="17"/>
  <c r="Y468" i="17"/>
  <c r="X468" i="17"/>
  <c r="W468" i="17"/>
  <c r="V468" i="17"/>
  <c r="U468" i="17"/>
  <c r="AG467" i="17"/>
  <c r="AF467" i="17"/>
  <c r="AE467" i="17"/>
  <c r="AD467" i="17"/>
  <c r="AC467" i="17"/>
  <c r="AB467" i="17"/>
  <c r="AA467" i="17"/>
  <c r="Z467" i="17"/>
  <c r="Y467" i="17"/>
  <c r="X467" i="17"/>
  <c r="W467" i="17"/>
  <c r="V467" i="17"/>
  <c r="U467" i="17"/>
  <c r="AG466" i="17"/>
  <c r="AF466" i="17"/>
  <c r="AE466" i="17"/>
  <c r="AD466" i="17"/>
  <c r="AC466" i="17"/>
  <c r="AB466" i="17"/>
  <c r="AA466" i="17"/>
  <c r="Z466" i="17"/>
  <c r="Y466" i="17"/>
  <c r="X466" i="17"/>
  <c r="W466" i="17"/>
  <c r="V466" i="17"/>
  <c r="U466" i="17"/>
  <c r="AG465" i="17"/>
  <c r="AF465" i="17"/>
  <c r="AE465" i="17"/>
  <c r="AD465" i="17"/>
  <c r="AC465" i="17"/>
  <c r="AB465" i="17"/>
  <c r="AA465" i="17"/>
  <c r="Z465" i="17"/>
  <c r="Y465" i="17"/>
  <c r="X465" i="17"/>
  <c r="W465" i="17"/>
  <c r="V465" i="17"/>
  <c r="U465" i="17"/>
  <c r="AG464" i="17"/>
  <c r="AF464" i="17"/>
  <c r="AE464" i="17"/>
  <c r="AD464" i="17"/>
  <c r="AC464" i="17"/>
  <c r="AB464" i="17"/>
  <c r="AA464" i="17"/>
  <c r="Z464" i="17"/>
  <c r="Y464" i="17"/>
  <c r="X464" i="17"/>
  <c r="W464" i="17"/>
  <c r="V464" i="17"/>
  <c r="U464" i="17"/>
  <c r="AG463" i="17"/>
  <c r="AF463" i="17"/>
  <c r="AE463" i="17"/>
  <c r="AD463" i="17"/>
  <c r="AC463" i="17"/>
  <c r="AB463" i="17"/>
  <c r="AA463" i="17"/>
  <c r="Z463" i="17"/>
  <c r="Y463" i="17"/>
  <c r="X463" i="17"/>
  <c r="W463" i="17"/>
  <c r="V463" i="17"/>
  <c r="U463" i="17"/>
  <c r="AG462" i="17"/>
  <c r="AF462" i="17"/>
  <c r="AE462" i="17"/>
  <c r="AD462" i="17"/>
  <c r="AC462" i="17"/>
  <c r="AB462" i="17"/>
  <c r="AA462" i="17"/>
  <c r="Z462" i="17"/>
  <c r="Y462" i="17"/>
  <c r="X462" i="17"/>
  <c r="W462" i="17"/>
  <c r="V462" i="17"/>
  <c r="U462" i="17"/>
  <c r="AG461" i="17"/>
  <c r="AF461" i="17"/>
  <c r="AE461" i="17"/>
  <c r="AD461" i="17"/>
  <c r="AC461" i="17"/>
  <c r="AB461" i="17"/>
  <c r="AA461" i="17"/>
  <c r="Z461" i="17"/>
  <c r="Y461" i="17"/>
  <c r="X461" i="17"/>
  <c r="W461" i="17"/>
  <c r="V461" i="17"/>
  <c r="U461" i="17"/>
  <c r="AG460" i="17"/>
  <c r="AF460" i="17"/>
  <c r="AE460" i="17"/>
  <c r="AD460" i="17"/>
  <c r="AC460" i="17"/>
  <c r="AB460" i="17"/>
  <c r="AA460" i="17"/>
  <c r="Z460" i="17"/>
  <c r="Y460" i="17"/>
  <c r="X460" i="17"/>
  <c r="W460" i="17"/>
  <c r="V460" i="17"/>
  <c r="U460" i="17"/>
  <c r="AG459" i="17"/>
  <c r="AF459" i="17"/>
  <c r="AE459" i="17"/>
  <c r="AD459" i="17"/>
  <c r="AC459" i="17"/>
  <c r="AB459" i="17"/>
  <c r="AA459" i="17"/>
  <c r="Z459" i="17"/>
  <c r="Y459" i="17"/>
  <c r="X459" i="17"/>
  <c r="W459" i="17"/>
  <c r="V459" i="17"/>
  <c r="U459" i="17"/>
  <c r="AG458" i="17"/>
  <c r="AF458" i="17"/>
  <c r="AE458" i="17"/>
  <c r="AD458" i="17"/>
  <c r="AC458" i="17"/>
  <c r="AB458" i="17"/>
  <c r="AA458" i="17"/>
  <c r="Z458" i="17"/>
  <c r="Y458" i="17"/>
  <c r="X458" i="17"/>
  <c r="W458" i="17"/>
  <c r="V458" i="17"/>
  <c r="U458" i="17"/>
  <c r="AG457" i="17"/>
  <c r="AF457" i="17"/>
  <c r="AE457" i="17"/>
  <c r="AD457" i="17"/>
  <c r="AC457" i="17"/>
  <c r="AB457" i="17"/>
  <c r="AA457" i="17"/>
  <c r="Z457" i="17"/>
  <c r="Y457" i="17"/>
  <c r="X457" i="17"/>
  <c r="W457" i="17"/>
  <c r="V457" i="17"/>
  <c r="U457" i="17"/>
  <c r="AG456" i="17"/>
  <c r="AF456" i="17"/>
  <c r="AE456" i="17"/>
  <c r="AD456" i="17"/>
  <c r="AC456" i="17"/>
  <c r="AB456" i="17"/>
  <c r="AA456" i="17"/>
  <c r="Z456" i="17"/>
  <c r="Y456" i="17"/>
  <c r="X456" i="17"/>
  <c r="W456" i="17"/>
  <c r="V456" i="17"/>
  <c r="U456" i="17"/>
  <c r="AG455" i="17"/>
  <c r="AF455" i="17"/>
  <c r="AE455" i="17"/>
  <c r="AD455" i="17"/>
  <c r="AC455" i="17"/>
  <c r="AB455" i="17"/>
  <c r="AA455" i="17"/>
  <c r="Z455" i="17"/>
  <c r="Y455" i="17"/>
  <c r="X455" i="17"/>
  <c r="W455" i="17"/>
  <c r="V455" i="17"/>
  <c r="U455" i="17"/>
  <c r="AG454" i="17"/>
  <c r="AF454" i="17"/>
  <c r="AE454" i="17"/>
  <c r="AD454" i="17"/>
  <c r="AC454" i="17"/>
  <c r="AB454" i="17"/>
  <c r="AA454" i="17"/>
  <c r="Z454" i="17"/>
  <c r="Y454" i="17"/>
  <c r="X454" i="17"/>
  <c r="W454" i="17"/>
  <c r="V454" i="17"/>
  <c r="U454" i="17"/>
  <c r="AG453" i="17"/>
  <c r="AF453" i="17"/>
  <c r="AE453" i="17"/>
  <c r="AD453" i="17"/>
  <c r="AC453" i="17"/>
  <c r="AB453" i="17"/>
  <c r="AA453" i="17"/>
  <c r="Z453" i="17"/>
  <c r="Y453" i="17"/>
  <c r="X453" i="17"/>
  <c r="W453" i="17"/>
  <c r="V453" i="17"/>
  <c r="U453" i="17"/>
  <c r="AG452" i="17"/>
  <c r="AF452" i="17"/>
  <c r="AE452" i="17"/>
  <c r="AD452" i="17"/>
  <c r="AC452" i="17"/>
  <c r="AB452" i="17"/>
  <c r="AA452" i="17"/>
  <c r="Z452" i="17"/>
  <c r="Y452" i="17"/>
  <c r="X452" i="17"/>
  <c r="W452" i="17"/>
  <c r="V452" i="17"/>
  <c r="U452" i="17"/>
  <c r="AG451" i="17"/>
  <c r="AF451" i="17"/>
  <c r="AE451" i="17"/>
  <c r="AD451" i="17"/>
  <c r="AC451" i="17"/>
  <c r="AB451" i="17"/>
  <c r="AA451" i="17"/>
  <c r="Z451" i="17"/>
  <c r="Y451" i="17"/>
  <c r="X451" i="17"/>
  <c r="W451" i="17"/>
  <c r="V451" i="17"/>
  <c r="U451" i="17"/>
  <c r="AG450" i="17"/>
  <c r="AF450" i="17"/>
  <c r="AE450" i="17"/>
  <c r="AD450" i="17"/>
  <c r="AC450" i="17"/>
  <c r="AB450" i="17"/>
  <c r="AA450" i="17"/>
  <c r="Z450" i="17"/>
  <c r="Y450" i="17"/>
  <c r="X450" i="17"/>
  <c r="W450" i="17"/>
  <c r="V450" i="17"/>
  <c r="U450" i="17"/>
  <c r="AG449" i="17"/>
  <c r="AF449" i="17"/>
  <c r="AE449" i="17"/>
  <c r="AD449" i="17"/>
  <c r="AC449" i="17"/>
  <c r="AB449" i="17"/>
  <c r="AA449" i="17"/>
  <c r="Z449" i="17"/>
  <c r="Y449" i="17"/>
  <c r="X449" i="17"/>
  <c r="W449" i="17"/>
  <c r="V449" i="17"/>
  <c r="U449" i="17"/>
  <c r="AG448" i="17"/>
  <c r="AF448" i="17"/>
  <c r="AE448" i="17"/>
  <c r="AD448" i="17"/>
  <c r="AC448" i="17"/>
  <c r="AB448" i="17"/>
  <c r="AA448" i="17"/>
  <c r="Z448" i="17"/>
  <c r="Y448" i="17"/>
  <c r="X448" i="17"/>
  <c r="W448" i="17"/>
  <c r="V448" i="17"/>
  <c r="U448" i="17"/>
  <c r="AG447" i="17"/>
  <c r="AF447" i="17"/>
  <c r="AE447" i="17"/>
  <c r="AD447" i="17"/>
  <c r="AC447" i="17"/>
  <c r="AB447" i="17"/>
  <c r="AA447" i="17"/>
  <c r="Z447" i="17"/>
  <c r="Y447" i="17"/>
  <c r="X447" i="17"/>
  <c r="W447" i="17"/>
  <c r="V447" i="17"/>
  <c r="U447" i="17"/>
  <c r="AG446" i="17"/>
  <c r="AF446" i="17"/>
  <c r="AE446" i="17"/>
  <c r="AD446" i="17"/>
  <c r="AC446" i="17"/>
  <c r="AB446" i="17"/>
  <c r="AA446" i="17"/>
  <c r="Z446" i="17"/>
  <c r="Y446" i="17"/>
  <c r="X446" i="17"/>
  <c r="W446" i="17"/>
  <c r="V446" i="17"/>
  <c r="U446" i="17"/>
  <c r="AG445" i="17"/>
  <c r="AF445" i="17"/>
  <c r="AE445" i="17"/>
  <c r="AD445" i="17"/>
  <c r="AC445" i="17"/>
  <c r="AB445" i="17"/>
  <c r="AA445" i="17"/>
  <c r="Z445" i="17"/>
  <c r="Y445" i="17"/>
  <c r="X445" i="17"/>
  <c r="W445" i="17"/>
  <c r="V445" i="17"/>
  <c r="U445" i="17"/>
  <c r="AG444" i="17"/>
  <c r="AF444" i="17"/>
  <c r="AE444" i="17"/>
  <c r="AD444" i="17"/>
  <c r="AC444" i="17"/>
  <c r="AB444" i="17"/>
  <c r="AA444" i="17"/>
  <c r="Z444" i="17"/>
  <c r="Y444" i="17"/>
  <c r="X444" i="17"/>
  <c r="W444" i="17"/>
  <c r="V444" i="17"/>
  <c r="U444" i="17"/>
  <c r="AG443" i="17"/>
  <c r="AF443" i="17"/>
  <c r="AE443" i="17"/>
  <c r="AD443" i="17"/>
  <c r="AC443" i="17"/>
  <c r="AB443" i="17"/>
  <c r="AA443" i="17"/>
  <c r="Z443" i="17"/>
  <c r="Y443" i="17"/>
  <c r="X443" i="17"/>
  <c r="W443" i="17"/>
  <c r="V443" i="17"/>
  <c r="U443" i="17"/>
  <c r="AG442" i="17"/>
  <c r="AF442" i="17"/>
  <c r="AE442" i="17"/>
  <c r="AD442" i="17"/>
  <c r="AC442" i="17"/>
  <c r="AB442" i="17"/>
  <c r="AA442" i="17"/>
  <c r="Z442" i="17"/>
  <c r="Y442" i="17"/>
  <c r="X442" i="17"/>
  <c r="W442" i="17"/>
  <c r="V442" i="17"/>
  <c r="U442" i="17"/>
  <c r="AG441" i="17"/>
  <c r="AF441" i="17"/>
  <c r="AE441" i="17"/>
  <c r="AD441" i="17"/>
  <c r="AC441" i="17"/>
  <c r="AB441" i="17"/>
  <c r="AA441" i="17"/>
  <c r="Z441" i="17"/>
  <c r="Y441" i="17"/>
  <c r="X441" i="17"/>
  <c r="W441" i="17"/>
  <c r="V441" i="17"/>
  <c r="U441" i="17"/>
  <c r="AG440" i="17"/>
  <c r="AF440" i="17"/>
  <c r="AE440" i="17"/>
  <c r="AD440" i="17"/>
  <c r="AC440" i="17"/>
  <c r="AB440" i="17"/>
  <c r="AA440" i="17"/>
  <c r="Z440" i="17"/>
  <c r="Y440" i="17"/>
  <c r="X440" i="17"/>
  <c r="W440" i="17"/>
  <c r="V440" i="17"/>
  <c r="U440" i="17"/>
  <c r="AG439" i="17"/>
  <c r="AF439" i="17"/>
  <c r="AE439" i="17"/>
  <c r="AD439" i="17"/>
  <c r="AC439" i="17"/>
  <c r="AB439" i="17"/>
  <c r="AA439" i="17"/>
  <c r="Z439" i="17"/>
  <c r="Y439" i="17"/>
  <c r="X439" i="17"/>
  <c r="W439" i="17"/>
  <c r="V439" i="17"/>
  <c r="U439" i="17"/>
  <c r="AG438" i="17"/>
  <c r="AF438" i="17"/>
  <c r="AE438" i="17"/>
  <c r="AD438" i="17"/>
  <c r="AC438" i="17"/>
  <c r="AB438" i="17"/>
  <c r="AA438" i="17"/>
  <c r="Z438" i="17"/>
  <c r="Y438" i="17"/>
  <c r="X438" i="17"/>
  <c r="W438" i="17"/>
  <c r="V438" i="17"/>
  <c r="U438" i="17"/>
  <c r="AG437" i="17"/>
  <c r="AF437" i="17"/>
  <c r="AE437" i="17"/>
  <c r="AD437" i="17"/>
  <c r="AC437" i="17"/>
  <c r="AB437" i="17"/>
  <c r="AA437" i="17"/>
  <c r="Z437" i="17"/>
  <c r="Y437" i="17"/>
  <c r="X437" i="17"/>
  <c r="W437" i="17"/>
  <c r="V437" i="17"/>
  <c r="U437" i="17"/>
  <c r="AG436" i="17"/>
  <c r="AF436" i="17"/>
  <c r="AE436" i="17"/>
  <c r="AD436" i="17"/>
  <c r="AC436" i="17"/>
  <c r="AB436" i="17"/>
  <c r="AA436" i="17"/>
  <c r="Z436" i="17"/>
  <c r="Y436" i="17"/>
  <c r="X436" i="17"/>
  <c r="W436" i="17"/>
  <c r="V436" i="17"/>
  <c r="U436" i="17"/>
  <c r="AG435" i="17"/>
  <c r="AF435" i="17"/>
  <c r="AE435" i="17"/>
  <c r="AD435" i="17"/>
  <c r="AC435" i="17"/>
  <c r="AB435" i="17"/>
  <c r="AA435" i="17"/>
  <c r="Z435" i="17"/>
  <c r="Y435" i="17"/>
  <c r="X435" i="17"/>
  <c r="W435" i="17"/>
  <c r="V435" i="17"/>
  <c r="U435" i="17"/>
  <c r="AG434" i="17"/>
  <c r="AF434" i="17"/>
  <c r="AE434" i="17"/>
  <c r="AD434" i="17"/>
  <c r="AC434" i="17"/>
  <c r="AB434" i="17"/>
  <c r="AA434" i="17"/>
  <c r="Z434" i="17"/>
  <c r="Y434" i="17"/>
  <c r="X434" i="17"/>
  <c r="W434" i="17"/>
  <c r="V434" i="17"/>
  <c r="U434" i="17"/>
  <c r="AG433" i="17"/>
  <c r="AF433" i="17"/>
  <c r="AE433" i="17"/>
  <c r="AD433" i="17"/>
  <c r="AC433" i="17"/>
  <c r="AB433" i="17"/>
  <c r="AA433" i="17"/>
  <c r="Z433" i="17"/>
  <c r="Y433" i="17"/>
  <c r="X433" i="17"/>
  <c r="W433" i="17"/>
  <c r="V433" i="17"/>
  <c r="U433" i="17"/>
  <c r="AG432" i="17"/>
  <c r="AF432" i="17"/>
  <c r="AE432" i="17"/>
  <c r="AD432" i="17"/>
  <c r="AC432" i="17"/>
  <c r="AB432" i="17"/>
  <c r="AA432" i="17"/>
  <c r="Z432" i="17"/>
  <c r="Y432" i="17"/>
  <c r="X432" i="17"/>
  <c r="W432" i="17"/>
  <c r="V432" i="17"/>
  <c r="U432" i="17"/>
  <c r="AG431" i="17"/>
  <c r="AF431" i="17"/>
  <c r="AE431" i="17"/>
  <c r="AD431" i="17"/>
  <c r="AC431" i="17"/>
  <c r="AB431" i="17"/>
  <c r="AA431" i="17"/>
  <c r="Z431" i="17"/>
  <c r="Y431" i="17"/>
  <c r="X431" i="17"/>
  <c r="W431" i="17"/>
  <c r="V431" i="17"/>
  <c r="U431" i="17"/>
  <c r="AG430" i="17"/>
  <c r="AF430" i="17"/>
  <c r="AE430" i="17"/>
  <c r="AD430" i="17"/>
  <c r="AC430" i="17"/>
  <c r="AB430" i="17"/>
  <c r="AA430" i="17"/>
  <c r="Z430" i="17"/>
  <c r="Y430" i="17"/>
  <c r="X430" i="17"/>
  <c r="W430" i="17"/>
  <c r="V430" i="17"/>
  <c r="U430" i="17"/>
  <c r="AG429" i="17"/>
  <c r="AF429" i="17"/>
  <c r="AE429" i="17"/>
  <c r="AD429" i="17"/>
  <c r="AC429" i="17"/>
  <c r="AB429" i="17"/>
  <c r="AA429" i="17"/>
  <c r="Z429" i="17"/>
  <c r="Y429" i="17"/>
  <c r="X429" i="17"/>
  <c r="W429" i="17"/>
  <c r="V429" i="17"/>
  <c r="U429" i="17"/>
  <c r="AG428" i="17"/>
  <c r="AF428" i="17"/>
  <c r="AE428" i="17"/>
  <c r="AD428" i="17"/>
  <c r="AC428" i="17"/>
  <c r="AB428" i="17"/>
  <c r="AA428" i="17"/>
  <c r="Z428" i="17"/>
  <c r="Y428" i="17"/>
  <c r="X428" i="17"/>
  <c r="W428" i="17"/>
  <c r="V428" i="17"/>
  <c r="U428" i="17"/>
  <c r="AG427" i="17"/>
  <c r="AF427" i="17"/>
  <c r="AE427" i="17"/>
  <c r="AD427" i="17"/>
  <c r="AC427" i="17"/>
  <c r="AB427" i="17"/>
  <c r="AA427" i="17"/>
  <c r="Z427" i="17"/>
  <c r="Y427" i="17"/>
  <c r="X427" i="17"/>
  <c r="W427" i="17"/>
  <c r="V427" i="17"/>
  <c r="U427" i="17"/>
  <c r="AG426" i="17"/>
  <c r="AF426" i="17"/>
  <c r="AE426" i="17"/>
  <c r="AD426" i="17"/>
  <c r="AC426" i="17"/>
  <c r="AB426" i="17"/>
  <c r="AA426" i="17"/>
  <c r="Z426" i="17"/>
  <c r="Y426" i="17"/>
  <c r="X426" i="17"/>
  <c r="W426" i="17"/>
  <c r="V426" i="17"/>
  <c r="U426" i="17"/>
  <c r="AG425" i="17"/>
  <c r="AF425" i="17"/>
  <c r="AE425" i="17"/>
  <c r="AD425" i="17"/>
  <c r="AC425" i="17"/>
  <c r="AB425" i="17"/>
  <c r="AA425" i="17"/>
  <c r="Z425" i="17"/>
  <c r="Y425" i="17"/>
  <c r="X425" i="17"/>
  <c r="W425" i="17"/>
  <c r="V425" i="17"/>
  <c r="U425" i="17"/>
  <c r="AG424" i="17"/>
  <c r="AF424" i="17"/>
  <c r="AE424" i="17"/>
  <c r="AD424" i="17"/>
  <c r="AC424" i="17"/>
  <c r="AB424" i="17"/>
  <c r="AA424" i="17"/>
  <c r="Z424" i="17"/>
  <c r="Y424" i="17"/>
  <c r="X424" i="17"/>
  <c r="W424" i="17"/>
  <c r="V424" i="17"/>
  <c r="U424" i="17"/>
  <c r="AG423" i="17"/>
  <c r="AF423" i="17"/>
  <c r="AE423" i="17"/>
  <c r="AD423" i="17"/>
  <c r="AC423" i="17"/>
  <c r="AB423" i="17"/>
  <c r="AA423" i="17"/>
  <c r="Z423" i="17"/>
  <c r="Y423" i="17"/>
  <c r="X423" i="17"/>
  <c r="W423" i="17"/>
  <c r="V423" i="17"/>
  <c r="U423" i="17"/>
  <c r="AG421" i="17"/>
  <c r="AF421" i="17"/>
  <c r="AE421" i="17"/>
  <c r="AD421" i="17"/>
  <c r="AC421" i="17"/>
  <c r="AB421" i="17"/>
  <c r="AA421" i="17"/>
  <c r="Z421" i="17"/>
  <c r="Y421" i="17"/>
  <c r="X421" i="17"/>
  <c r="W421" i="17"/>
  <c r="V421" i="17"/>
  <c r="U421" i="17"/>
  <c r="AG419" i="17"/>
  <c r="AF419" i="17"/>
  <c r="AE419" i="17"/>
  <c r="AD419" i="17"/>
  <c r="AC419" i="17"/>
  <c r="AB419" i="17"/>
  <c r="AA419" i="17"/>
  <c r="Z419" i="17"/>
  <c r="Y419" i="17"/>
  <c r="X419" i="17"/>
  <c r="W419" i="17"/>
  <c r="V419" i="17"/>
  <c r="U419" i="17"/>
  <c r="AG418" i="17"/>
  <c r="AF418" i="17"/>
  <c r="AE418" i="17"/>
  <c r="AD418" i="17"/>
  <c r="AC418" i="17"/>
  <c r="AB418" i="17"/>
  <c r="AA418" i="17"/>
  <c r="Z418" i="17"/>
  <c r="Y418" i="17"/>
  <c r="X418" i="17"/>
  <c r="W418" i="17"/>
  <c r="V418" i="17"/>
  <c r="U418" i="17"/>
  <c r="AG417" i="17"/>
  <c r="AF417" i="17"/>
  <c r="AE417" i="17"/>
  <c r="AD417" i="17"/>
  <c r="AC417" i="17"/>
  <c r="AB417" i="17"/>
  <c r="AA417" i="17"/>
  <c r="Z417" i="17"/>
  <c r="Y417" i="17"/>
  <c r="X417" i="17"/>
  <c r="W417" i="17"/>
  <c r="V417" i="17"/>
  <c r="U417" i="17"/>
  <c r="AG416" i="17"/>
  <c r="AF416" i="17"/>
  <c r="AE416" i="17"/>
  <c r="AD416" i="17"/>
  <c r="AC416" i="17"/>
  <c r="AB416" i="17"/>
  <c r="AA416" i="17"/>
  <c r="Z416" i="17"/>
  <c r="Y416" i="17"/>
  <c r="X416" i="17"/>
  <c r="W416" i="17"/>
  <c r="V416" i="17"/>
  <c r="U416" i="17"/>
  <c r="AG415" i="17"/>
  <c r="AF415" i="17"/>
  <c r="AE415" i="17"/>
  <c r="AD415" i="17"/>
  <c r="AC415" i="17"/>
  <c r="AB415" i="17"/>
  <c r="AA415" i="17"/>
  <c r="Z415" i="17"/>
  <c r="Y415" i="17"/>
  <c r="X415" i="17"/>
  <c r="W415" i="17"/>
  <c r="V415" i="17"/>
  <c r="U415" i="17"/>
  <c r="AG414" i="17"/>
  <c r="AF414" i="17"/>
  <c r="AE414" i="17"/>
  <c r="AD414" i="17"/>
  <c r="AC414" i="17"/>
  <c r="AB414" i="17"/>
  <c r="AA414" i="17"/>
  <c r="Z414" i="17"/>
  <c r="Y414" i="17"/>
  <c r="X414" i="17"/>
  <c r="W414" i="17"/>
  <c r="V414" i="17"/>
  <c r="U414" i="17"/>
  <c r="AG413" i="17"/>
  <c r="AF413" i="17"/>
  <c r="AE413" i="17"/>
  <c r="AD413" i="17"/>
  <c r="AC413" i="17"/>
  <c r="AB413" i="17"/>
  <c r="AA413" i="17"/>
  <c r="Z413" i="17"/>
  <c r="Y413" i="17"/>
  <c r="X413" i="17"/>
  <c r="W413" i="17"/>
  <c r="V413" i="17"/>
  <c r="U413" i="17"/>
  <c r="AG412" i="17"/>
  <c r="AF412" i="17"/>
  <c r="AE412" i="17"/>
  <c r="AD412" i="17"/>
  <c r="AC412" i="17"/>
  <c r="AB412" i="17"/>
  <c r="AA412" i="17"/>
  <c r="Z412" i="17"/>
  <c r="Y412" i="17"/>
  <c r="X412" i="17"/>
  <c r="W412" i="17"/>
  <c r="V412" i="17"/>
  <c r="U412" i="17"/>
  <c r="AG411" i="17"/>
  <c r="AF411" i="17"/>
  <c r="AE411" i="17"/>
  <c r="AD411" i="17"/>
  <c r="AC411" i="17"/>
  <c r="AB411" i="17"/>
  <c r="AA411" i="17"/>
  <c r="Z411" i="17"/>
  <c r="Y411" i="17"/>
  <c r="X411" i="17"/>
  <c r="W411" i="17"/>
  <c r="V411" i="17"/>
  <c r="U411" i="17"/>
  <c r="AG410" i="17"/>
  <c r="AF410" i="17"/>
  <c r="AE410" i="17"/>
  <c r="AD410" i="17"/>
  <c r="AC410" i="17"/>
  <c r="AB410" i="17"/>
  <c r="AA410" i="17"/>
  <c r="Z410" i="17"/>
  <c r="Y410" i="17"/>
  <c r="X410" i="17"/>
  <c r="W410" i="17"/>
  <c r="V410" i="17"/>
  <c r="U410" i="17"/>
  <c r="AG409" i="17"/>
  <c r="AF409" i="17"/>
  <c r="AE409" i="17"/>
  <c r="AD409" i="17"/>
  <c r="AC409" i="17"/>
  <c r="AB409" i="17"/>
  <c r="AA409" i="17"/>
  <c r="Z409" i="17"/>
  <c r="Y409" i="17"/>
  <c r="X409" i="17"/>
  <c r="W409" i="17"/>
  <c r="V409" i="17"/>
  <c r="U409" i="17"/>
  <c r="AG408" i="17"/>
  <c r="AF408" i="17"/>
  <c r="AE408" i="17"/>
  <c r="AD408" i="17"/>
  <c r="AC408" i="17"/>
  <c r="AB408" i="17"/>
  <c r="AA408" i="17"/>
  <c r="Z408" i="17"/>
  <c r="Y408" i="17"/>
  <c r="X408" i="17"/>
  <c r="W408" i="17"/>
  <c r="V408" i="17"/>
  <c r="U408" i="17"/>
  <c r="AG407" i="17"/>
  <c r="AF407" i="17"/>
  <c r="AE407" i="17"/>
  <c r="AD407" i="17"/>
  <c r="AC407" i="17"/>
  <c r="AB407" i="17"/>
  <c r="AA407" i="17"/>
  <c r="Z407" i="17"/>
  <c r="Y407" i="17"/>
  <c r="X407" i="17"/>
  <c r="W407" i="17"/>
  <c r="V407" i="17"/>
  <c r="U407" i="17"/>
  <c r="AG406" i="17"/>
  <c r="AF406" i="17"/>
  <c r="AE406" i="17"/>
  <c r="AD406" i="17"/>
  <c r="AC406" i="17"/>
  <c r="AB406" i="17"/>
  <c r="AA406" i="17"/>
  <c r="Z406" i="17"/>
  <c r="Y406" i="17"/>
  <c r="X406" i="17"/>
  <c r="W406" i="17"/>
  <c r="V406" i="17"/>
  <c r="U406" i="17"/>
  <c r="AG404" i="17"/>
  <c r="AF404" i="17"/>
  <c r="AE404" i="17"/>
  <c r="AD404" i="17"/>
  <c r="AC404" i="17"/>
  <c r="AB404" i="17"/>
  <c r="AA404" i="17"/>
  <c r="Z404" i="17"/>
  <c r="Y404" i="17"/>
  <c r="X404" i="17"/>
  <c r="W404" i="17"/>
  <c r="V404" i="17"/>
  <c r="U404" i="17"/>
  <c r="T401" i="17"/>
  <c r="S401" i="17"/>
  <c r="R401" i="17"/>
  <c r="AG400" i="17"/>
  <c r="AF400" i="17"/>
  <c r="AE400" i="17"/>
  <c r="AD400" i="17"/>
  <c r="AC400" i="17"/>
  <c r="AB400" i="17"/>
  <c r="AA400" i="17"/>
  <c r="Z400" i="17"/>
  <c r="Y400" i="17"/>
  <c r="X400" i="17"/>
  <c r="W400" i="17"/>
  <c r="V400" i="17"/>
  <c r="U400" i="17"/>
  <c r="AG398" i="17"/>
  <c r="AF398" i="17"/>
  <c r="AE398" i="17"/>
  <c r="AD398" i="17"/>
  <c r="AC398" i="17"/>
  <c r="AB398" i="17"/>
  <c r="AA398" i="17"/>
  <c r="Z398" i="17"/>
  <c r="Y398" i="17"/>
  <c r="X398" i="17"/>
  <c r="W398" i="17"/>
  <c r="V398" i="17"/>
  <c r="U398" i="17"/>
  <c r="AG397" i="17"/>
  <c r="AF397" i="17"/>
  <c r="AE397" i="17"/>
  <c r="AD397" i="17"/>
  <c r="AC397" i="17"/>
  <c r="AB397" i="17"/>
  <c r="AA397" i="17"/>
  <c r="Z397" i="17"/>
  <c r="Y397" i="17"/>
  <c r="X397" i="17"/>
  <c r="W397" i="17"/>
  <c r="V397" i="17"/>
  <c r="U397" i="17"/>
  <c r="AG396" i="17"/>
  <c r="AF396" i="17"/>
  <c r="AE396" i="17"/>
  <c r="AD396" i="17"/>
  <c r="AC396" i="17"/>
  <c r="AB396" i="17"/>
  <c r="AA396" i="17"/>
  <c r="Z396" i="17"/>
  <c r="Y396" i="17"/>
  <c r="X396" i="17"/>
  <c r="W396" i="17"/>
  <c r="V396" i="17"/>
  <c r="U396" i="17"/>
  <c r="AG395" i="17"/>
  <c r="AF395" i="17"/>
  <c r="AE395" i="17"/>
  <c r="AD395" i="17"/>
  <c r="AC395" i="17"/>
  <c r="AB395" i="17"/>
  <c r="AA395" i="17"/>
  <c r="Z395" i="17"/>
  <c r="Y395" i="17"/>
  <c r="X395" i="17"/>
  <c r="W395" i="17"/>
  <c r="V395" i="17"/>
  <c r="U395" i="17"/>
  <c r="AG394" i="17"/>
  <c r="AF394" i="17"/>
  <c r="AE394" i="17"/>
  <c r="AD394" i="17"/>
  <c r="AC394" i="17"/>
  <c r="AB394" i="17"/>
  <c r="AA394" i="17"/>
  <c r="Z394" i="17"/>
  <c r="Y394" i="17"/>
  <c r="X394" i="17"/>
  <c r="W394" i="17"/>
  <c r="V394" i="17"/>
  <c r="U394" i="17"/>
  <c r="AG393" i="17"/>
  <c r="AF393" i="17"/>
  <c r="AE393" i="17"/>
  <c r="AD393" i="17"/>
  <c r="AC393" i="17"/>
  <c r="AB393" i="17"/>
  <c r="AA393" i="17"/>
  <c r="Z393" i="17"/>
  <c r="Y393" i="17"/>
  <c r="X393" i="17"/>
  <c r="W393" i="17"/>
  <c r="V393" i="17"/>
  <c r="U393" i="17"/>
  <c r="AG392" i="17"/>
  <c r="AF392" i="17"/>
  <c r="AE392" i="17"/>
  <c r="AD392" i="17"/>
  <c r="AC392" i="17"/>
  <c r="AB392" i="17"/>
  <c r="AA392" i="17"/>
  <c r="Z392" i="17"/>
  <c r="Y392" i="17"/>
  <c r="X392" i="17"/>
  <c r="W392" i="17"/>
  <c r="V392" i="17"/>
  <c r="U392" i="17"/>
  <c r="AG391" i="17"/>
  <c r="AF391" i="17"/>
  <c r="AE391" i="17"/>
  <c r="AD391" i="17"/>
  <c r="AC391" i="17"/>
  <c r="AB391" i="17"/>
  <c r="AA391" i="17"/>
  <c r="Z391" i="17"/>
  <c r="Y391" i="17"/>
  <c r="X391" i="17"/>
  <c r="W391" i="17"/>
  <c r="V391" i="17"/>
  <c r="U391" i="17"/>
  <c r="AG390" i="17"/>
  <c r="AF390" i="17"/>
  <c r="AE390" i="17"/>
  <c r="AD390" i="17"/>
  <c r="AC390" i="17"/>
  <c r="AB390" i="17"/>
  <c r="AA390" i="17"/>
  <c r="Z390" i="17"/>
  <c r="Y390" i="17"/>
  <c r="X390" i="17"/>
  <c r="W390" i="17"/>
  <c r="V390" i="17"/>
  <c r="U390" i="17"/>
  <c r="AG389" i="17"/>
  <c r="AF389" i="17"/>
  <c r="AE389" i="17"/>
  <c r="AD389" i="17"/>
  <c r="AC389" i="17"/>
  <c r="AB389" i="17"/>
  <c r="AA389" i="17"/>
  <c r="Z389" i="17"/>
  <c r="Y389" i="17"/>
  <c r="X389" i="17"/>
  <c r="W389" i="17"/>
  <c r="V389" i="17"/>
  <c r="U389" i="17"/>
  <c r="AG388" i="17"/>
  <c r="AF388" i="17"/>
  <c r="AE388" i="17"/>
  <c r="AD388" i="17"/>
  <c r="AC388" i="17"/>
  <c r="AB388" i="17"/>
  <c r="AA388" i="17"/>
  <c r="Z388" i="17"/>
  <c r="Y388" i="17"/>
  <c r="X388" i="17"/>
  <c r="W388" i="17"/>
  <c r="V388" i="17"/>
  <c r="U388" i="17"/>
  <c r="AG387" i="17"/>
  <c r="AF387" i="17"/>
  <c r="AE387" i="17"/>
  <c r="AD387" i="17"/>
  <c r="AC387" i="17"/>
  <c r="AB387" i="17"/>
  <c r="AA387" i="17"/>
  <c r="Z387" i="17"/>
  <c r="Y387" i="17"/>
  <c r="X387" i="17"/>
  <c r="W387" i="17"/>
  <c r="V387" i="17"/>
  <c r="U387" i="17"/>
  <c r="AG386" i="17"/>
  <c r="AF386" i="17"/>
  <c r="AE386" i="17"/>
  <c r="AD386" i="17"/>
  <c r="AC386" i="17"/>
  <c r="AB386" i="17"/>
  <c r="AA386" i="17"/>
  <c r="Z386" i="17"/>
  <c r="Y386" i="17"/>
  <c r="X386" i="17"/>
  <c r="W386" i="17"/>
  <c r="V386" i="17"/>
  <c r="U386" i="17"/>
  <c r="AG385" i="17"/>
  <c r="AF385" i="17"/>
  <c r="AE385" i="17"/>
  <c r="AD385" i="17"/>
  <c r="AC385" i="17"/>
  <c r="AB385" i="17"/>
  <c r="AA385" i="17"/>
  <c r="Z385" i="17"/>
  <c r="Y385" i="17"/>
  <c r="X385" i="17"/>
  <c r="W385" i="17"/>
  <c r="V385" i="17"/>
  <c r="U385" i="17"/>
  <c r="T382" i="17"/>
  <c r="S382" i="17"/>
  <c r="R382" i="17"/>
  <c r="AG380" i="17"/>
  <c r="AF380" i="17"/>
  <c r="AE380" i="17"/>
  <c r="AD380" i="17"/>
  <c r="AC380" i="17"/>
  <c r="AB380" i="17"/>
  <c r="AA380" i="17"/>
  <c r="Z380" i="17"/>
  <c r="Y380" i="17"/>
  <c r="X380" i="17"/>
  <c r="W380" i="17"/>
  <c r="V380" i="17"/>
  <c r="U380" i="17"/>
  <c r="AG378" i="17"/>
  <c r="AF378" i="17"/>
  <c r="AE378" i="17"/>
  <c r="AD378" i="17"/>
  <c r="AC378" i="17"/>
  <c r="AB378" i="17"/>
  <c r="AA378" i="17"/>
  <c r="Z378" i="17"/>
  <c r="Y378" i="17"/>
  <c r="X378" i="17"/>
  <c r="W378" i="17"/>
  <c r="V378" i="17"/>
  <c r="U378" i="17"/>
  <c r="AG377" i="17"/>
  <c r="AF377" i="17"/>
  <c r="AE377" i="17"/>
  <c r="AD377" i="17"/>
  <c r="AC377" i="17"/>
  <c r="AB377" i="17"/>
  <c r="AA377" i="17"/>
  <c r="Z377" i="17"/>
  <c r="Y377" i="17"/>
  <c r="X377" i="17"/>
  <c r="W377" i="17"/>
  <c r="V377" i="17"/>
  <c r="U377" i="17"/>
  <c r="AG376" i="17"/>
  <c r="AF376" i="17"/>
  <c r="AE376" i="17"/>
  <c r="AD376" i="17"/>
  <c r="AC376" i="17"/>
  <c r="AB376" i="17"/>
  <c r="AA376" i="17"/>
  <c r="Z376" i="17"/>
  <c r="Y376" i="17"/>
  <c r="X376" i="17"/>
  <c r="W376" i="17"/>
  <c r="V376" i="17"/>
  <c r="U376" i="17"/>
  <c r="AG375" i="17"/>
  <c r="AF375" i="17"/>
  <c r="AE375" i="17"/>
  <c r="AD375" i="17"/>
  <c r="AC375" i="17"/>
  <c r="AB375" i="17"/>
  <c r="AA375" i="17"/>
  <c r="Z375" i="17"/>
  <c r="Y375" i="17"/>
  <c r="X375" i="17"/>
  <c r="W375" i="17"/>
  <c r="V375" i="17"/>
  <c r="U375" i="17"/>
  <c r="AG374" i="17"/>
  <c r="AF374" i="17"/>
  <c r="AE374" i="17"/>
  <c r="AD374" i="17"/>
  <c r="AC374" i="17"/>
  <c r="AB374" i="17"/>
  <c r="AA374" i="17"/>
  <c r="Z374" i="17"/>
  <c r="Y374" i="17"/>
  <c r="X374" i="17"/>
  <c r="W374" i="17"/>
  <c r="V374" i="17"/>
  <c r="U374" i="17"/>
  <c r="AG373" i="17"/>
  <c r="AF373" i="17"/>
  <c r="AE373" i="17"/>
  <c r="AD373" i="17"/>
  <c r="AC373" i="17"/>
  <c r="AB373" i="17"/>
  <c r="AA373" i="17"/>
  <c r="Z373" i="17"/>
  <c r="Y373" i="17"/>
  <c r="X373" i="17"/>
  <c r="W373" i="17"/>
  <c r="V373" i="17"/>
  <c r="U373" i="17"/>
  <c r="AG372" i="17"/>
  <c r="AF372" i="17"/>
  <c r="AE372" i="17"/>
  <c r="AD372" i="17"/>
  <c r="AC372" i="17"/>
  <c r="AB372" i="17"/>
  <c r="AA372" i="17"/>
  <c r="Z372" i="17"/>
  <c r="Y372" i="17"/>
  <c r="X372" i="17"/>
  <c r="W372" i="17"/>
  <c r="V372" i="17"/>
  <c r="U372" i="17"/>
  <c r="AG371" i="17"/>
  <c r="AF371" i="17"/>
  <c r="AE371" i="17"/>
  <c r="AD371" i="17"/>
  <c r="AC371" i="17"/>
  <c r="AB371" i="17"/>
  <c r="AA371" i="17"/>
  <c r="Z371" i="17"/>
  <c r="Y371" i="17"/>
  <c r="X371" i="17"/>
  <c r="W371" i="17"/>
  <c r="V371" i="17"/>
  <c r="U371" i="17"/>
  <c r="AG370" i="17"/>
  <c r="AF370" i="17"/>
  <c r="AE370" i="17"/>
  <c r="AD370" i="17"/>
  <c r="AC370" i="17"/>
  <c r="AB370" i="17"/>
  <c r="AA370" i="17"/>
  <c r="Z370" i="17"/>
  <c r="Y370" i="17"/>
  <c r="X370" i="17"/>
  <c r="W370" i="17"/>
  <c r="V370" i="17"/>
  <c r="U370" i="17"/>
  <c r="AG369" i="17"/>
  <c r="AF369" i="17"/>
  <c r="AE369" i="17"/>
  <c r="AD369" i="17"/>
  <c r="AC369" i="17"/>
  <c r="AB369" i="17"/>
  <c r="AA369" i="17"/>
  <c r="Z369" i="17"/>
  <c r="Y369" i="17"/>
  <c r="X369" i="17"/>
  <c r="W369" i="17"/>
  <c r="V369" i="17"/>
  <c r="U369" i="17"/>
  <c r="AG367" i="17"/>
  <c r="AF367" i="17"/>
  <c r="AE367" i="17"/>
  <c r="AD367" i="17"/>
  <c r="AC367" i="17"/>
  <c r="AB367" i="17"/>
  <c r="AA367" i="17"/>
  <c r="Z367" i="17"/>
  <c r="Y367" i="17"/>
  <c r="X367" i="17"/>
  <c r="W367" i="17"/>
  <c r="V367" i="17"/>
  <c r="U367" i="17"/>
  <c r="AG365" i="17"/>
  <c r="AF365" i="17"/>
  <c r="AE365" i="17"/>
  <c r="AD365" i="17"/>
  <c r="AC365" i="17"/>
  <c r="AB365" i="17"/>
  <c r="AA365" i="17"/>
  <c r="Z365" i="17"/>
  <c r="Y365" i="17"/>
  <c r="X365" i="17"/>
  <c r="W365" i="17"/>
  <c r="V365" i="17"/>
  <c r="U365" i="17"/>
  <c r="AG364" i="17"/>
  <c r="AF364" i="17"/>
  <c r="AE364" i="17"/>
  <c r="AD364" i="17"/>
  <c r="AC364" i="17"/>
  <c r="AB364" i="17"/>
  <c r="AA364" i="17"/>
  <c r="Z364" i="17"/>
  <c r="Y364" i="17"/>
  <c r="X364" i="17"/>
  <c r="W364" i="17"/>
  <c r="V364" i="17"/>
  <c r="U364" i="17"/>
  <c r="AG363" i="17"/>
  <c r="AF363" i="17"/>
  <c r="AE363" i="17"/>
  <c r="AD363" i="17"/>
  <c r="AC363" i="17"/>
  <c r="AB363" i="17"/>
  <c r="AA363" i="17"/>
  <c r="Z363" i="17"/>
  <c r="Y363" i="17"/>
  <c r="X363" i="17"/>
  <c r="W363" i="17"/>
  <c r="V363" i="17"/>
  <c r="U363" i="17"/>
  <c r="AG362" i="17"/>
  <c r="AF362" i="17"/>
  <c r="AE362" i="17"/>
  <c r="AD362" i="17"/>
  <c r="AC362" i="17"/>
  <c r="AB362" i="17"/>
  <c r="AA362" i="17"/>
  <c r="Z362" i="17"/>
  <c r="Y362" i="17"/>
  <c r="X362" i="17"/>
  <c r="W362" i="17"/>
  <c r="V362" i="17"/>
  <c r="U362" i="17"/>
  <c r="AG361" i="17"/>
  <c r="AF361" i="17"/>
  <c r="AE361" i="17"/>
  <c r="AD361" i="17"/>
  <c r="AC361" i="17"/>
  <c r="AB361" i="17"/>
  <c r="AA361" i="17"/>
  <c r="Z361" i="17"/>
  <c r="Y361" i="17"/>
  <c r="X361" i="17"/>
  <c r="W361" i="17"/>
  <c r="V361" i="17"/>
  <c r="U361" i="17"/>
  <c r="AG360" i="17"/>
  <c r="AF360" i="17"/>
  <c r="AE360" i="17"/>
  <c r="AD360" i="17"/>
  <c r="AC360" i="17"/>
  <c r="AB360" i="17"/>
  <c r="AA360" i="17"/>
  <c r="Z360" i="17"/>
  <c r="Y360" i="17"/>
  <c r="X360" i="17"/>
  <c r="W360" i="17"/>
  <c r="V360" i="17"/>
  <c r="U360" i="17"/>
  <c r="AG359" i="17"/>
  <c r="AF359" i="17"/>
  <c r="AE359" i="17"/>
  <c r="AD359" i="17"/>
  <c r="AC359" i="17"/>
  <c r="AB359" i="17"/>
  <c r="AA359" i="17"/>
  <c r="Z359" i="17"/>
  <c r="Y359" i="17"/>
  <c r="X359" i="17"/>
  <c r="W359" i="17"/>
  <c r="V359" i="17"/>
  <c r="U359" i="17"/>
  <c r="AG358" i="17"/>
  <c r="AF358" i="17"/>
  <c r="AE358" i="17"/>
  <c r="AD358" i="17"/>
  <c r="AC358" i="17"/>
  <c r="AB358" i="17"/>
  <c r="AA358" i="17"/>
  <c r="Z358" i="17"/>
  <c r="Y358" i="17"/>
  <c r="X358" i="17"/>
  <c r="W358" i="17"/>
  <c r="V358" i="17"/>
  <c r="U358" i="17"/>
  <c r="AG357" i="17"/>
  <c r="AF357" i="17"/>
  <c r="AE357" i="17"/>
  <c r="AD357" i="17"/>
  <c r="AC357" i="17"/>
  <c r="AB357" i="17"/>
  <c r="AA357" i="17"/>
  <c r="Z357" i="17"/>
  <c r="Y357" i="17"/>
  <c r="X357" i="17"/>
  <c r="W357" i="17"/>
  <c r="V357" i="17"/>
  <c r="U357" i="17"/>
  <c r="AG356" i="17"/>
  <c r="AF356" i="17"/>
  <c r="AE356" i="17"/>
  <c r="AD356" i="17"/>
  <c r="AC356" i="17"/>
  <c r="AB356" i="17"/>
  <c r="AA356" i="17"/>
  <c r="Z356" i="17"/>
  <c r="Y356" i="17"/>
  <c r="X356" i="17"/>
  <c r="W356" i="17"/>
  <c r="V356" i="17"/>
  <c r="U356" i="17"/>
  <c r="AG355" i="17"/>
  <c r="AF355" i="17"/>
  <c r="AE355" i="17"/>
  <c r="AD355" i="17"/>
  <c r="AC355" i="17"/>
  <c r="AB355" i="17"/>
  <c r="AA355" i="17"/>
  <c r="Z355" i="17"/>
  <c r="Y355" i="17"/>
  <c r="X355" i="17"/>
  <c r="W355" i="17"/>
  <c r="V355" i="17"/>
  <c r="U355" i="17"/>
  <c r="AG354" i="17"/>
  <c r="AF354" i="17"/>
  <c r="AE354" i="17"/>
  <c r="AD354" i="17"/>
  <c r="AC354" i="17"/>
  <c r="AB354" i="17"/>
  <c r="AA354" i="17"/>
  <c r="Z354" i="17"/>
  <c r="Y354" i="17"/>
  <c r="X354" i="17"/>
  <c r="W354" i="17"/>
  <c r="V354" i="17"/>
  <c r="U354" i="17"/>
  <c r="AG353" i="17"/>
  <c r="AF353" i="17"/>
  <c r="AE353" i="17"/>
  <c r="AD353" i="17"/>
  <c r="AC353" i="17"/>
  <c r="AB353" i="17"/>
  <c r="AA353" i="17"/>
  <c r="Z353" i="17"/>
  <c r="Y353" i="17"/>
  <c r="X353" i="17"/>
  <c r="W353" i="17"/>
  <c r="V353" i="17"/>
  <c r="U353" i="17"/>
  <c r="AG352" i="17"/>
  <c r="AF352" i="17"/>
  <c r="AE352" i="17"/>
  <c r="AD352" i="17"/>
  <c r="AC352" i="17"/>
  <c r="AB352" i="17"/>
  <c r="AA352" i="17"/>
  <c r="Z352" i="17"/>
  <c r="Y352" i="17"/>
  <c r="X352" i="17"/>
  <c r="W352" i="17"/>
  <c r="V352" i="17"/>
  <c r="U352" i="17"/>
  <c r="AG351" i="17"/>
  <c r="AF351" i="17"/>
  <c r="AE351" i="17"/>
  <c r="AD351" i="17"/>
  <c r="AC351" i="17"/>
  <c r="AB351" i="17"/>
  <c r="AA351" i="17"/>
  <c r="Z351" i="17"/>
  <c r="Y351" i="17"/>
  <c r="X351" i="17"/>
  <c r="W351" i="17"/>
  <c r="V351" i="17"/>
  <c r="U351" i="17"/>
  <c r="AG350" i="17"/>
  <c r="AF350" i="17"/>
  <c r="AE350" i="17"/>
  <c r="AD350" i="17"/>
  <c r="AC350" i="17"/>
  <c r="AB350" i="17"/>
  <c r="AA350" i="17"/>
  <c r="Z350" i="17"/>
  <c r="Y350" i="17"/>
  <c r="X350" i="17"/>
  <c r="W350" i="17"/>
  <c r="V350" i="17"/>
  <c r="U350" i="17"/>
  <c r="AG349" i="17"/>
  <c r="AF349" i="17"/>
  <c r="AE349" i="17"/>
  <c r="AD349" i="17"/>
  <c r="AC349" i="17"/>
  <c r="AB349" i="17"/>
  <c r="AA349" i="17"/>
  <c r="Z349" i="17"/>
  <c r="Y349" i="17"/>
  <c r="X349" i="17"/>
  <c r="W349" i="17"/>
  <c r="V349" i="17"/>
  <c r="U349" i="17"/>
  <c r="AG348" i="17"/>
  <c r="AF348" i="17"/>
  <c r="AE348" i="17"/>
  <c r="AD348" i="17"/>
  <c r="AC348" i="17"/>
  <c r="AB348" i="17"/>
  <c r="AA348" i="17"/>
  <c r="Z348" i="17"/>
  <c r="Y348" i="17"/>
  <c r="X348" i="17"/>
  <c r="W348" i="17"/>
  <c r="V348" i="17"/>
  <c r="U348" i="17"/>
  <c r="AG347" i="17"/>
  <c r="AF347" i="17"/>
  <c r="AE347" i="17"/>
  <c r="AD347" i="17"/>
  <c r="AC347" i="17"/>
  <c r="AB347" i="17"/>
  <c r="AA347" i="17"/>
  <c r="Z347" i="17"/>
  <c r="Y347" i="17"/>
  <c r="X347" i="17"/>
  <c r="W347" i="17"/>
  <c r="V347" i="17"/>
  <c r="U347" i="17"/>
  <c r="AG346" i="17"/>
  <c r="AF346" i="17"/>
  <c r="AE346" i="17"/>
  <c r="AD346" i="17"/>
  <c r="AC346" i="17"/>
  <c r="AB346" i="17"/>
  <c r="AA346" i="17"/>
  <c r="Z346" i="17"/>
  <c r="Y346" i="17"/>
  <c r="X346" i="17"/>
  <c r="W346" i="17"/>
  <c r="V346" i="17"/>
  <c r="U346" i="17"/>
  <c r="AG344" i="17"/>
  <c r="AF344" i="17"/>
  <c r="AE344" i="17"/>
  <c r="AD344" i="17"/>
  <c r="AC344" i="17"/>
  <c r="AB344" i="17"/>
  <c r="AA344" i="17"/>
  <c r="Z344" i="17"/>
  <c r="Y344" i="17"/>
  <c r="X344" i="17"/>
  <c r="W344" i="17"/>
  <c r="V344" i="17"/>
  <c r="U344" i="17"/>
  <c r="AG342" i="17"/>
  <c r="AF342" i="17"/>
  <c r="AE342" i="17"/>
  <c r="AD342" i="17"/>
  <c r="AC342" i="17"/>
  <c r="AB342" i="17"/>
  <c r="AA342" i="17"/>
  <c r="Z342" i="17"/>
  <c r="Y342" i="17"/>
  <c r="X342" i="17"/>
  <c r="W342" i="17"/>
  <c r="V342" i="17"/>
  <c r="U342" i="17"/>
  <c r="AG341" i="17"/>
  <c r="AF341" i="17"/>
  <c r="AE341" i="17"/>
  <c r="AD341" i="17"/>
  <c r="AC341" i="17"/>
  <c r="AB341" i="17"/>
  <c r="AA341" i="17"/>
  <c r="Z341" i="17"/>
  <c r="Y341" i="17"/>
  <c r="X341" i="17"/>
  <c r="W341" i="17"/>
  <c r="V341" i="17"/>
  <c r="U341" i="17"/>
  <c r="AG340" i="17"/>
  <c r="AF340" i="17"/>
  <c r="AE340" i="17"/>
  <c r="AD340" i="17"/>
  <c r="AC340" i="17"/>
  <c r="AB340" i="17"/>
  <c r="AA340" i="17"/>
  <c r="Z340" i="17"/>
  <c r="Y340" i="17"/>
  <c r="X340" i="17"/>
  <c r="W340" i="17"/>
  <c r="V340" i="17"/>
  <c r="U340" i="17"/>
  <c r="AG339" i="17"/>
  <c r="AF339" i="17"/>
  <c r="AE339" i="17"/>
  <c r="AD339" i="17"/>
  <c r="AC339" i="17"/>
  <c r="AB339" i="17"/>
  <c r="AA339" i="17"/>
  <c r="Z339" i="17"/>
  <c r="Y339" i="17"/>
  <c r="X339" i="17"/>
  <c r="W339" i="17"/>
  <c r="V339" i="17"/>
  <c r="U339" i="17"/>
  <c r="AG338" i="17"/>
  <c r="AF338" i="17"/>
  <c r="AE338" i="17"/>
  <c r="AD338" i="17"/>
  <c r="AC338" i="17"/>
  <c r="AB338" i="17"/>
  <c r="AA338" i="17"/>
  <c r="Z338" i="17"/>
  <c r="Y338" i="17"/>
  <c r="X338" i="17"/>
  <c r="W338" i="17"/>
  <c r="V338" i="17"/>
  <c r="U338" i="17"/>
  <c r="AG337" i="17"/>
  <c r="AF337" i="17"/>
  <c r="AE337" i="17"/>
  <c r="AD337" i="17"/>
  <c r="AC337" i="17"/>
  <c r="AB337" i="17"/>
  <c r="AA337" i="17"/>
  <c r="Z337" i="17"/>
  <c r="Y337" i="17"/>
  <c r="X337" i="17"/>
  <c r="W337" i="17"/>
  <c r="V337" i="17"/>
  <c r="U337" i="17"/>
  <c r="AG335" i="17"/>
  <c r="AF335" i="17"/>
  <c r="AE335" i="17"/>
  <c r="AD335" i="17"/>
  <c r="AC335" i="17"/>
  <c r="AB335" i="17"/>
  <c r="AA335" i="17"/>
  <c r="Z335" i="17"/>
  <c r="Y335" i="17"/>
  <c r="X335" i="17"/>
  <c r="W335" i="17"/>
  <c r="V335" i="17"/>
  <c r="U335" i="17"/>
  <c r="T330" i="17"/>
  <c r="S330" i="17"/>
  <c r="R330" i="17"/>
  <c r="T328" i="17"/>
  <c r="S328" i="17"/>
  <c r="R328" i="17"/>
  <c r="T326" i="17"/>
  <c r="S326" i="17"/>
  <c r="R326" i="17"/>
  <c r="AG325" i="17"/>
  <c r="AF325" i="17"/>
  <c r="AE325" i="17"/>
  <c r="AD325" i="17"/>
  <c r="AC325" i="17"/>
  <c r="AB325" i="17"/>
  <c r="AA325" i="17"/>
  <c r="Z325" i="17"/>
  <c r="Y325" i="17"/>
  <c r="X325" i="17"/>
  <c r="W325" i="17"/>
  <c r="V325" i="17"/>
  <c r="U325" i="17"/>
  <c r="AG324" i="17"/>
  <c r="AF324" i="17"/>
  <c r="AE324" i="17"/>
  <c r="AD324" i="17"/>
  <c r="AC324" i="17"/>
  <c r="AB324" i="17"/>
  <c r="AA324" i="17"/>
  <c r="Z324" i="17"/>
  <c r="Y324" i="17"/>
  <c r="X324" i="17"/>
  <c r="W324" i="17"/>
  <c r="V324" i="17"/>
  <c r="U324" i="17"/>
  <c r="AG323" i="17"/>
  <c r="AF323" i="17"/>
  <c r="AE323" i="17"/>
  <c r="AD323" i="17"/>
  <c r="AC323" i="17"/>
  <c r="AB323" i="17"/>
  <c r="AA323" i="17"/>
  <c r="Z323" i="17"/>
  <c r="Y323" i="17"/>
  <c r="X323" i="17"/>
  <c r="W323" i="17"/>
  <c r="V323" i="17"/>
  <c r="U323" i="17"/>
  <c r="AG322" i="17"/>
  <c r="AF322" i="17"/>
  <c r="AE322" i="17"/>
  <c r="AD322" i="17"/>
  <c r="AC322" i="17"/>
  <c r="AB322" i="17"/>
  <c r="AA322" i="17"/>
  <c r="Z322" i="17"/>
  <c r="Y322" i="17"/>
  <c r="X322" i="17"/>
  <c r="W322" i="17"/>
  <c r="V322" i="17"/>
  <c r="U322" i="17"/>
  <c r="AG321" i="17"/>
  <c r="AF321" i="17"/>
  <c r="AE321" i="17"/>
  <c r="AD321" i="17"/>
  <c r="AC321" i="17"/>
  <c r="AB321" i="17"/>
  <c r="AA321" i="17"/>
  <c r="Z321" i="17"/>
  <c r="Y321" i="17"/>
  <c r="X321" i="17"/>
  <c r="W321" i="17"/>
  <c r="V321" i="17"/>
  <c r="U321" i="17"/>
  <c r="AG320" i="17"/>
  <c r="AF320" i="17"/>
  <c r="AE320" i="17"/>
  <c r="AD320" i="17"/>
  <c r="AC320" i="17"/>
  <c r="AB320" i="17"/>
  <c r="AA320" i="17"/>
  <c r="Z320" i="17"/>
  <c r="Y320" i="17"/>
  <c r="X320" i="17"/>
  <c r="W320" i="17"/>
  <c r="V320" i="17"/>
  <c r="U320" i="17"/>
  <c r="AG319" i="17"/>
  <c r="AF319" i="17"/>
  <c r="AE319" i="17"/>
  <c r="AD319" i="17"/>
  <c r="AC319" i="17"/>
  <c r="AB319" i="17"/>
  <c r="AA319" i="17"/>
  <c r="Z319" i="17"/>
  <c r="Y319" i="17"/>
  <c r="X319" i="17"/>
  <c r="W319" i="17"/>
  <c r="V319" i="17"/>
  <c r="U319" i="17"/>
  <c r="AG318" i="17"/>
  <c r="AF318" i="17"/>
  <c r="AE318" i="17"/>
  <c r="AD318" i="17"/>
  <c r="AC318" i="17"/>
  <c r="AB318" i="17"/>
  <c r="AA318" i="17"/>
  <c r="Z318" i="17"/>
  <c r="Y318" i="17"/>
  <c r="X318" i="17"/>
  <c r="W318" i="17"/>
  <c r="V318" i="17"/>
  <c r="U318" i="17"/>
  <c r="AG317" i="17"/>
  <c r="AF317" i="17"/>
  <c r="AE317" i="17"/>
  <c r="AD317" i="17"/>
  <c r="AC317" i="17"/>
  <c r="AB317" i="17"/>
  <c r="AA317" i="17"/>
  <c r="Z317" i="17"/>
  <c r="Y317" i="17"/>
  <c r="X317" i="17"/>
  <c r="W317" i="17"/>
  <c r="V317" i="17"/>
  <c r="U317" i="17"/>
  <c r="AG316" i="17"/>
  <c r="AF316" i="17"/>
  <c r="AE316" i="17"/>
  <c r="AD316" i="17"/>
  <c r="AC316" i="17"/>
  <c r="AB316" i="17"/>
  <c r="AA316" i="17"/>
  <c r="Z316" i="17"/>
  <c r="Y316" i="17"/>
  <c r="X316" i="17"/>
  <c r="W316" i="17"/>
  <c r="V316" i="17"/>
  <c r="U316" i="17"/>
  <c r="AG315" i="17"/>
  <c r="AF315" i="17"/>
  <c r="AE315" i="17"/>
  <c r="AD315" i="17"/>
  <c r="AC315" i="17"/>
  <c r="AB315" i="17"/>
  <c r="AA315" i="17"/>
  <c r="Z315" i="17"/>
  <c r="Y315" i="17"/>
  <c r="X315" i="17"/>
  <c r="W315" i="17"/>
  <c r="V315" i="17"/>
  <c r="U315" i="17"/>
  <c r="T312" i="17"/>
  <c r="S312" i="17"/>
  <c r="R312" i="17"/>
  <c r="AG310" i="17"/>
  <c r="AF310" i="17"/>
  <c r="AE310" i="17"/>
  <c r="AD310" i="17"/>
  <c r="AC310" i="17"/>
  <c r="AB310" i="17"/>
  <c r="AA310" i="17"/>
  <c r="Z310" i="17"/>
  <c r="Y310" i="17"/>
  <c r="X310" i="17"/>
  <c r="W310" i="17"/>
  <c r="V310" i="17"/>
  <c r="U310" i="17"/>
  <c r="T307" i="17"/>
  <c r="S307" i="17"/>
  <c r="R307" i="17"/>
  <c r="AG306" i="17"/>
  <c r="AF306" i="17"/>
  <c r="AE306" i="17"/>
  <c r="AD306" i="17"/>
  <c r="AC306" i="17"/>
  <c r="AB306" i="17"/>
  <c r="AA306" i="17"/>
  <c r="Z306" i="17"/>
  <c r="Y306" i="17"/>
  <c r="X306" i="17"/>
  <c r="W306" i="17"/>
  <c r="V306" i="17"/>
  <c r="U306" i="17"/>
  <c r="AG305" i="17"/>
  <c r="AF305" i="17"/>
  <c r="AE305" i="17"/>
  <c r="AD305" i="17"/>
  <c r="AC305" i="17"/>
  <c r="AB305" i="17"/>
  <c r="AA305" i="17"/>
  <c r="Z305" i="17"/>
  <c r="Y305" i="17"/>
  <c r="X305" i="17"/>
  <c r="W305" i="17"/>
  <c r="V305" i="17"/>
  <c r="U305" i="17"/>
  <c r="AG304" i="17"/>
  <c r="AF304" i="17"/>
  <c r="AE304" i="17"/>
  <c r="AD304" i="17"/>
  <c r="AC304" i="17"/>
  <c r="AB304" i="17"/>
  <c r="AA304" i="17"/>
  <c r="Z304" i="17"/>
  <c r="Y304" i="17"/>
  <c r="X304" i="17"/>
  <c r="W304" i="17"/>
  <c r="V304" i="17"/>
  <c r="U304" i="17"/>
  <c r="AG303" i="17"/>
  <c r="AF303" i="17"/>
  <c r="AE303" i="17"/>
  <c r="AD303" i="17"/>
  <c r="AC303" i="17"/>
  <c r="AC307" i="17" s="1"/>
  <c r="AB303" i="17"/>
  <c r="AA303" i="17"/>
  <c r="Z303" i="17"/>
  <c r="Y303" i="17"/>
  <c r="X303" i="17"/>
  <c r="W303" i="17"/>
  <c r="V303" i="17"/>
  <c r="U303" i="17"/>
  <c r="T300" i="17"/>
  <c r="S300" i="17"/>
  <c r="R300" i="17"/>
  <c r="AG299" i="17"/>
  <c r="AF299" i="17"/>
  <c r="AE299" i="17"/>
  <c r="AD299" i="17"/>
  <c r="AC299" i="17"/>
  <c r="AB299" i="17"/>
  <c r="AA299" i="17"/>
  <c r="Z299" i="17"/>
  <c r="Y299" i="17"/>
  <c r="X299" i="17"/>
  <c r="W299" i="17"/>
  <c r="V299" i="17"/>
  <c r="U299" i="17"/>
  <c r="AG298" i="17"/>
  <c r="AF298" i="17"/>
  <c r="AE298" i="17"/>
  <c r="AD298" i="17"/>
  <c r="AC298" i="17"/>
  <c r="AB298" i="17"/>
  <c r="AA298" i="17"/>
  <c r="Z298" i="17"/>
  <c r="Y298" i="17"/>
  <c r="X298" i="17"/>
  <c r="W298" i="17"/>
  <c r="V298" i="17"/>
  <c r="U298" i="17"/>
  <c r="AG297" i="17"/>
  <c r="AF297" i="17"/>
  <c r="AE297" i="17"/>
  <c r="AD297" i="17"/>
  <c r="AC297" i="17"/>
  <c r="AB297" i="17"/>
  <c r="AA297" i="17"/>
  <c r="Z297" i="17"/>
  <c r="Y297" i="17"/>
  <c r="X297" i="17"/>
  <c r="W297" i="17"/>
  <c r="V297" i="17"/>
  <c r="U297" i="17"/>
  <c r="AG296" i="17"/>
  <c r="AF296" i="17"/>
  <c r="AE296" i="17"/>
  <c r="AD296" i="17"/>
  <c r="AC296" i="17"/>
  <c r="AB296" i="17"/>
  <c r="AA296" i="17"/>
  <c r="Z296" i="17"/>
  <c r="Y296" i="17"/>
  <c r="X296" i="17"/>
  <c r="W296" i="17"/>
  <c r="V296" i="17"/>
  <c r="U296" i="17"/>
  <c r="AG295" i="17"/>
  <c r="AF295" i="17"/>
  <c r="AE295" i="17"/>
  <c r="AD295" i="17"/>
  <c r="AC295" i="17"/>
  <c r="AB295" i="17"/>
  <c r="AA295" i="17"/>
  <c r="Z295" i="17"/>
  <c r="Y295" i="17"/>
  <c r="X295" i="17"/>
  <c r="W295" i="17"/>
  <c r="V295" i="17"/>
  <c r="U295" i="17"/>
  <c r="AG293" i="17"/>
  <c r="AF293" i="17"/>
  <c r="AE293" i="17"/>
  <c r="AD293" i="17"/>
  <c r="AC293" i="17"/>
  <c r="AB293" i="17"/>
  <c r="AA293" i="17"/>
  <c r="Z293" i="17"/>
  <c r="Y293" i="17"/>
  <c r="X293" i="17"/>
  <c r="W293" i="17"/>
  <c r="V293" i="17"/>
  <c r="U293" i="17"/>
  <c r="AG291" i="17"/>
  <c r="AF291" i="17"/>
  <c r="AE291" i="17"/>
  <c r="AD291" i="17"/>
  <c r="AC291" i="17"/>
  <c r="AB291" i="17"/>
  <c r="AA291" i="17"/>
  <c r="Z291" i="17"/>
  <c r="Y291" i="17"/>
  <c r="X291" i="17"/>
  <c r="W291" i="17"/>
  <c r="V291" i="17"/>
  <c r="U291" i="17"/>
  <c r="AG290" i="17"/>
  <c r="AF290" i="17"/>
  <c r="AE290" i="17"/>
  <c r="AD290" i="17"/>
  <c r="AC290" i="17"/>
  <c r="AB290" i="17"/>
  <c r="AA290" i="17"/>
  <c r="Z290" i="17"/>
  <c r="Y290" i="17"/>
  <c r="X290" i="17"/>
  <c r="W290" i="17"/>
  <c r="V290" i="17"/>
  <c r="U290" i="17"/>
  <c r="AG289" i="17"/>
  <c r="AF289" i="17"/>
  <c r="AE289" i="17"/>
  <c r="AD289" i="17"/>
  <c r="AC289" i="17"/>
  <c r="AB289" i="17"/>
  <c r="AA289" i="17"/>
  <c r="Z289" i="17"/>
  <c r="Y289" i="17"/>
  <c r="X289" i="17"/>
  <c r="W289" i="17"/>
  <c r="V289" i="17"/>
  <c r="U289" i="17"/>
  <c r="AG288" i="17"/>
  <c r="AF288" i="17"/>
  <c r="AE288" i="17"/>
  <c r="AD288" i="17"/>
  <c r="AC288" i="17"/>
  <c r="AB288" i="17"/>
  <c r="AA288" i="17"/>
  <c r="Z288" i="17"/>
  <c r="Y288" i="17"/>
  <c r="X288" i="17"/>
  <c r="W288" i="17"/>
  <c r="V288" i="17"/>
  <c r="U288" i="17"/>
  <c r="AG287" i="17"/>
  <c r="AF287" i="17"/>
  <c r="AE287" i="17"/>
  <c r="AD287" i="17"/>
  <c r="AC287" i="17"/>
  <c r="AB287" i="17"/>
  <c r="AA287" i="17"/>
  <c r="Z287" i="17"/>
  <c r="Y287" i="17"/>
  <c r="X287" i="17"/>
  <c r="W287" i="17"/>
  <c r="V287" i="17"/>
  <c r="U287" i="17"/>
  <c r="AG286" i="17"/>
  <c r="AF286" i="17"/>
  <c r="AE286" i="17"/>
  <c r="AD286" i="17"/>
  <c r="AC286" i="17"/>
  <c r="AB286" i="17"/>
  <c r="AA286" i="17"/>
  <c r="Z286" i="17"/>
  <c r="Y286" i="17"/>
  <c r="X286" i="17"/>
  <c r="W286" i="17"/>
  <c r="V286" i="17"/>
  <c r="U286" i="17"/>
  <c r="AG285" i="17"/>
  <c r="AF285" i="17"/>
  <c r="AE285" i="17"/>
  <c r="AD285" i="17"/>
  <c r="AC285" i="17"/>
  <c r="AB285" i="17"/>
  <c r="AA285" i="17"/>
  <c r="Z285" i="17"/>
  <c r="Y285" i="17"/>
  <c r="X285" i="17"/>
  <c r="W285" i="17"/>
  <c r="V285" i="17"/>
  <c r="U285" i="17"/>
  <c r="AG284" i="17"/>
  <c r="AF284" i="17"/>
  <c r="AE284" i="17"/>
  <c r="AD284" i="17"/>
  <c r="AC284" i="17"/>
  <c r="AB284" i="17"/>
  <c r="AA284" i="17"/>
  <c r="Z284" i="17"/>
  <c r="Y284" i="17"/>
  <c r="X284" i="17"/>
  <c r="W284" i="17"/>
  <c r="V284" i="17"/>
  <c r="U284" i="17"/>
  <c r="AG283" i="17"/>
  <c r="AF283" i="17"/>
  <c r="AE283" i="17"/>
  <c r="AD283" i="17"/>
  <c r="AC283" i="17"/>
  <c r="AB283" i="17"/>
  <c r="AA283" i="17"/>
  <c r="Z283" i="17"/>
  <c r="Y283" i="17"/>
  <c r="X283" i="17"/>
  <c r="W283" i="17"/>
  <c r="V283" i="17"/>
  <c r="U283" i="17"/>
  <c r="AG282" i="17"/>
  <c r="AF282" i="17"/>
  <c r="AE282" i="17"/>
  <c r="AD282" i="17"/>
  <c r="AC282" i="17"/>
  <c r="AB282" i="17"/>
  <c r="AA282" i="17"/>
  <c r="Z282" i="17"/>
  <c r="Y282" i="17"/>
  <c r="X282" i="17"/>
  <c r="W282" i="17"/>
  <c r="V282" i="17"/>
  <c r="U282" i="17"/>
  <c r="AG281" i="17"/>
  <c r="AF281" i="17"/>
  <c r="AE281" i="17"/>
  <c r="AD281" i="17"/>
  <c r="AC281" i="17"/>
  <c r="AB281" i="17"/>
  <c r="AA281" i="17"/>
  <c r="Z281" i="17"/>
  <c r="Y281" i="17"/>
  <c r="X281" i="17"/>
  <c r="W281" i="17"/>
  <c r="V281" i="17"/>
  <c r="U281" i="17"/>
  <c r="AG280" i="17"/>
  <c r="AF280" i="17"/>
  <c r="AE280" i="17"/>
  <c r="AD280" i="17"/>
  <c r="AC280" i="17"/>
  <c r="AB280" i="17"/>
  <c r="AA280" i="17"/>
  <c r="Z280" i="17"/>
  <c r="Y280" i="17"/>
  <c r="X280" i="17"/>
  <c r="W280" i="17"/>
  <c r="V280" i="17"/>
  <c r="U280" i="17"/>
  <c r="AG279" i="17"/>
  <c r="AF279" i="17"/>
  <c r="AE279" i="17"/>
  <c r="AD279" i="17"/>
  <c r="AC279" i="17"/>
  <c r="AB279" i="17"/>
  <c r="AA279" i="17"/>
  <c r="Z279" i="17"/>
  <c r="Y279" i="17"/>
  <c r="X279" i="17"/>
  <c r="W279" i="17"/>
  <c r="V279" i="17"/>
  <c r="U279" i="17"/>
  <c r="AG278" i="17"/>
  <c r="AF278" i="17"/>
  <c r="AE278" i="17"/>
  <c r="AD278" i="17"/>
  <c r="AC278" i="17"/>
  <c r="AB278" i="17"/>
  <c r="AA278" i="17"/>
  <c r="Z278" i="17"/>
  <c r="Y278" i="17"/>
  <c r="X278" i="17"/>
  <c r="W278" i="17"/>
  <c r="V278" i="17"/>
  <c r="U278" i="17"/>
  <c r="AG277" i="17"/>
  <c r="AF277" i="17"/>
  <c r="AE277" i="17"/>
  <c r="AD277" i="17"/>
  <c r="AC277" i="17"/>
  <c r="AB277" i="17"/>
  <c r="AA277" i="17"/>
  <c r="Z277" i="17"/>
  <c r="Y277" i="17"/>
  <c r="X277" i="17"/>
  <c r="W277" i="17"/>
  <c r="V277" i="17"/>
  <c r="U277" i="17"/>
  <c r="AG276" i="17"/>
  <c r="AF276" i="17"/>
  <c r="AE276" i="17"/>
  <c r="AD276" i="17"/>
  <c r="AC276" i="17"/>
  <c r="AB276" i="17"/>
  <c r="AA276" i="17"/>
  <c r="Z276" i="17"/>
  <c r="Y276" i="17"/>
  <c r="X276" i="17"/>
  <c r="W276" i="17"/>
  <c r="V276" i="17"/>
  <c r="U276" i="17"/>
  <c r="AG275" i="17"/>
  <c r="AF275" i="17"/>
  <c r="AE275" i="17"/>
  <c r="AD275" i="17"/>
  <c r="AC275" i="17"/>
  <c r="AB275" i="17"/>
  <c r="AA275" i="17"/>
  <c r="Z275" i="17"/>
  <c r="Y275" i="17"/>
  <c r="X275" i="17"/>
  <c r="W275" i="17"/>
  <c r="V275" i="17"/>
  <c r="U275" i="17"/>
  <c r="AG274" i="17"/>
  <c r="AF274" i="17"/>
  <c r="AE274" i="17"/>
  <c r="AD274" i="17"/>
  <c r="AC274" i="17"/>
  <c r="AB274" i="17"/>
  <c r="AA274" i="17"/>
  <c r="Z274" i="17"/>
  <c r="Y274" i="17"/>
  <c r="X274" i="17"/>
  <c r="W274" i="17"/>
  <c r="V274" i="17"/>
  <c r="U274" i="17"/>
  <c r="AG273" i="17"/>
  <c r="AF273" i="17"/>
  <c r="AE273" i="17"/>
  <c r="AD273" i="17"/>
  <c r="AC273" i="17"/>
  <c r="AB273" i="17"/>
  <c r="AA273" i="17"/>
  <c r="Z273" i="17"/>
  <c r="Y273" i="17"/>
  <c r="X273" i="17"/>
  <c r="W273" i="17"/>
  <c r="V273" i="17"/>
  <c r="U273" i="17"/>
  <c r="AG272" i="17"/>
  <c r="AF272" i="17"/>
  <c r="AE272" i="17"/>
  <c r="AD272" i="17"/>
  <c r="AC272" i="17"/>
  <c r="AB272" i="17"/>
  <c r="AA272" i="17"/>
  <c r="Z272" i="17"/>
  <c r="Y272" i="17"/>
  <c r="X272" i="17"/>
  <c r="W272" i="17"/>
  <c r="V272" i="17"/>
  <c r="U272" i="17"/>
  <c r="AG271" i="17"/>
  <c r="AF271" i="17"/>
  <c r="AE271" i="17"/>
  <c r="AD271" i="17"/>
  <c r="AC271" i="17"/>
  <c r="AB271" i="17"/>
  <c r="AA271" i="17"/>
  <c r="Z271" i="17"/>
  <c r="Y271" i="17"/>
  <c r="X271" i="17"/>
  <c r="W271" i="17"/>
  <c r="V271" i="17"/>
  <c r="U271" i="17"/>
  <c r="AG270" i="17"/>
  <c r="AF270" i="17"/>
  <c r="AE270" i="17"/>
  <c r="AD270" i="17"/>
  <c r="AC270" i="17"/>
  <c r="AB270" i="17"/>
  <c r="AA270" i="17"/>
  <c r="Z270" i="17"/>
  <c r="Y270" i="17"/>
  <c r="X270" i="17"/>
  <c r="W270" i="17"/>
  <c r="V270" i="17"/>
  <c r="U270" i="17"/>
  <c r="AG269" i="17"/>
  <c r="AF269" i="17"/>
  <c r="AE269" i="17"/>
  <c r="AD269" i="17"/>
  <c r="AC269" i="17"/>
  <c r="AB269" i="17"/>
  <c r="AA269" i="17"/>
  <c r="Z269" i="17"/>
  <c r="Y269" i="17"/>
  <c r="X269" i="17"/>
  <c r="W269" i="17"/>
  <c r="V269" i="17"/>
  <c r="U269" i="17"/>
  <c r="AG268" i="17"/>
  <c r="AF268" i="17"/>
  <c r="AE268" i="17"/>
  <c r="AD268" i="17"/>
  <c r="AC268" i="17"/>
  <c r="AB268" i="17"/>
  <c r="AA268" i="17"/>
  <c r="Z268" i="17"/>
  <c r="Y268" i="17"/>
  <c r="X268" i="17"/>
  <c r="W268" i="17"/>
  <c r="V268" i="17"/>
  <c r="U268" i="17"/>
  <c r="AG267" i="17"/>
  <c r="AF267" i="17"/>
  <c r="AE267" i="17"/>
  <c r="AD267" i="17"/>
  <c r="AC267" i="17"/>
  <c r="AB267" i="17"/>
  <c r="AA267" i="17"/>
  <c r="Z267" i="17"/>
  <c r="Y267" i="17"/>
  <c r="X267" i="17"/>
  <c r="W267" i="17"/>
  <c r="V267" i="17"/>
  <c r="U267" i="17"/>
  <c r="AG266" i="17"/>
  <c r="AF266" i="17"/>
  <c r="AE266" i="17"/>
  <c r="AD266" i="17"/>
  <c r="AC266" i="17"/>
  <c r="AB266" i="17"/>
  <c r="AA266" i="17"/>
  <c r="Z266" i="17"/>
  <c r="Y266" i="17"/>
  <c r="X266" i="17"/>
  <c r="W266" i="17"/>
  <c r="V266" i="17"/>
  <c r="U266" i="17"/>
  <c r="AG265" i="17"/>
  <c r="AF265" i="17"/>
  <c r="AE265" i="17"/>
  <c r="AD265" i="17"/>
  <c r="AC265" i="17"/>
  <c r="AB265" i="17"/>
  <c r="AA265" i="17"/>
  <c r="Z265" i="17"/>
  <c r="Y265" i="17"/>
  <c r="X265" i="17"/>
  <c r="W265" i="17"/>
  <c r="V265" i="17"/>
  <c r="U265" i="17"/>
  <c r="AG264" i="17"/>
  <c r="AF264" i="17"/>
  <c r="AE264" i="17"/>
  <c r="AD264" i="17"/>
  <c r="AC264" i="17"/>
  <c r="AB264" i="17"/>
  <c r="AA264" i="17"/>
  <c r="Z264" i="17"/>
  <c r="Y264" i="17"/>
  <c r="X264" i="17"/>
  <c r="W264" i="17"/>
  <c r="V264" i="17"/>
  <c r="U264" i="17"/>
  <c r="T261" i="17"/>
  <c r="S261" i="17"/>
  <c r="R261" i="17"/>
  <c r="AG260" i="17"/>
  <c r="AF260" i="17"/>
  <c r="AE260" i="17"/>
  <c r="AD260" i="17"/>
  <c r="AC260" i="17"/>
  <c r="AB260" i="17"/>
  <c r="AA260" i="17"/>
  <c r="Z260" i="17"/>
  <c r="Y260" i="17"/>
  <c r="X260" i="17"/>
  <c r="W260" i="17"/>
  <c r="V260" i="17"/>
  <c r="U260" i="17"/>
  <c r="AG259" i="17"/>
  <c r="AF259" i="17"/>
  <c r="AE259" i="17"/>
  <c r="AD259" i="17"/>
  <c r="AC259" i="17"/>
  <c r="AB259" i="17"/>
  <c r="AA259" i="17"/>
  <c r="Z259" i="17"/>
  <c r="Y259" i="17"/>
  <c r="X259" i="17"/>
  <c r="W259" i="17"/>
  <c r="V259" i="17"/>
  <c r="U259" i="17"/>
  <c r="AG258" i="17"/>
  <c r="AF258" i="17"/>
  <c r="AE258" i="17"/>
  <c r="AD258" i="17"/>
  <c r="AC258" i="17"/>
  <c r="AB258" i="17"/>
  <c r="AA258" i="17"/>
  <c r="Z258" i="17"/>
  <c r="Y258" i="17"/>
  <c r="X258" i="17"/>
  <c r="W258" i="17"/>
  <c r="V258" i="17"/>
  <c r="U258" i="17"/>
  <c r="AG257" i="17"/>
  <c r="AF257" i="17"/>
  <c r="AE257" i="17"/>
  <c r="AD257" i="17"/>
  <c r="AC257" i="17"/>
  <c r="AB257" i="17"/>
  <c r="AA257" i="17"/>
  <c r="Z257" i="17"/>
  <c r="Y257" i="17"/>
  <c r="X257" i="17"/>
  <c r="W257" i="17"/>
  <c r="V257" i="17"/>
  <c r="U257" i="17"/>
  <c r="AG256" i="17"/>
  <c r="AF256" i="17"/>
  <c r="AE256" i="17"/>
  <c r="AD256" i="17"/>
  <c r="AC256" i="17"/>
  <c r="AB256" i="17"/>
  <c r="AA256" i="17"/>
  <c r="Z256" i="17"/>
  <c r="Y256" i="17"/>
  <c r="X256" i="17"/>
  <c r="W256" i="17"/>
  <c r="V256" i="17"/>
  <c r="U256" i="17"/>
  <c r="AG255" i="17"/>
  <c r="AF255" i="17"/>
  <c r="AE255" i="17"/>
  <c r="AD255" i="17"/>
  <c r="AC255" i="17"/>
  <c r="AB255" i="17"/>
  <c r="AA255" i="17"/>
  <c r="Z255" i="17"/>
  <c r="Y255" i="17"/>
  <c r="X255" i="17"/>
  <c r="W255" i="17"/>
  <c r="V255" i="17"/>
  <c r="U255" i="17"/>
  <c r="AG254" i="17"/>
  <c r="AF254" i="17"/>
  <c r="AE254" i="17"/>
  <c r="AD254" i="17"/>
  <c r="AC254" i="17"/>
  <c r="AB254" i="17"/>
  <c r="AA254" i="17"/>
  <c r="Z254" i="17"/>
  <c r="Y254" i="17"/>
  <c r="X254" i="17"/>
  <c r="W254" i="17"/>
  <c r="V254" i="17"/>
  <c r="U254" i="17"/>
  <c r="AG253" i="17"/>
  <c r="AF253" i="17"/>
  <c r="AE253" i="17"/>
  <c r="AD253" i="17"/>
  <c r="AC253" i="17"/>
  <c r="AB253" i="17"/>
  <c r="AA253" i="17"/>
  <c r="Z253" i="17"/>
  <c r="Y253" i="17"/>
  <c r="X253" i="17"/>
  <c r="W253" i="17"/>
  <c r="V253" i="17"/>
  <c r="U253" i="17"/>
  <c r="AG252" i="17"/>
  <c r="AF252" i="17"/>
  <c r="AE252" i="17"/>
  <c r="AD252" i="17"/>
  <c r="AC252" i="17"/>
  <c r="AB252" i="17"/>
  <c r="AA252" i="17"/>
  <c r="Z252" i="17"/>
  <c r="Y252" i="17"/>
  <c r="X252" i="17"/>
  <c r="W252" i="17"/>
  <c r="V252" i="17"/>
  <c r="U252" i="17"/>
  <c r="AG251" i="17"/>
  <c r="AF251" i="17"/>
  <c r="AE251" i="17"/>
  <c r="AD251" i="17"/>
  <c r="AC251" i="17"/>
  <c r="AB251" i="17"/>
  <c r="AA251" i="17"/>
  <c r="Z251" i="17"/>
  <c r="Y251" i="17"/>
  <c r="X251" i="17"/>
  <c r="W251" i="17"/>
  <c r="V251" i="17"/>
  <c r="U251" i="17"/>
  <c r="AG250" i="17"/>
  <c r="AF250" i="17"/>
  <c r="AE250" i="17"/>
  <c r="AD250" i="17"/>
  <c r="AC250" i="17"/>
  <c r="AB250" i="17"/>
  <c r="AA250" i="17"/>
  <c r="Z250" i="17"/>
  <c r="Y250" i="17"/>
  <c r="X250" i="17"/>
  <c r="W250" i="17"/>
  <c r="V250" i="17"/>
  <c r="U250" i="17"/>
  <c r="AG249" i="17"/>
  <c r="AF249" i="17"/>
  <c r="AE249" i="17"/>
  <c r="AD249" i="17"/>
  <c r="AC249" i="17"/>
  <c r="AB249" i="17"/>
  <c r="AA249" i="17"/>
  <c r="Z249" i="17"/>
  <c r="Y249" i="17"/>
  <c r="X249" i="17"/>
  <c r="W249" i="17"/>
  <c r="V249" i="17"/>
  <c r="U249" i="17"/>
  <c r="AG248" i="17"/>
  <c r="AF248" i="17"/>
  <c r="AE248" i="17"/>
  <c r="AD248" i="17"/>
  <c r="AC248" i="17"/>
  <c r="AB248" i="17"/>
  <c r="AA248" i="17"/>
  <c r="Z248" i="17"/>
  <c r="Y248" i="17"/>
  <c r="X248" i="17"/>
  <c r="W248" i="17"/>
  <c r="V248" i="17"/>
  <c r="U248" i="17"/>
  <c r="AG247" i="17"/>
  <c r="AF247" i="17"/>
  <c r="AE247" i="17"/>
  <c r="AD247" i="17"/>
  <c r="AC247" i="17"/>
  <c r="AB247" i="17"/>
  <c r="AA247" i="17"/>
  <c r="Z247" i="17"/>
  <c r="Y247" i="17"/>
  <c r="X247" i="17"/>
  <c r="W247" i="17"/>
  <c r="V247" i="17"/>
  <c r="U247" i="17"/>
  <c r="AG245" i="17"/>
  <c r="AF245" i="17"/>
  <c r="AE245" i="17"/>
  <c r="AD245" i="17"/>
  <c r="AC245" i="17"/>
  <c r="AB245" i="17"/>
  <c r="AA245" i="17"/>
  <c r="Z245" i="17"/>
  <c r="Y245" i="17"/>
  <c r="X245" i="17"/>
  <c r="W245" i="17"/>
  <c r="V245" i="17"/>
  <c r="U245" i="17"/>
  <c r="AG243" i="17"/>
  <c r="AF243" i="17"/>
  <c r="AE243" i="17"/>
  <c r="AD243" i="17"/>
  <c r="AC243" i="17"/>
  <c r="AB243" i="17"/>
  <c r="AA243" i="17"/>
  <c r="Z243" i="17"/>
  <c r="Y243" i="17"/>
  <c r="X243" i="17"/>
  <c r="W243" i="17"/>
  <c r="V243" i="17"/>
  <c r="U243" i="17"/>
  <c r="AG242" i="17"/>
  <c r="AF242" i="17"/>
  <c r="AE242" i="17"/>
  <c r="AD242" i="17"/>
  <c r="AC242" i="17"/>
  <c r="AB242" i="17"/>
  <c r="AA242" i="17"/>
  <c r="Z242" i="17"/>
  <c r="Y242" i="17"/>
  <c r="X242" i="17"/>
  <c r="W242" i="17"/>
  <c r="V242" i="17"/>
  <c r="U242" i="17"/>
  <c r="AG241" i="17"/>
  <c r="AF241" i="17"/>
  <c r="AE241" i="17"/>
  <c r="AD241" i="17"/>
  <c r="AC241" i="17"/>
  <c r="AB241" i="17"/>
  <c r="AA241" i="17"/>
  <c r="Z241" i="17"/>
  <c r="Y241" i="17"/>
  <c r="X241" i="17"/>
  <c r="W241" i="17"/>
  <c r="V241" i="17"/>
  <c r="U241" i="17"/>
  <c r="T238" i="17"/>
  <c r="S238" i="17"/>
  <c r="R238" i="17"/>
  <c r="AG237" i="17"/>
  <c r="AF237" i="17"/>
  <c r="AE237" i="17"/>
  <c r="AD237" i="17"/>
  <c r="AC237" i="17"/>
  <c r="AB237" i="17"/>
  <c r="AA237" i="17"/>
  <c r="Z237" i="17"/>
  <c r="Y237" i="17"/>
  <c r="X237" i="17"/>
  <c r="W237" i="17"/>
  <c r="V237" i="17"/>
  <c r="U237" i="17"/>
  <c r="AG236" i="17"/>
  <c r="AF236" i="17"/>
  <c r="AE236" i="17"/>
  <c r="AD236" i="17"/>
  <c r="AC236" i="17"/>
  <c r="AB236" i="17"/>
  <c r="AA236" i="17"/>
  <c r="Z236" i="17"/>
  <c r="Y236" i="17"/>
  <c r="X236" i="17"/>
  <c r="W236" i="17"/>
  <c r="V236" i="17"/>
  <c r="U236" i="17"/>
  <c r="AG235" i="17"/>
  <c r="AF235" i="17"/>
  <c r="AE235" i="17"/>
  <c r="AD235" i="17"/>
  <c r="AC235" i="17"/>
  <c r="AB235" i="17"/>
  <c r="AA235" i="17"/>
  <c r="Z235" i="17"/>
  <c r="Y235" i="17"/>
  <c r="X235" i="17"/>
  <c r="W235" i="17"/>
  <c r="V235" i="17"/>
  <c r="U235" i="17"/>
  <c r="AG234" i="17"/>
  <c r="AF234" i="17"/>
  <c r="AE234" i="17"/>
  <c r="AD234" i="17"/>
  <c r="AC234" i="17"/>
  <c r="AB234" i="17"/>
  <c r="AA234" i="17"/>
  <c r="Z234" i="17"/>
  <c r="Y234" i="17"/>
  <c r="X234" i="17"/>
  <c r="W234" i="17"/>
  <c r="V234" i="17"/>
  <c r="U234" i="17"/>
  <c r="AG233" i="17"/>
  <c r="AF233" i="17"/>
  <c r="AE233" i="17"/>
  <c r="AD233" i="17"/>
  <c r="AC233" i="17"/>
  <c r="AB233" i="17"/>
  <c r="AA233" i="17"/>
  <c r="Z233" i="17"/>
  <c r="Y233" i="17"/>
  <c r="X233" i="17"/>
  <c r="W233" i="17"/>
  <c r="V233" i="17"/>
  <c r="U233" i="17"/>
  <c r="AG232" i="17"/>
  <c r="AF232" i="17"/>
  <c r="AE232" i="17"/>
  <c r="AD232" i="17"/>
  <c r="AC232" i="17"/>
  <c r="AB232" i="17"/>
  <c r="AA232" i="17"/>
  <c r="Z232" i="17"/>
  <c r="Y232" i="17"/>
  <c r="X232" i="17"/>
  <c r="W232" i="17"/>
  <c r="V232" i="17"/>
  <c r="U232" i="17"/>
  <c r="AG231" i="17"/>
  <c r="AF231" i="17"/>
  <c r="AE231" i="17"/>
  <c r="AD231" i="17"/>
  <c r="AC231" i="17"/>
  <c r="AB231" i="17"/>
  <c r="AA231" i="17"/>
  <c r="Z231" i="17"/>
  <c r="Y231" i="17"/>
  <c r="X231" i="17"/>
  <c r="W231" i="17"/>
  <c r="V231" i="17"/>
  <c r="U231" i="17"/>
  <c r="AG230" i="17"/>
  <c r="AF230" i="17"/>
  <c r="AE230" i="17"/>
  <c r="AD230" i="17"/>
  <c r="AC230" i="17"/>
  <c r="AB230" i="17"/>
  <c r="AA230" i="17"/>
  <c r="Z230" i="17"/>
  <c r="Y230" i="17"/>
  <c r="X230" i="17"/>
  <c r="W230" i="17"/>
  <c r="V230" i="17"/>
  <c r="U230" i="17"/>
  <c r="AG229" i="17"/>
  <c r="AF229" i="17"/>
  <c r="AE229" i="17"/>
  <c r="AD229" i="17"/>
  <c r="AC229" i="17"/>
  <c r="AB229" i="17"/>
  <c r="AA229" i="17"/>
  <c r="Z229" i="17"/>
  <c r="Y229" i="17"/>
  <c r="X229" i="17"/>
  <c r="W229" i="17"/>
  <c r="V229" i="17"/>
  <c r="U229" i="17"/>
  <c r="AG228" i="17"/>
  <c r="AF228" i="17"/>
  <c r="AE228" i="17"/>
  <c r="AD228" i="17"/>
  <c r="AC228" i="17"/>
  <c r="AB228" i="17"/>
  <c r="AA228" i="17"/>
  <c r="Z228" i="17"/>
  <c r="Y228" i="17"/>
  <c r="X228" i="17"/>
  <c r="W228" i="17"/>
  <c r="V228" i="17"/>
  <c r="U228" i="17"/>
  <c r="AG227" i="17"/>
  <c r="AF227" i="17"/>
  <c r="AE227" i="17"/>
  <c r="AD227" i="17"/>
  <c r="AC227" i="17"/>
  <c r="AB227" i="17"/>
  <c r="AA227" i="17"/>
  <c r="Z227" i="17"/>
  <c r="Y227" i="17"/>
  <c r="X227" i="17"/>
  <c r="W227" i="17"/>
  <c r="V227" i="17"/>
  <c r="U227" i="17"/>
  <c r="AG226" i="17"/>
  <c r="AF226" i="17"/>
  <c r="AE226" i="17"/>
  <c r="AD226" i="17"/>
  <c r="AC226" i="17"/>
  <c r="AB226" i="17"/>
  <c r="AA226" i="17"/>
  <c r="Z226" i="17"/>
  <c r="Y226" i="17"/>
  <c r="X226" i="17"/>
  <c r="W226" i="17"/>
  <c r="V226" i="17"/>
  <c r="U226" i="17"/>
  <c r="AG225" i="17"/>
  <c r="AF225" i="17"/>
  <c r="AE225" i="17"/>
  <c r="AD225" i="17"/>
  <c r="AC225" i="17"/>
  <c r="AB225" i="17"/>
  <c r="AA225" i="17"/>
  <c r="Z225" i="17"/>
  <c r="Y225" i="17"/>
  <c r="X225" i="17"/>
  <c r="W225" i="17"/>
  <c r="V225" i="17"/>
  <c r="U225" i="17"/>
  <c r="AG224" i="17"/>
  <c r="AF224" i="17"/>
  <c r="AE224" i="17"/>
  <c r="AD224" i="17"/>
  <c r="AC224" i="17"/>
  <c r="AB224" i="17"/>
  <c r="AA224" i="17"/>
  <c r="Z224" i="17"/>
  <c r="Y224" i="17"/>
  <c r="X224" i="17"/>
  <c r="W224" i="17"/>
  <c r="V224" i="17"/>
  <c r="U224" i="17"/>
  <c r="AG223" i="17"/>
  <c r="AF223" i="17"/>
  <c r="AE223" i="17"/>
  <c r="AD223" i="17"/>
  <c r="AC223" i="17"/>
  <c r="AB223" i="17"/>
  <c r="AA223" i="17"/>
  <c r="Z223" i="17"/>
  <c r="Y223" i="17"/>
  <c r="X223" i="17"/>
  <c r="W223" i="17"/>
  <c r="V223" i="17"/>
  <c r="U223" i="17"/>
  <c r="AG222" i="17"/>
  <c r="AF222" i="17"/>
  <c r="AE222" i="17"/>
  <c r="AD222" i="17"/>
  <c r="AC222" i="17"/>
  <c r="AB222" i="17"/>
  <c r="AA222" i="17"/>
  <c r="Z222" i="17"/>
  <c r="Y222" i="17"/>
  <c r="X222" i="17"/>
  <c r="W222" i="17"/>
  <c r="V222" i="17"/>
  <c r="U222" i="17"/>
  <c r="AG221" i="17"/>
  <c r="AF221" i="17"/>
  <c r="AE221" i="17"/>
  <c r="AD221" i="17"/>
  <c r="AC221" i="17"/>
  <c r="AB221" i="17"/>
  <c r="AA221" i="17"/>
  <c r="Z221" i="17"/>
  <c r="Y221" i="17"/>
  <c r="X221" i="17"/>
  <c r="W221" i="17"/>
  <c r="V221" i="17"/>
  <c r="U221" i="17"/>
  <c r="AG220" i="17"/>
  <c r="AF220" i="17"/>
  <c r="AE220" i="17"/>
  <c r="AD220" i="17"/>
  <c r="AC220" i="17"/>
  <c r="AB220" i="17"/>
  <c r="AA220" i="17"/>
  <c r="Z220" i="17"/>
  <c r="Y220" i="17"/>
  <c r="X220" i="17"/>
  <c r="W220" i="17"/>
  <c r="V220" i="17"/>
  <c r="U220" i="17"/>
  <c r="AG219" i="17"/>
  <c r="AF219" i="17"/>
  <c r="AE219" i="17"/>
  <c r="AD219" i="17"/>
  <c r="AC219" i="17"/>
  <c r="AB219" i="17"/>
  <c r="AA219" i="17"/>
  <c r="Z219" i="17"/>
  <c r="Y219" i="17"/>
  <c r="X219" i="17"/>
  <c r="W219" i="17"/>
  <c r="V219" i="17"/>
  <c r="U219" i="17"/>
  <c r="AG218" i="17"/>
  <c r="AF218" i="17"/>
  <c r="AE218" i="17"/>
  <c r="AD218" i="17"/>
  <c r="AC218" i="17"/>
  <c r="AB218" i="17"/>
  <c r="AA218" i="17"/>
  <c r="Z218" i="17"/>
  <c r="Y218" i="17"/>
  <c r="X218" i="17"/>
  <c r="W218" i="17"/>
  <c r="V218" i="17"/>
  <c r="U218" i="17"/>
  <c r="AG217" i="17"/>
  <c r="AF217" i="17"/>
  <c r="AE217" i="17"/>
  <c r="AD217" i="17"/>
  <c r="AC217" i="17"/>
  <c r="AB217" i="17"/>
  <c r="AA217" i="17"/>
  <c r="Z217" i="17"/>
  <c r="Y217" i="17"/>
  <c r="X217" i="17"/>
  <c r="W217" i="17"/>
  <c r="V217" i="17"/>
  <c r="U217" i="17"/>
  <c r="T214" i="17"/>
  <c r="S214" i="17"/>
  <c r="R214" i="17"/>
  <c r="AG212" i="17"/>
  <c r="AF212" i="17"/>
  <c r="AE212" i="17"/>
  <c r="AD212" i="17"/>
  <c r="AC212" i="17"/>
  <c r="AB212" i="17"/>
  <c r="AA212" i="17"/>
  <c r="Z212" i="17"/>
  <c r="Y212" i="17"/>
  <c r="X212" i="17"/>
  <c r="W212" i="17"/>
  <c r="V212" i="17"/>
  <c r="U212" i="17"/>
  <c r="AG211" i="17"/>
  <c r="AF211" i="17"/>
  <c r="AE211" i="17"/>
  <c r="AD211" i="17"/>
  <c r="AC211" i="17"/>
  <c r="AB211" i="17"/>
  <c r="AA211" i="17"/>
  <c r="Z211" i="17"/>
  <c r="Y211" i="17"/>
  <c r="X211" i="17"/>
  <c r="W211" i="17"/>
  <c r="V211" i="17"/>
  <c r="U211" i="17"/>
  <c r="AG210" i="17"/>
  <c r="AF210" i="17"/>
  <c r="AE210" i="17"/>
  <c r="AD210" i="17"/>
  <c r="AC210" i="17"/>
  <c r="AB210" i="17"/>
  <c r="AA210" i="17"/>
  <c r="Z210" i="17"/>
  <c r="Y210" i="17"/>
  <c r="X210" i="17"/>
  <c r="W210" i="17"/>
  <c r="V210" i="17"/>
  <c r="U210" i="17"/>
  <c r="AG209" i="17"/>
  <c r="AF209" i="17"/>
  <c r="AE209" i="17"/>
  <c r="AD209" i="17"/>
  <c r="AC209" i="17"/>
  <c r="AB209" i="17"/>
  <c r="AA209" i="17"/>
  <c r="Z209" i="17"/>
  <c r="Y209" i="17"/>
  <c r="X209" i="17"/>
  <c r="W209" i="17"/>
  <c r="V209" i="17"/>
  <c r="U209" i="17"/>
  <c r="AG208" i="17"/>
  <c r="AF208" i="17"/>
  <c r="AE208" i="17"/>
  <c r="AD208" i="17"/>
  <c r="AC208" i="17"/>
  <c r="AB208" i="17"/>
  <c r="AA208" i="17"/>
  <c r="Z208" i="17"/>
  <c r="Y208" i="17"/>
  <c r="X208" i="17"/>
  <c r="W208" i="17"/>
  <c r="V208" i="17"/>
  <c r="U208" i="17"/>
  <c r="AG207" i="17"/>
  <c r="AF207" i="17"/>
  <c r="AE207" i="17"/>
  <c r="AD207" i="17"/>
  <c r="AC207" i="17"/>
  <c r="AB207" i="17"/>
  <c r="AA207" i="17"/>
  <c r="Z207" i="17"/>
  <c r="Y207" i="17"/>
  <c r="X207" i="17"/>
  <c r="W207" i="17"/>
  <c r="V207" i="17"/>
  <c r="U207" i="17"/>
  <c r="AG206" i="17"/>
  <c r="AF206" i="17"/>
  <c r="AE206" i="17"/>
  <c r="AD206" i="17"/>
  <c r="AC206" i="17"/>
  <c r="AB206" i="17"/>
  <c r="AA206" i="17"/>
  <c r="Z206" i="17"/>
  <c r="Y206" i="17"/>
  <c r="X206" i="17"/>
  <c r="W206" i="17"/>
  <c r="V206" i="17"/>
  <c r="U206" i="17"/>
  <c r="AG205" i="17"/>
  <c r="AF205" i="17"/>
  <c r="AE205" i="17"/>
  <c r="AD205" i="17"/>
  <c r="AC205" i="17"/>
  <c r="AB205" i="17"/>
  <c r="AA205" i="17"/>
  <c r="Z205" i="17"/>
  <c r="Y205" i="17"/>
  <c r="X205" i="17"/>
  <c r="W205" i="17"/>
  <c r="V205" i="17"/>
  <c r="U205" i="17"/>
  <c r="AG204" i="17"/>
  <c r="AF204" i="17"/>
  <c r="AE204" i="17"/>
  <c r="AD204" i="17"/>
  <c r="AC204" i="17"/>
  <c r="AB204" i="17"/>
  <c r="AA204" i="17"/>
  <c r="Z204" i="17"/>
  <c r="Y204" i="17"/>
  <c r="X204" i="17"/>
  <c r="W204" i="17"/>
  <c r="V204" i="17"/>
  <c r="U204" i="17"/>
  <c r="AG203" i="17"/>
  <c r="AF203" i="17"/>
  <c r="AE203" i="17"/>
  <c r="AD203" i="17"/>
  <c r="AC203" i="17"/>
  <c r="AB203" i="17"/>
  <c r="AA203" i="17"/>
  <c r="Z203" i="17"/>
  <c r="Y203" i="17"/>
  <c r="X203" i="17"/>
  <c r="W203" i="17"/>
  <c r="V203" i="17"/>
  <c r="U203" i="17"/>
  <c r="T200" i="17"/>
  <c r="S200" i="17"/>
  <c r="R200" i="17"/>
  <c r="AG199" i="17"/>
  <c r="AF199" i="17"/>
  <c r="AE199" i="17"/>
  <c r="AD199" i="17"/>
  <c r="AC199" i="17"/>
  <c r="AB199" i="17"/>
  <c r="AA199" i="17"/>
  <c r="Z199" i="17"/>
  <c r="Y199" i="17"/>
  <c r="X199" i="17"/>
  <c r="W199" i="17"/>
  <c r="V199" i="17"/>
  <c r="U199" i="17"/>
  <c r="AG198" i="17"/>
  <c r="AF198" i="17"/>
  <c r="AE198" i="17"/>
  <c r="AD198" i="17"/>
  <c r="AC198" i="17"/>
  <c r="AB198" i="17"/>
  <c r="AA198" i="17"/>
  <c r="Z198" i="17"/>
  <c r="Y198" i="17"/>
  <c r="X198" i="17"/>
  <c r="W198" i="17"/>
  <c r="V198" i="17"/>
  <c r="U198" i="17"/>
  <c r="AG197" i="17"/>
  <c r="AF197" i="17"/>
  <c r="AE197" i="17"/>
  <c r="AD197" i="17"/>
  <c r="AC197" i="17"/>
  <c r="AB197" i="17"/>
  <c r="AA197" i="17"/>
  <c r="Z197" i="17"/>
  <c r="Y197" i="17"/>
  <c r="X197" i="17"/>
  <c r="W197" i="17"/>
  <c r="V197" i="17"/>
  <c r="U197" i="17"/>
  <c r="AG196" i="17"/>
  <c r="AF196" i="17"/>
  <c r="AE196" i="17"/>
  <c r="AD196" i="17"/>
  <c r="AC196" i="17"/>
  <c r="AB196" i="17"/>
  <c r="AA196" i="17"/>
  <c r="Z196" i="17"/>
  <c r="Y196" i="17"/>
  <c r="X196" i="17"/>
  <c r="W196" i="17"/>
  <c r="V196" i="17"/>
  <c r="U196" i="17"/>
  <c r="AG195" i="17"/>
  <c r="AF195" i="17"/>
  <c r="AE195" i="17"/>
  <c r="AD195" i="17"/>
  <c r="AC195" i="17"/>
  <c r="AB195" i="17"/>
  <c r="AA195" i="17"/>
  <c r="Z195" i="17"/>
  <c r="Y195" i="17"/>
  <c r="X195" i="17"/>
  <c r="W195" i="17"/>
  <c r="V195" i="17"/>
  <c r="U195" i="17"/>
  <c r="AG194" i="17"/>
  <c r="AF194" i="17"/>
  <c r="AE194" i="17"/>
  <c r="AD194" i="17"/>
  <c r="AC194" i="17"/>
  <c r="AB194" i="17"/>
  <c r="AA194" i="17"/>
  <c r="Z194" i="17"/>
  <c r="Y194" i="17"/>
  <c r="X194" i="17"/>
  <c r="W194" i="17"/>
  <c r="V194" i="17"/>
  <c r="U194" i="17"/>
  <c r="AG193" i="17"/>
  <c r="AF193" i="17"/>
  <c r="AE193" i="17"/>
  <c r="AD193" i="17"/>
  <c r="AC193" i="17"/>
  <c r="AB193" i="17"/>
  <c r="AA193" i="17"/>
  <c r="Z193" i="17"/>
  <c r="Y193" i="17"/>
  <c r="X193" i="17"/>
  <c r="W193" i="17"/>
  <c r="V193" i="17"/>
  <c r="U193" i="17"/>
  <c r="AG192" i="17"/>
  <c r="AF192" i="17"/>
  <c r="AE192" i="17"/>
  <c r="AD192" i="17"/>
  <c r="AC192" i="17"/>
  <c r="AB192" i="17"/>
  <c r="AA192" i="17"/>
  <c r="Z192" i="17"/>
  <c r="Y192" i="17"/>
  <c r="X192" i="17"/>
  <c r="W192" i="17"/>
  <c r="V192" i="17"/>
  <c r="U192" i="17"/>
  <c r="AG191" i="17"/>
  <c r="AF191" i="17"/>
  <c r="AE191" i="17"/>
  <c r="AD191" i="17"/>
  <c r="AC191" i="17"/>
  <c r="AB191" i="17"/>
  <c r="AA191" i="17"/>
  <c r="Z191" i="17"/>
  <c r="Y191" i="17"/>
  <c r="X191" i="17"/>
  <c r="W191" i="17"/>
  <c r="V191" i="17"/>
  <c r="U191" i="17"/>
  <c r="AG190" i="17"/>
  <c r="AF190" i="17"/>
  <c r="AE190" i="17"/>
  <c r="AD190" i="17"/>
  <c r="AC190" i="17"/>
  <c r="AB190" i="17"/>
  <c r="AA190" i="17"/>
  <c r="Z190" i="17"/>
  <c r="Y190" i="17"/>
  <c r="X190" i="17"/>
  <c r="W190" i="17"/>
  <c r="V190" i="17"/>
  <c r="U190" i="17"/>
  <c r="AG189" i="17"/>
  <c r="AF189" i="17"/>
  <c r="AE189" i="17"/>
  <c r="AD189" i="17"/>
  <c r="AC189" i="17"/>
  <c r="AB189" i="17"/>
  <c r="AA189" i="17"/>
  <c r="Z189" i="17"/>
  <c r="Y189" i="17"/>
  <c r="X189" i="17"/>
  <c r="W189" i="17"/>
  <c r="V189" i="17"/>
  <c r="U189" i="17"/>
  <c r="AG188" i="17"/>
  <c r="AF188" i="17"/>
  <c r="AE188" i="17"/>
  <c r="AD188" i="17"/>
  <c r="AC188" i="17"/>
  <c r="AB188" i="17"/>
  <c r="AA188" i="17"/>
  <c r="Z188" i="17"/>
  <c r="Y188" i="17"/>
  <c r="X188" i="17"/>
  <c r="W188" i="17"/>
  <c r="V188" i="17"/>
  <c r="U188" i="17"/>
  <c r="AG187" i="17"/>
  <c r="AF187" i="17"/>
  <c r="AE187" i="17"/>
  <c r="AD187" i="17"/>
  <c r="AC187" i="17"/>
  <c r="AB187" i="17"/>
  <c r="AA187" i="17"/>
  <c r="Z187" i="17"/>
  <c r="Y187" i="17"/>
  <c r="X187" i="17"/>
  <c r="W187" i="17"/>
  <c r="V187" i="17"/>
  <c r="U187" i="17"/>
  <c r="AG186" i="17"/>
  <c r="AF186" i="17"/>
  <c r="AE186" i="17"/>
  <c r="AD186" i="17"/>
  <c r="AC186" i="17"/>
  <c r="AB186" i="17"/>
  <c r="AA186" i="17"/>
  <c r="Z186" i="17"/>
  <c r="Y186" i="17"/>
  <c r="X186" i="17"/>
  <c r="W186" i="17"/>
  <c r="V186" i="17"/>
  <c r="U186" i="17"/>
  <c r="AG185" i="17"/>
  <c r="AF185" i="17"/>
  <c r="AE185" i="17"/>
  <c r="AD185" i="17"/>
  <c r="AC185" i="17"/>
  <c r="AB185" i="17"/>
  <c r="AA185" i="17"/>
  <c r="Z185" i="17"/>
  <c r="Y185" i="17"/>
  <c r="X185" i="17"/>
  <c r="W185" i="17"/>
  <c r="V185" i="17"/>
  <c r="U185" i="17"/>
  <c r="T182" i="17"/>
  <c r="S182" i="17"/>
  <c r="R182" i="17"/>
  <c r="AG180" i="17"/>
  <c r="AF180" i="17"/>
  <c r="AE180" i="17"/>
  <c r="AD180" i="17"/>
  <c r="AC180" i="17"/>
  <c r="AB180" i="17"/>
  <c r="AA180" i="17"/>
  <c r="Z180" i="17"/>
  <c r="Y180" i="17"/>
  <c r="X180" i="17"/>
  <c r="W180" i="17"/>
  <c r="V180" i="17"/>
  <c r="U180" i="17"/>
  <c r="AG179" i="17"/>
  <c r="AF179" i="17"/>
  <c r="AE179" i="17"/>
  <c r="AD179" i="17"/>
  <c r="AC179" i="17"/>
  <c r="AB179" i="17"/>
  <c r="AA179" i="17"/>
  <c r="Z179" i="17"/>
  <c r="Y179" i="17"/>
  <c r="X179" i="17"/>
  <c r="W179" i="17"/>
  <c r="V179" i="17"/>
  <c r="U179" i="17"/>
  <c r="AG178" i="17"/>
  <c r="AF178" i="17"/>
  <c r="AE178" i="17"/>
  <c r="AD178" i="17"/>
  <c r="AC178" i="17"/>
  <c r="AB178" i="17"/>
  <c r="AA178" i="17"/>
  <c r="Z178" i="17"/>
  <c r="Y178" i="17"/>
  <c r="X178" i="17"/>
  <c r="W178" i="17"/>
  <c r="V178" i="17"/>
  <c r="U178" i="17"/>
  <c r="AG177" i="17"/>
  <c r="AF177" i="17"/>
  <c r="AE177" i="17"/>
  <c r="AD177" i="17"/>
  <c r="AC177" i="17"/>
  <c r="AB177" i="17"/>
  <c r="AA177" i="17"/>
  <c r="Z177" i="17"/>
  <c r="Y177" i="17"/>
  <c r="X177" i="17"/>
  <c r="W177" i="17"/>
  <c r="V177" i="17"/>
  <c r="U177" i="17"/>
  <c r="AG176" i="17"/>
  <c r="AF176" i="17"/>
  <c r="AE176" i="17"/>
  <c r="AD176" i="17"/>
  <c r="AC176" i="17"/>
  <c r="AB176" i="17"/>
  <c r="AA176" i="17"/>
  <c r="Z176" i="17"/>
  <c r="Y176" i="17"/>
  <c r="X176" i="17"/>
  <c r="W176" i="17"/>
  <c r="V176" i="17"/>
  <c r="U176" i="17"/>
  <c r="AG175" i="17"/>
  <c r="AF175" i="17"/>
  <c r="AE175" i="17"/>
  <c r="AD175" i="17"/>
  <c r="AC175" i="17"/>
  <c r="AB175" i="17"/>
  <c r="AA175" i="17"/>
  <c r="Z175" i="17"/>
  <c r="Y175" i="17"/>
  <c r="X175" i="17"/>
  <c r="W175" i="17"/>
  <c r="V175" i="17"/>
  <c r="U175" i="17"/>
  <c r="AG174" i="17"/>
  <c r="AF174" i="17"/>
  <c r="AE174" i="17"/>
  <c r="AD174" i="17"/>
  <c r="AC174" i="17"/>
  <c r="AB174" i="17"/>
  <c r="AA174" i="17"/>
  <c r="Z174" i="17"/>
  <c r="Y174" i="17"/>
  <c r="X174" i="17"/>
  <c r="W174" i="17"/>
  <c r="V174" i="17"/>
  <c r="U174" i="17"/>
  <c r="AG173" i="17"/>
  <c r="AF173" i="17"/>
  <c r="AE173" i="17"/>
  <c r="AD173" i="17"/>
  <c r="AC173" i="17"/>
  <c r="AB173" i="17"/>
  <c r="AA173" i="17"/>
  <c r="Z173" i="17"/>
  <c r="Y173" i="17"/>
  <c r="X173" i="17"/>
  <c r="W173" i="17"/>
  <c r="V173" i="17"/>
  <c r="U173" i="17"/>
  <c r="AG172" i="17"/>
  <c r="AF172" i="17"/>
  <c r="AE172" i="17"/>
  <c r="AD172" i="17"/>
  <c r="AC172" i="17"/>
  <c r="AB172" i="17"/>
  <c r="AA172" i="17"/>
  <c r="Z172" i="17"/>
  <c r="Y172" i="17"/>
  <c r="X172" i="17"/>
  <c r="W172" i="17"/>
  <c r="V172" i="17"/>
  <c r="U172" i="17"/>
  <c r="AG171" i="17"/>
  <c r="AF171" i="17"/>
  <c r="AE171" i="17"/>
  <c r="AD171" i="17"/>
  <c r="AC171" i="17"/>
  <c r="AB171" i="17"/>
  <c r="AA171" i="17"/>
  <c r="Z171" i="17"/>
  <c r="Y171" i="17"/>
  <c r="X171" i="17"/>
  <c r="W171" i="17"/>
  <c r="V171" i="17"/>
  <c r="U171" i="17"/>
  <c r="AG170" i="17"/>
  <c r="AF170" i="17"/>
  <c r="AE170" i="17"/>
  <c r="AD170" i="17"/>
  <c r="AC170" i="17"/>
  <c r="AB170" i="17"/>
  <c r="AA170" i="17"/>
  <c r="Z170" i="17"/>
  <c r="Y170" i="17"/>
  <c r="X170" i="17"/>
  <c r="W170" i="17"/>
  <c r="V170" i="17"/>
  <c r="U170" i="17"/>
  <c r="T167" i="17"/>
  <c r="S167" i="17"/>
  <c r="R167" i="17"/>
  <c r="T165" i="17"/>
  <c r="S165" i="17"/>
  <c r="R165" i="17"/>
  <c r="AG164" i="17"/>
  <c r="AF164" i="17"/>
  <c r="AE164" i="17"/>
  <c r="AD164" i="17"/>
  <c r="AC164" i="17"/>
  <c r="AB164" i="17"/>
  <c r="AA164" i="17"/>
  <c r="Z164" i="17"/>
  <c r="Y164" i="17"/>
  <c r="X164" i="17"/>
  <c r="W164" i="17"/>
  <c r="V164" i="17"/>
  <c r="U164" i="17"/>
  <c r="AG163" i="17"/>
  <c r="AF163" i="17"/>
  <c r="AE163" i="17"/>
  <c r="AD163" i="17"/>
  <c r="AC163" i="17"/>
  <c r="AB163" i="17"/>
  <c r="AA163" i="17"/>
  <c r="Z163" i="17"/>
  <c r="Y163" i="17"/>
  <c r="X163" i="17"/>
  <c r="W163" i="17"/>
  <c r="V163" i="17"/>
  <c r="U163" i="17"/>
  <c r="AG162" i="17"/>
  <c r="AF162" i="17"/>
  <c r="AE162" i="17"/>
  <c r="AD162" i="17"/>
  <c r="AC162" i="17"/>
  <c r="AB162" i="17"/>
  <c r="AA162" i="17"/>
  <c r="Z162" i="17"/>
  <c r="Y162" i="17"/>
  <c r="X162" i="17"/>
  <c r="W162" i="17"/>
  <c r="V162" i="17"/>
  <c r="U162" i="17"/>
  <c r="AG161" i="17"/>
  <c r="AF161" i="17"/>
  <c r="AE161" i="17"/>
  <c r="AD161" i="17"/>
  <c r="AC161" i="17"/>
  <c r="AB161" i="17"/>
  <c r="AA161" i="17"/>
  <c r="Z161" i="17"/>
  <c r="Y161" i="17"/>
  <c r="X161" i="17"/>
  <c r="W161" i="17"/>
  <c r="V161" i="17"/>
  <c r="U161" i="17"/>
  <c r="AG160" i="17"/>
  <c r="AF160" i="17"/>
  <c r="AE160" i="17"/>
  <c r="AD160" i="17"/>
  <c r="AC160" i="17"/>
  <c r="AB160" i="17"/>
  <c r="AA160" i="17"/>
  <c r="Z160" i="17"/>
  <c r="Y160" i="17"/>
  <c r="X160" i="17"/>
  <c r="W160" i="17"/>
  <c r="V160" i="17"/>
  <c r="U160" i="17"/>
  <c r="AG159" i="17"/>
  <c r="AF159" i="17"/>
  <c r="AE159" i="17"/>
  <c r="AD159" i="17"/>
  <c r="AC159" i="17"/>
  <c r="AB159" i="17"/>
  <c r="AA159" i="17"/>
  <c r="Z159" i="17"/>
  <c r="Y159" i="17"/>
  <c r="X159" i="17"/>
  <c r="W159" i="17"/>
  <c r="V159" i="17"/>
  <c r="U159" i="17"/>
  <c r="AG158" i="17"/>
  <c r="AF158" i="17"/>
  <c r="AE158" i="17"/>
  <c r="AD158" i="17"/>
  <c r="AC158" i="17"/>
  <c r="AB158" i="17"/>
  <c r="AA158" i="17"/>
  <c r="Z158" i="17"/>
  <c r="Y158" i="17"/>
  <c r="X158" i="17"/>
  <c r="W158" i="17"/>
  <c r="V158" i="17"/>
  <c r="U158" i="17"/>
  <c r="AG157" i="17"/>
  <c r="AF157" i="17"/>
  <c r="AE157" i="17"/>
  <c r="AD157" i="17"/>
  <c r="AC157" i="17"/>
  <c r="AB157" i="17"/>
  <c r="AA157" i="17"/>
  <c r="Z157" i="17"/>
  <c r="Y157" i="17"/>
  <c r="X157" i="17"/>
  <c r="W157" i="17"/>
  <c r="V157" i="17"/>
  <c r="U157" i="17"/>
  <c r="T154" i="17"/>
  <c r="S154" i="17"/>
  <c r="R154" i="17"/>
  <c r="AG153" i="17"/>
  <c r="AF153" i="17"/>
  <c r="AE153" i="17"/>
  <c r="AD153" i="17"/>
  <c r="AC153" i="17"/>
  <c r="AB153" i="17"/>
  <c r="AA153" i="17"/>
  <c r="Z153" i="17"/>
  <c r="Y153" i="17"/>
  <c r="X153" i="17"/>
  <c r="W153" i="17"/>
  <c r="V153" i="17"/>
  <c r="U153" i="17"/>
  <c r="AG152" i="17"/>
  <c r="AF152" i="17"/>
  <c r="AE152" i="17"/>
  <c r="AD152" i="17"/>
  <c r="AC152" i="17"/>
  <c r="AB152" i="17"/>
  <c r="AA152" i="17"/>
  <c r="Z152" i="17"/>
  <c r="Y152" i="17"/>
  <c r="X152" i="17"/>
  <c r="W152" i="17"/>
  <c r="V152" i="17"/>
  <c r="U152" i="17"/>
  <c r="AG151" i="17"/>
  <c r="AF151" i="17"/>
  <c r="AE151" i="17"/>
  <c r="AD151" i="17"/>
  <c r="AC151" i="17"/>
  <c r="AB151" i="17"/>
  <c r="AA151" i="17"/>
  <c r="Z151" i="17"/>
  <c r="Y151" i="17"/>
  <c r="X151" i="17"/>
  <c r="W151" i="17"/>
  <c r="V151" i="17"/>
  <c r="U151" i="17"/>
  <c r="AG150" i="17"/>
  <c r="AF150" i="17"/>
  <c r="AE150" i="17"/>
  <c r="AD150" i="17"/>
  <c r="AC150" i="17"/>
  <c r="AB150" i="17"/>
  <c r="AA150" i="17"/>
  <c r="Z150" i="17"/>
  <c r="Y150" i="17"/>
  <c r="X150" i="17"/>
  <c r="W150" i="17"/>
  <c r="V150" i="17"/>
  <c r="U150" i="17"/>
  <c r="AG149" i="17"/>
  <c r="AF149" i="17"/>
  <c r="AE149" i="17"/>
  <c r="AD149" i="17"/>
  <c r="AC149" i="17"/>
  <c r="AB149" i="17"/>
  <c r="AA149" i="17"/>
  <c r="Z149" i="17"/>
  <c r="Y149" i="17"/>
  <c r="X149" i="17"/>
  <c r="W149" i="17"/>
  <c r="V149" i="17"/>
  <c r="U149" i="17"/>
  <c r="AG148" i="17"/>
  <c r="AF148" i="17"/>
  <c r="AE148" i="17"/>
  <c r="AD148" i="17"/>
  <c r="AC148" i="17"/>
  <c r="AB148" i="17"/>
  <c r="AA148" i="17"/>
  <c r="Z148" i="17"/>
  <c r="Y148" i="17"/>
  <c r="X148" i="17"/>
  <c r="W148" i="17"/>
  <c r="V148" i="17"/>
  <c r="U148" i="17"/>
  <c r="AG147" i="17"/>
  <c r="AF147" i="17"/>
  <c r="AE147" i="17"/>
  <c r="AD147" i="17"/>
  <c r="AC147" i="17"/>
  <c r="AB147" i="17"/>
  <c r="AA147" i="17"/>
  <c r="Z147" i="17"/>
  <c r="Y147" i="17"/>
  <c r="X147" i="17"/>
  <c r="W147" i="17"/>
  <c r="V147" i="17"/>
  <c r="U147" i="17"/>
  <c r="AG146" i="17"/>
  <c r="AF146" i="17"/>
  <c r="AE146" i="17"/>
  <c r="AD146" i="17"/>
  <c r="AC146" i="17"/>
  <c r="AB146" i="17"/>
  <c r="AA146" i="17"/>
  <c r="Z146" i="17"/>
  <c r="Y146" i="17"/>
  <c r="X146" i="17"/>
  <c r="W146" i="17"/>
  <c r="V146" i="17"/>
  <c r="U146" i="17"/>
  <c r="AG145" i="17"/>
  <c r="AF145" i="17"/>
  <c r="AE145" i="17"/>
  <c r="AD145" i="17"/>
  <c r="AC145" i="17"/>
  <c r="AB145" i="17"/>
  <c r="AA145" i="17"/>
  <c r="Z145" i="17"/>
  <c r="Y145" i="17"/>
  <c r="X145" i="17"/>
  <c r="W145" i="17"/>
  <c r="V145" i="17"/>
  <c r="U145" i="17"/>
  <c r="AG144" i="17"/>
  <c r="AF144" i="17"/>
  <c r="AE144" i="17"/>
  <c r="AD144" i="17"/>
  <c r="AC144" i="17"/>
  <c r="AB144" i="17"/>
  <c r="AA144" i="17"/>
  <c r="Z144" i="17"/>
  <c r="Y144" i="17"/>
  <c r="X144" i="17"/>
  <c r="W144" i="17"/>
  <c r="V144" i="17"/>
  <c r="U144" i="17"/>
  <c r="AG143" i="17"/>
  <c r="AF143" i="17"/>
  <c r="AE143" i="17"/>
  <c r="AD143" i="17"/>
  <c r="AC143" i="17"/>
  <c r="AB143" i="17"/>
  <c r="AA143" i="17"/>
  <c r="Z143" i="17"/>
  <c r="Y143" i="17"/>
  <c r="X143" i="17"/>
  <c r="W143" i="17"/>
  <c r="V143" i="17"/>
  <c r="U143" i="17"/>
  <c r="AG142" i="17"/>
  <c r="AF142" i="17"/>
  <c r="AE142" i="17"/>
  <c r="AD142" i="17"/>
  <c r="AC142" i="17"/>
  <c r="AB142" i="17"/>
  <c r="AA142" i="17"/>
  <c r="Z142" i="17"/>
  <c r="Y142" i="17"/>
  <c r="X142" i="17"/>
  <c r="W142" i="17"/>
  <c r="V142" i="17"/>
  <c r="U142" i="17"/>
  <c r="AG141" i="17"/>
  <c r="AF141" i="17"/>
  <c r="AE141" i="17"/>
  <c r="AD141" i="17"/>
  <c r="AC141" i="17"/>
  <c r="AB141" i="17"/>
  <c r="AA141" i="17"/>
  <c r="Z141" i="17"/>
  <c r="Y141" i="17"/>
  <c r="X141" i="17"/>
  <c r="W141" i="17"/>
  <c r="V141" i="17"/>
  <c r="U141" i="17"/>
  <c r="AG140" i="17"/>
  <c r="AF140" i="17"/>
  <c r="AE140" i="17"/>
  <c r="AD140" i="17"/>
  <c r="AC140" i="17"/>
  <c r="AB140" i="17"/>
  <c r="AA140" i="17"/>
  <c r="Z140" i="17"/>
  <c r="Y140" i="17"/>
  <c r="X140" i="17"/>
  <c r="W140" i="17"/>
  <c r="V140" i="17"/>
  <c r="U140" i="17"/>
  <c r="AG139" i="17"/>
  <c r="AF139" i="17"/>
  <c r="AE139" i="17"/>
  <c r="AD139" i="17"/>
  <c r="AC139" i="17"/>
  <c r="AB139" i="17"/>
  <c r="AA139" i="17"/>
  <c r="Z139" i="17"/>
  <c r="Y139" i="17"/>
  <c r="X139" i="17"/>
  <c r="W139" i="17"/>
  <c r="V139" i="17"/>
  <c r="U139" i="17"/>
  <c r="AG138" i="17"/>
  <c r="AF138" i="17"/>
  <c r="AE138" i="17"/>
  <c r="AD138" i="17"/>
  <c r="AC138" i="17"/>
  <c r="AB138" i="17"/>
  <c r="AA138" i="17"/>
  <c r="Z138" i="17"/>
  <c r="Y138" i="17"/>
  <c r="X138" i="17"/>
  <c r="W138" i="17"/>
  <c r="V138" i="17"/>
  <c r="U138" i="17"/>
  <c r="AG137" i="17"/>
  <c r="AF137" i="17"/>
  <c r="AE137" i="17"/>
  <c r="AD137" i="17"/>
  <c r="AC137" i="17"/>
  <c r="AB137" i="17"/>
  <c r="AA137" i="17"/>
  <c r="Z137" i="17"/>
  <c r="Y137" i="17"/>
  <c r="X137" i="17"/>
  <c r="W137" i="17"/>
  <c r="V137" i="17"/>
  <c r="U137" i="17"/>
  <c r="AG136" i="17"/>
  <c r="AF136" i="17"/>
  <c r="AE136" i="17"/>
  <c r="AD136" i="17"/>
  <c r="AC136" i="17"/>
  <c r="AB136" i="17"/>
  <c r="AA136" i="17"/>
  <c r="Z136" i="17"/>
  <c r="Y136" i="17"/>
  <c r="X136" i="17"/>
  <c r="W136" i="17"/>
  <c r="V136" i="17"/>
  <c r="U136" i="17"/>
  <c r="AG135" i="17"/>
  <c r="AF135" i="17"/>
  <c r="AE135" i="17"/>
  <c r="AD135" i="17"/>
  <c r="AC135" i="17"/>
  <c r="AB135" i="17"/>
  <c r="AA135" i="17"/>
  <c r="Z135" i="17"/>
  <c r="Y135" i="17"/>
  <c r="X135" i="17"/>
  <c r="W135" i="17"/>
  <c r="V135" i="17"/>
  <c r="U135" i="17"/>
  <c r="AG134" i="17"/>
  <c r="AF134" i="17"/>
  <c r="AE134" i="17"/>
  <c r="AD134" i="17"/>
  <c r="AC134" i="17"/>
  <c r="AB134" i="17"/>
  <c r="AA134" i="17"/>
  <c r="Z134" i="17"/>
  <c r="Y134" i="17"/>
  <c r="X134" i="17"/>
  <c r="W134" i="17"/>
  <c r="V134" i="17"/>
  <c r="U134" i="17"/>
  <c r="AG133" i="17"/>
  <c r="AF133" i="17"/>
  <c r="AE133" i="17"/>
  <c r="AD133" i="17"/>
  <c r="AC133" i="17"/>
  <c r="AB133" i="17"/>
  <c r="AA133" i="17"/>
  <c r="Z133" i="17"/>
  <c r="Y133" i="17"/>
  <c r="X133" i="17"/>
  <c r="W133" i="17"/>
  <c r="V133" i="17"/>
  <c r="U133" i="17"/>
  <c r="AG132" i="17"/>
  <c r="AF132" i="17"/>
  <c r="AE132" i="17"/>
  <c r="AD132" i="17"/>
  <c r="AC132" i="17"/>
  <c r="AB132" i="17"/>
  <c r="AA132" i="17"/>
  <c r="Z132" i="17"/>
  <c r="Y132" i="17"/>
  <c r="X132" i="17"/>
  <c r="W132" i="17"/>
  <c r="V132" i="17"/>
  <c r="U132" i="17"/>
  <c r="AG131" i="17"/>
  <c r="AF131" i="17"/>
  <c r="AE131" i="17"/>
  <c r="AD131" i="17"/>
  <c r="AC131" i="17"/>
  <c r="AB131" i="17"/>
  <c r="AA131" i="17"/>
  <c r="Z131" i="17"/>
  <c r="Y131" i="17"/>
  <c r="X131" i="17"/>
  <c r="W131" i="17"/>
  <c r="V131" i="17"/>
  <c r="U131" i="17"/>
  <c r="AG130" i="17"/>
  <c r="AF130" i="17"/>
  <c r="AE130" i="17"/>
  <c r="AD130" i="17"/>
  <c r="AC130" i="17"/>
  <c r="AB130" i="17"/>
  <c r="AA130" i="17"/>
  <c r="Z130" i="17"/>
  <c r="Y130" i="17"/>
  <c r="X130" i="17"/>
  <c r="W130" i="17"/>
  <c r="V130" i="17"/>
  <c r="U130" i="17"/>
  <c r="AG129" i="17"/>
  <c r="AF129" i="17"/>
  <c r="AE129" i="17"/>
  <c r="AD129" i="17"/>
  <c r="AC129" i="17"/>
  <c r="AB129" i="17"/>
  <c r="AA129" i="17"/>
  <c r="Z129" i="17"/>
  <c r="Y129" i="17"/>
  <c r="X129" i="17"/>
  <c r="W129" i="17"/>
  <c r="V129" i="17"/>
  <c r="U129" i="17"/>
  <c r="AG128" i="17"/>
  <c r="AF128" i="17"/>
  <c r="AE128" i="17"/>
  <c r="AD128" i="17"/>
  <c r="AC128" i="17"/>
  <c r="AB128" i="17"/>
  <c r="AA128" i="17"/>
  <c r="Z128" i="17"/>
  <c r="Y128" i="17"/>
  <c r="X128" i="17"/>
  <c r="W128" i="17"/>
  <c r="V128" i="17"/>
  <c r="U128" i="17"/>
  <c r="AG127" i="17"/>
  <c r="AF127" i="17"/>
  <c r="AE127" i="17"/>
  <c r="AD127" i="17"/>
  <c r="AC127" i="17"/>
  <c r="AB127" i="17"/>
  <c r="AA127" i="17"/>
  <c r="Z127" i="17"/>
  <c r="Y127" i="17"/>
  <c r="X127" i="17"/>
  <c r="W127" i="17"/>
  <c r="V127" i="17"/>
  <c r="U127" i="17"/>
  <c r="T122" i="17"/>
  <c r="S122" i="17"/>
  <c r="R122" i="17"/>
  <c r="T120" i="17"/>
  <c r="S120" i="17"/>
  <c r="R120" i="17"/>
  <c r="AG119" i="17"/>
  <c r="AF119" i="17"/>
  <c r="AE119" i="17"/>
  <c r="AD119" i="17"/>
  <c r="AC119" i="17"/>
  <c r="AB119" i="17"/>
  <c r="AA119" i="17"/>
  <c r="Z119" i="17"/>
  <c r="Y119" i="17"/>
  <c r="X119" i="17"/>
  <c r="W119" i="17"/>
  <c r="V119" i="17"/>
  <c r="U119" i="17"/>
  <c r="AG118" i="17"/>
  <c r="AF118" i="17"/>
  <c r="AE118" i="17"/>
  <c r="AD118" i="17"/>
  <c r="AC118" i="17"/>
  <c r="AB118" i="17"/>
  <c r="AA118" i="17"/>
  <c r="Z118" i="17"/>
  <c r="Y118" i="17"/>
  <c r="X118" i="17"/>
  <c r="W118" i="17"/>
  <c r="V118" i="17"/>
  <c r="U118" i="17"/>
  <c r="AG117" i="17"/>
  <c r="AF117" i="17"/>
  <c r="AE117" i="17"/>
  <c r="AD117" i="17"/>
  <c r="AC117" i="17"/>
  <c r="AB117" i="17"/>
  <c r="AA117" i="17"/>
  <c r="Z117" i="17"/>
  <c r="Y117" i="17"/>
  <c r="X117" i="17"/>
  <c r="W117" i="17"/>
  <c r="V117" i="17"/>
  <c r="U117" i="17"/>
  <c r="AG116" i="17"/>
  <c r="AF116" i="17"/>
  <c r="AE116" i="17"/>
  <c r="AD116" i="17"/>
  <c r="AC116" i="17"/>
  <c r="AB116" i="17"/>
  <c r="AA116" i="17"/>
  <c r="Z116" i="17"/>
  <c r="Y116" i="17"/>
  <c r="X116" i="17"/>
  <c r="W116" i="17"/>
  <c r="V116" i="17"/>
  <c r="U116" i="17"/>
  <c r="AG115" i="17"/>
  <c r="AF115" i="17"/>
  <c r="AE115" i="17"/>
  <c r="AD115" i="17"/>
  <c r="AC115" i="17"/>
  <c r="AB115" i="17"/>
  <c r="AA115" i="17"/>
  <c r="Z115" i="17"/>
  <c r="Y115" i="17"/>
  <c r="X115" i="17"/>
  <c r="W115" i="17"/>
  <c r="V115" i="17"/>
  <c r="U115" i="17"/>
  <c r="AG114" i="17"/>
  <c r="AF114" i="17"/>
  <c r="AE114" i="17"/>
  <c r="AD114" i="17"/>
  <c r="AC114" i="17"/>
  <c r="AB114" i="17"/>
  <c r="AA114" i="17"/>
  <c r="Z114" i="17"/>
  <c r="Y114" i="17"/>
  <c r="X114" i="17"/>
  <c r="W114" i="17"/>
  <c r="V114" i="17"/>
  <c r="U114" i="17"/>
  <c r="T111" i="17"/>
  <c r="S111" i="17"/>
  <c r="R111" i="17"/>
  <c r="AG110" i="17"/>
  <c r="AF110" i="17"/>
  <c r="AE110" i="17"/>
  <c r="AD110" i="17"/>
  <c r="AC110" i="17"/>
  <c r="AB110" i="17"/>
  <c r="AA110" i="17"/>
  <c r="Z110" i="17"/>
  <c r="Y110" i="17"/>
  <c r="X110" i="17"/>
  <c r="W110" i="17"/>
  <c r="V110" i="17"/>
  <c r="U110" i="17"/>
  <c r="AG109" i="17"/>
  <c r="AF109" i="17"/>
  <c r="AE109" i="17"/>
  <c r="AD109" i="17"/>
  <c r="AC109" i="17"/>
  <c r="AB109" i="17"/>
  <c r="AA109" i="17"/>
  <c r="Z109" i="17"/>
  <c r="Y109" i="17"/>
  <c r="X109" i="17"/>
  <c r="W109" i="17"/>
  <c r="V109" i="17"/>
  <c r="U109" i="17"/>
  <c r="AG108" i="17"/>
  <c r="AF108" i="17"/>
  <c r="AE108" i="17"/>
  <c r="AD108" i="17"/>
  <c r="AC108" i="17"/>
  <c r="AB108" i="17"/>
  <c r="AA108" i="17"/>
  <c r="Z108" i="17"/>
  <c r="Y108" i="17"/>
  <c r="X108" i="17"/>
  <c r="W108" i="17"/>
  <c r="V108" i="17"/>
  <c r="U108" i="17"/>
  <c r="AG107" i="17"/>
  <c r="AF107" i="17"/>
  <c r="AE107" i="17"/>
  <c r="AD107" i="17"/>
  <c r="AC107" i="17"/>
  <c r="AB107" i="17"/>
  <c r="AA107" i="17"/>
  <c r="Z107" i="17"/>
  <c r="Y107" i="17"/>
  <c r="X107" i="17"/>
  <c r="W107" i="17"/>
  <c r="V107" i="17"/>
  <c r="U107" i="17"/>
  <c r="AG106" i="17"/>
  <c r="AF106" i="17"/>
  <c r="AE106" i="17"/>
  <c r="AD106" i="17"/>
  <c r="AC106" i="17"/>
  <c r="AB106" i="17"/>
  <c r="AA106" i="17"/>
  <c r="Z106" i="17"/>
  <c r="Y106" i="17"/>
  <c r="X106" i="17"/>
  <c r="W106" i="17"/>
  <c r="V106" i="17"/>
  <c r="U106" i="17"/>
  <c r="AG105" i="17"/>
  <c r="AF105" i="17"/>
  <c r="AE105" i="17"/>
  <c r="AD105" i="17"/>
  <c r="AC105" i="17"/>
  <c r="AB105" i="17"/>
  <c r="AA105" i="17"/>
  <c r="Z105" i="17"/>
  <c r="Y105" i="17"/>
  <c r="X105" i="17"/>
  <c r="W105" i="17"/>
  <c r="V105" i="17"/>
  <c r="U105" i="17"/>
  <c r="AG104" i="17"/>
  <c r="AF104" i="17"/>
  <c r="AE104" i="17"/>
  <c r="AD104" i="17"/>
  <c r="AC104" i="17"/>
  <c r="AB104" i="17"/>
  <c r="AA104" i="17"/>
  <c r="Z104" i="17"/>
  <c r="Y104" i="17"/>
  <c r="X104" i="17"/>
  <c r="W104" i="17"/>
  <c r="V104" i="17"/>
  <c r="U104" i="17"/>
  <c r="AG103" i="17"/>
  <c r="AF103" i="17"/>
  <c r="AE103" i="17"/>
  <c r="AD103" i="17"/>
  <c r="AC103" i="17"/>
  <c r="AB103" i="17"/>
  <c r="AA103" i="17"/>
  <c r="Z103" i="17"/>
  <c r="Y103" i="17"/>
  <c r="X103" i="17"/>
  <c r="W103" i="17"/>
  <c r="V103" i="17"/>
  <c r="U103" i="17"/>
  <c r="AG102" i="17"/>
  <c r="AF102" i="17"/>
  <c r="AE102" i="17"/>
  <c r="AD102" i="17"/>
  <c r="AC102" i="17"/>
  <c r="AB102" i="17"/>
  <c r="AA102" i="17"/>
  <c r="Z102" i="17"/>
  <c r="Y102" i="17"/>
  <c r="X102" i="17"/>
  <c r="W102" i="17"/>
  <c r="V102" i="17"/>
  <c r="U102" i="17"/>
  <c r="AG101" i="17"/>
  <c r="AF101" i="17"/>
  <c r="AE101" i="17"/>
  <c r="AD101" i="17"/>
  <c r="AC101" i="17"/>
  <c r="AB101" i="17"/>
  <c r="AA101" i="17"/>
  <c r="Z101" i="17"/>
  <c r="Y101" i="17"/>
  <c r="X101" i="17"/>
  <c r="W101" i="17"/>
  <c r="V101" i="17"/>
  <c r="U101" i="17"/>
  <c r="AG100" i="17"/>
  <c r="AF100" i="17"/>
  <c r="AE100" i="17"/>
  <c r="AD100" i="17"/>
  <c r="AC100" i="17"/>
  <c r="AB100" i="17"/>
  <c r="AA100" i="17"/>
  <c r="Z100" i="17"/>
  <c r="Y100" i="17"/>
  <c r="X100" i="17"/>
  <c r="W100" i="17"/>
  <c r="V100" i="17"/>
  <c r="U100" i="17"/>
  <c r="AG99" i="17"/>
  <c r="AF99" i="17"/>
  <c r="AE99" i="17"/>
  <c r="AD99" i="17"/>
  <c r="AC99" i="17"/>
  <c r="AB99" i="17"/>
  <c r="AA99" i="17"/>
  <c r="Z99" i="17"/>
  <c r="Y99" i="17"/>
  <c r="X99" i="17"/>
  <c r="W99" i="17"/>
  <c r="V99" i="17"/>
  <c r="U99" i="17"/>
  <c r="AG98" i="17"/>
  <c r="AF98" i="17"/>
  <c r="AE98" i="17"/>
  <c r="AD98" i="17"/>
  <c r="AC98" i="17"/>
  <c r="AB98" i="17"/>
  <c r="AA98" i="17"/>
  <c r="Z98" i="17"/>
  <c r="Y98" i="17"/>
  <c r="X98" i="17"/>
  <c r="W98" i="17"/>
  <c r="V98" i="17"/>
  <c r="U98" i="17"/>
  <c r="AG97" i="17"/>
  <c r="AF97" i="17"/>
  <c r="AE97" i="17"/>
  <c r="AD97" i="17"/>
  <c r="AC97" i="17"/>
  <c r="AB97" i="17"/>
  <c r="AA97" i="17"/>
  <c r="Z97" i="17"/>
  <c r="Y97" i="17"/>
  <c r="X97" i="17"/>
  <c r="W97" i="17"/>
  <c r="V97" i="17"/>
  <c r="U97" i="17"/>
  <c r="AG96" i="17"/>
  <c r="AF96" i="17"/>
  <c r="AE96" i="17"/>
  <c r="AD96" i="17"/>
  <c r="AC96" i="17"/>
  <c r="AB96" i="17"/>
  <c r="AA96" i="17"/>
  <c r="Z96" i="17"/>
  <c r="Y96" i="17"/>
  <c r="X96" i="17"/>
  <c r="W96" i="17"/>
  <c r="V96" i="17"/>
  <c r="U96" i="17"/>
  <c r="AG95" i="17"/>
  <c r="AF95" i="17"/>
  <c r="AE95" i="17"/>
  <c r="AD95" i="17"/>
  <c r="AC95" i="17"/>
  <c r="AB95" i="17"/>
  <c r="AA95" i="17"/>
  <c r="Z95" i="17"/>
  <c r="Y95" i="17"/>
  <c r="X95" i="17"/>
  <c r="W95" i="17"/>
  <c r="V95" i="17"/>
  <c r="U95" i="17"/>
  <c r="AG94" i="17"/>
  <c r="AF94" i="17"/>
  <c r="AE94" i="17"/>
  <c r="AD94" i="17"/>
  <c r="AC94" i="17"/>
  <c r="AB94" i="17"/>
  <c r="AA94" i="17"/>
  <c r="Z94" i="17"/>
  <c r="Y94" i="17"/>
  <c r="X94" i="17"/>
  <c r="W94" i="17"/>
  <c r="V94" i="17"/>
  <c r="U94" i="17"/>
  <c r="AG93" i="17"/>
  <c r="AF93" i="17"/>
  <c r="AE93" i="17"/>
  <c r="AD93" i="17"/>
  <c r="AC93" i="17"/>
  <c r="AB93" i="17"/>
  <c r="AA93" i="17"/>
  <c r="Z93" i="17"/>
  <c r="Y93" i="17"/>
  <c r="X93" i="17"/>
  <c r="W93" i="17"/>
  <c r="V93" i="17"/>
  <c r="U93" i="17"/>
  <c r="AG92" i="17"/>
  <c r="AF92" i="17"/>
  <c r="AE92" i="17"/>
  <c r="AD92" i="17"/>
  <c r="AC92" i="17"/>
  <c r="AB92" i="17"/>
  <c r="AA92" i="17"/>
  <c r="Z92" i="17"/>
  <c r="Y92" i="17"/>
  <c r="X92" i="17"/>
  <c r="W92" i="17"/>
  <c r="V92" i="17"/>
  <c r="U92" i="17"/>
  <c r="AG91" i="17"/>
  <c r="AF91" i="17"/>
  <c r="AE91" i="17"/>
  <c r="AD91" i="17"/>
  <c r="AC91" i="17"/>
  <c r="AB91" i="17"/>
  <c r="AA91" i="17"/>
  <c r="Z91" i="17"/>
  <c r="Y91" i="17"/>
  <c r="X91" i="17"/>
  <c r="W91" i="17"/>
  <c r="V91" i="17"/>
  <c r="U91" i="17"/>
  <c r="AG90" i="17"/>
  <c r="AF90" i="17"/>
  <c r="AE90" i="17"/>
  <c r="AD90" i="17"/>
  <c r="AC90" i="17"/>
  <c r="AB90" i="17"/>
  <c r="AA90" i="17"/>
  <c r="Z90" i="17"/>
  <c r="Y90" i="17"/>
  <c r="X90" i="17"/>
  <c r="W90" i="17"/>
  <c r="V90" i="17"/>
  <c r="U90" i="17"/>
  <c r="AG89" i="17"/>
  <c r="AF89" i="17"/>
  <c r="AE89" i="17"/>
  <c r="AD89" i="17"/>
  <c r="AC89" i="17"/>
  <c r="AB89" i="17"/>
  <c r="AA89" i="17"/>
  <c r="Z89" i="17"/>
  <c r="Y89" i="17"/>
  <c r="X89" i="17"/>
  <c r="W89" i="17"/>
  <c r="V89" i="17"/>
  <c r="U89" i="17"/>
  <c r="AG88" i="17"/>
  <c r="AF88" i="17"/>
  <c r="AE88" i="17"/>
  <c r="AD88" i="17"/>
  <c r="AC88" i="17"/>
  <c r="AB88" i="17"/>
  <c r="AA88" i="17"/>
  <c r="Z88" i="17"/>
  <c r="Y88" i="17"/>
  <c r="X88" i="17"/>
  <c r="W88" i="17"/>
  <c r="V88" i="17"/>
  <c r="U88" i="17"/>
  <c r="AG87" i="17"/>
  <c r="AF87" i="17"/>
  <c r="AE87" i="17"/>
  <c r="AD87" i="17"/>
  <c r="AC87" i="17"/>
  <c r="AB87" i="17"/>
  <c r="AA87" i="17"/>
  <c r="Z87" i="17"/>
  <c r="Y87" i="17"/>
  <c r="X87" i="17"/>
  <c r="W87" i="17"/>
  <c r="V87" i="17"/>
  <c r="U87" i="17"/>
  <c r="AG86" i="17"/>
  <c r="AF86" i="17"/>
  <c r="AE86" i="17"/>
  <c r="AD86" i="17"/>
  <c r="AC86" i="17"/>
  <c r="AB86" i="17"/>
  <c r="AA86" i="17"/>
  <c r="Z86" i="17"/>
  <c r="Y86" i="17"/>
  <c r="X86" i="17"/>
  <c r="W86" i="17"/>
  <c r="V86" i="17"/>
  <c r="U86" i="17"/>
  <c r="AG85" i="17"/>
  <c r="AF85" i="17"/>
  <c r="AE85" i="17"/>
  <c r="AD85" i="17"/>
  <c r="AC85" i="17"/>
  <c r="AB85" i="17"/>
  <c r="AA85" i="17"/>
  <c r="Z85" i="17"/>
  <c r="Y85" i="17"/>
  <c r="X85" i="17"/>
  <c r="W85" i="17"/>
  <c r="V85" i="17"/>
  <c r="U85" i="17"/>
  <c r="AG84" i="17"/>
  <c r="AF84" i="17"/>
  <c r="AE84" i="17"/>
  <c r="AD84" i="17"/>
  <c r="AC84" i="17"/>
  <c r="AB84" i="17"/>
  <c r="AA84" i="17"/>
  <c r="Z84" i="17"/>
  <c r="Y84" i="17"/>
  <c r="X84" i="17"/>
  <c r="W84" i="17"/>
  <c r="V84" i="17"/>
  <c r="U84" i="17"/>
  <c r="AG83" i="17"/>
  <c r="AF83" i="17"/>
  <c r="AE83" i="17"/>
  <c r="AD83" i="17"/>
  <c r="AC83" i="17"/>
  <c r="AB83" i="17"/>
  <c r="AA83" i="17"/>
  <c r="Z83" i="17"/>
  <c r="Y83" i="17"/>
  <c r="X83" i="17"/>
  <c r="W83" i="17"/>
  <c r="V83" i="17"/>
  <c r="U83" i="17"/>
  <c r="AG82" i="17"/>
  <c r="AF82" i="17"/>
  <c r="AE82" i="17"/>
  <c r="AD82" i="17"/>
  <c r="AC82" i="17"/>
  <c r="AB82" i="17"/>
  <c r="AA82" i="17"/>
  <c r="Z82" i="17"/>
  <c r="Y82" i="17"/>
  <c r="X82" i="17"/>
  <c r="W82" i="17"/>
  <c r="V82" i="17"/>
  <c r="U82" i="17"/>
  <c r="AG81" i="17"/>
  <c r="AF81" i="17"/>
  <c r="AE81" i="17"/>
  <c r="AD81" i="17"/>
  <c r="AC81" i="17"/>
  <c r="AB81" i="17"/>
  <c r="AA81" i="17"/>
  <c r="Z81" i="17"/>
  <c r="Y81" i="17"/>
  <c r="X81" i="17"/>
  <c r="W81" i="17"/>
  <c r="V81" i="17"/>
  <c r="U81" i="17"/>
  <c r="AG80" i="17"/>
  <c r="AF80" i="17"/>
  <c r="AE80" i="17"/>
  <c r="AD80" i="17"/>
  <c r="AC80" i="17"/>
  <c r="AB80" i="17"/>
  <c r="AA80" i="17"/>
  <c r="Z80" i="17"/>
  <c r="Y80" i="17"/>
  <c r="X80" i="17"/>
  <c r="W80" i="17"/>
  <c r="V80" i="17"/>
  <c r="U80" i="17"/>
  <c r="AG79" i="17"/>
  <c r="AF79" i="17"/>
  <c r="AE79" i="17"/>
  <c r="AD79" i="17"/>
  <c r="AC79" i="17"/>
  <c r="AB79" i="17"/>
  <c r="AA79" i="17"/>
  <c r="Z79" i="17"/>
  <c r="Y79" i="17"/>
  <c r="X79" i="17"/>
  <c r="W79" i="17"/>
  <c r="V79" i="17"/>
  <c r="U79" i="17"/>
  <c r="AG78" i="17"/>
  <c r="AF78" i="17"/>
  <c r="AE78" i="17"/>
  <c r="AD78" i="17"/>
  <c r="AC78" i="17"/>
  <c r="AB78" i="17"/>
  <c r="AA78" i="17"/>
  <c r="Z78" i="17"/>
  <c r="Y78" i="17"/>
  <c r="X78" i="17"/>
  <c r="W78" i="17"/>
  <c r="V78" i="17"/>
  <c r="U78" i="17"/>
  <c r="AG77" i="17"/>
  <c r="AF77" i="17"/>
  <c r="AE77" i="17"/>
  <c r="AD77" i="17"/>
  <c r="AC77" i="17"/>
  <c r="AB77" i="17"/>
  <c r="AA77" i="17"/>
  <c r="Z77" i="17"/>
  <c r="Y77" i="17"/>
  <c r="X77" i="17"/>
  <c r="W77" i="17"/>
  <c r="V77" i="17"/>
  <c r="U77" i="17"/>
  <c r="AG76" i="17"/>
  <c r="AF76" i="17"/>
  <c r="AE76" i="17"/>
  <c r="AD76" i="17"/>
  <c r="AC76" i="17"/>
  <c r="AB76" i="17"/>
  <c r="AA76" i="17"/>
  <c r="Z76" i="17"/>
  <c r="Y76" i="17"/>
  <c r="X76" i="17"/>
  <c r="W76" i="17"/>
  <c r="V76" i="17"/>
  <c r="U76" i="17"/>
  <c r="AG75" i="17"/>
  <c r="AF75" i="17"/>
  <c r="AE75" i="17"/>
  <c r="AD75" i="17"/>
  <c r="AC75" i="17"/>
  <c r="AB75" i="17"/>
  <c r="AA75" i="17"/>
  <c r="Z75" i="17"/>
  <c r="Y75" i="17"/>
  <c r="X75" i="17"/>
  <c r="W75" i="17"/>
  <c r="V75" i="17"/>
  <c r="U75" i="17"/>
  <c r="AG74" i="17"/>
  <c r="AF74" i="17"/>
  <c r="AE74" i="17"/>
  <c r="AD74" i="17"/>
  <c r="AC74" i="17"/>
  <c r="AB74" i="17"/>
  <c r="AA74" i="17"/>
  <c r="Z74" i="17"/>
  <c r="Y74" i="17"/>
  <c r="X74" i="17"/>
  <c r="W74" i="17"/>
  <c r="V74" i="17"/>
  <c r="U74" i="17"/>
  <c r="AG73" i="17"/>
  <c r="AF73" i="17"/>
  <c r="AE73" i="17"/>
  <c r="AD73" i="17"/>
  <c r="AC73" i="17"/>
  <c r="AB73" i="17"/>
  <c r="AA73" i="17"/>
  <c r="Z73" i="17"/>
  <c r="Y73" i="17"/>
  <c r="X73" i="17"/>
  <c r="W73" i="17"/>
  <c r="V73" i="17"/>
  <c r="U73" i="17"/>
  <c r="AG72" i="17"/>
  <c r="AF72" i="17"/>
  <c r="AE72" i="17"/>
  <c r="AD72" i="17"/>
  <c r="AC72" i="17"/>
  <c r="AB72" i="17"/>
  <c r="AA72" i="17"/>
  <c r="Z72" i="17"/>
  <c r="Y72" i="17"/>
  <c r="X72" i="17"/>
  <c r="W72" i="17"/>
  <c r="V72" i="17"/>
  <c r="U72" i="17"/>
  <c r="AG71" i="17"/>
  <c r="AF71" i="17"/>
  <c r="AE71" i="17"/>
  <c r="AD71" i="17"/>
  <c r="AC71" i="17"/>
  <c r="AB71" i="17"/>
  <c r="AA71" i="17"/>
  <c r="Z71" i="17"/>
  <c r="Y71" i="17"/>
  <c r="X71" i="17"/>
  <c r="W71" i="17"/>
  <c r="V71" i="17"/>
  <c r="U71" i="17"/>
  <c r="AG70" i="17"/>
  <c r="AF70" i="17"/>
  <c r="AE70" i="17"/>
  <c r="AD70" i="17"/>
  <c r="AC70" i="17"/>
  <c r="AB70" i="17"/>
  <c r="AA70" i="17"/>
  <c r="Z70" i="17"/>
  <c r="Y70" i="17"/>
  <c r="X70" i="17"/>
  <c r="W70" i="17"/>
  <c r="V70" i="17"/>
  <c r="U70" i="17"/>
  <c r="AG69" i="17"/>
  <c r="AF69" i="17"/>
  <c r="AE69" i="17"/>
  <c r="AD69" i="17"/>
  <c r="AC69" i="17"/>
  <c r="AB69" i="17"/>
  <c r="AA69" i="17"/>
  <c r="Z69" i="17"/>
  <c r="Y69" i="17"/>
  <c r="X69" i="17"/>
  <c r="W69" i="17"/>
  <c r="V69" i="17"/>
  <c r="U69" i="17"/>
  <c r="AG68" i="17"/>
  <c r="AF68" i="17"/>
  <c r="AE68" i="17"/>
  <c r="AD68" i="17"/>
  <c r="AC68" i="17"/>
  <c r="AB68" i="17"/>
  <c r="AA68" i="17"/>
  <c r="Z68" i="17"/>
  <c r="Y68" i="17"/>
  <c r="X68" i="17"/>
  <c r="W68" i="17"/>
  <c r="V68" i="17"/>
  <c r="U68" i="17"/>
  <c r="AG67" i="17"/>
  <c r="AF67" i="17"/>
  <c r="AE67" i="17"/>
  <c r="AD67" i="17"/>
  <c r="AC67" i="17"/>
  <c r="AB67" i="17"/>
  <c r="AA67" i="17"/>
  <c r="Z67" i="17"/>
  <c r="Y67" i="17"/>
  <c r="X67" i="17"/>
  <c r="W67" i="17"/>
  <c r="V67" i="17"/>
  <c r="U67" i="17"/>
  <c r="AG66" i="17"/>
  <c r="AF66" i="17"/>
  <c r="AE66" i="17"/>
  <c r="AD66" i="17"/>
  <c r="AC66" i="17"/>
  <c r="AB66" i="17"/>
  <c r="AA66" i="17"/>
  <c r="Z66" i="17"/>
  <c r="Y66" i="17"/>
  <c r="X66" i="17"/>
  <c r="W66" i="17"/>
  <c r="V66" i="17"/>
  <c r="U66" i="17"/>
  <c r="AG65" i="17"/>
  <c r="AF65" i="17"/>
  <c r="AE65" i="17"/>
  <c r="AD65" i="17"/>
  <c r="AC65" i="17"/>
  <c r="AB65" i="17"/>
  <c r="AA65" i="17"/>
  <c r="Z65" i="17"/>
  <c r="Y65" i="17"/>
  <c r="X65" i="17"/>
  <c r="W65" i="17"/>
  <c r="V65" i="17"/>
  <c r="U65" i="17"/>
  <c r="AG64" i="17"/>
  <c r="AF64" i="17"/>
  <c r="AE64" i="17"/>
  <c r="AD64" i="17"/>
  <c r="AC64" i="17"/>
  <c r="AB64" i="17"/>
  <c r="AA64" i="17"/>
  <c r="Z64" i="17"/>
  <c r="Y64" i="17"/>
  <c r="X64" i="17"/>
  <c r="W64" i="17"/>
  <c r="V64" i="17"/>
  <c r="U64" i="17"/>
  <c r="AG63" i="17"/>
  <c r="AF63" i="17"/>
  <c r="AE63" i="17"/>
  <c r="AD63" i="17"/>
  <c r="AC63" i="17"/>
  <c r="AB63" i="17"/>
  <c r="AA63" i="17"/>
  <c r="Z63" i="17"/>
  <c r="Y63" i="17"/>
  <c r="X63" i="17"/>
  <c r="W63" i="17"/>
  <c r="V63" i="17"/>
  <c r="U63" i="17"/>
  <c r="AG62" i="17"/>
  <c r="AF62" i="17"/>
  <c r="AE62" i="17"/>
  <c r="AD62" i="17"/>
  <c r="AC62" i="17"/>
  <c r="AB62" i="17"/>
  <c r="AA62" i="17"/>
  <c r="Z62" i="17"/>
  <c r="Y62" i="17"/>
  <c r="X62" i="17"/>
  <c r="W62" i="17"/>
  <c r="V62" i="17"/>
  <c r="U62" i="17"/>
  <c r="AG61" i="17"/>
  <c r="AF61" i="17"/>
  <c r="AE61" i="17"/>
  <c r="AD61" i="17"/>
  <c r="AC61" i="17"/>
  <c r="AB61" i="17"/>
  <c r="AA61" i="17"/>
  <c r="Z61" i="17"/>
  <c r="Y61" i="17"/>
  <c r="X61" i="17"/>
  <c r="W61" i="17"/>
  <c r="V61" i="17"/>
  <c r="U61" i="17"/>
  <c r="AG60" i="17"/>
  <c r="AF60" i="17"/>
  <c r="AE60" i="17"/>
  <c r="AD60" i="17"/>
  <c r="AC60" i="17"/>
  <c r="AB60" i="17"/>
  <c r="AA60" i="17"/>
  <c r="Z60" i="17"/>
  <c r="Y60" i="17"/>
  <c r="X60" i="17"/>
  <c r="W60" i="17"/>
  <c r="V60" i="17"/>
  <c r="U60" i="17"/>
  <c r="AG59" i="17"/>
  <c r="AF59" i="17"/>
  <c r="AE59" i="17"/>
  <c r="AD59" i="17"/>
  <c r="AC59" i="17"/>
  <c r="AB59" i="17"/>
  <c r="AA59" i="17"/>
  <c r="Z59" i="17"/>
  <c r="Y59" i="17"/>
  <c r="X59" i="17"/>
  <c r="W59" i="17"/>
  <c r="V59" i="17"/>
  <c r="U59" i="17"/>
  <c r="AG58" i="17"/>
  <c r="AF58" i="17"/>
  <c r="AE58" i="17"/>
  <c r="AD58" i="17"/>
  <c r="AC58" i="17"/>
  <c r="AB58" i="17"/>
  <c r="AA58" i="17"/>
  <c r="Z58" i="17"/>
  <c r="Y58" i="17"/>
  <c r="X58" i="17"/>
  <c r="W58" i="17"/>
  <c r="V58" i="17"/>
  <c r="U58" i="17"/>
  <c r="AG57" i="17"/>
  <c r="AF57" i="17"/>
  <c r="AE57" i="17"/>
  <c r="AD57" i="17"/>
  <c r="AC57" i="17"/>
  <c r="AB57" i="17"/>
  <c r="AA57" i="17"/>
  <c r="Z57" i="17"/>
  <c r="Y57" i="17"/>
  <c r="X57" i="17"/>
  <c r="W57" i="17"/>
  <c r="V57" i="17"/>
  <c r="U57" i="17"/>
  <c r="AG56" i="17"/>
  <c r="AF56" i="17"/>
  <c r="AE56" i="17"/>
  <c r="AD56" i="17"/>
  <c r="AC56" i="17"/>
  <c r="AB56" i="17"/>
  <c r="AA56" i="17"/>
  <c r="Z56" i="17"/>
  <c r="Y56" i="17"/>
  <c r="X56" i="17"/>
  <c r="W56" i="17"/>
  <c r="V56" i="17"/>
  <c r="U56" i="17"/>
  <c r="AG55" i="17"/>
  <c r="AF55" i="17"/>
  <c r="AE55" i="17"/>
  <c r="AD55" i="17"/>
  <c r="AC55" i="17"/>
  <c r="AB55" i="17"/>
  <c r="AA55" i="17"/>
  <c r="Z55" i="17"/>
  <c r="Y55" i="17"/>
  <c r="X55" i="17"/>
  <c r="W55" i="17"/>
  <c r="V55" i="17"/>
  <c r="U55" i="17"/>
  <c r="AG54" i="17"/>
  <c r="AF54" i="17"/>
  <c r="AE54" i="17"/>
  <c r="AD54" i="17"/>
  <c r="AC54" i="17"/>
  <c r="AB54" i="17"/>
  <c r="AA54" i="17"/>
  <c r="Z54" i="17"/>
  <c r="Y54" i="17"/>
  <c r="X54" i="17"/>
  <c r="W54" i="17"/>
  <c r="V54" i="17"/>
  <c r="U54" i="17"/>
  <c r="AG53" i="17"/>
  <c r="AF53" i="17"/>
  <c r="AE53" i="17"/>
  <c r="AD53" i="17"/>
  <c r="AC53" i="17"/>
  <c r="AB53" i="17"/>
  <c r="AA53" i="17"/>
  <c r="Z53" i="17"/>
  <c r="Y53" i="17"/>
  <c r="X53" i="17"/>
  <c r="W53" i="17"/>
  <c r="V53" i="17"/>
  <c r="U53" i="17"/>
  <c r="AG52" i="17"/>
  <c r="AF52" i="17"/>
  <c r="AE52" i="17"/>
  <c r="AD52" i="17"/>
  <c r="AC52" i="17"/>
  <c r="AB52" i="17"/>
  <c r="AA52" i="17"/>
  <c r="Z52" i="17"/>
  <c r="Y52" i="17"/>
  <c r="X52" i="17"/>
  <c r="W52" i="17"/>
  <c r="V52" i="17"/>
  <c r="U52" i="17"/>
  <c r="AG51" i="17"/>
  <c r="AF51" i="17"/>
  <c r="AE51" i="17"/>
  <c r="AD51" i="17"/>
  <c r="AC51" i="17"/>
  <c r="AB51" i="17"/>
  <c r="AA51" i="17"/>
  <c r="Z51" i="17"/>
  <c r="Y51" i="17"/>
  <c r="X51" i="17"/>
  <c r="W51" i="17"/>
  <c r="V51" i="17"/>
  <c r="U51" i="17"/>
  <c r="AG50" i="17"/>
  <c r="AF50" i="17"/>
  <c r="AE50" i="17"/>
  <c r="AD50" i="17"/>
  <c r="AC50" i="17"/>
  <c r="AB50" i="17"/>
  <c r="AA50" i="17"/>
  <c r="Z50" i="17"/>
  <c r="Y50" i="17"/>
  <c r="X50" i="17"/>
  <c r="W50" i="17"/>
  <c r="V50" i="17"/>
  <c r="U50" i="17"/>
  <c r="AG49" i="17"/>
  <c r="AF49" i="17"/>
  <c r="AE49" i="17"/>
  <c r="AD49" i="17"/>
  <c r="AC49" i="17"/>
  <c r="AB49" i="17"/>
  <c r="AA49" i="17"/>
  <c r="Z49" i="17"/>
  <c r="Y49" i="17"/>
  <c r="X49" i="17"/>
  <c r="W49" i="17"/>
  <c r="V49" i="17"/>
  <c r="U49" i="17"/>
  <c r="AG48" i="17"/>
  <c r="AF48" i="17"/>
  <c r="AE48" i="17"/>
  <c r="AD48" i="17"/>
  <c r="AC48" i="17"/>
  <c r="AB48" i="17"/>
  <c r="AA48" i="17"/>
  <c r="Z48" i="17"/>
  <c r="Y48" i="17"/>
  <c r="X48" i="17"/>
  <c r="W48" i="17"/>
  <c r="V48" i="17"/>
  <c r="U48" i="17"/>
  <c r="AG47" i="17"/>
  <c r="AF47" i="17"/>
  <c r="AE47" i="17"/>
  <c r="AD47" i="17"/>
  <c r="AC47" i="17"/>
  <c r="AB47" i="17"/>
  <c r="AA47" i="17"/>
  <c r="Z47" i="17"/>
  <c r="Y47" i="17"/>
  <c r="X47" i="17"/>
  <c r="W47" i="17"/>
  <c r="V47" i="17"/>
  <c r="U47" i="17"/>
  <c r="AG46" i="17"/>
  <c r="AF46" i="17"/>
  <c r="AE46" i="17"/>
  <c r="AD46" i="17"/>
  <c r="AC46" i="17"/>
  <c r="AB46" i="17"/>
  <c r="AA46" i="17"/>
  <c r="Z46" i="17"/>
  <c r="Y46" i="17"/>
  <c r="X46" i="17"/>
  <c r="W46" i="17"/>
  <c r="V46" i="17"/>
  <c r="U46" i="17"/>
  <c r="AG44" i="17"/>
  <c r="AF44" i="17"/>
  <c r="AE44" i="17"/>
  <c r="AD44" i="17"/>
  <c r="AC44" i="17"/>
  <c r="AB44" i="17"/>
  <c r="AA44" i="17"/>
  <c r="Z44" i="17"/>
  <c r="Y44" i="17"/>
  <c r="X44" i="17"/>
  <c r="W44" i="17"/>
  <c r="V44" i="17"/>
  <c r="U44" i="17"/>
  <c r="AG42" i="17"/>
  <c r="AF42" i="17"/>
  <c r="AE42" i="17"/>
  <c r="AD42" i="17"/>
  <c r="AC42" i="17"/>
  <c r="AB42" i="17"/>
  <c r="AA42" i="17"/>
  <c r="Z42" i="17"/>
  <c r="Y42" i="17"/>
  <c r="X42" i="17"/>
  <c r="W42" i="17"/>
  <c r="V42" i="17"/>
  <c r="U42" i="17"/>
  <c r="AG41" i="17"/>
  <c r="AF41" i="17"/>
  <c r="AE41" i="17"/>
  <c r="AD41" i="17"/>
  <c r="AC41" i="17"/>
  <c r="AB41" i="17"/>
  <c r="AA41" i="17"/>
  <c r="Z41" i="17"/>
  <c r="Y41" i="17"/>
  <c r="X41" i="17"/>
  <c r="W41" i="17"/>
  <c r="V41" i="17"/>
  <c r="U41" i="17"/>
  <c r="T38" i="17"/>
  <c r="S38" i="17"/>
  <c r="R38" i="17"/>
  <c r="T36" i="17"/>
  <c r="S36" i="17"/>
  <c r="R36" i="17"/>
  <c r="AG35" i="17"/>
  <c r="AF35" i="17"/>
  <c r="AE35" i="17"/>
  <c r="AD35" i="17"/>
  <c r="AC35" i="17"/>
  <c r="AB35" i="17"/>
  <c r="AA35" i="17"/>
  <c r="Z35" i="17"/>
  <c r="Y35" i="17"/>
  <c r="X35" i="17"/>
  <c r="W35" i="17"/>
  <c r="V35" i="17"/>
  <c r="U35" i="17"/>
  <c r="AG34" i="17"/>
  <c r="AF34" i="17"/>
  <c r="AE34" i="17"/>
  <c r="AD34" i="17"/>
  <c r="AC34" i="17"/>
  <c r="AB34" i="17"/>
  <c r="AA34" i="17"/>
  <c r="Z34" i="17"/>
  <c r="Y34" i="17"/>
  <c r="X34" i="17"/>
  <c r="W34" i="17"/>
  <c r="V34" i="17"/>
  <c r="U34" i="17"/>
  <c r="AG33" i="17"/>
  <c r="AF33" i="17"/>
  <c r="AE33" i="17"/>
  <c r="AD33" i="17"/>
  <c r="AC33" i="17"/>
  <c r="AB33" i="17"/>
  <c r="AA33" i="17"/>
  <c r="Z33" i="17"/>
  <c r="Y33" i="17"/>
  <c r="X33" i="17"/>
  <c r="W33" i="17"/>
  <c r="V33" i="17"/>
  <c r="U33" i="17"/>
  <c r="AG32" i="17"/>
  <c r="AF32" i="17"/>
  <c r="AE32" i="17"/>
  <c r="AD32" i="17"/>
  <c r="AC32" i="17"/>
  <c r="AB32" i="17"/>
  <c r="AA32" i="17"/>
  <c r="Z32" i="17"/>
  <c r="Y32" i="17"/>
  <c r="X32" i="17"/>
  <c r="W32" i="17"/>
  <c r="V32" i="17"/>
  <c r="U32" i="17"/>
  <c r="AG31" i="17"/>
  <c r="AF31" i="17"/>
  <c r="AE31" i="17"/>
  <c r="AD31" i="17"/>
  <c r="AC31" i="17"/>
  <c r="AB31" i="17"/>
  <c r="AA31" i="17"/>
  <c r="Z31" i="17"/>
  <c r="Y31" i="17"/>
  <c r="X31" i="17"/>
  <c r="W31" i="17"/>
  <c r="V31" i="17"/>
  <c r="U31" i="17"/>
  <c r="AG30" i="17"/>
  <c r="AF30" i="17"/>
  <c r="AE30" i="17"/>
  <c r="AD30" i="17"/>
  <c r="AC30" i="17"/>
  <c r="AB30" i="17"/>
  <c r="AA30" i="17"/>
  <c r="Z30" i="17"/>
  <c r="Y30" i="17"/>
  <c r="X30" i="17"/>
  <c r="W30" i="17"/>
  <c r="V30" i="17"/>
  <c r="U30" i="17"/>
  <c r="AG29" i="17"/>
  <c r="AF29" i="17"/>
  <c r="AE29" i="17"/>
  <c r="AD29" i="17"/>
  <c r="AC29" i="17"/>
  <c r="AB29" i="17"/>
  <c r="AA29" i="17"/>
  <c r="Z29" i="17"/>
  <c r="Y29" i="17"/>
  <c r="X29" i="17"/>
  <c r="W29" i="17"/>
  <c r="V29" i="17"/>
  <c r="U29" i="17"/>
  <c r="AG28" i="17"/>
  <c r="AF28" i="17"/>
  <c r="AE28" i="17"/>
  <c r="AD28" i="17"/>
  <c r="AC28" i="17"/>
  <c r="AB28" i="17"/>
  <c r="AA28" i="17"/>
  <c r="Z28" i="17"/>
  <c r="Y28" i="17"/>
  <c r="X28" i="17"/>
  <c r="W28" i="17"/>
  <c r="V28" i="17"/>
  <c r="U28" i="17"/>
  <c r="AG27" i="17"/>
  <c r="AF27" i="17"/>
  <c r="AE27" i="17"/>
  <c r="AD27" i="17"/>
  <c r="AC27" i="17"/>
  <c r="AB27" i="17"/>
  <c r="AA27" i="17"/>
  <c r="Z27" i="17"/>
  <c r="Y27" i="17"/>
  <c r="X27" i="17"/>
  <c r="W27" i="17"/>
  <c r="V27" i="17"/>
  <c r="U27" i="17"/>
  <c r="AG26" i="17"/>
  <c r="AF26" i="17"/>
  <c r="AE26" i="17"/>
  <c r="AD26" i="17"/>
  <c r="AC26" i="17"/>
  <c r="AB26" i="17"/>
  <c r="AA26" i="17"/>
  <c r="Z26" i="17"/>
  <c r="Y26" i="17"/>
  <c r="X26" i="17"/>
  <c r="W26" i="17"/>
  <c r="V26" i="17"/>
  <c r="U26" i="17"/>
  <c r="AG25" i="17"/>
  <c r="AF25" i="17"/>
  <c r="AE25" i="17"/>
  <c r="AD25" i="17"/>
  <c r="AC25" i="17"/>
  <c r="AB25" i="17"/>
  <c r="AA25" i="17"/>
  <c r="Z25" i="17"/>
  <c r="Y25" i="17"/>
  <c r="X25" i="17"/>
  <c r="W25" i="17"/>
  <c r="V25" i="17"/>
  <c r="U25" i="17"/>
  <c r="AG24" i="17"/>
  <c r="AF24" i="17"/>
  <c r="AE24" i="17"/>
  <c r="AD24" i="17"/>
  <c r="AC24" i="17"/>
  <c r="AB24" i="17"/>
  <c r="AA24" i="17"/>
  <c r="Z24" i="17"/>
  <c r="Y24" i="17"/>
  <c r="X24" i="17"/>
  <c r="W24" i="17"/>
  <c r="V24" i="17"/>
  <c r="U24" i="17"/>
  <c r="AG23" i="17"/>
  <c r="AF23" i="17"/>
  <c r="AE23" i="17"/>
  <c r="AD23" i="17"/>
  <c r="AC23" i="17"/>
  <c r="AB23" i="17"/>
  <c r="AA23" i="17"/>
  <c r="Z23" i="17"/>
  <c r="Y23" i="17"/>
  <c r="X23" i="17"/>
  <c r="W23" i="17"/>
  <c r="V23" i="17"/>
  <c r="U23" i="17"/>
  <c r="T20" i="17"/>
  <c r="S20" i="17"/>
  <c r="R20" i="17"/>
  <c r="AG19" i="17"/>
  <c r="AF19" i="17"/>
  <c r="AE19" i="17"/>
  <c r="AD19" i="17"/>
  <c r="AC19" i="17"/>
  <c r="AB19" i="17"/>
  <c r="AA19" i="17"/>
  <c r="Z19" i="17"/>
  <c r="Y19" i="17"/>
  <c r="X19" i="17"/>
  <c r="W19" i="17"/>
  <c r="V19" i="17"/>
  <c r="U19" i="17"/>
  <c r="AG18" i="17"/>
  <c r="AF18" i="17"/>
  <c r="AE18" i="17"/>
  <c r="AD18" i="17"/>
  <c r="AC18" i="17"/>
  <c r="AB18" i="17"/>
  <c r="AA18" i="17"/>
  <c r="Z18" i="17"/>
  <c r="Y18" i="17"/>
  <c r="X18" i="17"/>
  <c r="W18" i="17"/>
  <c r="V18" i="17"/>
  <c r="U18" i="17"/>
  <c r="AG17" i="17"/>
  <c r="AF17" i="17"/>
  <c r="AE17" i="17"/>
  <c r="AD17" i="17"/>
  <c r="AC17" i="17"/>
  <c r="AB17" i="17"/>
  <c r="AA17" i="17"/>
  <c r="Z17" i="17"/>
  <c r="Y17" i="17"/>
  <c r="X17" i="17"/>
  <c r="W17" i="17"/>
  <c r="V17" i="17"/>
  <c r="U17" i="17"/>
  <c r="AG16" i="17"/>
  <c r="AF16" i="17"/>
  <c r="AE16" i="17"/>
  <c r="AD16" i="17"/>
  <c r="AC16" i="17"/>
  <c r="AB16" i="17"/>
  <c r="AA16" i="17"/>
  <c r="Z16" i="17"/>
  <c r="Y16" i="17"/>
  <c r="X16" i="17"/>
  <c r="W16" i="17"/>
  <c r="V16" i="17"/>
  <c r="U16" i="17"/>
  <c r="AG15" i="17"/>
  <c r="AF15" i="17"/>
  <c r="AE15" i="17"/>
  <c r="AD15" i="17"/>
  <c r="AC15" i="17"/>
  <c r="AB15" i="17"/>
  <c r="AA15" i="17"/>
  <c r="Z15" i="17"/>
  <c r="Y15" i="17"/>
  <c r="X15" i="17"/>
  <c r="W15" i="17"/>
  <c r="V15" i="17"/>
  <c r="U15" i="17"/>
  <c r="AG14" i="17"/>
  <c r="AF14" i="17"/>
  <c r="AE14" i="17"/>
  <c r="AD14" i="17"/>
  <c r="AC14" i="17"/>
  <c r="AB14" i="17"/>
  <c r="AA14" i="17"/>
  <c r="Z14" i="17"/>
  <c r="Y14" i="17"/>
  <c r="X14" i="17"/>
  <c r="W14" i="17"/>
  <c r="V14" i="17"/>
  <c r="U14" i="17"/>
  <c r="AG13" i="17"/>
  <c r="AF13" i="17"/>
  <c r="AE13" i="17"/>
  <c r="AD13" i="17"/>
  <c r="AC13" i="17"/>
  <c r="AB13" i="17"/>
  <c r="AA13" i="17"/>
  <c r="Z13" i="17"/>
  <c r="Y13" i="17"/>
  <c r="X13" i="17"/>
  <c r="W13" i="17"/>
  <c r="V13" i="17"/>
  <c r="U13" i="17"/>
  <c r="AG12" i="17"/>
  <c r="AF12" i="17"/>
  <c r="AE12" i="17"/>
  <c r="AD12" i="17"/>
  <c r="AC12" i="17"/>
  <c r="AB12" i="17"/>
  <c r="AA12" i="17"/>
  <c r="Z12" i="17"/>
  <c r="Y12" i="17"/>
  <c r="X12" i="17"/>
  <c r="W12" i="17"/>
  <c r="V12" i="17"/>
  <c r="U12" i="17"/>
  <c r="AG11" i="17"/>
  <c r="AF11" i="17"/>
  <c r="AE11" i="17"/>
  <c r="AD11" i="17"/>
  <c r="AC11" i="17"/>
  <c r="AB11" i="17"/>
  <c r="AA11" i="17"/>
  <c r="Z11" i="17"/>
  <c r="Y11" i="17"/>
  <c r="X11" i="17"/>
  <c r="W11" i="17"/>
  <c r="V11" i="17"/>
  <c r="U11" i="17"/>
  <c r="AG10" i="17"/>
  <c r="AF10" i="17"/>
  <c r="AE10" i="17"/>
  <c r="AD10" i="17"/>
  <c r="AC10" i="17"/>
  <c r="AB10" i="17"/>
  <c r="AA10" i="17"/>
  <c r="Z10" i="17"/>
  <c r="Y10" i="17"/>
  <c r="X10" i="17"/>
  <c r="W10" i="17"/>
  <c r="V10" i="17"/>
  <c r="U10" i="17"/>
  <c r="B17" i="18"/>
  <c r="K19" i="18"/>
  <c r="G21" i="18"/>
  <c r="L26" i="18"/>
  <c r="H45" i="18"/>
  <c r="C17" i="18"/>
  <c r="E18" i="18"/>
  <c r="K21" i="18"/>
  <c r="C27" i="18"/>
  <c r="L45" i="18"/>
  <c r="G17" i="18"/>
  <c r="J18" i="18"/>
  <c r="H20" i="18"/>
  <c r="M25" i="18"/>
  <c r="M18" i="18"/>
  <c r="J20" i="18"/>
  <c r="I22" i="18"/>
  <c r="F24" i="18"/>
  <c r="E31" i="18"/>
  <c r="E45" i="18"/>
  <c r="D17" i="18"/>
  <c r="J17" i="18"/>
  <c r="F18" i="18"/>
  <c r="M21" i="18"/>
  <c r="G25" i="18"/>
  <c r="F26" i="18"/>
  <c r="L28" i="18"/>
  <c r="L30" i="18"/>
  <c r="B39" i="18"/>
  <c r="F45" i="18"/>
  <c r="H45" i="20"/>
  <c r="D45" i="20"/>
  <c r="H43" i="20"/>
  <c r="L42" i="20"/>
  <c r="H42" i="20"/>
  <c r="L41" i="20"/>
  <c r="H41" i="20"/>
  <c r="L40" i="20"/>
  <c r="D40" i="20"/>
  <c r="L39" i="20"/>
  <c r="D39" i="20"/>
  <c r="L38" i="20"/>
  <c r="D38" i="20"/>
  <c r="H31" i="20"/>
  <c r="D31" i="20"/>
  <c r="H30" i="20"/>
  <c r="D30" i="20"/>
  <c r="H29" i="20"/>
  <c r="L28" i="20"/>
  <c r="H28" i="20"/>
  <c r="L27" i="20"/>
  <c r="H27" i="20"/>
  <c r="L26" i="20"/>
  <c r="D26" i="20"/>
  <c r="L25" i="20"/>
  <c r="G45" i="20"/>
  <c r="C45" i="20"/>
  <c r="G43" i="20"/>
  <c r="K42" i="20"/>
  <c r="G42" i="20"/>
  <c r="K41" i="20"/>
  <c r="G41" i="20"/>
  <c r="K40" i="20"/>
  <c r="C40" i="20"/>
  <c r="K39" i="20"/>
  <c r="C39" i="20"/>
  <c r="K38" i="20"/>
  <c r="C38" i="20"/>
  <c r="G31" i="20"/>
  <c r="C31" i="20"/>
  <c r="G30" i="20"/>
  <c r="C30" i="20"/>
  <c r="G29" i="20"/>
  <c r="K28" i="20"/>
  <c r="G28" i="20"/>
  <c r="K27" i="20"/>
  <c r="G27" i="20"/>
  <c r="K26" i="20"/>
  <c r="C26" i="20"/>
  <c r="K25" i="20"/>
  <c r="C25" i="20"/>
  <c r="K24" i="20"/>
  <c r="C24" i="20"/>
  <c r="G23" i="20"/>
  <c r="C23" i="20"/>
  <c r="G22" i="20"/>
  <c r="C22" i="20"/>
  <c r="F45" i="20"/>
  <c r="J43" i="20"/>
  <c r="F43" i="20"/>
  <c r="J42" i="20"/>
  <c r="F42" i="20"/>
  <c r="J41" i="20"/>
  <c r="B41" i="20"/>
  <c r="J40" i="20"/>
  <c r="B40" i="20"/>
  <c r="J39" i="20"/>
  <c r="B39" i="20"/>
  <c r="F38" i="20"/>
  <c r="B38" i="20"/>
  <c r="F31" i="20"/>
  <c r="B31" i="20"/>
  <c r="F30" i="20"/>
  <c r="J29" i="20"/>
  <c r="F29" i="20"/>
  <c r="J28" i="20"/>
  <c r="F28" i="20"/>
  <c r="J27" i="20"/>
  <c r="B27" i="20"/>
  <c r="J26" i="20"/>
  <c r="B26" i="20"/>
  <c r="J25" i="20"/>
  <c r="B25" i="20"/>
  <c r="F24" i="20"/>
  <c r="B24" i="20"/>
  <c r="F23" i="20"/>
  <c r="B23" i="20"/>
  <c r="F22" i="20"/>
  <c r="M42" i="20"/>
  <c r="I41" i="20"/>
  <c r="M38" i="20"/>
  <c r="I31" i="20"/>
  <c r="M28" i="20"/>
  <c r="E26" i="20"/>
  <c r="E25" i="20"/>
  <c r="M23" i="20"/>
  <c r="E23" i="20"/>
  <c r="B22" i="20"/>
  <c r="F21" i="20"/>
  <c r="B21" i="20"/>
  <c r="F20" i="20"/>
  <c r="B20" i="20"/>
  <c r="F19" i="20"/>
  <c r="J18" i="20"/>
  <c r="F18" i="20"/>
  <c r="J17" i="20"/>
  <c r="F17" i="20"/>
  <c r="L22" i="20"/>
  <c r="K19" i="20"/>
  <c r="C19" i="20"/>
  <c r="G17" i="20"/>
  <c r="M43" i="20"/>
  <c r="E41" i="20"/>
  <c r="I38" i="20"/>
  <c r="E31" i="20"/>
  <c r="I28" i="20"/>
  <c r="E27" i="20"/>
  <c r="D25" i="20"/>
  <c r="L23" i="20"/>
  <c r="D23" i="20"/>
  <c r="M21" i="20"/>
  <c r="I21" i="20"/>
  <c r="M20" i="20"/>
  <c r="E20" i="20"/>
  <c r="M19" i="20"/>
  <c r="E19" i="20"/>
  <c r="M18" i="20"/>
  <c r="E18" i="20"/>
  <c r="I17" i="20"/>
  <c r="E17" i="20"/>
  <c r="I43" i="20"/>
  <c r="E42" i="20"/>
  <c r="I39" i="20"/>
  <c r="M30" i="20"/>
  <c r="I29" i="20"/>
  <c r="M26" i="20"/>
  <c r="I25" i="20"/>
  <c r="E24" i="20"/>
  <c r="M22" i="20"/>
  <c r="E22" i="20"/>
  <c r="H21" i="20"/>
  <c r="D21" i="20"/>
  <c r="H20" i="20"/>
  <c r="L19" i="20"/>
  <c r="H19" i="20"/>
  <c r="L18" i="20"/>
  <c r="H18" i="20"/>
  <c r="L17" i="20"/>
  <c r="D17" i="20"/>
  <c r="I45" i="20"/>
  <c r="M41" i="20"/>
  <c r="I40" i="20"/>
  <c r="M31" i="20"/>
  <c r="E29" i="20"/>
  <c r="M27" i="20"/>
  <c r="H25" i="20"/>
  <c r="L24" i="20"/>
  <c r="H23" i="20"/>
  <c r="K21" i="20"/>
  <c r="G21" i="20"/>
  <c r="G20" i="20"/>
  <c r="C20" i="20"/>
  <c r="K18" i="20"/>
  <c r="K17" i="20"/>
  <c r="C17" i="20"/>
  <c r="F17" i="18"/>
  <c r="K17" i="18"/>
  <c r="D20" i="18"/>
  <c r="F21" i="18"/>
  <c r="C23" i="18"/>
  <c r="J26" i="18"/>
  <c r="H27" i="18"/>
  <c r="F28" i="18"/>
  <c r="C29" i="18"/>
  <c r="I39" i="18"/>
  <c r="E43" i="18"/>
  <c r="C45" i="18"/>
  <c r="K45" i="18"/>
  <c r="N6" i="20"/>
  <c r="N7" i="20"/>
  <c r="N9" i="20"/>
  <c r="N3" i="20"/>
  <c r="N10" i="20"/>
  <c r="E12" i="20"/>
  <c r="E14" i="20" s="1"/>
  <c r="M14" i="20"/>
  <c r="N11" i="20"/>
  <c r="N2" i="20"/>
  <c r="N5" i="20"/>
  <c r="L17" i="18"/>
  <c r="G18" i="18"/>
  <c r="M19" i="18"/>
  <c r="F20" i="18"/>
  <c r="K20" i="18"/>
  <c r="C21" i="18"/>
  <c r="L22" i="18"/>
  <c r="B24" i="18"/>
  <c r="G24" i="18"/>
  <c r="L24" i="18"/>
  <c r="E25" i="18"/>
  <c r="H26" i="18"/>
  <c r="K27" i="18"/>
  <c r="H28" i="18"/>
  <c r="F29" i="18"/>
  <c r="K29" i="18"/>
  <c r="I30" i="18"/>
  <c r="J38" i="18"/>
  <c r="E39" i="18"/>
  <c r="M39" i="18"/>
  <c r="H40" i="18"/>
  <c r="F42" i="18"/>
  <c r="D43" i="18"/>
  <c r="M42" i="18"/>
  <c r="I42" i="18"/>
  <c r="E42" i="18"/>
  <c r="B41" i="18"/>
  <c r="C40" i="18"/>
  <c r="H39" i="18"/>
  <c r="D39" i="18"/>
  <c r="M38" i="18"/>
  <c r="E38" i="18"/>
  <c r="K30" i="18"/>
  <c r="G30" i="18"/>
  <c r="C30" i="18"/>
  <c r="L29" i="18"/>
  <c r="M28" i="18"/>
  <c r="J27" i="18"/>
  <c r="F27" i="18"/>
  <c r="B27" i="18"/>
  <c r="K26" i="18"/>
  <c r="L25" i="18"/>
  <c r="M24" i="18"/>
  <c r="E24" i="18"/>
  <c r="J23" i="18"/>
  <c r="F23" i="18"/>
  <c r="K22" i="18"/>
  <c r="H21" i="18"/>
  <c r="D21" i="18"/>
  <c r="M20" i="18"/>
  <c r="I20" i="18"/>
  <c r="F19" i="18"/>
  <c r="G43" i="18"/>
  <c r="C43" i="18"/>
  <c r="L42" i="18"/>
  <c r="H42" i="18"/>
  <c r="I41" i="18"/>
  <c r="F40" i="18"/>
  <c r="K39" i="18"/>
  <c r="G39" i="18"/>
  <c r="C39" i="18"/>
  <c r="H38" i="18"/>
  <c r="M17" i="18"/>
  <c r="D18" i="18"/>
  <c r="H18" i="18"/>
  <c r="L18" i="18"/>
  <c r="I19" i="18"/>
  <c r="L20" i="18"/>
  <c r="E21" i="18"/>
  <c r="J21" i="18"/>
  <c r="B22" i="18"/>
  <c r="E23" i="18"/>
  <c r="H24" i="18"/>
  <c r="F25" i="18"/>
  <c r="K25" i="18"/>
  <c r="D26" i="18"/>
  <c r="G27" i="18"/>
  <c r="J28" i="18"/>
  <c r="B29" i="18"/>
  <c r="E30" i="18"/>
  <c r="J30" i="18"/>
  <c r="H31" i="18"/>
  <c r="K38" i="18"/>
  <c r="F39" i="18"/>
  <c r="I40" i="18"/>
  <c r="D41" i="18"/>
  <c r="G42" i="18"/>
  <c r="B42" i="10"/>
  <c r="N42" i="10" s="1"/>
  <c r="B40" i="10"/>
  <c r="M11" i="10"/>
  <c r="L11" i="10"/>
  <c r="K11" i="10"/>
  <c r="J11" i="10"/>
  <c r="I11" i="10"/>
  <c r="H11" i="10"/>
  <c r="G11" i="10"/>
  <c r="F11" i="10"/>
  <c r="E11" i="10"/>
  <c r="D11" i="10"/>
  <c r="C11" i="10"/>
  <c r="B11" i="10"/>
  <c r="M10" i="10"/>
  <c r="L10" i="10"/>
  <c r="K10" i="10"/>
  <c r="J10" i="10"/>
  <c r="I10" i="10"/>
  <c r="H10" i="10"/>
  <c r="G10" i="10"/>
  <c r="F10" i="10"/>
  <c r="E10" i="10"/>
  <c r="D10" i="10"/>
  <c r="C10" i="10"/>
  <c r="B10" i="10"/>
  <c r="M9" i="10"/>
  <c r="L9" i="10"/>
  <c r="K9" i="10"/>
  <c r="J9" i="10"/>
  <c r="I9" i="10"/>
  <c r="H9" i="10"/>
  <c r="G9" i="10"/>
  <c r="F9" i="10"/>
  <c r="E9" i="10"/>
  <c r="D9" i="10"/>
  <c r="C9" i="10"/>
  <c r="B9" i="10"/>
  <c r="M8" i="10"/>
  <c r="L8" i="10"/>
  <c r="K8" i="10"/>
  <c r="J8" i="10"/>
  <c r="I8" i="10"/>
  <c r="H8" i="10"/>
  <c r="G8" i="10"/>
  <c r="F8" i="10"/>
  <c r="E8" i="10"/>
  <c r="D8" i="10"/>
  <c r="C8" i="10"/>
  <c r="B8" i="10"/>
  <c r="M7" i="10"/>
  <c r="L7" i="10"/>
  <c r="K7" i="10"/>
  <c r="J7" i="10"/>
  <c r="I7" i="10"/>
  <c r="H7" i="10"/>
  <c r="G7" i="10"/>
  <c r="F7" i="10"/>
  <c r="E7" i="10"/>
  <c r="D7" i="10"/>
  <c r="C7" i="10"/>
  <c r="B7" i="10"/>
  <c r="M6" i="10"/>
  <c r="L6" i="10"/>
  <c r="K6" i="10"/>
  <c r="J6" i="10"/>
  <c r="I6" i="10"/>
  <c r="H6" i="10"/>
  <c r="G6" i="10"/>
  <c r="F6" i="10"/>
  <c r="E6" i="10"/>
  <c r="D6" i="10"/>
  <c r="C6" i="10"/>
  <c r="B6" i="10"/>
  <c r="M5" i="10"/>
  <c r="L5" i="10"/>
  <c r="K5" i="10"/>
  <c r="J5" i="10"/>
  <c r="I5" i="10"/>
  <c r="H5" i="10"/>
  <c r="G5" i="10"/>
  <c r="F5" i="10"/>
  <c r="E5" i="10"/>
  <c r="D5" i="10"/>
  <c r="C5" i="10"/>
  <c r="B5" i="10"/>
  <c r="M3" i="10"/>
  <c r="L3" i="10"/>
  <c r="K3" i="10"/>
  <c r="J3" i="10"/>
  <c r="I3" i="10"/>
  <c r="H3" i="10"/>
  <c r="G3" i="10"/>
  <c r="F3" i="10"/>
  <c r="E3" i="10"/>
  <c r="D3" i="10"/>
  <c r="C3" i="10"/>
  <c r="B3" i="10"/>
  <c r="M1" i="10"/>
  <c r="M49" i="10" s="1"/>
  <c r="L1" i="10"/>
  <c r="K1" i="10"/>
  <c r="J1" i="10"/>
  <c r="J16" i="10" s="1"/>
  <c r="J34" i="10" s="1"/>
  <c r="J37" i="10" s="1"/>
  <c r="J46" i="10" s="1"/>
  <c r="I1" i="10"/>
  <c r="I16" i="10" s="1"/>
  <c r="I34" i="10" s="1"/>
  <c r="I37" i="10" s="1"/>
  <c r="I46" i="10" s="1"/>
  <c r="H1" i="10"/>
  <c r="H16" i="10" s="1"/>
  <c r="H34" i="10" s="1"/>
  <c r="H37" i="10" s="1"/>
  <c r="H46" i="10" s="1"/>
  <c r="G1" i="10"/>
  <c r="G16" i="10" s="1"/>
  <c r="G34" i="10" s="1"/>
  <c r="G37" i="10" s="1"/>
  <c r="G46" i="10" s="1"/>
  <c r="F1" i="10"/>
  <c r="F49" i="10" s="1"/>
  <c r="E1" i="10"/>
  <c r="E16" i="10" s="1"/>
  <c r="E34" i="10" s="1"/>
  <c r="E37" i="10" s="1"/>
  <c r="E46" i="10" s="1"/>
  <c r="D1" i="10"/>
  <c r="C1" i="10"/>
  <c r="C16" i="10" s="1"/>
  <c r="C34" i="10" s="1"/>
  <c r="C37" i="10" s="1"/>
  <c r="C46" i="10" s="1"/>
  <c r="B1" i="10"/>
  <c r="B49" i="10" s="1"/>
  <c r="M2" i="10"/>
  <c r="M4" i="10" s="1"/>
  <c r="L2" i="10"/>
  <c r="L4" i="10" s="1"/>
  <c r="K2" i="10"/>
  <c r="K4" i="10" s="1"/>
  <c r="J2" i="10"/>
  <c r="J4" i="10" s="1"/>
  <c r="I2" i="10"/>
  <c r="H2" i="10"/>
  <c r="H4" i="10" s="1"/>
  <c r="G2" i="10"/>
  <c r="G4" i="10" s="1"/>
  <c r="F2" i="10"/>
  <c r="F4" i="10" s="1"/>
  <c r="E2" i="10"/>
  <c r="E4" i="10" s="1"/>
  <c r="D2" i="10"/>
  <c r="C2" i="10"/>
  <c r="B2" i="10"/>
  <c r="P16" i="10"/>
  <c r="N13" i="10"/>
  <c r="F17" i="10"/>
  <c r="H30" i="10"/>
  <c r="C49" i="10"/>
  <c r="G17" i="10"/>
  <c r="G24" i="10"/>
  <c r="I30" i="10"/>
  <c r="C20" i="10"/>
  <c r="M41" i="10"/>
  <c r="B20" i="10"/>
  <c r="L24" i="10"/>
  <c r="I25" i="10"/>
  <c r="K31" i="10"/>
  <c r="F16" i="10"/>
  <c r="F34" i="10" s="1"/>
  <c r="F37" i="10" s="1"/>
  <c r="F46" i="10" s="1"/>
  <c r="G19" i="10"/>
  <c r="E28" i="10"/>
  <c r="K44" i="10"/>
  <c r="C44" i="10"/>
  <c r="F44" i="10"/>
  <c r="E44" i="10"/>
  <c r="J44" i="10"/>
  <c r="H44" i="10"/>
  <c r="L44" i="10"/>
  <c r="I44" i="10"/>
  <c r="G44" i="10"/>
  <c r="D44" i="10"/>
  <c r="I4" i="10"/>
  <c r="P16" i="6"/>
  <c r="K18" i="6" s="1"/>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3" i="6"/>
  <c r="L3" i="6"/>
  <c r="K3" i="6"/>
  <c r="K4" i="6" s="1"/>
  <c r="J3" i="6"/>
  <c r="I3" i="6"/>
  <c r="H3" i="6"/>
  <c r="G3" i="6"/>
  <c r="F3" i="6"/>
  <c r="E3" i="6"/>
  <c r="D3" i="6"/>
  <c r="C3" i="6"/>
  <c r="C4" i="6" s="1"/>
  <c r="C12" i="6" s="1"/>
  <c r="C14" i="6" s="1"/>
  <c r="B3" i="6"/>
  <c r="M2" i="6"/>
  <c r="L2" i="6"/>
  <c r="K2" i="6"/>
  <c r="J2" i="6"/>
  <c r="I2" i="6"/>
  <c r="H2" i="6"/>
  <c r="H4" i="6" s="1"/>
  <c r="G2" i="6"/>
  <c r="G4" i="6" s="1"/>
  <c r="G12" i="6" s="1"/>
  <c r="G14" i="6" s="1"/>
  <c r="F2" i="6"/>
  <c r="E2" i="6"/>
  <c r="D2" i="6"/>
  <c r="C2" i="6"/>
  <c r="B2" i="6"/>
  <c r="D31" i="6"/>
  <c r="H42" i="6"/>
  <c r="K27" i="6"/>
  <c r="F24" i="6"/>
  <c r="B42" i="6"/>
  <c r="I22" i="6"/>
  <c r="M31" i="6"/>
  <c r="M1" i="6"/>
  <c r="M16" i="6" s="1"/>
  <c r="M34" i="6" s="1"/>
  <c r="M37" i="6" s="1"/>
  <c r="M46" i="6" s="1"/>
  <c r="L1" i="6"/>
  <c r="L49" i="6" s="1"/>
  <c r="K1" i="6"/>
  <c r="K16" i="6" s="1"/>
  <c r="K34" i="6" s="1"/>
  <c r="K37" i="6" s="1"/>
  <c r="K46" i="6" s="1"/>
  <c r="J1" i="6"/>
  <c r="I1" i="6"/>
  <c r="I16" i="6" s="1"/>
  <c r="I34" i="6" s="1"/>
  <c r="H1" i="6"/>
  <c r="H49" i="6" s="1"/>
  <c r="G1" i="6"/>
  <c r="G16" i="6" s="1"/>
  <c r="G34" i="6" s="1"/>
  <c r="G37" i="6" s="1"/>
  <c r="G46" i="6" s="1"/>
  <c r="F1" i="6"/>
  <c r="E1" i="6"/>
  <c r="E16" i="6" s="1"/>
  <c r="E34" i="6" s="1"/>
  <c r="E37" i="6" s="1"/>
  <c r="E46" i="6" s="1"/>
  <c r="D1" i="6"/>
  <c r="D16" i="6" s="1"/>
  <c r="D34" i="6" s="1"/>
  <c r="D37" i="6" s="1"/>
  <c r="D46" i="6" s="1"/>
  <c r="C1" i="6"/>
  <c r="C16" i="6" s="1"/>
  <c r="C34" i="6" s="1"/>
  <c r="C37" i="6" s="1"/>
  <c r="C46" i="6" s="1"/>
  <c r="B1" i="6"/>
  <c r="N13" i="6"/>
  <c r="T553" i="1"/>
  <c r="S553" i="1"/>
  <c r="R553" i="1"/>
  <c r="T551" i="1"/>
  <c r="S551" i="1"/>
  <c r="R551" i="1"/>
  <c r="T549" i="1"/>
  <c r="S549" i="1"/>
  <c r="R549" i="1"/>
  <c r="AG548" i="1"/>
  <c r="AF548" i="1"/>
  <c r="AE548" i="1"/>
  <c r="AD548" i="1"/>
  <c r="AC548" i="1"/>
  <c r="AB548" i="1"/>
  <c r="AA548" i="1"/>
  <c r="Z548" i="1"/>
  <c r="Y548" i="1"/>
  <c r="X548" i="1"/>
  <c r="W548" i="1"/>
  <c r="V548" i="1"/>
  <c r="U548" i="1"/>
  <c r="AG547" i="1"/>
  <c r="AF547" i="1"/>
  <c r="AE547" i="1"/>
  <c r="AD547" i="1"/>
  <c r="AC547" i="1"/>
  <c r="AB547" i="1"/>
  <c r="AA547" i="1"/>
  <c r="Z547" i="1"/>
  <c r="Y547" i="1"/>
  <c r="X547" i="1"/>
  <c r="W547" i="1"/>
  <c r="V547" i="1"/>
  <c r="U547" i="1"/>
  <c r="AG546" i="1"/>
  <c r="AF546" i="1"/>
  <c r="AE546" i="1"/>
  <c r="AD546" i="1"/>
  <c r="AC546" i="1"/>
  <c r="AB546" i="1"/>
  <c r="AA546" i="1"/>
  <c r="Z546" i="1"/>
  <c r="Y546" i="1"/>
  <c r="X546" i="1"/>
  <c r="W546" i="1"/>
  <c r="V546" i="1"/>
  <c r="U546" i="1"/>
  <c r="AG545" i="1"/>
  <c r="AF545" i="1"/>
  <c r="AE545" i="1"/>
  <c r="AD545" i="1"/>
  <c r="AC545" i="1"/>
  <c r="AB545" i="1"/>
  <c r="AA545" i="1"/>
  <c r="Z545" i="1"/>
  <c r="Y545" i="1"/>
  <c r="X545" i="1"/>
  <c r="W545" i="1"/>
  <c r="V545" i="1"/>
  <c r="U545" i="1"/>
  <c r="AG544" i="1"/>
  <c r="AF544" i="1"/>
  <c r="AE544" i="1"/>
  <c r="AD544" i="1"/>
  <c r="AC544" i="1"/>
  <c r="AB544" i="1"/>
  <c r="AA544" i="1"/>
  <c r="Z544" i="1"/>
  <c r="Y544" i="1"/>
  <c r="X544" i="1"/>
  <c r="W544" i="1"/>
  <c r="V544" i="1"/>
  <c r="U544" i="1"/>
  <c r="AG543" i="1"/>
  <c r="AF543" i="1"/>
  <c r="AE543" i="1"/>
  <c r="AD543" i="1"/>
  <c r="AC543" i="1"/>
  <c r="AB543" i="1"/>
  <c r="AA543" i="1"/>
  <c r="Z543" i="1"/>
  <c r="Y543" i="1"/>
  <c r="X543" i="1"/>
  <c r="W543" i="1"/>
  <c r="V543" i="1"/>
  <c r="U543" i="1"/>
  <c r="AG542" i="1"/>
  <c r="AF542" i="1"/>
  <c r="AE542" i="1"/>
  <c r="AD542" i="1"/>
  <c r="AC542" i="1"/>
  <c r="AB542" i="1"/>
  <c r="AA542" i="1"/>
  <c r="Z542" i="1"/>
  <c r="Y542" i="1"/>
  <c r="X542" i="1"/>
  <c r="W542" i="1"/>
  <c r="V542" i="1"/>
  <c r="U542" i="1"/>
  <c r="AG541" i="1"/>
  <c r="AF541" i="1"/>
  <c r="AE541" i="1"/>
  <c r="AD541" i="1"/>
  <c r="AC541" i="1"/>
  <c r="AB541" i="1"/>
  <c r="AA541" i="1"/>
  <c r="Z541" i="1"/>
  <c r="Y541" i="1"/>
  <c r="X541" i="1"/>
  <c r="W541" i="1"/>
  <c r="V541" i="1"/>
  <c r="U541" i="1"/>
  <c r="AG540" i="1"/>
  <c r="AF540" i="1"/>
  <c r="AE540" i="1"/>
  <c r="AD540" i="1"/>
  <c r="AC540" i="1"/>
  <c r="AB540" i="1"/>
  <c r="AA540" i="1"/>
  <c r="Z540" i="1"/>
  <c r="Y540" i="1"/>
  <c r="X540" i="1"/>
  <c r="W540" i="1"/>
  <c r="V540" i="1"/>
  <c r="U540" i="1"/>
  <c r="AG539" i="1"/>
  <c r="AF539" i="1"/>
  <c r="AE539" i="1"/>
  <c r="AD539" i="1"/>
  <c r="AC539" i="1"/>
  <c r="AB539" i="1"/>
  <c r="AA539" i="1"/>
  <c r="Z539" i="1"/>
  <c r="Y539" i="1"/>
  <c r="X539" i="1"/>
  <c r="W539" i="1"/>
  <c r="V539" i="1"/>
  <c r="U539" i="1"/>
  <c r="AG538" i="1"/>
  <c r="AF538" i="1"/>
  <c r="AE538" i="1"/>
  <c r="AD538" i="1"/>
  <c r="AC538" i="1"/>
  <c r="AB538" i="1"/>
  <c r="AA538" i="1"/>
  <c r="Z538" i="1"/>
  <c r="Y538" i="1"/>
  <c r="X538" i="1"/>
  <c r="W538" i="1"/>
  <c r="V538" i="1"/>
  <c r="U538" i="1"/>
  <c r="AG537" i="1"/>
  <c r="AF537" i="1"/>
  <c r="AE537" i="1"/>
  <c r="AD537" i="1"/>
  <c r="AC537" i="1"/>
  <c r="AB537" i="1"/>
  <c r="AA537" i="1"/>
  <c r="Z537" i="1"/>
  <c r="Y537" i="1"/>
  <c r="X537" i="1"/>
  <c r="W537" i="1"/>
  <c r="V537" i="1"/>
  <c r="U537" i="1"/>
  <c r="AG536" i="1"/>
  <c r="AF536" i="1"/>
  <c r="AE536" i="1"/>
  <c r="AD536" i="1"/>
  <c r="AC536" i="1"/>
  <c r="AB536" i="1"/>
  <c r="AA536" i="1"/>
  <c r="Z536" i="1"/>
  <c r="Y536" i="1"/>
  <c r="X536" i="1"/>
  <c r="W536" i="1"/>
  <c r="V536" i="1"/>
  <c r="U536" i="1"/>
  <c r="AG535" i="1"/>
  <c r="AF535" i="1"/>
  <c r="AE535" i="1"/>
  <c r="AD535" i="1"/>
  <c r="AC535" i="1"/>
  <c r="AB535" i="1"/>
  <c r="AA535" i="1"/>
  <c r="Z535" i="1"/>
  <c r="Y535" i="1"/>
  <c r="X535" i="1"/>
  <c r="W535" i="1"/>
  <c r="V535" i="1"/>
  <c r="U535" i="1"/>
  <c r="AG534" i="1"/>
  <c r="AF534" i="1"/>
  <c r="AE534" i="1"/>
  <c r="AD534" i="1"/>
  <c r="AC534" i="1"/>
  <c r="AB534" i="1"/>
  <c r="AA534" i="1"/>
  <c r="Z534" i="1"/>
  <c r="Y534" i="1"/>
  <c r="X534" i="1"/>
  <c r="W534" i="1"/>
  <c r="V534" i="1"/>
  <c r="U534" i="1"/>
  <c r="AG533" i="1"/>
  <c r="AF533" i="1"/>
  <c r="AE533" i="1"/>
  <c r="AD533" i="1"/>
  <c r="AC533" i="1"/>
  <c r="AB533" i="1"/>
  <c r="AA533" i="1"/>
  <c r="Z533" i="1"/>
  <c r="Y533" i="1"/>
  <c r="X533" i="1"/>
  <c r="W533" i="1"/>
  <c r="V533" i="1"/>
  <c r="U533" i="1"/>
  <c r="AG532" i="1"/>
  <c r="AF532" i="1"/>
  <c r="AE532" i="1"/>
  <c r="AD532" i="1"/>
  <c r="AC532" i="1"/>
  <c r="AB532" i="1"/>
  <c r="AA532" i="1"/>
  <c r="Z532" i="1"/>
  <c r="Y532" i="1"/>
  <c r="X532" i="1"/>
  <c r="W532" i="1"/>
  <c r="V532" i="1"/>
  <c r="U532" i="1"/>
  <c r="AG531" i="1"/>
  <c r="AF531" i="1"/>
  <c r="AE531" i="1"/>
  <c r="AD531" i="1"/>
  <c r="AC531" i="1"/>
  <c r="AB531" i="1"/>
  <c r="AA531" i="1"/>
  <c r="Z531" i="1"/>
  <c r="Y531" i="1"/>
  <c r="X531" i="1"/>
  <c r="W531" i="1"/>
  <c r="V531" i="1"/>
  <c r="U531" i="1"/>
  <c r="T528" i="1"/>
  <c r="S528" i="1"/>
  <c r="R528" i="1"/>
  <c r="AG527" i="1"/>
  <c r="AF527" i="1"/>
  <c r="AE527" i="1"/>
  <c r="AD527" i="1"/>
  <c r="AC527" i="1"/>
  <c r="AB527" i="1"/>
  <c r="AA527" i="1"/>
  <c r="Z527" i="1"/>
  <c r="Y527" i="1"/>
  <c r="X527" i="1"/>
  <c r="W527" i="1"/>
  <c r="V527" i="1"/>
  <c r="U527" i="1"/>
  <c r="AG526" i="1"/>
  <c r="AF526" i="1"/>
  <c r="AE526" i="1"/>
  <c r="AD526" i="1"/>
  <c r="AC526" i="1"/>
  <c r="AB526" i="1"/>
  <c r="AA526" i="1"/>
  <c r="Z526" i="1"/>
  <c r="Y526" i="1"/>
  <c r="X526" i="1"/>
  <c r="W526" i="1"/>
  <c r="V526" i="1"/>
  <c r="U526" i="1"/>
  <c r="AG525" i="1"/>
  <c r="AF525" i="1"/>
  <c r="AE525" i="1"/>
  <c r="AD525" i="1"/>
  <c r="AC525" i="1"/>
  <c r="AB525" i="1"/>
  <c r="AA525" i="1"/>
  <c r="Z525" i="1"/>
  <c r="Y525" i="1"/>
  <c r="X525" i="1"/>
  <c r="W525" i="1"/>
  <c r="V525" i="1"/>
  <c r="U525" i="1"/>
  <c r="AG524" i="1"/>
  <c r="AF524" i="1"/>
  <c r="AE524" i="1"/>
  <c r="AD524" i="1"/>
  <c r="AC524" i="1"/>
  <c r="AB524" i="1"/>
  <c r="AA524" i="1"/>
  <c r="Z524" i="1"/>
  <c r="Y524" i="1"/>
  <c r="X524" i="1"/>
  <c r="W524" i="1"/>
  <c r="V524" i="1"/>
  <c r="U524" i="1"/>
  <c r="AG523" i="1"/>
  <c r="AF523" i="1"/>
  <c r="AE523" i="1"/>
  <c r="AD523" i="1"/>
  <c r="AC523" i="1"/>
  <c r="AB523" i="1"/>
  <c r="AA523" i="1"/>
  <c r="Z523" i="1"/>
  <c r="Y523" i="1"/>
  <c r="X523" i="1"/>
  <c r="W523" i="1"/>
  <c r="V523" i="1"/>
  <c r="U523" i="1"/>
  <c r="AG522" i="1"/>
  <c r="AF522" i="1"/>
  <c r="AE522" i="1"/>
  <c r="AD522" i="1"/>
  <c r="AC522" i="1"/>
  <c r="AB522" i="1"/>
  <c r="AA522" i="1"/>
  <c r="Z522" i="1"/>
  <c r="Y522" i="1"/>
  <c r="X522" i="1"/>
  <c r="W522" i="1"/>
  <c r="V522" i="1"/>
  <c r="U522" i="1"/>
  <c r="AG521" i="1"/>
  <c r="AF521" i="1"/>
  <c r="AE521" i="1"/>
  <c r="AD521" i="1"/>
  <c r="AC521" i="1"/>
  <c r="AB521" i="1"/>
  <c r="AA521" i="1"/>
  <c r="Z521" i="1"/>
  <c r="Y521" i="1"/>
  <c r="X521" i="1"/>
  <c r="W521" i="1"/>
  <c r="V521" i="1"/>
  <c r="U521" i="1"/>
  <c r="AG520" i="1"/>
  <c r="AF520" i="1"/>
  <c r="AE520" i="1"/>
  <c r="AD520" i="1"/>
  <c r="AC520" i="1"/>
  <c r="AB520" i="1"/>
  <c r="AA520" i="1"/>
  <c r="Z520" i="1"/>
  <c r="Y520" i="1"/>
  <c r="X520" i="1"/>
  <c r="W520" i="1"/>
  <c r="V520" i="1"/>
  <c r="U520" i="1"/>
  <c r="AG519" i="1"/>
  <c r="AF519" i="1"/>
  <c r="AE519" i="1"/>
  <c r="AD519" i="1"/>
  <c r="AC519" i="1"/>
  <c r="AB519" i="1"/>
  <c r="AA519" i="1"/>
  <c r="Z519" i="1"/>
  <c r="Y519" i="1"/>
  <c r="X519" i="1"/>
  <c r="W519" i="1"/>
  <c r="V519" i="1"/>
  <c r="U519" i="1"/>
  <c r="AG518" i="1"/>
  <c r="AF518" i="1"/>
  <c r="AE518" i="1"/>
  <c r="AD518" i="1"/>
  <c r="AC518" i="1"/>
  <c r="AB518" i="1"/>
  <c r="AA518" i="1"/>
  <c r="Z518" i="1"/>
  <c r="Y518" i="1"/>
  <c r="X518" i="1"/>
  <c r="W518" i="1"/>
  <c r="V518" i="1"/>
  <c r="U518" i="1"/>
  <c r="AG517" i="1"/>
  <c r="AF517" i="1"/>
  <c r="AE517" i="1"/>
  <c r="AD517" i="1"/>
  <c r="AC517" i="1"/>
  <c r="AB517" i="1"/>
  <c r="AA517" i="1"/>
  <c r="Z517" i="1"/>
  <c r="Y517" i="1"/>
  <c r="X517" i="1"/>
  <c r="W517" i="1"/>
  <c r="V517" i="1"/>
  <c r="U517" i="1"/>
  <c r="AG516" i="1"/>
  <c r="AF516" i="1"/>
  <c r="AE516" i="1"/>
  <c r="AD516" i="1"/>
  <c r="AC516" i="1"/>
  <c r="AB516" i="1"/>
  <c r="AA516" i="1"/>
  <c r="Z516" i="1"/>
  <c r="Y516" i="1"/>
  <c r="X516" i="1"/>
  <c r="W516" i="1"/>
  <c r="V516" i="1"/>
  <c r="U516" i="1"/>
  <c r="AG515" i="1"/>
  <c r="AF515" i="1"/>
  <c r="AE515" i="1"/>
  <c r="AD515" i="1"/>
  <c r="AC515" i="1"/>
  <c r="AB515" i="1"/>
  <c r="AA515" i="1"/>
  <c r="Z515" i="1"/>
  <c r="Y515" i="1"/>
  <c r="X515" i="1"/>
  <c r="W515" i="1"/>
  <c r="V515" i="1"/>
  <c r="U515" i="1"/>
  <c r="AG514" i="1"/>
  <c r="AF514" i="1"/>
  <c r="AE514" i="1"/>
  <c r="AD514" i="1"/>
  <c r="AC514" i="1"/>
  <c r="AB514" i="1"/>
  <c r="AA514" i="1"/>
  <c r="Z514" i="1"/>
  <c r="Y514" i="1"/>
  <c r="X514" i="1"/>
  <c r="W514" i="1"/>
  <c r="V514" i="1"/>
  <c r="U514" i="1"/>
  <c r="AG513" i="1"/>
  <c r="AF513" i="1"/>
  <c r="AE513" i="1"/>
  <c r="AD513" i="1"/>
  <c r="AC513" i="1"/>
  <c r="AB513" i="1"/>
  <c r="AA513" i="1"/>
  <c r="Z513" i="1"/>
  <c r="Y513" i="1"/>
  <c r="X513" i="1"/>
  <c r="W513" i="1"/>
  <c r="V513" i="1"/>
  <c r="U513" i="1"/>
  <c r="AG512" i="1"/>
  <c r="AF512" i="1"/>
  <c r="AE512" i="1"/>
  <c r="AD512" i="1"/>
  <c r="AC512" i="1"/>
  <c r="AB512" i="1"/>
  <c r="AA512" i="1"/>
  <c r="Z512" i="1"/>
  <c r="Y512" i="1"/>
  <c r="X512" i="1"/>
  <c r="W512" i="1"/>
  <c r="V512" i="1"/>
  <c r="U512" i="1"/>
  <c r="AG511" i="1"/>
  <c r="AF511" i="1"/>
  <c r="AE511" i="1"/>
  <c r="AD511" i="1"/>
  <c r="AC511" i="1"/>
  <c r="AB511" i="1"/>
  <c r="AA511" i="1"/>
  <c r="Z511" i="1"/>
  <c r="Y511" i="1"/>
  <c r="X511" i="1"/>
  <c r="W511" i="1"/>
  <c r="V511" i="1"/>
  <c r="U511" i="1"/>
  <c r="AG510" i="1"/>
  <c r="AF510" i="1"/>
  <c r="AE510" i="1"/>
  <c r="AD510" i="1"/>
  <c r="AC510" i="1"/>
  <c r="AB510" i="1"/>
  <c r="AA510" i="1"/>
  <c r="Z510" i="1"/>
  <c r="Y510" i="1"/>
  <c r="X510" i="1"/>
  <c r="W510" i="1"/>
  <c r="V510" i="1"/>
  <c r="U510" i="1"/>
  <c r="AG509" i="1"/>
  <c r="AF509" i="1"/>
  <c r="AE509" i="1"/>
  <c r="AD509" i="1"/>
  <c r="AC509" i="1"/>
  <c r="AB509" i="1"/>
  <c r="AA509" i="1"/>
  <c r="Z509" i="1"/>
  <c r="Y509" i="1"/>
  <c r="X509" i="1"/>
  <c r="W509" i="1"/>
  <c r="V509" i="1"/>
  <c r="U509" i="1"/>
  <c r="AG508" i="1"/>
  <c r="AF508" i="1"/>
  <c r="AE508" i="1"/>
  <c r="AD508" i="1"/>
  <c r="AC508" i="1"/>
  <c r="AB508" i="1"/>
  <c r="AA508" i="1"/>
  <c r="Z508" i="1"/>
  <c r="Y508" i="1"/>
  <c r="X508" i="1"/>
  <c r="W508" i="1"/>
  <c r="V508" i="1"/>
  <c r="U508" i="1"/>
  <c r="AG507" i="1"/>
  <c r="AF507" i="1"/>
  <c r="AE507" i="1"/>
  <c r="AD507" i="1"/>
  <c r="AC507" i="1"/>
  <c r="AB507" i="1"/>
  <c r="AA507" i="1"/>
  <c r="Z507" i="1"/>
  <c r="Y507" i="1"/>
  <c r="X507" i="1"/>
  <c r="W507" i="1"/>
  <c r="V507" i="1"/>
  <c r="U507" i="1"/>
  <c r="T504" i="1"/>
  <c r="S504" i="1"/>
  <c r="R504" i="1"/>
  <c r="T502" i="1"/>
  <c r="S502" i="1"/>
  <c r="R502" i="1"/>
  <c r="AG501" i="1"/>
  <c r="AG502" i="1" s="1"/>
  <c r="AF501" i="1"/>
  <c r="AF502" i="1" s="1"/>
  <c r="AE501" i="1"/>
  <c r="AE502" i="1" s="1"/>
  <c r="AD501" i="1"/>
  <c r="AD502" i="1" s="1"/>
  <c r="AC501" i="1"/>
  <c r="AC502" i="1" s="1"/>
  <c r="AB501" i="1"/>
  <c r="AB502" i="1" s="1"/>
  <c r="AA501" i="1"/>
  <c r="AA502" i="1" s="1"/>
  <c r="Z501" i="1"/>
  <c r="Z502" i="1" s="1"/>
  <c r="Y501" i="1"/>
  <c r="Y502" i="1" s="1"/>
  <c r="X501" i="1"/>
  <c r="X502" i="1"/>
  <c r="W501" i="1"/>
  <c r="W502" i="1" s="1"/>
  <c r="V501" i="1"/>
  <c r="V502" i="1" s="1"/>
  <c r="U501" i="1"/>
  <c r="U502" i="1" s="1"/>
  <c r="T498" i="1"/>
  <c r="S498" i="1"/>
  <c r="R498" i="1"/>
  <c r="AG497" i="1"/>
  <c r="AF497" i="1"/>
  <c r="AE497" i="1"/>
  <c r="AD497" i="1"/>
  <c r="AC497" i="1"/>
  <c r="AB497" i="1"/>
  <c r="AA497" i="1"/>
  <c r="Z497" i="1"/>
  <c r="Y497" i="1"/>
  <c r="X497" i="1"/>
  <c r="W497" i="1"/>
  <c r="V497" i="1"/>
  <c r="U497" i="1"/>
  <c r="AG496" i="1"/>
  <c r="AF496" i="1"/>
  <c r="AE496" i="1"/>
  <c r="AD496" i="1"/>
  <c r="AC496" i="1"/>
  <c r="AB496" i="1"/>
  <c r="AA496" i="1"/>
  <c r="Z496" i="1"/>
  <c r="Y496" i="1"/>
  <c r="X496" i="1"/>
  <c r="W496" i="1"/>
  <c r="V496" i="1"/>
  <c r="U496" i="1"/>
  <c r="AG495" i="1"/>
  <c r="AF495" i="1"/>
  <c r="AE495" i="1"/>
  <c r="AD495" i="1"/>
  <c r="AC495" i="1"/>
  <c r="AB495" i="1"/>
  <c r="AA495" i="1"/>
  <c r="Z495" i="1"/>
  <c r="Y495" i="1"/>
  <c r="X495" i="1"/>
  <c r="W495" i="1"/>
  <c r="V495" i="1"/>
  <c r="U495" i="1"/>
  <c r="AG494" i="1"/>
  <c r="AF494" i="1"/>
  <c r="AE494" i="1"/>
  <c r="AD494" i="1"/>
  <c r="AC494" i="1"/>
  <c r="AB494" i="1"/>
  <c r="AA494" i="1"/>
  <c r="Z494" i="1"/>
  <c r="Y494" i="1"/>
  <c r="X494" i="1"/>
  <c r="W494" i="1"/>
  <c r="V494" i="1"/>
  <c r="U494" i="1"/>
  <c r="AG493" i="1"/>
  <c r="AF493" i="1"/>
  <c r="AE493" i="1"/>
  <c r="AD493" i="1"/>
  <c r="AC493" i="1"/>
  <c r="AB493" i="1"/>
  <c r="AA493" i="1"/>
  <c r="Z493" i="1"/>
  <c r="Y493" i="1"/>
  <c r="X493" i="1"/>
  <c r="W493" i="1"/>
  <c r="V493" i="1"/>
  <c r="U493" i="1"/>
  <c r="AG492" i="1"/>
  <c r="AF492" i="1"/>
  <c r="AE492" i="1"/>
  <c r="AD492" i="1"/>
  <c r="AC492" i="1"/>
  <c r="AB492" i="1"/>
  <c r="AA492" i="1"/>
  <c r="Z492" i="1"/>
  <c r="Y492" i="1"/>
  <c r="X492" i="1"/>
  <c r="W492" i="1"/>
  <c r="V492" i="1"/>
  <c r="U492" i="1"/>
  <c r="AG491" i="1"/>
  <c r="AF491" i="1"/>
  <c r="AE491" i="1"/>
  <c r="AD491" i="1"/>
  <c r="AC491" i="1"/>
  <c r="AB491" i="1"/>
  <c r="AA491" i="1"/>
  <c r="Z491" i="1"/>
  <c r="Y491" i="1"/>
  <c r="X491" i="1"/>
  <c r="W491" i="1"/>
  <c r="V491" i="1"/>
  <c r="U491" i="1"/>
  <c r="AG490" i="1"/>
  <c r="AF490" i="1"/>
  <c r="AE490" i="1"/>
  <c r="AD490" i="1"/>
  <c r="AC490" i="1"/>
  <c r="AB490" i="1"/>
  <c r="AA490" i="1"/>
  <c r="Z490" i="1"/>
  <c r="Y490" i="1"/>
  <c r="X490" i="1"/>
  <c r="W490" i="1"/>
  <c r="V490" i="1"/>
  <c r="U490" i="1"/>
  <c r="AG489" i="1"/>
  <c r="AF489" i="1"/>
  <c r="AE489" i="1"/>
  <c r="AD489" i="1"/>
  <c r="AC489" i="1"/>
  <c r="AB489" i="1"/>
  <c r="AA489" i="1"/>
  <c r="Z489" i="1"/>
  <c r="Y489" i="1"/>
  <c r="X489" i="1"/>
  <c r="W489" i="1"/>
  <c r="V489" i="1"/>
  <c r="U489" i="1"/>
  <c r="AG488" i="1"/>
  <c r="AF488" i="1"/>
  <c r="AE488" i="1"/>
  <c r="AD488" i="1"/>
  <c r="AC488" i="1"/>
  <c r="AB488" i="1"/>
  <c r="AA488" i="1"/>
  <c r="Z488" i="1"/>
  <c r="Y488" i="1"/>
  <c r="X488" i="1"/>
  <c r="W488" i="1"/>
  <c r="V488" i="1"/>
  <c r="U488" i="1"/>
  <c r="AG487" i="1"/>
  <c r="AF487" i="1"/>
  <c r="AE487" i="1"/>
  <c r="AD487" i="1"/>
  <c r="AC487" i="1"/>
  <c r="AB487" i="1"/>
  <c r="AA487" i="1"/>
  <c r="Z487" i="1"/>
  <c r="Y487" i="1"/>
  <c r="X487" i="1"/>
  <c r="W487" i="1"/>
  <c r="V487" i="1"/>
  <c r="U487" i="1"/>
  <c r="AG486" i="1"/>
  <c r="AF486" i="1"/>
  <c r="AE486" i="1"/>
  <c r="AD486" i="1"/>
  <c r="AC486" i="1"/>
  <c r="AB486" i="1"/>
  <c r="AA486" i="1"/>
  <c r="Z486" i="1"/>
  <c r="Y486" i="1"/>
  <c r="X486" i="1"/>
  <c r="W486" i="1"/>
  <c r="V486" i="1"/>
  <c r="U486" i="1"/>
  <c r="AG485" i="1"/>
  <c r="AF485" i="1"/>
  <c r="AE485" i="1"/>
  <c r="AD485" i="1"/>
  <c r="AC485" i="1"/>
  <c r="AB485" i="1"/>
  <c r="AA485" i="1"/>
  <c r="Z485" i="1"/>
  <c r="Y485" i="1"/>
  <c r="X485" i="1"/>
  <c r="W485" i="1"/>
  <c r="V485" i="1"/>
  <c r="U485" i="1"/>
  <c r="AG484" i="1"/>
  <c r="AF484" i="1"/>
  <c r="AE484" i="1"/>
  <c r="AD484" i="1"/>
  <c r="AC484" i="1"/>
  <c r="AB484" i="1"/>
  <c r="AA484" i="1"/>
  <c r="Z484" i="1"/>
  <c r="Y484" i="1"/>
  <c r="X484" i="1"/>
  <c r="W484" i="1"/>
  <c r="V484" i="1"/>
  <c r="U484" i="1"/>
  <c r="AG483" i="1"/>
  <c r="AF483" i="1"/>
  <c r="AE483" i="1"/>
  <c r="AD483" i="1"/>
  <c r="AC483" i="1"/>
  <c r="AB483" i="1"/>
  <c r="AA483" i="1"/>
  <c r="Z483" i="1"/>
  <c r="Y483" i="1"/>
  <c r="X483" i="1"/>
  <c r="W483" i="1"/>
  <c r="V483" i="1"/>
  <c r="U483" i="1"/>
  <c r="AG482" i="1"/>
  <c r="AF482" i="1"/>
  <c r="AE482" i="1"/>
  <c r="AD482" i="1"/>
  <c r="AC482" i="1"/>
  <c r="AB482" i="1"/>
  <c r="AA482" i="1"/>
  <c r="Z482" i="1"/>
  <c r="Y482" i="1"/>
  <c r="X482" i="1"/>
  <c r="W482" i="1"/>
  <c r="V482" i="1"/>
  <c r="U482" i="1"/>
  <c r="AG481" i="1"/>
  <c r="AF481" i="1"/>
  <c r="AE481" i="1"/>
  <c r="AD481" i="1"/>
  <c r="AC481" i="1"/>
  <c r="AB481" i="1"/>
  <c r="AA481" i="1"/>
  <c r="Z481" i="1"/>
  <c r="Y481" i="1"/>
  <c r="X481" i="1"/>
  <c r="W481" i="1"/>
  <c r="V481" i="1"/>
  <c r="U481" i="1"/>
  <c r="AG480" i="1"/>
  <c r="AF480" i="1"/>
  <c r="AE480" i="1"/>
  <c r="AD480" i="1"/>
  <c r="AC480" i="1"/>
  <c r="AB480" i="1"/>
  <c r="AA480" i="1"/>
  <c r="Z480" i="1"/>
  <c r="Y480" i="1"/>
  <c r="X480" i="1"/>
  <c r="W480" i="1"/>
  <c r="V480" i="1"/>
  <c r="U480" i="1"/>
  <c r="AG479" i="1"/>
  <c r="AF479" i="1"/>
  <c r="AE479" i="1"/>
  <c r="AD479" i="1"/>
  <c r="AC479" i="1"/>
  <c r="AB479" i="1"/>
  <c r="AA479" i="1"/>
  <c r="Z479" i="1"/>
  <c r="Y479" i="1"/>
  <c r="X479" i="1"/>
  <c r="W479" i="1"/>
  <c r="V479" i="1"/>
  <c r="U479" i="1"/>
  <c r="AG478" i="1"/>
  <c r="AF478" i="1"/>
  <c r="AE478" i="1"/>
  <c r="AD478" i="1"/>
  <c r="AC478" i="1"/>
  <c r="AB478" i="1"/>
  <c r="AA478" i="1"/>
  <c r="Z478" i="1"/>
  <c r="Y478" i="1"/>
  <c r="X478" i="1"/>
  <c r="W478" i="1"/>
  <c r="V478" i="1"/>
  <c r="U478" i="1"/>
  <c r="AG477" i="1"/>
  <c r="AF477" i="1"/>
  <c r="AE477" i="1"/>
  <c r="AD477" i="1"/>
  <c r="AC477" i="1"/>
  <c r="AB477" i="1"/>
  <c r="AA477" i="1"/>
  <c r="Z477" i="1"/>
  <c r="Y477" i="1"/>
  <c r="X477" i="1"/>
  <c r="W477" i="1"/>
  <c r="V477" i="1"/>
  <c r="U477" i="1"/>
  <c r="AG476" i="1"/>
  <c r="AF476" i="1"/>
  <c r="AE476" i="1"/>
  <c r="AD476" i="1"/>
  <c r="AC476" i="1"/>
  <c r="AB476" i="1"/>
  <c r="AA476" i="1"/>
  <c r="Z476" i="1"/>
  <c r="Y476" i="1"/>
  <c r="X476" i="1"/>
  <c r="W476" i="1"/>
  <c r="V476" i="1"/>
  <c r="U476" i="1"/>
  <c r="AG475" i="1"/>
  <c r="AF475" i="1"/>
  <c r="AE475" i="1"/>
  <c r="AD475" i="1"/>
  <c r="AC475" i="1"/>
  <c r="AB475" i="1"/>
  <c r="AA475" i="1"/>
  <c r="Z475" i="1"/>
  <c r="Y475" i="1"/>
  <c r="X475" i="1"/>
  <c r="W475" i="1"/>
  <c r="V475" i="1"/>
  <c r="U475" i="1"/>
  <c r="AG474" i="1"/>
  <c r="AF474" i="1"/>
  <c r="AE474" i="1"/>
  <c r="AD474" i="1"/>
  <c r="AC474" i="1"/>
  <c r="AB474" i="1"/>
  <c r="AA474" i="1"/>
  <c r="Z474" i="1"/>
  <c r="Y474" i="1"/>
  <c r="X474" i="1"/>
  <c r="W474" i="1"/>
  <c r="V474" i="1"/>
  <c r="U474" i="1"/>
  <c r="AG473" i="1"/>
  <c r="AF473" i="1"/>
  <c r="AE473" i="1"/>
  <c r="AD473" i="1"/>
  <c r="AC473" i="1"/>
  <c r="AB473" i="1"/>
  <c r="AA473" i="1"/>
  <c r="Z473" i="1"/>
  <c r="Y473" i="1"/>
  <c r="X473" i="1"/>
  <c r="W473" i="1"/>
  <c r="V473" i="1"/>
  <c r="U473" i="1"/>
  <c r="AG472" i="1"/>
  <c r="AF472" i="1"/>
  <c r="AE472" i="1"/>
  <c r="AD472" i="1"/>
  <c r="AC472" i="1"/>
  <c r="AB472" i="1"/>
  <c r="AA472" i="1"/>
  <c r="Z472" i="1"/>
  <c r="Y472" i="1"/>
  <c r="X472" i="1"/>
  <c r="W472" i="1"/>
  <c r="V472" i="1"/>
  <c r="U472" i="1"/>
  <c r="AG471" i="1"/>
  <c r="AF471" i="1"/>
  <c r="AE471" i="1"/>
  <c r="AD471" i="1"/>
  <c r="AC471" i="1"/>
  <c r="AB471" i="1"/>
  <c r="AA471" i="1"/>
  <c r="Z471" i="1"/>
  <c r="Y471" i="1"/>
  <c r="X471" i="1"/>
  <c r="W471" i="1"/>
  <c r="V471" i="1"/>
  <c r="U471" i="1"/>
  <c r="AG470" i="1"/>
  <c r="AF470" i="1"/>
  <c r="AE470" i="1"/>
  <c r="AD470" i="1"/>
  <c r="AC470" i="1"/>
  <c r="AB470" i="1"/>
  <c r="AA470" i="1"/>
  <c r="Z470" i="1"/>
  <c r="Y470" i="1"/>
  <c r="X470" i="1"/>
  <c r="W470" i="1"/>
  <c r="V470" i="1"/>
  <c r="U470" i="1"/>
  <c r="AG469" i="1"/>
  <c r="AF469" i="1"/>
  <c r="AE469" i="1"/>
  <c r="AD469" i="1"/>
  <c r="AC469" i="1"/>
  <c r="AB469" i="1"/>
  <c r="AA469" i="1"/>
  <c r="Z469" i="1"/>
  <c r="Y469" i="1"/>
  <c r="X469" i="1"/>
  <c r="W469" i="1"/>
  <c r="V469" i="1"/>
  <c r="U469" i="1"/>
  <c r="AG468" i="1"/>
  <c r="AF468" i="1"/>
  <c r="AE468" i="1"/>
  <c r="AD468" i="1"/>
  <c r="AC468" i="1"/>
  <c r="AB468" i="1"/>
  <c r="AA468" i="1"/>
  <c r="Z468" i="1"/>
  <c r="Y468" i="1"/>
  <c r="X468" i="1"/>
  <c r="W468" i="1"/>
  <c r="V468" i="1"/>
  <c r="U468" i="1"/>
  <c r="AG467" i="1"/>
  <c r="AF467" i="1"/>
  <c r="AE467" i="1"/>
  <c r="AD467" i="1"/>
  <c r="AC467" i="1"/>
  <c r="AB467" i="1"/>
  <c r="AA467" i="1"/>
  <c r="Z467" i="1"/>
  <c r="Y467" i="1"/>
  <c r="X467" i="1"/>
  <c r="W467" i="1"/>
  <c r="V467" i="1"/>
  <c r="U467" i="1"/>
  <c r="AG466" i="1"/>
  <c r="AF466" i="1"/>
  <c r="AE466" i="1"/>
  <c r="AD466" i="1"/>
  <c r="AC466" i="1"/>
  <c r="AB466" i="1"/>
  <c r="AA466" i="1"/>
  <c r="Z466" i="1"/>
  <c r="Y466" i="1"/>
  <c r="X466" i="1"/>
  <c r="W466" i="1"/>
  <c r="V466" i="1"/>
  <c r="U466" i="1"/>
  <c r="AG465" i="1"/>
  <c r="AF465" i="1"/>
  <c r="AE465" i="1"/>
  <c r="AD465" i="1"/>
  <c r="AC465" i="1"/>
  <c r="AB465" i="1"/>
  <c r="AA465" i="1"/>
  <c r="Z465" i="1"/>
  <c r="Y465" i="1"/>
  <c r="X465" i="1"/>
  <c r="W465" i="1"/>
  <c r="V465" i="1"/>
  <c r="U465" i="1"/>
  <c r="AG464" i="1"/>
  <c r="AF464" i="1"/>
  <c r="AE464" i="1"/>
  <c r="AD464" i="1"/>
  <c r="AC464" i="1"/>
  <c r="AB464" i="1"/>
  <c r="AA464" i="1"/>
  <c r="Z464" i="1"/>
  <c r="Y464" i="1"/>
  <c r="X464" i="1"/>
  <c r="W464" i="1"/>
  <c r="V464" i="1"/>
  <c r="U464" i="1"/>
  <c r="AG463" i="1"/>
  <c r="AF463" i="1"/>
  <c r="AE463" i="1"/>
  <c r="AD463" i="1"/>
  <c r="AC463" i="1"/>
  <c r="AB463" i="1"/>
  <c r="AA463" i="1"/>
  <c r="Z463" i="1"/>
  <c r="Y463" i="1"/>
  <c r="X463" i="1"/>
  <c r="W463" i="1"/>
  <c r="V463" i="1"/>
  <c r="U463" i="1"/>
  <c r="AG462" i="1"/>
  <c r="AF462" i="1"/>
  <c r="AE462" i="1"/>
  <c r="AD462" i="1"/>
  <c r="AC462" i="1"/>
  <c r="AB462" i="1"/>
  <c r="AA462" i="1"/>
  <c r="Z462" i="1"/>
  <c r="Y462" i="1"/>
  <c r="X462" i="1"/>
  <c r="W462" i="1"/>
  <c r="V462" i="1"/>
  <c r="U462" i="1"/>
  <c r="AG461" i="1"/>
  <c r="AF461" i="1"/>
  <c r="AE461" i="1"/>
  <c r="AD461" i="1"/>
  <c r="AC461" i="1"/>
  <c r="AB461" i="1"/>
  <c r="AA461" i="1"/>
  <c r="Z461" i="1"/>
  <c r="Y461" i="1"/>
  <c r="X461" i="1"/>
  <c r="W461" i="1"/>
  <c r="V461" i="1"/>
  <c r="U461" i="1"/>
  <c r="AG460" i="1"/>
  <c r="AF460" i="1"/>
  <c r="AE460" i="1"/>
  <c r="AD460" i="1"/>
  <c r="AC460" i="1"/>
  <c r="AB460" i="1"/>
  <c r="AA460" i="1"/>
  <c r="Z460" i="1"/>
  <c r="Y460" i="1"/>
  <c r="X460" i="1"/>
  <c r="W460" i="1"/>
  <c r="V460" i="1"/>
  <c r="U460" i="1"/>
  <c r="AG459" i="1"/>
  <c r="AF459" i="1"/>
  <c r="AE459" i="1"/>
  <c r="AD459" i="1"/>
  <c r="AC459" i="1"/>
  <c r="AB459" i="1"/>
  <c r="AA459" i="1"/>
  <c r="Z459" i="1"/>
  <c r="Y459" i="1"/>
  <c r="X459" i="1"/>
  <c r="W459" i="1"/>
  <c r="V459" i="1"/>
  <c r="U459" i="1"/>
  <c r="AG458" i="1"/>
  <c r="AF458" i="1"/>
  <c r="AE458" i="1"/>
  <c r="AD458" i="1"/>
  <c r="AC458" i="1"/>
  <c r="AB458" i="1"/>
  <c r="AA458" i="1"/>
  <c r="Z458" i="1"/>
  <c r="Y458" i="1"/>
  <c r="X458" i="1"/>
  <c r="W458" i="1"/>
  <c r="V458" i="1"/>
  <c r="U458" i="1"/>
  <c r="AG457" i="1"/>
  <c r="AF457" i="1"/>
  <c r="AE457" i="1"/>
  <c r="AD457" i="1"/>
  <c r="AC457" i="1"/>
  <c r="AB457" i="1"/>
  <c r="AA457" i="1"/>
  <c r="Z457" i="1"/>
  <c r="Y457" i="1"/>
  <c r="X457" i="1"/>
  <c r="W457" i="1"/>
  <c r="V457" i="1"/>
  <c r="U457" i="1"/>
  <c r="AG456" i="1"/>
  <c r="AF456" i="1"/>
  <c r="AE456" i="1"/>
  <c r="AD456" i="1"/>
  <c r="AC456" i="1"/>
  <c r="AB456" i="1"/>
  <c r="AA456" i="1"/>
  <c r="Z456" i="1"/>
  <c r="Y456" i="1"/>
  <c r="X456" i="1"/>
  <c r="W456" i="1"/>
  <c r="V456" i="1"/>
  <c r="U456" i="1"/>
  <c r="AG455" i="1"/>
  <c r="AF455" i="1"/>
  <c r="AE455" i="1"/>
  <c r="AD455" i="1"/>
  <c r="AC455" i="1"/>
  <c r="AB455" i="1"/>
  <c r="AA455" i="1"/>
  <c r="Z455" i="1"/>
  <c r="Y455" i="1"/>
  <c r="X455" i="1"/>
  <c r="W455" i="1"/>
  <c r="V455" i="1"/>
  <c r="U455" i="1"/>
  <c r="AG454" i="1"/>
  <c r="AF454" i="1"/>
  <c r="AE454" i="1"/>
  <c r="AD454" i="1"/>
  <c r="AC454" i="1"/>
  <c r="AB454" i="1"/>
  <c r="AA454" i="1"/>
  <c r="Z454" i="1"/>
  <c r="Y454" i="1"/>
  <c r="X454" i="1"/>
  <c r="W454" i="1"/>
  <c r="V454" i="1"/>
  <c r="U454" i="1"/>
  <c r="AG453" i="1"/>
  <c r="AF453" i="1"/>
  <c r="AE453" i="1"/>
  <c r="AD453" i="1"/>
  <c r="AC453" i="1"/>
  <c r="AB453" i="1"/>
  <c r="AA453" i="1"/>
  <c r="Z453" i="1"/>
  <c r="Y453" i="1"/>
  <c r="X453" i="1"/>
  <c r="W453" i="1"/>
  <c r="V453" i="1"/>
  <c r="U453" i="1"/>
  <c r="AG452" i="1"/>
  <c r="AF452" i="1"/>
  <c r="AE452" i="1"/>
  <c r="AD452" i="1"/>
  <c r="AC452" i="1"/>
  <c r="AB452" i="1"/>
  <c r="AA452" i="1"/>
  <c r="Z452" i="1"/>
  <c r="Y452" i="1"/>
  <c r="X452" i="1"/>
  <c r="W452" i="1"/>
  <c r="V452" i="1"/>
  <c r="U452" i="1"/>
  <c r="AG451" i="1"/>
  <c r="AF451" i="1"/>
  <c r="AE451" i="1"/>
  <c r="AD451" i="1"/>
  <c r="AC451" i="1"/>
  <c r="AB451" i="1"/>
  <c r="AA451" i="1"/>
  <c r="Z451" i="1"/>
  <c r="Y451" i="1"/>
  <c r="X451" i="1"/>
  <c r="W451" i="1"/>
  <c r="V451" i="1"/>
  <c r="U451" i="1"/>
  <c r="AG450" i="1"/>
  <c r="AF450" i="1"/>
  <c r="AE450" i="1"/>
  <c r="AD450" i="1"/>
  <c r="AC450" i="1"/>
  <c r="AB450" i="1"/>
  <c r="AA450" i="1"/>
  <c r="Z450" i="1"/>
  <c r="Y450" i="1"/>
  <c r="X450" i="1"/>
  <c r="W450" i="1"/>
  <c r="V450" i="1"/>
  <c r="U450" i="1"/>
  <c r="AG449" i="1"/>
  <c r="AF449" i="1"/>
  <c r="AE449" i="1"/>
  <c r="AD449" i="1"/>
  <c r="AC449" i="1"/>
  <c r="AB449" i="1"/>
  <c r="AA449" i="1"/>
  <c r="Z449" i="1"/>
  <c r="Y449" i="1"/>
  <c r="X449" i="1"/>
  <c r="W449" i="1"/>
  <c r="V449" i="1"/>
  <c r="U449" i="1"/>
  <c r="AG448" i="1"/>
  <c r="AF448" i="1"/>
  <c r="AE448" i="1"/>
  <c r="AD448" i="1"/>
  <c r="AC448" i="1"/>
  <c r="AB448" i="1"/>
  <c r="AA448" i="1"/>
  <c r="Z448" i="1"/>
  <c r="Y448" i="1"/>
  <c r="X448" i="1"/>
  <c r="W448" i="1"/>
  <c r="V448" i="1"/>
  <c r="U448" i="1"/>
  <c r="AG447" i="1"/>
  <c r="AF447" i="1"/>
  <c r="AE447" i="1"/>
  <c r="AD447" i="1"/>
  <c r="AC447" i="1"/>
  <c r="AB447" i="1"/>
  <c r="AA447" i="1"/>
  <c r="Z447" i="1"/>
  <c r="Y447" i="1"/>
  <c r="X447" i="1"/>
  <c r="W447" i="1"/>
  <c r="V447" i="1"/>
  <c r="U447" i="1"/>
  <c r="AG446" i="1"/>
  <c r="AF446" i="1"/>
  <c r="AE446" i="1"/>
  <c r="AD446" i="1"/>
  <c r="AC446" i="1"/>
  <c r="AB446" i="1"/>
  <c r="AA446" i="1"/>
  <c r="Z446" i="1"/>
  <c r="Y446" i="1"/>
  <c r="X446" i="1"/>
  <c r="W446" i="1"/>
  <c r="V446" i="1"/>
  <c r="U446" i="1"/>
  <c r="AG445" i="1"/>
  <c r="AF445" i="1"/>
  <c r="AE445" i="1"/>
  <c r="AD445" i="1"/>
  <c r="AC445" i="1"/>
  <c r="AB445" i="1"/>
  <c r="AA445" i="1"/>
  <c r="Z445" i="1"/>
  <c r="Y445" i="1"/>
  <c r="X445" i="1"/>
  <c r="W445" i="1"/>
  <c r="V445" i="1"/>
  <c r="U445" i="1"/>
  <c r="AG444" i="1"/>
  <c r="AF444" i="1"/>
  <c r="AE444" i="1"/>
  <c r="AD444" i="1"/>
  <c r="AC444" i="1"/>
  <c r="AB444" i="1"/>
  <c r="AA444" i="1"/>
  <c r="Z444" i="1"/>
  <c r="Y444" i="1"/>
  <c r="X444" i="1"/>
  <c r="W444" i="1"/>
  <c r="V444" i="1"/>
  <c r="U444" i="1"/>
  <c r="AG443" i="1"/>
  <c r="AF443" i="1"/>
  <c r="AE443" i="1"/>
  <c r="AD443" i="1"/>
  <c r="AC443" i="1"/>
  <c r="AB443" i="1"/>
  <c r="AA443" i="1"/>
  <c r="Z443" i="1"/>
  <c r="Y443" i="1"/>
  <c r="X443" i="1"/>
  <c r="W443" i="1"/>
  <c r="V443" i="1"/>
  <c r="U443" i="1"/>
  <c r="AG442" i="1"/>
  <c r="AF442" i="1"/>
  <c r="AE442" i="1"/>
  <c r="AD442" i="1"/>
  <c r="AC442" i="1"/>
  <c r="AB442" i="1"/>
  <c r="AA442" i="1"/>
  <c r="Z442" i="1"/>
  <c r="Y442" i="1"/>
  <c r="X442" i="1"/>
  <c r="W442" i="1"/>
  <c r="V442" i="1"/>
  <c r="U442" i="1"/>
  <c r="AG441" i="1"/>
  <c r="AF441" i="1"/>
  <c r="AE441" i="1"/>
  <c r="AD441" i="1"/>
  <c r="AC441" i="1"/>
  <c r="AB441" i="1"/>
  <c r="AA441" i="1"/>
  <c r="Z441" i="1"/>
  <c r="Y441" i="1"/>
  <c r="X441" i="1"/>
  <c r="W441" i="1"/>
  <c r="V441" i="1"/>
  <c r="U441" i="1"/>
  <c r="AG440" i="1"/>
  <c r="AF440" i="1"/>
  <c r="AE440" i="1"/>
  <c r="AD440" i="1"/>
  <c r="AC440" i="1"/>
  <c r="AB440" i="1"/>
  <c r="AA440" i="1"/>
  <c r="Z440" i="1"/>
  <c r="Y440" i="1"/>
  <c r="X440" i="1"/>
  <c r="W440" i="1"/>
  <c r="V440" i="1"/>
  <c r="U440" i="1"/>
  <c r="AG439" i="1"/>
  <c r="AF439" i="1"/>
  <c r="AE439" i="1"/>
  <c r="AD439" i="1"/>
  <c r="AC439" i="1"/>
  <c r="AB439" i="1"/>
  <c r="AA439" i="1"/>
  <c r="Z439" i="1"/>
  <c r="Y439" i="1"/>
  <c r="X439" i="1"/>
  <c r="W439" i="1"/>
  <c r="V439" i="1"/>
  <c r="U439" i="1"/>
  <c r="AG438" i="1"/>
  <c r="AF438" i="1"/>
  <c r="AE438" i="1"/>
  <c r="AD438" i="1"/>
  <c r="AC438" i="1"/>
  <c r="AB438" i="1"/>
  <c r="AA438" i="1"/>
  <c r="Z438" i="1"/>
  <c r="Y438" i="1"/>
  <c r="X438" i="1"/>
  <c r="W438" i="1"/>
  <c r="V438" i="1"/>
  <c r="U438" i="1"/>
  <c r="AG437" i="1"/>
  <c r="AF437" i="1"/>
  <c r="AE437" i="1"/>
  <c r="AD437" i="1"/>
  <c r="AC437" i="1"/>
  <c r="AB437" i="1"/>
  <c r="AA437" i="1"/>
  <c r="Z437" i="1"/>
  <c r="Y437" i="1"/>
  <c r="X437" i="1"/>
  <c r="W437" i="1"/>
  <c r="V437" i="1"/>
  <c r="U437" i="1"/>
  <c r="AG436" i="1"/>
  <c r="AF436" i="1"/>
  <c r="AE436" i="1"/>
  <c r="AD436" i="1"/>
  <c r="AC436" i="1"/>
  <c r="AB436" i="1"/>
  <c r="AA436" i="1"/>
  <c r="Z436" i="1"/>
  <c r="Y436" i="1"/>
  <c r="X436" i="1"/>
  <c r="W436" i="1"/>
  <c r="V436" i="1"/>
  <c r="U436" i="1"/>
  <c r="AG435" i="1"/>
  <c r="AF435" i="1"/>
  <c r="AE435" i="1"/>
  <c r="AD435" i="1"/>
  <c r="AC435" i="1"/>
  <c r="AB435" i="1"/>
  <c r="AA435" i="1"/>
  <c r="Z435" i="1"/>
  <c r="Y435" i="1"/>
  <c r="X435" i="1"/>
  <c r="W435" i="1"/>
  <c r="V435" i="1"/>
  <c r="U435" i="1"/>
  <c r="AG434" i="1"/>
  <c r="AF434" i="1"/>
  <c r="AE434" i="1"/>
  <c r="AD434" i="1"/>
  <c r="AC434" i="1"/>
  <c r="AB434" i="1"/>
  <c r="AA434" i="1"/>
  <c r="Z434" i="1"/>
  <c r="Y434" i="1"/>
  <c r="X434" i="1"/>
  <c r="W434" i="1"/>
  <c r="V434" i="1"/>
  <c r="U434" i="1"/>
  <c r="AG433" i="1"/>
  <c r="AF433" i="1"/>
  <c r="AE433" i="1"/>
  <c r="AD433" i="1"/>
  <c r="AC433" i="1"/>
  <c r="AB433" i="1"/>
  <c r="AA433" i="1"/>
  <c r="Z433" i="1"/>
  <c r="Y433" i="1"/>
  <c r="X433" i="1"/>
  <c r="W433" i="1"/>
  <c r="V433" i="1"/>
  <c r="U433" i="1"/>
  <c r="AG432" i="1"/>
  <c r="AF432" i="1"/>
  <c r="AE432" i="1"/>
  <c r="AD432" i="1"/>
  <c r="AC432" i="1"/>
  <c r="AB432" i="1"/>
  <c r="AA432" i="1"/>
  <c r="Z432" i="1"/>
  <c r="Y432" i="1"/>
  <c r="X432" i="1"/>
  <c r="W432" i="1"/>
  <c r="V432" i="1"/>
  <c r="U432" i="1"/>
  <c r="AG431" i="1"/>
  <c r="AF431" i="1"/>
  <c r="AE431" i="1"/>
  <c r="AD431" i="1"/>
  <c r="AC431" i="1"/>
  <c r="AB431" i="1"/>
  <c r="AA431" i="1"/>
  <c r="Z431" i="1"/>
  <c r="Y431" i="1"/>
  <c r="X431" i="1"/>
  <c r="W431" i="1"/>
  <c r="V431" i="1"/>
  <c r="U431" i="1"/>
  <c r="AG430" i="1"/>
  <c r="AF430" i="1"/>
  <c r="AE430" i="1"/>
  <c r="AD430" i="1"/>
  <c r="AC430" i="1"/>
  <c r="AB430" i="1"/>
  <c r="AA430" i="1"/>
  <c r="Z430" i="1"/>
  <c r="Y430" i="1"/>
  <c r="X430" i="1"/>
  <c r="W430" i="1"/>
  <c r="V430" i="1"/>
  <c r="U430" i="1"/>
  <c r="AG429" i="1"/>
  <c r="AF429" i="1"/>
  <c r="AE429" i="1"/>
  <c r="AD429" i="1"/>
  <c r="AC429" i="1"/>
  <c r="AB429" i="1"/>
  <c r="AA429" i="1"/>
  <c r="Z429" i="1"/>
  <c r="Y429" i="1"/>
  <c r="X429" i="1"/>
  <c r="W429" i="1"/>
  <c r="V429" i="1"/>
  <c r="U429" i="1"/>
  <c r="AG428" i="1"/>
  <c r="AF428" i="1"/>
  <c r="AE428" i="1"/>
  <c r="AD428" i="1"/>
  <c r="AC428" i="1"/>
  <c r="AB428" i="1"/>
  <c r="AA428" i="1"/>
  <c r="Z428" i="1"/>
  <c r="Y428" i="1"/>
  <c r="X428" i="1"/>
  <c r="W428" i="1"/>
  <c r="V428" i="1"/>
  <c r="U428" i="1"/>
  <c r="AG427" i="1"/>
  <c r="AF427" i="1"/>
  <c r="AE427" i="1"/>
  <c r="AD427" i="1"/>
  <c r="AC427" i="1"/>
  <c r="AB427" i="1"/>
  <c r="AA427" i="1"/>
  <c r="Z427" i="1"/>
  <c r="Y427" i="1"/>
  <c r="X427" i="1"/>
  <c r="W427" i="1"/>
  <c r="V427" i="1"/>
  <c r="U427" i="1"/>
  <c r="AG426" i="1"/>
  <c r="AF426" i="1"/>
  <c r="AE426" i="1"/>
  <c r="AD426" i="1"/>
  <c r="AC426" i="1"/>
  <c r="AB426" i="1"/>
  <c r="AA426" i="1"/>
  <c r="Z426" i="1"/>
  <c r="Y426" i="1"/>
  <c r="X426" i="1"/>
  <c r="W426" i="1"/>
  <c r="V426" i="1"/>
  <c r="U426" i="1"/>
  <c r="AG425" i="1"/>
  <c r="AF425" i="1"/>
  <c r="AE425" i="1"/>
  <c r="AD425" i="1"/>
  <c r="AC425" i="1"/>
  <c r="AB425" i="1"/>
  <c r="AA425" i="1"/>
  <c r="Z425" i="1"/>
  <c r="Y425" i="1"/>
  <c r="X425" i="1"/>
  <c r="W425" i="1"/>
  <c r="V425" i="1"/>
  <c r="U425" i="1"/>
  <c r="AG424" i="1"/>
  <c r="AF424" i="1"/>
  <c r="AE424" i="1"/>
  <c r="AD424" i="1"/>
  <c r="AC424" i="1"/>
  <c r="AB424" i="1"/>
  <c r="AA424" i="1"/>
  <c r="Z424" i="1"/>
  <c r="Y424" i="1"/>
  <c r="X424" i="1"/>
  <c r="W424" i="1"/>
  <c r="V424" i="1"/>
  <c r="U424" i="1"/>
  <c r="AG423" i="1"/>
  <c r="AF423" i="1"/>
  <c r="AE423" i="1"/>
  <c r="AD423" i="1"/>
  <c r="AC423" i="1"/>
  <c r="AB423" i="1"/>
  <c r="AA423" i="1"/>
  <c r="Z423" i="1"/>
  <c r="Y423" i="1"/>
  <c r="X423" i="1"/>
  <c r="W423" i="1"/>
  <c r="V423" i="1"/>
  <c r="U423" i="1"/>
  <c r="AG422" i="1"/>
  <c r="AF422" i="1"/>
  <c r="AE422" i="1"/>
  <c r="AD422" i="1"/>
  <c r="AC422" i="1"/>
  <c r="AB422" i="1"/>
  <c r="AA422" i="1"/>
  <c r="Z422" i="1"/>
  <c r="Y422" i="1"/>
  <c r="X422" i="1"/>
  <c r="W422" i="1"/>
  <c r="V422" i="1"/>
  <c r="U422" i="1"/>
  <c r="AG421" i="1"/>
  <c r="AF421" i="1"/>
  <c r="AE421" i="1"/>
  <c r="AD421" i="1"/>
  <c r="AC421" i="1"/>
  <c r="AB421" i="1"/>
  <c r="AA421" i="1"/>
  <c r="Z421" i="1"/>
  <c r="Y421" i="1"/>
  <c r="X421" i="1"/>
  <c r="W421" i="1"/>
  <c r="V421" i="1"/>
  <c r="U421" i="1"/>
  <c r="AG420" i="1"/>
  <c r="AF420" i="1"/>
  <c r="AE420" i="1"/>
  <c r="AD420" i="1"/>
  <c r="AC420" i="1"/>
  <c r="AB420" i="1"/>
  <c r="AA420" i="1"/>
  <c r="Z420" i="1"/>
  <c r="Y420" i="1"/>
  <c r="X420" i="1"/>
  <c r="W420" i="1"/>
  <c r="V420" i="1"/>
  <c r="U420" i="1"/>
  <c r="AG419" i="1"/>
  <c r="AF419" i="1"/>
  <c r="AE419" i="1"/>
  <c r="AD419" i="1"/>
  <c r="AC419" i="1"/>
  <c r="AB419" i="1"/>
  <c r="AA419" i="1"/>
  <c r="Z419" i="1"/>
  <c r="Y419" i="1"/>
  <c r="X419" i="1"/>
  <c r="W419" i="1"/>
  <c r="V419" i="1"/>
  <c r="U419" i="1"/>
  <c r="AG418" i="1"/>
  <c r="AF418" i="1"/>
  <c r="AE418" i="1"/>
  <c r="AD418" i="1"/>
  <c r="AC418" i="1"/>
  <c r="AB418" i="1"/>
  <c r="AA418" i="1"/>
  <c r="Z418" i="1"/>
  <c r="Y418" i="1"/>
  <c r="X418" i="1"/>
  <c r="W418" i="1"/>
  <c r="V418" i="1"/>
  <c r="U418" i="1"/>
  <c r="AG417" i="1"/>
  <c r="AF417" i="1"/>
  <c r="AE417" i="1"/>
  <c r="AD417" i="1"/>
  <c r="AC417" i="1"/>
  <c r="AB417" i="1"/>
  <c r="AA417" i="1"/>
  <c r="Z417" i="1"/>
  <c r="Y417" i="1"/>
  <c r="X417" i="1"/>
  <c r="W417" i="1"/>
  <c r="V417" i="1"/>
  <c r="U417" i="1"/>
  <c r="AG416" i="1"/>
  <c r="AF416" i="1"/>
  <c r="AE416" i="1"/>
  <c r="AD416" i="1"/>
  <c r="AC416" i="1"/>
  <c r="AB416" i="1"/>
  <c r="AA416" i="1"/>
  <c r="Z416" i="1"/>
  <c r="Y416" i="1"/>
  <c r="X416" i="1"/>
  <c r="W416" i="1"/>
  <c r="V416" i="1"/>
  <c r="U416" i="1"/>
  <c r="AG415" i="1"/>
  <c r="AF415" i="1"/>
  <c r="AE415" i="1"/>
  <c r="AD415" i="1"/>
  <c r="AC415" i="1"/>
  <c r="AB415" i="1"/>
  <c r="AA415" i="1"/>
  <c r="Z415" i="1"/>
  <c r="Y415" i="1"/>
  <c r="X415" i="1"/>
  <c r="W415" i="1"/>
  <c r="V415" i="1"/>
  <c r="U415" i="1"/>
  <c r="AG414" i="1"/>
  <c r="AF414" i="1"/>
  <c r="AE414" i="1"/>
  <c r="AD414" i="1"/>
  <c r="AC414" i="1"/>
  <c r="AB414" i="1"/>
  <c r="AA414" i="1"/>
  <c r="Z414" i="1"/>
  <c r="Y414" i="1"/>
  <c r="X414" i="1"/>
  <c r="W414" i="1"/>
  <c r="V414" i="1"/>
  <c r="U414" i="1"/>
  <c r="AG413" i="1"/>
  <c r="AF413" i="1"/>
  <c r="AE413" i="1"/>
  <c r="AD413" i="1"/>
  <c r="AC413" i="1"/>
  <c r="AB413" i="1"/>
  <c r="AA413" i="1"/>
  <c r="Z413" i="1"/>
  <c r="Y413" i="1"/>
  <c r="X413" i="1"/>
  <c r="W413" i="1"/>
  <c r="V413" i="1"/>
  <c r="U413" i="1"/>
  <c r="AG412" i="1"/>
  <c r="AF412" i="1"/>
  <c r="AE412" i="1"/>
  <c r="AD412" i="1"/>
  <c r="AC412" i="1"/>
  <c r="AB412" i="1"/>
  <c r="AA412" i="1"/>
  <c r="Z412" i="1"/>
  <c r="Y412" i="1"/>
  <c r="X412" i="1"/>
  <c r="W412" i="1"/>
  <c r="V412" i="1"/>
  <c r="U412" i="1"/>
  <c r="AG411" i="1"/>
  <c r="AF411" i="1"/>
  <c r="AE411" i="1"/>
  <c r="AD411" i="1"/>
  <c r="AC411" i="1"/>
  <c r="AB411" i="1"/>
  <c r="AA411" i="1"/>
  <c r="Z411" i="1"/>
  <c r="Y411" i="1"/>
  <c r="X411" i="1"/>
  <c r="W411" i="1"/>
  <c r="V411" i="1"/>
  <c r="U411" i="1"/>
  <c r="AG410" i="1"/>
  <c r="AF410" i="1"/>
  <c r="AE410" i="1"/>
  <c r="AD410" i="1"/>
  <c r="AC410" i="1"/>
  <c r="AB410" i="1"/>
  <c r="AA410" i="1"/>
  <c r="Z410" i="1"/>
  <c r="Y410" i="1"/>
  <c r="X410" i="1"/>
  <c r="W410" i="1"/>
  <c r="V410" i="1"/>
  <c r="U410" i="1"/>
  <c r="AG409" i="1"/>
  <c r="AF409" i="1"/>
  <c r="AE409" i="1"/>
  <c r="AD409" i="1"/>
  <c r="AC409" i="1"/>
  <c r="AB409" i="1"/>
  <c r="AA409" i="1"/>
  <c r="Z409" i="1"/>
  <c r="Y409" i="1"/>
  <c r="X409" i="1"/>
  <c r="W409" i="1"/>
  <c r="V409" i="1"/>
  <c r="U409" i="1"/>
  <c r="AG408" i="1"/>
  <c r="AF408" i="1"/>
  <c r="AE408" i="1"/>
  <c r="AD408" i="1"/>
  <c r="AC408" i="1"/>
  <c r="AB408" i="1"/>
  <c r="AA408" i="1"/>
  <c r="Z408" i="1"/>
  <c r="Y408" i="1"/>
  <c r="X408" i="1"/>
  <c r="W408" i="1"/>
  <c r="V408" i="1"/>
  <c r="U408" i="1"/>
  <c r="AG407" i="1"/>
  <c r="AF407" i="1"/>
  <c r="AE407" i="1"/>
  <c r="AD407" i="1"/>
  <c r="AC407" i="1"/>
  <c r="AB407" i="1"/>
  <c r="AA407" i="1"/>
  <c r="Z407" i="1"/>
  <c r="Y407" i="1"/>
  <c r="X407" i="1"/>
  <c r="W407" i="1"/>
  <c r="V407" i="1"/>
  <c r="U407" i="1"/>
  <c r="AG406" i="1"/>
  <c r="AF406" i="1"/>
  <c r="AE406" i="1"/>
  <c r="AD406" i="1"/>
  <c r="AC406" i="1"/>
  <c r="AB406" i="1"/>
  <c r="AA406" i="1"/>
  <c r="Z406" i="1"/>
  <c r="Y406" i="1"/>
  <c r="X406" i="1"/>
  <c r="W406" i="1"/>
  <c r="V406" i="1"/>
  <c r="U406" i="1"/>
  <c r="AG405" i="1"/>
  <c r="AF405" i="1"/>
  <c r="AE405" i="1"/>
  <c r="AD405" i="1"/>
  <c r="AC405" i="1"/>
  <c r="AB405" i="1"/>
  <c r="AA405" i="1"/>
  <c r="Z405" i="1"/>
  <c r="Y405" i="1"/>
  <c r="X405" i="1"/>
  <c r="W405" i="1"/>
  <c r="V405" i="1"/>
  <c r="U405" i="1"/>
  <c r="AG404" i="1"/>
  <c r="AF404" i="1"/>
  <c r="AE404" i="1"/>
  <c r="AD404" i="1"/>
  <c r="AC404" i="1"/>
  <c r="AB404" i="1"/>
  <c r="AA404" i="1"/>
  <c r="Z404" i="1"/>
  <c r="Y404" i="1"/>
  <c r="X404" i="1"/>
  <c r="W404" i="1"/>
  <c r="V404" i="1"/>
  <c r="U404" i="1"/>
  <c r="T401" i="1"/>
  <c r="S401" i="1"/>
  <c r="R401" i="1"/>
  <c r="AG400" i="1"/>
  <c r="AF400" i="1"/>
  <c r="AE400" i="1"/>
  <c r="AD400" i="1"/>
  <c r="AC400" i="1"/>
  <c r="AB400" i="1"/>
  <c r="AA400" i="1"/>
  <c r="Z400" i="1"/>
  <c r="Y400" i="1"/>
  <c r="X400" i="1"/>
  <c r="W400" i="1"/>
  <c r="V400" i="1"/>
  <c r="U400" i="1"/>
  <c r="AG399" i="1"/>
  <c r="AF399" i="1"/>
  <c r="AE399" i="1"/>
  <c r="AD399" i="1"/>
  <c r="AC399" i="1"/>
  <c r="AB399" i="1"/>
  <c r="AA399" i="1"/>
  <c r="Z399" i="1"/>
  <c r="Y399" i="1"/>
  <c r="X399" i="1"/>
  <c r="W399" i="1"/>
  <c r="V399" i="1"/>
  <c r="U399" i="1"/>
  <c r="AG398" i="1"/>
  <c r="AF398" i="1"/>
  <c r="AE398" i="1"/>
  <c r="AD398" i="1"/>
  <c r="AC398" i="1"/>
  <c r="AB398" i="1"/>
  <c r="AA398" i="1"/>
  <c r="Z398" i="1"/>
  <c r="Y398" i="1"/>
  <c r="X398" i="1"/>
  <c r="W398" i="1"/>
  <c r="V398" i="1"/>
  <c r="U398" i="1"/>
  <c r="AG397" i="1"/>
  <c r="AF397" i="1"/>
  <c r="AE397" i="1"/>
  <c r="AD397" i="1"/>
  <c r="AC397" i="1"/>
  <c r="AB397" i="1"/>
  <c r="AA397" i="1"/>
  <c r="Z397" i="1"/>
  <c r="Y397" i="1"/>
  <c r="X397" i="1"/>
  <c r="W397" i="1"/>
  <c r="V397" i="1"/>
  <c r="U397" i="1"/>
  <c r="AG396" i="1"/>
  <c r="AF396" i="1"/>
  <c r="AE396" i="1"/>
  <c r="AD396" i="1"/>
  <c r="AC396" i="1"/>
  <c r="AB396" i="1"/>
  <c r="AA396" i="1"/>
  <c r="Z396" i="1"/>
  <c r="Y396" i="1"/>
  <c r="X396" i="1"/>
  <c r="W396" i="1"/>
  <c r="V396" i="1"/>
  <c r="U396" i="1"/>
  <c r="AG395" i="1"/>
  <c r="AF395" i="1"/>
  <c r="AE395" i="1"/>
  <c r="AD395" i="1"/>
  <c r="AC395" i="1"/>
  <c r="AB395" i="1"/>
  <c r="AA395" i="1"/>
  <c r="Z395" i="1"/>
  <c r="Y395" i="1"/>
  <c r="X395" i="1"/>
  <c r="W395" i="1"/>
  <c r="V395" i="1"/>
  <c r="U395" i="1"/>
  <c r="AG394" i="1"/>
  <c r="AF394" i="1"/>
  <c r="AE394" i="1"/>
  <c r="AD394" i="1"/>
  <c r="AC394" i="1"/>
  <c r="AB394" i="1"/>
  <c r="AA394" i="1"/>
  <c r="Z394" i="1"/>
  <c r="Y394" i="1"/>
  <c r="X394" i="1"/>
  <c r="W394" i="1"/>
  <c r="V394" i="1"/>
  <c r="U394" i="1"/>
  <c r="AG393" i="1"/>
  <c r="AF393" i="1"/>
  <c r="AE393" i="1"/>
  <c r="AD393" i="1"/>
  <c r="AC393" i="1"/>
  <c r="AB393" i="1"/>
  <c r="AA393" i="1"/>
  <c r="Z393" i="1"/>
  <c r="Y393" i="1"/>
  <c r="X393" i="1"/>
  <c r="W393" i="1"/>
  <c r="V393" i="1"/>
  <c r="U393" i="1"/>
  <c r="AG392" i="1"/>
  <c r="AF392" i="1"/>
  <c r="AE392" i="1"/>
  <c r="AD392" i="1"/>
  <c r="AC392" i="1"/>
  <c r="AB392" i="1"/>
  <c r="AA392" i="1"/>
  <c r="Z392" i="1"/>
  <c r="Y392" i="1"/>
  <c r="X392" i="1"/>
  <c r="W392" i="1"/>
  <c r="V392" i="1"/>
  <c r="U392" i="1"/>
  <c r="AG391" i="1"/>
  <c r="AF391" i="1"/>
  <c r="AE391" i="1"/>
  <c r="AD391" i="1"/>
  <c r="AC391" i="1"/>
  <c r="AB391" i="1"/>
  <c r="AA391" i="1"/>
  <c r="Z391" i="1"/>
  <c r="Y391" i="1"/>
  <c r="X391" i="1"/>
  <c r="W391" i="1"/>
  <c r="V391" i="1"/>
  <c r="U391" i="1"/>
  <c r="AG390" i="1"/>
  <c r="AF390" i="1"/>
  <c r="AE390" i="1"/>
  <c r="AD390" i="1"/>
  <c r="AC390" i="1"/>
  <c r="AB390" i="1"/>
  <c r="AA390" i="1"/>
  <c r="Z390" i="1"/>
  <c r="Y390" i="1"/>
  <c r="X390" i="1"/>
  <c r="W390" i="1"/>
  <c r="V390" i="1"/>
  <c r="U390" i="1"/>
  <c r="AG389" i="1"/>
  <c r="AF389" i="1"/>
  <c r="AE389" i="1"/>
  <c r="AD389" i="1"/>
  <c r="AC389" i="1"/>
  <c r="AB389" i="1"/>
  <c r="AA389" i="1"/>
  <c r="Z389" i="1"/>
  <c r="Y389" i="1"/>
  <c r="X389" i="1"/>
  <c r="W389" i="1"/>
  <c r="V389" i="1"/>
  <c r="U389" i="1"/>
  <c r="AG388" i="1"/>
  <c r="AF388" i="1"/>
  <c r="AE388" i="1"/>
  <c r="AD388" i="1"/>
  <c r="AC388" i="1"/>
  <c r="AB388" i="1"/>
  <c r="AA388" i="1"/>
  <c r="Z388" i="1"/>
  <c r="Y388" i="1"/>
  <c r="X388" i="1"/>
  <c r="W388" i="1"/>
  <c r="V388" i="1"/>
  <c r="U388" i="1"/>
  <c r="AG387" i="1"/>
  <c r="AF387" i="1"/>
  <c r="AE387" i="1"/>
  <c r="AD387" i="1"/>
  <c r="AC387" i="1"/>
  <c r="AB387" i="1"/>
  <c r="AA387" i="1"/>
  <c r="Z387" i="1"/>
  <c r="Y387" i="1"/>
  <c r="X387" i="1"/>
  <c r="W387" i="1"/>
  <c r="V387" i="1"/>
  <c r="U387" i="1"/>
  <c r="AG386" i="1"/>
  <c r="AF386" i="1"/>
  <c r="AE386" i="1"/>
  <c r="AD386" i="1"/>
  <c r="AC386" i="1"/>
  <c r="AB386" i="1"/>
  <c r="AA386" i="1"/>
  <c r="Z386" i="1"/>
  <c r="Y386" i="1"/>
  <c r="X386" i="1"/>
  <c r="W386" i="1"/>
  <c r="V386" i="1"/>
  <c r="U386" i="1"/>
  <c r="AG385" i="1"/>
  <c r="AF385" i="1"/>
  <c r="AE385" i="1"/>
  <c r="AD385" i="1"/>
  <c r="AC385" i="1"/>
  <c r="AB385" i="1"/>
  <c r="AA385" i="1"/>
  <c r="Z385" i="1"/>
  <c r="Y385" i="1"/>
  <c r="X385" i="1"/>
  <c r="W385" i="1"/>
  <c r="V385" i="1"/>
  <c r="U385" i="1"/>
  <c r="T382" i="1"/>
  <c r="S382" i="1"/>
  <c r="R382" i="1"/>
  <c r="AG381" i="1"/>
  <c r="AF381" i="1"/>
  <c r="AE381" i="1"/>
  <c r="AD381" i="1"/>
  <c r="AC381" i="1"/>
  <c r="AB381" i="1"/>
  <c r="AA381" i="1"/>
  <c r="Z381" i="1"/>
  <c r="Y381" i="1"/>
  <c r="X381" i="1"/>
  <c r="W381" i="1"/>
  <c r="V381" i="1"/>
  <c r="U381" i="1"/>
  <c r="AG380" i="1"/>
  <c r="AF380" i="1"/>
  <c r="AE380" i="1"/>
  <c r="AD380" i="1"/>
  <c r="AC380" i="1"/>
  <c r="AB380" i="1"/>
  <c r="AA380" i="1"/>
  <c r="Z380" i="1"/>
  <c r="Y380" i="1"/>
  <c r="X380" i="1"/>
  <c r="W380" i="1"/>
  <c r="V380" i="1"/>
  <c r="U380" i="1"/>
  <c r="AG379" i="1"/>
  <c r="AF379" i="1"/>
  <c r="AE379" i="1"/>
  <c r="AD379" i="1"/>
  <c r="AC379" i="1"/>
  <c r="AB379" i="1"/>
  <c r="AA379" i="1"/>
  <c r="Z379" i="1"/>
  <c r="Y379" i="1"/>
  <c r="X379" i="1"/>
  <c r="W379" i="1"/>
  <c r="V379" i="1"/>
  <c r="U379" i="1"/>
  <c r="AG378" i="1"/>
  <c r="AF378" i="1"/>
  <c r="AE378" i="1"/>
  <c r="AD378" i="1"/>
  <c r="AC378" i="1"/>
  <c r="AB378" i="1"/>
  <c r="AA378" i="1"/>
  <c r="Z378" i="1"/>
  <c r="Y378" i="1"/>
  <c r="X378" i="1"/>
  <c r="W378" i="1"/>
  <c r="V378" i="1"/>
  <c r="U378" i="1"/>
  <c r="AG377" i="1"/>
  <c r="AF377" i="1"/>
  <c r="AE377" i="1"/>
  <c r="AD377" i="1"/>
  <c r="AC377" i="1"/>
  <c r="AB377" i="1"/>
  <c r="AA377" i="1"/>
  <c r="Z377" i="1"/>
  <c r="Y377" i="1"/>
  <c r="X377" i="1"/>
  <c r="W377" i="1"/>
  <c r="V377" i="1"/>
  <c r="U377" i="1"/>
  <c r="AG376" i="1"/>
  <c r="AF376" i="1"/>
  <c r="AE376" i="1"/>
  <c r="AD376" i="1"/>
  <c r="AC376" i="1"/>
  <c r="AB376" i="1"/>
  <c r="AA376" i="1"/>
  <c r="Z376" i="1"/>
  <c r="Y376" i="1"/>
  <c r="X376" i="1"/>
  <c r="W376" i="1"/>
  <c r="V376" i="1"/>
  <c r="U376" i="1"/>
  <c r="AG375" i="1"/>
  <c r="AF375" i="1"/>
  <c r="AE375" i="1"/>
  <c r="AD375" i="1"/>
  <c r="AC375" i="1"/>
  <c r="AB375" i="1"/>
  <c r="AA375" i="1"/>
  <c r="Z375" i="1"/>
  <c r="Y375" i="1"/>
  <c r="X375" i="1"/>
  <c r="W375" i="1"/>
  <c r="V375" i="1"/>
  <c r="U375" i="1"/>
  <c r="AG374" i="1"/>
  <c r="AF374" i="1"/>
  <c r="AE374" i="1"/>
  <c r="AD374" i="1"/>
  <c r="AC374" i="1"/>
  <c r="AB374" i="1"/>
  <c r="AA374" i="1"/>
  <c r="Z374" i="1"/>
  <c r="Y374" i="1"/>
  <c r="X374" i="1"/>
  <c r="W374" i="1"/>
  <c r="V374" i="1"/>
  <c r="U374" i="1"/>
  <c r="AG373" i="1"/>
  <c r="AF373" i="1"/>
  <c r="AE373" i="1"/>
  <c r="AD373" i="1"/>
  <c r="AC373" i="1"/>
  <c r="AB373" i="1"/>
  <c r="AA373" i="1"/>
  <c r="Z373" i="1"/>
  <c r="Y373" i="1"/>
  <c r="X373" i="1"/>
  <c r="W373" i="1"/>
  <c r="V373" i="1"/>
  <c r="U373" i="1"/>
  <c r="AG372" i="1"/>
  <c r="AF372" i="1"/>
  <c r="AE372" i="1"/>
  <c r="AD372" i="1"/>
  <c r="AC372" i="1"/>
  <c r="AB372" i="1"/>
  <c r="AA372" i="1"/>
  <c r="Z372" i="1"/>
  <c r="Y372" i="1"/>
  <c r="X372" i="1"/>
  <c r="W372" i="1"/>
  <c r="V372" i="1"/>
  <c r="U372" i="1"/>
  <c r="AG371" i="1"/>
  <c r="AF371" i="1"/>
  <c r="AE371" i="1"/>
  <c r="AD371" i="1"/>
  <c r="AC371" i="1"/>
  <c r="AB371" i="1"/>
  <c r="AA371" i="1"/>
  <c r="Z371" i="1"/>
  <c r="Y371" i="1"/>
  <c r="X371" i="1"/>
  <c r="W371" i="1"/>
  <c r="V371" i="1"/>
  <c r="U371" i="1"/>
  <c r="AG370" i="1"/>
  <c r="AF370" i="1"/>
  <c r="AE370" i="1"/>
  <c r="AD370" i="1"/>
  <c r="AC370" i="1"/>
  <c r="AB370" i="1"/>
  <c r="AA370" i="1"/>
  <c r="Z370" i="1"/>
  <c r="Y370" i="1"/>
  <c r="X370" i="1"/>
  <c r="W370" i="1"/>
  <c r="V370" i="1"/>
  <c r="U370" i="1"/>
  <c r="AG369" i="1"/>
  <c r="AF369" i="1"/>
  <c r="AE369" i="1"/>
  <c r="AD369" i="1"/>
  <c r="AC369" i="1"/>
  <c r="AB369" i="1"/>
  <c r="AA369" i="1"/>
  <c r="Z369" i="1"/>
  <c r="Y369" i="1"/>
  <c r="X369" i="1"/>
  <c r="W369" i="1"/>
  <c r="V369" i="1"/>
  <c r="U369" i="1"/>
  <c r="AG368" i="1"/>
  <c r="AF368" i="1"/>
  <c r="AE368" i="1"/>
  <c r="AD368" i="1"/>
  <c r="AC368" i="1"/>
  <c r="AB368" i="1"/>
  <c r="AA368" i="1"/>
  <c r="Z368" i="1"/>
  <c r="Y368" i="1"/>
  <c r="X368" i="1"/>
  <c r="W368" i="1"/>
  <c r="V368" i="1"/>
  <c r="U368" i="1"/>
  <c r="AG367" i="1"/>
  <c r="AF367" i="1"/>
  <c r="AE367" i="1"/>
  <c r="AD367" i="1"/>
  <c r="AC367" i="1"/>
  <c r="AB367" i="1"/>
  <c r="AA367" i="1"/>
  <c r="Z367" i="1"/>
  <c r="Y367" i="1"/>
  <c r="X367" i="1"/>
  <c r="W367" i="1"/>
  <c r="V367" i="1"/>
  <c r="U367" i="1"/>
  <c r="AG366" i="1"/>
  <c r="AF366" i="1"/>
  <c r="AE366" i="1"/>
  <c r="AD366" i="1"/>
  <c r="AC366" i="1"/>
  <c r="AB366" i="1"/>
  <c r="AA366" i="1"/>
  <c r="Z366" i="1"/>
  <c r="Y366" i="1"/>
  <c r="X366" i="1"/>
  <c r="W366" i="1"/>
  <c r="V366" i="1"/>
  <c r="U366" i="1"/>
  <c r="AG365" i="1"/>
  <c r="AF365" i="1"/>
  <c r="AE365" i="1"/>
  <c r="AD365" i="1"/>
  <c r="AC365" i="1"/>
  <c r="AB365" i="1"/>
  <c r="AA365" i="1"/>
  <c r="Z365" i="1"/>
  <c r="Y365" i="1"/>
  <c r="X365" i="1"/>
  <c r="W365" i="1"/>
  <c r="V365" i="1"/>
  <c r="U365" i="1"/>
  <c r="AG364" i="1"/>
  <c r="AF364" i="1"/>
  <c r="AE364" i="1"/>
  <c r="AD364" i="1"/>
  <c r="AC364" i="1"/>
  <c r="AB364" i="1"/>
  <c r="AA364" i="1"/>
  <c r="Z364" i="1"/>
  <c r="Y364" i="1"/>
  <c r="X364" i="1"/>
  <c r="W364" i="1"/>
  <c r="V364" i="1"/>
  <c r="U364" i="1"/>
  <c r="AG363" i="1"/>
  <c r="AF363" i="1"/>
  <c r="AE363" i="1"/>
  <c r="AD363" i="1"/>
  <c r="AC363" i="1"/>
  <c r="AB363" i="1"/>
  <c r="AA363" i="1"/>
  <c r="Z363" i="1"/>
  <c r="Y363" i="1"/>
  <c r="X363" i="1"/>
  <c r="W363" i="1"/>
  <c r="V363" i="1"/>
  <c r="U363" i="1"/>
  <c r="AG362" i="1"/>
  <c r="AF362" i="1"/>
  <c r="AE362" i="1"/>
  <c r="AD362" i="1"/>
  <c r="AC362" i="1"/>
  <c r="AB362" i="1"/>
  <c r="AA362" i="1"/>
  <c r="Z362" i="1"/>
  <c r="Y362" i="1"/>
  <c r="X362" i="1"/>
  <c r="W362" i="1"/>
  <c r="V362" i="1"/>
  <c r="U362" i="1"/>
  <c r="AG361" i="1"/>
  <c r="AF361" i="1"/>
  <c r="AE361" i="1"/>
  <c r="AD361" i="1"/>
  <c r="AC361" i="1"/>
  <c r="AB361" i="1"/>
  <c r="AA361" i="1"/>
  <c r="Z361" i="1"/>
  <c r="Y361" i="1"/>
  <c r="X361" i="1"/>
  <c r="W361" i="1"/>
  <c r="V361" i="1"/>
  <c r="U361" i="1"/>
  <c r="AG360" i="1"/>
  <c r="AF360" i="1"/>
  <c r="AE360" i="1"/>
  <c r="AD360" i="1"/>
  <c r="AC360" i="1"/>
  <c r="AB360" i="1"/>
  <c r="AA360" i="1"/>
  <c r="Z360" i="1"/>
  <c r="Y360" i="1"/>
  <c r="X360" i="1"/>
  <c r="W360" i="1"/>
  <c r="V360" i="1"/>
  <c r="U360" i="1"/>
  <c r="AG359" i="1"/>
  <c r="AF359" i="1"/>
  <c r="AE359" i="1"/>
  <c r="AD359" i="1"/>
  <c r="AC359" i="1"/>
  <c r="AB359" i="1"/>
  <c r="AA359" i="1"/>
  <c r="Z359" i="1"/>
  <c r="Y359" i="1"/>
  <c r="X359" i="1"/>
  <c r="W359" i="1"/>
  <c r="V359" i="1"/>
  <c r="U359" i="1"/>
  <c r="AG358" i="1"/>
  <c r="AF358" i="1"/>
  <c r="AE358" i="1"/>
  <c r="AD358" i="1"/>
  <c r="AC358" i="1"/>
  <c r="AB358" i="1"/>
  <c r="AA358" i="1"/>
  <c r="Z358" i="1"/>
  <c r="Y358" i="1"/>
  <c r="X358" i="1"/>
  <c r="W358" i="1"/>
  <c r="V358" i="1"/>
  <c r="U358" i="1"/>
  <c r="AG357" i="1"/>
  <c r="AF357" i="1"/>
  <c r="AE357" i="1"/>
  <c r="AD357" i="1"/>
  <c r="AC357" i="1"/>
  <c r="AB357" i="1"/>
  <c r="AA357" i="1"/>
  <c r="Z357" i="1"/>
  <c r="Y357" i="1"/>
  <c r="X357" i="1"/>
  <c r="W357" i="1"/>
  <c r="V357" i="1"/>
  <c r="U357" i="1"/>
  <c r="AG356" i="1"/>
  <c r="AF356" i="1"/>
  <c r="AE356" i="1"/>
  <c r="AD356" i="1"/>
  <c r="AC356" i="1"/>
  <c r="AB356" i="1"/>
  <c r="AA356" i="1"/>
  <c r="Z356" i="1"/>
  <c r="Y356" i="1"/>
  <c r="X356" i="1"/>
  <c r="W356" i="1"/>
  <c r="V356" i="1"/>
  <c r="U356" i="1"/>
  <c r="AG355" i="1"/>
  <c r="AF355" i="1"/>
  <c r="AE355" i="1"/>
  <c r="AD355" i="1"/>
  <c r="AC355" i="1"/>
  <c r="AB355" i="1"/>
  <c r="AA355" i="1"/>
  <c r="Z355" i="1"/>
  <c r="Y355" i="1"/>
  <c r="X355" i="1"/>
  <c r="W355" i="1"/>
  <c r="V355" i="1"/>
  <c r="U355" i="1"/>
  <c r="AG354" i="1"/>
  <c r="AF354" i="1"/>
  <c r="AE354" i="1"/>
  <c r="AD354" i="1"/>
  <c r="AC354" i="1"/>
  <c r="AB354" i="1"/>
  <c r="AA354" i="1"/>
  <c r="Z354" i="1"/>
  <c r="Y354" i="1"/>
  <c r="X354" i="1"/>
  <c r="W354" i="1"/>
  <c r="V354" i="1"/>
  <c r="U354" i="1"/>
  <c r="AG353" i="1"/>
  <c r="AF353" i="1"/>
  <c r="AE353" i="1"/>
  <c r="AD353" i="1"/>
  <c r="AC353" i="1"/>
  <c r="AB353" i="1"/>
  <c r="AA353" i="1"/>
  <c r="Z353" i="1"/>
  <c r="Y353" i="1"/>
  <c r="X353" i="1"/>
  <c r="W353" i="1"/>
  <c r="V353" i="1"/>
  <c r="U353" i="1"/>
  <c r="AG352" i="1"/>
  <c r="AF352" i="1"/>
  <c r="AE352" i="1"/>
  <c r="AD352" i="1"/>
  <c r="AC352" i="1"/>
  <c r="AB352" i="1"/>
  <c r="AA352" i="1"/>
  <c r="Z352" i="1"/>
  <c r="Y352" i="1"/>
  <c r="X352" i="1"/>
  <c r="W352" i="1"/>
  <c r="V352" i="1"/>
  <c r="U352" i="1"/>
  <c r="AG351" i="1"/>
  <c r="AF351" i="1"/>
  <c r="AE351" i="1"/>
  <c r="AD351" i="1"/>
  <c r="AC351" i="1"/>
  <c r="AB351" i="1"/>
  <c r="AA351" i="1"/>
  <c r="Z351" i="1"/>
  <c r="Y351" i="1"/>
  <c r="X351" i="1"/>
  <c r="W351" i="1"/>
  <c r="V351" i="1"/>
  <c r="U351" i="1"/>
  <c r="AG350" i="1"/>
  <c r="AF350" i="1"/>
  <c r="AE350" i="1"/>
  <c r="AD350" i="1"/>
  <c r="AC350" i="1"/>
  <c r="AB350" i="1"/>
  <c r="AA350" i="1"/>
  <c r="Z350" i="1"/>
  <c r="Y350" i="1"/>
  <c r="X350" i="1"/>
  <c r="W350" i="1"/>
  <c r="V350" i="1"/>
  <c r="U350" i="1"/>
  <c r="AG349" i="1"/>
  <c r="AF349" i="1"/>
  <c r="AE349" i="1"/>
  <c r="AD349" i="1"/>
  <c r="AC349" i="1"/>
  <c r="AB349" i="1"/>
  <c r="AA349" i="1"/>
  <c r="Z349" i="1"/>
  <c r="Y349" i="1"/>
  <c r="X349" i="1"/>
  <c r="W349" i="1"/>
  <c r="V349" i="1"/>
  <c r="U349" i="1"/>
  <c r="AG348" i="1"/>
  <c r="AF348" i="1"/>
  <c r="AE348" i="1"/>
  <c r="AD348" i="1"/>
  <c r="AC348" i="1"/>
  <c r="AB348" i="1"/>
  <c r="AA348" i="1"/>
  <c r="Z348" i="1"/>
  <c r="Y348" i="1"/>
  <c r="X348" i="1"/>
  <c r="W348" i="1"/>
  <c r="V348" i="1"/>
  <c r="U348" i="1"/>
  <c r="AG347" i="1"/>
  <c r="AF347" i="1"/>
  <c r="AE347" i="1"/>
  <c r="AD347" i="1"/>
  <c r="AC347" i="1"/>
  <c r="AB347" i="1"/>
  <c r="AA347" i="1"/>
  <c r="Z347" i="1"/>
  <c r="Y347" i="1"/>
  <c r="X347" i="1"/>
  <c r="W347" i="1"/>
  <c r="V347" i="1"/>
  <c r="U347" i="1"/>
  <c r="AG346" i="1"/>
  <c r="AF346" i="1"/>
  <c r="AE346" i="1"/>
  <c r="AD346" i="1"/>
  <c r="AC346" i="1"/>
  <c r="AB346" i="1"/>
  <c r="AA346" i="1"/>
  <c r="Z346" i="1"/>
  <c r="Y346" i="1"/>
  <c r="X346" i="1"/>
  <c r="W346" i="1"/>
  <c r="V346" i="1"/>
  <c r="U346" i="1"/>
  <c r="AG345" i="1"/>
  <c r="AF345" i="1"/>
  <c r="AE345" i="1"/>
  <c r="AD345" i="1"/>
  <c r="AC345" i="1"/>
  <c r="AB345" i="1"/>
  <c r="AA345" i="1"/>
  <c r="Z345" i="1"/>
  <c r="Y345" i="1"/>
  <c r="X345" i="1"/>
  <c r="W345" i="1"/>
  <c r="V345" i="1"/>
  <c r="U345" i="1"/>
  <c r="AG344" i="1"/>
  <c r="AF344" i="1"/>
  <c r="AE344" i="1"/>
  <c r="AD344" i="1"/>
  <c r="AC344" i="1"/>
  <c r="AB344" i="1"/>
  <c r="AA344" i="1"/>
  <c r="Z344" i="1"/>
  <c r="Y344" i="1"/>
  <c r="X344" i="1"/>
  <c r="W344" i="1"/>
  <c r="V344" i="1"/>
  <c r="U344" i="1"/>
  <c r="AG343" i="1"/>
  <c r="AF343" i="1"/>
  <c r="AE343" i="1"/>
  <c r="AD343" i="1"/>
  <c r="AC343" i="1"/>
  <c r="AB343" i="1"/>
  <c r="AA343" i="1"/>
  <c r="Z343" i="1"/>
  <c r="Y343" i="1"/>
  <c r="X343" i="1"/>
  <c r="W343" i="1"/>
  <c r="V343" i="1"/>
  <c r="U343" i="1"/>
  <c r="AG342" i="1"/>
  <c r="AF342" i="1"/>
  <c r="AE342" i="1"/>
  <c r="AD342" i="1"/>
  <c r="AC342" i="1"/>
  <c r="AB342" i="1"/>
  <c r="AA342" i="1"/>
  <c r="Z342" i="1"/>
  <c r="Y342" i="1"/>
  <c r="X342" i="1"/>
  <c r="W342" i="1"/>
  <c r="V342" i="1"/>
  <c r="U342" i="1"/>
  <c r="AG341" i="1"/>
  <c r="AF341" i="1"/>
  <c r="AE341" i="1"/>
  <c r="AD341" i="1"/>
  <c r="AC341" i="1"/>
  <c r="AB341" i="1"/>
  <c r="AA341" i="1"/>
  <c r="Z341" i="1"/>
  <c r="Y341" i="1"/>
  <c r="X341" i="1"/>
  <c r="W341" i="1"/>
  <c r="V341" i="1"/>
  <c r="U341" i="1"/>
  <c r="AG340" i="1"/>
  <c r="AF340" i="1"/>
  <c r="AE340" i="1"/>
  <c r="AD340" i="1"/>
  <c r="AC340" i="1"/>
  <c r="AB340" i="1"/>
  <c r="AA340" i="1"/>
  <c r="Z340" i="1"/>
  <c r="Y340" i="1"/>
  <c r="X340" i="1"/>
  <c r="W340" i="1"/>
  <c r="V340" i="1"/>
  <c r="U340" i="1"/>
  <c r="AG339" i="1"/>
  <c r="AF339" i="1"/>
  <c r="AE339" i="1"/>
  <c r="AD339" i="1"/>
  <c r="AC339" i="1"/>
  <c r="AB339" i="1"/>
  <c r="AA339" i="1"/>
  <c r="Z339" i="1"/>
  <c r="Y339" i="1"/>
  <c r="X339" i="1"/>
  <c r="W339" i="1"/>
  <c r="V339" i="1"/>
  <c r="U339" i="1"/>
  <c r="AG338" i="1"/>
  <c r="AF338" i="1"/>
  <c r="AE338" i="1"/>
  <c r="AD338" i="1"/>
  <c r="AC338" i="1"/>
  <c r="AB338" i="1"/>
  <c r="AA338" i="1"/>
  <c r="Z338" i="1"/>
  <c r="Y338" i="1"/>
  <c r="X338" i="1"/>
  <c r="W338" i="1"/>
  <c r="V338" i="1"/>
  <c r="U338" i="1"/>
  <c r="AG337" i="1"/>
  <c r="AF337" i="1"/>
  <c r="AE337" i="1"/>
  <c r="AD337" i="1"/>
  <c r="AC337" i="1"/>
  <c r="AB337" i="1"/>
  <c r="AA337" i="1"/>
  <c r="Z337" i="1"/>
  <c r="Y337" i="1"/>
  <c r="X337" i="1"/>
  <c r="W337" i="1"/>
  <c r="V337" i="1"/>
  <c r="U337" i="1"/>
  <c r="AG336" i="1"/>
  <c r="AF336" i="1"/>
  <c r="AE336" i="1"/>
  <c r="AD336" i="1"/>
  <c r="AC336" i="1"/>
  <c r="AB336" i="1"/>
  <c r="AA336" i="1"/>
  <c r="Z336" i="1"/>
  <c r="Y336" i="1"/>
  <c r="X336" i="1"/>
  <c r="W336" i="1"/>
  <c r="V336" i="1"/>
  <c r="U336" i="1"/>
  <c r="AG335" i="1"/>
  <c r="AF335" i="1"/>
  <c r="AE335" i="1"/>
  <c r="AD335" i="1"/>
  <c r="AC335" i="1"/>
  <c r="AB335" i="1"/>
  <c r="AA335" i="1"/>
  <c r="Z335" i="1"/>
  <c r="Y335" i="1"/>
  <c r="X335" i="1"/>
  <c r="W335" i="1"/>
  <c r="V335" i="1"/>
  <c r="U335" i="1"/>
  <c r="T330" i="1"/>
  <c r="S330" i="1"/>
  <c r="R330" i="1"/>
  <c r="T328" i="1"/>
  <c r="S328" i="1"/>
  <c r="R328" i="1"/>
  <c r="T326" i="1"/>
  <c r="S326" i="1"/>
  <c r="R326" i="1"/>
  <c r="AG325" i="1"/>
  <c r="AF325" i="1"/>
  <c r="AE325" i="1"/>
  <c r="AD325" i="1"/>
  <c r="AC325" i="1"/>
  <c r="AB325" i="1"/>
  <c r="AA325" i="1"/>
  <c r="Z325" i="1"/>
  <c r="Y325" i="1"/>
  <c r="X325" i="1"/>
  <c r="W325" i="1"/>
  <c r="V325" i="1"/>
  <c r="U325" i="1"/>
  <c r="AG324" i="1"/>
  <c r="AF324" i="1"/>
  <c r="AE324" i="1"/>
  <c r="AD324" i="1"/>
  <c r="AC324" i="1"/>
  <c r="AB324" i="1"/>
  <c r="AA324" i="1"/>
  <c r="Z324" i="1"/>
  <c r="Y324" i="1"/>
  <c r="X324" i="1"/>
  <c r="W324" i="1"/>
  <c r="V324" i="1"/>
  <c r="U324" i="1"/>
  <c r="AG323" i="1"/>
  <c r="AF323" i="1"/>
  <c r="AE323" i="1"/>
  <c r="AD323" i="1"/>
  <c r="AC323" i="1"/>
  <c r="AB323" i="1"/>
  <c r="AA323" i="1"/>
  <c r="Z323" i="1"/>
  <c r="Y323" i="1"/>
  <c r="X323" i="1"/>
  <c r="W323" i="1"/>
  <c r="V323" i="1"/>
  <c r="U323" i="1"/>
  <c r="AG322" i="1"/>
  <c r="AF322" i="1"/>
  <c r="AE322" i="1"/>
  <c r="AD322" i="1"/>
  <c r="AC322" i="1"/>
  <c r="AB322" i="1"/>
  <c r="AA322" i="1"/>
  <c r="Z322" i="1"/>
  <c r="Y322" i="1"/>
  <c r="X322" i="1"/>
  <c r="W322" i="1"/>
  <c r="V322" i="1"/>
  <c r="U322" i="1"/>
  <c r="AG321" i="1"/>
  <c r="AF321" i="1"/>
  <c r="AE321" i="1"/>
  <c r="AD321" i="1"/>
  <c r="AC321" i="1"/>
  <c r="AB321" i="1"/>
  <c r="AA321" i="1"/>
  <c r="Z321" i="1"/>
  <c r="Y321" i="1"/>
  <c r="X321" i="1"/>
  <c r="W321" i="1"/>
  <c r="V321" i="1"/>
  <c r="U321" i="1"/>
  <c r="AG320" i="1"/>
  <c r="AF320" i="1"/>
  <c r="AE320" i="1"/>
  <c r="AD320" i="1"/>
  <c r="AC320" i="1"/>
  <c r="AB320" i="1"/>
  <c r="AA320" i="1"/>
  <c r="Z320" i="1"/>
  <c r="Y320" i="1"/>
  <c r="X320" i="1"/>
  <c r="W320" i="1"/>
  <c r="V320" i="1"/>
  <c r="U320" i="1"/>
  <c r="AG319" i="1"/>
  <c r="AF319" i="1"/>
  <c r="AE319" i="1"/>
  <c r="AD319" i="1"/>
  <c r="AC319" i="1"/>
  <c r="AB319" i="1"/>
  <c r="AA319" i="1"/>
  <c r="Z319" i="1"/>
  <c r="Y319" i="1"/>
  <c r="X319" i="1"/>
  <c r="W319" i="1"/>
  <c r="V319" i="1"/>
  <c r="U319" i="1"/>
  <c r="AG318" i="1"/>
  <c r="AF318" i="1"/>
  <c r="AE318" i="1"/>
  <c r="AD318" i="1"/>
  <c r="AC318" i="1"/>
  <c r="AB318" i="1"/>
  <c r="AA318" i="1"/>
  <c r="Z318" i="1"/>
  <c r="Y318" i="1"/>
  <c r="X318" i="1"/>
  <c r="W318" i="1"/>
  <c r="V318" i="1"/>
  <c r="U318" i="1"/>
  <c r="AG317" i="1"/>
  <c r="AF317" i="1"/>
  <c r="AE317" i="1"/>
  <c r="AD317" i="1"/>
  <c r="AC317" i="1"/>
  <c r="AB317" i="1"/>
  <c r="AA317" i="1"/>
  <c r="Z317" i="1"/>
  <c r="Y317" i="1"/>
  <c r="X317" i="1"/>
  <c r="W317" i="1"/>
  <c r="V317" i="1"/>
  <c r="U317" i="1"/>
  <c r="AG316" i="1"/>
  <c r="AF316" i="1"/>
  <c r="AE316" i="1"/>
  <c r="AD316" i="1"/>
  <c r="AC316" i="1"/>
  <c r="AB316" i="1"/>
  <c r="AA316" i="1"/>
  <c r="Z316" i="1"/>
  <c r="Y316" i="1"/>
  <c r="X316" i="1"/>
  <c r="W316" i="1"/>
  <c r="V316" i="1"/>
  <c r="U316" i="1"/>
  <c r="AG315" i="1"/>
  <c r="AF315" i="1"/>
  <c r="AE315" i="1"/>
  <c r="AD315" i="1"/>
  <c r="AC315" i="1"/>
  <c r="AB315" i="1"/>
  <c r="AA315" i="1"/>
  <c r="Z315" i="1"/>
  <c r="Y315" i="1"/>
  <c r="X315" i="1"/>
  <c r="W315" i="1"/>
  <c r="V315" i="1"/>
  <c r="U315" i="1"/>
  <c r="T312" i="1"/>
  <c r="S312" i="1"/>
  <c r="R312" i="1"/>
  <c r="AG311" i="1"/>
  <c r="AF311" i="1"/>
  <c r="AE311" i="1"/>
  <c r="AD311" i="1"/>
  <c r="AC311" i="1"/>
  <c r="AB311" i="1"/>
  <c r="AA311" i="1"/>
  <c r="Z311" i="1"/>
  <c r="Y311" i="1"/>
  <c r="X311" i="1"/>
  <c r="W311" i="1"/>
  <c r="V311" i="1"/>
  <c r="U311" i="1"/>
  <c r="AG310" i="1"/>
  <c r="AF310" i="1"/>
  <c r="AE310" i="1"/>
  <c r="AD310" i="1"/>
  <c r="AC310" i="1"/>
  <c r="AB310" i="1"/>
  <c r="AA310" i="1"/>
  <c r="Z310" i="1"/>
  <c r="Y310" i="1"/>
  <c r="X310" i="1"/>
  <c r="W310" i="1"/>
  <c r="W312" i="1" s="1"/>
  <c r="V310" i="1"/>
  <c r="V312" i="1" s="1"/>
  <c r="U310" i="1"/>
  <c r="T307" i="1"/>
  <c r="S307" i="1"/>
  <c r="R307" i="1"/>
  <c r="AG306" i="1"/>
  <c r="AF306" i="1"/>
  <c r="AE306" i="1"/>
  <c r="AD306" i="1"/>
  <c r="AC306" i="1"/>
  <c r="AB306" i="1"/>
  <c r="AA306" i="1"/>
  <c r="Z306" i="1"/>
  <c r="Y306" i="1"/>
  <c r="X306" i="1"/>
  <c r="W306" i="1"/>
  <c r="V306" i="1"/>
  <c r="U306" i="1"/>
  <c r="AG305" i="1"/>
  <c r="AF305" i="1"/>
  <c r="AE305" i="1"/>
  <c r="AD305" i="1"/>
  <c r="AC305" i="1"/>
  <c r="AB305" i="1"/>
  <c r="AA305" i="1"/>
  <c r="Z305" i="1"/>
  <c r="Y305" i="1"/>
  <c r="X305" i="1"/>
  <c r="W305" i="1"/>
  <c r="V305" i="1"/>
  <c r="U305" i="1"/>
  <c r="AG304" i="1"/>
  <c r="AG307" i="1" s="1"/>
  <c r="AF304" i="1"/>
  <c r="AE304" i="1"/>
  <c r="AD304" i="1"/>
  <c r="AC304" i="1"/>
  <c r="AB304" i="1"/>
  <c r="AA304" i="1"/>
  <c r="Z304" i="1"/>
  <c r="Y304" i="1"/>
  <c r="X304" i="1"/>
  <c r="W304" i="1"/>
  <c r="V304" i="1"/>
  <c r="U304" i="1"/>
  <c r="AG303" i="1"/>
  <c r="AF303" i="1"/>
  <c r="AE303" i="1"/>
  <c r="AD303" i="1"/>
  <c r="AC303" i="1"/>
  <c r="AB303" i="1"/>
  <c r="AA303" i="1"/>
  <c r="Z303" i="1"/>
  <c r="Y303" i="1"/>
  <c r="X303" i="1"/>
  <c r="W303" i="1"/>
  <c r="V303" i="1"/>
  <c r="U303" i="1"/>
  <c r="T300" i="1"/>
  <c r="S300" i="1"/>
  <c r="R300" i="1"/>
  <c r="AG299" i="1"/>
  <c r="AF299" i="1"/>
  <c r="AE299" i="1"/>
  <c r="AD299" i="1"/>
  <c r="AC299" i="1"/>
  <c r="AB299" i="1"/>
  <c r="AA299" i="1"/>
  <c r="Z299" i="1"/>
  <c r="Y299" i="1"/>
  <c r="X299" i="1"/>
  <c r="W299" i="1"/>
  <c r="V299" i="1"/>
  <c r="U299" i="1"/>
  <c r="AG298" i="1"/>
  <c r="AF298" i="1"/>
  <c r="AE298" i="1"/>
  <c r="AD298" i="1"/>
  <c r="AC298" i="1"/>
  <c r="AB298" i="1"/>
  <c r="AA298" i="1"/>
  <c r="Z298" i="1"/>
  <c r="Y298" i="1"/>
  <c r="X298" i="1"/>
  <c r="W298" i="1"/>
  <c r="V298" i="1"/>
  <c r="U298" i="1"/>
  <c r="AG297" i="1"/>
  <c r="AF297" i="1"/>
  <c r="AE297" i="1"/>
  <c r="AD297" i="1"/>
  <c r="AC297" i="1"/>
  <c r="AB297" i="1"/>
  <c r="AA297" i="1"/>
  <c r="Z297" i="1"/>
  <c r="Y297" i="1"/>
  <c r="X297" i="1"/>
  <c r="W297" i="1"/>
  <c r="V297" i="1"/>
  <c r="U297" i="1"/>
  <c r="AG296" i="1"/>
  <c r="AF296" i="1"/>
  <c r="AE296" i="1"/>
  <c r="AD296" i="1"/>
  <c r="AC296" i="1"/>
  <c r="AB296" i="1"/>
  <c r="AA296" i="1"/>
  <c r="Z296" i="1"/>
  <c r="Y296" i="1"/>
  <c r="X296" i="1"/>
  <c r="W296" i="1"/>
  <c r="V296" i="1"/>
  <c r="U296" i="1"/>
  <c r="AG295" i="1"/>
  <c r="AF295" i="1"/>
  <c r="AE295" i="1"/>
  <c r="AD295" i="1"/>
  <c r="AC295" i="1"/>
  <c r="AB295" i="1"/>
  <c r="AA295" i="1"/>
  <c r="Z295" i="1"/>
  <c r="Y295" i="1"/>
  <c r="X295" i="1"/>
  <c r="W295" i="1"/>
  <c r="V295" i="1"/>
  <c r="U295" i="1"/>
  <c r="AG294" i="1"/>
  <c r="AF294" i="1"/>
  <c r="AE294" i="1"/>
  <c r="AD294" i="1"/>
  <c r="AC294" i="1"/>
  <c r="AB294" i="1"/>
  <c r="AA294" i="1"/>
  <c r="Z294" i="1"/>
  <c r="Y294" i="1"/>
  <c r="X294" i="1"/>
  <c r="W294" i="1"/>
  <c r="V294" i="1"/>
  <c r="U294" i="1"/>
  <c r="AG293" i="1"/>
  <c r="AF293" i="1"/>
  <c r="AE293" i="1"/>
  <c r="AD293" i="1"/>
  <c r="AC293" i="1"/>
  <c r="AB293" i="1"/>
  <c r="AA293" i="1"/>
  <c r="Z293" i="1"/>
  <c r="Y293" i="1"/>
  <c r="X293" i="1"/>
  <c r="W293" i="1"/>
  <c r="V293" i="1"/>
  <c r="U293" i="1"/>
  <c r="AG292" i="1"/>
  <c r="AF292" i="1"/>
  <c r="AE292" i="1"/>
  <c r="AD292" i="1"/>
  <c r="AC292" i="1"/>
  <c r="AB292" i="1"/>
  <c r="AA292" i="1"/>
  <c r="Z292" i="1"/>
  <c r="Y292" i="1"/>
  <c r="X292" i="1"/>
  <c r="W292" i="1"/>
  <c r="V292" i="1"/>
  <c r="U292" i="1"/>
  <c r="AG291" i="1"/>
  <c r="AF291" i="1"/>
  <c r="AE291" i="1"/>
  <c r="AD291" i="1"/>
  <c r="AC291" i="1"/>
  <c r="AB291" i="1"/>
  <c r="AA291" i="1"/>
  <c r="Z291" i="1"/>
  <c r="Y291" i="1"/>
  <c r="X291" i="1"/>
  <c r="W291" i="1"/>
  <c r="V291" i="1"/>
  <c r="U291" i="1"/>
  <c r="AG290" i="1"/>
  <c r="AF290" i="1"/>
  <c r="AE290" i="1"/>
  <c r="AD290" i="1"/>
  <c r="AC290" i="1"/>
  <c r="AB290" i="1"/>
  <c r="AA290" i="1"/>
  <c r="Z290" i="1"/>
  <c r="Y290" i="1"/>
  <c r="X290" i="1"/>
  <c r="W290" i="1"/>
  <c r="V290" i="1"/>
  <c r="U290" i="1"/>
  <c r="AG289" i="1"/>
  <c r="AF289" i="1"/>
  <c r="AE289" i="1"/>
  <c r="AD289" i="1"/>
  <c r="AC289" i="1"/>
  <c r="AB289" i="1"/>
  <c r="AA289" i="1"/>
  <c r="Z289" i="1"/>
  <c r="Y289" i="1"/>
  <c r="X289" i="1"/>
  <c r="W289" i="1"/>
  <c r="V289" i="1"/>
  <c r="U289" i="1"/>
  <c r="AG288" i="1"/>
  <c r="AF288" i="1"/>
  <c r="AE288" i="1"/>
  <c r="AD288" i="1"/>
  <c r="AC288" i="1"/>
  <c r="AB288" i="1"/>
  <c r="AA288" i="1"/>
  <c r="Z288" i="1"/>
  <c r="Y288" i="1"/>
  <c r="X288" i="1"/>
  <c r="W288" i="1"/>
  <c r="V288" i="1"/>
  <c r="U288" i="1"/>
  <c r="AG287" i="1"/>
  <c r="AF287" i="1"/>
  <c r="AE287" i="1"/>
  <c r="AD287" i="1"/>
  <c r="AC287" i="1"/>
  <c r="AB287" i="1"/>
  <c r="AA287" i="1"/>
  <c r="Z287" i="1"/>
  <c r="Y287" i="1"/>
  <c r="X287" i="1"/>
  <c r="W287" i="1"/>
  <c r="V287" i="1"/>
  <c r="U287" i="1"/>
  <c r="AG286" i="1"/>
  <c r="AF286" i="1"/>
  <c r="AE286" i="1"/>
  <c r="AD286" i="1"/>
  <c r="AC286" i="1"/>
  <c r="AB286" i="1"/>
  <c r="AA286" i="1"/>
  <c r="Z286" i="1"/>
  <c r="Y286" i="1"/>
  <c r="X286" i="1"/>
  <c r="W286" i="1"/>
  <c r="V286" i="1"/>
  <c r="U286" i="1"/>
  <c r="AG285" i="1"/>
  <c r="AF285" i="1"/>
  <c r="AE285" i="1"/>
  <c r="AD285" i="1"/>
  <c r="AC285" i="1"/>
  <c r="AB285" i="1"/>
  <c r="AA285" i="1"/>
  <c r="Z285" i="1"/>
  <c r="Y285" i="1"/>
  <c r="X285" i="1"/>
  <c r="W285" i="1"/>
  <c r="V285" i="1"/>
  <c r="U285" i="1"/>
  <c r="AG284" i="1"/>
  <c r="AF284" i="1"/>
  <c r="AE284" i="1"/>
  <c r="AD284" i="1"/>
  <c r="AC284" i="1"/>
  <c r="AB284" i="1"/>
  <c r="AA284" i="1"/>
  <c r="Z284" i="1"/>
  <c r="Y284" i="1"/>
  <c r="X284" i="1"/>
  <c r="W284" i="1"/>
  <c r="V284" i="1"/>
  <c r="U284" i="1"/>
  <c r="AG283" i="1"/>
  <c r="AF283" i="1"/>
  <c r="AE283" i="1"/>
  <c r="AD283" i="1"/>
  <c r="AC283" i="1"/>
  <c r="AB283" i="1"/>
  <c r="AA283" i="1"/>
  <c r="Z283" i="1"/>
  <c r="Y283" i="1"/>
  <c r="X283" i="1"/>
  <c r="W283" i="1"/>
  <c r="V283" i="1"/>
  <c r="U283" i="1"/>
  <c r="AG282" i="1"/>
  <c r="AF282" i="1"/>
  <c r="AE282" i="1"/>
  <c r="AD282" i="1"/>
  <c r="AC282" i="1"/>
  <c r="AB282" i="1"/>
  <c r="AA282" i="1"/>
  <c r="Z282" i="1"/>
  <c r="Y282" i="1"/>
  <c r="X282" i="1"/>
  <c r="W282" i="1"/>
  <c r="V282" i="1"/>
  <c r="U282" i="1"/>
  <c r="AG281" i="1"/>
  <c r="AF281" i="1"/>
  <c r="AE281" i="1"/>
  <c r="AD281" i="1"/>
  <c r="AC281" i="1"/>
  <c r="AB281" i="1"/>
  <c r="AA281" i="1"/>
  <c r="Z281" i="1"/>
  <c r="Y281" i="1"/>
  <c r="X281" i="1"/>
  <c r="W281" i="1"/>
  <c r="V281" i="1"/>
  <c r="U281" i="1"/>
  <c r="AG280" i="1"/>
  <c r="AF280" i="1"/>
  <c r="AE280" i="1"/>
  <c r="AD280" i="1"/>
  <c r="AC280" i="1"/>
  <c r="AB280" i="1"/>
  <c r="AA280" i="1"/>
  <c r="Z280" i="1"/>
  <c r="Y280" i="1"/>
  <c r="X280" i="1"/>
  <c r="W280" i="1"/>
  <c r="V280" i="1"/>
  <c r="U280" i="1"/>
  <c r="AG279" i="1"/>
  <c r="AF279" i="1"/>
  <c r="AE279" i="1"/>
  <c r="AD279" i="1"/>
  <c r="AC279" i="1"/>
  <c r="AB279" i="1"/>
  <c r="AA279" i="1"/>
  <c r="Z279" i="1"/>
  <c r="Y279" i="1"/>
  <c r="X279" i="1"/>
  <c r="W279" i="1"/>
  <c r="V279" i="1"/>
  <c r="U279" i="1"/>
  <c r="AG278" i="1"/>
  <c r="AF278" i="1"/>
  <c r="AE278" i="1"/>
  <c r="AD278" i="1"/>
  <c r="AC278" i="1"/>
  <c r="AB278" i="1"/>
  <c r="AA278" i="1"/>
  <c r="Z278" i="1"/>
  <c r="Y278" i="1"/>
  <c r="X278" i="1"/>
  <c r="W278" i="1"/>
  <c r="V278" i="1"/>
  <c r="U278" i="1"/>
  <c r="AG277" i="1"/>
  <c r="AF277" i="1"/>
  <c r="AE277" i="1"/>
  <c r="AD277" i="1"/>
  <c r="AC277" i="1"/>
  <c r="AB277" i="1"/>
  <c r="AA277" i="1"/>
  <c r="Z277" i="1"/>
  <c r="Y277" i="1"/>
  <c r="X277" i="1"/>
  <c r="W277" i="1"/>
  <c r="V277" i="1"/>
  <c r="U277" i="1"/>
  <c r="AG276" i="1"/>
  <c r="AF276" i="1"/>
  <c r="AE276" i="1"/>
  <c r="AD276" i="1"/>
  <c r="AC276" i="1"/>
  <c r="AB276" i="1"/>
  <c r="AA276" i="1"/>
  <c r="Z276" i="1"/>
  <c r="Y276" i="1"/>
  <c r="X276" i="1"/>
  <c r="W276" i="1"/>
  <c r="V276" i="1"/>
  <c r="U276" i="1"/>
  <c r="AG275" i="1"/>
  <c r="AF275" i="1"/>
  <c r="AE275" i="1"/>
  <c r="AD275" i="1"/>
  <c r="AC275" i="1"/>
  <c r="AB275" i="1"/>
  <c r="AA275" i="1"/>
  <c r="Z275" i="1"/>
  <c r="Y275" i="1"/>
  <c r="X275" i="1"/>
  <c r="W275" i="1"/>
  <c r="V275" i="1"/>
  <c r="U275" i="1"/>
  <c r="AG274" i="1"/>
  <c r="AF274" i="1"/>
  <c r="AE274" i="1"/>
  <c r="AD274" i="1"/>
  <c r="AC274" i="1"/>
  <c r="AB274" i="1"/>
  <c r="AA274" i="1"/>
  <c r="Z274" i="1"/>
  <c r="Y274" i="1"/>
  <c r="X274" i="1"/>
  <c r="W274" i="1"/>
  <c r="V274" i="1"/>
  <c r="U274" i="1"/>
  <c r="AG273" i="1"/>
  <c r="AF273" i="1"/>
  <c r="AE273" i="1"/>
  <c r="AD273" i="1"/>
  <c r="AC273" i="1"/>
  <c r="AB273" i="1"/>
  <c r="AA273" i="1"/>
  <c r="Z273" i="1"/>
  <c r="Y273" i="1"/>
  <c r="X273" i="1"/>
  <c r="W273" i="1"/>
  <c r="V273" i="1"/>
  <c r="U273" i="1"/>
  <c r="AG272" i="1"/>
  <c r="AF272" i="1"/>
  <c r="AE272" i="1"/>
  <c r="AD272" i="1"/>
  <c r="AC272" i="1"/>
  <c r="AB272" i="1"/>
  <c r="AA272" i="1"/>
  <c r="Z272" i="1"/>
  <c r="Y272" i="1"/>
  <c r="X272" i="1"/>
  <c r="W272" i="1"/>
  <c r="V272" i="1"/>
  <c r="U272" i="1"/>
  <c r="AG271" i="1"/>
  <c r="AF271" i="1"/>
  <c r="AE271" i="1"/>
  <c r="AD271" i="1"/>
  <c r="AC271" i="1"/>
  <c r="AB271" i="1"/>
  <c r="AA271" i="1"/>
  <c r="Z271" i="1"/>
  <c r="Y271" i="1"/>
  <c r="X271" i="1"/>
  <c r="W271" i="1"/>
  <c r="V271" i="1"/>
  <c r="U271" i="1"/>
  <c r="AG270" i="1"/>
  <c r="AF270" i="1"/>
  <c r="AE270" i="1"/>
  <c r="AD270" i="1"/>
  <c r="AC270" i="1"/>
  <c r="AB270" i="1"/>
  <c r="AA270" i="1"/>
  <c r="Z270" i="1"/>
  <c r="Y270" i="1"/>
  <c r="X270" i="1"/>
  <c r="W270" i="1"/>
  <c r="V270" i="1"/>
  <c r="U270" i="1"/>
  <c r="AG269" i="1"/>
  <c r="AF269" i="1"/>
  <c r="AE269" i="1"/>
  <c r="AD269" i="1"/>
  <c r="AC269" i="1"/>
  <c r="AB269" i="1"/>
  <c r="AA269" i="1"/>
  <c r="Z269" i="1"/>
  <c r="Y269" i="1"/>
  <c r="X269" i="1"/>
  <c r="W269" i="1"/>
  <c r="V269" i="1"/>
  <c r="U269" i="1"/>
  <c r="AG268" i="1"/>
  <c r="AF268" i="1"/>
  <c r="AE268" i="1"/>
  <c r="AD268" i="1"/>
  <c r="AC268" i="1"/>
  <c r="AB268" i="1"/>
  <c r="AA268" i="1"/>
  <c r="Z268" i="1"/>
  <c r="Y268" i="1"/>
  <c r="X268" i="1"/>
  <c r="W268" i="1"/>
  <c r="V268" i="1"/>
  <c r="U268" i="1"/>
  <c r="AG267" i="1"/>
  <c r="AF267" i="1"/>
  <c r="AE267" i="1"/>
  <c r="AD267" i="1"/>
  <c r="AC267" i="1"/>
  <c r="AB267" i="1"/>
  <c r="AA267" i="1"/>
  <c r="Z267" i="1"/>
  <c r="Y267" i="1"/>
  <c r="X267" i="1"/>
  <c r="W267" i="1"/>
  <c r="V267" i="1"/>
  <c r="U267" i="1"/>
  <c r="AG266" i="1"/>
  <c r="AF266" i="1"/>
  <c r="AE266" i="1"/>
  <c r="AD266" i="1"/>
  <c r="AC266" i="1"/>
  <c r="AB266" i="1"/>
  <c r="AA266" i="1"/>
  <c r="Z266" i="1"/>
  <c r="Y266" i="1"/>
  <c r="X266" i="1"/>
  <c r="W266" i="1"/>
  <c r="V266" i="1"/>
  <c r="U266" i="1"/>
  <c r="AG265" i="1"/>
  <c r="AF265" i="1"/>
  <c r="AE265" i="1"/>
  <c r="AD265" i="1"/>
  <c r="AC265" i="1"/>
  <c r="AB265" i="1"/>
  <c r="AA265" i="1"/>
  <c r="Z265" i="1"/>
  <c r="Y265" i="1"/>
  <c r="X265" i="1"/>
  <c r="W265" i="1"/>
  <c r="V265" i="1"/>
  <c r="U265" i="1"/>
  <c r="AG264" i="1"/>
  <c r="AF264" i="1"/>
  <c r="AE264" i="1"/>
  <c r="AD264" i="1"/>
  <c r="AC264" i="1"/>
  <c r="AB264" i="1"/>
  <c r="AA264" i="1"/>
  <c r="Z264" i="1"/>
  <c r="Y264" i="1"/>
  <c r="X264" i="1"/>
  <c r="W264" i="1"/>
  <c r="V264" i="1"/>
  <c r="U264" i="1"/>
  <c r="T261" i="1"/>
  <c r="S261" i="1"/>
  <c r="R261" i="1"/>
  <c r="AG260" i="1"/>
  <c r="AF260" i="1"/>
  <c r="AE260" i="1"/>
  <c r="AD260" i="1"/>
  <c r="AC260" i="1"/>
  <c r="AB260" i="1"/>
  <c r="AA260" i="1"/>
  <c r="Z260" i="1"/>
  <c r="Y260" i="1"/>
  <c r="X260" i="1"/>
  <c r="W260" i="1"/>
  <c r="V260" i="1"/>
  <c r="U260" i="1"/>
  <c r="AG259" i="1"/>
  <c r="AF259" i="1"/>
  <c r="AE259" i="1"/>
  <c r="AD259" i="1"/>
  <c r="AC259" i="1"/>
  <c r="AB259" i="1"/>
  <c r="AA259" i="1"/>
  <c r="Z259" i="1"/>
  <c r="Y259" i="1"/>
  <c r="X259" i="1"/>
  <c r="W259" i="1"/>
  <c r="V259" i="1"/>
  <c r="U259" i="1"/>
  <c r="AG258" i="1"/>
  <c r="AF258" i="1"/>
  <c r="AE258" i="1"/>
  <c r="AD258" i="1"/>
  <c r="AC258" i="1"/>
  <c r="AB258" i="1"/>
  <c r="AA258" i="1"/>
  <c r="Z258" i="1"/>
  <c r="Y258" i="1"/>
  <c r="X258" i="1"/>
  <c r="W258" i="1"/>
  <c r="V258" i="1"/>
  <c r="U258" i="1"/>
  <c r="AG257" i="1"/>
  <c r="AF257" i="1"/>
  <c r="AE257" i="1"/>
  <c r="AD257" i="1"/>
  <c r="AC257" i="1"/>
  <c r="AB257" i="1"/>
  <c r="AA257" i="1"/>
  <c r="Z257" i="1"/>
  <c r="Y257" i="1"/>
  <c r="X257" i="1"/>
  <c r="W257" i="1"/>
  <c r="V257" i="1"/>
  <c r="U257" i="1"/>
  <c r="AG256" i="1"/>
  <c r="AF256" i="1"/>
  <c r="AE256" i="1"/>
  <c r="AD256" i="1"/>
  <c r="AC256" i="1"/>
  <c r="AB256" i="1"/>
  <c r="AA256" i="1"/>
  <c r="Z256" i="1"/>
  <c r="Y256" i="1"/>
  <c r="X256" i="1"/>
  <c r="W256" i="1"/>
  <c r="V256" i="1"/>
  <c r="U256" i="1"/>
  <c r="AG255" i="1"/>
  <c r="AF255" i="1"/>
  <c r="AE255" i="1"/>
  <c r="AD255" i="1"/>
  <c r="AC255" i="1"/>
  <c r="AB255" i="1"/>
  <c r="AA255" i="1"/>
  <c r="Z255" i="1"/>
  <c r="Y255" i="1"/>
  <c r="X255" i="1"/>
  <c r="W255" i="1"/>
  <c r="V255" i="1"/>
  <c r="U255" i="1"/>
  <c r="AG254" i="1"/>
  <c r="AF254" i="1"/>
  <c r="AE254" i="1"/>
  <c r="AD254" i="1"/>
  <c r="AC254" i="1"/>
  <c r="AB254" i="1"/>
  <c r="AA254" i="1"/>
  <c r="Z254" i="1"/>
  <c r="Y254" i="1"/>
  <c r="X254" i="1"/>
  <c r="W254" i="1"/>
  <c r="V254" i="1"/>
  <c r="U254" i="1"/>
  <c r="AG253" i="1"/>
  <c r="AF253" i="1"/>
  <c r="AE253" i="1"/>
  <c r="AD253" i="1"/>
  <c r="AC253" i="1"/>
  <c r="AB253" i="1"/>
  <c r="AA253" i="1"/>
  <c r="Z253" i="1"/>
  <c r="Y253" i="1"/>
  <c r="X253" i="1"/>
  <c r="W253" i="1"/>
  <c r="V253" i="1"/>
  <c r="U253" i="1"/>
  <c r="AG252" i="1"/>
  <c r="AF252" i="1"/>
  <c r="AE252" i="1"/>
  <c r="AD252" i="1"/>
  <c r="AC252" i="1"/>
  <c r="AB252" i="1"/>
  <c r="AA252" i="1"/>
  <c r="Z252" i="1"/>
  <c r="Y252" i="1"/>
  <c r="X252" i="1"/>
  <c r="W252" i="1"/>
  <c r="V252" i="1"/>
  <c r="U252" i="1"/>
  <c r="AG251" i="1"/>
  <c r="AF251" i="1"/>
  <c r="AE251" i="1"/>
  <c r="AD251" i="1"/>
  <c r="AC251" i="1"/>
  <c r="AB251" i="1"/>
  <c r="AA251" i="1"/>
  <c r="Z251" i="1"/>
  <c r="Y251" i="1"/>
  <c r="X251" i="1"/>
  <c r="W251" i="1"/>
  <c r="V251" i="1"/>
  <c r="U251" i="1"/>
  <c r="AG250" i="1"/>
  <c r="AF250" i="1"/>
  <c r="AE250" i="1"/>
  <c r="AD250" i="1"/>
  <c r="AC250" i="1"/>
  <c r="AB250" i="1"/>
  <c r="AA250" i="1"/>
  <c r="Z250" i="1"/>
  <c r="Y250" i="1"/>
  <c r="X250" i="1"/>
  <c r="W250" i="1"/>
  <c r="V250" i="1"/>
  <c r="U250" i="1"/>
  <c r="AG249" i="1"/>
  <c r="AF249" i="1"/>
  <c r="AE249" i="1"/>
  <c r="AD249" i="1"/>
  <c r="AC249" i="1"/>
  <c r="AB249" i="1"/>
  <c r="AA249" i="1"/>
  <c r="Z249" i="1"/>
  <c r="Y249" i="1"/>
  <c r="X249" i="1"/>
  <c r="W249" i="1"/>
  <c r="V249" i="1"/>
  <c r="U249" i="1"/>
  <c r="AG248" i="1"/>
  <c r="AF248" i="1"/>
  <c r="AE248" i="1"/>
  <c r="AD248" i="1"/>
  <c r="AC248" i="1"/>
  <c r="AB248" i="1"/>
  <c r="AA248" i="1"/>
  <c r="Z248" i="1"/>
  <c r="Y248" i="1"/>
  <c r="X248" i="1"/>
  <c r="W248" i="1"/>
  <c r="V248" i="1"/>
  <c r="U248" i="1"/>
  <c r="AG247" i="1"/>
  <c r="AF247" i="1"/>
  <c r="AE247" i="1"/>
  <c r="AD247" i="1"/>
  <c r="AC247" i="1"/>
  <c r="AB247" i="1"/>
  <c r="AA247" i="1"/>
  <c r="Z247" i="1"/>
  <c r="Y247" i="1"/>
  <c r="X247" i="1"/>
  <c r="W247" i="1"/>
  <c r="V247" i="1"/>
  <c r="U247" i="1"/>
  <c r="AG246" i="1"/>
  <c r="AF246" i="1"/>
  <c r="AE246" i="1"/>
  <c r="AD246" i="1"/>
  <c r="AC246" i="1"/>
  <c r="AB246" i="1"/>
  <c r="AA246" i="1"/>
  <c r="Z246" i="1"/>
  <c r="Y246" i="1"/>
  <c r="X246" i="1"/>
  <c r="W246" i="1"/>
  <c r="V246" i="1"/>
  <c r="U246" i="1"/>
  <c r="AG245" i="1"/>
  <c r="AF245" i="1"/>
  <c r="AE245" i="1"/>
  <c r="AD245" i="1"/>
  <c r="AC245" i="1"/>
  <c r="AB245" i="1"/>
  <c r="AA245" i="1"/>
  <c r="Z245" i="1"/>
  <c r="Y245" i="1"/>
  <c r="X245" i="1"/>
  <c r="W245" i="1"/>
  <c r="V245" i="1"/>
  <c r="U245" i="1"/>
  <c r="AG244" i="1"/>
  <c r="AF244" i="1"/>
  <c r="AE244" i="1"/>
  <c r="AD244" i="1"/>
  <c r="AC244" i="1"/>
  <c r="AB244" i="1"/>
  <c r="AA244" i="1"/>
  <c r="Z244" i="1"/>
  <c r="Y244" i="1"/>
  <c r="X244" i="1"/>
  <c r="W244" i="1"/>
  <c r="V244" i="1"/>
  <c r="U244" i="1"/>
  <c r="AG243" i="1"/>
  <c r="AF243" i="1"/>
  <c r="AE243" i="1"/>
  <c r="AD243" i="1"/>
  <c r="AC243" i="1"/>
  <c r="AB243" i="1"/>
  <c r="AA243" i="1"/>
  <c r="Z243" i="1"/>
  <c r="Y243" i="1"/>
  <c r="X243" i="1"/>
  <c r="W243" i="1"/>
  <c r="V243" i="1"/>
  <c r="U243" i="1"/>
  <c r="AG242" i="1"/>
  <c r="AF242" i="1"/>
  <c r="AE242" i="1"/>
  <c r="AD242" i="1"/>
  <c r="AC242" i="1"/>
  <c r="AB242" i="1"/>
  <c r="AA242" i="1"/>
  <c r="Z242" i="1"/>
  <c r="Y242" i="1"/>
  <c r="X242" i="1"/>
  <c r="W242" i="1"/>
  <c r="V242" i="1"/>
  <c r="U242" i="1"/>
  <c r="AG241" i="1"/>
  <c r="AF241" i="1"/>
  <c r="AE241" i="1"/>
  <c r="AD241" i="1"/>
  <c r="AC241" i="1"/>
  <c r="AB241" i="1"/>
  <c r="AA241" i="1"/>
  <c r="Z241" i="1"/>
  <c r="Y241" i="1"/>
  <c r="X241" i="1"/>
  <c r="W241" i="1"/>
  <c r="V241" i="1"/>
  <c r="U241" i="1"/>
  <c r="T238" i="1"/>
  <c r="S238" i="1"/>
  <c r="R238" i="1"/>
  <c r="AG237" i="1"/>
  <c r="AF237" i="1"/>
  <c r="AE237" i="1"/>
  <c r="AD237" i="1"/>
  <c r="AC237" i="1"/>
  <c r="AB237" i="1"/>
  <c r="AA237" i="1"/>
  <c r="Z237" i="1"/>
  <c r="Y237" i="1"/>
  <c r="X237" i="1"/>
  <c r="W237" i="1"/>
  <c r="V237" i="1"/>
  <c r="U237" i="1"/>
  <c r="AG236" i="1"/>
  <c r="AF236" i="1"/>
  <c r="AE236" i="1"/>
  <c r="AD236" i="1"/>
  <c r="AC236" i="1"/>
  <c r="AB236" i="1"/>
  <c r="AA236" i="1"/>
  <c r="Z236" i="1"/>
  <c r="Y236" i="1"/>
  <c r="X236" i="1"/>
  <c r="W236" i="1"/>
  <c r="V236" i="1"/>
  <c r="U236" i="1"/>
  <c r="AG235" i="1"/>
  <c r="AF235" i="1"/>
  <c r="AE235" i="1"/>
  <c r="AD235" i="1"/>
  <c r="AC235" i="1"/>
  <c r="AB235" i="1"/>
  <c r="AA235" i="1"/>
  <c r="Z235" i="1"/>
  <c r="Y235" i="1"/>
  <c r="X235" i="1"/>
  <c r="W235" i="1"/>
  <c r="V235" i="1"/>
  <c r="U235" i="1"/>
  <c r="AG234" i="1"/>
  <c r="AF234" i="1"/>
  <c r="AE234" i="1"/>
  <c r="AD234" i="1"/>
  <c r="AC234" i="1"/>
  <c r="AB234" i="1"/>
  <c r="AA234" i="1"/>
  <c r="Z234" i="1"/>
  <c r="Y234" i="1"/>
  <c r="X234" i="1"/>
  <c r="W234" i="1"/>
  <c r="V234" i="1"/>
  <c r="U234" i="1"/>
  <c r="AG233" i="1"/>
  <c r="AF233" i="1"/>
  <c r="AE233" i="1"/>
  <c r="AD233" i="1"/>
  <c r="AC233" i="1"/>
  <c r="AB233" i="1"/>
  <c r="AA233" i="1"/>
  <c r="Z233" i="1"/>
  <c r="Y233" i="1"/>
  <c r="X233" i="1"/>
  <c r="W233" i="1"/>
  <c r="V233" i="1"/>
  <c r="U233" i="1"/>
  <c r="AG232" i="1"/>
  <c r="AF232" i="1"/>
  <c r="AE232" i="1"/>
  <c r="AD232" i="1"/>
  <c r="AC232" i="1"/>
  <c r="AB232" i="1"/>
  <c r="AA232" i="1"/>
  <c r="Z232" i="1"/>
  <c r="Y232" i="1"/>
  <c r="X232" i="1"/>
  <c r="W232" i="1"/>
  <c r="V232" i="1"/>
  <c r="U232" i="1"/>
  <c r="AG231" i="1"/>
  <c r="AF231" i="1"/>
  <c r="AE231" i="1"/>
  <c r="AD231" i="1"/>
  <c r="AC231" i="1"/>
  <c r="AB231" i="1"/>
  <c r="AA231" i="1"/>
  <c r="Z231" i="1"/>
  <c r="Y231" i="1"/>
  <c r="X231" i="1"/>
  <c r="W231" i="1"/>
  <c r="V231" i="1"/>
  <c r="U231" i="1"/>
  <c r="AG230" i="1"/>
  <c r="AF230" i="1"/>
  <c r="AE230" i="1"/>
  <c r="AD230" i="1"/>
  <c r="AC230" i="1"/>
  <c r="AB230" i="1"/>
  <c r="AA230" i="1"/>
  <c r="Z230" i="1"/>
  <c r="Y230" i="1"/>
  <c r="X230" i="1"/>
  <c r="W230" i="1"/>
  <c r="V230" i="1"/>
  <c r="U230" i="1"/>
  <c r="AG229" i="1"/>
  <c r="AF229" i="1"/>
  <c r="AE229" i="1"/>
  <c r="AD229" i="1"/>
  <c r="AC229" i="1"/>
  <c r="AB229" i="1"/>
  <c r="AA229" i="1"/>
  <c r="Z229" i="1"/>
  <c r="Y229" i="1"/>
  <c r="X229" i="1"/>
  <c r="W229" i="1"/>
  <c r="V229" i="1"/>
  <c r="U229" i="1"/>
  <c r="AG228" i="1"/>
  <c r="AF228" i="1"/>
  <c r="AE228" i="1"/>
  <c r="AD228" i="1"/>
  <c r="AC228" i="1"/>
  <c r="AB228" i="1"/>
  <c r="AA228" i="1"/>
  <c r="Z228" i="1"/>
  <c r="Y228" i="1"/>
  <c r="X228" i="1"/>
  <c r="W228" i="1"/>
  <c r="V228" i="1"/>
  <c r="U228" i="1"/>
  <c r="AG227" i="1"/>
  <c r="AF227" i="1"/>
  <c r="AE227" i="1"/>
  <c r="AD227" i="1"/>
  <c r="AC227" i="1"/>
  <c r="AB227" i="1"/>
  <c r="AA227" i="1"/>
  <c r="Z227" i="1"/>
  <c r="Y227" i="1"/>
  <c r="X227" i="1"/>
  <c r="W227" i="1"/>
  <c r="V227" i="1"/>
  <c r="U227" i="1"/>
  <c r="AG226" i="1"/>
  <c r="AF226" i="1"/>
  <c r="AE226" i="1"/>
  <c r="AD226" i="1"/>
  <c r="AC226" i="1"/>
  <c r="AB226" i="1"/>
  <c r="AA226" i="1"/>
  <c r="Z226" i="1"/>
  <c r="Y226" i="1"/>
  <c r="X226" i="1"/>
  <c r="W226" i="1"/>
  <c r="V226" i="1"/>
  <c r="U226" i="1"/>
  <c r="AG225" i="1"/>
  <c r="AF225" i="1"/>
  <c r="AE225" i="1"/>
  <c r="AD225" i="1"/>
  <c r="AC225" i="1"/>
  <c r="AB225" i="1"/>
  <c r="AA225" i="1"/>
  <c r="Z225" i="1"/>
  <c r="Y225" i="1"/>
  <c r="X225" i="1"/>
  <c r="W225" i="1"/>
  <c r="V225" i="1"/>
  <c r="U225" i="1"/>
  <c r="AG224" i="1"/>
  <c r="AF224" i="1"/>
  <c r="AE224" i="1"/>
  <c r="AD224" i="1"/>
  <c r="AC224" i="1"/>
  <c r="AB224" i="1"/>
  <c r="AA224" i="1"/>
  <c r="Z224" i="1"/>
  <c r="Y224" i="1"/>
  <c r="X224" i="1"/>
  <c r="W224" i="1"/>
  <c r="V224" i="1"/>
  <c r="U224" i="1"/>
  <c r="AG223" i="1"/>
  <c r="AF223" i="1"/>
  <c r="AE223" i="1"/>
  <c r="AD223" i="1"/>
  <c r="AC223" i="1"/>
  <c r="AB223" i="1"/>
  <c r="AA223" i="1"/>
  <c r="Z223" i="1"/>
  <c r="Y223" i="1"/>
  <c r="X223" i="1"/>
  <c r="W223" i="1"/>
  <c r="V223" i="1"/>
  <c r="U223" i="1"/>
  <c r="AG222" i="1"/>
  <c r="AF222" i="1"/>
  <c r="AE222" i="1"/>
  <c r="AD222" i="1"/>
  <c r="AC222" i="1"/>
  <c r="AB222" i="1"/>
  <c r="AA222" i="1"/>
  <c r="Z222" i="1"/>
  <c r="Y222" i="1"/>
  <c r="X222" i="1"/>
  <c r="W222" i="1"/>
  <c r="V222" i="1"/>
  <c r="U222" i="1"/>
  <c r="AG221" i="1"/>
  <c r="AF221" i="1"/>
  <c r="AE221" i="1"/>
  <c r="AD221" i="1"/>
  <c r="AC221" i="1"/>
  <c r="AB221" i="1"/>
  <c r="AA221" i="1"/>
  <c r="Z221" i="1"/>
  <c r="Y221" i="1"/>
  <c r="X221" i="1"/>
  <c r="W221" i="1"/>
  <c r="V221" i="1"/>
  <c r="U221" i="1"/>
  <c r="AG220" i="1"/>
  <c r="AF220" i="1"/>
  <c r="AE220" i="1"/>
  <c r="AD220" i="1"/>
  <c r="AC220" i="1"/>
  <c r="AB220" i="1"/>
  <c r="AA220" i="1"/>
  <c r="Z220" i="1"/>
  <c r="Y220" i="1"/>
  <c r="X220" i="1"/>
  <c r="W220" i="1"/>
  <c r="V220" i="1"/>
  <c r="U220" i="1"/>
  <c r="AG219" i="1"/>
  <c r="AF219" i="1"/>
  <c r="AE219" i="1"/>
  <c r="AD219" i="1"/>
  <c r="AC219" i="1"/>
  <c r="AB219" i="1"/>
  <c r="AA219" i="1"/>
  <c r="Z219" i="1"/>
  <c r="Y219" i="1"/>
  <c r="X219" i="1"/>
  <c r="W219" i="1"/>
  <c r="V219" i="1"/>
  <c r="U219" i="1"/>
  <c r="AG218" i="1"/>
  <c r="AF218" i="1"/>
  <c r="AE218" i="1"/>
  <c r="AD218" i="1"/>
  <c r="AC218" i="1"/>
  <c r="AB218" i="1"/>
  <c r="AA218" i="1"/>
  <c r="Z218" i="1"/>
  <c r="Y218" i="1"/>
  <c r="X218" i="1"/>
  <c r="W218" i="1"/>
  <c r="V218" i="1"/>
  <c r="U218" i="1"/>
  <c r="AG217" i="1"/>
  <c r="AF217" i="1"/>
  <c r="AE217" i="1"/>
  <c r="AD217" i="1"/>
  <c r="AC217" i="1"/>
  <c r="AB217" i="1"/>
  <c r="AA217" i="1"/>
  <c r="Z217" i="1"/>
  <c r="Y217" i="1"/>
  <c r="X217" i="1"/>
  <c r="W217" i="1"/>
  <c r="V217" i="1"/>
  <c r="U217" i="1"/>
  <c r="T214" i="1"/>
  <c r="S214" i="1"/>
  <c r="R214" i="1"/>
  <c r="AG213" i="1"/>
  <c r="AF213" i="1"/>
  <c r="AE213" i="1"/>
  <c r="AD213" i="1"/>
  <c r="AC213" i="1"/>
  <c r="AB213" i="1"/>
  <c r="AA213" i="1"/>
  <c r="Z213" i="1"/>
  <c r="Y213" i="1"/>
  <c r="X213" i="1"/>
  <c r="W213" i="1"/>
  <c r="V213" i="1"/>
  <c r="U213" i="1"/>
  <c r="AG212" i="1"/>
  <c r="AF212" i="1"/>
  <c r="AE212" i="1"/>
  <c r="AD212" i="1"/>
  <c r="AC212" i="1"/>
  <c r="AB212" i="1"/>
  <c r="AA212" i="1"/>
  <c r="Z212" i="1"/>
  <c r="Y212" i="1"/>
  <c r="X212" i="1"/>
  <c r="W212" i="1"/>
  <c r="V212" i="1"/>
  <c r="U212" i="1"/>
  <c r="AG211" i="1"/>
  <c r="AF211" i="1"/>
  <c r="AE211" i="1"/>
  <c r="AD211" i="1"/>
  <c r="AC211" i="1"/>
  <c r="AB211" i="1"/>
  <c r="AA211" i="1"/>
  <c r="Z211" i="1"/>
  <c r="Y211" i="1"/>
  <c r="X211" i="1"/>
  <c r="W211" i="1"/>
  <c r="V211" i="1"/>
  <c r="U211" i="1"/>
  <c r="AG210" i="1"/>
  <c r="AF210" i="1"/>
  <c r="AE210" i="1"/>
  <c r="AD210" i="1"/>
  <c r="AC210" i="1"/>
  <c r="AB210" i="1"/>
  <c r="AA210" i="1"/>
  <c r="Z210" i="1"/>
  <c r="Y210" i="1"/>
  <c r="X210" i="1"/>
  <c r="W210" i="1"/>
  <c r="V210" i="1"/>
  <c r="U210" i="1"/>
  <c r="AG209" i="1"/>
  <c r="AF209" i="1"/>
  <c r="AE209" i="1"/>
  <c r="AD209" i="1"/>
  <c r="AC209" i="1"/>
  <c r="AB209" i="1"/>
  <c r="AA209" i="1"/>
  <c r="Z209" i="1"/>
  <c r="Y209" i="1"/>
  <c r="X209" i="1"/>
  <c r="W209" i="1"/>
  <c r="V209" i="1"/>
  <c r="U209" i="1"/>
  <c r="AG208" i="1"/>
  <c r="AF208" i="1"/>
  <c r="AE208" i="1"/>
  <c r="AD208" i="1"/>
  <c r="AC208" i="1"/>
  <c r="AB208" i="1"/>
  <c r="AA208" i="1"/>
  <c r="Z208" i="1"/>
  <c r="Y208" i="1"/>
  <c r="X208" i="1"/>
  <c r="W208" i="1"/>
  <c r="V208" i="1"/>
  <c r="U208" i="1"/>
  <c r="AG207" i="1"/>
  <c r="AF207" i="1"/>
  <c r="AE207" i="1"/>
  <c r="AD207" i="1"/>
  <c r="AC207" i="1"/>
  <c r="AB207" i="1"/>
  <c r="AA207" i="1"/>
  <c r="Z207" i="1"/>
  <c r="Y207" i="1"/>
  <c r="X207" i="1"/>
  <c r="W207" i="1"/>
  <c r="V207" i="1"/>
  <c r="U207" i="1"/>
  <c r="AG206" i="1"/>
  <c r="AF206" i="1"/>
  <c r="AE206" i="1"/>
  <c r="AD206" i="1"/>
  <c r="AC206" i="1"/>
  <c r="AB206" i="1"/>
  <c r="AA206" i="1"/>
  <c r="Z206" i="1"/>
  <c r="Y206" i="1"/>
  <c r="X206" i="1"/>
  <c r="W206" i="1"/>
  <c r="V206" i="1"/>
  <c r="U206" i="1"/>
  <c r="AG205" i="1"/>
  <c r="AF205" i="1"/>
  <c r="AE205" i="1"/>
  <c r="AD205" i="1"/>
  <c r="AC205" i="1"/>
  <c r="AB205" i="1"/>
  <c r="AA205" i="1"/>
  <c r="Z205" i="1"/>
  <c r="Y205" i="1"/>
  <c r="X205" i="1"/>
  <c r="W205" i="1"/>
  <c r="V205" i="1"/>
  <c r="U205" i="1"/>
  <c r="AG204" i="1"/>
  <c r="AF204" i="1"/>
  <c r="AE204" i="1"/>
  <c r="AD204" i="1"/>
  <c r="AC204" i="1"/>
  <c r="AB204" i="1"/>
  <c r="AA204" i="1"/>
  <c r="Z204" i="1"/>
  <c r="Y204" i="1"/>
  <c r="X204" i="1"/>
  <c r="W204" i="1"/>
  <c r="V204" i="1"/>
  <c r="U204" i="1"/>
  <c r="AG203" i="1"/>
  <c r="AF203" i="1"/>
  <c r="AE203" i="1"/>
  <c r="AD203" i="1"/>
  <c r="AC203" i="1"/>
  <c r="AB203" i="1"/>
  <c r="AA203" i="1"/>
  <c r="Z203" i="1"/>
  <c r="Y203" i="1"/>
  <c r="X203" i="1"/>
  <c r="W203" i="1"/>
  <c r="V203" i="1"/>
  <c r="U203" i="1"/>
  <c r="T200" i="1"/>
  <c r="S200" i="1"/>
  <c r="R200" i="1"/>
  <c r="AG199" i="1"/>
  <c r="AF199" i="1"/>
  <c r="AE199" i="1"/>
  <c r="AD199" i="1"/>
  <c r="AC199" i="1"/>
  <c r="AB199" i="1"/>
  <c r="AA199" i="1"/>
  <c r="Z199" i="1"/>
  <c r="Y199" i="1"/>
  <c r="X199" i="1"/>
  <c r="W199" i="1"/>
  <c r="V199" i="1"/>
  <c r="U199" i="1"/>
  <c r="AG198" i="1"/>
  <c r="AF198" i="1"/>
  <c r="AE198" i="1"/>
  <c r="AD198" i="1"/>
  <c r="AC198" i="1"/>
  <c r="AB198" i="1"/>
  <c r="AA198" i="1"/>
  <c r="Z198" i="1"/>
  <c r="Y198" i="1"/>
  <c r="X198" i="1"/>
  <c r="W198" i="1"/>
  <c r="V198" i="1"/>
  <c r="U198" i="1"/>
  <c r="AG197" i="1"/>
  <c r="AF197" i="1"/>
  <c r="AE197" i="1"/>
  <c r="AD197" i="1"/>
  <c r="AC197" i="1"/>
  <c r="AB197" i="1"/>
  <c r="AA197" i="1"/>
  <c r="Z197" i="1"/>
  <c r="Y197" i="1"/>
  <c r="X197" i="1"/>
  <c r="W197" i="1"/>
  <c r="V197" i="1"/>
  <c r="U197" i="1"/>
  <c r="AG196" i="1"/>
  <c r="AF196" i="1"/>
  <c r="AE196" i="1"/>
  <c r="AD196" i="1"/>
  <c r="AC196" i="1"/>
  <c r="AB196" i="1"/>
  <c r="AA196" i="1"/>
  <c r="Z196" i="1"/>
  <c r="Y196" i="1"/>
  <c r="X196" i="1"/>
  <c r="W196" i="1"/>
  <c r="V196" i="1"/>
  <c r="U196" i="1"/>
  <c r="AG195" i="1"/>
  <c r="AF195" i="1"/>
  <c r="AE195" i="1"/>
  <c r="AD195" i="1"/>
  <c r="AC195" i="1"/>
  <c r="AB195" i="1"/>
  <c r="AA195" i="1"/>
  <c r="Z195" i="1"/>
  <c r="Y195" i="1"/>
  <c r="X195" i="1"/>
  <c r="W195" i="1"/>
  <c r="V195" i="1"/>
  <c r="U195" i="1"/>
  <c r="AG194" i="1"/>
  <c r="AF194" i="1"/>
  <c r="AE194" i="1"/>
  <c r="AD194" i="1"/>
  <c r="AC194" i="1"/>
  <c r="AB194" i="1"/>
  <c r="AA194" i="1"/>
  <c r="Z194" i="1"/>
  <c r="Y194" i="1"/>
  <c r="X194" i="1"/>
  <c r="W194" i="1"/>
  <c r="V194" i="1"/>
  <c r="U194" i="1"/>
  <c r="AG193" i="1"/>
  <c r="AF193" i="1"/>
  <c r="AE193" i="1"/>
  <c r="AD193" i="1"/>
  <c r="AC193" i="1"/>
  <c r="AB193" i="1"/>
  <c r="AA193" i="1"/>
  <c r="Z193" i="1"/>
  <c r="Y193" i="1"/>
  <c r="X193" i="1"/>
  <c r="W193" i="1"/>
  <c r="V193" i="1"/>
  <c r="U193" i="1"/>
  <c r="AG192" i="1"/>
  <c r="AF192" i="1"/>
  <c r="AE192" i="1"/>
  <c r="AD192" i="1"/>
  <c r="AC192" i="1"/>
  <c r="AB192" i="1"/>
  <c r="AA192" i="1"/>
  <c r="Z192" i="1"/>
  <c r="Y192" i="1"/>
  <c r="X192" i="1"/>
  <c r="W192" i="1"/>
  <c r="V192" i="1"/>
  <c r="U192" i="1"/>
  <c r="AG191" i="1"/>
  <c r="AF191" i="1"/>
  <c r="AE191" i="1"/>
  <c r="AD191" i="1"/>
  <c r="AC191" i="1"/>
  <c r="AB191" i="1"/>
  <c r="AA191" i="1"/>
  <c r="Z191" i="1"/>
  <c r="Y191" i="1"/>
  <c r="X191" i="1"/>
  <c r="W191" i="1"/>
  <c r="V191" i="1"/>
  <c r="U191" i="1"/>
  <c r="AG190" i="1"/>
  <c r="AF190" i="1"/>
  <c r="AE190" i="1"/>
  <c r="AD190" i="1"/>
  <c r="AC190" i="1"/>
  <c r="AB190" i="1"/>
  <c r="AA190" i="1"/>
  <c r="Z190" i="1"/>
  <c r="Y190" i="1"/>
  <c r="X190" i="1"/>
  <c r="W190" i="1"/>
  <c r="V190" i="1"/>
  <c r="U190" i="1"/>
  <c r="AG189" i="1"/>
  <c r="AF189" i="1"/>
  <c r="AE189" i="1"/>
  <c r="AD189" i="1"/>
  <c r="AC189" i="1"/>
  <c r="AB189" i="1"/>
  <c r="AA189" i="1"/>
  <c r="Z189" i="1"/>
  <c r="Y189" i="1"/>
  <c r="X189" i="1"/>
  <c r="W189" i="1"/>
  <c r="V189" i="1"/>
  <c r="U189" i="1"/>
  <c r="AG188" i="1"/>
  <c r="AF188" i="1"/>
  <c r="AE188" i="1"/>
  <c r="AD188" i="1"/>
  <c r="AC188" i="1"/>
  <c r="AB188" i="1"/>
  <c r="AA188" i="1"/>
  <c r="Z188" i="1"/>
  <c r="Y188" i="1"/>
  <c r="X188" i="1"/>
  <c r="W188" i="1"/>
  <c r="V188" i="1"/>
  <c r="U188" i="1"/>
  <c r="AG187" i="1"/>
  <c r="AF187" i="1"/>
  <c r="AE187" i="1"/>
  <c r="AD187" i="1"/>
  <c r="AC187" i="1"/>
  <c r="AB187" i="1"/>
  <c r="AA187" i="1"/>
  <c r="Z187" i="1"/>
  <c r="Y187" i="1"/>
  <c r="X187" i="1"/>
  <c r="W187" i="1"/>
  <c r="V187" i="1"/>
  <c r="U187" i="1"/>
  <c r="AG186" i="1"/>
  <c r="AF186" i="1"/>
  <c r="AE186" i="1"/>
  <c r="AD186" i="1"/>
  <c r="AC186" i="1"/>
  <c r="AB186" i="1"/>
  <c r="AA186" i="1"/>
  <c r="Z186" i="1"/>
  <c r="Y186" i="1"/>
  <c r="X186" i="1"/>
  <c r="W186" i="1"/>
  <c r="V186" i="1"/>
  <c r="U186" i="1"/>
  <c r="AG185" i="1"/>
  <c r="AF185" i="1"/>
  <c r="AE185" i="1"/>
  <c r="AD185" i="1"/>
  <c r="AC185" i="1"/>
  <c r="AB185" i="1"/>
  <c r="AA185" i="1"/>
  <c r="Z185" i="1"/>
  <c r="Y185" i="1"/>
  <c r="X185" i="1"/>
  <c r="W185" i="1"/>
  <c r="V185" i="1"/>
  <c r="U185" i="1"/>
  <c r="T182" i="1"/>
  <c r="S182" i="1"/>
  <c r="R182" i="1"/>
  <c r="AG181" i="1"/>
  <c r="AF181" i="1"/>
  <c r="AE181" i="1"/>
  <c r="AD181" i="1"/>
  <c r="AC181" i="1"/>
  <c r="AB181" i="1"/>
  <c r="AA181" i="1"/>
  <c r="Z181" i="1"/>
  <c r="Y181" i="1"/>
  <c r="X181" i="1"/>
  <c r="W181" i="1"/>
  <c r="V181" i="1"/>
  <c r="U181" i="1"/>
  <c r="AG180" i="1"/>
  <c r="AF180" i="1"/>
  <c r="AE180" i="1"/>
  <c r="AD180" i="1"/>
  <c r="AC180" i="1"/>
  <c r="AB180" i="1"/>
  <c r="AA180" i="1"/>
  <c r="Z180" i="1"/>
  <c r="Y180" i="1"/>
  <c r="X180" i="1"/>
  <c r="W180" i="1"/>
  <c r="V180" i="1"/>
  <c r="U180" i="1"/>
  <c r="AG179" i="1"/>
  <c r="AF179" i="1"/>
  <c r="AE179" i="1"/>
  <c r="AD179" i="1"/>
  <c r="AC179" i="1"/>
  <c r="AB179" i="1"/>
  <c r="AA179" i="1"/>
  <c r="Z179" i="1"/>
  <c r="Y179" i="1"/>
  <c r="X179" i="1"/>
  <c r="W179" i="1"/>
  <c r="V179" i="1"/>
  <c r="U179" i="1"/>
  <c r="AG178" i="1"/>
  <c r="AF178" i="1"/>
  <c r="AE178" i="1"/>
  <c r="AD178" i="1"/>
  <c r="AC178" i="1"/>
  <c r="AB178" i="1"/>
  <c r="AA178" i="1"/>
  <c r="Z178" i="1"/>
  <c r="Y178" i="1"/>
  <c r="X178" i="1"/>
  <c r="W178" i="1"/>
  <c r="V178" i="1"/>
  <c r="U178" i="1"/>
  <c r="AG177" i="1"/>
  <c r="AF177" i="1"/>
  <c r="AE177" i="1"/>
  <c r="AD177" i="1"/>
  <c r="AC177" i="1"/>
  <c r="AB177" i="1"/>
  <c r="AA177" i="1"/>
  <c r="Z177" i="1"/>
  <c r="Y177" i="1"/>
  <c r="X177" i="1"/>
  <c r="W177" i="1"/>
  <c r="V177" i="1"/>
  <c r="U177" i="1"/>
  <c r="AG176" i="1"/>
  <c r="AF176" i="1"/>
  <c r="AE176" i="1"/>
  <c r="AD176" i="1"/>
  <c r="AC176" i="1"/>
  <c r="AB176" i="1"/>
  <c r="AA176" i="1"/>
  <c r="Z176" i="1"/>
  <c r="Y176" i="1"/>
  <c r="X176" i="1"/>
  <c r="W176" i="1"/>
  <c r="V176" i="1"/>
  <c r="U176" i="1"/>
  <c r="AG175" i="1"/>
  <c r="AF175" i="1"/>
  <c r="AE175" i="1"/>
  <c r="AD175" i="1"/>
  <c r="AC175" i="1"/>
  <c r="AB175" i="1"/>
  <c r="AA175" i="1"/>
  <c r="Z175" i="1"/>
  <c r="Y175" i="1"/>
  <c r="X175" i="1"/>
  <c r="W175" i="1"/>
  <c r="V175" i="1"/>
  <c r="U175" i="1"/>
  <c r="AG174" i="1"/>
  <c r="AF174" i="1"/>
  <c r="AE174" i="1"/>
  <c r="AD174" i="1"/>
  <c r="AC174" i="1"/>
  <c r="AB174" i="1"/>
  <c r="AA174" i="1"/>
  <c r="Z174" i="1"/>
  <c r="Y174" i="1"/>
  <c r="X174" i="1"/>
  <c r="W174" i="1"/>
  <c r="V174" i="1"/>
  <c r="U174" i="1"/>
  <c r="AG173" i="1"/>
  <c r="AF173" i="1"/>
  <c r="AE173" i="1"/>
  <c r="AD173" i="1"/>
  <c r="AC173" i="1"/>
  <c r="AB173" i="1"/>
  <c r="AA173" i="1"/>
  <c r="Z173" i="1"/>
  <c r="Y173" i="1"/>
  <c r="X173" i="1"/>
  <c r="W173" i="1"/>
  <c r="V173" i="1"/>
  <c r="U173" i="1"/>
  <c r="AG172" i="1"/>
  <c r="AF172" i="1"/>
  <c r="AE172" i="1"/>
  <c r="AD172" i="1"/>
  <c r="AC172" i="1"/>
  <c r="AB172" i="1"/>
  <c r="AA172" i="1"/>
  <c r="Z172" i="1"/>
  <c r="Y172" i="1"/>
  <c r="X172" i="1"/>
  <c r="W172" i="1"/>
  <c r="V172" i="1"/>
  <c r="U172" i="1"/>
  <c r="AG171" i="1"/>
  <c r="AF171" i="1"/>
  <c r="AE171" i="1"/>
  <c r="AD171" i="1"/>
  <c r="AC171" i="1"/>
  <c r="AB171" i="1"/>
  <c r="AA171" i="1"/>
  <c r="Z171" i="1"/>
  <c r="Y171" i="1"/>
  <c r="X171" i="1"/>
  <c r="W171" i="1"/>
  <c r="V171" i="1"/>
  <c r="U171" i="1"/>
  <c r="AG170" i="1"/>
  <c r="AF170" i="1"/>
  <c r="AE170" i="1"/>
  <c r="AD170" i="1"/>
  <c r="AC170" i="1"/>
  <c r="AB170" i="1"/>
  <c r="AA170" i="1"/>
  <c r="Z170" i="1"/>
  <c r="Y170" i="1"/>
  <c r="X170" i="1"/>
  <c r="W170" i="1"/>
  <c r="V170" i="1"/>
  <c r="U170" i="1"/>
  <c r="T167" i="1"/>
  <c r="S167" i="1"/>
  <c r="R167" i="1"/>
  <c r="T165" i="1"/>
  <c r="S165" i="1"/>
  <c r="R165" i="1"/>
  <c r="AG164" i="1"/>
  <c r="AF164" i="1"/>
  <c r="AE164" i="1"/>
  <c r="AD164" i="1"/>
  <c r="AC164" i="1"/>
  <c r="AB164" i="1"/>
  <c r="AA164" i="1"/>
  <c r="Z164" i="1"/>
  <c r="Y164" i="1"/>
  <c r="X164" i="1"/>
  <c r="W164" i="1"/>
  <c r="V164" i="1"/>
  <c r="U164" i="1"/>
  <c r="AG163" i="1"/>
  <c r="AF163" i="1"/>
  <c r="AE163" i="1"/>
  <c r="AD163" i="1"/>
  <c r="AC163" i="1"/>
  <c r="AB163" i="1"/>
  <c r="AA163" i="1"/>
  <c r="Z163" i="1"/>
  <c r="Y163" i="1"/>
  <c r="X163" i="1"/>
  <c r="W163" i="1"/>
  <c r="V163" i="1"/>
  <c r="U163" i="1"/>
  <c r="AG162" i="1"/>
  <c r="AF162" i="1"/>
  <c r="AE162" i="1"/>
  <c r="AD162" i="1"/>
  <c r="AC162" i="1"/>
  <c r="AB162" i="1"/>
  <c r="AA162" i="1"/>
  <c r="Z162" i="1"/>
  <c r="Y162" i="1"/>
  <c r="X162" i="1"/>
  <c r="W162" i="1"/>
  <c r="V162" i="1"/>
  <c r="U162" i="1"/>
  <c r="AG161" i="1"/>
  <c r="AF161" i="1"/>
  <c r="AE161" i="1"/>
  <c r="AD161" i="1"/>
  <c r="AC161" i="1"/>
  <c r="AB161" i="1"/>
  <c r="AA161" i="1"/>
  <c r="Z161" i="1"/>
  <c r="Y161" i="1"/>
  <c r="X161" i="1"/>
  <c r="W161" i="1"/>
  <c r="V161" i="1"/>
  <c r="U161" i="1"/>
  <c r="AG160" i="1"/>
  <c r="AF160" i="1"/>
  <c r="AE160" i="1"/>
  <c r="AD160" i="1"/>
  <c r="AC160" i="1"/>
  <c r="AB160" i="1"/>
  <c r="AA160" i="1"/>
  <c r="Z160" i="1"/>
  <c r="Y160" i="1"/>
  <c r="X160" i="1"/>
  <c r="W160" i="1"/>
  <c r="V160" i="1"/>
  <c r="U160" i="1"/>
  <c r="AG159" i="1"/>
  <c r="AF159" i="1"/>
  <c r="AE159" i="1"/>
  <c r="AD159" i="1"/>
  <c r="AC159" i="1"/>
  <c r="AB159" i="1"/>
  <c r="AA159" i="1"/>
  <c r="Z159" i="1"/>
  <c r="Y159" i="1"/>
  <c r="X159" i="1"/>
  <c r="W159" i="1"/>
  <c r="V159" i="1"/>
  <c r="U159" i="1"/>
  <c r="AG158" i="1"/>
  <c r="AF158" i="1"/>
  <c r="AE158" i="1"/>
  <c r="AD158" i="1"/>
  <c r="AC158" i="1"/>
  <c r="AB158" i="1"/>
  <c r="AA158" i="1"/>
  <c r="Z158" i="1"/>
  <c r="Y158" i="1"/>
  <c r="X158" i="1"/>
  <c r="W158" i="1"/>
  <c r="V158" i="1"/>
  <c r="U158" i="1"/>
  <c r="AG157" i="1"/>
  <c r="AF157" i="1"/>
  <c r="AE157" i="1"/>
  <c r="AD157" i="1"/>
  <c r="AC157" i="1"/>
  <c r="AB157" i="1"/>
  <c r="AA157" i="1"/>
  <c r="Z157" i="1"/>
  <c r="Y157" i="1"/>
  <c r="X157" i="1"/>
  <c r="W157" i="1"/>
  <c r="V157" i="1"/>
  <c r="U157" i="1"/>
  <c r="T154" i="1"/>
  <c r="S154" i="1"/>
  <c r="R154" i="1"/>
  <c r="AG153" i="1"/>
  <c r="AF153" i="1"/>
  <c r="AE153" i="1"/>
  <c r="AD153" i="1"/>
  <c r="AC153" i="1"/>
  <c r="AB153" i="1"/>
  <c r="AA153" i="1"/>
  <c r="Z153" i="1"/>
  <c r="Y153" i="1"/>
  <c r="X153" i="1"/>
  <c r="W153" i="1"/>
  <c r="V153" i="1"/>
  <c r="U153" i="1"/>
  <c r="AG152" i="1"/>
  <c r="AF152" i="1"/>
  <c r="AE152" i="1"/>
  <c r="AD152" i="1"/>
  <c r="AC152" i="1"/>
  <c r="AB152" i="1"/>
  <c r="AA152" i="1"/>
  <c r="Z152" i="1"/>
  <c r="Y152" i="1"/>
  <c r="X152" i="1"/>
  <c r="W152" i="1"/>
  <c r="V152" i="1"/>
  <c r="U152" i="1"/>
  <c r="AG151" i="1"/>
  <c r="AF151" i="1"/>
  <c r="AE151" i="1"/>
  <c r="AD151" i="1"/>
  <c r="AC151" i="1"/>
  <c r="AB151" i="1"/>
  <c r="AA151" i="1"/>
  <c r="Z151" i="1"/>
  <c r="Y151" i="1"/>
  <c r="X151" i="1"/>
  <c r="W151" i="1"/>
  <c r="V151" i="1"/>
  <c r="U151" i="1"/>
  <c r="AG150" i="1"/>
  <c r="AF150" i="1"/>
  <c r="AE150" i="1"/>
  <c r="AD150" i="1"/>
  <c r="AC150" i="1"/>
  <c r="AB150" i="1"/>
  <c r="AA150" i="1"/>
  <c r="Z150" i="1"/>
  <c r="Y150" i="1"/>
  <c r="X150" i="1"/>
  <c r="W150" i="1"/>
  <c r="V150" i="1"/>
  <c r="U150" i="1"/>
  <c r="AG149" i="1"/>
  <c r="AF149" i="1"/>
  <c r="AE149" i="1"/>
  <c r="AD149" i="1"/>
  <c r="AC149" i="1"/>
  <c r="AB149" i="1"/>
  <c r="AA149" i="1"/>
  <c r="Z149" i="1"/>
  <c r="Y149" i="1"/>
  <c r="X149" i="1"/>
  <c r="W149" i="1"/>
  <c r="V149" i="1"/>
  <c r="U149" i="1"/>
  <c r="AG148" i="1"/>
  <c r="AF148" i="1"/>
  <c r="AE148" i="1"/>
  <c r="AD148" i="1"/>
  <c r="AC148" i="1"/>
  <c r="AB148" i="1"/>
  <c r="AA148" i="1"/>
  <c r="Z148" i="1"/>
  <c r="Y148" i="1"/>
  <c r="X148" i="1"/>
  <c r="W148" i="1"/>
  <c r="V148" i="1"/>
  <c r="U148" i="1"/>
  <c r="AG147" i="1"/>
  <c r="AF147" i="1"/>
  <c r="AE147" i="1"/>
  <c r="AD147" i="1"/>
  <c r="AC147" i="1"/>
  <c r="AB147" i="1"/>
  <c r="AA147" i="1"/>
  <c r="Z147" i="1"/>
  <c r="Y147" i="1"/>
  <c r="X147" i="1"/>
  <c r="W147" i="1"/>
  <c r="V147" i="1"/>
  <c r="U147" i="1"/>
  <c r="AG146" i="1"/>
  <c r="AF146" i="1"/>
  <c r="AE146" i="1"/>
  <c r="AD146" i="1"/>
  <c r="AC146" i="1"/>
  <c r="AB146" i="1"/>
  <c r="AA146" i="1"/>
  <c r="Z146" i="1"/>
  <c r="Y146" i="1"/>
  <c r="X146" i="1"/>
  <c r="W146" i="1"/>
  <c r="V146" i="1"/>
  <c r="U146" i="1"/>
  <c r="AG145" i="1"/>
  <c r="AF145" i="1"/>
  <c r="AE145" i="1"/>
  <c r="AD145" i="1"/>
  <c r="AC145" i="1"/>
  <c r="AB145" i="1"/>
  <c r="AA145" i="1"/>
  <c r="Z145" i="1"/>
  <c r="Y145" i="1"/>
  <c r="X145" i="1"/>
  <c r="W145" i="1"/>
  <c r="V145" i="1"/>
  <c r="U145" i="1"/>
  <c r="AG144" i="1"/>
  <c r="AF144" i="1"/>
  <c r="AE144" i="1"/>
  <c r="AD144" i="1"/>
  <c r="AC144" i="1"/>
  <c r="AB144" i="1"/>
  <c r="AA144" i="1"/>
  <c r="Z144" i="1"/>
  <c r="Y144" i="1"/>
  <c r="X144" i="1"/>
  <c r="W144" i="1"/>
  <c r="V144" i="1"/>
  <c r="U144" i="1"/>
  <c r="AG143" i="1"/>
  <c r="AF143" i="1"/>
  <c r="AE143" i="1"/>
  <c r="AD143" i="1"/>
  <c r="AC143" i="1"/>
  <c r="AB143" i="1"/>
  <c r="AA143" i="1"/>
  <c r="Z143" i="1"/>
  <c r="Y143" i="1"/>
  <c r="X143" i="1"/>
  <c r="W143" i="1"/>
  <c r="V143" i="1"/>
  <c r="U143" i="1"/>
  <c r="AG142" i="1"/>
  <c r="AF142" i="1"/>
  <c r="AE142" i="1"/>
  <c r="AD142" i="1"/>
  <c r="AC142" i="1"/>
  <c r="AB142" i="1"/>
  <c r="AA142" i="1"/>
  <c r="Z142" i="1"/>
  <c r="Y142" i="1"/>
  <c r="X142" i="1"/>
  <c r="W142" i="1"/>
  <c r="V142" i="1"/>
  <c r="U142" i="1"/>
  <c r="AG141" i="1"/>
  <c r="AF141" i="1"/>
  <c r="AE141" i="1"/>
  <c r="AD141" i="1"/>
  <c r="AC141" i="1"/>
  <c r="AB141" i="1"/>
  <c r="AA141" i="1"/>
  <c r="Z141" i="1"/>
  <c r="Y141" i="1"/>
  <c r="X141" i="1"/>
  <c r="W141" i="1"/>
  <c r="V141" i="1"/>
  <c r="U141" i="1"/>
  <c r="AG140" i="1"/>
  <c r="AF140" i="1"/>
  <c r="AE140" i="1"/>
  <c r="AD140" i="1"/>
  <c r="AC140" i="1"/>
  <c r="AB140" i="1"/>
  <c r="AA140" i="1"/>
  <c r="Z140" i="1"/>
  <c r="Y140" i="1"/>
  <c r="X140" i="1"/>
  <c r="W140" i="1"/>
  <c r="V140" i="1"/>
  <c r="U140" i="1"/>
  <c r="AG139" i="1"/>
  <c r="AF139" i="1"/>
  <c r="AE139" i="1"/>
  <c r="AD139" i="1"/>
  <c r="AC139" i="1"/>
  <c r="AB139" i="1"/>
  <c r="AA139" i="1"/>
  <c r="Z139" i="1"/>
  <c r="Y139" i="1"/>
  <c r="X139" i="1"/>
  <c r="W139" i="1"/>
  <c r="V139" i="1"/>
  <c r="U139" i="1"/>
  <c r="AG138" i="1"/>
  <c r="AF138" i="1"/>
  <c r="AE138" i="1"/>
  <c r="AD138" i="1"/>
  <c r="AC138" i="1"/>
  <c r="AB138" i="1"/>
  <c r="AA138" i="1"/>
  <c r="Z138" i="1"/>
  <c r="Y138" i="1"/>
  <c r="X138" i="1"/>
  <c r="W138" i="1"/>
  <c r="V138" i="1"/>
  <c r="U138" i="1"/>
  <c r="AG137" i="1"/>
  <c r="AF137" i="1"/>
  <c r="AE137" i="1"/>
  <c r="AD137" i="1"/>
  <c r="AC137" i="1"/>
  <c r="AB137" i="1"/>
  <c r="AA137" i="1"/>
  <c r="Z137" i="1"/>
  <c r="Y137" i="1"/>
  <c r="X137" i="1"/>
  <c r="W137" i="1"/>
  <c r="V137" i="1"/>
  <c r="U137" i="1"/>
  <c r="AG136" i="1"/>
  <c r="AF136" i="1"/>
  <c r="AE136" i="1"/>
  <c r="AD136" i="1"/>
  <c r="AC136" i="1"/>
  <c r="AB136" i="1"/>
  <c r="AA136" i="1"/>
  <c r="Z136" i="1"/>
  <c r="Y136" i="1"/>
  <c r="X136" i="1"/>
  <c r="W136" i="1"/>
  <c r="V136" i="1"/>
  <c r="U136" i="1"/>
  <c r="AG135" i="1"/>
  <c r="AF135" i="1"/>
  <c r="AE135" i="1"/>
  <c r="AD135" i="1"/>
  <c r="AC135" i="1"/>
  <c r="AB135" i="1"/>
  <c r="AA135" i="1"/>
  <c r="Z135" i="1"/>
  <c r="Y135" i="1"/>
  <c r="X135" i="1"/>
  <c r="W135" i="1"/>
  <c r="V135" i="1"/>
  <c r="U135" i="1"/>
  <c r="AG134" i="1"/>
  <c r="AF134" i="1"/>
  <c r="AE134" i="1"/>
  <c r="AD134" i="1"/>
  <c r="AC134" i="1"/>
  <c r="AB134" i="1"/>
  <c r="AA134" i="1"/>
  <c r="Z134" i="1"/>
  <c r="Y134" i="1"/>
  <c r="X134" i="1"/>
  <c r="W134" i="1"/>
  <c r="V134" i="1"/>
  <c r="U134" i="1"/>
  <c r="AG133" i="1"/>
  <c r="AF133" i="1"/>
  <c r="AE133" i="1"/>
  <c r="AD133" i="1"/>
  <c r="AC133" i="1"/>
  <c r="AB133" i="1"/>
  <c r="AA133" i="1"/>
  <c r="Z133" i="1"/>
  <c r="Y133" i="1"/>
  <c r="X133" i="1"/>
  <c r="W133" i="1"/>
  <c r="V133" i="1"/>
  <c r="U133" i="1"/>
  <c r="AG132" i="1"/>
  <c r="AF132" i="1"/>
  <c r="AE132" i="1"/>
  <c r="AD132" i="1"/>
  <c r="AC132" i="1"/>
  <c r="AB132" i="1"/>
  <c r="AA132" i="1"/>
  <c r="Z132" i="1"/>
  <c r="Y132" i="1"/>
  <c r="X132" i="1"/>
  <c r="W132" i="1"/>
  <c r="V132" i="1"/>
  <c r="U132" i="1"/>
  <c r="AG131" i="1"/>
  <c r="AF131" i="1"/>
  <c r="AE131" i="1"/>
  <c r="AD131" i="1"/>
  <c r="AC131" i="1"/>
  <c r="AB131" i="1"/>
  <c r="AA131" i="1"/>
  <c r="Z131" i="1"/>
  <c r="Y131" i="1"/>
  <c r="X131" i="1"/>
  <c r="W131" i="1"/>
  <c r="V131" i="1"/>
  <c r="U131" i="1"/>
  <c r="AG130" i="1"/>
  <c r="AF130" i="1"/>
  <c r="AE130" i="1"/>
  <c r="AD130" i="1"/>
  <c r="AC130" i="1"/>
  <c r="AB130" i="1"/>
  <c r="AA130" i="1"/>
  <c r="Z130" i="1"/>
  <c r="Y130" i="1"/>
  <c r="X130" i="1"/>
  <c r="W130" i="1"/>
  <c r="V130" i="1"/>
  <c r="U130" i="1"/>
  <c r="AG129" i="1"/>
  <c r="AF129" i="1"/>
  <c r="AE129" i="1"/>
  <c r="AD129" i="1"/>
  <c r="AC129" i="1"/>
  <c r="AB129" i="1"/>
  <c r="AA129" i="1"/>
  <c r="Z129" i="1"/>
  <c r="Y129" i="1"/>
  <c r="X129" i="1"/>
  <c r="W129" i="1"/>
  <c r="V129" i="1"/>
  <c r="U129" i="1"/>
  <c r="AG128" i="1"/>
  <c r="AF128" i="1"/>
  <c r="AE128" i="1"/>
  <c r="AD128" i="1"/>
  <c r="AC128" i="1"/>
  <c r="AB128" i="1"/>
  <c r="AA128" i="1"/>
  <c r="Z128" i="1"/>
  <c r="Y128" i="1"/>
  <c r="X128" i="1"/>
  <c r="W128" i="1"/>
  <c r="V128" i="1"/>
  <c r="U128" i="1"/>
  <c r="AG127" i="1"/>
  <c r="AF127" i="1"/>
  <c r="AE127" i="1"/>
  <c r="AD127" i="1"/>
  <c r="AC127" i="1"/>
  <c r="AB127" i="1"/>
  <c r="AA127" i="1"/>
  <c r="Z127" i="1"/>
  <c r="Y127" i="1"/>
  <c r="X127" i="1"/>
  <c r="W127" i="1"/>
  <c r="V127" i="1"/>
  <c r="U127" i="1"/>
  <c r="T122" i="1"/>
  <c r="S122" i="1"/>
  <c r="R122" i="1"/>
  <c r="T120" i="1"/>
  <c r="S120" i="1"/>
  <c r="R120" i="1"/>
  <c r="AG119" i="1"/>
  <c r="AF119" i="1"/>
  <c r="AE119" i="1"/>
  <c r="AD119" i="1"/>
  <c r="AC119" i="1"/>
  <c r="AB119" i="1"/>
  <c r="AA119" i="1"/>
  <c r="Z119" i="1"/>
  <c r="Y119" i="1"/>
  <c r="X119" i="1"/>
  <c r="W119" i="1"/>
  <c r="V119" i="1"/>
  <c r="U119" i="1"/>
  <c r="AG118" i="1"/>
  <c r="AF118" i="1"/>
  <c r="AE118" i="1"/>
  <c r="AD118" i="1"/>
  <c r="AC118" i="1"/>
  <c r="AB118" i="1"/>
  <c r="AA118" i="1"/>
  <c r="Z118" i="1"/>
  <c r="Y118" i="1"/>
  <c r="X118" i="1"/>
  <c r="W118" i="1"/>
  <c r="V118" i="1"/>
  <c r="U118" i="1"/>
  <c r="AG117" i="1"/>
  <c r="AF117" i="1"/>
  <c r="AE117" i="1"/>
  <c r="AD117" i="1"/>
  <c r="AC117" i="1"/>
  <c r="AB117" i="1"/>
  <c r="AA117" i="1"/>
  <c r="Z117" i="1"/>
  <c r="Y117" i="1"/>
  <c r="X117" i="1"/>
  <c r="W117" i="1"/>
  <c r="V117" i="1"/>
  <c r="U117" i="1"/>
  <c r="AG116" i="1"/>
  <c r="AF116" i="1"/>
  <c r="AE116" i="1"/>
  <c r="AD116" i="1"/>
  <c r="AC116" i="1"/>
  <c r="AB116" i="1"/>
  <c r="AA116" i="1"/>
  <c r="Z116" i="1"/>
  <c r="Y116" i="1"/>
  <c r="X116" i="1"/>
  <c r="W116" i="1"/>
  <c r="V116" i="1"/>
  <c r="U116" i="1"/>
  <c r="AG115" i="1"/>
  <c r="AF115" i="1"/>
  <c r="AE115" i="1"/>
  <c r="AD115" i="1"/>
  <c r="AC115" i="1"/>
  <c r="AB115" i="1"/>
  <c r="AA115" i="1"/>
  <c r="Z115" i="1"/>
  <c r="Y115" i="1"/>
  <c r="X115" i="1"/>
  <c r="W115" i="1"/>
  <c r="V115" i="1"/>
  <c r="U115" i="1"/>
  <c r="AG114" i="1"/>
  <c r="AF114" i="1"/>
  <c r="AE114" i="1"/>
  <c r="AD114" i="1"/>
  <c r="AC114" i="1"/>
  <c r="AB114" i="1"/>
  <c r="AA114" i="1"/>
  <c r="Z114" i="1"/>
  <c r="Y114" i="1"/>
  <c r="X114" i="1"/>
  <c r="W114" i="1"/>
  <c r="V114" i="1"/>
  <c r="U114" i="1"/>
  <c r="T111" i="1"/>
  <c r="S111" i="1"/>
  <c r="R111" i="1"/>
  <c r="AG110" i="1"/>
  <c r="AF110" i="1"/>
  <c r="AE110" i="1"/>
  <c r="AD110" i="1"/>
  <c r="AC110" i="1"/>
  <c r="AB110" i="1"/>
  <c r="AA110" i="1"/>
  <c r="Z110" i="1"/>
  <c r="Y110" i="1"/>
  <c r="X110" i="1"/>
  <c r="W110" i="1"/>
  <c r="V110" i="1"/>
  <c r="U110" i="1"/>
  <c r="AG109" i="1"/>
  <c r="AF109" i="1"/>
  <c r="AE109" i="1"/>
  <c r="AD109" i="1"/>
  <c r="AC109" i="1"/>
  <c r="AB109" i="1"/>
  <c r="AA109" i="1"/>
  <c r="Z109" i="1"/>
  <c r="Y109" i="1"/>
  <c r="X109" i="1"/>
  <c r="W109" i="1"/>
  <c r="V109" i="1"/>
  <c r="U109" i="1"/>
  <c r="AG108" i="1"/>
  <c r="AF108" i="1"/>
  <c r="AE108" i="1"/>
  <c r="AD108" i="1"/>
  <c r="AC108" i="1"/>
  <c r="AB108" i="1"/>
  <c r="AA108" i="1"/>
  <c r="Z108" i="1"/>
  <c r="Y108" i="1"/>
  <c r="X108" i="1"/>
  <c r="W108" i="1"/>
  <c r="V108" i="1"/>
  <c r="U108" i="1"/>
  <c r="AG107" i="1"/>
  <c r="AF107" i="1"/>
  <c r="AE107" i="1"/>
  <c r="AD107" i="1"/>
  <c r="AC107" i="1"/>
  <c r="AB107" i="1"/>
  <c r="AA107" i="1"/>
  <c r="Z107" i="1"/>
  <c r="Y107" i="1"/>
  <c r="X107" i="1"/>
  <c r="W107" i="1"/>
  <c r="V107" i="1"/>
  <c r="U107" i="1"/>
  <c r="AG106" i="1"/>
  <c r="AF106" i="1"/>
  <c r="AE106" i="1"/>
  <c r="AD106" i="1"/>
  <c r="AC106" i="1"/>
  <c r="AB106" i="1"/>
  <c r="AA106" i="1"/>
  <c r="Z106" i="1"/>
  <c r="Y106" i="1"/>
  <c r="X106" i="1"/>
  <c r="W106" i="1"/>
  <c r="V106" i="1"/>
  <c r="U106" i="1"/>
  <c r="AG105" i="1"/>
  <c r="AF105" i="1"/>
  <c r="AE105" i="1"/>
  <c r="AD105" i="1"/>
  <c r="AC105" i="1"/>
  <c r="AB105" i="1"/>
  <c r="AA105" i="1"/>
  <c r="Z105" i="1"/>
  <c r="Y105" i="1"/>
  <c r="X105" i="1"/>
  <c r="W105" i="1"/>
  <c r="V105" i="1"/>
  <c r="U105" i="1"/>
  <c r="AG104" i="1"/>
  <c r="AF104" i="1"/>
  <c r="AE104" i="1"/>
  <c r="AD104" i="1"/>
  <c r="AC104" i="1"/>
  <c r="AB104" i="1"/>
  <c r="AA104" i="1"/>
  <c r="Z104" i="1"/>
  <c r="Y104" i="1"/>
  <c r="X104" i="1"/>
  <c r="W104" i="1"/>
  <c r="V104" i="1"/>
  <c r="U104" i="1"/>
  <c r="AG103" i="1"/>
  <c r="AF103" i="1"/>
  <c r="AE103" i="1"/>
  <c r="AD103" i="1"/>
  <c r="AC103" i="1"/>
  <c r="AB103" i="1"/>
  <c r="AA103" i="1"/>
  <c r="Z103" i="1"/>
  <c r="Y103" i="1"/>
  <c r="X103" i="1"/>
  <c r="W103" i="1"/>
  <c r="V103" i="1"/>
  <c r="U103" i="1"/>
  <c r="AG102" i="1"/>
  <c r="AF102" i="1"/>
  <c r="AE102" i="1"/>
  <c r="AD102" i="1"/>
  <c r="AC102" i="1"/>
  <c r="AB102" i="1"/>
  <c r="AA102" i="1"/>
  <c r="Z102" i="1"/>
  <c r="Y102" i="1"/>
  <c r="X102" i="1"/>
  <c r="W102" i="1"/>
  <c r="V102" i="1"/>
  <c r="U102" i="1"/>
  <c r="AG101" i="1"/>
  <c r="AF101" i="1"/>
  <c r="AE101" i="1"/>
  <c r="AD101" i="1"/>
  <c r="AC101" i="1"/>
  <c r="AB101" i="1"/>
  <c r="AA101" i="1"/>
  <c r="Z101" i="1"/>
  <c r="Y101" i="1"/>
  <c r="X101" i="1"/>
  <c r="W101" i="1"/>
  <c r="V101" i="1"/>
  <c r="U101" i="1"/>
  <c r="AG100" i="1"/>
  <c r="AF100" i="1"/>
  <c r="AE100" i="1"/>
  <c r="AD100" i="1"/>
  <c r="AC100" i="1"/>
  <c r="AB100" i="1"/>
  <c r="AA100" i="1"/>
  <c r="Z100" i="1"/>
  <c r="Y100" i="1"/>
  <c r="X100" i="1"/>
  <c r="W100" i="1"/>
  <c r="V100" i="1"/>
  <c r="U100" i="1"/>
  <c r="AG99" i="1"/>
  <c r="AF99" i="1"/>
  <c r="AE99" i="1"/>
  <c r="AD99" i="1"/>
  <c r="AC99" i="1"/>
  <c r="AB99" i="1"/>
  <c r="AA99" i="1"/>
  <c r="Z99" i="1"/>
  <c r="Y99" i="1"/>
  <c r="X99" i="1"/>
  <c r="W99" i="1"/>
  <c r="V99" i="1"/>
  <c r="U99" i="1"/>
  <c r="AG98" i="1"/>
  <c r="AF98" i="1"/>
  <c r="AE98" i="1"/>
  <c r="AD98" i="1"/>
  <c r="AC98" i="1"/>
  <c r="AB98" i="1"/>
  <c r="AA98" i="1"/>
  <c r="Z98" i="1"/>
  <c r="Y98" i="1"/>
  <c r="X98" i="1"/>
  <c r="W98" i="1"/>
  <c r="V98" i="1"/>
  <c r="U98" i="1"/>
  <c r="AG97" i="1"/>
  <c r="AF97" i="1"/>
  <c r="AE97" i="1"/>
  <c r="AD97" i="1"/>
  <c r="AC97" i="1"/>
  <c r="AB97" i="1"/>
  <c r="AA97" i="1"/>
  <c r="Z97" i="1"/>
  <c r="Y97" i="1"/>
  <c r="X97" i="1"/>
  <c r="W97" i="1"/>
  <c r="V97" i="1"/>
  <c r="U97" i="1"/>
  <c r="AG96" i="1"/>
  <c r="AF96" i="1"/>
  <c r="AE96" i="1"/>
  <c r="AD96" i="1"/>
  <c r="AC96" i="1"/>
  <c r="AB96" i="1"/>
  <c r="AA96" i="1"/>
  <c r="Z96" i="1"/>
  <c r="Y96" i="1"/>
  <c r="X96" i="1"/>
  <c r="W96" i="1"/>
  <c r="V96" i="1"/>
  <c r="U96" i="1"/>
  <c r="AG95" i="1"/>
  <c r="AF95" i="1"/>
  <c r="AE95" i="1"/>
  <c r="AD95" i="1"/>
  <c r="AC95" i="1"/>
  <c r="AB95" i="1"/>
  <c r="AA95" i="1"/>
  <c r="Z95" i="1"/>
  <c r="Y95" i="1"/>
  <c r="X95" i="1"/>
  <c r="W95" i="1"/>
  <c r="V95" i="1"/>
  <c r="U95" i="1"/>
  <c r="AG94" i="1"/>
  <c r="AF94" i="1"/>
  <c r="AE94" i="1"/>
  <c r="AD94" i="1"/>
  <c r="AC94" i="1"/>
  <c r="AB94" i="1"/>
  <c r="AA94" i="1"/>
  <c r="Z94" i="1"/>
  <c r="Y94" i="1"/>
  <c r="X94" i="1"/>
  <c r="W94" i="1"/>
  <c r="V94" i="1"/>
  <c r="U94" i="1"/>
  <c r="AG93" i="1"/>
  <c r="AF93" i="1"/>
  <c r="AE93" i="1"/>
  <c r="AD93" i="1"/>
  <c r="AC93" i="1"/>
  <c r="AB93" i="1"/>
  <c r="AA93" i="1"/>
  <c r="Z93" i="1"/>
  <c r="Y93" i="1"/>
  <c r="X93" i="1"/>
  <c r="W93" i="1"/>
  <c r="V93" i="1"/>
  <c r="U93" i="1"/>
  <c r="AG92" i="1"/>
  <c r="AF92" i="1"/>
  <c r="AE92" i="1"/>
  <c r="AD92" i="1"/>
  <c r="AC92" i="1"/>
  <c r="AB92" i="1"/>
  <c r="AA92" i="1"/>
  <c r="Z92" i="1"/>
  <c r="Y92" i="1"/>
  <c r="X92" i="1"/>
  <c r="W92" i="1"/>
  <c r="V92" i="1"/>
  <c r="U92" i="1"/>
  <c r="AG91" i="1"/>
  <c r="AF91" i="1"/>
  <c r="AE91" i="1"/>
  <c r="AD91" i="1"/>
  <c r="AC91" i="1"/>
  <c r="AB91" i="1"/>
  <c r="AA91" i="1"/>
  <c r="Z91" i="1"/>
  <c r="Y91" i="1"/>
  <c r="X91" i="1"/>
  <c r="W91" i="1"/>
  <c r="V91" i="1"/>
  <c r="U91" i="1"/>
  <c r="AG90" i="1"/>
  <c r="AF90" i="1"/>
  <c r="AE90" i="1"/>
  <c r="AD90" i="1"/>
  <c r="AC90" i="1"/>
  <c r="AB90" i="1"/>
  <c r="AA90" i="1"/>
  <c r="Z90" i="1"/>
  <c r="Y90" i="1"/>
  <c r="X90" i="1"/>
  <c r="W90" i="1"/>
  <c r="V90" i="1"/>
  <c r="U90" i="1"/>
  <c r="AG89" i="1"/>
  <c r="AF89" i="1"/>
  <c r="AE89" i="1"/>
  <c r="AD89" i="1"/>
  <c r="AC89" i="1"/>
  <c r="AB89" i="1"/>
  <c r="AA89" i="1"/>
  <c r="Z89" i="1"/>
  <c r="Y89" i="1"/>
  <c r="X89" i="1"/>
  <c r="W89" i="1"/>
  <c r="V89" i="1"/>
  <c r="U89" i="1"/>
  <c r="AG88" i="1"/>
  <c r="AF88" i="1"/>
  <c r="AE88" i="1"/>
  <c r="AD88" i="1"/>
  <c r="AC88" i="1"/>
  <c r="AB88" i="1"/>
  <c r="AA88" i="1"/>
  <c r="Z88" i="1"/>
  <c r="Y88" i="1"/>
  <c r="X88" i="1"/>
  <c r="W88" i="1"/>
  <c r="V88" i="1"/>
  <c r="U88" i="1"/>
  <c r="AG87" i="1"/>
  <c r="AF87" i="1"/>
  <c r="AE87" i="1"/>
  <c r="AD87" i="1"/>
  <c r="AC87" i="1"/>
  <c r="AB87" i="1"/>
  <c r="AA87" i="1"/>
  <c r="Z87" i="1"/>
  <c r="Y87" i="1"/>
  <c r="X87" i="1"/>
  <c r="W87" i="1"/>
  <c r="V87" i="1"/>
  <c r="U87" i="1"/>
  <c r="AG86" i="1"/>
  <c r="AF86" i="1"/>
  <c r="AE86" i="1"/>
  <c r="AD86" i="1"/>
  <c r="AC86" i="1"/>
  <c r="AB86" i="1"/>
  <c r="AA86" i="1"/>
  <c r="Z86" i="1"/>
  <c r="Y86" i="1"/>
  <c r="X86" i="1"/>
  <c r="W86" i="1"/>
  <c r="V86" i="1"/>
  <c r="U86" i="1"/>
  <c r="AG85" i="1"/>
  <c r="AF85" i="1"/>
  <c r="AE85" i="1"/>
  <c r="AD85" i="1"/>
  <c r="AC85" i="1"/>
  <c r="AB85" i="1"/>
  <c r="AA85" i="1"/>
  <c r="Z85" i="1"/>
  <c r="Y85" i="1"/>
  <c r="X85" i="1"/>
  <c r="W85" i="1"/>
  <c r="V85" i="1"/>
  <c r="U85" i="1"/>
  <c r="AG84" i="1"/>
  <c r="AF84" i="1"/>
  <c r="AE84" i="1"/>
  <c r="AD84" i="1"/>
  <c r="AC84" i="1"/>
  <c r="AB84" i="1"/>
  <c r="AA84" i="1"/>
  <c r="Z84" i="1"/>
  <c r="Y84" i="1"/>
  <c r="X84" i="1"/>
  <c r="W84" i="1"/>
  <c r="V84" i="1"/>
  <c r="U84" i="1"/>
  <c r="AG83" i="1"/>
  <c r="AF83" i="1"/>
  <c r="AE83" i="1"/>
  <c r="AD83" i="1"/>
  <c r="AC83" i="1"/>
  <c r="AB83" i="1"/>
  <c r="AA83" i="1"/>
  <c r="Z83" i="1"/>
  <c r="Y83" i="1"/>
  <c r="X83" i="1"/>
  <c r="W83" i="1"/>
  <c r="V83" i="1"/>
  <c r="U83" i="1"/>
  <c r="AG82" i="1"/>
  <c r="AF82" i="1"/>
  <c r="AE82" i="1"/>
  <c r="AD82" i="1"/>
  <c r="AC82" i="1"/>
  <c r="AB82" i="1"/>
  <c r="AA82" i="1"/>
  <c r="Z82" i="1"/>
  <c r="Y82" i="1"/>
  <c r="X82" i="1"/>
  <c r="W82" i="1"/>
  <c r="V82" i="1"/>
  <c r="U82" i="1"/>
  <c r="AG81" i="1"/>
  <c r="AF81" i="1"/>
  <c r="AE81" i="1"/>
  <c r="AD81" i="1"/>
  <c r="AC81" i="1"/>
  <c r="AB81" i="1"/>
  <c r="AA81" i="1"/>
  <c r="Z81" i="1"/>
  <c r="Y81" i="1"/>
  <c r="X81" i="1"/>
  <c r="W81" i="1"/>
  <c r="V81" i="1"/>
  <c r="U81" i="1"/>
  <c r="AG80" i="1"/>
  <c r="AF80" i="1"/>
  <c r="AE80" i="1"/>
  <c r="AD80" i="1"/>
  <c r="AC80" i="1"/>
  <c r="AB80" i="1"/>
  <c r="AA80" i="1"/>
  <c r="Z80" i="1"/>
  <c r="Y80" i="1"/>
  <c r="X80" i="1"/>
  <c r="W80" i="1"/>
  <c r="V80" i="1"/>
  <c r="U80" i="1"/>
  <c r="AG79" i="1"/>
  <c r="AF79" i="1"/>
  <c r="AE79" i="1"/>
  <c r="AD79" i="1"/>
  <c r="AC79" i="1"/>
  <c r="AB79" i="1"/>
  <c r="AA79" i="1"/>
  <c r="Z79" i="1"/>
  <c r="Y79" i="1"/>
  <c r="X79" i="1"/>
  <c r="W79" i="1"/>
  <c r="V79" i="1"/>
  <c r="U79" i="1"/>
  <c r="AG78" i="1"/>
  <c r="AF78" i="1"/>
  <c r="AE78" i="1"/>
  <c r="AD78" i="1"/>
  <c r="AC78" i="1"/>
  <c r="AB78" i="1"/>
  <c r="AA78" i="1"/>
  <c r="Z78" i="1"/>
  <c r="Y78" i="1"/>
  <c r="X78" i="1"/>
  <c r="W78" i="1"/>
  <c r="V78" i="1"/>
  <c r="U78" i="1"/>
  <c r="AG77" i="1"/>
  <c r="AF77" i="1"/>
  <c r="AE77" i="1"/>
  <c r="AD77" i="1"/>
  <c r="AC77" i="1"/>
  <c r="AB77" i="1"/>
  <c r="AA77" i="1"/>
  <c r="Z77" i="1"/>
  <c r="Y77" i="1"/>
  <c r="X77" i="1"/>
  <c r="W77" i="1"/>
  <c r="V77" i="1"/>
  <c r="U77" i="1"/>
  <c r="AG76" i="1"/>
  <c r="AF76" i="1"/>
  <c r="AE76" i="1"/>
  <c r="AD76" i="1"/>
  <c r="AC76" i="1"/>
  <c r="AB76" i="1"/>
  <c r="AA76" i="1"/>
  <c r="Z76" i="1"/>
  <c r="Y76" i="1"/>
  <c r="X76" i="1"/>
  <c r="W76" i="1"/>
  <c r="V76" i="1"/>
  <c r="U76" i="1"/>
  <c r="AG75" i="1"/>
  <c r="AF75" i="1"/>
  <c r="AE75" i="1"/>
  <c r="AD75" i="1"/>
  <c r="AC75" i="1"/>
  <c r="AB75" i="1"/>
  <c r="AA75" i="1"/>
  <c r="Z75" i="1"/>
  <c r="Y75" i="1"/>
  <c r="X75" i="1"/>
  <c r="W75" i="1"/>
  <c r="V75" i="1"/>
  <c r="U75" i="1"/>
  <c r="AG74" i="1"/>
  <c r="AF74" i="1"/>
  <c r="AE74" i="1"/>
  <c r="AD74" i="1"/>
  <c r="AC74" i="1"/>
  <c r="AB74" i="1"/>
  <c r="AA74" i="1"/>
  <c r="Z74" i="1"/>
  <c r="Y74" i="1"/>
  <c r="X74" i="1"/>
  <c r="W74" i="1"/>
  <c r="V74" i="1"/>
  <c r="U74" i="1"/>
  <c r="AG73" i="1"/>
  <c r="AF73" i="1"/>
  <c r="AE73" i="1"/>
  <c r="AD73" i="1"/>
  <c r="AC73" i="1"/>
  <c r="AB73" i="1"/>
  <c r="AA73" i="1"/>
  <c r="Z73" i="1"/>
  <c r="Y73" i="1"/>
  <c r="X73" i="1"/>
  <c r="W73" i="1"/>
  <c r="V73" i="1"/>
  <c r="U73" i="1"/>
  <c r="AG72" i="1"/>
  <c r="AF72" i="1"/>
  <c r="AE72" i="1"/>
  <c r="AD72" i="1"/>
  <c r="AC72" i="1"/>
  <c r="AB72" i="1"/>
  <c r="AA72" i="1"/>
  <c r="Z72" i="1"/>
  <c r="Y72" i="1"/>
  <c r="X72" i="1"/>
  <c r="W72" i="1"/>
  <c r="V72" i="1"/>
  <c r="U72" i="1"/>
  <c r="AG71" i="1"/>
  <c r="AF71" i="1"/>
  <c r="AE71" i="1"/>
  <c r="AD71" i="1"/>
  <c r="AC71" i="1"/>
  <c r="AB71" i="1"/>
  <c r="AA71" i="1"/>
  <c r="Z71" i="1"/>
  <c r="Y71" i="1"/>
  <c r="X71" i="1"/>
  <c r="W71" i="1"/>
  <c r="V71" i="1"/>
  <c r="U71" i="1"/>
  <c r="AG70" i="1"/>
  <c r="AF70" i="1"/>
  <c r="AE70" i="1"/>
  <c r="AD70" i="1"/>
  <c r="AC70" i="1"/>
  <c r="AB70" i="1"/>
  <c r="AA70" i="1"/>
  <c r="Z70" i="1"/>
  <c r="Y70" i="1"/>
  <c r="X70" i="1"/>
  <c r="W70" i="1"/>
  <c r="V70" i="1"/>
  <c r="U70" i="1"/>
  <c r="AG69" i="1"/>
  <c r="AF69" i="1"/>
  <c r="AE69" i="1"/>
  <c r="AD69" i="1"/>
  <c r="AC69" i="1"/>
  <c r="AB69" i="1"/>
  <c r="AA69" i="1"/>
  <c r="Z69" i="1"/>
  <c r="Y69" i="1"/>
  <c r="X69" i="1"/>
  <c r="W69" i="1"/>
  <c r="V69" i="1"/>
  <c r="U69" i="1"/>
  <c r="AG68" i="1"/>
  <c r="AF68" i="1"/>
  <c r="AE68" i="1"/>
  <c r="AD68" i="1"/>
  <c r="AC68" i="1"/>
  <c r="AB68" i="1"/>
  <c r="AA68" i="1"/>
  <c r="Z68" i="1"/>
  <c r="Y68" i="1"/>
  <c r="X68" i="1"/>
  <c r="W68" i="1"/>
  <c r="V68" i="1"/>
  <c r="U68" i="1"/>
  <c r="AG67" i="1"/>
  <c r="AF67" i="1"/>
  <c r="AE67" i="1"/>
  <c r="AD67" i="1"/>
  <c r="AC67" i="1"/>
  <c r="AB67" i="1"/>
  <c r="AA67" i="1"/>
  <c r="Z67" i="1"/>
  <c r="Y67" i="1"/>
  <c r="X67" i="1"/>
  <c r="W67" i="1"/>
  <c r="V67" i="1"/>
  <c r="U67" i="1"/>
  <c r="AG66" i="1"/>
  <c r="AF66" i="1"/>
  <c r="AE66" i="1"/>
  <c r="AD66" i="1"/>
  <c r="AC66" i="1"/>
  <c r="AB66" i="1"/>
  <c r="AA66" i="1"/>
  <c r="Z66" i="1"/>
  <c r="Y66" i="1"/>
  <c r="X66" i="1"/>
  <c r="W66" i="1"/>
  <c r="V66" i="1"/>
  <c r="U66" i="1"/>
  <c r="AG65" i="1"/>
  <c r="AF65" i="1"/>
  <c r="AE65" i="1"/>
  <c r="AD65" i="1"/>
  <c r="AC65" i="1"/>
  <c r="AB65" i="1"/>
  <c r="AA65" i="1"/>
  <c r="Z65" i="1"/>
  <c r="Y65" i="1"/>
  <c r="X65" i="1"/>
  <c r="W65" i="1"/>
  <c r="V65" i="1"/>
  <c r="U65" i="1"/>
  <c r="AG64" i="1"/>
  <c r="AF64" i="1"/>
  <c r="AE64" i="1"/>
  <c r="AD64" i="1"/>
  <c r="AC64" i="1"/>
  <c r="AB64" i="1"/>
  <c r="AA64" i="1"/>
  <c r="Z64" i="1"/>
  <c r="Y64" i="1"/>
  <c r="X64" i="1"/>
  <c r="W64" i="1"/>
  <c r="V64" i="1"/>
  <c r="U64" i="1"/>
  <c r="AG63" i="1"/>
  <c r="AF63" i="1"/>
  <c r="AE63" i="1"/>
  <c r="AD63" i="1"/>
  <c r="AC63" i="1"/>
  <c r="AB63" i="1"/>
  <c r="AA63" i="1"/>
  <c r="Z63" i="1"/>
  <c r="Y63" i="1"/>
  <c r="X63" i="1"/>
  <c r="W63" i="1"/>
  <c r="V63" i="1"/>
  <c r="U63" i="1"/>
  <c r="AG62" i="1"/>
  <c r="AF62" i="1"/>
  <c r="AE62" i="1"/>
  <c r="AD62" i="1"/>
  <c r="AC62" i="1"/>
  <c r="AB62" i="1"/>
  <c r="AA62" i="1"/>
  <c r="Z62" i="1"/>
  <c r="Y62" i="1"/>
  <c r="X62" i="1"/>
  <c r="W62" i="1"/>
  <c r="V62" i="1"/>
  <c r="U62" i="1"/>
  <c r="AG61" i="1"/>
  <c r="AF61" i="1"/>
  <c r="AE61" i="1"/>
  <c r="AD61" i="1"/>
  <c r="AC61" i="1"/>
  <c r="AB61" i="1"/>
  <c r="AA61" i="1"/>
  <c r="Z61" i="1"/>
  <c r="Y61" i="1"/>
  <c r="X61" i="1"/>
  <c r="W61" i="1"/>
  <c r="V61" i="1"/>
  <c r="U61" i="1"/>
  <c r="AG60" i="1"/>
  <c r="AF60" i="1"/>
  <c r="AE60" i="1"/>
  <c r="AD60" i="1"/>
  <c r="AC60" i="1"/>
  <c r="AB60" i="1"/>
  <c r="AA60" i="1"/>
  <c r="Z60" i="1"/>
  <c r="Y60" i="1"/>
  <c r="X60" i="1"/>
  <c r="W60" i="1"/>
  <c r="V60" i="1"/>
  <c r="U60" i="1"/>
  <c r="AG59" i="1"/>
  <c r="AF59" i="1"/>
  <c r="AE59" i="1"/>
  <c r="AD59" i="1"/>
  <c r="AC59" i="1"/>
  <c r="AB59" i="1"/>
  <c r="AA59" i="1"/>
  <c r="Z59" i="1"/>
  <c r="Y59" i="1"/>
  <c r="X59" i="1"/>
  <c r="W59" i="1"/>
  <c r="V59" i="1"/>
  <c r="U59" i="1"/>
  <c r="AG58" i="1"/>
  <c r="AF58" i="1"/>
  <c r="AE58" i="1"/>
  <c r="AD58" i="1"/>
  <c r="AC58" i="1"/>
  <c r="AB58" i="1"/>
  <c r="AA58" i="1"/>
  <c r="Z58" i="1"/>
  <c r="Y58" i="1"/>
  <c r="X58" i="1"/>
  <c r="W58" i="1"/>
  <c r="V58" i="1"/>
  <c r="U58" i="1"/>
  <c r="AG57" i="1"/>
  <c r="AF57" i="1"/>
  <c r="AE57" i="1"/>
  <c r="AD57" i="1"/>
  <c r="AC57" i="1"/>
  <c r="AB57" i="1"/>
  <c r="AA57" i="1"/>
  <c r="Z57" i="1"/>
  <c r="Y57" i="1"/>
  <c r="X57" i="1"/>
  <c r="W57" i="1"/>
  <c r="V57" i="1"/>
  <c r="U57" i="1"/>
  <c r="AG56" i="1"/>
  <c r="AF56" i="1"/>
  <c r="AE56" i="1"/>
  <c r="AD56" i="1"/>
  <c r="AC56" i="1"/>
  <c r="AB56" i="1"/>
  <c r="AA56" i="1"/>
  <c r="Z56" i="1"/>
  <c r="Y56" i="1"/>
  <c r="X56" i="1"/>
  <c r="W56" i="1"/>
  <c r="V56" i="1"/>
  <c r="U56" i="1"/>
  <c r="AG55" i="1"/>
  <c r="AF55" i="1"/>
  <c r="AE55" i="1"/>
  <c r="AD55" i="1"/>
  <c r="AC55" i="1"/>
  <c r="AB55" i="1"/>
  <c r="AA55" i="1"/>
  <c r="Z55" i="1"/>
  <c r="Y55" i="1"/>
  <c r="X55" i="1"/>
  <c r="W55" i="1"/>
  <c r="V55" i="1"/>
  <c r="U55" i="1"/>
  <c r="AG54" i="1"/>
  <c r="AF54" i="1"/>
  <c r="AE54" i="1"/>
  <c r="AD54" i="1"/>
  <c r="AC54" i="1"/>
  <c r="AB54" i="1"/>
  <c r="AA54" i="1"/>
  <c r="Z54" i="1"/>
  <c r="Y54" i="1"/>
  <c r="X54" i="1"/>
  <c r="W54" i="1"/>
  <c r="V54" i="1"/>
  <c r="U54" i="1"/>
  <c r="AG53" i="1"/>
  <c r="AF53" i="1"/>
  <c r="AE53" i="1"/>
  <c r="AD53" i="1"/>
  <c r="AC53" i="1"/>
  <c r="AB53" i="1"/>
  <c r="AA53" i="1"/>
  <c r="Z53" i="1"/>
  <c r="Y53" i="1"/>
  <c r="X53" i="1"/>
  <c r="W53" i="1"/>
  <c r="V53" i="1"/>
  <c r="U53" i="1"/>
  <c r="AG52" i="1"/>
  <c r="AF52" i="1"/>
  <c r="AE52" i="1"/>
  <c r="AD52" i="1"/>
  <c r="AC52" i="1"/>
  <c r="AB52" i="1"/>
  <c r="AA52" i="1"/>
  <c r="Z52" i="1"/>
  <c r="Y52" i="1"/>
  <c r="X52" i="1"/>
  <c r="W52" i="1"/>
  <c r="V52" i="1"/>
  <c r="U52" i="1"/>
  <c r="AG51" i="1"/>
  <c r="AF51" i="1"/>
  <c r="AE51" i="1"/>
  <c r="AD51" i="1"/>
  <c r="AC51" i="1"/>
  <c r="AB51" i="1"/>
  <c r="AA51" i="1"/>
  <c r="Z51" i="1"/>
  <c r="Y51" i="1"/>
  <c r="X51" i="1"/>
  <c r="W51" i="1"/>
  <c r="V51" i="1"/>
  <c r="U51" i="1"/>
  <c r="AG50" i="1"/>
  <c r="AF50" i="1"/>
  <c r="AE50" i="1"/>
  <c r="AD50" i="1"/>
  <c r="AC50" i="1"/>
  <c r="AB50" i="1"/>
  <c r="AA50" i="1"/>
  <c r="Z50" i="1"/>
  <c r="Y50" i="1"/>
  <c r="X50" i="1"/>
  <c r="W50" i="1"/>
  <c r="V50" i="1"/>
  <c r="U50" i="1"/>
  <c r="AG49" i="1"/>
  <c r="AF49" i="1"/>
  <c r="AE49" i="1"/>
  <c r="AD49" i="1"/>
  <c r="AC49" i="1"/>
  <c r="AB49" i="1"/>
  <c r="AA49" i="1"/>
  <c r="Z49" i="1"/>
  <c r="Y49" i="1"/>
  <c r="X49" i="1"/>
  <c r="W49" i="1"/>
  <c r="V49" i="1"/>
  <c r="U49" i="1"/>
  <c r="AG48" i="1"/>
  <c r="AF48" i="1"/>
  <c r="AE48" i="1"/>
  <c r="AD48" i="1"/>
  <c r="AC48" i="1"/>
  <c r="AB48" i="1"/>
  <c r="AA48" i="1"/>
  <c r="Z48" i="1"/>
  <c r="Y48" i="1"/>
  <c r="X48" i="1"/>
  <c r="W48" i="1"/>
  <c r="V48" i="1"/>
  <c r="U48" i="1"/>
  <c r="AG47" i="1"/>
  <c r="AF47" i="1"/>
  <c r="AE47" i="1"/>
  <c r="AD47" i="1"/>
  <c r="AC47" i="1"/>
  <c r="AB47" i="1"/>
  <c r="AA47" i="1"/>
  <c r="Z47" i="1"/>
  <c r="Y47" i="1"/>
  <c r="X47" i="1"/>
  <c r="W47" i="1"/>
  <c r="V47" i="1"/>
  <c r="U47" i="1"/>
  <c r="AG46" i="1"/>
  <c r="AF46" i="1"/>
  <c r="AE46" i="1"/>
  <c r="AD46" i="1"/>
  <c r="AC46" i="1"/>
  <c r="AB46" i="1"/>
  <c r="AA46" i="1"/>
  <c r="Z46" i="1"/>
  <c r="Y46" i="1"/>
  <c r="X46" i="1"/>
  <c r="W46" i="1"/>
  <c r="V46" i="1"/>
  <c r="U46" i="1"/>
  <c r="AG45" i="1"/>
  <c r="AF45" i="1"/>
  <c r="AE45" i="1"/>
  <c r="AD45" i="1"/>
  <c r="AC45" i="1"/>
  <c r="AB45" i="1"/>
  <c r="AA45" i="1"/>
  <c r="Z45" i="1"/>
  <c r="Y45" i="1"/>
  <c r="X45" i="1"/>
  <c r="W45" i="1"/>
  <c r="V45" i="1"/>
  <c r="U45" i="1"/>
  <c r="AG44" i="1"/>
  <c r="AF44" i="1"/>
  <c r="AE44" i="1"/>
  <c r="AD44" i="1"/>
  <c r="AC44" i="1"/>
  <c r="AB44" i="1"/>
  <c r="AA44" i="1"/>
  <c r="Z44" i="1"/>
  <c r="Y44" i="1"/>
  <c r="X44" i="1"/>
  <c r="W44" i="1"/>
  <c r="V44" i="1"/>
  <c r="U44" i="1"/>
  <c r="AG43" i="1"/>
  <c r="AF43" i="1"/>
  <c r="AE43" i="1"/>
  <c r="AD43" i="1"/>
  <c r="AC43" i="1"/>
  <c r="AB43" i="1"/>
  <c r="AA43" i="1"/>
  <c r="Z43" i="1"/>
  <c r="Y43" i="1"/>
  <c r="X43" i="1"/>
  <c r="W43" i="1"/>
  <c r="V43" i="1"/>
  <c r="U43" i="1"/>
  <c r="AG42" i="1"/>
  <c r="AF42" i="1"/>
  <c r="AE42" i="1"/>
  <c r="AD42" i="1"/>
  <c r="AC42" i="1"/>
  <c r="AB42" i="1"/>
  <c r="AA42" i="1"/>
  <c r="Z42" i="1"/>
  <c r="Y42" i="1"/>
  <c r="X42" i="1"/>
  <c r="W42" i="1"/>
  <c r="V42" i="1"/>
  <c r="U42" i="1"/>
  <c r="AG41" i="1"/>
  <c r="AF41" i="1"/>
  <c r="AE41" i="1"/>
  <c r="AD41" i="1"/>
  <c r="AC41" i="1"/>
  <c r="AB41" i="1"/>
  <c r="AA41" i="1"/>
  <c r="Z41" i="1"/>
  <c r="Y41" i="1"/>
  <c r="X41" i="1"/>
  <c r="W41" i="1"/>
  <c r="V41" i="1"/>
  <c r="U41" i="1"/>
  <c r="T38" i="1"/>
  <c r="S38" i="1"/>
  <c r="R38" i="1"/>
  <c r="T36" i="1"/>
  <c r="S36" i="1"/>
  <c r="R36" i="1"/>
  <c r="AG35" i="1"/>
  <c r="AF35" i="1"/>
  <c r="AE35" i="1"/>
  <c r="AD35" i="1"/>
  <c r="AC35" i="1"/>
  <c r="AB35" i="1"/>
  <c r="AA35" i="1"/>
  <c r="Z35" i="1"/>
  <c r="Y35" i="1"/>
  <c r="X35" i="1"/>
  <c r="W35" i="1"/>
  <c r="V35" i="1"/>
  <c r="U35" i="1"/>
  <c r="AG34" i="1"/>
  <c r="AF34" i="1"/>
  <c r="AE34" i="1"/>
  <c r="AD34" i="1"/>
  <c r="AC34" i="1"/>
  <c r="AB34" i="1"/>
  <c r="AA34" i="1"/>
  <c r="Z34" i="1"/>
  <c r="Y34" i="1"/>
  <c r="X34" i="1"/>
  <c r="W34" i="1"/>
  <c r="V34" i="1"/>
  <c r="U34" i="1"/>
  <c r="AG33" i="1"/>
  <c r="AF33" i="1"/>
  <c r="AE33" i="1"/>
  <c r="AD33" i="1"/>
  <c r="AC33" i="1"/>
  <c r="AB33" i="1"/>
  <c r="AA33" i="1"/>
  <c r="Z33" i="1"/>
  <c r="Y33" i="1"/>
  <c r="X33" i="1"/>
  <c r="W33" i="1"/>
  <c r="V33" i="1"/>
  <c r="U33" i="1"/>
  <c r="AG32" i="1"/>
  <c r="AF32" i="1"/>
  <c r="AE32" i="1"/>
  <c r="AD32" i="1"/>
  <c r="AC32" i="1"/>
  <c r="AB32" i="1"/>
  <c r="AA32" i="1"/>
  <c r="Z32" i="1"/>
  <c r="Y32" i="1"/>
  <c r="X32" i="1"/>
  <c r="W32" i="1"/>
  <c r="V32" i="1"/>
  <c r="U32" i="1"/>
  <c r="AG31" i="1"/>
  <c r="AF31" i="1"/>
  <c r="AE31" i="1"/>
  <c r="AD31" i="1"/>
  <c r="AC31" i="1"/>
  <c r="AB31" i="1"/>
  <c r="AA31" i="1"/>
  <c r="Z31" i="1"/>
  <c r="Y31" i="1"/>
  <c r="X31" i="1"/>
  <c r="W31" i="1"/>
  <c r="V31" i="1"/>
  <c r="U31" i="1"/>
  <c r="AG30" i="1"/>
  <c r="AF30" i="1"/>
  <c r="AE30" i="1"/>
  <c r="AD30" i="1"/>
  <c r="AC30" i="1"/>
  <c r="AB30" i="1"/>
  <c r="AA30" i="1"/>
  <c r="Z30" i="1"/>
  <c r="Y30" i="1"/>
  <c r="X30" i="1"/>
  <c r="W30" i="1"/>
  <c r="V30" i="1"/>
  <c r="U30" i="1"/>
  <c r="AG29" i="1"/>
  <c r="AF29" i="1"/>
  <c r="AE29" i="1"/>
  <c r="AD29" i="1"/>
  <c r="AC29" i="1"/>
  <c r="AB29" i="1"/>
  <c r="AA29" i="1"/>
  <c r="Z29" i="1"/>
  <c r="Y29" i="1"/>
  <c r="X29" i="1"/>
  <c r="W29" i="1"/>
  <c r="V29" i="1"/>
  <c r="U29" i="1"/>
  <c r="AG28" i="1"/>
  <c r="AF28" i="1"/>
  <c r="AE28" i="1"/>
  <c r="AD28" i="1"/>
  <c r="AC28" i="1"/>
  <c r="AB28" i="1"/>
  <c r="AA28" i="1"/>
  <c r="Z28" i="1"/>
  <c r="Y28" i="1"/>
  <c r="X28" i="1"/>
  <c r="W28" i="1"/>
  <c r="V28" i="1"/>
  <c r="U28" i="1"/>
  <c r="AG27" i="1"/>
  <c r="AF27" i="1"/>
  <c r="AE27" i="1"/>
  <c r="AD27" i="1"/>
  <c r="AC27" i="1"/>
  <c r="AB27" i="1"/>
  <c r="AA27" i="1"/>
  <c r="Z27" i="1"/>
  <c r="Y27" i="1"/>
  <c r="X27" i="1"/>
  <c r="W27" i="1"/>
  <c r="V27" i="1"/>
  <c r="U27" i="1"/>
  <c r="AG26" i="1"/>
  <c r="AF26" i="1"/>
  <c r="AE26" i="1"/>
  <c r="AD26" i="1"/>
  <c r="AC26" i="1"/>
  <c r="AB26" i="1"/>
  <c r="AA26" i="1"/>
  <c r="Z26" i="1"/>
  <c r="Y26" i="1"/>
  <c r="X26" i="1"/>
  <c r="W26" i="1"/>
  <c r="V26" i="1"/>
  <c r="U26" i="1"/>
  <c r="AG25" i="1"/>
  <c r="AF25" i="1"/>
  <c r="AE25" i="1"/>
  <c r="AD25" i="1"/>
  <c r="AC25" i="1"/>
  <c r="AB25" i="1"/>
  <c r="AA25" i="1"/>
  <c r="Z25" i="1"/>
  <c r="Y25" i="1"/>
  <c r="X25" i="1"/>
  <c r="W25" i="1"/>
  <c r="V25" i="1"/>
  <c r="U25" i="1"/>
  <c r="AG24" i="1"/>
  <c r="AF24" i="1"/>
  <c r="AE24" i="1"/>
  <c r="AD24" i="1"/>
  <c r="AC24" i="1"/>
  <c r="AB24" i="1"/>
  <c r="AA24" i="1"/>
  <c r="Z24" i="1"/>
  <c r="Y24" i="1"/>
  <c r="X24" i="1"/>
  <c r="W24" i="1"/>
  <c r="V24" i="1"/>
  <c r="U24" i="1"/>
  <c r="AG23" i="1"/>
  <c r="AF23" i="1"/>
  <c r="AE23" i="1"/>
  <c r="AD23" i="1"/>
  <c r="AC23" i="1"/>
  <c r="AB23" i="1"/>
  <c r="AA23" i="1"/>
  <c r="Z23" i="1"/>
  <c r="Y23" i="1"/>
  <c r="X23" i="1"/>
  <c r="W23" i="1"/>
  <c r="V23" i="1"/>
  <c r="U23" i="1"/>
  <c r="T20" i="1"/>
  <c r="S20" i="1"/>
  <c r="R20" i="1"/>
  <c r="AG19" i="1"/>
  <c r="AF19" i="1"/>
  <c r="AE19" i="1"/>
  <c r="AD19" i="1"/>
  <c r="AC19" i="1"/>
  <c r="AB19" i="1"/>
  <c r="AA19" i="1"/>
  <c r="Z19" i="1"/>
  <c r="Y19" i="1"/>
  <c r="X19" i="1"/>
  <c r="W19" i="1"/>
  <c r="V19" i="1"/>
  <c r="U19" i="1"/>
  <c r="AG18" i="1"/>
  <c r="AF18" i="1"/>
  <c r="AE18" i="1"/>
  <c r="AD18" i="1"/>
  <c r="AC18" i="1"/>
  <c r="AB18" i="1"/>
  <c r="AA18" i="1"/>
  <c r="Z18" i="1"/>
  <c r="Y18" i="1"/>
  <c r="X18" i="1"/>
  <c r="W18" i="1"/>
  <c r="V18" i="1"/>
  <c r="U18" i="1"/>
  <c r="AG17" i="1"/>
  <c r="AF17" i="1"/>
  <c r="AE17" i="1"/>
  <c r="AD17" i="1"/>
  <c r="AC17" i="1"/>
  <c r="AB17" i="1"/>
  <c r="AA17" i="1"/>
  <c r="Z17" i="1"/>
  <c r="Y17" i="1"/>
  <c r="X17" i="1"/>
  <c r="W17" i="1"/>
  <c r="V17" i="1"/>
  <c r="U17" i="1"/>
  <c r="AG16" i="1"/>
  <c r="AF16" i="1"/>
  <c r="AE16" i="1"/>
  <c r="AD16" i="1"/>
  <c r="AC16" i="1"/>
  <c r="AB16" i="1"/>
  <c r="AA16" i="1"/>
  <c r="Z16" i="1"/>
  <c r="Y16" i="1"/>
  <c r="X16" i="1"/>
  <c r="W16" i="1"/>
  <c r="V16" i="1"/>
  <c r="U16" i="1"/>
  <c r="AG15" i="1"/>
  <c r="AF15" i="1"/>
  <c r="AE15" i="1"/>
  <c r="AD15" i="1"/>
  <c r="AC15" i="1"/>
  <c r="AB15" i="1"/>
  <c r="AA15" i="1"/>
  <c r="Z15" i="1"/>
  <c r="Y15" i="1"/>
  <c r="X15" i="1"/>
  <c r="W15" i="1"/>
  <c r="V15" i="1"/>
  <c r="U15" i="1"/>
  <c r="AG14" i="1"/>
  <c r="AF14" i="1"/>
  <c r="AE14" i="1"/>
  <c r="AD14" i="1"/>
  <c r="AC14" i="1"/>
  <c r="AB14" i="1"/>
  <c r="AA14" i="1"/>
  <c r="Z14" i="1"/>
  <c r="Y14" i="1"/>
  <c r="X14" i="1"/>
  <c r="W14" i="1"/>
  <c r="V14" i="1"/>
  <c r="U14" i="1"/>
  <c r="AG13" i="1"/>
  <c r="AF13" i="1"/>
  <c r="AE13" i="1"/>
  <c r="AD13" i="1"/>
  <c r="AC13" i="1"/>
  <c r="AB13" i="1"/>
  <c r="AA13" i="1"/>
  <c r="Z13" i="1"/>
  <c r="Y13" i="1"/>
  <c r="X13" i="1"/>
  <c r="W13" i="1"/>
  <c r="V13" i="1"/>
  <c r="U13" i="1"/>
  <c r="AG12" i="1"/>
  <c r="AF12" i="1"/>
  <c r="AE12" i="1"/>
  <c r="AD12" i="1"/>
  <c r="AC12" i="1"/>
  <c r="AB12" i="1"/>
  <c r="AA12" i="1"/>
  <c r="Z12" i="1"/>
  <c r="Y12" i="1"/>
  <c r="X12" i="1"/>
  <c r="W12" i="1"/>
  <c r="V12" i="1"/>
  <c r="U12" i="1"/>
  <c r="AG11" i="1"/>
  <c r="AF11" i="1"/>
  <c r="AE11" i="1"/>
  <c r="AD11" i="1"/>
  <c r="AC11" i="1"/>
  <c r="AB11" i="1"/>
  <c r="AA11" i="1"/>
  <c r="Z11" i="1"/>
  <c r="Y11" i="1"/>
  <c r="X11" i="1"/>
  <c r="W11" i="1"/>
  <c r="V11" i="1"/>
  <c r="U11" i="1"/>
  <c r="AG10" i="1"/>
  <c r="AF10" i="1"/>
  <c r="AE10" i="1"/>
  <c r="AD10" i="1"/>
  <c r="AC10" i="1"/>
  <c r="AB10" i="1"/>
  <c r="AA10" i="1"/>
  <c r="Z10" i="1"/>
  <c r="Y10" i="1"/>
  <c r="X10" i="1"/>
  <c r="W10" i="1"/>
  <c r="V10" i="1"/>
  <c r="U10" i="1"/>
  <c r="H16" i="6"/>
  <c r="H34" i="6"/>
  <c r="H37" i="6" s="1"/>
  <c r="H46" i="6" s="1"/>
  <c r="I37" i="6"/>
  <c r="I46" i="6" s="1"/>
  <c r="I49" i="6"/>
  <c r="B16" i="6"/>
  <c r="B34" i="6" s="1"/>
  <c r="B37" i="6" s="1"/>
  <c r="B46" i="6" s="1"/>
  <c r="B49" i="6"/>
  <c r="F16" i="6"/>
  <c r="F34" i="6" s="1"/>
  <c r="F37" i="6" s="1"/>
  <c r="F46" i="6" s="1"/>
  <c r="F49" i="6"/>
  <c r="J16" i="6"/>
  <c r="J34" i="6" s="1"/>
  <c r="J37" i="6" s="1"/>
  <c r="J46" i="6" s="1"/>
  <c r="J49" i="6"/>
  <c r="U312" i="1"/>
  <c r="AB312" i="1"/>
  <c r="U181" i="17"/>
  <c r="V181" i="17"/>
  <c r="W181" i="17"/>
  <c r="X181" i="17"/>
  <c r="Y181" i="17"/>
  <c r="Z181" i="17"/>
  <c r="Z182" i="17"/>
  <c r="AA181" i="17"/>
  <c r="AB181" i="17"/>
  <c r="AC181" i="17"/>
  <c r="AD181" i="17"/>
  <c r="AE181" i="17"/>
  <c r="AF181" i="17"/>
  <c r="AF182" i="17" s="1"/>
  <c r="AG181" i="17"/>
  <c r="U213" i="17"/>
  <c r="V213" i="17"/>
  <c r="W213" i="17"/>
  <c r="X213" i="17"/>
  <c r="X214" i="17" s="1"/>
  <c r="Y213" i="17"/>
  <c r="Z213" i="17"/>
  <c r="AA213" i="17"/>
  <c r="AB213" i="17"/>
  <c r="AC213" i="17"/>
  <c r="AD213" i="17"/>
  <c r="AD214" i="17" s="1"/>
  <c r="AE213" i="17"/>
  <c r="AF213" i="17"/>
  <c r="AG213" i="17"/>
  <c r="U244" i="17"/>
  <c r="V244" i="17"/>
  <c r="W244" i="17"/>
  <c r="X244" i="17"/>
  <c r="Y244" i="17"/>
  <c r="Z244" i="17"/>
  <c r="AA244" i="17"/>
  <c r="AB244" i="17"/>
  <c r="AC244" i="17"/>
  <c r="AD244" i="17"/>
  <c r="AE244" i="17"/>
  <c r="AF244" i="17"/>
  <c r="AG244" i="17"/>
  <c r="U292" i="17"/>
  <c r="V292" i="17"/>
  <c r="W292" i="17"/>
  <c r="X292" i="17"/>
  <c r="Y292" i="17"/>
  <c r="Z292" i="17"/>
  <c r="AA292" i="17"/>
  <c r="AB292" i="17"/>
  <c r="AC292" i="17"/>
  <c r="AD292" i="17"/>
  <c r="AE292" i="17"/>
  <c r="AF292" i="17"/>
  <c r="AG292" i="17"/>
  <c r="U343" i="17"/>
  <c r="V343" i="17"/>
  <c r="W343" i="17"/>
  <c r="X343" i="17"/>
  <c r="Y343" i="17"/>
  <c r="Z343" i="17"/>
  <c r="AA343" i="17"/>
  <c r="AB343" i="17"/>
  <c r="AC343" i="17"/>
  <c r="AD343" i="17"/>
  <c r="AE343" i="17"/>
  <c r="AF343" i="17"/>
  <c r="AG343" i="17"/>
  <c r="U366" i="17"/>
  <c r="V366" i="17"/>
  <c r="W366" i="17"/>
  <c r="X366" i="17"/>
  <c r="Y366" i="17"/>
  <c r="Z366" i="17"/>
  <c r="AA366" i="17"/>
  <c r="AB366" i="17"/>
  <c r="AC366" i="17"/>
  <c r="AD366" i="17"/>
  <c r="AE366" i="17"/>
  <c r="AF366" i="17"/>
  <c r="AG366" i="17"/>
  <c r="U379" i="17"/>
  <c r="V379" i="17"/>
  <c r="W379" i="17"/>
  <c r="X379" i="17"/>
  <c r="Y379" i="17"/>
  <c r="Z379" i="17"/>
  <c r="AA379" i="17"/>
  <c r="AB379" i="17"/>
  <c r="AC379" i="17"/>
  <c r="AD379" i="17"/>
  <c r="AE379" i="17"/>
  <c r="AF379" i="17"/>
  <c r="AG379" i="17"/>
  <c r="U399" i="17"/>
  <c r="V399" i="17"/>
  <c r="W399" i="17"/>
  <c r="W401" i="17" s="1"/>
  <c r="X399" i="17"/>
  <c r="Y399" i="17"/>
  <c r="Z399" i="17"/>
  <c r="AA399" i="17"/>
  <c r="AB399" i="17"/>
  <c r="AC399" i="17"/>
  <c r="AC401" i="17" s="1"/>
  <c r="AD399" i="17"/>
  <c r="AE399" i="17"/>
  <c r="AF399" i="17"/>
  <c r="AG399" i="17"/>
  <c r="U420" i="17"/>
  <c r="V420" i="17"/>
  <c r="W420" i="17"/>
  <c r="X420" i="17"/>
  <c r="Y420" i="17"/>
  <c r="Z420" i="17"/>
  <c r="AA420" i="17"/>
  <c r="AB420" i="17"/>
  <c r="AC420" i="17"/>
  <c r="AD420" i="17"/>
  <c r="AE420" i="17"/>
  <c r="AF420" i="17"/>
  <c r="AG420" i="17"/>
  <c r="U489" i="17"/>
  <c r="V489" i="17"/>
  <c r="W489" i="17"/>
  <c r="X489" i="17"/>
  <c r="Y489" i="17"/>
  <c r="Z489" i="17"/>
  <c r="AA489" i="17"/>
  <c r="AB489" i="17"/>
  <c r="AC489" i="17"/>
  <c r="AD489" i="17"/>
  <c r="AE489" i="17"/>
  <c r="AF489" i="17"/>
  <c r="AG489" i="17"/>
  <c r="U43" i="17"/>
  <c r="V43" i="17"/>
  <c r="W43" i="17"/>
  <c r="X43" i="17"/>
  <c r="Y43" i="17"/>
  <c r="Z43" i="17"/>
  <c r="AA43" i="17"/>
  <c r="AB43" i="17"/>
  <c r="AC43" i="17"/>
  <c r="AD43" i="17"/>
  <c r="AE43" i="17"/>
  <c r="AE111" i="17" s="1"/>
  <c r="AF43" i="17"/>
  <c r="AG43" i="17"/>
  <c r="U45" i="17"/>
  <c r="V45" i="17"/>
  <c r="W45" i="17"/>
  <c r="X45" i="17"/>
  <c r="Y45" i="17"/>
  <c r="Z45" i="17"/>
  <c r="AA45" i="17"/>
  <c r="AB45" i="17"/>
  <c r="AC45" i="17"/>
  <c r="AD45" i="17"/>
  <c r="AE45" i="17"/>
  <c r="AF45" i="17"/>
  <c r="AG45" i="17"/>
  <c r="U246" i="17"/>
  <c r="V246" i="17"/>
  <c r="W246" i="17"/>
  <c r="X246" i="17"/>
  <c r="Y246" i="17"/>
  <c r="Z246" i="17"/>
  <c r="AA246" i="17"/>
  <c r="AB246" i="17"/>
  <c r="AC246" i="17"/>
  <c r="AD246" i="17"/>
  <c r="AE246" i="17"/>
  <c r="AE330" i="17" s="1"/>
  <c r="AF246" i="17"/>
  <c r="AG246" i="17"/>
  <c r="U294" i="17"/>
  <c r="V294" i="17"/>
  <c r="W294" i="17"/>
  <c r="X294" i="17"/>
  <c r="Y294" i="17"/>
  <c r="Z294" i="17"/>
  <c r="AA294" i="17"/>
  <c r="AB294" i="17"/>
  <c r="AC294" i="17"/>
  <c r="AD294" i="17"/>
  <c r="AE294" i="17"/>
  <c r="AF294" i="17"/>
  <c r="AG294" i="17"/>
  <c r="U311" i="17"/>
  <c r="U312" i="17" s="1"/>
  <c r="V311" i="17"/>
  <c r="V312" i="17" s="1"/>
  <c r="W311" i="17"/>
  <c r="W312" i="17" s="1"/>
  <c r="X311" i="17"/>
  <c r="X312" i="17" s="1"/>
  <c r="Y311" i="17"/>
  <c r="Y312" i="17" s="1"/>
  <c r="Z311" i="17"/>
  <c r="AA311" i="17"/>
  <c r="AA312" i="17" s="1"/>
  <c r="AB311" i="17"/>
  <c r="AB312" i="17" s="1"/>
  <c r="AC311" i="17"/>
  <c r="AC312" i="17" s="1"/>
  <c r="AD311" i="17"/>
  <c r="AD312" i="17" s="1"/>
  <c r="AE311" i="17"/>
  <c r="AE312" i="17"/>
  <c r="AF311" i="17"/>
  <c r="AF312" i="17" s="1"/>
  <c r="AG311" i="17"/>
  <c r="U336" i="17"/>
  <c r="V336" i="17"/>
  <c r="W336" i="17"/>
  <c r="X336" i="17"/>
  <c r="Y336" i="17"/>
  <c r="Z336" i="17"/>
  <c r="AA336" i="17"/>
  <c r="AB336" i="17"/>
  <c r="AC336" i="17"/>
  <c r="AD336" i="17"/>
  <c r="AE336" i="17"/>
  <c r="AF336" i="17"/>
  <c r="AG336" i="17"/>
  <c r="U345" i="17"/>
  <c r="V345" i="17"/>
  <c r="W345" i="17"/>
  <c r="X345" i="17"/>
  <c r="Y345" i="17"/>
  <c r="Z345" i="17"/>
  <c r="AA345" i="17"/>
  <c r="AB345" i="17"/>
  <c r="AC345" i="17"/>
  <c r="AD345" i="17"/>
  <c r="AE345" i="17"/>
  <c r="AF345" i="17"/>
  <c r="AG345" i="17"/>
  <c r="U368" i="17"/>
  <c r="V368" i="17"/>
  <c r="W368" i="17"/>
  <c r="X368" i="17"/>
  <c r="Y368" i="17"/>
  <c r="Z368" i="17"/>
  <c r="AA368" i="17"/>
  <c r="AB368" i="17"/>
  <c r="AC368" i="17"/>
  <c r="AD368" i="17"/>
  <c r="AE368" i="17"/>
  <c r="AF368" i="17"/>
  <c r="AG368" i="17"/>
  <c r="U381" i="17"/>
  <c r="V381" i="17"/>
  <c r="W381" i="17"/>
  <c r="X381" i="17"/>
  <c r="Y381" i="17"/>
  <c r="Z381" i="17"/>
  <c r="AA381" i="17"/>
  <c r="AB381" i="17"/>
  <c r="AC381" i="17"/>
  <c r="AD381" i="17"/>
  <c r="AE381" i="17"/>
  <c r="AF381" i="17"/>
  <c r="AG381" i="17"/>
  <c r="U405" i="17"/>
  <c r="V405" i="17"/>
  <c r="W405" i="17"/>
  <c r="X405" i="17"/>
  <c r="Y405" i="17"/>
  <c r="Z405" i="17"/>
  <c r="AA405" i="17"/>
  <c r="AB405" i="17"/>
  <c r="AC405" i="17"/>
  <c r="AD405" i="17"/>
  <c r="AE405" i="17"/>
  <c r="AF405" i="17"/>
  <c r="AG405" i="17"/>
  <c r="U422" i="17"/>
  <c r="V422" i="17"/>
  <c r="W422" i="17"/>
  <c r="X422" i="17"/>
  <c r="Y422" i="17"/>
  <c r="Z422" i="17"/>
  <c r="AA422" i="17"/>
  <c r="AB422" i="17"/>
  <c r="AC422" i="17"/>
  <c r="AD422" i="17"/>
  <c r="AE422" i="17"/>
  <c r="AF422" i="17"/>
  <c r="AG422" i="17"/>
  <c r="U491" i="17"/>
  <c r="V491" i="17"/>
  <c r="W491" i="17"/>
  <c r="X491" i="17"/>
  <c r="Y491" i="17"/>
  <c r="Z491" i="17"/>
  <c r="AA491" i="17"/>
  <c r="AB491" i="17"/>
  <c r="AC491" i="17"/>
  <c r="AD491" i="17"/>
  <c r="AE491" i="17"/>
  <c r="AF491" i="17"/>
  <c r="AG491" i="17"/>
  <c r="AA111" i="1" l="1"/>
  <c r="AD328" i="1"/>
  <c r="AA154" i="1"/>
  <c r="Z182" i="1"/>
  <c r="Z200" i="1"/>
  <c r="W300" i="1"/>
  <c r="Y382" i="1"/>
  <c r="AG551" i="1"/>
  <c r="AD551" i="1"/>
  <c r="I12" i="10"/>
  <c r="I14" i="10" s="1"/>
  <c r="AF300" i="1"/>
  <c r="J22" i="10"/>
  <c r="I23" i="10"/>
  <c r="F4" i="6"/>
  <c r="I49" i="10"/>
  <c r="H29" i="55"/>
  <c r="E26" i="55"/>
  <c r="I22" i="55"/>
  <c r="G19" i="55"/>
  <c r="B20" i="55"/>
  <c r="L22" i="55"/>
  <c r="I25" i="55"/>
  <c r="B28" i="55"/>
  <c r="L30" i="55"/>
  <c r="G39" i="55"/>
  <c r="D42" i="55"/>
  <c r="I30" i="55"/>
  <c r="D39" i="55"/>
  <c r="J41" i="55"/>
  <c r="B30" i="55"/>
  <c r="J38" i="55"/>
  <c r="G41" i="55"/>
  <c r="G42" i="55"/>
  <c r="D28" i="55"/>
  <c r="H24" i="55"/>
  <c r="D21" i="55"/>
  <c r="C18" i="55"/>
  <c r="B40" i="59"/>
  <c r="F28" i="59"/>
  <c r="G23" i="59"/>
  <c r="L18" i="59"/>
  <c r="G20" i="59"/>
  <c r="D23" i="59"/>
  <c r="J25" i="59"/>
  <c r="G28" i="59"/>
  <c r="D31" i="59"/>
  <c r="L39" i="59"/>
  <c r="I42" i="59"/>
  <c r="L20" i="59"/>
  <c r="I23" i="59"/>
  <c r="B26" i="59"/>
  <c r="L28" i="59"/>
  <c r="I31" i="59"/>
  <c r="D40" i="59"/>
  <c r="J42" i="59"/>
  <c r="M41" i="63"/>
  <c r="D30" i="63"/>
  <c r="B24" i="63"/>
  <c r="L18" i="63"/>
  <c r="B21" i="63"/>
  <c r="C24" i="63"/>
  <c r="D27" i="63"/>
  <c r="E30" i="63"/>
  <c r="D39" i="63"/>
  <c r="E42" i="63"/>
  <c r="L20" i="63"/>
  <c r="D24" i="63"/>
  <c r="E27" i="63"/>
  <c r="B30" i="63"/>
  <c r="E39" i="63"/>
  <c r="B42" i="63"/>
  <c r="J39" i="59"/>
  <c r="E22" i="55"/>
  <c r="M21" i="59"/>
  <c r="C42" i="59"/>
  <c r="D25" i="55"/>
  <c r="M40" i="63"/>
  <c r="H17" i="63"/>
  <c r="B19" i="63"/>
  <c r="L19" i="55"/>
  <c r="AA549" i="17"/>
  <c r="C25" i="45"/>
  <c r="C29" i="55"/>
  <c r="L25" i="55"/>
  <c r="C22" i="55"/>
  <c r="C19" i="55"/>
  <c r="F20" i="55"/>
  <c r="C23" i="55"/>
  <c r="M25" i="55"/>
  <c r="F28" i="55"/>
  <c r="C31" i="55"/>
  <c r="K39" i="55"/>
  <c r="H42" i="55"/>
  <c r="M30" i="55"/>
  <c r="H39" i="55"/>
  <c r="E42" i="55"/>
  <c r="F30" i="55"/>
  <c r="E39" i="55"/>
  <c r="K41" i="55"/>
  <c r="D41" i="55"/>
  <c r="L27" i="55"/>
  <c r="C24" i="55"/>
  <c r="L20" i="55"/>
  <c r="L17" i="55"/>
  <c r="M45" i="59"/>
  <c r="G39" i="59"/>
  <c r="K27" i="59"/>
  <c r="L22" i="59"/>
  <c r="H18" i="59"/>
  <c r="K20" i="59"/>
  <c r="H23" i="59"/>
  <c r="E26" i="59"/>
  <c r="K28" i="59"/>
  <c r="H31" i="59"/>
  <c r="C40" i="59"/>
  <c r="M42" i="59"/>
  <c r="C21" i="59"/>
  <c r="M23" i="59"/>
  <c r="F26" i="59"/>
  <c r="C29" i="59"/>
  <c r="M31" i="59"/>
  <c r="H40" i="59"/>
  <c r="E43" i="59"/>
  <c r="E41" i="63"/>
  <c r="I29" i="63"/>
  <c r="G23" i="63"/>
  <c r="D18" i="63"/>
  <c r="F21" i="63"/>
  <c r="G24" i="63"/>
  <c r="H27" i="63"/>
  <c r="I30" i="63"/>
  <c r="H39" i="63"/>
  <c r="I42" i="63"/>
  <c r="G21" i="63"/>
  <c r="H24" i="63"/>
  <c r="I27" i="63"/>
  <c r="F30" i="63"/>
  <c r="I39" i="63"/>
  <c r="F42" i="63"/>
  <c r="D49" i="55"/>
  <c r="G27" i="59"/>
  <c r="J17" i="59"/>
  <c r="I40" i="63"/>
  <c r="L29" i="59"/>
  <c r="F39" i="63"/>
  <c r="F18" i="59"/>
  <c r="H41" i="63"/>
  <c r="B43" i="55"/>
  <c r="H21" i="55"/>
  <c r="M28" i="55"/>
  <c r="L21" i="55"/>
  <c r="D29" i="55"/>
  <c r="M18" i="55"/>
  <c r="J25" i="55"/>
  <c r="J29" i="55"/>
  <c r="E24" i="55"/>
  <c r="J22" i="55"/>
  <c r="L29" i="55"/>
  <c r="K22" i="55"/>
  <c r="K30" i="55"/>
  <c r="I19" i="55"/>
  <c r="K26" i="55"/>
  <c r="D23" i="55"/>
  <c r="J27" i="55"/>
  <c r="C17" i="55"/>
  <c r="H23" i="55"/>
  <c r="G38" i="55"/>
  <c r="F17" i="55"/>
  <c r="I23" i="55"/>
  <c r="F39" i="55"/>
  <c r="E20" i="55"/>
  <c r="I27" i="55"/>
  <c r="J17" i="55"/>
  <c r="M26" i="55"/>
  <c r="I40" i="55"/>
  <c r="K17" i="55"/>
  <c r="G24" i="55"/>
  <c r="M40" i="55"/>
  <c r="B18" i="55"/>
  <c r="K24" i="55"/>
  <c r="L41" i="55"/>
  <c r="C21" i="55"/>
  <c r="H28" i="55"/>
  <c r="J43" i="55"/>
  <c r="M19" i="55"/>
  <c r="D27" i="55"/>
  <c r="D20" i="55"/>
  <c r="E27" i="55"/>
  <c r="G17" i="55"/>
  <c r="M23" i="55"/>
  <c r="J39" i="55"/>
  <c r="I20" i="55"/>
  <c r="K20" i="55"/>
  <c r="C28" i="55"/>
  <c r="B21" i="55"/>
  <c r="G28" i="55"/>
  <c r="E18" i="55"/>
  <c r="L24" i="55"/>
  <c r="C42" i="55"/>
  <c r="B16" i="59"/>
  <c r="B34" i="59" s="1"/>
  <c r="B37" i="59" s="1"/>
  <c r="B46" i="59" s="1"/>
  <c r="B49" i="59"/>
  <c r="G17" i="59"/>
  <c r="H29" i="59"/>
  <c r="J27" i="59"/>
  <c r="G18" i="59"/>
  <c r="F24" i="59"/>
  <c r="G38" i="59"/>
  <c r="B19" i="59"/>
  <c r="I25" i="59"/>
  <c r="F39" i="59"/>
  <c r="F17" i="59"/>
  <c r="C22" i="59"/>
  <c r="C30" i="59"/>
  <c r="L17" i="59"/>
  <c r="B39" i="59"/>
  <c r="C31" i="59"/>
  <c r="M18" i="59"/>
  <c r="H25" i="59"/>
  <c r="C39" i="59"/>
  <c r="H19" i="59"/>
  <c r="F27" i="59"/>
  <c r="F40" i="59"/>
  <c r="K17" i="59"/>
  <c r="B23" i="59"/>
  <c r="B31" i="59"/>
  <c r="K42" i="59"/>
  <c r="L26" i="59"/>
  <c r="M40" i="59"/>
  <c r="F19" i="59"/>
  <c r="B27" i="59"/>
  <c r="E40" i="59"/>
  <c r="E20" i="59"/>
  <c r="E28" i="59"/>
  <c r="H41" i="59"/>
  <c r="E18" i="59"/>
  <c r="K23" i="59"/>
  <c r="K31" i="59"/>
  <c r="G30" i="59"/>
  <c r="B20" i="59"/>
  <c r="B28" i="59"/>
  <c r="D41" i="59"/>
  <c r="D21" i="59"/>
  <c r="D29" i="59"/>
  <c r="D42" i="59"/>
  <c r="J18" i="59"/>
  <c r="M24" i="59"/>
  <c r="K38" i="59"/>
  <c r="K18" i="59"/>
  <c r="G22" i="59"/>
  <c r="J20" i="59"/>
  <c r="L41" i="59"/>
  <c r="H17" i="59"/>
  <c r="H22" i="59"/>
  <c r="H30" i="59"/>
  <c r="J43" i="59"/>
  <c r="C18" i="59"/>
  <c r="J23" i="59"/>
  <c r="J31" i="59"/>
  <c r="I20" i="59"/>
  <c r="I28" i="59"/>
  <c r="I41" i="59"/>
  <c r="B17" i="59"/>
  <c r="C26" i="59"/>
  <c r="E24" i="59"/>
  <c r="B18" i="59"/>
  <c r="F23" i="59"/>
  <c r="F31" i="59"/>
  <c r="I18" i="59"/>
  <c r="I24" i="59"/>
  <c r="H38" i="59"/>
  <c r="E21" i="59"/>
  <c r="E29" i="59"/>
  <c r="G42" i="59"/>
  <c r="C16" i="59"/>
  <c r="C34" i="59" s="1"/>
  <c r="C37" i="59" s="1"/>
  <c r="C46" i="59" s="1"/>
  <c r="C49" i="59"/>
  <c r="M21" i="63"/>
  <c r="H38" i="63"/>
  <c r="I18" i="63"/>
  <c r="E28" i="63"/>
  <c r="H21" i="63"/>
  <c r="C38" i="63"/>
  <c r="F18" i="63"/>
  <c r="J27" i="63"/>
  <c r="K17" i="63"/>
  <c r="B23" i="63"/>
  <c r="C30" i="63"/>
  <c r="C23" i="63"/>
  <c r="K39" i="63"/>
  <c r="E19" i="63"/>
  <c r="H29" i="63"/>
  <c r="H22" i="63"/>
  <c r="C39" i="63"/>
  <c r="M18" i="63"/>
  <c r="M29" i="63"/>
  <c r="E18" i="63"/>
  <c r="K23" i="63"/>
  <c r="B31" i="63"/>
  <c r="F24" i="63"/>
  <c r="D42" i="63"/>
  <c r="B20" i="63"/>
  <c r="H30" i="63"/>
  <c r="J23" i="63"/>
  <c r="F40" i="63"/>
  <c r="J20" i="63"/>
  <c r="C31" i="63"/>
  <c r="J18" i="63"/>
  <c r="M24" i="63"/>
  <c r="K31" i="63"/>
  <c r="D17" i="63"/>
  <c r="L26" i="63"/>
  <c r="G43" i="63"/>
  <c r="D21" i="63"/>
  <c r="B39" i="63"/>
  <c r="B17" i="63"/>
  <c r="D25" i="63"/>
  <c r="L41" i="63"/>
  <c r="L21" i="63"/>
  <c r="G38" i="63"/>
  <c r="D19" i="63"/>
  <c r="L25" i="63"/>
  <c r="K38" i="63"/>
  <c r="J19" i="63"/>
  <c r="G30" i="63"/>
  <c r="G17" i="63"/>
  <c r="C26" i="63"/>
  <c r="K42" i="63"/>
  <c r="K18" i="63"/>
  <c r="J28" i="63"/>
  <c r="H25" i="63"/>
  <c r="C42" i="63"/>
  <c r="E21" i="63"/>
  <c r="I28" i="63"/>
  <c r="I41" i="63"/>
  <c r="M20" i="63"/>
  <c r="F31" i="63"/>
  <c r="B18" i="63"/>
  <c r="B27" i="63"/>
  <c r="J43" i="63"/>
  <c r="F19" i="63"/>
  <c r="K30" i="63"/>
  <c r="J17" i="63"/>
  <c r="G26" i="63"/>
  <c r="B43" i="63"/>
  <c r="F17" i="63"/>
  <c r="C22" i="63"/>
  <c r="E29" i="63"/>
  <c r="G42" i="63"/>
  <c r="E43" i="63"/>
  <c r="H40" i="63"/>
  <c r="M31" i="63"/>
  <c r="C29" i="63"/>
  <c r="F26" i="63"/>
  <c r="M23" i="63"/>
  <c r="C21" i="63"/>
  <c r="M42" i="63"/>
  <c r="C40" i="63"/>
  <c r="H31" i="63"/>
  <c r="K28" i="63"/>
  <c r="E26" i="63"/>
  <c r="H23" i="63"/>
  <c r="K20" i="63"/>
  <c r="H18" i="63"/>
  <c r="L22" i="63"/>
  <c r="K27" i="63"/>
  <c r="G39" i="63"/>
  <c r="D16" i="69"/>
  <c r="D34" i="69" s="1"/>
  <c r="D37" i="69" s="1"/>
  <c r="D46" i="69" s="1"/>
  <c r="D49" i="69"/>
  <c r="L22" i="69"/>
  <c r="G38" i="69"/>
  <c r="H38" i="69"/>
  <c r="G17" i="69"/>
  <c r="M43" i="69"/>
  <c r="D19" i="69"/>
  <c r="H40" i="69"/>
  <c r="G31" i="69"/>
  <c r="D25" i="69"/>
  <c r="I23" i="69"/>
  <c r="H17" i="69"/>
  <c r="L18" i="69"/>
  <c r="E4" i="43"/>
  <c r="V296" i="9"/>
  <c r="E40" i="55"/>
  <c r="M27" i="55"/>
  <c r="I24" i="55"/>
  <c r="M20" i="55"/>
  <c r="D18" i="55"/>
  <c r="I21" i="55"/>
  <c r="B24" i="55"/>
  <c r="L26" i="55"/>
  <c r="I29" i="55"/>
  <c r="D38" i="55"/>
  <c r="J40" i="55"/>
  <c r="G43" i="55"/>
  <c r="L31" i="55"/>
  <c r="G40" i="55"/>
  <c r="D43" i="55"/>
  <c r="I31" i="55"/>
  <c r="D40" i="55"/>
  <c r="J42" i="55"/>
  <c r="C30" i="55"/>
  <c r="C26" i="55"/>
  <c r="M22" i="55"/>
  <c r="F19" i="55"/>
  <c r="H42" i="59"/>
  <c r="G31" i="59"/>
  <c r="M25" i="59"/>
  <c r="F20" i="59"/>
  <c r="I17" i="59"/>
  <c r="J21" i="59"/>
  <c r="G24" i="59"/>
  <c r="D27" i="59"/>
  <c r="J29" i="59"/>
  <c r="I38" i="59"/>
  <c r="B41" i="59"/>
  <c r="L43" i="59"/>
  <c r="B22" i="59"/>
  <c r="L24" i="59"/>
  <c r="I27" i="59"/>
  <c r="B30" i="59"/>
  <c r="J38" i="59"/>
  <c r="G41" i="59"/>
  <c r="M45" i="63"/>
  <c r="L38" i="63"/>
  <c r="H26" i="63"/>
  <c r="F20" i="63"/>
  <c r="E17" i="63"/>
  <c r="I22" i="63"/>
  <c r="F25" i="63"/>
  <c r="G28" i="63"/>
  <c r="L31" i="63"/>
  <c r="K40" i="63"/>
  <c r="L43" i="63"/>
  <c r="F22" i="63"/>
  <c r="G25" i="63"/>
  <c r="H28" i="63"/>
  <c r="I31" i="63"/>
  <c r="L40" i="63"/>
  <c r="M43" i="63"/>
  <c r="D19" i="59"/>
  <c r="B43" i="59"/>
  <c r="H25" i="55"/>
  <c r="K26" i="63"/>
  <c r="M20" i="59"/>
  <c r="C38" i="59"/>
  <c r="L42" i="63"/>
  <c r="F23" i="63"/>
  <c r="D16" i="47"/>
  <c r="D34" i="47" s="1"/>
  <c r="D37" i="47" s="1"/>
  <c r="D46" i="47" s="1"/>
  <c r="D49" i="47"/>
  <c r="L16" i="51"/>
  <c r="L34" i="51" s="1"/>
  <c r="L37" i="51" s="1"/>
  <c r="L46" i="51" s="1"/>
  <c r="L49" i="51"/>
  <c r="K16" i="69"/>
  <c r="K34" i="69" s="1"/>
  <c r="K37" i="69" s="1"/>
  <c r="K46" i="69" s="1"/>
  <c r="K4" i="41"/>
  <c r="K12" i="41" s="1"/>
  <c r="K14" i="41" s="1"/>
  <c r="B39" i="55"/>
  <c r="H27" i="55"/>
  <c r="D24" i="55"/>
  <c r="H20" i="55"/>
  <c r="M17" i="55"/>
  <c r="M21" i="55"/>
  <c r="F24" i="55"/>
  <c r="C27" i="55"/>
  <c r="M29" i="55"/>
  <c r="H38" i="55"/>
  <c r="E41" i="55"/>
  <c r="K43" i="55"/>
  <c r="E38" i="55"/>
  <c r="K40" i="55"/>
  <c r="H43" i="55"/>
  <c r="M31" i="55"/>
  <c r="H40" i="55"/>
  <c r="E43" i="55"/>
  <c r="G29" i="55"/>
  <c r="K25" i="55"/>
  <c r="G22" i="55"/>
  <c r="B19" i="55"/>
  <c r="M41" i="59"/>
  <c r="L30" i="59"/>
  <c r="E25" i="59"/>
  <c r="K19" i="59"/>
  <c r="E17" i="59"/>
  <c r="E22" i="59"/>
  <c r="K24" i="59"/>
  <c r="H27" i="59"/>
  <c r="E30" i="59"/>
  <c r="M38" i="59"/>
  <c r="F41" i="59"/>
  <c r="M19" i="59"/>
  <c r="F22" i="59"/>
  <c r="C25" i="59"/>
  <c r="M27" i="59"/>
  <c r="F30" i="59"/>
  <c r="E39" i="59"/>
  <c r="K41" i="59"/>
  <c r="K43" i="63"/>
  <c r="D38" i="63"/>
  <c r="M25" i="63"/>
  <c r="K19" i="63"/>
  <c r="L19" i="63"/>
  <c r="M22" i="63"/>
  <c r="J25" i="63"/>
  <c r="B29" i="63"/>
  <c r="E38" i="63"/>
  <c r="B41" i="63"/>
  <c r="M19" i="63"/>
  <c r="J22" i="63"/>
  <c r="K25" i="63"/>
  <c r="L28" i="63"/>
  <c r="B38" i="63"/>
  <c r="C41" i="63"/>
  <c r="B31" i="55"/>
  <c r="K30" i="59"/>
  <c r="H19" i="55"/>
  <c r="I20" i="63"/>
  <c r="C17" i="59"/>
  <c r="J28" i="59"/>
  <c r="F27" i="63"/>
  <c r="G43" i="59"/>
  <c r="C49" i="69"/>
  <c r="J31" i="55"/>
  <c r="B27" i="55"/>
  <c r="L23" i="55"/>
  <c r="C20" i="55"/>
  <c r="I17" i="55"/>
  <c r="D22" i="55"/>
  <c r="J24" i="55"/>
  <c r="G27" i="55"/>
  <c r="D30" i="55"/>
  <c r="L38" i="55"/>
  <c r="I41" i="55"/>
  <c r="M45" i="55"/>
  <c r="I38" i="55"/>
  <c r="B41" i="55"/>
  <c r="L43" i="55"/>
  <c r="B38" i="55"/>
  <c r="L40" i="55"/>
  <c r="I43" i="55"/>
  <c r="B29" i="55"/>
  <c r="F25" i="55"/>
  <c r="B22" i="55"/>
  <c r="K18" i="55"/>
  <c r="E41" i="59"/>
  <c r="D30" i="59"/>
  <c r="J24" i="59"/>
  <c r="G19" i="59"/>
  <c r="L19" i="59"/>
  <c r="I22" i="59"/>
  <c r="B25" i="59"/>
  <c r="L27" i="59"/>
  <c r="I30" i="59"/>
  <c r="D39" i="59"/>
  <c r="J41" i="59"/>
  <c r="D20" i="59"/>
  <c r="J22" i="59"/>
  <c r="G25" i="59"/>
  <c r="D28" i="59"/>
  <c r="J30" i="59"/>
  <c r="I39" i="59"/>
  <c r="B42" i="59"/>
  <c r="C43" i="63"/>
  <c r="G31" i="63"/>
  <c r="E25" i="63"/>
  <c r="G19" i="63"/>
  <c r="C20" i="63"/>
  <c r="D23" i="63"/>
  <c r="I26" i="63"/>
  <c r="F29" i="63"/>
  <c r="I38" i="63"/>
  <c r="F41" i="63"/>
  <c r="D20" i="63"/>
  <c r="E23" i="63"/>
  <c r="B26" i="63"/>
  <c r="G29" i="63"/>
  <c r="F38" i="63"/>
  <c r="G41" i="63"/>
  <c r="F29" i="55"/>
  <c r="M29" i="59"/>
  <c r="J18" i="55"/>
  <c r="I19" i="63"/>
  <c r="F43" i="55"/>
  <c r="D26" i="63"/>
  <c r="K39" i="59"/>
  <c r="D29" i="63"/>
  <c r="B4" i="18"/>
  <c r="G30" i="55"/>
  <c r="J26" i="55"/>
  <c r="F23" i="55"/>
  <c r="K19" i="55"/>
  <c r="E17" i="55"/>
  <c r="H22" i="55"/>
  <c r="E25" i="55"/>
  <c r="K27" i="55"/>
  <c r="H30" i="55"/>
  <c r="C39" i="55"/>
  <c r="M41" i="55"/>
  <c r="E30" i="55"/>
  <c r="M38" i="55"/>
  <c r="F41" i="55"/>
  <c r="K29" i="55"/>
  <c r="F38" i="55"/>
  <c r="C41" i="55"/>
  <c r="M43" i="55"/>
  <c r="I28" i="55"/>
  <c r="M24" i="55"/>
  <c r="J21" i="55"/>
  <c r="G18" i="55"/>
  <c r="J40" i="59"/>
  <c r="I29" i="59"/>
  <c r="B24" i="59"/>
  <c r="C19" i="59"/>
  <c r="C20" i="59"/>
  <c r="M22" i="59"/>
  <c r="F25" i="59"/>
  <c r="C28" i="59"/>
  <c r="M30" i="59"/>
  <c r="H39" i="59"/>
  <c r="E42" i="59"/>
  <c r="H20" i="59"/>
  <c r="E23" i="59"/>
  <c r="K25" i="59"/>
  <c r="H28" i="59"/>
  <c r="E31" i="59"/>
  <c r="M39" i="59"/>
  <c r="F42" i="59"/>
  <c r="H42" i="63"/>
  <c r="L30" i="63"/>
  <c r="J24" i="63"/>
  <c r="C19" i="63"/>
  <c r="G20" i="63"/>
  <c r="L23" i="63"/>
  <c r="M26" i="63"/>
  <c r="J29" i="63"/>
  <c r="M38" i="63"/>
  <c r="J41" i="63"/>
  <c r="H20" i="63"/>
  <c r="I23" i="63"/>
  <c r="J26" i="63"/>
  <c r="K29" i="63"/>
  <c r="J38" i="63"/>
  <c r="K41" i="63"/>
  <c r="J49" i="59"/>
  <c r="I40" i="59"/>
  <c r="B23" i="55"/>
  <c r="K22" i="59"/>
  <c r="L42" i="59"/>
  <c r="F26" i="55"/>
  <c r="C18" i="63"/>
  <c r="B28" i="63"/>
  <c r="E27" i="69"/>
  <c r="E4" i="57"/>
  <c r="AA312" i="68"/>
  <c r="K4" i="69"/>
  <c r="K12" i="69" s="1"/>
  <c r="K14" i="69" s="1"/>
  <c r="AD307" i="68"/>
  <c r="Y312" i="68"/>
  <c r="M49" i="41"/>
  <c r="M16" i="41"/>
  <c r="M34" i="41" s="1"/>
  <c r="M37" i="41" s="1"/>
  <c r="M46" i="41" s="1"/>
  <c r="G30" i="43"/>
  <c r="F41" i="43"/>
  <c r="F29" i="43"/>
  <c r="D41" i="43"/>
  <c r="AD201" i="9"/>
  <c r="AG111" i="1"/>
  <c r="AE154" i="1"/>
  <c r="V307" i="1"/>
  <c r="W498" i="17"/>
  <c r="W261" i="17"/>
  <c r="E4" i="18"/>
  <c r="E12" i="18" s="1"/>
  <c r="E14" i="18" s="1"/>
  <c r="Z201" i="9"/>
  <c r="C49" i="6"/>
  <c r="X111" i="1"/>
  <c r="AD120" i="1"/>
  <c r="W307" i="1"/>
  <c r="U504" i="1"/>
  <c r="B4" i="6"/>
  <c r="AH265" i="9"/>
  <c r="AB38" i="1"/>
  <c r="AA312" i="1"/>
  <c r="U528" i="1"/>
  <c r="AC528" i="1"/>
  <c r="AG549" i="1"/>
  <c r="AG307" i="17"/>
  <c r="E49" i="41"/>
  <c r="AG165" i="1"/>
  <c r="AB261" i="17"/>
  <c r="W326" i="1"/>
  <c r="G26" i="10"/>
  <c r="I18" i="10"/>
  <c r="H49" i="10"/>
  <c r="X312" i="1"/>
  <c r="K19" i="10"/>
  <c r="M22" i="10"/>
  <c r="F49" i="18"/>
  <c r="F16" i="18"/>
  <c r="F34" i="18" s="1"/>
  <c r="F37" i="18" s="1"/>
  <c r="F46" i="18" s="1"/>
  <c r="K49" i="41"/>
  <c r="K16" i="41"/>
  <c r="K34" i="41" s="1"/>
  <c r="K37" i="41" s="1"/>
  <c r="K46" i="41" s="1"/>
  <c r="G49" i="18"/>
  <c r="J4" i="43"/>
  <c r="F39" i="47"/>
  <c r="B22" i="47"/>
  <c r="B43" i="47"/>
  <c r="F23" i="47"/>
  <c r="I17" i="47"/>
  <c r="L19" i="47"/>
  <c r="H23" i="47"/>
  <c r="G28" i="47"/>
  <c r="D41" i="47"/>
  <c r="H29" i="47"/>
  <c r="C17" i="47"/>
  <c r="E20" i="47"/>
  <c r="L24" i="47"/>
  <c r="H28" i="47"/>
  <c r="K42" i="47"/>
  <c r="L22" i="47"/>
  <c r="M25" i="47"/>
  <c r="J28" i="47"/>
  <c r="K31" i="47"/>
  <c r="J40" i="47"/>
  <c r="K43" i="47"/>
  <c r="C40" i="47"/>
  <c r="D43" i="47"/>
  <c r="E39" i="47"/>
  <c r="E40" i="51"/>
  <c r="G28" i="51"/>
  <c r="M23" i="51"/>
  <c r="L19" i="51"/>
  <c r="J43" i="51"/>
  <c r="K28" i="51"/>
  <c r="B25" i="51"/>
  <c r="M20" i="51"/>
  <c r="M17" i="51"/>
  <c r="D22" i="51"/>
  <c r="I25" i="51"/>
  <c r="F28" i="51"/>
  <c r="G31" i="51"/>
  <c r="F40" i="51"/>
  <c r="G43" i="51"/>
  <c r="C40" i="51"/>
  <c r="D43" i="51"/>
  <c r="I39" i="51"/>
  <c r="F42" i="51"/>
  <c r="B16" i="47"/>
  <c r="B34" i="47" s="1"/>
  <c r="B37" i="47" s="1"/>
  <c r="B46" i="47" s="1"/>
  <c r="B49" i="47"/>
  <c r="C19" i="47"/>
  <c r="C18" i="47"/>
  <c r="H18" i="47"/>
  <c r="G25" i="47"/>
  <c r="H17" i="47"/>
  <c r="F19" i="47"/>
  <c r="I43" i="47"/>
  <c r="L40" i="47"/>
  <c r="B38" i="47"/>
  <c r="I42" i="47"/>
  <c r="L39" i="47"/>
  <c r="M45" i="47"/>
  <c r="I41" i="47"/>
  <c r="L38" i="47"/>
  <c r="D30" i="47"/>
  <c r="G27" i="47"/>
  <c r="J24" i="47"/>
  <c r="D22" i="47"/>
  <c r="H41" i="47"/>
  <c r="M28" i="47"/>
  <c r="J25" i="47"/>
  <c r="H21" i="47"/>
  <c r="F18" i="47"/>
  <c r="J39" i="47"/>
  <c r="E28" i="47"/>
  <c r="F31" i="47"/>
  <c r="I27" i="47"/>
  <c r="M23" i="47"/>
  <c r="I20" i="47"/>
  <c r="J17" i="47"/>
  <c r="J30" i="47"/>
  <c r="K18" i="47"/>
  <c r="F21" i="47"/>
  <c r="H20" i="47"/>
  <c r="M24" i="47"/>
  <c r="C22" i="47"/>
  <c r="G29" i="47"/>
  <c r="F16" i="49"/>
  <c r="F34" i="49" s="1"/>
  <c r="F37" i="49" s="1"/>
  <c r="F46" i="49" s="1"/>
  <c r="F49" i="49"/>
  <c r="B49" i="51"/>
  <c r="B16" i="51"/>
  <c r="B34" i="51" s="1"/>
  <c r="B37" i="51" s="1"/>
  <c r="B46" i="51" s="1"/>
  <c r="K25" i="51"/>
  <c r="G24" i="51"/>
  <c r="F27" i="51"/>
  <c r="L41" i="51"/>
  <c r="G26" i="51"/>
  <c r="M24" i="51"/>
  <c r="K41" i="51"/>
  <c r="E39" i="51"/>
  <c r="H43" i="51"/>
  <c r="K40" i="51"/>
  <c r="E38" i="51"/>
  <c r="M41" i="51"/>
  <c r="C39" i="51"/>
  <c r="H30" i="51"/>
  <c r="K27" i="51"/>
  <c r="E25" i="51"/>
  <c r="H22" i="51"/>
  <c r="E17" i="51"/>
  <c r="K19" i="51"/>
  <c r="F23" i="51"/>
  <c r="J26" i="51"/>
  <c r="F30" i="51"/>
  <c r="F17" i="51"/>
  <c r="D20" i="51"/>
  <c r="H23" i="51"/>
  <c r="D27" i="51"/>
  <c r="M30" i="51"/>
  <c r="I26" i="51"/>
  <c r="E27" i="51"/>
  <c r="G22" i="47"/>
  <c r="M4" i="18"/>
  <c r="H4" i="41"/>
  <c r="L4" i="41"/>
  <c r="D4" i="43"/>
  <c r="D12" i="43" s="1"/>
  <c r="D14" i="43" s="1"/>
  <c r="H24" i="47"/>
  <c r="G18" i="47"/>
  <c r="L25" i="47"/>
  <c r="G19" i="47"/>
  <c r="M18" i="47"/>
  <c r="E22" i="47"/>
  <c r="F26" i="47"/>
  <c r="G30" i="47"/>
  <c r="M27" i="47"/>
  <c r="M40" i="47"/>
  <c r="E19" i="47"/>
  <c r="D23" i="47"/>
  <c r="E27" i="47"/>
  <c r="J31" i="47"/>
  <c r="I21" i="47"/>
  <c r="F24" i="47"/>
  <c r="K27" i="47"/>
  <c r="L30" i="47"/>
  <c r="K39" i="47"/>
  <c r="L42" i="47"/>
  <c r="M38" i="47"/>
  <c r="J41" i="47"/>
  <c r="M31" i="47"/>
  <c r="C41" i="47"/>
  <c r="AG182" i="17"/>
  <c r="AE182" i="17"/>
  <c r="V214" i="17"/>
  <c r="AC214" i="17"/>
  <c r="AD238" i="17"/>
  <c r="Z261" i="17"/>
  <c r="AC300" i="17"/>
  <c r="W300" i="17"/>
  <c r="AA307" i="17"/>
  <c r="AG312" i="17"/>
  <c r="AG504" i="17"/>
  <c r="U382" i="17"/>
  <c r="Y401" i="17"/>
  <c r="AG401" i="17"/>
  <c r="I4" i="41"/>
  <c r="I12" i="41" s="1"/>
  <c r="I14" i="41" s="1"/>
  <c r="J23" i="47"/>
  <c r="L17" i="47"/>
  <c r="B25" i="47"/>
  <c r="L18" i="47"/>
  <c r="D19" i="47"/>
  <c r="J22" i="47"/>
  <c r="K26" i="47"/>
  <c r="M30" i="47"/>
  <c r="K28" i="47"/>
  <c r="C42" i="47"/>
  <c r="I19" i="47"/>
  <c r="I23" i="47"/>
  <c r="J27" i="47"/>
  <c r="B39" i="47"/>
  <c r="M21" i="47"/>
  <c r="E25" i="47"/>
  <c r="B28" i="47"/>
  <c r="C31" i="47"/>
  <c r="B40" i="47"/>
  <c r="C43" i="47"/>
  <c r="D39" i="47"/>
  <c r="E42" i="47"/>
  <c r="F38" i="47"/>
  <c r="G41" i="47"/>
  <c r="K42" i="51"/>
  <c r="D29" i="51"/>
  <c r="K24" i="51"/>
  <c r="B21" i="51"/>
  <c r="J17" i="51"/>
  <c r="H29" i="51"/>
  <c r="L25" i="51"/>
  <c r="K21" i="51"/>
  <c r="H18" i="51"/>
  <c r="I21" i="51"/>
  <c r="F24" i="51"/>
  <c r="G27" i="51"/>
  <c r="L30" i="51"/>
  <c r="K39" i="51"/>
  <c r="L42" i="51"/>
  <c r="H39" i="51"/>
  <c r="I42" i="51"/>
  <c r="F38" i="51"/>
  <c r="G41" i="51"/>
  <c r="X165" i="17"/>
  <c r="AB182" i="17"/>
  <c r="U182" i="17"/>
  <c r="X182" i="17"/>
  <c r="AB214" i="17"/>
  <c r="W214" i="17"/>
  <c r="AE300" i="17"/>
  <c r="AB307" i="17"/>
  <c r="AE401" i="17"/>
  <c r="X401" i="17"/>
  <c r="J4" i="41"/>
  <c r="J12" i="41" s="1"/>
  <c r="J14" i="41" s="1"/>
  <c r="N7" i="41"/>
  <c r="I4" i="43"/>
  <c r="M22" i="47"/>
  <c r="D17" i="47"/>
  <c r="D24" i="47"/>
  <c r="D18" i="47"/>
  <c r="H19" i="47"/>
  <c r="B23" i="47"/>
  <c r="D27" i="47"/>
  <c r="K38" i="47"/>
  <c r="C29" i="47"/>
  <c r="F43" i="47"/>
  <c r="M19" i="47"/>
  <c r="G24" i="47"/>
  <c r="C28" i="47"/>
  <c r="E40" i="47"/>
  <c r="H22" i="47"/>
  <c r="I25" i="47"/>
  <c r="F28" i="47"/>
  <c r="G31" i="47"/>
  <c r="F40" i="47"/>
  <c r="G43" i="47"/>
  <c r="H39" i="47"/>
  <c r="M42" i="47"/>
  <c r="J38" i="47"/>
  <c r="K41" i="47"/>
  <c r="H41" i="51"/>
  <c r="L28" i="51"/>
  <c r="E24" i="51"/>
  <c r="I20" i="51"/>
  <c r="B17" i="51"/>
  <c r="C29" i="51"/>
  <c r="G25" i="51"/>
  <c r="F21" i="51"/>
  <c r="D18" i="51"/>
  <c r="M21" i="51"/>
  <c r="J24" i="51"/>
  <c r="B28" i="51"/>
  <c r="C31" i="51"/>
  <c r="B40" i="51"/>
  <c r="C43" i="51"/>
  <c r="L39" i="51"/>
  <c r="M42" i="51"/>
  <c r="J38" i="51"/>
  <c r="B42" i="51"/>
  <c r="C25" i="55"/>
  <c r="B17" i="55"/>
  <c r="B26" i="55"/>
  <c r="B4" i="47"/>
  <c r="B9" i="47" s="1"/>
  <c r="F4" i="69"/>
  <c r="D19" i="55"/>
  <c r="G21" i="55"/>
  <c r="F18" i="55"/>
  <c r="D4" i="57"/>
  <c r="AB312" i="68"/>
  <c r="H49" i="18"/>
  <c r="H16" i="18"/>
  <c r="H34" i="18" s="1"/>
  <c r="H37" i="18" s="1"/>
  <c r="H46" i="18" s="1"/>
  <c r="F43" i="49"/>
  <c r="E20" i="49"/>
  <c r="C38" i="49"/>
  <c r="J18" i="49"/>
  <c r="M20" i="49"/>
  <c r="B28" i="49"/>
  <c r="D41" i="49"/>
  <c r="M19" i="49"/>
  <c r="I24" i="49"/>
  <c r="F39" i="49"/>
  <c r="B20" i="49"/>
  <c r="M24" i="49"/>
  <c r="K38" i="49"/>
  <c r="F42" i="49"/>
  <c r="M39" i="49"/>
  <c r="E31" i="49"/>
  <c r="H28" i="49"/>
  <c r="K25" i="49"/>
  <c r="I42" i="49"/>
  <c r="L39" i="49"/>
  <c r="D31" i="49"/>
  <c r="G28" i="49"/>
  <c r="J25" i="49"/>
  <c r="D23" i="49"/>
  <c r="G20" i="49"/>
  <c r="L18" i="49"/>
  <c r="D22" i="49"/>
  <c r="M25" i="49"/>
  <c r="G31" i="49"/>
  <c r="H42" i="49"/>
  <c r="E21" i="49"/>
  <c r="B39" i="49"/>
  <c r="I19" i="49"/>
  <c r="H21" i="49"/>
  <c r="M28" i="49"/>
  <c r="C42" i="49"/>
  <c r="H20" i="49"/>
  <c r="F27" i="49"/>
  <c r="F40" i="49"/>
  <c r="J20" i="49"/>
  <c r="K26" i="49"/>
  <c r="J39" i="49"/>
  <c r="G22" i="49"/>
  <c r="K39" i="49"/>
  <c r="C23" i="49"/>
  <c r="L17" i="49"/>
  <c r="B22" i="49"/>
  <c r="L29" i="49"/>
  <c r="C21" i="49"/>
  <c r="E28" i="49"/>
  <c r="H41" i="49"/>
  <c r="D21" i="49"/>
  <c r="G27" i="49"/>
  <c r="I40" i="49"/>
  <c r="J23" i="49"/>
  <c r="M40" i="49"/>
  <c r="F24" i="49"/>
  <c r="F18" i="49"/>
  <c r="H22" i="49"/>
  <c r="H30" i="49"/>
  <c r="I21" i="49"/>
  <c r="D29" i="49"/>
  <c r="D42" i="49"/>
  <c r="D17" i="49"/>
  <c r="K21" i="49"/>
  <c r="I28" i="49"/>
  <c r="I41" i="49"/>
  <c r="G41" i="49"/>
  <c r="J38" i="49"/>
  <c r="B30" i="49"/>
  <c r="I27" i="49"/>
  <c r="L24" i="49"/>
  <c r="F41" i="49"/>
  <c r="M38" i="49"/>
  <c r="E30" i="49"/>
  <c r="H27" i="49"/>
  <c r="K24" i="49"/>
  <c r="E22" i="49"/>
  <c r="E17" i="49"/>
  <c r="K19" i="49"/>
  <c r="G23" i="49"/>
  <c r="K27" i="49"/>
  <c r="G39" i="49"/>
  <c r="M45" i="49"/>
  <c r="D25" i="49"/>
  <c r="L41" i="49"/>
  <c r="C26" i="49"/>
  <c r="K18" i="49"/>
  <c r="E23" i="49"/>
  <c r="F31" i="49"/>
  <c r="C17" i="49"/>
  <c r="C22" i="49"/>
  <c r="M29" i="49"/>
  <c r="B43" i="49"/>
  <c r="C18" i="49"/>
  <c r="F22" i="49"/>
  <c r="E29" i="49"/>
  <c r="G42" i="49"/>
  <c r="M43" i="49"/>
  <c r="C41" i="49"/>
  <c r="F38" i="49"/>
  <c r="K29" i="49"/>
  <c r="E27" i="49"/>
  <c r="L43" i="49"/>
  <c r="B41" i="49"/>
  <c r="I38" i="49"/>
  <c r="J29" i="49"/>
  <c r="D27" i="49"/>
  <c r="G24" i="49"/>
  <c r="J21" i="49"/>
  <c r="I17" i="49"/>
  <c r="D20" i="49"/>
  <c r="M23" i="49"/>
  <c r="F28" i="49"/>
  <c r="B40" i="49"/>
  <c r="F17" i="49"/>
  <c r="L26" i="49"/>
  <c r="K42" i="49"/>
  <c r="G30" i="49"/>
  <c r="E19" i="49"/>
  <c r="K23" i="49"/>
  <c r="G38" i="49"/>
  <c r="G18" i="49"/>
  <c r="K22" i="49"/>
  <c r="K30" i="49"/>
  <c r="I18" i="49"/>
  <c r="L22" i="49"/>
  <c r="C30" i="49"/>
  <c r="I43" i="49"/>
  <c r="L40" i="49"/>
  <c r="B38" i="49"/>
  <c r="G29" i="49"/>
  <c r="J26" i="49"/>
  <c r="H43" i="49"/>
  <c r="K40" i="49"/>
  <c r="E38" i="49"/>
  <c r="F29" i="49"/>
  <c r="M26" i="49"/>
  <c r="C24" i="49"/>
  <c r="F21" i="49"/>
  <c r="M17" i="49"/>
  <c r="I20" i="49"/>
  <c r="E24" i="49"/>
  <c r="I29" i="49"/>
  <c r="J40" i="49"/>
  <c r="E40" i="49"/>
  <c r="H38" i="49"/>
  <c r="H19" i="49"/>
  <c r="E43" i="49"/>
  <c r="M31" i="49"/>
  <c r="F26" i="49"/>
  <c r="G40" i="49"/>
  <c r="B29" i="49"/>
  <c r="L23" i="49"/>
  <c r="D18" i="49"/>
  <c r="J24" i="49"/>
  <c r="E41" i="49"/>
  <c r="E18" i="49"/>
  <c r="I23" i="49"/>
  <c r="J42" i="49"/>
  <c r="I31" i="49"/>
  <c r="B26" i="49"/>
  <c r="C40" i="49"/>
  <c r="K28" i="49"/>
  <c r="H23" i="49"/>
  <c r="H18" i="49"/>
  <c r="E25" i="49"/>
  <c r="M41" i="49"/>
  <c r="D19" i="49"/>
  <c r="D24" i="49"/>
  <c r="H29" i="49"/>
  <c r="J19" i="49"/>
  <c r="M18" i="49"/>
  <c r="B31" i="49"/>
  <c r="C31" i="49"/>
  <c r="F20" i="49"/>
  <c r="F19" i="49"/>
  <c r="K31" i="49"/>
  <c r="H40" i="49"/>
  <c r="C29" i="49"/>
  <c r="D43" i="49"/>
  <c r="L31" i="49"/>
  <c r="I26" i="49"/>
  <c r="B21" i="49"/>
  <c r="G21" i="49"/>
  <c r="D30" i="49"/>
  <c r="G43" i="49"/>
  <c r="D26" i="49"/>
  <c r="F23" i="49"/>
  <c r="D40" i="49"/>
  <c r="L28" i="49"/>
  <c r="M42" i="49"/>
  <c r="H31" i="49"/>
  <c r="E26" i="49"/>
  <c r="K20" i="49"/>
  <c r="L21" i="49"/>
  <c r="L30" i="49"/>
  <c r="J30" i="49"/>
  <c r="H39" i="49"/>
  <c r="M22" i="49"/>
  <c r="H26" i="49"/>
  <c r="K17" i="49"/>
  <c r="F30" i="49"/>
  <c r="D39" i="49"/>
  <c r="I22" i="49"/>
  <c r="C27" i="49"/>
  <c r="B24" i="49"/>
  <c r="B19" i="49"/>
  <c r="D28" i="49"/>
  <c r="M30" i="49"/>
  <c r="C20" i="49"/>
  <c r="D38" i="49"/>
  <c r="J31" i="49"/>
  <c r="M27" i="49"/>
  <c r="I30" i="49"/>
  <c r="L19" i="49"/>
  <c r="L38" i="49"/>
  <c r="K41" i="49"/>
  <c r="C25" i="49"/>
  <c r="L27" i="49"/>
  <c r="G19" i="49"/>
  <c r="K43" i="49"/>
  <c r="Y20" i="1"/>
  <c r="AA165" i="17"/>
  <c r="AC238" i="17"/>
  <c r="C16" i="49"/>
  <c r="C34" i="49" s="1"/>
  <c r="C37" i="49" s="1"/>
  <c r="C46" i="49" s="1"/>
  <c r="C49" i="49"/>
  <c r="AA401" i="17"/>
  <c r="AD261" i="17"/>
  <c r="Y182" i="17"/>
  <c r="M18" i="6"/>
  <c r="D18" i="6"/>
  <c r="B43" i="10"/>
  <c r="C28" i="10"/>
  <c r="D30" i="10"/>
  <c r="Y120" i="17"/>
  <c r="J41" i="49"/>
  <c r="B27" i="49"/>
  <c r="V401" i="17"/>
  <c r="AG553" i="1"/>
  <c r="AE111" i="1"/>
  <c r="AA120" i="17"/>
  <c r="C28" i="49"/>
  <c r="C39" i="49"/>
  <c r="G16" i="51"/>
  <c r="G34" i="51" s="1"/>
  <c r="G37" i="51" s="1"/>
  <c r="G46" i="51" s="1"/>
  <c r="G49" i="51"/>
  <c r="U401" i="17"/>
  <c r="AG300" i="17"/>
  <c r="Y300" i="17"/>
  <c r="K49" i="6"/>
  <c r="Z401" i="17"/>
  <c r="AF300" i="17"/>
  <c r="X300" i="17"/>
  <c r="AC261" i="17"/>
  <c r="U261" i="17"/>
  <c r="M49" i="6"/>
  <c r="Y111" i="1"/>
  <c r="U165" i="1"/>
  <c r="Y312" i="1"/>
  <c r="AG312" i="1"/>
  <c r="H26" i="6"/>
  <c r="L20" i="10"/>
  <c r="H25" i="10"/>
  <c r="J24" i="10"/>
  <c r="C43" i="49"/>
  <c r="E42" i="49"/>
  <c r="AB401" i="17"/>
  <c r="V553" i="1"/>
  <c r="AF36" i="1"/>
  <c r="AD69" i="9"/>
  <c r="V69" i="9"/>
  <c r="AF23" i="9"/>
  <c r="B23" i="49"/>
  <c r="G25" i="49"/>
  <c r="F16" i="47"/>
  <c r="F34" i="47" s="1"/>
  <c r="F37" i="47" s="1"/>
  <c r="F46" i="47" s="1"/>
  <c r="F49" i="47"/>
  <c r="AA38" i="1"/>
  <c r="W122" i="1"/>
  <c r="AA36" i="1"/>
  <c r="W111" i="1"/>
  <c r="AF498" i="17"/>
  <c r="AB382" i="17"/>
  <c r="V122" i="17"/>
  <c r="AA261" i="17"/>
  <c r="AA214" i="17"/>
  <c r="W553" i="1"/>
  <c r="Z120" i="1"/>
  <c r="AA328" i="1"/>
  <c r="AA182" i="1"/>
  <c r="AE182" i="1"/>
  <c r="AG214" i="1"/>
  <c r="Z214" i="1"/>
  <c r="V238" i="1"/>
  <c r="AF261" i="1"/>
  <c r="AC261" i="1"/>
  <c r="U300" i="1"/>
  <c r="U307" i="1"/>
  <c r="AF307" i="1"/>
  <c r="AD326" i="1"/>
  <c r="AB551" i="1"/>
  <c r="AC504" i="1"/>
  <c r="AF401" i="1"/>
  <c r="J22" i="49"/>
  <c r="E39" i="49"/>
  <c r="Z300" i="17"/>
  <c r="X38" i="1"/>
  <c r="Z553" i="1"/>
  <c r="AC182" i="17"/>
  <c r="Z167" i="1"/>
  <c r="Y498" i="17"/>
  <c r="AD300" i="17"/>
  <c r="U214" i="17"/>
  <c r="U38" i="1"/>
  <c r="AF111" i="1"/>
  <c r="AE120" i="1"/>
  <c r="AD154" i="1"/>
  <c r="Y165" i="1"/>
  <c r="V182" i="1"/>
  <c r="AG238" i="1"/>
  <c r="AG300" i="1"/>
  <c r="X300" i="1"/>
  <c r="AD312" i="1"/>
  <c r="AD504" i="1"/>
  <c r="Z551" i="1"/>
  <c r="V549" i="1"/>
  <c r="AE498" i="17"/>
  <c r="Y382" i="17"/>
  <c r="AF111" i="17"/>
  <c r="V182" i="17"/>
  <c r="E49" i="6"/>
  <c r="AE312" i="1"/>
  <c r="H27" i="10"/>
  <c r="C31" i="10"/>
  <c r="D16" i="10"/>
  <c r="D34" i="10" s="1"/>
  <c r="D37" i="10" s="1"/>
  <c r="D46" i="10" s="1"/>
  <c r="D49" i="10"/>
  <c r="AD307" i="17"/>
  <c r="E12" i="43"/>
  <c r="E14" i="43" s="1"/>
  <c r="C19" i="49"/>
  <c r="I39" i="49"/>
  <c r="AF38" i="1"/>
  <c r="AB111" i="1"/>
  <c r="AF401" i="17"/>
  <c r="X498" i="17"/>
  <c r="AD111" i="17"/>
  <c r="V300" i="17"/>
  <c r="AG214" i="17"/>
  <c r="U120" i="1"/>
  <c r="U182" i="1"/>
  <c r="V214" i="1"/>
  <c r="AB238" i="1"/>
  <c r="Y326" i="1"/>
  <c r="U111" i="17"/>
  <c r="AF214" i="17"/>
  <c r="Z214" i="17"/>
  <c r="Z312" i="17"/>
  <c r="W111" i="17"/>
  <c r="AD401" i="17"/>
  <c r="AB300" i="17"/>
  <c r="AG261" i="17"/>
  <c r="Y261" i="17"/>
  <c r="AE214" i="17"/>
  <c r="Y214" i="17"/>
  <c r="AA182" i="17"/>
  <c r="AG120" i="1"/>
  <c r="AB120" i="1"/>
  <c r="AD200" i="1"/>
  <c r="V300" i="1"/>
  <c r="AB307" i="1"/>
  <c r="AC312" i="1"/>
  <c r="M18" i="10"/>
  <c r="B24" i="10"/>
  <c r="K28" i="10"/>
  <c r="B41" i="10"/>
  <c r="E25" i="10"/>
  <c r="L27" i="10"/>
  <c r="J28" i="10"/>
  <c r="M26" i="10"/>
  <c r="L22" i="10"/>
  <c r="B30" i="10"/>
  <c r="K29" i="10"/>
  <c r="M30" i="10"/>
  <c r="G22" i="10"/>
  <c r="H21" i="10"/>
  <c r="J30" i="10"/>
  <c r="C19" i="10"/>
  <c r="AF200" i="17"/>
  <c r="E16" i="43"/>
  <c r="E34" i="43" s="1"/>
  <c r="E37" i="43" s="1"/>
  <c r="E46" i="43" s="1"/>
  <c r="E49" i="43"/>
  <c r="M49" i="43"/>
  <c r="M16" i="43"/>
  <c r="M34" i="43" s="1"/>
  <c r="M37" i="43" s="1"/>
  <c r="M46" i="43" s="1"/>
  <c r="B25" i="49"/>
  <c r="B42" i="49"/>
  <c r="Z20" i="17"/>
  <c r="AE36" i="17"/>
  <c r="V36" i="17"/>
  <c r="AG120" i="17"/>
  <c r="C4" i="18"/>
  <c r="G4" i="18"/>
  <c r="G12" i="18" s="1"/>
  <c r="G14" i="18" s="1"/>
  <c r="K4" i="45"/>
  <c r="C38" i="18"/>
  <c r="D28" i="18"/>
  <c r="C24" i="18"/>
  <c r="G20" i="18"/>
  <c r="E17" i="18"/>
  <c r="J40" i="18"/>
  <c r="K43" i="18"/>
  <c r="C22" i="18"/>
  <c r="D25" i="18"/>
  <c r="E28" i="18"/>
  <c r="F31" i="18"/>
  <c r="G40" i="18"/>
  <c r="H43" i="18"/>
  <c r="L31" i="18"/>
  <c r="E27" i="18"/>
  <c r="I23" i="18"/>
  <c r="C19" i="18"/>
  <c r="B42" i="18"/>
  <c r="I25" i="18"/>
  <c r="M29" i="18"/>
  <c r="K42" i="18"/>
  <c r="J24" i="18"/>
  <c r="D45" i="18"/>
  <c r="J39" i="18"/>
  <c r="M43" i="18"/>
  <c r="M40" i="18"/>
  <c r="X201" i="9"/>
  <c r="AB74" i="9"/>
  <c r="B43" i="18"/>
  <c r="M31" i="18"/>
  <c r="L27" i="18"/>
  <c r="K23" i="18"/>
  <c r="B20" i="18"/>
  <c r="D38" i="18"/>
  <c r="E41" i="18"/>
  <c r="B19" i="18"/>
  <c r="G22" i="18"/>
  <c r="H25" i="18"/>
  <c r="I28" i="18"/>
  <c r="J31" i="18"/>
  <c r="K40" i="18"/>
  <c r="L43" i="18"/>
  <c r="G31" i="18"/>
  <c r="M26" i="18"/>
  <c r="D23" i="18"/>
  <c r="K18" i="18"/>
  <c r="L40" i="18"/>
  <c r="M23" i="18"/>
  <c r="I43" i="18"/>
  <c r="H41" i="18"/>
  <c r="J22" i="18"/>
  <c r="J42" i="18"/>
  <c r="D31" i="18"/>
  <c r="K28" i="18"/>
  <c r="V165" i="17"/>
  <c r="J4" i="18"/>
  <c r="J12" i="18" s="1"/>
  <c r="J14" i="18" s="1"/>
  <c r="L49" i="18"/>
  <c r="L16" i="18"/>
  <c r="L34" i="18" s="1"/>
  <c r="L37" i="18" s="1"/>
  <c r="L46" i="18" s="1"/>
  <c r="N10" i="41"/>
  <c r="M4" i="43"/>
  <c r="AG238" i="9"/>
  <c r="AE144" i="9"/>
  <c r="Y307" i="17"/>
  <c r="W307" i="17"/>
  <c r="AE307" i="17"/>
  <c r="J45" i="18"/>
  <c r="F43" i="18"/>
  <c r="H30" i="18"/>
  <c r="E29" i="18"/>
  <c r="I29" i="18"/>
  <c r="E19" i="18"/>
  <c r="J29" i="18"/>
  <c r="F16" i="41"/>
  <c r="F34" i="41" s="1"/>
  <c r="F37" i="41" s="1"/>
  <c r="F46" i="41" s="1"/>
  <c r="F49" i="41"/>
  <c r="H16" i="43"/>
  <c r="H34" i="43" s="1"/>
  <c r="H37" i="43" s="1"/>
  <c r="H46" i="43" s="1"/>
  <c r="H49" i="43"/>
  <c r="F4" i="43"/>
  <c r="F12" i="43" s="1"/>
  <c r="F14" i="43" s="1"/>
  <c r="N9" i="43"/>
  <c r="AE159" i="9"/>
  <c r="W159" i="9"/>
  <c r="AF144" i="9"/>
  <c r="AG112" i="9"/>
  <c r="AE112" i="9"/>
  <c r="I4" i="6"/>
  <c r="I12" i="6" s="1"/>
  <c r="I14" i="6" s="1"/>
  <c r="G49" i="10"/>
  <c r="L41" i="18"/>
  <c r="C31" i="18"/>
  <c r="I26" i="18"/>
  <c r="H22" i="18"/>
  <c r="D19" i="18"/>
  <c r="L38" i="18"/>
  <c r="M41" i="18"/>
  <c r="E20" i="18"/>
  <c r="B23" i="18"/>
  <c r="C26" i="18"/>
  <c r="H29" i="18"/>
  <c r="I38" i="18"/>
  <c r="F41" i="18"/>
  <c r="C41" i="18"/>
  <c r="D30" i="18"/>
  <c r="B26" i="18"/>
  <c r="I21" i="18"/>
  <c r="C18" i="18"/>
  <c r="B30" i="18"/>
  <c r="D22" i="18"/>
  <c r="I31" i="18"/>
  <c r="C20" i="18"/>
  <c r="E26" i="18"/>
  <c r="D24" i="18"/>
  <c r="H23" i="18"/>
  <c r="B25" i="18"/>
  <c r="M43" i="41"/>
  <c r="J30" i="41"/>
  <c r="F22" i="41"/>
  <c r="G43" i="41"/>
  <c r="V23" i="9"/>
  <c r="AB23" i="9"/>
  <c r="AC14" i="9"/>
  <c r="AG25" i="9"/>
  <c r="Y14" i="9"/>
  <c r="D4" i="45"/>
  <c r="X120" i="17"/>
  <c r="V200" i="17"/>
  <c r="AA238" i="17"/>
  <c r="Z307" i="17"/>
  <c r="U307" i="17"/>
  <c r="H4" i="18"/>
  <c r="H12" i="18" s="1"/>
  <c r="H14" i="18" s="1"/>
  <c r="L4" i="18"/>
  <c r="L12" i="18" s="1"/>
  <c r="L14" i="18" s="1"/>
  <c r="AD311" i="9"/>
  <c r="V311" i="9"/>
  <c r="AA296" i="9"/>
  <c r="AG296" i="9"/>
  <c r="Y296" i="9"/>
  <c r="Z282" i="9"/>
  <c r="AF282" i="9"/>
  <c r="X282" i="9"/>
  <c r="AC265" i="9"/>
  <c r="AF258" i="9"/>
  <c r="X258" i="9"/>
  <c r="AF118" i="9"/>
  <c r="AC69" i="9"/>
  <c r="Y23" i="9"/>
  <c r="AE23" i="9"/>
  <c r="AB14" i="9"/>
  <c r="Z14" i="9"/>
  <c r="AB200" i="17"/>
  <c r="AF296" i="9"/>
  <c r="X296" i="9"/>
  <c r="AB159" i="9"/>
  <c r="AG144" i="9"/>
  <c r="Y144" i="9"/>
  <c r="AB126" i="9"/>
  <c r="AE118" i="9"/>
  <c r="V284" i="9"/>
  <c r="AB82" i="9"/>
  <c r="Y74" i="9"/>
  <c r="G4" i="43"/>
  <c r="G12" i="43" s="1"/>
  <c r="G14" i="43" s="1"/>
  <c r="W296" i="9"/>
  <c r="W265" i="9"/>
  <c r="Y208" i="9"/>
  <c r="AF201" i="9"/>
  <c r="AB118" i="9"/>
  <c r="M49" i="45"/>
  <c r="M16" i="45"/>
  <c r="M34" i="45" s="1"/>
  <c r="M37" i="45" s="1"/>
  <c r="M46" i="45" s="1"/>
  <c r="AG311" i="9"/>
  <c r="V265" i="9"/>
  <c r="Y258" i="9"/>
  <c r="AD126" i="9"/>
  <c r="V126" i="9"/>
  <c r="AC118" i="9"/>
  <c r="H4" i="43"/>
  <c r="H12" i="43" s="1"/>
  <c r="H14" i="43" s="1"/>
  <c r="AB311" i="9"/>
  <c r="W251" i="9"/>
  <c r="AC251" i="9"/>
  <c r="AF238" i="9"/>
  <c r="AA126" i="9"/>
  <c r="X118" i="9"/>
  <c r="AC112" i="9"/>
  <c r="W82" i="9"/>
  <c r="AF74" i="9"/>
  <c r="AD74" i="9"/>
  <c r="V74" i="9"/>
  <c r="X23" i="9"/>
  <c r="AD25" i="9"/>
  <c r="V25" i="9"/>
  <c r="N39" i="55"/>
  <c r="C16" i="47"/>
  <c r="C34" i="47" s="1"/>
  <c r="C37" i="47" s="1"/>
  <c r="C46" i="47" s="1"/>
  <c r="K19" i="47"/>
  <c r="J30" i="69"/>
  <c r="M22" i="69"/>
  <c r="F39" i="69"/>
  <c r="M4" i="41"/>
  <c r="M12" i="41" s="1"/>
  <c r="M14" i="41" s="1"/>
  <c r="L4" i="43"/>
  <c r="L12" i="43" s="1"/>
  <c r="L14" i="43" s="1"/>
  <c r="Y238" i="9"/>
  <c r="AH208" i="9"/>
  <c r="AH112" i="9"/>
  <c r="Z82" i="9"/>
  <c r="V82" i="9"/>
  <c r="B18" i="69"/>
  <c r="H45" i="69"/>
  <c r="M18" i="69"/>
  <c r="M41" i="69"/>
  <c r="B21" i="69"/>
  <c r="D41" i="69"/>
  <c r="K17" i="69"/>
  <c r="K38" i="69"/>
  <c r="B19" i="69"/>
  <c r="C24" i="69"/>
  <c r="J39" i="69"/>
  <c r="J42" i="69"/>
  <c r="I39" i="69"/>
  <c r="M28" i="69"/>
  <c r="I24" i="69"/>
  <c r="L43" i="69"/>
  <c r="G40" i="69"/>
  <c r="B30" i="69"/>
  <c r="K25" i="69"/>
  <c r="K21" i="69"/>
  <c r="G19" i="69"/>
  <c r="L26" i="69"/>
  <c r="I41" i="69"/>
  <c r="F17" i="69"/>
  <c r="I21" i="69"/>
  <c r="I45" i="69"/>
  <c r="G23" i="69"/>
  <c r="I18" i="69"/>
  <c r="B40" i="69"/>
  <c r="F19" i="69"/>
  <c r="F25" i="69"/>
  <c r="E40" i="69"/>
  <c r="F42" i="69"/>
  <c r="B38" i="69"/>
  <c r="I28" i="69"/>
  <c r="E24" i="69"/>
  <c r="D43" i="69"/>
  <c r="C40" i="69"/>
  <c r="K29" i="69"/>
  <c r="G25" i="69"/>
  <c r="G21" i="69"/>
  <c r="K19" i="69"/>
  <c r="G27" i="69"/>
  <c r="D42" i="69"/>
  <c r="H21" i="69"/>
  <c r="I40" i="69"/>
  <c r="G24" i="69"/>
  <c r="J24" i="69"/>
  <c r="I22" i="69"/>
  <c r="E41" i="69"/>
  <c r="E20" i="69"/>
  <c r="I26" i="69"/>
  <c r="H41" i="69"/>
  <c r="B42" i="69"/>
  <c r="J31" i="69"/>
  <c r="J27" i="69"/>
  <c r="J23" i="69"/>
  <c r="M42" i="69"/>
  <c r="M38" i="69"/>
  <c r="G29" i="69"/>
  <c r="C25" i="69"/>
  <c r="E17" i="69"/>
  <c r="B20" i="69"/>
  <c r="B28" i="69"/>
  <c r="L42" i="69"/>
  <c r="H26" i="69"/>
  <c r="K20" i="69"/>
  <c r="I29" i="69"/>
  <c r="M25" i="69"/>
  <c r="L23" i="69"/>
  <c r="M20" i="69"/>
  <c r="G28" i="69"/>
  <c r="C42" i="69"/>
  <c r="G41" i="69"/>
  <c r="B31" i="69"/>
  <c r="F27" i="69"/>
  <c r="B23" i="69"/>
  <c r="I42" i="69"/>
  <c r="I38" i="69"/>
  <c r="L28" i="69"/>
  <c r="L24" i="69"/>
  <c r="I17" i="69"/>
  <c r="M21" i="69"/>
  <c r="J28" i="69"/>
  <c r="G43" i="69"/>
  <c r="B43" i="69"/>
  <c r="L30" i="69"/>
  <c r="D31" i="69"/>
  <c r="F28" i="69"/>
  <c r="E26" i="69"/>
  <c r="J21" i="69"/>
  <c r="B29" i="69"/>
  <c r="K42" i="69"/>
  <c r="C41" i="69"/>
  <c r="G30" i="69"/>
  <c r="G26" i="69"/>
  <c r="K22" i="69"/>
  <c r="J41" i="69"/>
  <c r="M31" i="69"/>
  <c r="H28" i="69"/>
  <c r="D24" i="69"/>
  <c r="M17" i="69"/>
  <c r="H22" i="69"/>
  <c r="M29" i="69"/>
  <c r="E45" i="69"/>
  <c r="B17" i="69"/>
  <c r="L41" i="69"/>
  <c r="C38" i="69"/>
  <c r="D30" i="69"/>
  <c r="K28" i="69"/>
  <c r="D17" i="69"/>
  <c r="E22" i="69"/>
  <c r="H31" i="69"/>
  <c r="F43" i="69"/>
  <c r="L40" i="69"/>
  <c r="C30" i="69"/>
  <c r="C26" i="69"/>
  <c r="G22" i="69"/>
  <c r="F41" i="69"/>
  <c r="E31" i="69"/>
  <c r="I27" i="69"/>
  <c r="M23" i="69"/>
  <c r="H18" i="69"/>
  <c r="K23" i="69"/>
  <c r="H30" i="69"/>
  <c r="K27" i="69"/>
  <c r="E18" i="69"/>
  <c r="J40" i="69"/>
  <c r="L19" i="69"/>
  <c r="G39" i="69"/>
  <c r="C17" i="69"/>
  <c r="L31" i="69"/>
  <c r="L17" i="69"/>
  <c r="H23" i="69"/>
  <c r="B39" i="69"/>
  <c r="I43" i="69"/>
  <c r="D40" i="69"/>
  <c r="H29" i="69"/>
  <c r="M24" i="69"/>
  <c r="B45" i="69"/>
  <c r="K40" i="69"/>
  <c r="F30" i="69"/>
  <c r="B26" i="69"/>
  <c r="E23" i="69"/>
  <c r="C19" i="69"/>
  <c r="D26" i="69"/>
  <c r="C39" i="69"/>
  <c r="C22" i="69"/>
  <c r="I30" i="69"/>
  <c r="E16" i="69"/>
  <c r="E34" i="69" s="1"/>
  <c r="E37" i="69" s="1"/>
  <c r="E46" i="69" s="1"/>
  <c r="E49" i="69"/>
  <c r="M49" i="69"/>
  <c r="M16" i="69"/>
  <c r="M34" i="69" s="1"/>
  <c r="M37" i="69" s="1"/>
  <c r="M46" i="69" s="1"/>
  <c r="F43" i="63"/>
  <c r="N43" i="63" s="1"/>
  <c r="C17" i="63"/>
  <c r="C32" i="63" s="1"/>
  <c r="L17" i="63"/>
  <c r="I25" i="63"/>
  <c r="I32" i="63" s="1"/>
  <c r="D41" i="63"/>
  <c r="G22" i="63"/>
  <c r="J31" i="63"/>
  <c r="E20" i="63"/>
  <c r="E32" i="63" s="1"/>
  <c r="L29" i="63"/>
  <c r="N29" i="63" s="1"/>
  <c r="H19" i="63"/>
  <c r="N19" i="63" s="1"/>
  <c r="M28" i="63"/>
  <c r="N28" i="63" s="1"/>
  <c r="I25" i="69"/>
  <c r="L29" i="69"/>
  <c r="AG261" i="68"/>
  <c r="F49" i="69"/>
  <c r="J4" i="69"/>
  <c r="J12" i="69" s="1"/>
  <c r="J14" i="69" s="1"/>
  <c r="Z528" i="68"/>
  <c r="Y528" i="68"/>
  <c r="AG528" i="68"/>
  <c r="AB549" i="68"/>
  <c r="D4" i="69"/>
  <c r="D12" i="69" s="1"/>
  <c r="D14" i="69" s="1"/>
  <c r="N7" i="69"/>
  <c r="H49" i="73"/>
  <c r="E4" i="69"/>
  <c r="E12" i="69" s="1"/>
  <c r="E14" i="69" s="1"/>
  <c r="L4" i="69"/>
  <c r="L12" i="69" s="1"/>
  <c r="L14" i="69" s="1"/>
  <c r="AG120" i="68"/>
  <c r="AC328" i="68"/>
  <c r="AE154" i="68"/>
  <c r="AF182" i="68"/>
  <c r="AB200" i="68"/>
  <c r="AC214" i="68"/>
  <c r="AG238" i="68"/>
  <c r="W261" i="68"/>
  <c r="AE307" i="68"/>
  <c r="Z312" i="68"/>
  <c r="U312" i="68"/>
  <c r="AC326" i="68"/>
  <c r="AE498" i="68"/>
  <c r="M4" i="69"/>
  <c r="M12" i="69" s="1"/>
  <c r="M14" i="69" s="1"/>
  <c r="P14" i="69" s="1"/>
  <c r="I4" i="69"/>
  <c r="I12" i="69" s="1"/>
  <c r="I14" i="69" s="1"/>
  <c r="AF120" i="68"/>
  <c r="AD312" i="68"/>
  <c r="W504" i="17"/>
  <c r="V261" i="17"/>
  <c r="AB330" i="1"/>
  <c r="AF122" i="17"/>
  <c r="AB551" i="17"/>
  <c r="AG498" i="17"/>
  <c r="AA382" i="17"/>
  <c r="X382" i="17"/>
  <c r="AC551" i="17"/>
  <c r="U504" i="17"/>
  <c r="AF382" i="17"/>
  <c r="AE261" i="17"/>
  <c r="D49" i="6"/>
  <c r="AD553" i="1"/>
  <c r="AG122" i="1"/>
  <c r="AA553" i="1"/>
  <c r="Y36" i="1"/>
  <c r="AB36" i="1"/>
  <c r="AD36" i="1"/>
  <c r="AC111" i="1"/>
  <c r="AC328" i="1"/>
  <c r="AG167" i="1"/>
  <c r="AC182" i="1"/>
  <c r="V200" i="1"/>
  <c r="X214" i="1"/>
  <c r="AF214" i="1"/>
  <c r="AD238" i="1"/>
  <c r="Z307" i="1"/>
  <c r="X326" i="1"/>
  <c r="AA326" i="1"/>
  <c r="AF326" i="1"/>
  <c r="AF504" i="1"/>
  <c r="AA382" i="1"/>
  <c r="V382" i="1"/>
  <c r="AC401" i="1"/>
  <c r="V401" i="1"/>
  <c r="AE498" i="1"/>
  <c r="AC498" i="1"/>
  <c r="Z498" i="1"/>
  <c r="AD528" i="1"/>
  <c r="E24" i="6"/>
  <c r="L31" i="6"/>
  <c r="D20" i="6"/>
  <c r="D4" i="10"/>
  <c r="D12" i="10" s="1"/>
  <c r="D14" i="10" s="1"/>
  <c r="V553" i="17"/>
  <c r="AB330" i="17"/>
  <c r="Z551" i="17"/>
  <c r="W553" i="17"/>
  <c r="AG330" i="1"/>
  <c r="Y330" i="1"/>
  <c r="Z20" i="1"/>
  <c r="B45" i="6"/>
  <c r="J30" i="6"/>
  <c r="G19" i="6"/>
  <c r="B29" i="6"/>
  <c r="E4" i="6"/>
  <c r="M4" i="6"/>
  <c r="AD504" i="17"/>
  <c r="AC122" i="1"/>
  <c r="AC498" i="17"/>
  <c r="AA111" i="17"/>
  <c r="AA330" i="17"/>
  <c r="AG382" i="17"/>
  <c r="U122" i="1"/>
  <c r="AC330" i="1"/>
  <c r="U36" i="1"/>
  <c r="AC36" i="1"/>
  <c r="V36" i="1"/>
  <c r="V111" i="1"/>
  <c r="AD111" i="1"/>
  <c r="U111" i="1"/>
  <c r="AC120" i="1"/>
  <c r="Y328" i="1"/>
  <c r="AG328" i="1"/>
  <c r="AB154" i="1"/>
  <c r="U328" i="1"/>
  <c r="Y154" i="1"/>
  <c r="W165" i="1"/>
  <c r="Z165" i="1"/>
  <c r="Y182" i="1"/>
  <c r="AB182" i="1"/>
  <c r="AG182" i="1"/>
  <c r="AA200" i="1"/>
  <c r="AE214" i="1"/>
  <c r="Z238" i="1"/>
  <c r="Y238" i="1"/>
  <c r="V261" i="1"/>
  <c r="AD261" i="1"/>
  <c r="AG261" i="1"/>
  <c r="U261" i="1"/>
  <c r="AA300" i="1"/>
  <c r="AE300" i="1"/>
  <c r="X307" i="1"/>
  <c r="AA307" i="1"/>
  <c r="AB326" i="1"/>
  <c r="Z326" i="1"/>
  <c r="AB382" i="1"/>
  <c r="AE504" i="1"/>
  <c r="AD401" i="1"/>
  <c r="AE401" i="1"/>
  <c r="AA498" i="1"/>
  <c r="AD498" i="1"/>
  <c r="W549" i="1"/>
  <c r="I43" i="6"/>
  <c r="K45" i="6"/>
  <c r="G28" i="6"/>
  <c r="L40" i="6"/>
  <c r="C24" i="6"/>
  <c r="AD122" i="17"/>
  <c r="AA551" i="17"/>
  <c r="X20" i="1"/>
  <c r="Z382" i="17"/>
  <c r="Y551" i="17"/>
  <c r="Z330" i="1"/>
  <c r="AF551" i="17"/>
  <c r="X504" i="17"/>
  <c r="AC553" i="17"/>
  <c r="U498" i="17"/>
  <c r="U300" i="17"/>
  <c r="AF20" i="1"/>
  <c r="AB553" i="1"/>
  <c r="L16" i="6"/>
  <c r="L34" i="6" s="1"/>
  <c r="L37" i="6" s="1"/>
  <c r="L46" i="6" s="1"/>
  <c r="AA330" i="1"/>
  <c r="Y38" i="1"/>
  <c r="Z154" i="1"/>
  <c r="AF182" i="1"/>
  <c r="AE200" i="1"/>
  <c r="W238" i="1"/>
  <c r="AG326" i="1"/>
  <c r="AF551" i="1"/>
  <c r="V551" i="1"/>
  <c r="I39" i="6"/>
  <c r="H23" i="6"/>
  <c r="J38" i="6"/>
  <c r="AA498" i="17"/>
  <c r="AE382" i="17"/>
  <c r="AE551" i="17"/>
  <c r="X553" i="1"/>
  <c r="AE330" i="1"/>
  <c r="AB122" i="1"/>
  <c r="Z36" i="1"/>
  <c r="AB261" i="1"/>
  <c r="V326" i="1"/>
  <c r="G17" i="6"/>
  <c r="B25" i="6"/>
  <c r="D41" i="6"/>
  <c r="H21" i="6"/>
  <c r="J28" i="6"/>
  <c r="C18" i="6"/>
  <c r="J25" i="6"/>
  <c r="K38" i="6"/>
  <c r="D22" i="6"/>
  <c r="K29" i="6"/>
  <c r="L42" i="6"/>
  <c r="J45" i="6"/>
  <c r="I19" i="6"/>
  <c r="E27" i="6"/>
  <c r="M38" i="6"/>
  <c r="F18" i="6"/>
  <c r="H28" i="6"/>
  <c r="C42" i="6"/>
  <c r="B22" i="6"/>
  <c r="D38" i="6"/>
  <c r="B19" i="6"/>
  <c r="C26" i="6"/>
  <c r="F42" i="6"/>
  <c r="C23" i="6"/>
  <c r="D30" i="6"/>
  <c r="F45" i="6"/>
  <c r="E22" i="6"/>
  <c r="M27" i="6"/>
  <c r="E39" i="6"/>
  <c r="F22" i="6"/>
  <c r="L29" i="6"/>
  <c r="B43" i="6"/>
  <c r="B26" i="6"/>
  <c r="H39" i="6"/>
  <c r="L19" i="6"/>
  <c r="C30" i="6"/>
  <c r="J43" i="6"/>
  <c r="B24" i="6"/>
  <c r="D40" i="6"/>
  <c r="I17" i="6"/>
  <c r="E23" i="6"/>
  <c r="I28" i="6"/>
  <c r="E42" i="6"/>
  <c r="K22" i="6"/>
  <c r="F30" i="6"/>
  <c r="G43" i="6"/>
  <c r="G26" i="6"/>
  <c r="B40" i="6"/>
  <c r="F20" i="6"/>
  <c r="H30" i="6"/>
  <c r="F17" i="6"/>
  <c r="G24" i="6"/>
  <c r="J40" i="6"/>
  <c r="M17" i="6"/>
  <c r="I23" i="6"/>
  <c r="M28" i="6"/>
  <c r="I42" i="6"/>
  <c r="J23" i="6"/>
  <c r="K30" i="6"/>
  <c r="K19" i="6"/>
  <c r="F27" i="6"/>
  <c r="G40" i="6"/>
  <c r="L23" i="6"/>
  <c r="G31" i="6"/>
  <c r="K17" i="6"/>
  <c r="B28" i="6"/>
  <c r="H41" i="6"/>
  <c r="I18" i="6"/>
  <c r="M23" i="6"/>
  <c r="I31" i="6"/>
  <c r="E43" i="6"/>
  <c r="K43" i="6"/>
  <c r="H24" i="6"/>
  <c r="K40" i="6"/>
  <c r="C21" i="6"/>
  <c r="D28" i="6"/>
  <c r="J17" i="6"/>
  <c r="D25" i="6"/>
  <c r="F38" i="6"/>
  <c r="K21" i="6"/>
  <c r="F29" i="6"/>
  <c r="G42" i="6"/>
  <c r="C45" i="6"/>
  <c r="E19" i="6"/>
  <c r="M26" i="6"/>
  <c r="I38" i="6"/>
  <c r="M43" i="6"/>
  <c r="AD498" i="17"/>
  <c r="AG111" i="17"/>
  <c r="X330" i="1"/>
  <c r="Y122" i="1"/>
  <c r="W36" i="1"/>
  <c r="AB122" i="17"/>
  <c r="Z498" i="17"/>
  <c r="AD382" i="17"/>
  <c r="V504" i="17"/>
  <c r="AD182" i="17"/>
  <c r="AD328" i="17"/>
  <c r="AF553" i="1"/>
  <c r="U20" i="1"/>
  <c r="X122" i="1"/>
  <c r="Y553" i="1"/>
  <c r="V120" i="1"/>
  <c r="E28" i="6"/>
  <c r="K42" i="6"/>
  <c r="G22" i="6"/>
  <c r="L17" i="6"/>
  <c r="N3" i="10"/>
  <c r="W120" i="1"/>
  <c r="U167" i="1"/>
  <c r="Y167" i="1"/>
  <c r="AF165" i="1"/>
  <c r="U200" i="1"/>
  <c r="AA214" i="1"/>
  <c r="AD214" i="1"/>
  <c r="AF238" i="1"/>
  <c r="W261" i="1"/>
  <c r="AA261" i="1"/>
  <c r="AD307" i="1"/>
  <c r="AE551" i="1"/>
  <c r="V504" i="1"/>
  <c r="Y551" i="1"/>
  <c r="AG401" i="1"/>
  <c r="W401" i="1"/>
  <c r="X528" i="1"/>
  <c r="AB528" i="1"/>
  <c r="Y549" i="1"/>
  <c r="AB549" i="1"/>
  <c r="AF549" i="1"/>
  <c r="D4" i="6"/>
  <c r="M12" i="10"/>
  <c r="M14" i="10" s="1"/>
  <c r="P14" i="10" s="1"/>
  <c r="D27" i="10"/>
  <c r="F18" i="10"/>
  <c r="B16" i="10"/>
  <c r="B34" i="10" s="1"/>
  <c r="B37" i="10" s="1"/>
  <c r="B46" i="10" s="1"/>
  <c r="F30" i="10"/>
  <c r="B19" i="10"/>
  <c r="D22" i="10"/>
  <c r="F20" i="10"/>
  <c r="K24" i="10"/>
  <c r="M19" i="10"/>
  <c r="C29" i="10"/>
  <c r="L19" i="10"/>
  <c r="AD330" i="17"/>
  <c r="Z36" i="17"/>
  <c r="X111" i="17"/>
  <c r="V328" i="17"/>
  <c r="Z549" i="17"/>
  <c r="E17" i="45"/>
  <c r="L40" i="45"/>
  <c r="V498" i="17"/>
  <c r="U551" i="17"/>
  <c r="Z330" i="17"/>
  <c r="AA300" i="17"/>
  <c r="AF261" i="17"/>
  <c r="X261" i="17"/>
  <c r="AC20" i="1"/>
  <c r="AG36" i="1"/>
  <c r="W328" i="1"/>
  <c r="V165" i="1"/>
  <c r="AD182" i="1"/>
  <c r="X182" i="1"/>
  <c r="AC200" i="1"/>
  <c r="AG200" i="1"/>
  <c r="Y214" i="1"/>
  <c r="AE238" i="1"/>
  <c r="U238" i="1"/>
  <c r="Y261" i="1"/>
  <c r="AC300" i="1"/>
  <c r="AC307" i="1"/>
  <c r="U326" i="1"/>
  <c r="AG504" i="1"/>
  <c r="U382" i="1"/>
  <c r="X382" i="1"/>
  <c r="Z401" i="1"/>
  <c r="AA401" i="1"/>
  <c r="AF498" i="1"/>
  <c r="W498" i="1"/>
  <c r="W528" i="1"/>
  <c r="AA528" i="1"/>
  <c r="V528" i="1"/>
  <c r="AA549" i="1"/>
  <c r="AE549" i="1"/>
  <c r="J4" i="6"/>
  <c r="J12" i="6" s="1"/>
  <c r="J14" i="6" s="1"/>
  <c r="F12" i="6"/>
  <c r="F14" i="6" s="1"/>
  <c r="H31" i="10"/>
  <c r="L23" i="10"/>
  <c r="E49" i="10"/>
  <c r="C27" i="10"/>
  <c r="L17" i="10"/>
  <c r="M39" i="10"/>
  <c r="D20" i="10"/>
  <c r="L29" i="10"/>
  <c r="C24" i="10"/>
  <c r="B28" i="10"/>
  <c r="B17" i="10"/>
  <c r="H30" i="45"/>
  <c r="J18" i="45"/>
  <c r="Z111" i="1"/>
  <c r="AA120" i="1"/>
  <c r="AE328" i="1"/>
  <c r="Z328" i="1"/>
  <c r="AF167" i="1"/>
  <c r="AC165" i="1"/>
  <c r="X165" i="1"/>
  <c r="AB165" i="1"/>
  <c r="X200" i="1"/>
  <c r="AF200" i="1"/>
  <c r="U214" i="1"/>
  <c r="AB214" i="1"/>
  <c r="AA238" i="1"/>
  <c r="AE261" i="1"/>
  <c r="Z261" i="1"/>
  <c r="Z300" i="1"/>
  <c r="Y307" i="1"/>
  <c r="Z382" i="1"/>
  <c r="AC382" i="1"/>
  <c r="U551" i="1"/>
  <c r="Y504" i="1"/>
  <c r="AB401" i="1"/>
  <c r="U401" i="1"/>
  <c r="AG498" i="1"/>
  <c r="AB498" i="1"/>
  <c r="U498" i="1"/>
  <c r="AF528" i="1"/>
  <c r="X549" i="1"/>
  <c r="N11" i="6"/>
  <c r="B29" i="10"/>
  <c r="H23" i="10"/>
  <c r="J26" i="10"/>
  <c r="H17" i="10"/>
  <c r="M21" i="10"/>
  <c r="D21" i="10"/>
  <c r="H29" i="10"/>
  <c r="J23" i="10"/>
  <c r="G25" i="10"/>
  <c r="M29" i="10"/>
  <c r="N5" i="10"/>
  <c r="N9" i="10"/>
  <c r="N11" i="10"/>
  <c r="AG165" i="17"/>
  <c r="AF307" i="17"/>
  <c r="D12" i="18"/>
  <c r="D14" i="18" s="1"/>
  <c r="C49" i="18"/>
  <c r="C16" i="18"/>
  <c r="C34" i="18" s="1"/>
  <c r="C37" i="18" s="1"/>
  <c r="C46" i="18" s="1"/>
  <c r="J49" i="18"/>
  <c r="J16" i="18"/>
  <c r="J34" i="18" s="1"/>
  <c r="J37" i="18" s="1"/>
  <c r="J46" i="18" s="1"/>
  <c r="AE311" i="9"/>
  <c r="W311" i="9"/>
  <c r="W23" i="9"/>
  <c r="M41" i="45"/>
  <c r="L17" i="45"/>
  <c r="X120" i="1"/>
  <c r="AF328" i="1"/>
  <c r="AD165" i="1"/>
  <c r="AE165" i="1"/>
  <c r="W182" i="1"/>
  <c r="X238" i="1"/>
  <c r="X261" i="1"/>
  <c r="AB300" i="1"/>
  <c r="AE307" i="1"/>
  <c r="AF312" i="1"/>
  <c r="W382" i="1"/>
  <c r="X551" i="1"/>
  <c r="V498" i="1"/>
  <c r="Y498" i="1"/>
  <c r="Z528" i="1"/>
  <c r="U549" i="1"/>
  <c r="AD549" i="1"/>
  <c r="I28" i="10"/>
  <c r="D23" i="10"/>
  <c r="B26" i="10"/>
  <c r="D17" i="10"/>
  <c r="I22" i="10"/>
  <c r="M38" i="10"/>
  <c r="D29" i="10"/>
  <c r="B23" i="10"/>
  <c r="C25" i="10"/>
  <c r="K49" i="10"/>
  <c r="K16" i="10"/>
  <c r="K34" i="10" s="1"/>
  <c r="K37" i="10" s="1"/>
  <c r="K46" i="10" s="1"/>
  <c r="X122" i="17"/>
  <c r="AB20" i="17"/>
  <c r="AF330" i="17"/>
  <c r="AG36" i="17"/>
  <c r="Z111" i="17"/>
  <c r="AC120" i="17"/>
  <c r="AB154" i="17"/>
  <c r="AF328" i="17"/>
  <c r="W165" i="17"/>
  <c r="Z165" i="17"/>
  <c r="Z326" i="17"/>
  <c r="Y326" i="17"/>
  <c r="AC326" i="17"/>
  <c r="X528" i="17"/>
  <c r="AB549" i="17"/>
  <c r="AF549" i="17"/>
  <c r="M16" i="18"/>
  <c r="M34" i="18" s="1"/>
  <c r="M37" i="18" s="1"/>
  <c r="M46" i="18" s="1"/>
  <c r="I4" i="18"/>
  <c r="N5" i="18"/>
  <c r="N10" i="18"/>
  <c r="C16" i="43"/>
  <c r="C34" i="43" s="1"/>
  <c r="C37" i="43" s="1"/>
  <c r="C46" i="43" s="1"/>
  <c r="C49" i="43"/>
  <c r="K49" i="43"/>
  <c r="K16" i="43"/>
  <c r="K34" i="43" s="1"/>
  <c r="K37" i="43" s="1"/>
  <c r="K46" i="43" s="1"/>
  <c r="G24" i="45"/>
  <c r="C12" i="20"/>
  <c r="C14" i="20" s="1"/>
  <c r="N4" i="20"/>
  <c r="H17" i="45"/>
  <c r="G25" i="45"/>
  <c r="F18" i="45"/>
  <c r="B27" i="45"/>
  <c r="E19" i="45"/>
  <c r="L29" i="45"/>
  <c r="E20" i="45"/>
  <c r="F39" i="45"/>
  <c r="E43" i="45"/>
  <c r="H40" i="45"/>
  <c r="M31" i="45"/>
  <c r="C29" i="45"/>
  <c r="H43" i="45"/>
  <c r="K40" i="45"/>
  <c r="E38" i="45"/>
  <c r="F29" i="45"/>
  <c r="M26" i="45"/>
  <c r="C24" i="45"/>
  <c r="M45" i="45"/>
  <c r="I41" i="45"/>
  <c r="L38" i="45"/>
  <c r="D30" i="45"/>
  <c r="G27" i="45"/>
  <c r="J24" i="45"/>
  <c r="D22" i="45"/>
  <c r="I17" i="45"/>
  <c r="C20" i="45"/>
  <c r="E24" i="45"/>
  <c r="F31" i="45"/>
  <c r="E18" i="45"/>
  <c r="B21" i="45"/>
  <c r="K25" i="45"/>
  <c r="K42" i="45"/>
  <c r="C18" i="45"/>
  <c r="J26" i="45"/>
  <c r="B19" i="45"/>
  <c r="H29" i="45"/>
  <c r="M19" i="45"/>
  <c r="G38" i="45"/>
  <c r="C21" i="45"/>
  <c r="J42" i="45"/>
  <c r="D40" i="45"/>
  <c r="I31" i="45"/>
  <c r="L28" i="45"/>
  <c r="D43" i="45"/>
  <c r="G40" i="45"/>
  <c r="L31" i="45"/>
  <c r="B29" i="45"/>
  <c r="I26" i="45"/>
  <c r="L23" i="45"/>
  <c r="K43" i="45"/>
  <c r="E41" i="45"/>
  <c r="H38" i="45"/>
  <c r="M29" i="45"/>
  <c r="C27" i="45"/>
  <c r="F24" i="45"/>
  <c r="M21" i="45"/>
  <c r="M17" i="45"/>
  <c r="H20" i="45"/>
  <c r="M24" i="45"/>
  <c r="K38" i="45"/>
  <c r="I18" i="45"/>
  <c r="G21" i="45"/>
  <c r="F26" i="45"/>
  <c r="K18" i="45"/>
  <c r="I28" i="45"/>
  <c r="J19" i="45"/>
  <c r="C38" i="45"/>
  <c r="L20" i="45"/>
  <c r="M40" i="45"/>
  <c r="C22" i="45"/>
  <c r="F42" i="45"/>
  <c r="M39" i="45"/>
  <c r="E31" i="45"/>
  <c r="H28" i="45"/>
  <c r="M42" i="45"/>
  <c r="C40" i="45"/>
  <c r="H31" i="45"/>
  <c r="K28" i="45"/>
  <c r="E26" i="45"/>
  <c r="H23" i="45"/>
  <c r="G43" i="45"/>
  <c r="J40" i="45"/>
  <c r="D38" i="45"/>
  <c r="I29" i="45"/>
  <c r="L26" i="45"/>
  <c r="B24" i="45"/>
  <c r="I21" i="45"/>
  <c r="D18" i="45"/>
  <c r="M20" i="45"/>
  <c r="H25" i="45"/>
  <c r="D41" i="45"/>
  <c r="M18" i="45"/>
  <c r="B22" i="45"/>
  <c r="D29" i="45"/>
  <c r="I19" i="45"/>
  <c r="B31" i="45"/>
  <c r="K20" i="45"/>
  <c r="I40" i="45"/>
  <c r="K21" i="45"/>
  <c r="F43" i="45"/>
  <c r="I23" i="45"/>
  <c r="B42" i="45"/>
  <c r="I39" i="45"/>
  <c r="J30" i="45"/>
  <c r="D28" i="45"/>
  <c r="I42" i="45"/>
  <c r="L39" i="45"/>
  <c r="D31" i="45"/>
  <c r="G28" i="45"/>
  <c r="J25" i="45"/>
  <c r="D23" i="45"/>
  <c r="C43" i="45"/>
  <c r="F40" i="45"/>
  <c r="K31" i="45"/>
  <c r="E29" i="45"/>
  <c r="H26" i="45"/>
  <c r="K23" i="45"/>
  <c r="E21" i="45"/>
  <c r="H18" i="45"/>
  <c r="F21" i="45"/>
  <c r="C26" i="45"/>
  <c r="G42" i="45"/>
  <c r="D19" i="45"/>
  <c r="J22" i="45"/>
  <c r="G30" i="45"/>
  <c r="G20" i="45"/>
  <c r="J39" i="45"/>
  <c r="H21" i="45"/>
  <c r="B43" i="45"/>
  <c r="F23" i="45"/>
  <c r="G17" i="45"/>
  <c r="D25" i="45"/>
  <c r="K41" i="45"/>
  <c r="E39" i="45"/>
  <c r="F30" i="45"/>
  <c r="M27" i="45"/>
  <c r="E42" i="45"/>
  <c r="H39" i="45"/>
  <c r="M30" i="45"/>
  <c r="C28" i="45"/>
  <c r="F25" i="45"/>
  <c r="M22" i="45"/>
  <c r="L42" i="45"/>
  <c r="B40" i="45"/>
  <c r="G31" i="45"/>
  <c r="J28" i="45"/>
  <c r="D26" i="45"/>
  <c r="G23" i="45"/>
  <c r="J20" i="45"/>
  <c r="L18" i="45"/>
  <c r="L21" i="45"/>
  <c r="K26" i="45"/>
  <c r="J43" i="45"/>
  <c r="H19" i="45"/>
  <c r="E23" i="45"/>
  <c r="J31" i="45"/>
  <c r="D21" i="45"/>
  <c r="C42" i="45"/>
  <c r="K22" i="45"/>
  <c r="D17" i="45"/>
  <c r="L24" i="45"/>
  <c r="B18" i="45"/>
  <c r="G26" i="45"/>
  <c r="G41" i="45"/>
  <c r="J38" i="45"/>
  <c r="B30" i="45"/>
  <c r="I27" i="45"/>
  <c r="J41" i="45"/>
  <c r="D39" i="45"/>
  <c r="I30" i="45"/>
  <c r="L27" i="45"/>
  <c r="B25" i="45"/>
  <c r="I22" i="45"/>
  <c r="H42" i="45"/>
  <c r="K39" i="45"/>
  <c r="C31" i="45"/>
  <c r="F28" i="45"/>
  <c r="M25" i="45"/>
  <c r="C23" i="45"/>
  <c r="F20" i="45"/>
  <c r="C19" i="45"/>
  <c r="G22" i="45"/>
  <c r="J27" i="45"/>
  <c r="B17" i="45"/>
  <c r="L19" i="45"/>
  <c r="M23" i="45"/>
  <c r="B39" i="45"/>
  <c r="K17" i="45"/>
  <c r="F19" i="45"/>
  <c r="F38" i="45"/>
  <c r="M38" i="45"/>
  <c r="E22" i="45"/>
  <c r="B28" i="45"/>
  <c r="G19" i="45"/>
  <c r="D20" i="45"/>
  <c r="I24" i="45"/>
  <c r="E28" i="45"/>
  <c r="B38" i="45"/>
  <c r="I38" i="45"/>
  <c r="J21" i="45"/>
  <c r="K27" i="45"/>
  <c r="K19" i="45"/>
  <c r="I20" i="45"/>
  <c r="L25" i="45"/>
  <c r="K30" i="45"/>
  <c r="K29" i="45"/>
  <c r="E30" i="45"/>
  <c r="D42" i="45"/>
  <c r="I25" i="45"/>
  <c r="B23" i="45"/>
  <c r="H24" i="45"/>
  <c r="L41" i="45"/>
  <c r="G18" i="45"/>
  <c r="G32" i="45" s="1"/>
  <c r="M43" i="45"/>
  <c r="E27" i="45"/>
  <c r="H27" i="45"/>
  <c r="G39" i="45"/>
  <c r="L22" i="45"/>
  <c r="M28" i="45"/>
  <c r="E40" i="45"/>
  <c r="F22" i="45"/>
  <c r="B26" i="45"/>
  <c r="I43" i="45"/>
  <c r="L43" i="45"/>
  <c r="D27" i="45"/>
  <c r="C39" i="45"/>
  <c r="H22" i="45"/>
  <c r="C30" i="45"/>
  <c r="H41" i="45"/>
  <c r="H44" i="45" s="1"/>
  <c r="D24" i="45"/>
  <c r="F27" i="45"/>
  <c r="C41" i="45"/>
  <c r="F41" i="45"/>
  <c r="K24" i="45"/>
  <c r="L30" i="45"/>
  <c r="B20" i="45"/>
  <c r="F17" i="45"/>
  <c r="X401" i="1"/>
  <c r="X498" i="1"/>
  <c r="Y528" i="1"/>
  <c r="AG528" i="1"/>
  <c r="AC549" i="1"/>
  <c r="N6" i="6"/>
  <c r="N10" i="6"/>
  <c r="G18" i="10"/>
  <c r="M25" i="10"/>
  <c r="F24" i="10"/>
  <c r="G29" i="10"/>
  <c r="F23" i="10"/>
  <c r="G28" i="10"/>
  <c r="K22" i="10"/>
  <c r="B39" i="10"/>
  <c r="E22" i="10"/>
  <c r="H20" i="10"/>
  <c r="F19" i="10"/>
  <c r="G27" i="10"/>
  <c r="J31" i="10"/>
  <c r="E23" i="10"/>
  <c r="F28" i="10"/>
  <c r="C17" i="10"/>
  <c r="D25" i="10"/>
  <c r="E30" i="10"/>
  <c r="H22" i="10"/>
  <c r="B38" i="10"/>
  <c r="B44" i="10" s="1"/>
  <c r="L21" i="10"/>
  <c r="E18" i="10"/>
  <c r="F26" i="10"/>
  <c r="G31" i="10"/>
  <c r="J18" i="10"/>
  <c r="K26" i="10"/>
  <c r="L31" i="10"/>
  <c r="U20" i="17"/>
  <c r="AA20" i="17"/>
  <c r="AE122" i="17"/>
  <c r="AF36" i="17"/>
  <c r="W36" i="17"/>
  <c r="Y111" i="17"/>
  <c r="U120" i="17"/>
  <c r="AE328" i="17"/>
  <c r="Y165" i="17"/>
  <c r="Y200" i="17"/>
  <c r="J17" i="45"/>
  <c r="B41" i="45"/>
  <c r="C16" i="45"/>
  <c r="C34" i="45" s="1"/>
  <c r="C37" i="45" s="1"/>
  <c r="C46" i="45" s="1"/>
  <c r="C49" i="45"/>
  <c r="B4" i="10"/>
  <c r="L44" i="20"/>
  <c r="AC311" i="9"/>
  <c r="AC23" i="9"/>
  <c r="AA23" i="9"/>
  <c r="AF14" i="9"/>
  <c r="AF84" i="9"/>
  <c r="J23" i="45"/>
  <c r="G29" i="45"/>
  <c r="N11" i="18"/>
  <c r="B16" i="41"/>
  <c r="B34" i="41" s="1"/>
  <c r="B37" i="41" s="1"/>
  <c r="B46" i="41" s="1"/>
  <c r="B49" i="41"/>
  <c r="D16" i="43"/>
  <c r="D34" i="43" s="1"/>
  <c r="D37" i="43" s="1"/>
  <c r="D46" i="43" s="1"/>
  <c r="D49" i="43"/>
  <c r="L49" i="43"/>
  <c r="L16" i="43"/>
  <c r="L34" i="43" s="1"/>
  <c r="L37" i="43" s="1"/>
  <c r="L46" i="43" s="1"/>
  <c r="N8" i="10"/>
  <c r="N2" i="18"/>
  <c r="C21" i="20"/>
  <c r="I26" i="20"/>
  <c r="E43" i="20"/>
  <c r="D19" i="20"/>
  <c r="L21" i="20"/>
  <c r="E28" i="20"/>
  <c r="M45" i="20"/>
  <c r="I19" i="20"/>
  <c r="H22" i="20"/>
  <c r="M29" i="20"/>
  <c r="C18" i="20"/>
  <c r="B18" i="20"/>
  <c r="J20" i="20"/>
  <c r="I24" i="20"/>
  <c r="E40" i="20"/>
  <c r="J23" i="20"/>
  <c r="F26" i="20"/>
  <c r="B29" i="20"/>
  <c r="J31" i="20"/>
  <c r="F40" i="20"/>
  <c r="B43" i="20"/>
  <c r="K22" i="20"/>
  <c r="G25" i="20"/>
  <c r="C28" i="20"/>
  <c r="K30" i="20"/>
  <c r="G39" i="20"/>
  <c r="C42" i="20"/>
  <c r="K45" i="20"/>
  <c r="D28" i="20"/>
  <c r="L30" i="20"/>
  <c r="H39" i="20"/>
  <c r="D42" i="20"/>
  <c r="L45" i="20"/>
  <c r="Y553" i="17"/>
  <c r="AC38" i="17"/>
  <c r="AG20" i="17"/>
  <c r="U553" i="17"/>
  <c r="Y36" i="17"/>
  <c r="V111" i="17"/>
  <c r="AD120" i="17"/>
  <c r="W120" i="17"/>
  <c r="U167" i="17"/>
  <c r="Y154" i="17"/>
  <c r="AC328" i="17"/>
  <c r="AE165" i="17"/>
  <c r="U200" i="17"/>
  <c r="AC200" i="17"/>
  <c r="Z238" i="17"/>
  <c r="U238" i="17"/>
  <c r="Y238" i="17"/>
  <c r="W528" i="17"/>
  <c r="AH296" i="9"/>
  <c r="AG282" i="9"/>
  <c r="AB265" i="9"/>
  <c r="AF251" i="9"/>
  <c r="AC201" i="9"/>
  <c r="AA201" i="9"/>
  <c r="J16" i="45"/>
  <c r="J34" i="45" s="1"/>
  <c r="J37" i="45" s="1"/>
  <c r="J46" i="45" s="1"/>
  <c r="J49" i="45"/>
  <c r="H16" i="69"/>
  <c r="H34" i="69" s="1"/>
  <c r="H37" i="69" s="1"/>
  <c r="H46" i="69" s="1"/>
  <c r="H49" i="69"/>
  <c r="K12" i="10"/>
  <c r="K14" i="10" s="1"/>
  <c r="C4" i="10"/>
  <c r="C12" i="10" s="1"/>
  <c r="C14" i="10" s="1"/>
  <c r="G12" i="10"/>
  <c r="G14" i="10" s="1"/>
  <c r="M44" i="18"/>
  <c r="G18" i="20"/>
  <c r="G32" i="20" s="1"/>
  <c r="G35" i="20" s="1"/>
  <c r="G36" i="20" s="1"/>
  <c r="G54" i="20" s="1"/>
  <c r="D22" i="20"/>
  <c r="I30" i="20"/>
  <c r="H17" i="20"/>
  <c r="D20" i="20"/>
  <c r="I23" i="20"/>
  <c r="E38" i="20"/>
  <c r="M17" i="20"/>
  <c r="I20" i="20"/>
  <c r="H24" i="20"/>
  <c r="M39" i="20"/>
  <c r="K20" i="20"/>
  <c r="B19" i="20"/>
  <c r="J21" i="20"/>
  <c r="I27" i="20"/>
  <c r="E45" i="20"/>
  <c r="J24" i="20"/>
  <c r="F27" i="20"/>
  <c r="B30" i="20"/>
  <c r="J38" i="20"/>
  <c r="J44" i="20" s="1"/>
  <c r="F41" i="20"/>
  <c r="B45" i="20"/>
  <c r="K23" i="20"/>
  <c r="G26" i="20"/>
  <c r="C29" i="20"/>
  <c r="C32" i="20" s="1"/>
  <c r="C35" i="20" s="1"/>
  <c r="C36" i="20" s="1"/>
  <c r="C54" i="20" s="1"/>
  <c r="K31" i="20"/>
  <c r="G40" i="20"/>
  <c r="C43" i="20"/>
  <c r="H26" i="20"/>
  <c r="D29" i="20"/>
  <c r="L31" i="20"/>
  <c r="H40" i="20"/>
  <c r="D43" i="20"/>
  <c r="D44" i="20" s="1"/>
  <c r="Z120" i="17"/>
  <c r="U165" i="17"/>
  <c r="Z311" i="9"/>
  <c r="AG159" i="9"/>
  <c r="AC159" i="9"/>
  <c r="AA159" i="9"/>
  <c r="AG126" i="9"/>
  <c r="Y126" i="9"/>
  <c r="W112" i="9"/>
  <c r="AA112" i="9"/>
  <c r="AE84" i="9"/>
  <c r="AH69" i="9"/>
  <c r="AF69" i="9"/>
  <c r="AE14" i="9"/>
  <c r="AE25" i="9"/>
  <c r="W25" i="9"/>
  <c r="X307" i="17"/>
  <c r="AG326" i="17"/>
  <c r="AE326" i="17"/>
  <c r="U528" i="17"/>
  <c r="Y528" i="17"/>
  <c r="AG528" i="17"/>
  <c r="Y549" i="17"/>
  <c r="AC549" i="17"/>
  <c r="AE282" i="9"/>
  <c r="AA258" i="9"/>
  <c r="AC238" i="9"/>
  <c r="AE238" i="9"/>
  <c r="W284" i="9"/>
  <c r="AG201" i="9"/>
  <c r="Y201" i="9"/>
  <c r="AE201" i="9"/>
  <c r="Z159" i="9"/>
  <c r="W144" i="9"/>
  <c r="X126" i="9"/>
  <c r="AD112" i="9"/>
  <c r="X112" i="9"/>
  <c r="AE69" i="9"/>
  <c r="C16" i="51"/>
  <c r="C34" i="51" s="1"/>
  <c r="C37" i="51" s="1"/>
  <c r="C46" i="51" s="1"/>
  <c r="C49" i="51"/>
  <c r="E12" i="10"/>
  <c r="E14" i="10" s="1"/>
  <c r="G19" i="20"/>
  <c r="D24" i="20"/>
  <c r="E39" i="20"/>
  <c r="D18" i="20"/>
  <c r="L20" i="20"/>
  <c r="M24" i="20"/>
  <c r="M40" i="20"/>
  <c r="I18" i="20"/>
  <c r="E21" i="20"/>
  <c r="M25" i="20"/>
  <c r="M32" i="20" s="1"/>
  <c r="M35" i="20" s="1"/>
  <c r="M36" i="20" s="1"/>
  <c r="M54" i="20" s="1"/>
  <c r="I42" i="20"/>
  <c r="B17" i="20"/>
  <c r="J19" i="20"/>
  <c r="I22" i="20"/>
  <c r="E30" i="20"/>
  <c r="J22" i="20"/>
  <c r="F25" i="20"/>
  <c r="B28" i="20"/>
  <c r="J30" i="20"/>
  <c r="F39" i="20"/>
  <c r="B42" i="20"/>
  <c r="N42" i="20" s="1"/>
  <c r="J45" i="20"/>
  <c r="G24" i="20"/>
  <c r="C27" i="20"/>
  <c r="K29" i="20"/>
  <c r="G38" i="20"/>
  <c r="C41" i="20"/>
  <c r="K43" i="20"/>
  <c r="K44" i="20" s="1"/>
  <c r="D27" i="20"/>
  <c r="L29" i="20"/>
  <c r="H38" i="20"/>
  <c r="D41" i="20"/>
  <c r="AF326" i="17"/>
  <c r="AF311" i="9"/>
  <c r="AC296" i="9"/>
  <c r="AH282" i="9"/>
  <c r="AD282" i="9"/>
  <c r="AB282" i="9"/>
  <c r="AE251" i="9"/>
  <c r="V201" i="9"/>
  <c r="U313" i="9"/>
  <c r="L27" i="51"/>
  <c r="B43" i="51"/>
  <c r="J21" i="51"/>
  <c r="E19" i="51"/>
  <c r="F39" i="51"/>
  <c r="E20" i="51"/>
  <c r="E30" i="51"/>
  <c r="D28" i="51"/>
  <c r="F22" i="51"/>
  <c r="I30" i="51"/>
  <c r="L17" i="51"/>
  <c r="K22" i="51"/>
  <c r="C21" i="51"/>
  <c r="J31" i="51"/>
  <c r="F43" i="51"/>
  <c r="D17" i="51"/>
  <c r="L20" i="51"/>
  <c r="G17" i="51"/>
  <c r="J23" i="51"/>
  <c r="L31" i="51"/>
  <c r="H17" i="51"/>
  <c r="B26" i="51"/>
  <c r="F25" i="51"/>
  <c r="M19" i="51"/>
  <c r="H24" i="51"/>
  <c r="I23" i="51"/>
  <c r="M28" i="51"/>
  <c r="J16" i="43"/>
  <c r="J34" i="43" s="1"/>
  <c r="J37" i="43" s="1"/>
  <c r="J46" i="43" s="1"/>
  <c r="D4" i="41"/>
  <c r="E4" i="41"/>
  <c r="E12" i="41" s="1"/>
  <c r="E14" i="41" s="1"/>
  <c r="N7" i="43"/>
  <c r="Y25" i="9"/>
  <c r="AD284" i="9"/>
  <c r="G38" i="51"/>
  <c r="G44" i="51" s="1"/>
  <c r="G22" i="51"/>
  <c r="C24" i="51"/>
  <c r="B29" i="51"/>
  <c r="M22" i="51"/>
  <c r="G18" i="51"/>
  <c r="V528" i="68"/>
  <c r="AB528" i="68"/>
  <c r="AE549" i="68"/>
  <c r="AC549" i="68"/>
  <c r="X549" i="68"/>
  <c r="AA549" i="68"/>
  <c r="F4" i="41"/>
  <c r="F12" i="41" s="1"/>
  <c r="F14" i="41" s="1"/>
  <c r="N9" i="41"/>
  <c r="I12" i="43"/>
  <c r="I14" i="43" s="1"/>
  <c r="AC313" i="9"/>
  <c r="AC144" i="9"/>
  <c r="K29" i="51"/>
  <c r="H21" i="51"/>
  <c r="D23" i="51"/>
  <c r="N23" i="51" s="1"/>
  <c r="L29" i="51"/>
  <c r="B22" i="51"/>
  <c r="N6" i="41"/>
  <c r="J12" i="43"/>
  <c r="J14" i="43" s="1"/>
  <c r="N11" i="43"/>
  <c r="AD258" i="9"/>
  <c r="I28" i="51"/>
  <c r="K20" i="51"/>
  <c r="M40" i="51"/>
  <c r="M44" i="51" s="1"/>
  <c r="I19" i="51"/>
  <c r="J30" i="51"/>
  <c r="F19" i="51"/>
  <c r="C30" i="51"/>
  <c r="W20" i="68"/>
  <c r="AE38" i="68"/>
  <c r="AD154" i="68"/>
  <c r="AG551" i="68"/>
  <c r="AB551" i="68"/>
  <c r="G4" i="41"/>
  <c r="G12" i="41" s="1"/>
  <c r="G14" i="41" s="1"/>
  <c r="L12" i="41"/>
  <c r="L14" i="41" s="1"/>
  <c r="AB296" i="9"/>
  <c r="AH238" i="9"/>
  <c r="AD159" i="9"/>
  <c r="C4" i="45"/>
  <c r="C9" i="45" s="1"/>
  <c r="J27" i="51"/>
  <c r="J19" i="51"/>
  <c r="C38" i="51"/>
  <c r="K18" i="51"/>
  <c r="J18" i="51"/>
  <c r="AD498" i="68"/>
  <c r="X74" i="9"/>
  <c r="C26" i="51"/>
  <c r="B19" i="51"/>
  <c r="G29" i="51"/>
  <c r="C18" i="51"/>
  <c r="I40" i="51"/>
  <c r="B18" i="51"/>
  <c r="N11" i="41"/>
  <c r="X238" i="9"/>
  <c r="X82" i="9"/>
  <c r="AG69" i="9"/>
  <c r="D25" i="51"/>
  <c r="C17" i="51"/>
  <c r="H28" i="51"/>
  <c r="J25" i="51"/>
  <c r="M26" i="51"/>
  <c r="D31" i="51"/>
  <c r="AE330" i="68"/>
  <c r="Z38" i="68"/>
  <c r="Z238" i="68"/>
  <c r="L13" i="47"/>
  <c r="I49" i="69"/>
  <c r="V20" i="68"/>
  <c r="AA36" i="68"/>
  <c r="AG36" i="68"/>
  <c r="Z111" i="68"/>
  <c r="V120" i="68"/>
  <c r="AF165" i="68"/>
  <c r="AD165" i="68"/>
  <c r="Z214" i="68"/>
  <c r="V238" i="68"/>
  <c r="AD238" i="68"/>
  <c r="AG307" i="68"/>
  <c r="AG382" i="68"/>
  <c r="W401" i="68"/>
  <c r="AA401" i="68"/>
  <c r="W498" i="68"/>
  <c r="W528" i="68"/>
  <c r="AC528" i="68"/>
  <c r="AG549" i="68"/>
  <c r="H4" i="69"/>
  <c r="H12" i="69" s="1"/>
  <c r="H14" i="69" s="1"/>
  <c r="Y20" i="68"/>
  <c r="AB20" i="68"/>
  <c r="AF20" i="68"/>
  <c r="AF167" i="68"/>
  <c r="AA165" i="68"/>
  <c r="Z326" i="68"/>
  <c r="AD326" i="68"/>
  <c r="Y504" i="68"/>
  <c r="F13" i="51"/>
  <c r="K4" i="57"/>
  <c r="K9" i="57" s="1"/>
  <c r="L49" i="69"/>
  <c r="AF36" i="68"/>
  <c r="AC111" i="68"/>
  <c r="U120" i="68"/>
  <c r="AA328" i="68"/>
  <c r="AE167" i="68"/>
  <c r="AE165" i="68"/>
  <c r="AG182" i="68"/>
  <c r="AC200" i="68"/>
  <c r="U238" i="68"/>
  <c r="W300" i="68"/>
  <c r="AF307" i="68"/>
  <c r="Y307" i="68"/>
  <c r="AG312" i="68"/>
  <c r="V401" i="68"/>
  <c r="U401" i="68"/>
  <c r="AF528" i="68"/>
  <c r="AF549" i="68"/>
  <c r="W549" i="68"/>
  <c r="N5" i="69"/>
  <c r="C13" i="53"/>
  <c r="AE36" i="68"/>
  <c r="X111" i="68"/>
  <c r="V111" i="68"/>
  <c r="AE120" i="68"/>
  <c r="V167" i="68"/>
  <c r="AD182" i="68"/>
  <c r="X261" i="68"/>
  <c r="Z307" i="68"/>
  <c r="AG326" i="68"/>
  <c r="AE504" i="68"/>
  <c r="U498" i="68"/>
  <c r="AA528" i="68"/>
  <c r="V549" i="68"/>
  <c r="N8" i="20"/>
  <c r="AD330" i="68"/>
  <c r="AD36" i="68"/>
  <c r="Y111" i="68"/>
  <c r="W182" i="68"/>
  <c r="AE182" i="68"/>
  <c r="Y261" i="68"/>
  <c r="AB261" i="68"/>
  <c r="AF300" i="68"/>
  <c r="AA307" i="68"/>
  <c r="AE312" i="68"/>
  <c r="AC401" i="68"/>
  <c r="AC20" i="68"/>
  <c r="AE111" i="68"/>
  <c r="W120" i="68"/>
  <c r="U167" i="68"/>
  <c r="AG165" i="68"/>
  <c r="Z182" i="68"/>
  <c r="Y200" i="68"/>
  <c r="AA214" i="68"/>
  <c r="AA300" i="68"/>
  <c r="Y300" i="68"/>
  <c r="AB307" i="68"/>
  <c r="W307" i="68"/>
  <c r="U307" i="68"/>
  <c r="AC312" i="68"/>
  <c r="X312" i="68"/>
  <c r="AF326" i="68"/>
  <c r="V504" i="68"/>
  <c r="X401" i="68"/>
  <c r="AF401" i="68"/>
  <c r="X498" i="68"/>
  <c r="U549" i="68"/>
  <c r="K13" i="47"/>
  <c r="AB300" i="68"/>
  <c r="V312" i="68"/>
  <c r="G4" i="69"/>
  <c r="G12" i="69" s="1"/>
  <c r="G14" i="69" s="1"/>
  <c r="D4" i="63"/>
  <c r="D9" i="63" s="1"/>
  <c r="G49" i="73"/>
  <c r="AF553" i="17"/>
  <c r="Z504" i="17"/>
  <c r="AB498" i="17"/>
  <c r="L12" i="10"/>
  <c r="L14" i="10" s="1"/>
  <c r="H12" i="10"/>
  <c r="H14" i="10" s="1"/>
  <c r="N6" i="10"/>
  <c r="U328" i="17"/>
  <c r="AC551" i="1"/>
  <c r="Y504" i="17"/>
  <c r="AB504" i="17"/>
  <c r="AG330" i="17"/>
  <c r="AB504" i="1"/>
  <c r="AC38" i="1"/>
  <c r="AE553" i="1"/>
  <c r="W330" i="17"/>
  <c r="AC504" i="17"/>
  <c r="AG553" i="17"/>
  <c r="AF504" i="17"/>
  <c r="AB111" i="17"/>
  <c r="AE504" i="17"/>
  <c r="X504" i="1"/>
  <c r="N2" i="6"/>
  <c r="AA20" i="1"/>
  <c r="AG382" i="1"/>
  <c r="G49" i="6"/>
  <c r="Y120" i="1"/>
  <c r="Z549" i="1"/>
  <c r="N7" i="6"/>
  <c r="N8" i="6"/>
  <c r="N9" i="6"/>
  <c r="Z38" i="17"/>
  <c r="C17" i="41"/>
  <c r="F23" i="41"/>
  <c r="H29" i="41"/>
  <c r="K41" i="41"/>
  <c r="B19" i="41"/>
  <c r="D25" i="41"/>
  <c r="G31" i="41"/>
  <c r="J43" i="41"/>
  <c r="C23" i="41"/>
  <c r="F29" i="41"/>
  <c r="H41" i="41"/>
  <c r="I41" i="41"/>
  <c r="M30" i="41"/>
  <c r="E26" i="41"/>
  <c r="I21" i="41"/>
  <c r="J45" i="41"/>
  <c r="B18" i="41"/>
  <c r="D24" i="41"/>
  <c r="G30" i="41"/>
  <c r="J42" i="41"/>
  <c r="L19" i="41"/>
  <c r="C26" i="41"/>
  <c r="F38" i="41"/>
  <c r="H45" i="41"/>
  <c r="K17" i="41"/>
  <c r="B24" i="41"/>
  <c r="D30" i="41"/>
  <c r="G42" i="41"/>
  <c r="M40" i="41"/>
  <c r="E30" i="41"/>
  <c r="I25" i="41"/>
  <c r="M20" i="41"/>
  <c r="D19" i="41"/>
  <c r="G25" i="41"/>
  <c r="J31" i="41"/>
  <c r="L43" i="41"/>
  <c r="G18" i="41"/>
  <c r="H25" i="41"/>
  <c r="J38" i="41"/>
  <c r="C22" i="41"/>
  <c r="D29" i="41"/>
  <c r="F42" i="41"/>
  <c r="L20" i="41"/>
  <c r="B28" i="41"/>
  <c r="C41" i="41"/>
  <c r="I42" i="41"/>
  <c r="E31" i="41"/>
  <c r="E25" i="41"/>
  <c r="M19" i="41"/>
  <c r="H20" i="41"/>
  <c r="D27" i="41"/>
  <c r="L39" i="41"/>
  <c r="L18" i="41"/>
  <c r="B26" i="41"/>
  <c r="C39" i="41"/>
  <c r="H22" i="41"/>
  <c r="J29" i="41"/>
  <c r="K42" i="41"/>
  <c r="F21" i="41"/>
  <c r="G28" i="41"/>
  <c r="B42" i="41"/>
  <c r="E42" i="41"/>
  <c r="I30" i="41"/>
  <c r="M24" i="41"/>
  <c r="I19" i="41"/>
  <c r="B21" i="41"/>
  <c r="J27" i="41"/>
  <c r="F40" i="41"/>
  <c r="F19" i="41"/>
  <c r="G26" i="41"/>
  <c r="H39" i="41"/>
  <c r="F27" i="41"/>
  <c r="D42" i="41"/>
  <c r="G23" i="41"/>
  <c r="L31" i="41"/>
  <c r="H19" i="41"/>
  <c r="H27" i="41"/>
  <c r="F43" i="41"/>
  <c r="M45" i="41"/>
  <c r="M38" i="41"/>
  <c r="M26" i="41"/>
  <c r="E20" i="41"/>
  <c r="J19" i="41"/>
  <c r="C28" i="41"/>
  <c r="J41" i="41"/>
  <c r="H17" i="41"/>
  <c r="K27" i="41"/>
  <c r="C43" i="41"/>
  <c r="L23" i="41"/>
  <c r="K38" i="41"/>
  <c r="B20" i="41"/>
  <c r="L28" i="41"/>
  <c r="K43" i="41"/>
  <c r="I45" i="41"/>
  <c r="I38" i="41"/>
  <c r="I26" i="41"/>
  <c r="E19" i="41"/>
  <c r="C20" i="41"/>
  <c r="G22" i="41"/>
  <c r="B40" i="41"/>
  <c r="D17" i="41"/>
  <c r="B27" i="41"/>
  <c r="L41" i="41"/>
  <c r="K25" i="41"/>
  <c r="J40" i="41"/>
  <c r="E38" i="41"/>
  <c r="E24" i="41"/>
  <c r="I17" i="41"/>
  <c r="B25" i="41"/>
  <c r="G39" i="41"/>
  <c r="K23" i="41"/>
  <c r="L40" i="41"/>
  <c r="C18" i="41"/>
  <c r="L27" i="41"/>
  <c r="C45" i="41"/>
  <c r="F17" i="41"/>
  <c r="J26" i="41"/>
  <c r="D45" i="41"/>
  <c r="E45" i="41"/>
  <c r="I31" i="41"/>
  <c r="I23" i="41"/>
  <c r="G17" i="41"/>
  <c r="F26" i="41"/>
  <c r="D41" i="41"/>
  <c r="L26" i="41"/>
  <c r="B45" i="41"/>
  <c r="C29" i="41"/>
  <c r="B30" i="41"/>
  <c r="G19" i="41"/>
  <c r="H30" i="41"/>
  <c r="L30" i="41"/>
  <c r="F20" i="41"/>
  <c r="B31" i="41"/>
  <c r="F25" i="41"/>
  <c r="E39" i="41"/>
  <c r="E23" i="41"/>
  <c r="K18" i="41"/>
  <c r="L29" i="41"/>
  <c r="K19" i="41"/>
  <c r="F31" i="41"/>
  <c r="K20" i="41"/>
  <c r="D39" i="41"/>
  <c r="D26" i="41"/>
  <c r="M31" i="41"/>
  <c r="M22" i="41"/>
  <c r="G21" i="41"/>
  <c r="F30" i="41"/>
  <c r="D20" i="41"/>
  <c r="K31" i="41"/>
  <c r="D21" i="41"/>
  <c r="J39" i="41"/>
  <c r="C27" i="41"/>
  <c r="M29" i="41"/>
  <c r="I22" i="41"/>
  <c r="L21" i="41"/>
  <c r="K30" i="41"/>
  <c r="H21" i="41"/>
  <c r="F41" i="41"/>
  <c r="F24" i="41"/>
  <c r="B41" i="41"/>
  <c r="J18" i="41"/>
  <c r="C31" i="41"/>
  <c r="I43" i="41"/>
  <c r="M28" i="41"/>
  <c r="E21" i="41"/>
  <c r="D23" i="41"/>
  <c r="H38" i="41"/>
  <c r="L22" i="41"/>
  <c r="G45" i="41"/>
  <c r="J25" i="41"/>
  <c r="D43" i="41"/>
  <c r="G20" i="41"/>
  <c r="B38" i="41"/>
  <c r="M42" i="41"/>
  <c r="E28" i="41"/>
  <c r="M18" i="41"/>
  <c r="C24" i="41"/>
  <c r="K40" i="41"/>
  <c r="D28" i="41"/>
  <c r="F28" i="41"/>
  <c r="J22" i="41"/>
  <c r="F39" i="41"/>
  <c r="I40" i="41"/>
  <c r="E27" i="41"/>
  <c r="M17" i="41"/>
  <c r="K26" i="41"/>
  <c r="B43" i="41"/>
  <c r="J28" i="41"/>
  <c r="H26" i="41"/>
  <c r="K21" i="41"/>
  <c r="E41" i="41"/>
  <c r="I20" i="41"/>
  <c r="D31" i="41"/>
  <c r="D38" i="41"/>
  <c r="G27" i="41"/>
  <c r="D22" i="41"/>
  <c r="E40" i="41"/>
  <c r="I18" i="41"/>
  <c r="C38" i="41"/>
  <c r="G40" i="41"/>
  <c r="K28" i="41"/>
  <c r="H23" i="41"/>
  <c r="M39" i="41"/>
  <c r="E18" i="41"/>
  <c r="B39" i="41"/>
  <c r="H43" i="41"/>
  <c r="C30" i="41"/>
  <c r="G24" i="41"/>
  <c r="I39" i="41"/>
  <c r="E17" i="41"/>
  <c r="B17" i="41"/>
  <c r="C42" i="41"/>
  <c r="L45" i="41"/>
  <c r="C40" i="41"/>
  <c r="L24" i="41"/>
  <c r="I29" i="41"/>
  <c r="L17" i="41"/>
  <c r="H42" i="41"/>
  <c r="H31" i="41"/>
  <c r="M27" i="41"/>
  <c r="K22" i="41"/>
  <c r="K45" i="41"/>
  <c r="G38" i="41"/>
  <c r="I27" i="41"/>
  <c r="J23" i="41"/>
  <c r="J20" i="41"/>
  <c r="J17" i="41"/>
  <c r="L38" i="41"/>
  <c r="M25" i="41"/>
  <c r="H24" i="41"/>
  <c r="J24" i="41"/>
  <c r="B23" i="41"/>
  <c r="D18" i="41"/>
  <c r="L42" i="41"/>
  <c r="E43" i="41"/>
  <c r="E22" i="41"/>
  <c r="B29" i="41"/>
  <c r="C25" i="41"/>
  <c r="K24" i="41"/>
  <c r="C19" i="41"/>
  <c r="M41" i="41"/>
  <c r="M21" i="41"/>
  <c r="G29" i="41"/>
  <c r="H40" i="41"/>
  <c r="G41" i="41"/>
  <c r="K29" i="41"/>
  <c r="F18" i="41"/>
  <c r="C21" i="41"/>
  <c r="K39" i="41"/>
  <c r="E29" i="41"/>
  <c r="L25" i="41"/>
  <c r="B22" i="41"/>
  <c r="D40" i="41"/>
  <c r="I28" i="41"/>
  <c r="H28" i="41"/>
  <c r="H18" i="41"/>
  <c r="M23" i="41"/>
  <c r="F45" i="41"/>
  <c r="M40" i="43"/>
  <c r="E30" i="43"/>
  <c r="I25" i="43"/>
  <c r="M20" i="43"/>
  <c r="D43" i="43"/>
  <c r="H38" i="43"/>
  <c r="L27" i="43"/>
  <c r="D23" i="43"/>
  <c r="H18" i="43"/>
  <c r="K40" i="43"/>
  <c r="C30" i="43"/>
  <c r="G25" i="43"/>
  <c r="K20" i="43"/>
  <c r="B43" i="43"/>
  <c r="F38" i="43"/>
  <c r="E40" i="43"/>
  <c r="I29" i="43"/>
  <c r="M24" i="43"/>
  <c r="E20" i="43"/>
  <c r="H42" i="43"/>
  <c r="L31" i="43"/>
  <c r="D27" i="43"/>
  <c r="H22" i="43"/>
  <c r="L17" i="43"/>
  <c r="C40" i="43"/>
  <c r="G29" i="43"/>
  <c r="K24" i="43"/>
  <c r="C20" i="43"/>
  <c r="F42" i="43"/>
  <c r="J31" i="43"/>
  <c r="B27" i="43"/>
  <c r="F22" i="43"/>
  <c r="J17" i="43"/>
  <c r="I41" i="43"/>
  <c r="M29" i="43"/>
  <c r="E24" i="43"/>
  <c r="M18" i="43"/>
  <c r="H40" i="43"/>
  <c r="D29" i="43"/>
  <c r="L23" i="43"/>
  <c r="D18" i="43"/>
  <c r="G39" i="43"/>
  <c r="C28" i="43"/>
  <c r="K22" i="43"/>
  <c r="G17" i="43"/>
  <c r="B39" i="43"/>
  <c r="J27" i="43"/>
  <c r="J22" i="43"/>
  <c r="F17" i="43"/>
  <c r="E41" i="43"/>
  <c r="E29" i="43"/>
  <c r="M23" i="43"/>
  <c r="I18" i="43"/>
  <c r="D40" i="43"/>
  <c r="L28" i="43"/>
  <c r="H23" i="43"/>
  <c r="H17" i="43"/>
  <c r="C39" i="43"/>
  <c r="K27" i="43"/>
  <c r="G22" i="43"/>
  <c r="C17" i="43"/>
  <c r="J38" i="43"/>
  <c r="F27" i="43"/>
  <c r="B22" i="43"/>
  <c r="B17" i="43"/>
  <c r="E38" i="43"/>
  <c r="E26" i="43"/>
  <c r="I19" i="43"/>
  <c r="L39" i="43"/>
  <c r="H27" i="43"/>
  <c r="D21" i="43"/>
  <c r="C42" i="43"/>
  <c r="K29" i="43"/>
  <c r="G23" i="43"/>
  <c r="J43" i="43"/>
  <c r="B31" i="43"/>
  <c r="F25" i="43"/>
  <c r="J19" i="43"/>
  <c r="M43" i="43"/>
  <c r="M31" i="43"/>
  <c r="M25" i="43"/>
  <c r="E19" i="43"/>
  <c r="H39" i="43"/>
  <c r="L26" i="43"/>
  <c r="L20" i="43"/>
  <c r="K41" i="43"/>
  <c r="C29" i="43"/>
  <c r="C23" i="43"/>
  <c r="F43" i="43"/>
  <c r="J30" i="43"/>
  <c r="B25" i="43"/>
  <c r="F19" i="43"/>
  <c r="I40" i="43"/>
  <c r="I27" i="43"/>
  <c r="I20" i="43"/>
  <c r="D39" i="43"/>
  <c r="L25" i="43"/>
  <c r="D19" i="43"/>
  <c r="C38" i="43"/>
  <c r="C25" i="43"/>
  <c r="C18" i="43"/>
  <c r="F30" i="43"/>
  <c r="B24" i="43"/>
  <c r="I39" i="43"/>
  <c r="M26" i="43"/>
  <c r="E18" i="43"/>
  <c r="D38" i="43"/>
  <c r="D25" i="43"/>
  <c r="D17" i="43"/>
  <c r="G31" i="43"/>
  <c r="C24" i="43"/>
  <c r="J42" i="43"/>
  <c r="J29" i="43"/>
  <c r="F23" i="43"/>
  <c r="M45" i="43"/>
  <c r="N45" i="43" s="1"/>
  <c r="I30" i="43"/>
  <c r="M21" i="43"/>
  <c r="L40" i="43"/>
  <c r="L24" i="43"/>
  <c r="C43" i="43"/>
  <c r="G28" i="43"/>
  <c r="K19" i="43"/>
  <c r="F39" i="43"/>
  <c r="F24" i="43"/>
  <c r="I43" i="43"/>
  <c r="M28" i="43"/>
  <c r="I21" i="43"/>
  <c r="L38" i="43"/>
  <c r="H24" i="43"/>
  <c r="K42" i="43"/>
  <c r="G27" i="43"/>
  <c r="G19" i="43"/>
  <c r="B38" i="43"/>
  <c r="J23" i="43"/>
  <c r="E43" i="43"/>
  <c r="I28" i="43"/>
  <c r="E21" i="43"/>
  <c r="H31" i="43"/>
  <c r="D24" i="43"/>
  <c r="G42" i="43"/>
  <c r="C27" i="43"/>
  <c r="C19" i="43"/>
  <c r="F31" i="43"/>
  <c r="B23" i="43"/>
  <c r="E42" i="43"/>
  <c r="E27" i="43"/>
  <c r="I17" i="43"/>
  <c r="H30" i="43"/>
  <c r="L21" i="43"/>
  <c r="G40" i="43"/>
  <c r="C26" i="43"/>
  <c r="K17" i="43"/>
  <c r="B29" i="43"/>
  <c r="B21" i="43"/>
  <c r="M39" i="43"/>
  <c r="E25" i="43"/>
  <c r="L43" i="43"/>
  <c r="L29" i="43"/>
  <c r="H20" i="43"/>
  <c r="K38" i="43"/>
  <c r="G24" i="43"/>
  <c r="J41" i="43"/>
  <c r="F28" i="43"/>
  <c r="F20" i="43"/>
  <c r="I38" i="43"/>
  <c r="E23" i="43"/>
  <c r="D42" i="43"/>
  <c r="D28" i="43"/>
  <c r="H19" i="43"/>
  <c r="C31" i="43"/>
  <c r="K21" i="43"/>
  <c r="J40" i="43"/>
  <c r="F26" i="43"/>
  <c r="J18" i="43"/>
  <c r="I23" i="43"/>
  <c r="D30" i="43"/>
  <c r="G41" i="43"/>
  <c r="C21" i="43"/>
  <c r="J26" i="43"/>
  <c r="M22" i="43"/>
  <c r="H29" i="43"/>
  <c r="C41" i="43"/>
  <c r="G20" i="43"/>
  <c r="B26" i="43"/>
  <c r="M42" i="43"/>
  <c r="I22" i="43"/>
  <c r="H28" i="43"/>
  <c r="K39" i="43"/>
  <c r="K18" i="43"/>
  <c r="J25" i="43"/>
  <c r="I42" i="43"/>
  <c r="E22" i="43"/>
  <c r="H26" i="43"/>
  <c r="G38" i="43"/>
  <c r="G18" i="43"/>
  <c r="J24" i="43"/>
  <c r="M41" i="43"/>
  <c r="M19" i="43"/>
  <c r="D26" i="43"/>
  <c r="K31" i="43"/>
  <c r="B42" i="43"/>
  <c r="J21" i="43"/>
  <c r="I31" i="43"/>
  <c r="H43" i="43"/>
  <c r="D22" i="43"/>
  <c r="K28" i="43"/>
  <c r="F40" i="43"/>
  <c r="B20" i="43"/>
  <c r="E31" i="43"/>
  <c r="L42" i="43"/>
  <c r="H21" i="43"/>
  <c r="K26" i="43"/>
  <c r="B40" i="43"/>
  <c r="B19" i="43"/>
  <c r="M30" i="43"/>
  <c r="L41" i="43"/>
  <c r="D20" i="43"/>
  <c r="G26" i="43"/>
  <c r="J39" i="43"/>
  <c r="F18" i="43"/>
  <c r="I26" i="43"/>
  <c r="D31" i="43"/>
  <c r="K43" i="43"/>
  <c r="C22" i="43"/>
  <c r="J28" i="43"/>
  <c r="I24" i="43"/>
  <c r="L30" i="43"/>
  <c r="G43" i="43"/>
  <c r="G21" i="43"/>
  <c r="B28" i="43"/>
  <c r="H25" i="43"/>
  <c r="B18" i="43"/>
  <c r="L22" i="43"/>
  <c r="L19" i="43"/>
  <c r="L18" i="43"/>
  <c r="K30" i="43"/>
  <c r="E39" i="43"/>
  <c r="K25" i="43"/>
  <c r="M38" i="43"/>
  <c r="K23" i="43"/>
  <c r="M27" i="43"/>
  <c r="B41" i="43"/>
  <c r="M17" i="43"/>
  <c r="B30" i="43"/>
  <c r="H41" i="43"/>
  <c r="F21" i="43"/>
  <c r="N24" i="20"/>
  <c r="C44" i="20"/>
  <c r="X38" i="17"/>
  <c r="X20" i="17"/>
  <c r="Y38" i="17"/>
  <c r="Y20" i="17"/>
  <c r="AG167" i="17"/>
  <c r="AG154" i="17"/>
  <c r="V154" i="17"/>
  <c r="V167" i="17"/>
  <c r="W167" i="17"/>
  <c r="W154" i="17"/>
  <c r="X154" i="17"/>
  <c r="X167" i="17"/>
  <c r="Z154" i="17"/>
  <c r="Z167" i="17"/>
  <c r="AA154" i="17"/>
  <c r="AA167" i="17"/>
  <c r="X551" i="17"/>
  <c r="X330" i="17"/>
  <c r="V382" i="17"/>
  <c r="U330" i="17"/>
  <c r="AC382" i="17"/>
  <c r="AD553" i="17"/>
  <c r="W182" i="17"/>
  <c r="W154" i="1"/>
  <c r="AB20" i="1"/>
  <c r="AE167" i="1"/>
  <c r="AE20" i="1"/>
  <c r="AF382" i="1"/>
  <c r="AE38" i="1"/>
  <c r="X36" i="1"/>
  <c r="Z312" i="1"/>
  <c r="H12" i="6"/>
  <c r="H14" i="6" s="1"/>
  <c r="L4" i="6"/>
  <c r="L12" i="6" s="1"/>
  <c r="L14" i="6" s="1"/>
  <c r="N5" i="6"/>
  <c r="D16" i="18"/>
  <c r="D34" i="18" s="1"/>
  <c r="D37" i="18" s="1"/>
  <c r="D46" i="18" s="1"/>
  <c r="D49" i="18"/>
  <c r="J21" i="41"/>
  <c r="W551" i="17"/>
  <c r="AF330" i="1"/>
  <c r="W200" i="1"/>
  <c r="AC238" i="1"/>
  <c r="N2" i="10"/>
  <c r="V330" i="17"/>
  <c r="Y328" i="17"/>
  <c r="V551" i="17"/>
  <c r="Z122" i="17"/>
  <c r="AA122" i="1"/>
  <c r="AD330" i="1"/>
  <c r="AD382" i="1"/>
  <c r="AG154" i="1"/>
  <c r="U553" i="1"/>
  <c r="N3" i="6"/>
  <c r="M16" i="10"/>
  <c r="M34" i="10" s="1"/>
  <c r="M37" i="10" s="1"/>
  <c r="M46" i="10" s="1"/>
  <c r="AA551" i="1"/>
  <c r="AA504" i="17"/>
  <c r="AB167" i="1"/>
  <c r="AC553" i="1"/>
  <c r="AG20" i="1"/>
  <c r="Y200" i="1"/>
  <c r="W214" i="1"/>
  <c r="AC154" i="1"/>
  <c r="J12" i="10"/>
  <c r="J14" i="10" s="1"/>
  <c r="Y330" i="17"/>
  <c r="AD551" i="17"/>
  <c r="AC111" i="17"/>
  <c r="U154" i="1"/>
  <c r="AF154" i="1"/>
  <c r="V330" i="1"/>
  <c r="Y300" i="1"/>
  <c r="K12" i="6"/>
  <c r="K14" i="6" s="1"/>
  <c r="U36" i="17"/>
  <c r="AA528" i="17"/>
  <c r="AC167" i="1"/>
  <c r="AF120" i="1"/>
  <c r="AC326" i="1"/>
  <c r="AE553" i="17"/>
  <c r="AA122" i="17"/>
  <c r="AA504" i="1"/>
  <c r="V328" i="1"/>
  <c r="AB200" i="1"/>
  <c r="W382" i="17"/>
  <c r="X154" i="1"/>
  <c r="X167" i="1"/>
  <c r="AC214" i="1"/>
  <c r="AG122" i="17"/>
  <c r="B12" i="6"/>
  <c r="W551" i="1"/>
  <c r="Z122" i="1"/>
  <c r="AD167" i="1"/>
  <c r="AB328" i="1"/>
  <c r="AD20" i="1"/>
  <c r="AE528" i="1"/>
  <c r="N10" i="10"/>
  <c r="AC528" i="17"/>
  <c r="AG549" i="17"/>
  <c r="W549" i="17"/>
  <c r="L49" i="10"/>
  <c r="L16" i="10"/>
  <c r="L34" i="10" s="1"/>
  <c r="L37" i="10" s="1"/>
  <c r="L46" i="10" s="1"/>
  <c r="AA553" i="17"/>
  <c r="U330" i="1"/>
  <c r="W122" i="17"/>
  <c r="AE382" i="1"/>
  <c r="AG551" i="17"/>
  <c r="W38" i="1"/>
  <c r="W20" i="1"/>
  <c r="W330" i="1"/>
  <c r="AE36" i="1"/>
  <c r="AE326" i="1"/>
  <c r="Y122" i="17"/>
  <c r="Z504" i="1"/>
  <c r="W504" i="1"/>
  <c r="AD38" i="1"/>
  <c r="Z38" i="1"/>
  <c r="E12" i="6"/>
  <c r="E14" i="6" s="1"/>
  <c r="U154" i="17"/>
  <c r="AC20" i="17"/>
  <c r="AE122" i="1"/>
  <c r="AA167" i="1"/>
  <c r="AA165" i="1"/>
  <c r="N40" i="10"/>
  <c r="U122" i="17"/>
  <c r="Z553" i="17"/>
  <c r="AC122" i="17"/>
  <c r="AD122" i="1"/>
  <c r="W167" i="1"/>
  <c r="AD300" i="1"/>
  <c r="Y401" i="1"/>
  <c r="AB553" i="17"/>
  <c r="W328" i="17"/>
  <c r="X328" i="17"/>
  <c r="AC330" i="17"/>
  <c r="AG328" i="17"/>
  <c r="V122" i="1"/>
  <c r="V167" i="1"/>
  <c r="X328" i="1"/>
  <c r="AB328" i="17"/>
  <c r="X553" i="17"/>
  <c r="AA328" i="17"/>
  <c r="Z328" i="17"/>
  <c r="AG38" i="1"/>
  <c r="AF122" i="1"/>
  <c r="V154" i="1"/>
  <c r="V38" i="1"/>
  <c r="V20" i="1"/>
  <c r="V38" i="17"/>
  <c r="AF167" i="17"/>
  <c r="J20" i="43"/>
  <c r="I24" i="41"/>
  <c r="B12" i="18"/>
  <c r="M12" i="18"/>
  <c r="M14" i="18" s="1"/>
  <c r="AE38" i="17"/>
  <c r="AF38" i="17"/>
  <c r="AG38" i="17"/>
  <c r="X238" i="17"/>
  <c r="C16" i="41"/>
  <c r="C34" i="41" s="1"/>
  <c r="C37" i="41" s="1"/>
  <c r="C46" i="41" s="1"/>
  <c r="C49" i="41"/>
  <c r="M12" i="6"/>
  <c r="M14" i="6" s="1"/>
  <c r="P14" i="6" s="1"/>
  <c r="C20" i="6"/>
  <c r="F26" i="6"/>
  <c r="H38" i="6"/>
  <c r="H17" i="6"/>
  <c r="K23" i="6"/>
  <c r="B30" i="6"/>
  <c r="D42" i="6"/>
  <c r="J21" i="6"/>
  <c r="L27" i="6"/>
  <c r="C40" i="6"/>
  <c r="H19" i="6"/>
  <c r="K25" i="6"/>
  <c r="B38" i="6"/>
  <c r="E45" i="6"/>
  <c r="I20" i="6"/>
  <c r="E25" i="6"/>
  <c r="M29" i="6"/>
  <c r="I40" i="6"/>
  <c r="H20" i="6"/>
  <c r="K26" i="6"/>
  <c r="B39" i="6"/>
  <c r="B18" i="6"/>
  <c r="D24" i="6"/>
  <c r="G30" i="6"/>
  <c r="J42" i="6"/>
  <c r="C22" i="6"/>
  <c r="F28" i="6"/>
  <c r="H40" i="6"/>
  <c r="B20" i="6"/>
  <c r="D26" i="6"/>
  <c r="G38" i="6"/>
  <c r="L45" i="6"/>
  <c r="M20" i="6"/>
  <c r="I25" i="6"/>
  <c r="E30" i="6"/>
  <c r="M40" i="6"/>
  <c r="B21" i="6"/>
  <c r="D27" i="6"/>
  <c r="G39" i="6"/>
  <c r="G18" i="6"/>
  <c r="J24" i="6"/>
  <c r="L30" i="6"/>
  <c r="C43" i="6"/>
  <c r="H22" i="6"/>
  <c r="K28" i="6"/>
  <c r="B41" i="6"/>
  <c r="G20" i="6"/>
  <c r="J26" i="6"/>
  <c r="L38" i="6"/>
  <c r="H45" i="6"/>
  <c r="E21" i="6"/>
  <c r="M25" i="6"/>
  <c r="I30" i="6"/>
  <c r="E41" i="6"/>
  <c r="G21" i="6"/>
  <c r="J27" i="6"/>
  <c r="L39" i="6"/>
  <c r="L18" i="6"/>
  <c r="C25" i="6"/>
  <c r="F31" i="6"/>
  <c r="H43" i="6"/>
  <c r="B23" i="6"/>
  <c r="D29" i="6"/>
  <c r="G41" i="6"/>
  <c r="L20" i="6"/>
  <c r="C27" i="6"/>
  <c r="F39" i="6"/>
  <c r="D45" i="6"/>
  <c r="I21" i="6"/>
  <c r="E26" i="6"/>
  <c r="M30" i="6"/>
  <c r="I41" i="6"/>
  <c r="L21" i="6"/>
  <c r="C28" i="6"/>
  <c r="F40" i="6"/>
  <c r="F19" i="6"/>
  <c r="H25" i="6"/>
  <c r="K31" i="6"/>
  <c r="D17" i="6"/>
  <c r="G23" i="6"/>
  <c r="J29" i="6"/>
  <c r="L41" i="6"/>
  <c r="F21" i="6"/>
  <c r="H27" i="6"/>
  <c r="K39" i="6"/>
  <c r="E17" i="6"/>
  <c r="M21" i="6"/>
  <c r="I26" i="6"/>
  <c r="E31" i="6"/>
  <c r="M41" i="6"/>
  <c r="B17" i="6"/>
  <c r="D23" i="6"/>
  <c r="G29" i="6"/>
  <c r="J41" i="6"/>
  <c r="J20" i="6"/>
  <c r="L26" i="6"/>
  <c r="C39" i="6"/>
  <c r="H18" i="6"/>
  <c r="K24" i="6"/>
  <c r="B31" i="6"/>
  <c r="D43" i="6"/>
  <c r="J22" i="6"/>
  <c r="L28" i="6"/>
  <c r="C41" i="6"/>
  <c r="G45" i="6"/>
  <c r="E18" i="6"/>
  <c r="M22" i="6"/>
  <c r="I27" i="6"/>
  <c r="E38" i="6"/>
  <c r="M42" i="6"/>
  <c r="D19" i="6"/>
  <c r="G25" i="6"/>
  <c r="J31" i="6"/>
  <c r="L43" i="6"/>
  <c r="L22" i="6"/>
  <c r="C29" i="6"/>
  <c r="F41" i="6"/>
  <c r="K20" i="6"/>
  <c r="B27" i="6"/>
  <c r="D39" i="6"/>
  <c r="J18" i="6"/>
  <c r="L24" i="6"/>
  <c r="C31" i="6"/>
  <c r="F43" i="6"/>
  <c r="M45" i="6"/>
  <c r="M19" i="6"/>
  <c r="I24" i="6"/>
  <c r="E29" i="6"/>
  <c r="M39" i="6"/>
  <c r="J19" i="6"/>
  <c r="L25" i="6"/>
  <c r="C38" i="6"/>
  <c r="C17" i="6"/>
  <c r="F23" i="6"/>
  <c r="H29" i="6"/>
  <c r="K41" i="6"/>
  <c r="D21" i="6"/>
  <c r="G27" i="6"/>
  <c r="J39" i="6"/>
  <c r="C19" i="6"/>
  <c r="F25" i="6"/>
  <c r="H31" i="6"/>
  <c r="I45" i="6"/>
  <c r="E20" i="6"/>
  <c r="M24" i="6"/>
  <c r="I29" i="6"/>
  <c r="E40" i="6"/>
  <c r="J49" i="10"/>
  <c r="AD528" i="17"/>
  <c r="AE528" i="17"/>
  <c r="AF528" i="17"/>
  <c r="U549" i="17"/>
  <c r="V549" i="17"/>
  <c r="W286" i="9"/>
  <c r="W282" i="9"/>
  <c r="Z265" i="9"/>
  <c r="AC258" i="9"/>
  <c r="AG251" i="9"/>
  <c r="V238" i="9"/>
  <c r="AB201" i="9"/>
  <c r="AF159" i="9"/>
  <c r="AF286" i="9"/>
  <c r="N20" i="18"/>
  <c r="AA36" i="17"/>
  <c r="AB36" i="17"/>
  <c r="AC167" i="17"/>
  <c r="AC154" i="17"/>
  <c r="AD167" i="17"/>
  <c r="AD154" i="17"/>
  <c r="F4" i="18"/>
  <c r="F12" i="18" s="1"/>
  <c r="F14" i="18" s="1"/>
  <c r="N3" i="18"/>
  <c r="N6" i="18"/>
  <c r="N9" i="18"/>
  <c r="N14" i="20"/>
  <c r="D12" i="6"/>
  <c r="D14" i="6" s="1"/>
  <c r="N7" i="10"/>
  <c r="I44" i="20"/>
  <c r="N27" i="20"/>
  <c r="V20" i="17"/>
  <c r="W38" i="17"/>
  <c r="AC36" i="17"/>
  <c r="AF120" i="17"/>
  <c r="AE167" i="17"/>
  <c r="AF154" i="17"/>
  <c r="W200" i="17"/>
  <c r="Z200" i="17"/>
  <c r="AA200" i="17"/>
  <c r="AG200" i="17"/>
  <c r="AE238" i="17"/>
  <c r="W238" i="17"/>
  <c r="V307" i="17"/>
  <c r="U326" i="17"/>
  <c r="W326" i="17"/>
  <c r="AA326" i="17"/>
  <c r="E49" i="18"/>
  <c r="E16" i="18"/>
  <c r="E34" i="18" s="1"/>
  <c r="E37" i="18" s="1"/>
  <c r="E46" i="18" s="1"/>
  <c r="F12" i="10"/>
  <c r="F14" i="10" s="1"/>
  <c r="I44" i="18"/>
  <c r="W20" i="17"/>
  <c r="AD36" i="17"/>
  <c r="AC165" i="17"/>
  <c r="AD165" i="17"/>
  <c r="AF165" i="17"/>
  <c r="AE200" i="17"/>
  <c r="AF238" i="17"/>
  <c r="V238" i="17"/>
  <c r="X326" i="17"/>
  <c r="X549" i="17"/>
  <c r="I12" i="18"/>
  <c r="I14" i="18" s="1"/>
  <c r="N17" i="20"/>
  <c r="N41" i="20"/>
  <c r="V528" i="17"/>
  <c r="Z528" i="17"/>
  <c r="AB528" i="17"/>
  <c r="AD549" i="17"/>
  <c r="AE549" i="17"/>
  <c r="C12" i="18"/>
  <c r="C14" i="18" s="1"/>
  <c r="B12" i="10"/>
  <c r="N12" i="20"/>
  <c r="AA38" i="17"/>
  <c r="AD20" i="17"/>
  <c r="V120" i="17"/>
  <c r="Y167" i="17"/>
  <c r="AG238" i="17"/>
  <c r="N41" i="10"/>
  <c r="K49" i="18"/>
  <c r="K16" i="18"/>
  <c r="K34" i="18" s="1"/>
  <c r="K37" i="18" s="1"/>
  <c r="K46" i="18" s="1"/>
  <c r="J29" i="10"/>
  <c r="I24" i="10"/>
  <c r="M24" i="10"/>
  <c r="D28" i="10"/>
  <c r="C23" i="10"/>
  <c r="E21" i="10"/>
  <c r="B22" i="10"/>
  <c r="K21" i="10"/>
  <c r="F31" i="10"/>
  <c r="E26" i="10"/>
  <c r="D18" i="10"/>
  <c r="E31" i="10"/>
  <c r="D26" i="10"/>
  <c r="C18" i="10"/>
  <c r="E44" i="20"/>
  <c r="X36" i="17"/>
  <c r="AD326" i="17"/>
  <c r="F29" i="10"/>
  <c r="E24" i="10"/>
  <c r="M17" i="10"/>
  <c r="K27" i="10"/>
  <c r="J19" i="10"/>
  <c r="M45" i="10"/>
  <c r="N45" i="10" s="1"/>
  <c r="I21" i="10"/>
  <c r="F22" i="10"/>
  <c r="C22" i="10"/>
  <c r="B31" i="10"/>
  <c r="L25" i="10"/>
  <c r="K17" i="10"/>
  <c r="L30" i="10"/>
  <c r="K25" i="10"/>
  <c r="J17" i="10"/>
  <c r="AF20" i="17"/>
  <c r="AB120" i="17"/>
  <c r="AB167" i="17"/>
  <c r="AD144" i="9"/>
  <c r="U38" i="17"/>
  <c r="N8" i="18"/>
  <c r="N5" i="41"/>
  <c r="N3" i="43"/>
  <c r="AB286" i="9"/>
  <c r="X14" i="9"/>
  <c r="X84" i="9"/>
  <c r="X286" i="9"/>
  <c r="X25" i="9"/>
  <c r="X313" i="9"/>
  <c r="AE120" i="17"/>
  <c r="AE154" i="17"/>
  <c r="AB238" i="17"/>
  <c r="H16" i="41"/>
  <c r="H34" i="41" s="1"/>
  <c r="H37" i="41" s="1"/>
  <c r="H46" i="41" s="1"/>
  <c r="B4" i="41"/>
  <c r="N2" i="41"/>
  <c r="X265" i="9"/>
  <c r="AB284" i="9"/>
  <c r="AB112" i="9"/>
  <c r="AH82" i="9"/>
  <c r="W74" i="9"/>
  <c r="W313" i="9"/>
  <c r="AA84" i="9"/>
  <c r="AH23" i="9"/>
  <c r="B44" i="20"/>
  <c r="AB165" i="17"/>
  <c r="X200" i="17"/>
  <c r="V326" i="17"/>
  <c r="N7" i="18"/>
  <c r="AA69" i="9"/>
  <c r="AH25" i="9"/>
  <c r="U84" i="9"/>
  <c r="U25" i="9"/>
  <c r="U14" i="9"/>
  <c r="U286" i="9"/>
  <c r="AG284" i="9"/>
  <c r="V118" i="9"/>
  <c r="K4" i="18"/>
  <c r="K12" i="18" s="1"/>
  <c r="K14" i="18" s="1"/>
  <c r="AB313" i="9"/>
  <c r="X311" i="9"/>
  <c r="D31" i="10"/>
  <c r="C26" i="10"/>
  <c r="B18" i="10"/>
  <c r="I29" i="10"/>
  <c r="H24" i="10"/>
  <c r="M43" i="10"/>
  <c r="J20" i="10"/>
  <c r="G20" i="10"/>
  <c r="J27" i="10"/>
  <c r="I19" i="10"/>
  <c r="I27" i="10"/>
  <c r="H19" i="10"/>
  <c r="G49" i="43"/>
  <c r="AG265" i="9"/>
  <c r="V258" i="9"/>
  <c r="Z251" i="9"/>
  <c r="AC284" i="9"/>
  <c r="AF208" i="9"/>
  <c r="Y159" i="9"/>
  <c r="Y284" i="9"/>
  <c r="AB144" i="9"/>
  <c r="AE126" i="9"/>
  <c r="AH118" i="9"/>
  <c r="AH284" i="9"/>
  <c r="K30" i="10"/>
  <c r="J25" i="10"/>
  <c r="I17" i="10"/>
  <c r="E29" i="10"/>
  <c r="D24" i="10"/>
  <c r="M31" i="10"/>
  <c r="E20" i="10"/>
  <c r="B21" i="10"/>
  <c r="K20" i="10"/>
  <c r="F27" i="10"/>
  <c r="E19" i="10"/>
  <c r="E27" i="10"/>
  <c r="D19" i="10"/>
  <c r="AD38" i="17"/>
  <c r="AB38" i="17"/>
  <c r="B16" i="18"/>
  <c r="B34" i="18" s="1"/>
  <c r="B37" i="18" s="1"/>
  <c r="B46" i="18" s="1"/>
  <c r="H12" i="41"/>
  <c r="H14" i="41" s="1"/>
  <c r="AC282" i="9"/>
  <c r="AF265" i="9"/>
  <c r="Y251" i="9"/>
  <c r="AB238" i="9"/>
  <c r="AE208" i="9"/>
  <c r="AH201" i="9"/>
  <c r="X159" i="9"/>
  <c r="G30" i="10"/>
  <c r="F25" i="10"/>
  <c r="E17" i="10"/>
  <c r="L28" i="10"/>
  <c r="K23" i="10"/>
  <c r="M27" i="10"/>
  <c r="I20" i="10"/>
  <c r="F21" i="10"/>
  <c r="C21" i="10"/>
  <c r="B27" i="10"/>
  <c r="L18" i="10"/>
  <c r="L26" i="10"/>
  <c r="K18" i="10"/>
  <c r="AE20" i="17"/>
  <c r="AD200" i="17"/>
  <c r="AB326" i="17"/>
  <c r="F30" i="18"/>
  <c r="G38" i="18"/>
  <c r="C42" i="18"/>
  <c r="I45" i="18"/>
  <c r="D27" i="18"/>
  <c r="I18" i="18"/>
  <c r="M30" i="18"/>
  <c r="F38" i="18"/>
  <c r="F44" i="18" s="1"/>
  <c r="G41" i="18"/>
  <c r="H17" i="18"/>
  <c r="M45" i="18"/>
  <c r="B28" i="18"/>
  <c r="G19" i="18"/>
  <c r="K31" i="18"/>
  <c r="H19" i="18"/>
  <c r="J25" i="18"/>
  <c r="B38" i="18"/>
  <c r="J41" i="18"/>
  <c r="B31" i="18"/>
  <c r="G26" i="18"/>
  <c r="L21" i="18"/>
  <c r="D42" i="18"/>
  <c r="I17" i="18"/>
  <c r="M22" i="18"/>
  <c r="G29" i="18"/>
  <c r="J43" i="18"/>
  <c r="B18" i="18"/>
  <c r="L19" i="18"/>
  <c r="E22" i="18"/>
  <c r="M27" i="18"/>
  <c r="B21" i="18"/>
  <c r="E40" i="18"/>
  <c r="E44" i="18" s="1"/>
  <c r="K24" i="18"/>
  <c r="G45" i="18"/>
  <c r="F22" i="18"/>
  <c r="C28" i="18"/>
  <c r="K41" i="18"/>
  <c r="L39" i="18"/>
  <c r="L44" i="18" s="1"/>
  <c r="D29" i="18"/>
  <c r="I24" i="18"/>
  <c r="J19" i="18"/>
  <c r="B40" i="18"/>
  <c r="G23" i="18"/>
  <c r="C25" i="18"/>
  <c r="I27" i="18"/>
  <c r="D40" i="18"/>
  <c r="L23" i="18"/>
  <c r="B45" i="18"/>
  <c r="AE313" i="9"/>
  <c r="C30" i="10"/>
  <c r="B25" i="10"/>
  <c r="M28" i="10"/>
  <c r="H28" i="10"/>
  <c r="G23" i="10"/>
  <c r="M23" i="10"/>
  <c r="M20" i="10"/>
  <c r="J21" i="10"/>
  <c r="G21" i="10"/>
  <c r="I26" i="10"/>
  <c r="H18" i="10"/>
  <c r="I31" i="10"/>
  <c r="H26" i="10"/>
  <c r="K12" i="43"/>
  <c r="K14" i="43" s="1"/>
  <c r="N6" i="43"/>
  <c r="N8" i="43"/>
  <c r="V282" i="9"/>
  <c r="AB84" i="9"/>
  <c r="AB69" i="9"/>
  <c r="Y84" i="9"/>
  <c r="Y313" i="9"/>
  <c r="Y286" i="9"/>
  <c r="N8" i="41"/>
  <c r="Z284" i="9"/>
  <c r="Z112" i="9"/>
  <c r="Z286" i="9"/>
  <c r="AF82" i="9"/>
  <c r="Y69" i="9"/>
  <c r="AF25" i="9"/>
  <c r="AF313" i="9"/>
  <c r="V286" i="9"/>
  <c r="V313" i="9"/>
  <c r="V14" i="9"/>
  <c r="B49" i="45"/>
  <c r="B16" i="45"/>
  <c r="B34" i="45" s="1"/>
  <c r="B37" i="45" s="1"/>
  <c r="B46" i="45" s="1"/>
  <c r="X284" i="9"/>
  <c r="AD82" i="9"/>
  <c r="AG74" i="9"/>
  <c r="W69" i="9"/>
  <c r="W84" i="9"/>
  <c r="AD23" i="9"/>
  <c r="AH313" i="9"/>
  <c r="AH84" i="9"/>
  <c r="AH14" i="9"/>
  <c r="AH286" i="9"/>
  <c r="I49" i="41"/>
  <c r="I16" i="41"/>
  <c r="I34" i="41" s="1"/>
  <c r="I37" i="41" s="1"/>
  <c r="I46" i="41" s="1"/>
  <c r="D12" i="41"/>
  <c r="D14" i="41" s="1"/>
  <c r="AE265" i="9"/>
  <c r="AH258" i="9"/>
  <c r="X251" i="9"/>
  <c r="AA238" i="9"/>
  <c r="N2" i="43"/>
  <c r="N5" i="43"/>
  <c r="AA282" i="9"/>
  <c r="AG258" i="9"/>
  <c r="B4" i="43"/>
  <c r="C4" i="43"/>
  <c r="C12" i="43" s="1"/>
  <c r="C14" i="43" s="1"/>
  <c r="N10" i="43"/>
  <c r="V84" i="9"/>
  <c r="Y82" i="9"/>
  <c r="AA208" i="9"/>
  <c r="AH159" i="9"/>
  <c r="Z126" i="9"/>
  <c r="N3" i="41"/>
  <c r="AA265" i="9"/>
  <c r="AH251" i="9"/>
  <c r="W238" i="9"/>
  <c r="Z208" i="9"/>
  <c r="V144" i="9"/>
  <c r="X144" i="9"/>
  <c r="AD118" i="9"/>
  <c r="AC74" i="9"/>
  <c r="Z84" i="9"/>
  <c r="Z23" i="9"/>
  <c r="Z313" i="9"/>
  <c r="AD286" i="9"/>
  <c r="AD313" i="9"/>
  <c r="AD84" i="9"/>
  <c r="H16" i="45"/>
  <c r="H34" i="45" s="1"/>
  <c r="H37" i="45" s="1"/>
  <c r="H46" i="45" s="1"/>
  <c r="H49" i="45"/>
  <c r="AG286" i="9"/>
  <c r="Y311" i="9"/>
  <c r="Y265" i="9"/>
  <c r="AB258" i="9"/>
  <c r="X208" i="9"/>
  <c r="M49" i="47"/>
  <c r="M16" i="47"/>
  <c r="M34" i="47" s="1"/>
  <c r="M37" i="47" s="1"/>
  <c r="M46" i="47" s="1"/>
  <c r="G49" i="49"/>
  <c r="G16" i="49"/>
  <c r="G34" i="49" s="1"/>
  <c r="G37" i="49" s="1"/>
  <c r="G46" i="49" s="1"/>
  <c r="J16" i="41"/>
  <c r="J34" i="41" s="1"/>
  <c r="J37" i="41" s="1"/>
  <c r="J46" i="41" s="1"/>
  <c r="J49" i="41"/>
  <c r="M12" i="43"/>
  <c r="M14" i="43" s="1"/>
  <c r="Z296" i="9"/>
  <c r="AG84" i="9"/>
  <c r="Z25" i="9"/>
  <c r="AD238" i="9"/>
  <c r="AG208" i="9"/>
  <c r="AF126" i="9"/>
  <c r="AF284" i="9"/>
  <c r="Y112" i="9"/>
  <c r="AE82" i="9"/>
  <c r="AH74" i="9"/>
  <c r="X69" i="9"/>
  <c r="AE286" i="9"/>
  <c r="C4" i="41"/>
  <c r="C12" i="41" s="1"/>
  <c r="C14" i="41" s="1"/>
  <c r="AA311" i="9"/>
  <c r="AE296" i="9"/>
  <c r="Y282" i="9"/>
  <c r="V251" i="9"/>
  <c r="Z238" i="9"/>
  <c r="AC208" i="9"/>
  <c r="V159" i="9"/>
  <c r="Z144" i="9"/>
  <c r="AC126" i="9"/>
  <c r="V112" i="9"/>
  <c r="AD296" i="9"/>
  <c r="AE258" i="9"/>
  <c r="AB208" i="9"/>
  <c r="U112" i="9"/>
  <c r="U284" i="9"/>
  <c r="H16" i="53"/>
  <c r="H34" i="53" s="1"/>
  <c r="H37" i="53" s="1"/>
  <c r="H46" i="53" s="1"/>
  <c r="H49" i="53"/>
  <c r="W201" i="9"/>
  <c r="AH126" i="9"/>
  <c r="W118" i="9"/>
  <c r="AA284" i="9"/>
  <c r="AG82" i="9"/>
  <c r="Z69" i="9"/>
  <c r="AG23" i="9"/>
  <c r="AG313" i="9"/>
  <c r="W14" i="9"/>
  <c r="AD208" i="9"/>
  <c r="AA144" i="9"/>
  <c r="AG118" i="9"/>
  <c r="AC82" i="9"/>
  <c r="F49" i="45"/>
  <c r="F16" i="45"/>
  <c r="F34" i="45" s="1"/>
  <c r="F37" i="45" s="1"/>
  <c r="F46" i="45" s="1"/>
  <c r="AH311" i="9"/>
  <c r="Z258" i="9"/>
  <c r="AD251" i="9"/>
  <c r="AF112" i="9"/>
  <c r="AC286" i="9"/>
  <c r="K49" i="45"/>
  <c r="K16" i="45"/>
  <c r="K34" i="45" s="1"/>
  <c r="K37" i="45" s="1"/>
  <c r="K46" i="45" s="1"/>
  <c r="AH144" i="9"/>
  <c r="AE284" i="9"/>
  <c r="AB25" i="9"/>
  <c r="AC25" i="9"/>
  <c r="AB251" i="9"/>
  <c r="AA25" i="9"/>
  <c r="AA286" i="9"/>
  <c r="AA313" i="9"/>
  <c r="AC84" i="9"/>
  <c r="W258" i="9"/>
  <c r="AA251" i="9"/>
  <c r="Y118" i="9"/>
  <c r="M17" i="47"/>
  <c r="M32" i="47" s="1"/>
  <c r="P32" i="47" s="1"/>
  <c r="E26" i="47"/>
  <c r="E17" i="47"/>
  <c r="L23" i="47"/>
  <c r="L20" i="47"/>
  <c r="I40" i="47"/>
  <c r="K16" i="49"/>
  <c r="K34" i="49" s="1"/>
  <c r="K37" i="49" s="1"/>
  <c r="K46" i="49" s="1"/>
  <c r="I26" i="47"/>
  <c r="U154" i="68"/>
  <c r="G4" i="45"/>
  <c r="E23" i="47"/>
  <c r="X38" i="68"/>
  <c r="X330" i="68"/>
  <c r="X20" i="68"/>
  <c r="X122" i="68"/>
  <c r="X553" i="68"/>
  <c r="Y122" i="68"/>
  <c r="Y330" i="68"/>
  <c r="Z553" i="68"/>
  <c r="Z20" i="68"/>
  <c r="Z330" i="68"/>
  <c r="V328" i="68"/>
  <c r="V154" i="68"/>
  <c r="W154" i="68"/>
  <c r="W328" i="68"/>
  <c r="U504" i="68"/>
  <c r="U551" i="68"/>
  <c r="U382" i="68"/>
  <c r="F49" i="51"/>
  <c r="F16" i="51"/>
  <c r="F34" i="51" s="1"/>
  <c r="F37" i="51" s="1"/>
  <c r="F46" i="51" s="1"/>
  <c r="F49" i="73"/>
  <c r="G4" i="63"/>
  <c r="G9" i="63" s="1"/>
  <c r="AA20" i="68"/>
  <c r="AA553" i="68"/>
  <c r="AA122" i="68"/>
  <c r="AA38" i="68"/>
  <c r="AA330" i="68"/>
  <c r="AC330" i="68"/>
  <c r="AE122" i="68"/>
  <c r="AF38" i="68"/>
  <c r="AG20" i="68"/>
  <c r="AG122" i="68"/>
  <c r="U553" i="68"/>
  <c r="U20" i="68"/>
  <c r="W553" i="68"/>
  <c r="W38" i="68"/>
  <c r="AC36" i="68"/>
  <c r="AA111" i="68"/>
  <c r="U111" i="68"/>
  <c r="X120" i="68"/>
  <c r="X167" i="68"/>
  <c r="X328" i="68"/>
  <c r="X154" i="68"/>
  <c r="AA167" i="68"/>
  <c r="AG154" i="68"/>
  <c r="X165" i="68"/>
  <c r="V182" i="68"/>
  <c r="AE200" i="68"/>
  <c r="AG200" i="68"/>
  <c r="W238" i="68"/>
  <c r="AB238" i="68"/>
  <c r="AC238" i="68"/>
  <c r="AA261" i="68"/>
  <c r="AE261" i="68"/>
  <c r="AF261" i="68"/>
  <c r="U261" i="68"/>
  <c r="V261" i="68"/>
  <c r="AD300" i="68"/>
  <c r="U326" i="68"/>
  <c r="W326" i="68"/>
  <c r="W382" i="68"/>
  <c r="W504" i="68"/>
  <c r="W551" i="68"/>
  <c r="AB504" i="68"/>
  <c r="Y401" i="68"/>
  <c r="AB498" i="68"/>
  <c r="B4" i="69"/>
  <c r="N2" i="69"/>
  <c r="B31" i="47"/>
  <c r="B29" i="47"/>
  <c r="N29" i="47" s="1"/>
  <c r="V36" i="68"/>
  <c r="X36" i="68"/>
  <c r="AF111" i="68"/>
  <c r="AG111" i="68"/>
  <c r="AF200" i="68"/>
  <c r="W200" i="68"/>
  <c r="AE214" i="68"/>
  <c r="U214" i="68"/>
  <c r="AD261" i="68"/>
  <c r="AA326" i="68"/>
  <c r="AA551" i="68"/>
  <c r="AC382" i="68"/>
  <c r="N10" i="69"/>
  <c r="L27" i="47"/>
  <c r="I24" i="47"/>
  <c r="I32" i="47" s="1"/>
  <c r="J21" i="47"/>
  <c r="N21" i="47" s="1"/>
  <c r="D4" i="53"/>
  <c r="D9" i="53" s="1"/>
  <c r="H21" i="59"/>
  <c r="H32" i="59" s="1"/>
  <c r="D26" i="59"/>
  <c r="G26" i="59"/>
  <c r="L25" i="59"/>
  <c r="J19" i="59"/>
  <c r="J32" i="59" s="1"/>
  <c r="D25" i="59"/>
  <c r="D32" i="59" s="1"/>
  <c r="F43" i="59"/>
  <c r="C44" i="53"/>
  <c r="F49" i="59"/>
  <c r="I16" i="65"/>
  <c r="I34" i="65" s="1"/>
  <c r="I37" i="65" s="1"/>
  <c r="I46" i="65" s="1"/>
  <c r="K25" i="47"/>
  <c r="N25" i="47" s="1"/>
  <c r="J13" i="51"/>
  <c r="AE20" i="68"/>
  <c r="K13" i="45"/>
  <c r="C24" i="47"/>
  <c r="C32" i="47" s="1"/>
  <c r="F27" i="47"/>
  <c r="J13" i="47"/>
  <c r="L41" i="47"/>
  <c r="L44" i="47" s="1"/>
  <c r="K13" i="51"/>
  <c r="C28" i="51"/>
  <c r="C42" i="51"/>
  <c r="G20" i="51"/>
  <c r="K17" i="51"/>
  <c r="K32" i="51" s="1"/>
  <c r="B31" i="51"/>
  <c r="N31" i="51" s="1"/>
  <c r="F29" i="51"/>
  <c r="J39" i="51"/>
  <c r="N39" i="51" s="1"/>
  <c r="D21" i="51"/>
  <c r="F18" i="51"/>
  <c r="N18" i="51" s="1"/>
  <c r="U328" i="68"/>
  <c r="E4" i="63"/>
  <c r="E9" i="63" s="1"/>
  <c r="Z300" i="68"/>
  <c r="Z122" i="68"/>
  <c r="W167" i="68"/>
  <c r="AD200" i="68"/>
  <c r="AB214" i="68"/>
  <c r="G13" i="53"/>
  <c r="M4" i="55"/>
  <c r="M9" i="55" s="1"/>
  <c r="AB330" i="68"/>
  <c r="AB553" i="68"/>
  <c r="AB122" i="68"/>
  <c r="AC122" i="68"/>
  <c r="AC553" i="68"/>
  <c r="AD20" i="68"/>
  <c r="AD553" i="68"/>
  <c r="AD38" i="68"/>
  <c r="U36" i="68"/>
  <c r="AB111" i="68"/>
  <c r="AD111" i="68"/>
  <c r="Y120" i="68"/>
  <c r="Z120" i="68"/>
  <c r="AA120" i="68"/>
  <c r="Y154" i="68"/>
  <c r="Y167" i="68"/>
  <c r="Z154" i="68"/>
  <c r="AA154" i="68"/>
  <c r="AB167" i="68"/>
  <c r="AB154" i="68"/>
  <c r="AB328" i="68"/>
  <c r="AC154" i="68"/>
  <c r="U165" i="68"/>
  <c r="W165" i="68"/>
  <c r="X182" i="68"/>
  <c r="Y182" i="68"/>
  <c r="V200" i="68"/>
  <c r="AD214" i="68"/>
  <c r="X238" i="68"/>
  <c r="Y238" i="68"/>
  <c r="AC261" i="68"/>
  <c r="AE300" i="68"/>
  <c r="AG300" i="68"/>
  <c r="V307" i="68"/>
  <c r="W312" i="68"/>
  <c r="V326" i="68"/>
  <c r="X326" i="68"/>
  <c r="Y326" i="68"/>
  <c r="X504" i="68"/>
  <c r="X551" i="68"/>
  <c r="X382" i="68"/>
  <c r="Y551" i="68"/>
  <c r="Z504" i="68"/>
  <c r="Z551" i="68"/>
  <c r="Z401" i="68"/>
  <c r="AB401" i="68"/>
  <c r="Y498" i="68"/>
  <c r="AA498" i="68"/>
  <c r="U528" i="68"/>
  <c r="Y549" i="68"/>
  <c r="Z549" i="68"/>
  <c r="N3" i="69"/>
  <c r="C4" i="69"/>
  <c r="C12" i="69" s="1"/>
  <c r="C14" i="69" s="1"/>
  <c r="N11" i="69"/>
  <c r="Z382" i="68"/>
  <c r="AB120" i="68"/>
  <c r="U200" i="68"/>
  <c r="AG214" i="68"/>
  <c r="AA238" i="68"/>
  <c r="X528" i="68"/>
  <c r="F12" i="69"/>
  <c r="F14" i="69" s="1"/>
  <c r="G26" i="49"/>
  <c r="B18" i="49"/>
  <c r="J43" i="49"/>
  <c r="H25" i="49"/>
  <c r="G17" i="49"/>
  <c r="M21" i="49"/>
  <c r="M32" i="49" s="1"/>
  <c r="P32" i="49" s="1"/>
  <c r="J28" i="49"/>
  <c r="D4" i="51"/>
  <c r="D9" i="51" s="1"/>
  <c r="Y36" i="68"/>
  <c r="Y165" i="68"/>
  <c r="AA182" i="68"/>
  <c r="AB382" i="68"/>
  <c r="AC498" i="68"/>
  <c r="L25" i="49"/>
  <c r="J17" i="49"/>
  <c r="D23" i="53"/>
  <c r="D25" i="53"/>
  <c r="M19" i="53"/>
  <c r="N19" i="53" s="1"/>
  <c r="M40" i="53"/>
  <c r="M44" i="53" s="1"/>
  <c r="I25" i="49"/>
  <c r="H17" i="49"/>
  <c r="L42" i="49"/>
  <c r="H24" i="49"/>
  <c r="N24" i="49" s="1"/>
  <c r="B17" i="49"/>
  <c r="L20" i="49"/>
  <c r="N20" i="49" s="1"/>
  <c r="J27" i="49"/>
  <c r="C24" i="53"/>
  <c r="C32" i="53" s="1"/>
  <c r="F22" i="55"/>
  <c r="F32" i="55" s="1"/>
  <c r="L28" i="55"/>
  <c r="N28" i="55" s="1"/>
  <c r="E4" i="59"/>
  <c r="AB38" i="68"/>
  <c r="Y328" i="68"/>
  <c r="AG553" i="68"/>
  <c r="AG38" i="68"/>
  <c r="AG330" i="68"/>
  <c r="Z36" i="68"/>
  <c r="AD120" i="68"/>
  <c r="AD167" i="68"/>
  <c r="AD328" i="68"/>
  <c r="Z165" i="68"/>
  <c r="AB182" i="68"/>
  <c r="V300" i="68"/>
  <c r="AC504" i="68"/>
  <c r="AC551" i="68"/>
  <c r="AE401" i="68"/>
  <c r="AD549" i="68"/>
  <c r="U38" i="68"/>
  <c r="V122" i="68"/>
  <c r="V330" i="68"/>
  <c r="W111" i="68"/>
  <c r="AE328" i="68"/>
  <c r="AF328" i="68"/>
  <c r="AF154" i="68"/>
  <c r="AG167" i="68"/>
  <c r="AC182" i="68"/>
  <c r="X200" i="68"/>
  <c r="V214" i="68"/>
  <c r="X214" i="68"/>
  <c r="Y214" i="68"/>
  <c r="AF238" i="68"/>
  <c r="X300" i="68"/>
  <c r="AB326" i="68"/>
  <c r="AE326" i="68"/>
  <c r="AD382" i="68"/>
  <c r="AD504" i="68"/>
  <c r="AD551" i="68"/>
  <c r="AE382" i="68"/>
  <c r="AF498" i="68"/>
  <c r="G16" i="69"/>
  <c r="G34" i="69" s="1"/>
  <c r="G37" i="69" s="1"/>
  <c r="G46" i="69" s="1"/>
  <c r="G49" i="69"/>
  <c r="N8" i="69"/>
  <c r="N9" i="69"/>
  <c r="B4" i="53"/>
  <c r="B9" i="53" s="1"/>
  <c r="Z328" i="68"/>
  <c r="AG328" i="68"/>
  <c r="AB165" i="68"/>
  <c r="AC165" i="68"/>
  <c r="Z200" i="68"/>
  <c r="W214" i="68"/>
  <c r="AE551" i="68"/>
  <c r="AG401" i="68"/>
  <c r="AE553" i="68"/>
  <c r="AA504" i="68"/>
  <c r="AA382" i="68"/>
  <c r="N6" i="69"/>
  <c r="AF122" i="68"/>
  <c r="AF330" i="68"/>
  <c r="AC120" i="68"/>
  <c r="AC167" i="68"/>
  <c r="U300" i="68"/>
  <c r="AD401" i="68"/>
  <c r="U122" i="68"/>
  <c r="V553" i="68"/>
  <c r="AB36" i="68"/>
  <c r="AE238" i="68"/>
  <c r="AC307" i="68"/>
  <c r="AF551" i="68"/>
  <c r="AG498" i="68"/>
  <c r="H19" i="69"/>
  <c r="E25" i="69"/>
  <c r="M26" i="69"/>
  <c r="C27" i="69"/>
  <c r="M19" i="69"/>
  <c r="H42" i="69"/>
  <c r="E21" i="69"/>
  <c r="E30" i="69"/>
  <c r="G45" i="69"/>
  <c r="M39" i="69"/>
  <c r="D29" i="69"/>
  <c r="L38" i="69"/>
  <c r="I19" i="69"/>
  <c r="C43" i="69"/>
  <c r="D22" i="69"/>
  <c r="E19" i="69"/>
  <c r="K43" i="69"/>
  <c r="I20" i="69"/>
  <c r="J29" i="69"/>
  <c r="C45" i="69"/>
  <c r="E39" i="69"/>
  <c r="E28" i="69"/>
  <c r="F23" i="69"/>
  <c r="E42" i="69"/>
  <c r="I31" i="69"/>
  <c r="J26" i="69"/>
  <c r="B22" i="69"/>
  <c r="F20" i="69"/>
  <c r="E29" i="69"/>
  <c r="M45" i="69"/>
  <c r="L45" i="69"/>
  <c r="B24" i="69"/>
  <c r="D23" i="69"/>
  <c r="J18" i="69"/>
  <c r="C28" i="69"/>
  <c r="D38" i="69"/>
  <c r="H27" i="69"/>
  <c r="C18" i="69"/>
  <c r="K24" i="69"/>
  <c r="M40" i="69"/>
  <c r="K41" i="69"/>
  <c r="K30" i="69"/>
  <c r="L25" i="69"/>
  <c r="F45" i="69"/>
  <c r="L39" i="69"/>
  <c r="C29" i="69"/>
  <c r="H24" i="69"/>
  <c r="D18" i="69"/>
  <c r="F24" i="69"/>
  <c r="K39" i="69"/>
  <c r="W330" i="68"/>
  <c r="W122" i="68"/>
  <c r="AA200" i="68"/>
  <c r="AG504" i="68"/>
  <c r="F40" i="69"/>
  <c r="C23" i="69"/>
  <c r="C21" i="69"/>
  <c r="F26" i="69"/>
  <c r="E38" i="69"/>
  <c r="H43" i="69"/>
  <c r="H25" i="69"/>
  <c r="F31" i="69"/>
  <c r="E43" i="69"/>
  <c r="M30" i="69"/>
  <c r="J19" i="69"/>
  <c r="AF553" i="68"/>
  <c r="B25" i="69"/>
  <c r="G20" i="69"/>
  <c r="J25" i="69"/>
  <c r="U182" i="68"/>
  <c r="Z261" i="68"/>
  <c r="AC300" i="68"/>
  <c r="V382" i="68"/>
  <c r="V551" i="68"/>
  <c r="K31" i="69"/>
  <c r="F21" i="69"/>
  <c r="F22" i="69"/>
  <c r="M27" i="69"/>
  <c r="D39" i="69"/>
  <c r="J45" i="69"/>
  <c r="K26" i="69"/>
  <c r="F38" i="69"/>
  <c r="K45" i="69"/>
  <c r="L27" i="69"/>
  <c r="K18" i="69"/>
  <c r="AF382" i="68"/>
  <c r="U330" i="68"/>
  <c r="D21" i="69"/>
  <c r="J43" i="69"/>
  <c r="F18" i="69"/>
  <c r="L20" i="69"/>
  <c r="F29" i="69"/>
  <c r="AC38" i="68"/>
  <c r="Z167" i="68"/>
  <c r="AF214" i="68"/>
  <c r="X307" i="68"/>
  <c r="Z498" i="68"/>
  <c r="AE528" i="68"/>
  <c r="C31" i="69"/>
  <c r="J20" i="69"/>
  <c r="J22" i="69"/>
  <c r="D28" i="69"/>
  <c r="H39" i="69"/>
  <c r="L21" i="69"/>
  <c r="B27" i="69"/>
  <c r="J38" i="69"/>
  <c r="D45" i="69"/>
  <c r="D27" i="69"/>
  <c r="G18" i="69"/>
  <c r="H20" i="69"/>
  <c r="G42" i="69"/>
  <c r="J17" i="69"/>
  <c r="D20" i="69"/>
  <c r="C20" i="69"/>
  <c r="Y38" i="68"/>
  <c r="V38" i="68"/>
  <c r="AF504" i="68"/>
  <c r="V498" i="68"/>
  <c r="Y553" i="68"/>
  <c r="AD122" i="68"/>
  <c r="W36" i="68"/>
  <c r="V165" i="68"/>
  <c r="Y382" i="68"/>
  <c r="AD528" i="68"/>
  <c r="F4" i="47"/>
  <c r="F9" i="47" s="1"/>
  <c r="J4" i="47"/>
  <c r="J9" i="47" s="1"/>
  <c r="M4" i="47"/>
  <c r="M9" i="47" s="1"/>
  <c r="F13" i="47"/>
  <c r="B4" i="45"/>
  <c r="B9" i="45" s="1"/>
  <c r="E44" i="51"/>
  <c r="N11" i="51"/>
  <c r="L13" i="51"/>
  <c r="N45" i="51"/>
  <c r="G4" i="59"/>
  <c r="G9" i="59" s="1"/>
  <c r="J4" i="59"/>
  <c r="J9" i="59" s="1"/>
  <c r="K4" i="59"/>
  <c r="K9" i="59" s="1"/>
  <c r="M4" i="59"/>
  <c r="M9" i="59" s="1"/>
  <c r="C32" i="55"/>
  <c r="C4" i="55"/>
  <c r="C9" i="55" s="1"/>
  <c r="D4" i="55"/>
  <c r="D9" i="55" s="1"/>
  <c r="G4" i="55"/>
  <c r="G9" i="55" s="1"/>
  <c r="J13" i="55"/>
  <c r="N45" i="49"/>
  <c r="B4" i="49"/>
  <c r="B9" i="49" s="1"/>
  <c r="L4" i="49"/>
  <c r="L9" i="49" s="1"/>
  <c r="B49" i="49"/>
  <c r="K13" i="49"/>
  <c r="K13" i="63"/>
  <c r="C13" i="63"/>
  <c r="C16" i="63"/>
  <c r="C34" i="63" s="1"/>
  <c r="C37" i="63" s="1"/>
  <c r="C46" i="63" s="1"/>
  <c r="K4" i="65"/>
  <c r="K9" i="65" s="1"/>
  <c r="B49" i="65"/>
  <c r="M4" i="65"/>
  <c r="M9" i="65" s="1"/>
  <c r="D16" i="65"/>
  <c r="D34" i="65" s="1"/>
  <c r="D37" i="65" s="1"/>
  <c r="D46" i="65" s="1"/>
  <c r="K16" i="65"/>
  <c r="K34" i="65" s="1"/>
  <c r="K37" i="65" s="1"/>
  <c r="K46" i="65" s="1"/>
  <c r="E4" i="65"/>
  <c r="E9" i="65" s="1"/>
  <c r="C49" i="65"/>
  <c r="F4" i="65"/>
  <c r="F9" i="65" s="1"/>
  <c r="K13" i="65"/>
  <c r="I4" i="53"/>
  <c r="L4" i="53"/>
  <c r="L9" i="53" s="1"/>
  <c r="H13" i="53"/>
  <c r="J49" i="53"/>
  <c r="E49" i="53"/>
  <c r="E13" i="53"/>
  <c r="F13" i="53"/>
  <c r="M13" i="53"/>
  <c r="C4" i="57"/>
  <c r="C9" i="57" s="1"/>
  <c r="C16" i="57"/>
  <c r="C34" i="57" s="1"/>
  <c r="C37" i="57" s="1"/>
  <c r="C46" i="57" s="1"/>
  <c r="D9" i="57"/>
  <c r="K49" i="73"/>
  <c r="D49" i="73"/>
  <c r="J49" i="73"/>
  <c r="E49" i="73"/>
  <c r="L49" i="73"/>
  <c r="B49" i="73"/>
  <c r="M49" i="73"/>
  <c r="J4" i="65"/>
  <c r="J9" i="65" s="1"/>
  <c r="G13" i="65"/>
  <c r="H13" i="65"/>
  <c r="M44" i="65"/>
  <c r="J13" i="65"/>
  <c r="H4" i="65"/>
  <c r="H9" i="65" s="1"/>
  <c r="N26" i="65"/>
  <c r="B13" i="65"/>
  <c r="H44" i="65"/>
  <c r="C4" i="65"/>
  <c r="C9" i="65" s="1"/>
  <c r="I13" i="65"/>
  <c r="E44" i="65"/>
  <c r="F44" i="65"/>
  <c r="D4" i="65"/>
  <c r="D9" i="65" s="1"/>
  <c r="L13" i="65"/>
  <c r="C44" i="65"/>
  <c r="G4" i="65"/>
  <c r="G9" i="65" s="1"/>
  <c r="M49" i="65"/>
  <c r="G49" i="65"/>
  <c r="G32" i="65"/>
  <c r="N23" i="65"/>
  <c r="N17" i="65"/>
  <c r="I44" i="65"/>
  <c r="I4" i="65"/>
  <c r="I9" i="65" s="1"/>
  <c r="N38" i="65"/>
  <c r="N29" i="65"/>
  <c r="J44" i="65"/>
  <c r="K44" i="65"/>
  <c r="H16" i="65"/>
  <c r="H34" i="65" s="1"/>
  <c r="H37" i="65" s="1"/>
  <c r="H46" i="65" s="1"/>
  <c r="N10" i="65"/>
  <c r="F13" i="65"/>
  <c r="N6" i="65"/>
  <c r="H32" i="65"/>
  <c r="N41" i="65"/>
  <c r="G44" i="65"/>
  <c r="N19" i="65"/>
  <c r="N21" i="65"/>
  <c r="N20" i="65"/>
  <c r="N30" i="65"/>
  <c r="N2" i="65"/>
  <c r="N8" i="65"/>
  <c r="N24" i="65"/>
  <c r="N25" i="65"/>
  <c r="N11" i="65"/>
  <c r="K32" i="65"/>
  <c r="B44" i="65"/>
  <c r="N28" i="65"/>
  <c r="D32" i="65"/>
  <c r="D44" i="65"/>
  <c r="M32" i="65"/>
  <c r="F16" i="65"/>
  <c r="F34" i="65" s="1"/>
  <c r="F37" i="65" s="1"/>
  <c r="F46" i="65" s="1"/>
  <c r="E32" i="65"/>
  <c r="N18" i="65"/>
  <c r="F32" i="65"/>
  <c r="E13" i="65"/>
  <c r="N22" i="65"/>
  <c r="N5" i="65"/>
  <c r="N3" i="65"/>
  <c r="L32" i="65"/>
  <c r="I32" i="65"/>
  <c r="L16" i="65"/>
  <c r="L34" i="65" s="1"/>
  <c r="L37" i="65" s="1"/>
  <c r="L46" i="65" s="1"/>
  <c r="N7" i="65"/>
  <c r="C13" i="65"/>
  <c r="N43" i="65"/>
  <c r="N31" i="65"/>
  <c r="C32" i="65"/>
  <c r="N45" i="65"/>
  <c r="N27" i="65"/>
  <c r="L44" i="65"/>
  <c r="J32" i="65"/>
  <c r="N42" i="65"/>
  <c r="L4" i="65"/>
  <c r="L9" i="65" s="1"/>
  <c r="D13" i="65"/>
  <c r="M13" i="65"/>
  <c r="N40" i="65"/>
  <c r="N12" i="65"/>
  <c r="B32" i="65"/>
  <c r="N39" i="65"/>
  <c r="E49" i="65"/>
  <c r="B4" i="65"/>
  <c r="J49" i="65"/>
  <c r="I13" i="63"/>
  <c r="J13" i="63"/>
  <c r="N40" i="63"/>
  <c r="N26" i="63"/>
  <c r="N8" i="63"/>
  <c r="M13" i="63"/>
  <c r="H4" i="63"/>
  <c r="H9" i="63" s="1"/>
  <c r="N22" i="63"/>
  <c r="F4" i="63"/>
  <c r="F9" i="63" s="1"/>
  <c r="N41" i="63"/>
  <c r="J4" i="63"/>
  <c r="J9" i="63" s="1"/>
  <c r="D13" i="63"/>
  <c r="K4" i="63"/>
  <c r="K9" i="63" s="1"/>
  <c r="G44" i="63"/>
  <c r="L4" i="63"/>
  <c r="L9" i="63" s="1"/>
  <c r="F13" i="63"/>
  <c r="J32" i="63"/>
  <c r="N2" i="63"/>
  <c r="N21" i="63"/>
  <c r="N38" i="63"/>
  <c r="N27" i="63"/>
  <c r="N11" i="63"/>
  <c r="N23" i="63"/>
  <c r="F44" i="63"/>
  <c r="K32" i="63"/>
  <c r="N39" i="63"/>
  <c r="J44" i="63"/>
  <c r="I44" i="63"/>
  <c r="C44" i="63"/>
  <c r="N24" i="63"/>
  <c r="E44" i="63"/>
  <c r="M44" i="63"/>
  <c r="N5" i="63"/>
  <c r="N7" i="63"/>
  <c r="H13" i="63"/>
  <c r="N45" i="63"/>
  <c r="J16" i="63"/>
  <c r="J34" i="63" s="1"/>
  <c r="J37" i="63" s="1"/>
  <c r="J46" i="63" s="1"/>
  <c r="H44" i="63"/>
  <c r="I4" i="63"/>
  <c r="I9" i="63" s="1"/>
  <c r="B13" i="63"/>
  <c r="N30" i="63"/>
  <c r="N42" i="63"/>
  <c r="B32" i="63"/>
  <c r="G32" i="63"/>
  <c r="L13" i="63"/>
  <c r="N18" i="63"/>
  <c r="K44" i="63"/>
  <c r="L44" i="63"/>
  <c r="M4" i="63"/>
  <c r="M9" i="63" s="1"/>
  <c r="E13" i="63"/>
  <c r="N12" i="63"/>
  <c r="N20" i="63"/>
  <c r="N3" i="63"/>
  <c r="D44" i="63"/>
  <c r="B16" i="63"/>
  <c r="B34" i="63" s="1"/>
  <c r="B37" i="63" s="1"/>
  <c r="B46" i="63" s="1"/>
  <c r="C4" i="63"/>
  <c r="C9" i="63" s="1"/>
  <c r="N10" i="63"/>
  <c r="N31" i="63"/>
  <c r="D32" i="63"/>
  <c r="N6" i="63"/>
  <c r="G13" i="63"/>
  <c r="G16" i="63"/>
  <c r="G34" i="63" s="1"/>
  <c r="G37" i="63" s="1"/>
  <c r="G46" i="63" s="1"/>
  <c r="B44" i="63"/>
  <c r="B4" i="63"/>
  <c r="F32" i="63"/>
  <c r="L13" i="59"/>
  <c r="F44" i="59"/>
  <c r="C13" i="59"/>
  <c r="M13" i="59"/>
  <c r="N45" i="59"/>
  <c r="C4" i="59"/>
  <c r="C9" i="59" s="1"/>
  <c r="N5" i="59"/>
  <c r="N27" i="59"/>
  <c r="K13" i="59"/>
  <c r="L44" i="59"/>
  <c r="I44" i="59"/>
  <c r="N42" i="59"/>
  <c r="N12" i="59"/>
  <c r="N6" i="59"/>
  <c r="H13" i="59"/>
  <c r="H44" i="59"/>
  <c r="N23" i="59"/>
  <c r="F4" i="59"/>
  <c r="F9" i="59" s="1"/>
  <c r="I4" i="59"/>
  <c r="I9" i="59" s="1"/>
  <c r="N11" i="59"/>
  <c r="N2" i="59"/>
  <c r="L4" i="59"/>
  <c r="L9" i="59" s="1"/>
  <c r="J44" i="59"/>
  <c r="E9" i="59"/>
  <c r="D4" i="59"/>
  <c r="D9" i="59" s="1"/>
  <c r="N31" i="59"/>
  <c r="D13" i="59"/>
  <c r="E13" i="59"/>
  <c r="D44" i="59"/>
  <c r="H4" i="59"/>
  <c r="H9" i="59" s="1"/>
  <c r="G44" i="59"/>
  <c r="C32" i="59"/>
  <c r="E44" i="59"/>
  <c r="K44" i="59"/>
  <c r="M44" i="59"/>
  <c r="N3" i="59"/>
  <c r="N8" i="59"/>
  <c r="N30" i="59"/>
  <c r="I49" i="59"/>
  <c r="N7" i="59"/>
  <c r="H49" i="59"/>
  <c r="M32" i="59"/>
  <c r="P32" i="59" s="1"/>
  <c r="N29" i="59"/>
  <c r="G32" i="59"/>
  <c r="I32" i="59"/>
  <c r="B4" i="59"/>
  <c r="B9" i="59" s="1"/>
  <c r="N17" i="59"/>
  <c r="K32" i="59"/>
  <c r="N18" i="59"/>
  <c r="N10" i="59"/>
  <c r="N24" i="59"/>
  <c r="J13" i="59"/>
  <c r="J14" i="59" s="1"/>
  <c r="N43" i="59"/>
  <c r="N39" i="59"/>
  <c r="E32" i="59"/>
  <c r="N22" i="59"/>
  <c r="N40" i="59"/>
  <c r="C44" i="59"/>
  <c r="L49" i="59"/>
  <c r="F13" i="59"/>
  <c r="N28" i="59"/>
  <c r="F32" i="59"/>
  <c r="G13" i="59"/>
  <c r="N41" i="59"/>
  <c r="B44" i="59"/>
  <c r="L32" i="59"/>
  <c r="I13" i="59"/>
  <c r="K49" i="59"/>
  <c r="B13" i="59"/>
  <c r="N20" i="59"/>
  <c r="B32" i="59"/>
  <c r="N38" i="59"/>
  <c r="L4" i="57"/>
  <c r="H44" i="57"/>
  <c r="C44" i="57"/>
  <c r="N29" i="57"/>
  <c r="N43" i="57"/>
  <c r="N19" i="57"/>
  <c r="N23" i="57"/>
  <c r="M4" i="57"/>
  <c r="M9" i="57" s="1"/>
  <c r="N12" i="57"/>
  <c r="D44" i="57"/>
  <c r="L44" i="57"/>
  <c r="L13" i="57"/>
  <c r="B44" i="57"/>
  <c r="D16" i="57"/>
  <c r="D34" i="57" s="1"/>
  <c r="D37" i="57" s="1"/>
  <c r="D46" i="57" s="1"/>
  <c r="K49" i="57"/>
  <c r="H32" i="57"/>
  <c r="N28" i="57"/>
  <c r="E13" i="57"/>
  <c r="I32" i="57"/>
  <c r="F49" i="57"/>
  <c r="N10" i="57"/>
  <c r="C32" i="57"/>
  <c r="N21" i="57"/>
  <c r="B4" i="57"/>
  <c r="B9" i="57" s="1"/>
  <c r="F44" i="57"/>
  <c r="N22" i="57"/>
  <c r="I44" i="57"/>
  <c r="N41" i="57"/>
  <c r="M49" i="57"/>
  <c r="H13" i="57"/>
  <c r="E32" i="57"/>
  <c r="E44" i="57"/>
  <c r="N31" i="57"/>
  <c r="I49" i="57"/>
  <c r="E9" i="57"/>
  <c r="N6" i="57"/>
  <c r="N42" i="57"/>
  <c r="N8" i="57"/>
  <c r="K13" i="57"/>
  <c r="N25" i="57"/>
  <c r="M44" i="57"/>
  <c r="N40" i="57"/>
  <c r="J49" i="57"/>
  <c r="N11" i="57"/>
  <c r="N45" i="57"/>
  <c r="F4" i="57"/>
  <c r="F9" i="57" s="1"/>
  <c r="I13" i="57"/>
  <c r="J13" i="57"/>
  <c r="G44" i="57"/>
  <c r="J44" i="57"/>
  <c r="H4" i="57"/>
  <c r="H9" i="57" s="1"/>
  <c r="L9" i="57"/>
  <c r="K44" i="57"/>
  <c r="G13" i="57"/>
  <c r="J32" i="57"/>
  <c r="N5" i="57"/>
  <c r="N7" i="57"/>
  <c r="B32" i="57"/>
  <c r="N24" i="57"/>
  <c r="D32" i="57"/>
  <c r="K32" i="57"/>
  <c r="H49" i="57"/>
  <c r="I4" i="57"/>
  <c r="I9" i="57" s="1"/>
  <c r="I14" i="57" s="1"/>
  <c r="C13" i="57"/>
  <c r="C14" i="57" s="1"/>
  <c r="M32" i="57"/>
  <c r="P32" i="57" s="1"/>
  <c r="N39" i="57"/>
  <c r="G32" i="57"/>
  <c r="N26" i="57"/>
  <c r="N18" i="57"/>
  <c r="J4" i="57"/>
  <c r="J9" i="57" s="1"/>
  <c r="D13" i="57"/>
  <c r="M13" i="57"/>
  <c r="N2" i="57"/>
  <c r="F32" i="57"/>
  <c r="B13" i="57"/>
  <c r="N17" i="57"/>
  <c r="L32" i="57"/>
  <c r="N20" i="57"/>
  <c r="N30" i="57"/>
  <c r="G16" i="57"/>
  <c r="G34" i="57" s="1"/>
  <c r="G37" i="57" s="1"/>
  <c r="G46" i="57" s="1"/>
  <c r="G4" i="57"/>
  <c r="G9" i="57" s="1"/>
  <c r="F13" i="57"/>
  <c r="N38" i="57"/>
  <c r="N3" i="57"/>
  <c r="B49" i="57"/>
  <c r="E49" i="57"/>
  <c r="N27" i="57"/>
  <c r="L49" i="57"/>
  <c r="N45" i="55"/>
  <c r="L9" i="55"/>
  <c r="F13" i="55"/>
  <c r="F44" i="55"/>
  <c r="N7" i="55"/>
  <c r="C13" i="55"/>
  <c r="B4" i="55"/>
  <c r="B9" i="55" s="1"/>
  <c r="H13" i="55"/>
  <c r="K44" i="55"/>
  <c r="N8" i="55"/>
  <c r="E32" i="55"/>
  <c r="C44" i="55"/>
  <c r="N24" i="55"/>
  <c r="N18" i="55"/>
  <c r="L44" i="55"/>
  <c r="F4" i="55"/>
  <c r="F9" i="55" s="1"/>
  <c r="K32" i="55"/>
  <c r="D32" i="55"/>
  <c r="N43" i="55"/>
  <c r="G44" i="55"/>
  <c r="H4" i="55"/>
  <c r="H9" i="55" s="1"/>
  <c r="F49" i="55"/>
  <c r="E13" i="55"/>
  <c r="N31" i="55"/>
  <c r="G13" i="55"/>
  <c r="N23" i="55"/>
  <c r="I13" i="55"/>
  <c r="E44" i="55"/>
  <c r="N27" i="55"/>
  <c r="M44" i="55"/>
  <c r="C16" i="55"/>
  <c r="C34" i="55" s="1"/>
  <c r="C37" i="55" s="1"/>
  <c r="C46" i="55" s="1"/>
  <c r="L13" i="55"/>
  <c r="I32" i="55"/>
  <c r="N40" i="55"/>
  <c r="D44" i="55"/>
  <c r="N38" i="55"/>
  <c r="M49" i="55"/>
  <c r="N3" i="55"/>
  <c r="M13" i="55"/>
  <c r="N12" i="55"/>
  <c r="K13" i="55"/>
  <c r="M32" i="55"/>
  <c r="P32" i="55" s="1"/>
  <c r="N20" i="55"/>
  <c r="J44" i="55"/>
  <c r="N29" i="55"/>
  <c r="L49" i="55"/>
  <c r="G32" i="55"/>
  <c r="N25" i="55"/>
  <c r="N19" i="55"/>
  <c r="H32" i="55"/>
  <c r="N2" i="55"/>
  <c r="D13" i="55"/>
  <c r="I44" i="55"/>
  <c r="N6" i="55"/>
  <c r="J32" i="55"/>
  <c r="B49" i="55"/>
  <c r="N5" i="55"/>
  <c r="N21" i="55"/>
  <c r="I4" i="55"/>
  <c r="I9" i="55" s="1"/>
  <c r="N26" i="55"/>
  <c r="J49" i="55"/>
  <c r="J4" i="55"/>
  <c r="J9" i="55" s="1"/>
  <c r="H44" i="55"/>
  <c r="N42" i="55"/>
  <c r="N41" i="55"/>
  <c r="N17" i="55"/>
  <c r="B13" i="55"/>
  <c r="E4" i="55"/>
  <c r="E9" i="55" s="1"/>
  <c r="E49" i="55"/>
  <c r="K4" i="55"/>
  <c r="K9" i="55" s="1"/>
  <c r="N30" i="55"/>
  <c r="B32" i="55"/>
  <c r="N11" i="55"/>
  <c r="B44" i="55"/>
  <c r="N10" i="55"/>
  <c r="N45" i="53"/>
  <c r="N10" i="53"/>
  <c r="I9" i="53"/>
  <c r="J4" i="53"/>
  <c r="J9" i="53" s="1"/>
  <c r="D32" i="53"/>
  <c r="N6" i="53"/>
  <c r="N41" i="53"/>
  <c r="H4" i="53"/>
  <c r="H9" i="53" s="1"/>
  <c r="L13" i="53"/>
  <c r="G4" i="53"/>
  <c r="G9" i="53" s="1"/>
  <c r="N2" i="53"/>
  <c r="J44" i="53"/>
  <c r="N8" i="53"/>
  <c r="N38" i="53"/>
  <c r="I44" i="53"/>
  <c r="M4" i="53"/>
  <c r="M9" i="53" s="1"/>
  <c r="E44" i="53"/>
  <c r="F44" i="53"/>
  <c r="E4" i="53"/>
  <c r="E9" i="53" s="1"/>
  <c r="F16" i="53"/>
  <c r="F34" i="53" s="1"/>
  <c r="F37" i="53" s="1"/>
  <c r="F46" i="53" s="1"/>
  <c r="N42" i="53"/>
  <c r="J32" i="53"/>
  <c r="N23" i="53"/>
  <c r="N28" i="53"/>
  <c r="G44" i="53"/>
  <c r="B32" i="53"/>
  <c r="K4" i="53"/>
  <c r="K9" i="53" s="1"/>
  <c r="J13" i="53"/>
  <c r="N30" i="53"/>
  <c r="N31" i="53"/>
  <c r="N29" i="53"/>
  <c r="H32" i="53"/>
  <c r="N22" i="53"/>
  <c r="I32" i="53"/>
  <c r="N39" i="53"/>
  <c r="I13" i="53"/>
  <c r="G32" i="53"/>
  <c r="N43" i="53"/>
  <c r="L44" i="53"/>
  <c r="L32" i="53"/>
  <c r="K44" i="53"/>
  <c r="K13" i="53"/>
  <c r="I49" i="53"/>
  <c r="N12" i="53"/>
  <c r="G16" i="53"/>
  <c r="G34" i="53" s="1"/>
  <c r="G37" i="53" s="1"/>
  <c r="G46" i="53" s="1"/>
  <c r="C4" i="53"/>
  <c r="C9" i="53" s="1"/>
  <c r="C14" i="53" s="1"/>
  <c r="N21" i="53"/>
  <c r="F32" i="53"/>
  <c r="B49" i="53"/>
  <c r="N11" i="53"/>
  <c r="N17" i="53"/>
  <c r="L49" i="53"/>
  <c r="D13" i="53"/>
  <c r="N25" i="53"/>
  <c r="F4" i="53"/>
  <c r="F9" i="53" s="1"/>
  <c r="N5" i="53"/>
  <c r="D44" i="53"/>
  <c r="E32" i="53"/>
  <c r="H44" i="53"/>
  <c r="N26" i="53"/>
  <c r="N7" i="53"/>
  <c r="N27" i="53"/>
  <c r="K32" i="53"/>
  <c r="N20" i="53"/>
  <c r="B13" i="53"/>
  <c r="B44" i="53"/>
  <c r="N3" i="53"/>
  <c r="N18" i="53"/>
  <c r="C49" i="53"/>
  <c r="M16" i="53"/>
  <c r="M34" i="53" s="1"/>
  <c r="M37" i="53" s="1"/>
  <c r="M46" i="53" s="1"/>
  <c r="K44" i="51"/>
  <c r="N7" i="51"/>
  <c r="G9" i="51"/>
  <c r="E13" i="51"/>
  <c r="B4" i="51"/>
  <c r="B9" i="51" s="1"/>
  <c r="F4" i="51"/>
  <c r="F9" i="51" s="1"/>
  <c r="F14" i="51" s="1"/>
  <c r="M4" i="51"/>
  <c r="M9" i="51" s="1"/>
  <c r="M13" i="51"/>
  <c r="N43" i="51"/>
  <c r="B32" i="51"/>
  <c r="N5" i="51"/>
  <c r="B13" i="51"/>
  <c r="J4" i="51"/>
  <c r="J9" i="51" s="1"/>
  <c r="C13" i="51"/>
  <c r="N26" i="51"/>
  <c r="N24" i="51"/>
  <c r="D49" i="51"/>
  <c r="G13" i="51"/>
  <c r="H13" i="51"/>
  <c r="N12" i="51"/>
  <c r="L44" i="51"/>
  <c r="D44" i="51"/>
  <c r="J49" i="51"/>
  <c r="N30" i="51"/>
  <c r="H44" i="51"/>
  <c r="E4" i="51"/>
  <c r="E9" i="51" s="1"/>
  <c r="H4" i="51"/>
  <c r="H9" i="51" s="1"/>
  <c r="I13" i="51"/>
  <c r="I4" i="51"/>
  <c r="I9" i="51" s="1"/>
  <c r="N41" i="51"/>
  <c r="N25" i="51"/>
  <c r="K4" i="51"/>
  <c r="K9" i="51" s="1"/>
  <c r="N42" i="51"/>
  <c r="I44" i="51"/>
  <c r="N2" i="51"/>
  <c r="L4" i="51"/>
  <c r="L9" i="51" s="1"/>
  <c r="N6" i="51"/>
  <c r="N8" i="51"/>
  <c r="H16" i="51"/>
  <c r="H34" i="51" s="1"/>
  <c r="H37" i="51" s="1"/>
  <c r="H46" i="51" s="1"/>
  <c r="N10" i="51"/>
  <c r="C4" i="51"/>
  <c r="E32" i="51"/>
  <c r="K49" i="51"/>
  <c r="I49" i="51"/>
  <c r="N3" i="51"/>
  <c r="D13" i="51"/>
  <c r="N6" i="49"/>
  <c r="N8" i="49"/>
  <c r="J4" i="49"/>
  <c r="J9" i="49" s="1"/>
  <c r="K4" i="49"/>
  <c r="K9" i="49" s="1"/>
  <c r="N22" i="49"/>
  <c r="H4" i="49"/>
  <c r="H9" i="49" s="1"/>
  <c r="H14" i="49" s="1"/>
  <c r="I4" i="49"/>
  <c r="I9" i="49" s="1"/>
  <c r="F4" i="49"/>
  <c r="F9" i="49" s="1"/>
  <c r="N7" i="49"/>
  <c r="G44" i="49"/>
  <c r="N38" i="49"/>
  <c r="J13" i="49"/>
  <c r="L13" i="49"/>
  <c r="M13" i="49"/>
  <c r="I44" i="49"/>
  <c r="J16" i="49"/>
  <c r="J34" i="49" s="1"/>
  <c r="J37" i="49" s="1"/>
  <c r="J46" i="49" s="1"/>
  <c r="D32" i="49"/>
  <c r="C13" i="49"/>
  <c r="N5" i="49"/>
  <c r="N11" i="49"/>
  <c r="B44" i="49"/>
  <c r="E13" i="49"/>
  <c r="F13" i="49"/>
  <c r="N12" i="49"/>
  <c r="M4" i="49"/>
  <c r="M9" i="49" s="1"/>
  <c r="G13" i="49"/>
  <c r="K32" i="49"/>
  <c r="N3" i="49"/>
  <c r="D13" i="49"/>
  <c r="L49" i="49"/>
  <c r="C4" i="49"/>
  <c r="C9" i="49" s="1"/>
  <c r="N30" i="49"/>
  <c r="D4" i="49"/>
  <c r="D9" i="49" s="1"/>
  <c r="I13" i="49"/>
  <c r="G4" i="49"/>
  <c r="G9" i="49" s="1"/>
  <c r="N29" i="49"/>
  <c r="E4" i="49"/>
  <c r="E9" i="49" s="1"/>
  <c r="N19" i="49"/>
  <c r="B13" i="49"/>
  <c r="M44" i="49"/>
  <c r="E32" i="49"/>
  <c r="N10" i="49"/>
  <c r="H49" i="49"/>
  <c r="N2" i="49"/>
  <c r="E49" i="49"/>
  <c r="M49" i="49"/>
  <c r="D49" i="49"/>
  <c r="I49" i="49"/>
  <c r="N12" i="47"/>
  <c r="C4" i="47"/>
  <c r="C9" i="47" s="1"/>
  <c r="D44" i="47"/>
  <c r="D4" i="47"/>
  <c r="D9" i="47" s="1"/>
  <c r="N42" i="47"/>
  <c r="H4" i="47"/>
  <c r="H9" i="47" s="1"/>
  <c r="B13" i="47"/>
  <c r="K4" i="47"/>
  <c r="K9" i="47" s="1"/>
  <c r="K14" i="47" s="1"/>
  <c r="I13" i="47"/>
  <c r="N3" i="47"/>
  <c r="N6" i="47"/>
  <c r="N8" i="47"/>
  <c r="I4" i="47"/>
  <c r="I9" i="47" s="1"/>
  <c r="M13" i="47"/>
  <c r="H16" i="47"/>
  <c r="H34" i="47" s="1"/>
  <c r="H37" i="47" s="1"/>
  <c r="H46" i="47" s="1"/>
  <c r="N11" i="47"/>
  <c r="N45" i="47"/>
  <c r="H32" i="47"/>
  <c r="E4" i="47"/>
  <c r="E9" i="47" s="1"/>
  <c r="G13" i="47"/>
  <c r="N28" i="47"/>
  <c r="N38" i="47"/>
  <c r="H13" i="47"/>
  <c r="K44" i="47"/>
  <c r="H44" i="47"/>
  <c r="G4" i="47"/>
  <c r="G9" i="47" s="1"/>
  <c r="N7" i="47"/>
  <c r="N39" i="47"/>
  <c r="E49" i="47"/>
  <c r="C13" i="47"/>
  <c r="N19" i="47"/>
  <c r="N5" i="47"/>
  <c r="N10" i="47"/>
  <c r="G32" i="47"/>
  <c r="J32" i="47"/>
  <c r="G44" i="47"/>
  <c r="L4" i="47"/>
  <c r="L9" i="47" s="1"/>
  <c r="E13" i="47"/>
  <c r="F44" i="47"/>
  <c r="F32" i="47"/>
  <c r="C44" i="47"/>
  <c r="N2" i="47"/>
  <c r="I16" i="47"/>
  <c r="I34" i="47" s="1"/>
  <c r="I37" i="47" s="1"/>
  <c r="I46" i="47" s="1"/>
  <c r="B44" i="47"/>
  <c r="G49" i="47"/>
  <c r="K49" i="47"/>
  <c r="D13" i="47"/>
  <c r="J49" i="47"/>
  <c r="L49" i="47"/>
  <c r="L13" i="45"/>
  <c r="D9" i="45"/>
  <c r="N45" i="45"/>
  <c r="E4" i="45"/>
  <c r="E9" i="45" s="1"/>
  <c r="H4" i="45"/>
  <c r="H9" i="45" s="1"/>
  <c r="I4" i="45"/>
  <c r="I9" i="45" s="1"/>
  <c r="J4" i="45"/>
  <c r="J9" i="45" s="1"/>
  <c r="N11" i="45"/>
  <c r="N39" i="45"/>
  <c r="I13" i="45"/>
  <c r="I14" i="45" s="1"/>
  <c r="J13" i="45"/>
  <c r="N6" i="45"/>
  <c r="M13" i="45"/>
  <c r="F44" i="45"/>
  <c r="F32" i="45"/>
  <c r="N5" i="45"/>
  <c r="L49" i="45"/>
  <c r="N7" i="45"/>
  <c r="N27" i="45"/>
  <c r="C13" i="45"/>
  <c r="K9" i="45"/>
  <c r="K14" i="45" s="1"/>
  <c r="E13" i="45"/>
  <c r="N42" i="45"/>
  <c r="L4" i="45"/>
  <c r="L9" i="45" s="1"/>
  <c r="N10" i="45"/>
  <c r="N2" i="45"/>
  <c r="G13" i="45"/>
  <c r="N12" i="45"/>
  <c r="N3" i="45"/>
  <c r="H13" i="45"/>
  <c r="D13" i="45"/>
  <c r="I44" i="45"/>
  <c r="D16" i="45"/>
  <c r="D34" i="45" s="1"/>
  <c r="D37" i="45" s="1"/>
  <c r="D46" i="45" s="1"/>
  <c r="G9" i="45"/>
  <c r="F13" i="45"/>
  <c r="N19" i="45"/>
  <c r="F4" i="45"/>
  <c r="F9" i="45" s="1"/>
  <c r="N8" i="45"/>
  <c r="C44" i="45"/>
  <c r="B13" i="45"/>
  <c r="E49" i="45"/>
  <c r="N24" i="45"/>
  <c r="G49" i="45"/>
  <c r="M4" i="45"/>
  <c r="M9" i="45" s="1"/>
  <c r="I49" i="45"/>
  <c r="H32" i="49" l="1"/>
  <c r="H44" i="49"/>
  <c r="N31" i="49"/>
  <c r="N23" i="49"/>
  <c r="F32" i="49"/>
  <c r="K44" i="49"/>
  <c r="I32" i="49"/>
  <c r="I35" i="49" s="1"/>
  <c r="C32" i="49"/>
  <c r="N40" i="49"/>
  <c r="N41" i="49"/>
  <c r="B44" i="51"/>
  <c r="M44" i="47"/>
  <c r="N40" i="47"/>
  <c r="F44" i="51"/>
  <c r="I32" i="51"/>
  <c r="I35" i="51" s="1"/>
  <c r="J44" i="47"/>
  <c r="N22" i="47"/>
  <c r="M32" i="51"/>
  <c r="P32" i="51" s="1"/>
  <c r="N18" i="47"/>
  <c r="N30" i="47"/>
  <c r="N43" i="47"/>
  <c r="N19" i="51"/>
  <c r="J32" i="51"/>
  <c r="G32" i="51"/>
  <c r="G35" i="51" s="1"/>
  <c r="G36" i="51" s="1"/>
  <c r="G54" i="51" s="1"/>
  <c r="N20" i="51"/>
  <c r="N38" i="20"/>
  <c r="N17" i="45"/>
  <c r="C32" i="45"/>
  <c r="J44" i="45"/>
  <c r="N21" i="45"/>
  <c r="J32" i="45"/>
  <c r="N22" i="45"/>
  <c r="L32" i="45"/>
  <c r="H32" i="45"/>
  <c r="N40" i="45"/>
  <c r="K44" i="45"/>
  <c r="B44" i="69"/>
  <c r="N41" i="47"/>
  <c r="C44" i="49"/>
  <c r="J14" i="55"/>
  <c r="J32" i="18"/>
  <c r="J35" i="18" s="1"/>
  <c r="J36" i="18" s="1"/>
  <c r="J54" i="18" s="1"/>
  <c r="G32" i="18"/>
  <c r="G35" i="18" s="1"/>
  <c r="G36" i="18" s="1"/>
  <c r="G54" i="18" s="1"/>
  <c r="N23" i="20"/>
  <c r="E44" i="49"/>
  <c r="M32" i="63"/>
  <c r="P32" i="63" s="1"/>
  <c r="H32" i="63"/>
  <c r="L32" i="63"/>
  <c r="N32" i="63" s="1"/>
  <c r="N25" i="63"/>
  <c r="N20" i="45"/>
  <c r="B32" i="45"/>
  <c r="E44" i="47"/>
  <c r="N44" i="47" s="1"/>
  <c r="K44" i="18"/>
  <c r="D44" i="6"/>
  <c r="H32" i="51"/>
  <c r="E32" i="20"/>
  <c r="E35" i="20" s="1"/>
  <c r="E36" i="20" s="1"/>
  <c r="E54" i="20" s="1"/>
  <c r="N45" i="20"/>
  <c r="H32" i="20"/>
  <c r="H35" i="20" s="1"/>
  <c r="H36" i="20" s="1"/>
  <c r="H54" i="20" s="1"/>
  <c r="N21" i="20"/>
  <c r="B44" i="45"/>
  <c r="N30" i="45"/>
  <c r="E44" i="45"/>
  <c r="K32" i="45"/>
  <c r="N25" i="45"/>
  <c r="N23" i="45"/>
  <c r="N28" i="45"/>
  <c r="N38" i="45"/>
  <c r="D44" i="45"/>
  <c r="N29" i="45"/>
  <c r="L44" i="45"/>
  <c r="D32" i="45"/>
  <c r="N40" i="69"/>
  <c r="I44" i="47"/>
  <c r="H44" i="18"/>
  <c r="E32" i="45"/>
  <c r="N17" i="51"/>
  <c r="D44" i="49"/>
  <c r="N39" i="49"/>
  <c r="N43" i="49"/>
  <c r="N20" i="47"/>
  <c r="J32" i="49"/>
  <c r="N18" i="49"/>
  <c r="N43" i="18"/>
  <c r="K32" i="20"/>
  <c r="K35" i="20" s="1"/>
  <c r="K36" i="20" s="1"/>
  <c r="K54" i="20" s="1"/>
  <c r="M32" i="45"/>
  <c r="P32" i="45" s="1"/>
  <c r="N18" i="45"/>
  <c r="N41" i="45"/>
  <c r="D32" i="47"/>
  <c r="F44" i="49"/>
  <c r="N27" i="51"/>
  <c r="N42" i="49"/>
  <c r="N26" i="49"/>
  <c r="N19" i="59"/>
  <c r="M14" i="53"/>
  <c r="P14" i="53" s="1"/>
  <c r="M44" i="69"/>
  <c r="N31" i="47"/>
  <c r="G44" i="20"/>
  <c r="G47" i="20" s="1"/>
  <c r="N38" i="51"/>
  <c r="N22" i="51"/>
  <c r="L32" i="51"/>
  <c r="F44" i="20"/>
  <c r="B32" i="20"/>
  <c r="D32" i="20"/>
  <c r="D35" i="20" s="1"/>
  <c r="D36" i="20" s="1"/>
  <c r="D54" i="20" s="1"/>
  <c r="M44" i="20"/>
  <c r="M47" i="20" s="1"/>
  <c r="N40" i="20"/>
  <c r="N18" i="20"/>
  <c r="N4" i="10"/>
  <c r="M44" i="45"/>
  <c r="N26" i="45"/>
  <c r="I32" i="45"/>
  <c r="N41" i="69"/>
  <c r="Q14" i="69"/>
  <c r="S14" i="69" s="1"/>
  <c r="N28" i="49"/>
  <c r="N27" i="47"/>
  <c r="N29" i="18"/>
  <c r="I44" i="69"/>
  <c r="I47" i="69" s="1"/>
  <c r="B32" i="49"/>
  <c r="G44" i="45"/>
  <c r="N31" i="45"/>
  <c r="N24" i="47"/>
  <c r="N40" i="51"/>
  <c r="C44" i="51"/>
  <c r="N44" i="51" s="1"/>
  <c r="H14" i="53"/>
  <c r="N21" i="59"/>
  <c r="J44" i="51"/>
  <c r="N45" i="69"/>
  <c r="N25" i="18"/>
  <c r="N26" i="18"/>
  <c r="N19" i="10"/>
  <c r="L32" i="47"/>
  <c r="N29" i="69"/>
  <c r="K14" i="63"/>
  <c r="K35" i="63" s="1"/>
  <c r="K36" i="63" s="1"/>
  <c r="N17" i="63"/>
  <c r="M14" i="59"/>
  <c r="P14" i="59" s="1"/>
  <c r="N28" i="51"/>
  <c r="N26" i="47"/>
  <c r="D44" i="43"/>
  <c r="N20" i="20"/>
  <c r="J32" i="20"/>
  <c r="J35" i="20" s="1"/>
  <c r="J47" i="20" s="1"/>
  <c r="L32" i="20"/>
  <c r="L35" i="20" s="1"/>
  <c r="L36" i="20" s="1"/>
  <c r="L54" i="20" s="1"/>
  <c r="K14" i="65"/>
  <c r="N41" i="18"/>
  <c r="N24" i="6"/>
  <c r="N30" i="20"/>
  <c r="N38" i="10"/>
  <c r="N43" i="45"/>
  <c r="I14" i="51"/>
  <c r="C14" i="59"/>
  <c r="C35" i="59" s="1"/>
  <c r="N42" i="69"/>
  <c r="N25" i="49"/>
  <c r="N39" i="20"/>
  <c r="N22" i="20"/>
  <c r="K32" i="69"/>
  <c r="K35" i="69" s="1"/>
  <c r="K36" i="69" s="1"/>
  <c r="K54" i="69" s="1"/>
  <c r="N29" i="20"/>
  <c r="N27" i="49"/>
  <c r="N26" i="20"/>
  <c r="K35" i="45"/>
  <c r="K36" i="45" s="1"/>
  <c r="L14" i="47"/>
  <c r="B14" i="51"/>
  <c r="G44" i="69"/>
  <c r="G47" i="69" s="1"/>
  <c r="N39" i="69"/>
  <c r="M32" i="69"/>
  <c r="M35" i="69" s="1"/>
  <c r="N25" i="59"/>
  <c r="N23" i="47"/>
  <c r="M44" i="10"/>
  <c r="I32" i="20"/>
  <c r="I35" i="20" s="1"/>
  <c r="I36" i="20" s="1"/>
  <c r="I54" i="20" s="1"/>
  <c r="N39" i="10"/>
  <c r="J36" i="20"/>
  <c r="J54" i="20" s="1"/>
  <c r="G14" i="63"/>
  <c r="G35" i="63" s="1"/>
  <c r="G36" i="63" s="1"/>
  <c r="N21" i="49"/>
  <c r="J14" i="51"/>
  <c r="N40" i="53"/>
  <c r="L32" i="55"/>
  <c r="N32" i="55" s="1"/>
  <c r="F14" i="55"/>
  <c r="F35" i="55" s="1"/>
  <c r="F47" i="55" s="1"/>
  <c r="F48" i="55" s="1"/>
  <c r="L14" i="59"/>
  <c r="G32" i="69"/>
  <c r="G35" i="69" s="1"/>
  <c r="G36" i="69" s="1"/>
  <c r="G54" i="69" s="1"/>
  <c r="N30" i="10"/>
  <c r="N23" i="18"/>
  <c r="N24" i="10"/>
  <c r="N28" i="6"/>
  <c r="J32" i="6"/>
  <c r="J35" i="6" s="1"/>
  <c r="J36" i="6" s="1"/>
  <c r="J54" i="6" s="1"/>
  <c r="I32" i="6"/>
  <c r="I35" i="6" s="1"/>
  <c r="I36" i="6" s="1"/>
  <c r="I54" i="6" s="1"/>
  <c r="N42" i="6"/>
  <c r="L44" i="43"/>
  <c r="N31" i="20"/>
  <c r="D47" i="20"/>
  <c r="N17" i="47"/>
  <c r="N24" i="53"/>
  <c r="G14" i="51"/>
  <c r="L32" i="69"/>
  <c r="L35" i="69" s="1"/>
  <c r="L36" i="69" s="1"/>
  <c r="L54" i="69" s="1"/>
  <c r="N26" i="69"/>
  <c r="I32" i="69"/>
  <c r="I35" i="69" s="1"/>
  <c r="I36" i="69" s="1"/>
  <c r="I54" i="69" s="1"/>
  <c r="N17" i="49"/>
  <c r="G44" i="18"/>
  <c r="N29" i="10"/>
  <c r="M44" i="6"/>
  <c r="N26" i="6"/>
  <c r="N24" i="43"/>
  <c r="N28" i="20"/>
  <c r="C14" i="47"/>
  <c r="C35" i="47" s="1"/>
  <c r="B32" i="47"/>
  <c r="N31" i="69"/>
  <c r="H32" i="69"/>
  <c r="H35" i="69" s="1"/>
  <c r="H36" i="69" s="1"/>
  <c r="H54" i="69" s="1"/>
  <c r="N30" i="18"/>
  <c r="K44" i="6"/>
  <c r="K32" i="6"/>
  <c r="K35" i="6" s="1"/>
  <c r="K36" i="6" s="1"/>
  <c r="K54" i="6" s="1"/>
  <c r="N19" i="43"/>
  <c r="N25" i="20"/>
  <c r="H32" i="10"/>
  <c r="H35" i="10" s="1"/>
  <c r="H36" i="10" s="1"/>
  <c r="H54" i="10" s="1"/>
  <c r="F32" i="10"/>
  <c r="F35" i="10" s="1"/>
  <c r="F36" i="10" s="1"/>
  <c r="F54" i="10" s="1"/>
  <c r="K32" i="47"/>
  <c r="N28" i="69"/>
  <c r="I14" i="49"/>
  <c r="F14" i="53"/>
  <c r="F35" i="53" s="1"/>
  <c r="F36" i="53" s="1"/>
  <c r="J14" i="53"/>
  <c r="J35" i="53" s="1"/>
  <c r="J36" i="53" s="1"/>
  <c r="N22" i="55"/>
  <c r="D14" i="65"/>
  <c r="F14" i="47"/>
  <c r="F35" i="47" s="1"/>
  <c r="F47" i="47" s="1"/>
  <c r="F48" i="47" s="1"/>
  <c r="J44" i="69"/>
  <c r="F32" i="69"/>
  <c r="F35" i="69" s="1"/>
  <c r="F36" i="69" s="1"/>
  <c r="F54" i="69" s="1"/>
  <c r="N24" i="69"/>
  <c r="N30" i="69"/>
  <c r="N26" i="59"/>
  <c r="N45" i="18"/>
  <c r="N24" i="18"/>
  <c r="M32" i="18"/>
  <c r="M35" i="18" s="1"/>
  <c r="N19" i="6"/>
  <c r="N45" i="6"/>
  <c r="C32" i="43"/>
  <c r="C35" i="43" s="1"/>
  <c r="C36" i="43" s="1"/>
  <c r="C54" i="43" s="1"/>
  <c r="G44" i="41"/>
  <c r="H44" i="20"/>
  <c r="H47" i="20" s="1"/>
  <c r="F32" i="20"/>
  <c r="F35" i="20" s="1"/>
  <c r="F36" i="20" s="1"/>
  <c r="F54" i="20" s="1"/>
  <c r="J14" i="45"/>
  <c r="L32" i="6"/>
  <c r="L35" i="6" s="1"/>
  <c r="L36" i="6" s="1"/>
  <c r="L54" i="6" s="1"/>
  <c r="N19" i="20"/>
  <c r="N43" i="20"/>
  <c r="B14" i="47"/>
  <c r="H44" i="69"/>
  <c r="N4" i="18"/>
  <c r="L14" i="49"/>
  <c r="K14" i="51"/>
  <c r="K35" i="51" s="1"/>
  <c r="K36" i="51" s="1"/>
  <c r="K54" i="51" s="1"/>
  <c r="L32" i="18"/>
  <c r="L35" i="18" s="1"/>
  <c r="L36" i="18" s="1"/>
  <c r="L54" i="18" s="1"/>
  <c r="I14" i="63"/>
  <c r="I35" i="63" s="1"/>
  <c r="I36" i="63" s="1"/>
  <c r="E14" i="63"/>
  <c r="E35" i="63" s="1"/>
  <c r="E36" i="63" s="1"/>
  <c r="K14" i="57"/>
  <c r="K35" i="57" s="1"/>
  <c r="K36" i="57" s="1"/>
  <c r="K54" i="57" s="1"/>
  <c r="F32" i="51"/>
  <c r="N29" i="51"/>
  <c r="N31" i="6"/>
  <c r="E32" i="6"/>
  <c r="E35" i="6" s="1"/>
  <c r="E36" i="6" s="1"/>
  <c r="E54" i="6" s="1"/>
  <c r="G32" i="49"/>
  <c r="F32" i="18"/>
  <c r="F35" i="18" s="1"/>
  <c r="F36" i="18" s="1"/>
  <c r="F54" i="18" s="1"/>
  <c r="E14" i="45"/>
  <c r="H14" i="45"/>
  <c r="L32" i="49"/>
  <c r="D32" i="69"/>
  <c r="D35" i="69" s="1"/>
  <c r="D36" i="69" s="1"/>
  <c r="D54" i="69" s="1"/>
  <c r="K44" i="69"/>
  <c r="D44" i="69"/>
  <c r="N38" i="69"/>
  <c r="D44" i="18"/>
  <c r="J44" i="18"/>
  <c r="J47" i="18" s="1"/>
  <c r="N43" i="6"/>
  <c r="N22" i="6"/>
  <c r="J14" i="63"/>
  <c r="J35" i="63" s="1"/>
  <c r="N21" i="69"/>
  <c r="E32" i="47"/>
  <c r="N32" i="47" s="1"/>
  <c r="N20" i="10"/>
  <c r="P32" i="69"/>
  <c r="Q32" i="69"/>
  <c r="S32" i="69" s="1"/>
  <c r="E32" i="18"/>
  <c r="E35" i="18" s="1"/>
  <c r="E36" i="18" s="1"/>
  <c r="E54" i="18" s="1"/>
  <c r="N22" i="18"/>
  <c r="J14" i="47"/>
  <c r="J35" i="47" s="1"/>
  <c r="G32" i="10"/>
  <c r="G35" i="10" s="1"/>
  <c r="N25" i="69"/>
  <c r="N19" i="69"/>
  <c r="N28" i="18"/>
  <c r="B32" i="18"/>
  <c r="F44" i="69"/>
  <c r="F47" i="69" s="1"/>
  <c r="P14" i="18"/>
  <c r="Q14" i="18"/>
  <c r="S14" i="18" s="1"/>
  <c r="B32" i="43"/>
  <c r="N17" i="43"/>
  <c r="N17" i="41"/>
  <c r="B32" i="41"/>
  <c r="C32" i="41"/>
  <c r="C35" i="41" s="1"/>
  <c r="C36" i="41" s="1"/>
  <c r="C54" i="41" s="1"/>
  <c r="C32" i="51"/>
  <c r="N27" i="69"/>
  <c r="C44" i="69"/>
  <c r="N43" i="69"/>
  <c r="D32" i="51"/>
  <c r="N21" i="51"/>
  <c r="L47" i="18"/>
  <c r="N29" i="6"/>
  <c r="E32" i="43"/>
  <c r="E35" i="43" s="1"/>
  <c r="E36" i="43" s="1"/>
  <c r="E54" i="43" s="1"/>
  <c r="J44" i="49"/>
  <c r="E14" i="51"/>
  <c r="L44" i="49"/>
  <c r="L14" i="55"/>
  <c r="N22" i="69"/>
  <c r="B32" i="69"/>
  <c r="N25" i="6"/>
  <c r="N20" i="43"/>
  <c r="G44" i="43"/>
  <c r="K32" i="43"/>
  <c r="K35" i="43" s="1"/>
  <c r="K36" i="43" s="1"/>
  <c r="K54" i="43" s="1"/>
  <c r="L44" i="41"/>
  <c r="F32" i="41"/>
  <c r="F35" i="41" s="1"/>
  <c r="F36" i="41" s="1"/>
  <c r="F54" i="41" s="1"/>
  <c r="N27" i="41"/>
  <c r="B12" i="41"/>
  <c r="N4" i="41"/>
  <c r="M32" i="53"/>
  <c r="P32" i="53" s="1"/>
  <c r="G14" i="53"/>
  <c r="G35" i="53" s="1"/>
  <c r="I14" i="55"/>
  <c r="I35" i="55" s="1"/>
  <c r="I47" i="55" s="1"/>
  <c r="I48" i="55" s="1"/>
  <c r="J14" i="57"/>
  <c r="E14" i="59"/>
  <c r="M14" i="65"/>
  <c r="M35" i="65" s="1"/>
  <c r="N40" i="18"/>
  <c r="J32" i="10"/>
  <c r="J35" i="10" s="1"/>
  <c r="N41" i="6"/>
  <c r="I44" i="6"/>
  <c r="I47" i="6" s="1"/>
  <c r="H32" i="6"/>
  <c r="H35" i="6" s="1"/>
  <c r="H36" i="6" s="1"/>
  <c r="H54" i="6" s="1"/>
  <c r="I44" i="43"/>
  <c r="D32" i="43"/>
  <c r="D35" i="43" s="1"/>
  <c r="D36" i="43" s="1"/>
  <c r="D54" i="43" s="1"/>
  <c r="J32" i="41"/>
  <c r="J35" i="41" s="1"/>
  <c r="J36" i="41" s="1"/>
  <c r="J54" i="41" s="1"/>
  <c r="C44" i="41"/>
  <c r="M32" i="41"/>
  <c r="M35" i="41" s="1"/>
  <c r="M36" i="41" s="1"/>
  <c r="M54" i="41" s="1"/>
  <c r="D32" i="41"/>
  <c r="D35" i="41" s="1"/>
  <c r="D36" i="41" s="1"/>
  <c r="D54" i="41" s="1"/>
  <c r="N18" i="41"/>
  <c r="N28" i="10"/>
  <c r="I35" i="45"/>
  <c r="I47" i="45" s="1"/>
  <c r="I48" i="45" s="1"/>
  <c r="M14" i="51"/>
  <c r="P14" i="51" s="1"/>
  <c r="D14" i="59"/>
  <c r="D35" i="59" s="1"/>
  <c r="C14" i="63"/>
  <c r="C35" i="63" s="1"/>
  <c r="N23" i="69"/>
  <c r="N18" i="18"/>
  <c r="N19" i="18"/>
  <c r="B14" i="10"/>
  <c r="N14" i="10" s="1"/>
  <c r="N12" i="10"/>
  <c r="G44" i="6"/>
  <c r="H44" i="6"/>
  <c r="N44" i="10"/>
  <c r="E44" i="43"/>
  <c r="E47" i="43" s="1"/>
  <c r="L32" i="43"/>
  <c r="L35" i="43" s="1"/>
  <c r="L36" i="43" s="1"/>
  <c r="L54" i="43" s="1"/>
  <c r="N30" i="41"/>
  <c r="N40" i="41"/>
  <c r="H32" i="41"/>
  <c r="H35" i="41" s="1"/>
  <c r="H36" i="41" s="1"/>
  <c r="H54" i="41" s="1"/>
  <c r="N28" i="41"/>
  <c r="N4" i="69"/>
  <c r="B12" i="69"/>
  <c r="I32" i="10"/>
  <c r="I35" i="10" s="1"/>
  <c r="K32" i="10"/>
  <c r="K35" i="10" s="1"/>
  <c r="C32" i="10"/>
  <c r="C35" i="10" s="1"/>
  <c r="B35" i="20"/>
  <c r="B36" i="20" s="1"/>
  <c r="B54" i="20" s="1"/>
  <c r="K47" i="6"/>
  <c r="N20" i="6"/>
  <c r="B14" i="18"/>
  <c r="N14" i="18" s="1"/>
  <c r="N12" i="18"/>
  <c r="N18" i="43"/>
  <c r="N22" i="43"/>
  <c r="N22" i="41"/>
  <c r="E32" i="41"/>
  <c r="E35" i="41" s="1"/>
  <c r="E36" i="41" s="1"/>
  <c r="E54" i="41" s="1"/>
  <c r="N45" i="41"/>
  <c r="H32" i="18"/>
  <c r="H35" i="18" s="1"/>
  <c r="E32" i="10"/>
  <c r="E35" i="10" s="1"/>
  <c r="N39" i="18"/>
  <c r="M32" i="6"/>
  <c r="N17" i="18"/>
  <c r="I32" i="43"/>
  <c r="I35" i="43" s="1"/>
  <c r="I36" i="43" s="1"/>
  <c r="I54" i="43" s="1"/>
  <c r="N38" i="43"/>
  <c r="B44" i="43"/>
  <c r="N25" i="43"/>
  <c r="F32" i="43"/>
  <c r="F35" i="43" s="1"/>
  <c r="F36" i="43" s="1"/>
  <c r="F54" i="43" s="1"/>
  <c r="N29" i="41"/>
  <c r="H44" i="41"/>
  <c r="L14" i="45"/>
  <c r="L35" i="45" s="1"/>
  <c r="E14" i="49"/>
  <c r="E35" i="49" s="1"/>
  <c r="E36" i="49" s="1"/>
  <c r="E54" i="49" s="1"/>
  <c r="K14" i="59"/>
  <c r="K35" i="59" s="1"/>
  <c r="G14" i="65"/>
  <c r="G35" i="65" s="1"/>
  <c r="H14" i="65"/>
  <c r="H35" i="65" s="1"/>
  <c r="H47" i="65" s="1"/>
  <c r="H48" i="65" s="1"/>
  <c r="E32" i="69"/>
  <c r="E35" i="69" s="1"/>
  <c r="E36" i="69" s="1"/>
  <c r="E54" i="69" s="1"/>
  <c r="N25" i="10"/>
  <c r="I32" i="18"/>
  <c r="I35" i="18" s="1"/>
  <c r="I36" i="18" s="1"/>
  <c r="I54" i="18" s="1"/>
  <c r="N31" i="10"/>
  <c r="J44" i="6"/>
  <c r="B44" i="6"/>
  <c r="N38" i="6"/>
  <c r="N30" i="43"/>
  <c r="N28" i="43"/>
  <c r="K44" i="43"/>
  <c r="K47" i="43" s="1"/>
  <c r="N31" i="43"/>
  <c r="J44" i="43"/>
  <c r="H44" i="43"/>
  <c r="D44" i="41"/>
  <c r="N26" i="41"/>
  <c r="N24" i="41"/>
  <c r="D32" i="10"/>
  <c r="D35" i="10" s="1"/>
  <c r="G32" i="6"/>
  <c r="G35" i="6" s="1"/>
  <c r="G36" i="6" s="1"/>
  <c r="G54" i="6" s="1"/>
  <c r="N43" i="10"/>
  <c r="M32" i="43"/>
  <c r="M35" i="43" s="1"/>
  <c r="M36" i="43" s="1"/>
  <c r="M54" i="43" s="1"/>
  <c r="N42" i="43"/>
  <c r="J32" i="43"/>
  <c r="J35" i="43" s="1"/>
  <c r="J36" i="43" s="1"/>
  <c r="J54" i="43" s="1"/>
  <c r="N25" i="41"/>
  <c r="I44" i="41"/>
  <c r="J44" i="41"/>
  <c r="K32" i="41"/>
  <c r="K35" i="41" s="1"/>
  <c r="K36" i="41" s="1"/>
  <c r="K54" i="41" s="1"/>
  <c r="N18" i="10"/>
  <c r="E44" i="6"/>
  <c r="F44" i="6"/>
  <c r="N41" i="43"/>
  <c r="N23" i="43"/>
  <c r="N39" i="43"/>
  <c r="G32" i="41"/>
  <c r="G35" i="41" s="1"/>
  <c r="G36" i="41" s="1"/>
  <c r="G54" i="41" s="1"/>
  <c r="I32" i="41"/>
  <c r="I35" i="41" s="1"/>
  <c r="I36" i="41" s="1"/>
  <c r="I54" i="41" s="1"/>
  <c r="M44" i="41"/>
  <c r="N21" i="41"/>
  <c r="N26" i="10"/>
  <c r="D47" i="6"/>
  <c r="N40" i="6"/>
  <c r="N40" i="43"/>
  <c r="G32" i="43"/>
  <c r="G35" i="43" s="1"/>
  <c r="G36" i="43" s="1"/>
  <c r="G54" i="43" s="1"/>
  <c r="N27" i="43"/>
  <c r="N39" i="41"/>
  <c r="F44" i="41"/>
  <c r="D14" i="45"/>
  <c r="D35" i="45" s="1"/>
  <c r="D47" i="45" s="1"/>
  <c r="D48" i="45" s="1"/>
  <c r="L14" i="51"/>
  <c r="L35" i="51" s="1"/>
  <c r="L47" i="51" s="1"/>
  <c r="L48" i="51" s="1"/>
  <c r="M14" i="55"/>
  <c r="P14" i="55" s="1"/>
  <c r="N20" i="69"/>
  <c r="L44" i="69"/>
  <c r="K32" i="18"/>
  <c r="K35" i="18" s="1"/>
  <c r="K36" i="18" s="1"/>
  <c r="K54" i="18" s="1"/>
  <c r="N31" i="18"/>
  <c r="N27" i="18"/>
  <c r="D32" i="18"/>
  <c r="D35" i="18" s="1"/>
  <c r="D36" i="18" s="1"/>
  <c r="D54" i="18" s="1"/>
  <c r="B32" i="10"/>
  <c r="D32" i="6"/>
  <c r="D35" i="6" s="1"/>
  <c r="D36" i="6" s="1"/>
  <c r="D54" i="6" s="1"/>
  <c r="N21" i="6"/>
  <c r="N26" i="43"/>
  <c r="N23" i="41"/>
  <c r="E44" i="41"/>
  <c r="N22" i="10"/>
  <c r="N17" i="10"/>
  <c r="N18" i="6"/>
  <c r="M44" i="43"/>
  <c r="C44" i="43"/>
  <c r="C47" i="43" s="1"/>
  <c r="H32" i="43"/>
  <c r="H35" i="43" s="1"/>
  <c r="H36" i="43" s="1"/>
  <c r="H54" i="43" s="1"/>
  <c r="F44" i="43"/>
  <c r="L32" i="41"/>
  <c r="L35" i="41" s="1"/>
  <c r="L36" i="41" s="1"/>
  <c r="L54" i="41" s="1"/>
  <c r="N31" i="41"/>
  <c r="N20" i="41"/>
  <c r="L32" i="10"/>
  <c r="L35" i="10" s="1"/>
  <c r="M14" i="45"/>
  <c r="P14" i="45" s="1"/>
  <c r="J32" i="69"/>
  <c r="J35" i="69" s="1"/>
  <c r="J36" i="69" s="1"/>
  <c r="J54" i="69" s="1"/>
  <c r="N17" i="69"/>
  <c r="C32" i="69"/>
  <c r="C35" i="69" s="1"/>
  <c r="C36" i="69" s="1"/>
  <c r="C54" i="69" s="1"/>
  <c r="N18" i="69"/>
  <c r="N21" i="18"/>
  <c r="B44" i="18"/>
  <c r="N38" i="18"/>
  <c r="N42" i="18"/>
  <c r="C44" i="18"/>
  <c r="N27" i="10"/>
  <c r="C32" i="6"/>
  <c r="C35" i="6" s="1"/>
  <c r="C36" i="6" s="1"/>
  <c r="C54" i="6" s="1"/>
  <c r="N27" i="6"/>
  <c r="B32" i="6"/>
  <c r="N17" i="6"/>
  <c r="L44" i="6"/>
  <c r="N39" i="6"/>
  <c r="N21" i="43"/>
  <c r="N43" i="43"/>
  <c r="N41" i="41"/>
  <c r="K44" i="41"/>
  <c r="K47" i="41" s="1"/>
  <c r="N4" i="43"/>
  <c r="B12" i="43"/>
  <c r="K14" i="49"/>
  <c r="K35" i="49" s="1"/>
  <c r="K47" i="49" s="1"/>
  <c r="K48" i="49" s="1"/>
  <c r="E44" i="69"/>
  <c r="G47" i="18"/>
  <c r="N21" i="10"/>
  <c r="M32" i="10"/>
  <c r="N23" i="10"/>
  <c r="C32" i="18"/>
  <c r="C35" i="18" s="1"/>
  <c r="C36" i="18" s="1"/>
  <c r="C54" i="18" s="1"/>
  <c r="C44" i="6"/>
  <c r="F32" i="6"/>
  <c r="F35" i="6" s="1"/>
  <c r="F36" i="6" s="1"/>
  <c r="F54" i="6" s="1"/>
  <c r="N23" i="6"/>
  <c r="N30" i="6"/>
  <c r="B14" i="6"/>
  <c r="N14" i="6" s="1"/>
  <c r="N12" i="6"/>
  <c r="C47" i="20"/>
  <c r="N29" i="43"/>
  <c r="N43" i="41"/>
  <c r="N38" i="41"/>
  <c r="B44" i="41"/>
  <c r="N42" i="41"/>
  <c r="N19" i="41"/>
  <c r="N4" i="6"/>
  <c r="G14" i="47"/>
  <c r="G35" i="47" s="1"/>
  <c r="G36" i="47" s="1"/>
  <c r="G54" i="47" s="1"/>
  <c r="K35" i="47"/>
  <c r="M14" i="47"/>
  <c r="P14" i="47" s="1"/>
  <c r="C14" i="45"/>
  <c r="C35" i="45" s="1"/>
  <c r="F35" i="51"/>
  <c r="F36" i="51" s="1"/>
  <c r="F54" i="51" s="1"/>
  <c r="G14" i="59"/>
  <c r="G35" i="59" s="1"/>
  <c r="G36" i="59" s="1"/>
  <c r="G54" i="59" s="1"/>
  <c r="I14" i="59"/>
  <c r="I35" i="59" s="1"/>
  <c r="F14" i="49"/>
  <c r="F35" i="49" s="1"/>
  <c r="F36" i="49" s="1"/>
  <c r="F54" i="49" s="1"/>
  <c r="N13" i="49"/>
  <c r="L14" i="65"/>
  <c r="L35" i="65" s="1"/>
  <c r="J14" i="65"/>
  <c r="J35" i="65" s="1"/>
  <c r="D14" i="53"/>
  <c r="D35" i="53" s="1"/>
  <c r="I14" i="53"/>
  <c r="I35" i="53" s="1"/>
  <c r="E14" i="53"/>
  <c r="E35" i="53" s="1"/>
  <c r="E36" i="53" s="1"/>
  <c r="E54" i="53" s="1"/>
  <c r="I35" i="57"/>
  <c r="I36" i="57" s="1"/>
  <c r="I54" i="57" s="1"/>
  <c r="H14" i="57"/>
  <c r="N44" i="57"/>
  <c r="D14" i="57"/>
  <c r="D35" i="57" s="1"/>
  <c r="N44" i="65"/>
  <c r="E14" i="65"/>
  <c r="E35" i="65" s="1"/>
  <c r="E36" i="65" s="1"/>
  <c r="C14" i="65"/>
  <c r="C35" i="65" s="1"/>
  <c r="C36" i="65" s="1"/>
  <c r="D35" i="65"/>
  <c r="D36" i="65" s="1"/>
  <c r="I14" i="65"/>
  <c r="N13" i="65"/>
  <c r="F14" i="65"/>
  <c r="N4" i="65"/>
  <c r="B9" i="65"/>
  <c r="N32" i="65"/>
  <c r="K35" i="65"/>
  <c r="K36" i="65" s="1"/>
  <c r="F14" i="63"/>
  <c r="F35" i="63" s="1"/>
  <c r="F36" i="63" s="1"/>
  <c r="M14" i="63"/>
  <c r="P14" i="63" s="1"/>
  <c r="H14" i="63"/>
  <c r="N13" i="63"/>
  <c r="L14" i="63"/>
  <c r="L35" i="63" s="1"/>
  <c r="L36" i="63" s="1"/>
  <c r="D14" i="63"/>
  <c r="D35" i="63" s="1"/>
  <c r="D36" i="63" s="1"/>
  <c r="B9" i="63"/>
  <c r="N4" i="63"/>
  <c r="N44" i="63"/>
  <c r="H14" i="59"/>
  <c r="H35" i="59" s="1"/>
  <c r="H47" i="59" s="1"/>
  <c r="H48" i="59" s="1"/>
  <c r="F14" i="59"/>
  <c r="F35" i="59" s="1"/>
  <c r="F36" i="59" s="1"/>
  <c r="E35" i="59"/>
  <c r="L35" i="59"/>
  <c r="L47" i="59" s="1"/>
  <c r="L48" i="59" s="1"/>
  <c r="N44" i="59"/>
  <c r="J35" i="59"/>
  <c r="J36" i="59" s="1"/>
  <c r="J54" i="59" s="1"/>
  <c r="N9" i="59"/>
  <c r="N4" i="59"/>
  <c r="M35" i="59"/>
  <c r="N32" i="59"/>
  <c r="B14" i="59"/>
  <c r="N13" i="59"/>
  <c r="N9" i="57"/>
  <c r="C35" i="57"/>
  <c r="F14" i="57"/>
  <c r="F35" i="57" s="1"/>
  <c r="N32" i="57"/>
  <c r="E14" i="57"/>
  <c r="E35" i="57" s="1"/>
  <c r="G14" i="57"/>
  <c r="G35" i="57" s="1"/>
  <c r="G36" i="57" s="1"/>
  <c r="G54" i="57" s="1"/>
  <c r="L14" i="57"/>
  <c r="L35" i="57" s="1"/>
  <c r="H35" i="57"/>
  <c r="M14" i="57"/>
  <c r="P14" i="57" s="1"/>
  <c r="J35" i="57"/>
  <c r="J36" i="57" s="1"/>
  <c r="J54" i="57" s="1"/>
  <c r="N13" i="57"/>
  <c r="B14" i="57"/>
  <c r="N4" i="57"/>
  <c r="D14" i="55"/>
  <c r="D35" i="55" s="1"/>
  <c r="H14" i="55"/>
  <c r="H35" i="55" s="1"/>
  <c r="H47" i="55" s="1"/>
  <c r="H48" i="55" s="1"/>
  <c r="K14" i="55"/>
  <c r="K35" i="55" s="1"/>
  <c r="K36" i="55" s="1"/>
  <c r="K54" i="55" s="1"/>
  <c r="J35" i="55"/>
  <c r="J36" i="55" s="1"/>
  <c r="J54" i="55" s="1"/>
  <c r="N4" i="55"/>
  <c r="N13" i="55"/>
  <c r="G14" i="55"/>
  <c r="G35" i="55" s="1"/>
  <c r="E14" i="55"/>
  <c r="E35" i="55" s="1"/>
  <c r="E36" i="55" s="1"/>
  <c r="E54" i="55" s="1"/>
  <c r="N9" i="55"/>
  <c r="B14" i="55"/>
  <c r="N44" i="55"/>
  <c r="C14" i="55"/>
  <c r="C35" i="55" s="1"/>
  <c r="C36" i="55" s="1"/>
  <c r="H35" i="53"/>
  <c r="H47" i="53" s="1"/>
  <c r="H48" i="53" s="1"/>
  <c r="N32" i="53"/>
  <c r="M35" i="53"/>
  <c r="P35" i="53" s="1"/>
  <c r="C35" i="53"/>
  <c r="C47" i="53" s="1"/>
  <c r="C48" i="53" s="1"/>
  <c r="K14" i="53"/>
  <c r="K35" i="53" s="1"/>
  <c r="K36" i="53" s="1"/>
  <c r="K54" i="53" s="1"/>
  <c r="L14" i="53"/>
  <c r="L35" i="53" s="1"/>
  <c r="L47" i="53" s="1"/>
  <c r="L48" i="53" s="1"/>
  <c r="N9" i="53"/>
  <c r="N4" i="53"/>
  <c r="F54" i="53"/>
  <c r="F47" i="53"/>
  <c r="F48" i="53" s="1"/>
  <c r="N44" i="53"/>
  <c r="B14" i="53"/>
  <c r="N13" i="53"/>
  <c r="H14" i="51"/>
  <c r="H35" i="51" s="1"/>
  <c r="H36" i="51" s="1"/>
  <c r="D14" i="51"/>
  <c r="E35" i="51"/>
  <c r="E47" i="51" s="1"/>
  <c r="E48" i="51" s="1"/>
  <c r="N13" i="51"/>
  <c r="N4" i="51"/>
  <c r="C9" i="51"/>
  <c r="B35" i="51"/>
  <c r="H35" i="49"/>
  <c r="H47" i="49" s="1"/>
  <c r="H48" i="49" s="1"/>
  <c r="D14" i="49"/>
  <c r="D35" i="49" s="1"/>
  <c r="D47" i="49" s="1"/>
  <c r="D48" i="49" s="1"/>
  <c r="G14" i="49"/>
  <c r="J14" i="49"/>
  <c r="J35" i="49" s="1"/>
  <c r="J36" i="49" s="1"/>
  <c r="B14" i="49"/>
  <c r="N9" i="49"/>
  <c r="N4" i="49"/>
  <c r="M14" i="49"/>
  <c r="C14" i="49"/>
  <c r="N9" i="47"/>
  <c r="D14" i="47"/>
  <c r="D35" i="47" s="1"/>
  <c r="D36" i="47" s="1"/>
  <c r="D54" i="47" s="1"/>
  <c r="H14" i="47"/>
  <c r="H35" i="47" s="1"/>
  <c r="N13" i="47"/>
  <c r="I14" i="47"/>
  <c r="I35" i="47" s="1"/>
  <c r="I36" i="47" s="1"/>
  <c r="N4" i="47"/>
  <c r="E14" i="47"/>
  <c r="B35" i="47"/>
  <c r="K47" i="47"/>
  <c r="K48" i="47" s="1"/>
  <c r="E35" i="45"/>
  <c r="E47" i="45" s="1"/>
  <c r="E48" i="45" s="1"/>
  <c r="N32" i="45"/>
  <c r="H35" i="45"/>
  <c r="H36" i="45" s="1"/>
  <c r="H54" i="45" s="1"/>
  <c r="G14" i="45"/>
  <c r="G35" i="45" s="1"/>
  <c r="G36" i="45" s="1"/>
  <c r="F14" i="45"/>
  <c r="F35" i="45" s="1"/>
  <c r="F36" i="45" s="1"/>
  <c r="K54" i="45"/>
  <c r="N44" i="45"/>
  <c r="N13" i="45"/>
  <c r="B14" i="45"/>
  <c r="C47" i="45"/>
  <c r="C48" i="45" s="1"/>
  <c r="N9" i="45"/>
  <c r="N4" i="45"/>
  <c r="I36" i="49" l="1"/>
  <c r="I54" i="49" s="1"/>
  <c r="I47" i="49"/>
  <c r="I48" i="49" s="1"/>
  <c r="I36" i="51"/>
  <c r="I54" i="51" s="1"/>
  <c r="I47" i="51"/>
  <c r="I48" i="51" s="1"/>
  <c r="C36" i="59"/>
  <c r="C54" i="59" s="1"/>
  <c r="C47" i="59"/>
  <c r="C48" i="59" s="1"/>
  <c r="H35" i="63"/>
  <c r="H36" i="63" s="1"/>
  <c r="L47" i="20"/>
  <c r="F47" i="10"/>
  <c r="J35" i="51"/>
  <c r="J47" i="63"/>
  <c r="J36" i="63"/>
  <c r="N44" i="20"/>
  <c r="L35" i="55"/>
  <c r="L36" i="55" s="1"/>
  <c r="H47" i="69"/>
  <c r="L47" i="69"/>
  <c r="K47" i="55"/>
  <c r="K48" i="55" s="1"/>
  <c r="C35" i="49"/>
  <c r="C47" i="63"/>
  <c r="C36" i="63"/>
  <c r="J35" i="45"/>
  <c r="I47" i="18"/>
  <c r="E47" i="55"/>
  <c r="E48" i="55" s="1"/>
  <c r="K47" i="20"/>
  <c r="E47" i="20"/>
  <c r="N44" i="49"/>
  <c r="I36" i="45"/>
  <c r="I54" i="45" s="1"/>
  <c r="M47" i="43"/>
  <c r="F47" i="51"/>
  <c r="F48" i="51" s="1"/>
  <c r="G47" i="6"/>
  <c r="L35" i="47"/>
  <c r="E35" i="47"/>
  <c r="E36" i="47" s="1"/>
  <c r="D35" i="51"/>
  <c r="D36" i="51" s="1"/>
  <c r="D54" i="51" s="1"/>
  <c r="N32" i="51"/>
  <c r="L47" i="6"/>
  <c r="D47" i="47"/>
  <c r="D48" i="47" s="1"/>
  <c r="K47" i="51"/>
  <c r="K48" i="51" s="1"/>
  <c r="J47" i="55"/>
  <c r="J48" i="55" s="1"/>
  <c r="J47" i="43"/>
  <c r="D47" i="69"/>
  <c r="I47" i="20"/>
  <c r="C47" i="18"/>
  <c r="K47" i="45"/>
  <c r="K48" i="45" s="1"/>
  <c r="E47" i="69"/>
  <c r="N32" i="20"/>
  <c r="N35" i="20" s="1"/>
  <c r="C47" i="69"/>
  <c r="K47" i="69"/>
  <c r="J36" i="47"/>
  <c r="J54" i="47" s="1"/>
  <c r="J47" i="47"/>
  <c r="J48" i="47" s="1"/>
  <c r="P32" i="18"/>
  <c r="F47" i="18"/>
  <c r="F47" i="41"/>
  <c r="B47" i="20"/>
  <c r="E47" i="6"/>
  <c r="D47" i="41"/>
  <c r="H47" i="10"/>
  <c r="F47" i="6"/>
  <c r="G47" i="47"/>
  <c r="G48" i="47" s="1"/>
  <c r="M35" i="51"/>
  <c r="M36" i="51" s="1"/>
  <c r="M47" i="41"/>
  <c r="H47" i="43"/>
  <c r="J47" i="6"/>
  <c r="H47" i="6"/>
  <c r="C47" i="41"/>
  <c r="N32" i="49"/>
  <c r="F36" i="55"/>
  <c r="F54" i="55" s="1"/>
  <c r="E47" i="18"/>
  <c r="M35" i="45"/>
  <c r="M36" i="45" s="1"/>
  <c r="N14" i="59"/>
  <c r="N35" i="59" s="1"/>
  <c r="J47" i="41"/>
  <c r="I47" i="43"/>
  <c r="D47" i="18"/>
  <c r="F47" i="20"/>
  <c r="Q32" i="18"/>
  <c r="S32" i="18" s="1"/>
  <c r="L35" i="49"/>
  <c r="L47" i="49" s="1"/>
  <c r="L48" i="49" s="1"/>
  <c r="M35" i="57"/>
  <c r="M36" i="57" s="1"/>
  <c r="M54" i="57" s="1"/>
  <c r="L47" i="43"/>
  <c r="K47" i="63"/>
  <c r="G36" i="65"/>
  <c r="G54" i="65" s="1"/>
  <c r="G47" i="65"/>
  <c r="G48" i="65" s="1"/>
  <c r="K47" i="59"/>
  <c r="K48" i="59" s="1"/>
  <c r="K36" i="59"/>
  <c r="K54" i="59" s="1"/>
  <c r="I36" i="59"/>
  <c r="I54" i="59" s="1"/>
  <c r="I47" i="59"/>
  <c r="I48" i="59" s="1"/>
  <c r="G36" i="53"/>
  <c r="G54" i="53" s="1"/>
  <c r="G47" i="53"/>
  <c r="G48" i="53" s="1"/>
  <c r="M36" i="69"/>
  <c r="M54" i="69" s="1"/>
  <c r="P35" i="69"/>
  <c r="B14" i="43"/>
  <c r="N14" i="43" s="1"/>
  <c r="N12" i="43"/>
  <c r="N44" i="6"/>
  <c r="E36" i="10"/>
  <c r="E54" i="10" s="1"/>
  <c r="E47" i="10"/>
  <c r="E47" i="49"/>
  <c r="E48" i="49" s="1"/>
  <c r="G47" i="51"/>
  <c r="G48" i="51" s="1"/>
  <c r="E47" i="63"/>
  <c r="P32" i="10"/>
  <c r="M35" i="10"/>
  <c r="E47" i="41"/>
  <c r="H36" i="18"/>
  <c r="H54" i="18" s="1"/>
  <c r="H47" i="18"/>
  <c r="K36" i="10"/>
  <c r="K54" i="10" s="1"/>
  <c r="K47" i="10"/>
  <c r="F47" i="43"/>
  <c r="N44" i="69"/>
  <c r="I36" i="10"/>
  <c r="I54" i="10" s="1"/>
  <c r="I47" i="10"/>
  <c r="K47" i="18"/>
  <c r="P32" i="6"/>
  <c r="M35" i="6"/>
  <c r="B14" i="41"/>
  <c r="N14" i="41" s="1"/>
  <c r="N12" i="41"/>
  <c r="N44" i="41"/>
  <c r="B14" i="69"/>
  <c r="N14" i="69" s="1"/>
  <c r="N12" i="69"/>
  <c r="M35" i="47"/>
  <c r="P35" i="47" s="1"/>
  <c r="G47" i="59"/>
  <c r="G48" i="59" s="1"/>
  <c r="L47" i="41"/>
  <c r="D36" i="10"/>
  <c r="D54" i="10" s="1"/>
  <c r="D47" i="10"/>
  <c r="N44" i="43"/>
  <c r="G47" i="57"/>
  <c r="G48" i="57" s="1"/>
  <c r="N32" i="43"/>
  <c r="K47" i="53"/>
  <c r="K48" i="53" s="1"/>
  <c r="I47" i="57"/>
  <c r="I48" i="57" s="1"/>
  <c r="H47" i="41"/>
  <c r="G47" i="43"/>
  <c r="D47" i="43"/>
  <c r="J47" i="69"/>
  <c r="M47" i="69"/>
  <c r="N32" i="41"/>
  <c r="N32" i="18"/>
  <c r="N35" i="18" s="1"/>
  <c r="B35" i="18"/>
  <c r="B36" i="18" s="1"/>
  <c r="B54" i="18" s="1"/>
  <c r="N44" i="18"/>
  <c r="B35" i="10"/>
  <c r="N32" i="10"/>
  <c r="N35" i="10" s="1"/>
  <c r="I47" i="41"/>
  <c r="J36" i="10"/>
  <c r="J54" i="10" s="1"/>
  <c r="J47" i="10"/>
  <c r="N32" i="69"/>
  <c r="H47" i="45"/>
  <c r="H48" i="45" s="1"/>
  <c r="G47" i="10"/>
  <c r="G36" i="10"/>
  <c r="G54" i="10" s="1"/>
  <c r="B35" i="6"/>
  <c r="B36" i="6" s="1"/>
  <c r="B54" i="6" s="1"/>
  <c r="N32" i="6"/>
  <c r="N35" i="6" s="1"/>
  <c r="G35" i="49"/>
  <c r="G47" i="49" s="1"/>
  <c r="G48" i="49" s="1"/>
  <c r="C47" i="6"/>
  <c r="L47" i="10"/>
  <c r="L36" i="10"/>
  <c r="L54" i="10" s="1"/>
  <c r="G47" i="41"/>
  <c r="P35" i="18"/>
  <c r="M36" i="18"/>
  <c r="M54" i="18" s="1"/>
  <c r="M47" i="18"/>
  <c r="M35" i="55"/>
  <c r="M36" i="55" s="1"/>
  <c r="M54" i="55" s="1"/>
  <c r="J47" i="57"/>
  <c r="J48" i="57" s="1"/>
  <c r="J47" i="59"/>
  <c r="J48" i="59" s="1"/>
  <c r="C36" i="10"/>
  <c r="C54" i="10" s="1"/>
  <c r="C47" i="10"/>
  <c r="B36" i="47"/>
  <c r="B54" i="47" s="1"/>
  <c r="C36" i="47"/>
  <c r="C54" i="47" s="1"/>
  <c r="H36" i="47"/>
  <c r="H54" i="47" s="1"/>
  <c r="F36" i="47"/>
  <c r="F54" i="47" s="1"/>
  <c r="K36" i="47"/>
  <c r="K54" i="47" s="1"/>
  <c r="L36" i="45"/>
  <c r="L54" i="45" s="1"/>
  <c r="J36" i="45"/>
  <c r="J54" i="45" s="1"/>
  <c r="D36" i="45"/>
  <c r="D54" i="45" s="1"/>
  <c r="E36" i="45"/>
  <c r="E54" i="45" s="1"/>
  <c r="C36" i="45"/>
  <c r="C54" i="45" s="1"/>
  <c r="B36" i="51"/>
  <c r="B54" i="51" s="1"/>
  <c r="E36" i="51"/>
  <c r="E54" i="51" s="1"/>
  <c r="L36" i="51"/>
  <c r="L54" i="51" s="1"/>
  <c r="D36" i="59"/>
  <c r="D54" i="59" s="1"/>
  <c r="P35" i="59"/>
  <c r="M36" i="59"/>
  <c r="M54" i="59" s="1"/>
  <c r="L36" i="59"/>
  <c r="L54" i="59" s="1"/>
  <c r="E36" i="59"/>
  <c r="E54" i="59" s="1"/>
  <c r="H36" i="59"/>
  <c r="H54" i="59" s="1"/>
  <c r="G36" i="55"/>
  <c r="G54" i="55" s="1"/>
  <c r="I36" i="55"/>
  <c r="I54" i="55" s="1"/>
  <c r="H36" i="55"/>
  <c r="H54" i="55" s="1"/>
  <c r="D36" i="55"/>
  <c r="D54" i="55" s="1"/>
  <c r="N14" i="49"/>
  <c r="N35" i="49" s="1"/>
  <c r="D36" i="49"/>
  <c r="D54" i="49" s="1"/>
  <c r="H36" i="49"/>
  <c r="H54" i="49" s="1"/>
  <c r="F47" i="49"/>
  <c r="F48" i="49" s="1"/>
  <c r="K36" i="49"/>
  <c r="K54" i="49" s="1"/>
  <c r="C36" i="49"/>
  <c r="C54" i="49" s="1"/>
  <c r="H47" i="63"/>
  <c r="M35" i="63"/>
  <c r="M36" i="63" s="1"/>
  <c r="G47" i="63"/>
  <c r="J36" i="65"/>
  <c r="J54" i="65" s="1"/>
  <c r="M36" i="65"/>
  <c r="M54" i="65" s="1"/>
  <c r="H36" i="65"/>
  <c r="H54" i="65" s="1"/>
  <c r="L36" i="65"/>
  <c r="L54" i="65" s="1"/>
  <c r="M47" i="65"/>
  <c r="M48" i="65" s="1"/>
  <c r="I36" i="53"/>
  <c r="I54" i="53" s="1"/>
  <c r="I47" i="53"/>
  <c r="I48" i="53" s="1"/>
  <c r="L36" i="53"/>
  <c r="L54" i="53" s="1"/>
  <c r="C36" i="53"/>
  <c r="C54" i="53" s="1"/>
  <c r="E47" i="53"/>
  <c r="E48" i="53" s="1"/>
  <c r="H36" i="53"/>
  <c r="H54" i="53" s="1"/>
  <c r="D36" i="53"/>
  <c r="D54" i="53" s="1"/>
  <c r="M47" i="53"/>
  <c r="M48" i="53" s="1"/>
  <c r="M36" i="53"/>
  <c r="M54" i="53" s="1"/>
  <c r="D47" i="53"/>
  <c r="D48" i="53" s="1"/>
  <c r="D36" i="57"/>
  <c r="D54" i="57" s="1"/>
  <c r="D47" i="57"/>
  <c r="D48" i="57" s="1"/>
  <c r="H36" i="57"/>
  <c r="H54" i="57" s="1"/>
  <c r="L36" i="57"/>
  <c r="L54" i="57" s="1"/>
  <c r="E36" i="57"/>
  <c r="E54" i="57" s="1"/>
  <c r="K47" i="57"/>
  <c r="K48" i="57" s="1"/>
  <c r="F36" i="57"/>
  <c r="F54" i="57" s="1"/>
  <c r="C36" i="57"/>
  <c r="C54" i="57" s="1"/>
  <c r="B54" i="73"/>
  <c r="D54" i="73"/>
  <c r="M54" i="73"/>
  <c r="C54" i="73"/>
  <c r="K54" i="73"/>
  <c r="J47" i="65"/>
  <c r="J48" i="65" s="1"/>
  <c r="L47" i="65"/>
  <c r="L48" i="65" s="1"/>
  <c r="C54" i="65"/>
  <c r="C47" i="65"/>
  <c r="C48" i="65" s="1"/>
  <c r="I35" i="65"/>
  <c r="I36" i="65" s="1"/>
  <c r="D54" i="65"/>
  <c r="D47" i="65"/>
  <c r="D48" i="65" s="1"/>
  <c r="F35" i="65"/>
  <c r="F36" i="65" s="1"/>
  <c r="K54" i="65"/>
  <c r="K47" i="65"/>
  <c r="K48" i="65" s="1"/>
  <c r="E54" i="65"/>
  <c r="E47" i="65"/>
  <c r="E48" i="65" s="1"/>
  <c r="N9" i="65"/>
  <c r="B14" i="65"/>
  <c r="D47" i="63"/>
  <c r="I47" i="63"/>
  <c r="F47" i="63"/>
  <c r="L47" i="63"/>
  <c r="N9" i="63"/>
  <c r="B14" i="63"/>
  <c r="F54" i="59"/>
  <c r="F47" i="59"/>
  <c r="F48" i="59" s="1"/>
  <c r="E47" i="59"/>
  <c r="E48" i="59" s="1"/>
  <c r="D47" i="59"/>
  <c r="D48" i="59" s="1"/>
  <c r="M47" i="59"/>
  <c r="M48" i="59" s="1"/>
  <c r="B35" i="59"/>
  <c r="B36" i="59" s="1"/>
  <c r="L47" i="57"/>
  <c r="L48" i="57" s="1"/>
  <c r="C47" i="57"/>
  <c r="C48" i="57" s="1"/>
  <c r="E47" i="57"/>
  <c r="E48" i="57" s="1"/>
  <c r="F47" i="57"/>
  <c r="F48" i="57" s="1"/>
  <c r="H47" i="57"/>
  <c r="H48" i="57" s="1"/>
  <c r="N14" i="57"/>
  <c r="N35" i="57" s="1"/>
  <c r="B35" i="57"/>
  <c r="B36" i="57" s="1"/>
  <c r="N14" i="55"/>
  <c r="N35" i="55" s="1"/>
  <c r="D47" i="55"/>
  <c r="D48" i="55" s="1"/>
  <c r="B35" i="55"/>
  <c r="B47" i="55" s="1"/>
  <c r="B48" i="55" s="1"/>
  <c r="G47" i="55"/>
  <c r="G48" i="55" s="1"/>
  <c r="L54" i="55"/>
  <c r="L47" i="55"/>
  <c r="L48" i="55" s="1"/>
  <c r="C54" i="55"/>
  <c r="C47" i="55"/>
  <c r="C48" i="55" s="1"/>
  <c r="J54" i="53"/>
  <c r="J47" i="53"/>
  <c r="J48" i="53" s="1"/>
  <c r="N14" i="53"/>
  <c r="N35" i="53" s="1"/>
  <c r="B35" i="53"/>
  <c r="B36" i="53" s="1"/>
  <c r="H54" i="51"/>
  <c r="H47" i="51"/>
  <c r="H48" i="51" s="1"/>
  <c r="B47" i="51"/>
  <c r="B48" i="51" s="1"/>
  <c r="C14" i="51"/>
  <c r="N9" i="51"/>
  <c r="M54" i="51"/>
  <c r="P35" i="51"/>
  <c r="M47" i="51"/>
  <c r="M48" i="51" s="1"/>
  <c r="J54" i="49"/>
  <c r="J47" i="49"/>
  <c r="J48" i="49" s="1"/>
  <c r="C47" i="49"/>
  <c r="C48" i="49" s="1"/>
  <c r="B35" i="49"/>
  <c r="B36" i="49" s="1"/>
  <c r="B54" i="49" s="1"/>
  <c r="P14" i="49"/>
  <c r="M35" i="49"/>
  <c r="M36" i="49" s="1"/>
  <c r="I54" i="47"/>
  <c r="I47" i="47"/>
  <c r="I48" i="47" s="1"/>
  <c r="C47" i="47"/>
  <c r="C48" i="47" s="1"/>
  <c r="H47" i="47"/>
  <c r="H48" i="47" s="1"/>
  <c r="E54" i="47"/>
  <c r="E47" i="47"/>
  <c r="E48" i="47" s="1"/>
  <c r="B47" i="47"/>
  <c r="B48" i="47" s="1"/>
  <c r="N14" i="47"/>
  <c r="N35" i="47" s="1"/>
  <c r="J47" i="45"/>
  <c r="J48" i="45" s="1"/>
  <c r="F54" i="45"/>
  <c r="F47" i="45"/>
  <c r="F48" i="45" s="1"/>
  <c r="G54" i="45"/>
  <c r="G47" i="45"/>
  <c r="G48" i="45" s="1"/>
  <c r="L47" i="45"/>
  <c r="L48" i="45" s="1"/>
  <c r="N14" i="45"/>
  <c r="N35" i="45" s="1"/>
  <c r="B35" i="45"/>
  <c r="B36" i="45" s="1"/>
  <c r="P35" i="45"/>
  <c r="M54" i="45"/>
  <c r="M47" i="45"/>
  <c r="M48" i="45" s="1"/>
  <c r="J36" i="51" l="1"/>
  <c r="J54" i="51" s="1"/>
  <c r="J47" i="51"/>
  <c r="J48" i="51" s="1"/>
  <c r="F54" i="73"/>
  <c r="I54" i="73"/>
  <c r="G54" i="73"/>
  <c r="H54" i="73"/>
  <c r="L36" i="47"/>
  <c r="L54" i="47" s="1"/>
  <c r="L47" i="47"/>
  <c r="L48" i="47" s="1"/>
  <c r="E54" i="73"/>
  <c r="L54" i="73"/>
  <c r="L36" i="49"/>
  <c r="L54" i="49" s="1"/>
  <c r="D47" i="51"/>
  <c r="D48" i="51" s="1"/>
  <c r="M47" i="47"/>
  <c r="M48" i="47" s="1"/>
  <c r="M47" i="55"/>
  <c r="M48" i="55" s="1"/>
  <c r="N35" i="41"/>
  <c r="G36" i="49"/>
  <c r="G54" i="49" s="1"/>
  <c r="B35" i="41"/>
  <c r="N47" i="20"/>
  <c r="P35" i="55"/>
  <c r="M47" i="57"/>
  <c r="M48" i="57" s="1"/>
  <c r="B47" i="18"/>
  <c r="P35" i="57"/>
  <c r="B35" i="43"/>
  <c r="N35" i="43"/>
  <c r="M36" i="47"/>
  <c r="M54" i="47" s="1"/>
  <c r="B36" i="10"/>
  <c r="B54" i="10" s="1"/>
  <c r="B47" i="10"/>
  <c r="P35" i="10"/>
  <c r="M36" i="10"/>
  <c r="M54" i="10" s="1"/>
  <c r="M47" i="10"/>
  <c r="B47" i="6"/>
  <c r="N47" i="18"/>
  <c r="B35" i="69"/>
  <c r="N35" i="69"/>
  <c r="P35" i="6"/>
  <c r="M36" i="6"/>
  <c r="M54" i="6" s="1"/>
  <c r="M47" i="6"/>
  <c r="B36" i="55"/>
  <c r="B54" i="55" s="1"/>
  <c r="B47" i="49"/>
  <c r="B48" i="49" s="1"/>
  <c r="M47" i="63"/>
  <c r="P35" i="63"/>
  <c r="J54" i="73"/>
  <c r="I54" i="65"/>
  <c r="I47" i="65"/>
  <c r="I48" i="65" s="1"/>
  <c r="F54" i="65"/>
  <c r="F47" i="65"/>
  <c r="F48" i="65" s="1"/>
  <c r="N14" i="65"/>
  <c r="N35" i="65" s="1"/>
  <c r="B35" i="65"/>
  <c r="B36" i="65" s="1"/>
  <c r="N14" i="63"/>
  <c r="N35" i="63" s="1"/>
  <c r="B35" i="63"/>
  <c r="B36" i="63" s="1"/>
  <c r="B54" i="59"/>
  <c r="B47" i="59"/>
  <c r="B54" i="57"/>
  <c r="B47" i="57"/>
  <c r="B54" i="53"/>
  <c r="B47" i="53"/>
  <c r="C35" i="51"/>
  <c r="C36" i="51" s="1"/>
  <c r="N14" i="51"/>
  <c r="N35" i="51" s="1"/>
  <c r="M54" i="49"/>
  <c r="M47" i="49"/>
  <c r="M48" i="49" s="1"/>
  <c r="P35" i="49"/>
  <c r="N47" i="47"/>
  <c r="B54" i="45"/>
  <c r="B47" i="45"/>
  <c r="N47" i="6" l="1"/>
  <c r="N47" i="55"/>
  <c r="B36" i="41"/>
  <c r="B54" i="41" s="1"/>
  <c r="B47" i="41"/>
  <c r="N47" i="41" s="1"/>
  <c r="B36" i="43"/>
  <c r="B54" i="43" s="1"/>
  <c r="B47" i="43"/>
  <c r="N47" i="43" s="1"/>
  <c r="N47" i="59"/>
  <c r="B48" i="59"/>
  <c r="B36" i="69"/>
  <c r="B54" i="69" s="1"/>
  <c r="B47" i="69"/>
  <c r="N47" i="69" s="1"/>
  <c r="N47" i="53"/>
  <c r="B48" i="53"/>
  <c r="N47" i="45"/>
  <c r="B48" i="45"/>
  <c r="N47" i="10"/>
  <c r="N47" i="57"/>
  <c r="B48" i="57"/>
  <c r="N47" i="49"/>
  <c r="B54" i="65"/>
  <c r="B47" i="65"/>
  <c r="B47" i="63"/>
  <c r="C54" i="51"/>
  <c r="C47" i="51"/>
  <c r="N47" i="65" l="1"/>
  <c r="B48" i="65"/>
  <c r="N47" i="51"/>
  <c r="C48" i="51"/>
  <c r="N47" i="63"/>
</calcChain>
</file>

<file path=xl/sharedStrings.xml><?xml version="1.0" encoding="utf-8"?>
<sst xmlns="http://schemas.openxmlformats.org/spreadsheetml/2006/main" count="40179" uniqueCount="5505">
  <si>
    <t>Accrual Basis</t>
  </si>
  <si>
    <t>May 2025</t>
  </si>
  <si>
    <t>Prior Period</t>
  </si>
  <si>
    <t>Account</t>
  </si>
  <si>
    <t>Account Name</t>
  </si>
  <si>
    <t>Apr 2025</t>
  </si>
  <si>
    <t>Interest Rate Cap</t>
  </si>
  <si>
    <t>Equity</t>
  </si>
  <si>
    <t>Jun 2024</t>
  </si>
  <si>
    <t>Jul 2024</t>
  </si>
  <si>
    <t>Aug 2024</t>
  </si>
  <si>
    <t>Sep 2024</t>
  </si>
  <si>
    <t>Oct 2024</t>
  </si>
  <si>
    <t>Nov 2024</t>
  </si>
  <si>
    <t>Dec 2024</t>
  </si>
  <si>
    <t>Jan 2025</t>
  </si>
  <si>
    <t>Feb 2025</t>
  </si>
  <si>
    <t>Mar 2025</t>
  </si>
  <si>
    <t>Total</t>
  </si>
  <si>
    <t>Income</t>
  </si>
  <si>
    <t>Property Asking Rent</t>
  </si>
  <si>
    <t>Loss to lease</t>
  </si>
  <si>
    <t>Concessions</t>
  </si>
  <si>
    <t>Non Revenue Units</t>
  </si>
  <si>
    <t>Employee Units</t>
  </si>
  <si>
    <t>Vacancy Loss</t>
  </si>
  <si>
    <t>Vacancy</t>
  </si>
  <si>
    <t>Delinquency</t>
  </si>
  <si>
    <t>Bad Debt Collections</t>
  </si>
  <si>
    <t>Net Rental Income</t>
  </si>
  <si>
    <t>Other Income</t>
  </si>
  <si>
    <t xml:space="preserve">Other - Income </t>
  </si>
  <si>
    <t>Application Fees</t>
  </si>
  <si>
    <t>Late Charges</t>
  </si>
  <si>
    <t>NSF Fees</t>
  </si>
  <si>
    <t>Pet Rent</t>
  </si>
  <si>
    <t>Utility Income</t>
  </si>
  <si>
    <t>Interest Income</t>
  </si>
  <si>
    <t>Miscellaneous Income</t>
  </si>
  <si>
    <t>Operating Expenses</t>
  </si>
  <si>
    <t>Payroll</t>
  </si>
  <si>
    <t>Group Insurance</t>
  </si>
  <si>
    <t>Leasing &amp; Marketing</t>
  </si>
  <si>
    <t>General &amp; Admin.</t>
  </si>
  <si>
    <t>Answering Service</t>
  </si>
  <si>
    <t>Dues and Subscriptions</t>
  </si>
  <si>
    <t>Office Supplies</t>
  </si>
  <si>
    <t>Meals &amp; Entertainment</t>
  </si>
  <si>
    <t>Postage</t>
  </si>
  <si>
    <t>Telephone</t>
  </si>
  <si>
    <t>Management Fees</t>
  </si>
  <si>
    <t>Management Fee</t>
  </si>
  <si>
    <t>Landscaping</t>
  </si>
  <si>
    <t>Redecorating</t>
  </si>
  <si>
    <t>Unit T/O Refurbishment</t>
  </si>
  <si>
    <t>Repairs &amp; Maintenance</t>
  </si>
  <si>
    <t>Cleaning Supplies</t>
  </si>
  <si>
    <t>Security &amp; Life Safety</t>
  </si>
  <si>
    <t>Pool Maintenance</t>
  </si>
  <si>
    <t>Utilities</t>
  </si>
  <si>
    <t>Internet</t>
  </si>
  <si>
    <t>Trash Removal</t>
  </si>
  <si>
    <t>Utility Billing Fee</t>
  </si>
  <si>
    <t>Water/Sewer</t>
  </si>
  <si>
    <t>Insurance</t>
  </si>
  <si>
    <t>Taxes</t>
  </si>
  <si>
    <t>Property Taxes</t>
  </si>
  <si>
    <t>Net Operating Income</t>
  </si>
  <si>
    <t>Debt Service</t>
  </si>
  <si>
    <t>Asset Management Fees</t>
  </si>
  <si>
    <t>Partnership Professional Fees</t>
  </si>
  <si>
    <t>Repl. Reserve Fund</t>
  </si>
  <si>
    <t>Carpet</t>
  </si>
  <si>
    <t>Signage</t>
  </si>
  <si>
    <t>Net Income</t>
  </si>
  <si>
    <t>2024 Actuals</t>
  </si>
  <si>
    <t>YTD</t>
  </si>
  <si>
    <t>Gross Scheduled Rent</t>
  </si>
  <si>
    <t>Effective Rental Income</t>
  </si>
  <si>
    <t>Parking Garage Income</t>
  </si>
  <si>
    <t xml:space="preserve">Total Other Income </t>
  </si>
  <si>
    <t>Net Eff. Gross Income</t>
  </si>
  <si>
    <t>Professional fees</t>
  </si>
  <si>
    <t>Miscellaneous</t>
  </si>
  <si>
    <t>Other - Expense</t>
  </si>
  <si>
    <t>Total Expense</t>
  </si>
  <si>
    <t>EBITDA (NOI)</t>
  </si>
  <si>
    <t>State Franchise Fee</t>
  </si>
  <si>
    <t xml:space="preserve">Other - Below Line </t>
  </si>
  <si>
    <t>Total Below Line</t>
  </si>
  <si>
    <t>Renovations</t>
  </si>
  <si>
    <t>Monthly Cash Flow</t>
  </si>
  <si>
    <t>Operating Account Balance</t>
  </si>
  <si>
    <t xml:space="preserve">Interest Reserve Account </t>
  </si>
  <si>
    <t>Undeposited Funds</t>
  </si>
  <si>
    <t>Security Deposits</t>
  </si>
  <si>
    <t>Total Cash</t>
  </si>
  <si>
    <t>Open AR</t>
  </si>
  <si>
    <t>Escrow - Taxes</t>
  </si>
  <si>
    <t>Escrow - Insurance</t>
  </si>
  <si>
    <t>Escrow - Other</t>
  </si>
  <si>
    <t>Escrow - RR</t>
  </si>
  <si>
    <t>Open AP</t>
  </si>
  <si>
    <t>Total Equity</t>
  </si>
  <si>
    <t>Total Debt</t>
  </si>
  <si>
    <t>Balance Sheet (With Period Change)</t>
  </si>
  <si>
    <t>Book = Accrual ; Tree = ysi_bs</t>
  </si>
  <si>
    <t>Balance</t>
  </si>
  <si>
    <t>Beginning</t>
  </si>
  <si>
    <t>Net</t>
  </si>
  <si>
    <t>Current Period</t>
  </si>
  <si>
    <t>Change</t>
  </si>
  <si>
    <t xml:space="preserve"> ASSETS</t>
  </si>
  <si>
    <t xml:space="preserve"> TOTAL ASSETS</t>
  </si>
  <si>
    <t xml:space="preserve"> LIABILITIES</t>
  </si>
  <si>
    <t xml:space="preserve"> TOTAL LIABILITIES</t>
  </si>
  <si>
    <t xml:space="preserve"> TOTAL OWNER'S EQUITY</t>
  </si>
  <si>
    <t>2149-9999</t>
  </si>
  <si>
    <t xml:space="preserve"> TOTAL CURRENT LIABILITIES</t>
  </si>
  <si>
    <t>2200-0000</t>
  </si>
  <si>
    <t xml:space="preserve"> LONG TERM LIABILITIES</t>
  </si>
  <si>
    <t>2200-0001</t>
  </si>
  <si>
    <t xml:space="preserve">    Mortgage Payable - 1st</t>
  </si>
  <si>
    <t>2200-0007</t>
  </si>
  <si>
    <t xml:space="preserve">    Preferred Equity Loan - Other</t>
  </si>
  <si>
    <t>2200-0008</t>
  </si>
  <si>
    <t xml:space="preserve">    Accrued - Deferred Interest</t>
  </si>
  <si>
    <t>2249-9999</t>
  </si>
  <si>
    <t xml:space="preserve"> TOTAL LONG TERM LIABILITIES</t>
  </si>
  <si>
    <t>2299-9999</t>
  </si>
  <si>
    <t>3000-0000</t>
  </si>
  <si>
    <t xml:space="preserve"> OWNER'S EQUITY</t>
  </si>
  <si>
    <t>3100-0001</t>
  </si>
  <si>
    <t xml:space="preserve"> CONTRIBUTIONS</t>
  </si>
  <si>
    <t>3100-0002</t>
  </si>
  <si>
    <t xml:space="preserve">    Owner Contributions</t>
  </si>
  <si>
    <t>3299-9999</t>
  </si>
  <si>
    <t xml:space="preserve"> TOTAL CONTRIBUTIONS</t>
  </si>
  <si>
    <t>3300-0001</t>
  </si>
  <si>
    <t xml:space="preserve"> DISTRIBUTIONS</t>
  </si>
  <si>
    <t>3300-0002</t>
  </si>
  <si>
    <t xml:space="preserve">    Owner Distributions</t>
  </si>
  <si>
    <t>3499-9999</t>
  </si>
  <si>
    <t xml:space="preserve"> TOTAL DISTRIBUTIONS</t>
  </si>
  <si>
    <t>3800-0000</t>
  </si>
  <si>
    <t xml:space="preserve"> RETAINED EARNINGS</t>
  </si>
  <si>
    <t>3810-0000</t>
  </si>
  <si>
    <t xml:space="preserve">    Retained Earnings - Current Year</t>
  </si>
  <si>
    <t>3820-0000</t>
  </si>
  <si>
    <t xml:space="preserve">    Prior Year Retained Earnings</t>
  </si>
  <si>
    <t>3890-0000</t>
  </si>
  <si>
    <t xml:space="preserve"> TOTAL RETAINED EARNINGS</t>
  </si>
  <si>
    <t>3890-9999</t>
  </si>
  <si>
    <t>3990-9999</t>
  </si>
  <si>
    <t xml:space="preserve"> TOTAL LIABILITIES - OWNER'S EQUITY</t>
  </si>
  <si>
    <t>Statement (12 months)</t>
  </si>
  <si>
    <t>Book = Accrual ; Tree = ysi_is</t>
  </si>
  <si>
    <t xml:space="preserve"> INCOME</t>
  </si>
  <si>
    <t>Income Statement: GL Account Type</t>
  </si>
  <si>
    <t>Income Statement: Property</t>
  </si>
  <si>
    <t>Income Statement: Property Look-Up Code</t>
  </si>
  <si>
    <t>Income Statement: Unit Count</t>
  </si>
  <si>
    <t>Income Statement: Month 1 Change Sign</t>
  </si>
  <si>
    <t>Income Statement: Month 2 Change Sign</t>
  </si>
  <si>
    <t>Income Statement: Month 3 Change Sign</t>
  </si>
  <si>
    <t>Income Statement: Month 4 Change Sign</t>
  </si>
  <si>
    <t>Income Statement: Month 5 Change Sign</t>
  </si>
  <si>
    <t>Income Statement: Month 6 Change Sign</t>
  </si>
  <si>
    <t>Income Statement: Month 7 Change Sign</t>
  </si>
  <si>
    <t>Income Statement: Month 8 Change Sign</t>
  </si>
  <si>
    <t>Income Statement: Month 9 Change Sign</t>
  </si>
  <si>
    <t>Income Statement: Month 10 Change Sign</t>
  </si>
  <si>
    <t>Income Statement: Month 11 Change Sign</t>
  </si>
  <si>
    <t>Income Statement: Month 12 Change Sign</t>
  </si>
  <si>
    <t>Income Statement: Total Change Sign</t>
  </si>
  <si>
    <t>Teagen</t>
  </si>
  <si>
    <t>TEA</t>
  </si>
  <si>
    <t>8999-9999</t>
  </si>
  <si>
    <t xml:space="preserve"> TOTAL NET INCOME</t>
  </si>
  <si>
    <t>8806-0000</t>
  </si>
  <si>
    <t xml:space="preserve">    Prior Period adjustments</t>
  </si>
  <si>
    <t>8990-9999</t>
  </si>
  <si>
    <t xml:space="preserve"> TOTAL NON-OPERATING EXPENSES</t>
  </si>
  <si>
    <t>Las Palmas (693wymor)</t>
  </si>
  <si>
    <t>Budget Comparison</t>
  </si>
  <si>
    <t>Period = Mar 2024</t>
  </si>
  <si>
    <t xml:space="preserve"> PTD Actual</t>
  </si>
  <si>
    <t xml:space="preserve"> PTD Budget</t>
  </si>
  <si>
    <t xml:space="preserve"> Variance</t>
  </si>
  <si>
    <t xml:space="preserve"> % Var</t>
  </si>
  <si>
    <t xml:space="preserve"> YTD Actual</t>
  </si>
  <si>
    <t xml:space="preserve"> YTD Budget</t>
  </si>
  <si>
    <t xml:space="preserve"> Annual </t>
  </si>
  <si>
    <t>4000-0000</t>
  </si>
  <si>
    <t xml:space="preserve"> NET INCOME</t>
  </si>
  <si>
    <t>4001-0000</t>
  </si>
  <si>
    <t xml:space="preserve"> OPERATING INCOME</t>
  </si>
  <si>
    <t>4004-0000</t>
  </si>
  <si>
    <t xml:space="preserve"> REVENUE</t>
  </si>
  <si>
    <t>4010-0000</t>
  </si>
  <si>
    <t xml:space="preserve"> MONTHLY RENT</t>
  </si>
  <si>
    <t>4010-0010</t>
  </si>
  <si>
    <t xml:space="preserve">    Gross Potential Rent</t>
  </si>
  <si>
    <t>4013-0000</t>
  </si>
  <si>
    <t xml:space="preserve">    Gain - Loss to Lease</t>
  </si>
  <si>
    <t>4019-9999</t>
  </si>
  <si>
    <t xml:space="preserve"> TOTAL MONTHLY RENT</t>
  </si>
  <si>
    <t>4020-0000</t>
  </si>
  <si>
    <t xml:space="preserve"> RENTAL ADJUSTMENTS</t>
  </si>
  <si>
    <t>4021-0000</t>
  </si>
  <si>
    <t xml:space="preserve">    Less: Concessions</t>
  </si>
  <si>
    <t>4022-0000</t>
  </si>
  <si>
    <t xml:space="preserve">    Less: Vacancies</t>
  </si>
  <si>
    <t>4023-0000</t>
  </si>
  <si>
    <t xml:space="preserve">    Less: Employee Units</t>
  </si>
  <si>
    <t>4025-0000</t>
  </si>
  <si>
    <t xml:space="preserve">    Less: Model Unit</t>
  </si>
  <si>
    <t>4026-0000</t>
  </si>
  <si>
    <t xml:space="preserve">    Less: Non Revenue Generating Units</t>
  </si>
  <si>
    <t>N/A</t>
  </si>
  <si>
    <t>4027-0000</t>
  </si>
  <si>
    <t xml:space="preserve">    Less: Bad Debt-Write Offs</t>
  </si>
  <si>
    <t>4039-9999</t>
  </si>
  <si>
    <t xml:space="preserve"> TOTAL RENTAL ADJUSTMENTS</t>
  </si>
  <si>
    <t>4200-0000</t>
  </si>
  <si>
    <t xml:space="preserve"> OTHER RENTAL INCOME</t>
  </si>
  <si>
    <t>4201-0000</t>
  </si>
  <si>
    <t xml:space="preserve">    Utilities - RUBS - Water-Sewer</t>
  </si>
  <si>
    <t>4202-0000</t>
  </si>
  <si>
    <t xml:space="preserve">    Utilities - RUBS - Electric</t>
  </si>
  <si>
    <t>4203-0000</t>
  </si>
  <si>
    <t xml:space="preserve">    Utilities - RUBS - Trash</t>
  </si>
  <si>
    <t>4205-0000</t>
  </si>
  <si>
    <t xml:space="preserve">    Utilities - RUBS - Pest</t>
  </si>
  <si>
    <t>4206-0000</t>
  </si>
  <si>
    <t xml:space="preserve">    Utilities - RUBS - Other</t>
  </si>
  <si>
    <t>4210-0000</t>
  </si>
  <si>
    <t xml:space="preserve">    Late Fees</t>
  </si>
  <si>
    <t>4211-0000</t>
  </si>
  <si>
    <t xml:space="preserve">    Interest Income</t>
  </si>
  <si>
    <t>4213-0000</t>
  </si>
  <si>
    <t xml:space="preserve">    NSF Fees</t>
  </si>
  <si>
    <t>4214-0000</t>
  </si>
  <si>
    <t xml:space="preserve">    Less: Other Bad Debt</t>
  </si>
  <si>
    <t>4215-0000</t>
  </si>
  <si>
    <t xml:space="preserve">    Bad Debt Recovery</t>
  </si>
  <si>
    <t>4216-0000</t>
  </si>
  <si>
    <t xml:space="preserve">    Miscellaneous</t>
  </si>
  <si>
    <t>4221-0000</t>
  </si>
  <si>
    <t xml:space="preserve">    Move Out Charges</t>
  </si>
  <si>
    <t>4223-0000</t>
  </si>
  <si>
    <t xml:space="preserve">    Gate and Key Income</t>
  </si>
  <si>
    <t>4225-0000</t>
  </si>
  <si>
    <t xml:space="preserve">    Short Term Premiums</t>
  </si>
  <si>
    <t>4226-0000</t>
  </si>
  <si>
    <t xml:space="preserve">    Pet Rent</t>
  </si>
  <si>
    <t>4227-0000</t>
  </si>
  <si>
    <t xml:space="preserve">    Lease Breakage Fee</t>
  </si>
  <si>
    <t>4229-0000</t>
  </si>
  <si>
    <t xml:space="preserve">    Application Fees</t>
  </si>
  <si>
    <t>4231-0000</t>
  </si>
  <si>
    <t xml:space="preserve">    Legal Fees</t>
  </si>
  <si>
    <t>4232-0000</t>
  </si>
  <si>
    <t xml:space="preserve">    Tenant Charges</t>
  </si>
  <si>
    <t>4234-0000</t>
  </si>
  <si>
    <t xml:space="preserve">    Unit Transfer Fee</t>
  </si>
  <si>
    <t>4235-0000</t>
  </si>
  <si>
    <t xml:space="preserve">    Damages - Repairs</t>
  </si>
  <si>
    <t>4236-0000</t>
  </si>
  <si>
    <t xml:space="preserve">    Renter's Insurance</t>
  </si>
  <si>
    <t>4237-0000</t>
  </si>
  <si>
    <t xml:space="preserve">    Amenity Premium</t>
  </si>
  <si>
    <t>4238-0000</t>
  </si>
  <si>
    <t xml:space="preserve">    Admin Fees</t>
  </si>
  <si>
    <t>4239-0000</t>
  </si>
  <si>
    <t xml:space="preserve">    Building Protection Fee</t>
  </si>
  <si>
    <t>4299-9999</t>
  </si>
  <si>
    <t xml:space="preserve"> TOTAL OTHER RENTAL INCOME</t>
  </si>
  <si>
    <t>4999-9999</t>
  </si>
  <si>
    <t xml:space="preserve"> TOTAL REVENUE</t>
  </si>
  <si>
    <t>6100-0000</t>
  </si>
  <si>
    <t xml:space="preserve"> OPERATING EXPENSES</t>
  </si>
  <si>
    <t>6100-0001</t>
  </si>
  <si>
    <t xml:space="preserve"> PERSONNEL COSTS</t>
  </si>
  <si>
    <t>6101-0000</t>
  </si>
  <si>
    <t xml:space="preserve">    Manager - Wages</t>
  </si>
  <si>
    <t>6103-0000</t>
  </si>
  <si>
    <t xml:space="preserve">    Manager - Bonus</t>
  </si>
  <si>
    <t>6104-0000</t>
  </si>
  <si>
    <t xml:space="preserve">    Manager - Leasing Commission</t>
  </si>
  <si>
    <t>6105-0000</t>
  </si>
  <si>
    <t xml:space="preserve">    Manager - Payroll taxes</t>
  </si>
  <si>
    <t>6106-0000</t>
  </si>
  <si>
    <t xml:space="preserve">    Asst Manager - Wages</t>
  </si>
  <si>
    <t>6107-0000</t>
  </si>
  <si>
    <t xml:space="preserve">    Asst Manager - Overtime</t>
  </si>
  <si>
    <t>6108-0000</t>
  </si>
  <si>
    <t xml:space="preserve">    Asst Manager - Bonus</t>
  </si>
  <si>
    <t>6109-0000</t>
  </si>
  <si>
    <t xml:space="preserve">    Asst Manager - Leasing Commission</t>
  </si>
  <si>
    <t>6110-0000</t>
  </si>
  <si>
    <t xml:space="preserve">    Asst Manager - Payroll taxes</t>
  </si>
  <si>
    <t>6111-0000</t>
  </si>
  <si>
    <t xml:space="preserve">    Leasing - Wages</t>
  </si>
  <si>
    <t>6112-0000</t>
  </si>
  <si>
    <t xml:space="preserve">    Leasing - Overtime</t>
  </si>
  <si>
    <t>6113-0000</t>
  </si>
  <si>
    <t xml:space="preserve">    Leasing - Bonus</t>
  </si>
  <si>
    <t>6114-0000</t>
  </si>
  <si>
    <t xml:space="preserve">    Leasing - Leasing Commission</t>
  </si>
  <si>
    <t>6115-0000</t>
  </si>
  <si>
    <t xml:space="preserve">    Leasing - Payroll taxes</t>
  </si>
  <si>
    <t>6116-0000</t>
  </si>
  <si>
    <t xml:space="preserve">    Maintenance - Wages</t>
  </si>
  <si>
    <t>6117-0000</t>
  </si>
  <si>
    <t xml:space="preserve">    Maintenance - Overtime</t>
  </si>
  <si>
    <t>6118-0000</t>
  </si>
  <si>
    <t xml:space="preserve">    Maintenance - Bonus</t>
  </si>
  <si>
    <t>6120-0000</t>
  </si>
  <si>
    <t xml:space="preserve">    Maintenance - Payroll taxes</t>
  </si>
  <si>
    <t>6158-0000</t>
  </si>
  <si>
    <t xml:space="preserve">    Recruitment Expense</t>
  </si>
  <si>
    <t>6159-0000</t>
  </si>
  <si>
    <t xml:space="preserve">    Training - Education</t>
  </si>
  <si>
    <t>6160-0000</t>
  </si>
  <si>
    <t xml:space="preserve">    Uniforms</t>
  </si>
  <si>
    <t>6161-0000</t>
  </si>
  <si>
    <t xml:space="preserve">    Payroll Processing</t>
  </si>
  <si>
    <t>6162-0000</t>
  </si>
  <si>
    <t xml:space="preserve">    401k Company Match</t>
  </si>
  <si>
    <t>6164-0000</t>
  </si>
  <si>
    <t xml:space="preserve">    Employee Health Insurance</t>
  </si>
  <si>
    <t>6165-0000</t>
  </si>
  <si>
    <t xml:space="preserve">    Workers Comp Insurance</t>
  </si>
  <si>
    <t>6179-9999</t>
  </si>
  <si>
    <t xml:space="preserve"> TOTAL PERSONNEL COSTS</t>
  </si>
  <si>
    <t>6200-0000</t>
  </si>
  <si>
    <t xml:space="preserve"> CONTRACT EXPENSES</t>
  </si>
  <si>
    <t>6203-0000</t>
  </si>
  <si>
    <t xml:space="preserve">    Landscaping</t>
  </si>
  <si>
    <t>6204-0000</t>
  </si>
  <si>
    <t xml:space="preserve">    Pest Control</t>
  </si>
  <si>
    <t>6206-0000</t>
  </si>
  <si>
    <t xml:space="preserve">    Swimming Pool</t>
  </si>
  <si>
    <t>6208-0000</t>
  </si>
  <si>
    <t xml:space="preserve">    Janitorial</t>
  </si>
  <si>
    <t>6209-0000</t>
  </si>
  <si>
    <t xml:space="preserve">    Security-Alarm</t>
  </si>
  <si>
    <t>6210-0000</t>
  </si>
  <si>
    <t xml:space="preserve">    Fitness Equipment Maintenance</t>
  </si>
  <si>
    <t>6211-0000</t>
  </si>
  <si>
    <t xml:space="preserve">    Annual Fire System Maintenance-Inspection</t>
  </si>
  <si>
    <t>6219-9999</t>
  </si>
  <si>
    <t xml:space="preserve"> TOTAL CONTRACT EXPENSES</t>
  </si>
  <si>
    <t>6300-0000</t>
  </si>
  <si>
    <t xml:space="preserve"> REPAIRS AND MAINTENANCE R-M</t>
  </si>
  <si>
    <t>6301-0000</t>
  </si>
  <si>
    <t xml:space="preserve">    HVAC</t>
  </si>
  <si>
    <t>6302-0000</t>
  </si>
  <si>
    <t xml:space="preserve">    Appliances</t>
  </si>
  <si>
    <t>6303-0000</t>
  </si>
  <si>
    <t xml:space="preserve">    Maintenance Supplies-Equipment-Tools</t>
  </si>
  <si>
    <t>6304-0000</t>
  </si>
  <si>
    <t xml:space="preserve">    Electrical Repairs and Supplies</t>
  </si>
  <si>
    <t>6305-0000</t>
  </si>
  <si>
    <t xml:space="preserve">    Fences-Gates-Exterior Doors</t>
  </si>
  <si>
    <t>6306-0000</t>
  </si>
  <si>
    <t xml:space="preserve">    Common Area</t>
  </si>
  <si>
    <t>6308-0000</t>
  </si>
  <si>
    <t xml:space="preserve">    Locks - Keys</t>
  </si>
  <si>
    <t>6309-0000</t>
  </si>
  <si>
    <t xml:space="preserve">    Maintenance Labor</t>
  </si>
  <si>
    <t>6311-0000</t>
  </si>
  <si>
    <t xml:space="preserve">    Painting Supplies and Materials</t>
  </si>
  <si>
    <t>6312-0000</t>
  </si>
  <si>
    <t xml:space="preserve">    Pool Repair - Supplies</t>
  </si>
  <si>
    <t>6314-0000</t>
  </si>
  <si>
    <t xml:space="preserve">    Plumbing Repair - Supplies</t>
  </si>
  <si>
    <t>6315-0000</t>
  </si>
  <si>
    <t xml:space="preserve">    Flooring</t>
  </si>
  <si>
    <t>6316-0000</t>
  </si>
  <si>
    <t xml:space="preserve">    Roof-Gutter Maintenance</t>
  </si>
  <si>
    <t>6317-0000</t>
  </si>
  <si>
    <t xml:space="preserve">    Irrigation</t>
  </si>
  <si>
    <t>6318-0000</t>
  </si>
  <si>
    <t xml:space="preserve">    Janitorial-Cleaning Supplies</t>
  </si>
  <si>
    <t>6319-0000</t>
  </si>
  <si>
    <t xml:space="preserve">    Heating-Cooling</t>
  </si>
  <si>
    <t>6320-0000</t>
  </si>
  <si>
    <t xml:space="preserve">    Facilities Services - Supplies</t>
  </si>
  <si>
    <t>6321-0000</t>
  </si>
  <si>
    <t xml:space="preserve">    Water Remediation-Extraction</t>
  </si>
  <si>
    <t>6322-0000</t>
  </si>
  <si>
    <t xml:space="preserve">    Vehicle Maintenance - Supplies</t>
  </si>
  <si>
    <t>6323-0000</t>
  </si>
  <si>
    <t xml:space="preserve">    Window Treatments-Repairs-Supplies</t>
  </si>
  <si>
    <t>6324-0000</t>
  </si>
  <si>
    <t xml:space="preserve">    Closet and Doors</t>
  </si>
  <si>
    <t>6325-0000</t>
  </si>
  <si>
    <t xml:space="preserve">    Doors-Exterior Doors</t>
  </si>
  <si>
    <t>6328-0000</t>
  </si>
  <si>
    <t xml:space="preserve">    Soil Sod Plants - Landscaping</t>
  </si>
  <si>
    <t>6330-0000</t>
  </si>
  <si>
    <t xml:space="preserve">    Carpet Cleaning</t>
  </si>
  <si>
    <t>6331-0000</t>
  </si>
  <si>
    <t xml:space="preserve">    Exterior Lighting-Lighting Fixtures</t>
  </si>
  <si>
    <t>6332-0000</t>
  </si>
  <si>
    <t xml:space="preserve">    Light Bulb-Light Fixtures</t>
  </si>
  <si>
    <t>6333-0000</t>
  </si>
  <si>
    <t xml:space="preserve">    Fitness Equipment Repair</t>
  </si>
  <si>
    <t>6334-0000</t>
  </si>
  <si>
    <t xml:space="preserve">    Tub Tile Surround</t>
  </si>
  <si>
    <t>6335-0000</t>
  </si>
  <si>
    <t xml:space="preserve">    Smoke and CO2 Detectors</t>
  </si>
  <si>
    <t>6336-0000</t>
  </si>
  <si>
    <t xml:space="preserve">    Closet-Closet Doors</t>
  </si>
  <si>
    <t>6337-0000</t>
  </si>
  <si>
    <t xml:space="preserve">    Pest Control - One time</t>
  </si>
  <si>
    <t>6338-0000</t>
  </si>
  <si>
    <t xml:space="preserve">    Tub-Surround Repair</t>
  </si>
  <si>
    <t>6339-0000</t>
  </si>
  <si>
    <t xml:space="preserve">    Cabinet and Drawers</t>
  </si>
  <si>
    <t>6340-0000</t>
  </si>
  <si>
    <t xml:space="preserve">    Drywall Repairs</t>
  </si>
  <si>
    <t>6342-0000</t>
  </si>
  <si>
    <t xml:space="preserve">    Fire System Repairs - Supplies</t>
  </si>
  <si>
    <t>6399-9999</t>
  </si>
  <si>
    <t xml:space="preserve"> TOTAL REPAIRS AND MAINTENANCE R-M</t>
  </si>
  <si>
    <t>6400-0000</t>
  </si>
  <si>
    <t xml:space="preserve"> UNIT TURNOVERS</t>
  </si>
  <si>
    <t>6401-0000</t>
  </si>
  <si>
    <t xml:space="preserve">    Unit Cleaning</t>
  </si>
  <si>
    <t>6402-0000</t>
  </si>
  <si>
    <t>6403-0000</t>
  </si>
  <si>
    <t xml:space="preserve">    Flooring-Resurfacing</t>
  </si>
  <si>
    <t>6404-0000</t>
  </si>
  <si>
    <t xml:space="preserve">    Doors</t>
  </si>
  <si>
    <t>6405-0000</t>
  </si>
  <si>
    <t xml:space="preserve">    Painting</t>
  </si>
  <si>
    <t>6406-0000</t>
  </si>
  <si>
    <t xml:space="preserve">    Decorating Materials-Supplies</t>
  </si>
  <si>
    <t>6407-0000</t>
  </si>
  <si>
    <t xml:space="preserve">    Unit Turnover - Turnover Supplies</t>
  </si>
  <si>
    <t>6408-0000</t>
  </si>
  <si>
    <t>6409-0000</t>
  </si>
  <si>
    <t xml:space="preserve">    Windows-Screens-Sliding Doors</t>
  </si>
  <si>
    <t>6410-0000</t>
  </si>
  <si>
    <t xml:space="preserve">    Blinds-Drapes</t>
  </si>
  <si>
    <t>6412-0000</t>
  </si>
  <si>
    <t xml:space="preserve">    Lighting-Lighting Fixtures</t>
  </si>
  <si>
    <t>6413-0000</t>
  </si>
  <si>
    <t xml:space="preserve">    Tub Reglazing</t>
  </si>
  <si>
    <t>6414-0000</t>
  </si>
  <si>
    <t xml:space="preserve">    Keys-Remotes-Fobs</t>
  </si>
  <si>
    <t>6415-0000</t>
  </si>
  <si>
    <t xml:space="preserve">    Other Repairs - Damages</t>
  </si>
  <si>
    <t>6459-9999</t>
  </si>
  <si>
    <t xml:space="preserve"> TOTAL UNIT TURNOVERS</t>
  </si>
  <si>
    <t>6460-0000</t>
  </si>
  <si>
    <t xml:space="preserve"> UTILITIES</t>
  </si>
  <si>
    <t>6461-0000</t>
  </si>
  <si>
    <t xml:space="preserve">    Electric</t>
  </si>
  <si>
    <t>6465-0000</t>
  </si>
  <si>
    <t xml:space="preserve">    Water and Sewer</t>
  </si>
  <si>
    <t>6467-0000</t>
  </si>
  <si>
    <t xml:space="preserve">    Trash</t>
  </si>
  <si>
    <t>6468-0000</t>
  </si>
  <si>
    <t xml:space="preserve">    Valet trash</t>
  </si>
  <si>
    <t>6471-0000</t>
  </si>
  <si>
    <t xml:space="preserve">    Admin-Billing Service</t>
  </si>
  <si>
    <t>6479-9999</t>
  </si>
  <si>
    <t xml:space="preserve"> TOTAL UTILITIES</t>
  </si>
  <si>
    <t>6480-0000</t>
  </si>
  <si>
    <t xml:space="preserve"> ADVERTISING</t>
  </si>
  <si>
    <t>6481-0000</t>
  </si>
  <si>
    <t xml:space="preserve">    Internet-Web Advertising</t>
  </si>
  <si>
    <t>6482-0000</t>
  </si>
  <si>
    <t xml:space="preserve">    Signage</t>
  </si>
  <si>
    <t>6483-0000</t>
  </si>
  <si>
    <t xml:space="preserve">    Print-Publications</t>
  </si>
  <si>
    <t>6484-0000</t>
  </si>
  <si>
    <t xml:space="preserve">    Tenant Retention</t>
  </si>
  <si>
    <t>6486-0000</t>
  </si>
  <si>
    <t xml:space="preserve">    Tenant Activities-Promotions</t>
  </si>
  <si>
    <t>6490-0000</t>
  </si>
  <si>
    <t xml:space="preserve">    Misc Advertising - Promotion</t>
  </si>
  <si>
    <t>6499-9999</t>
  </si>
  <si>
    <t xml:space="preserve"> TOTAL ADVERTISING</t>
  </si>
  <si>
    <t>6500-0000</t>
  </si>
  <si>
    <t xml:space="preserve"> COMPUTER EQUIPMENT TELEPHONE - INTERNET</t>
  </si>
  <si>
    <t>6501-0000</t>
  </si>
  <si>
    <t xml:space="preserve">    Computer Hardware</t>
  </si>
  <si>
    <t>6502-0000</t>
  </si>
  <si>
    <t xml:space="preserve">    Computer Software</t>
  </si>
  <si>
    <t>6504-0000</t>
  </si>
  <si>
    <t xml:space="preserve">    Computer Services</t>
  </si>
  <si>
    <t>6505-0000</t>
  </si>
  <si>
    <t xml:space="preserve">    Office Equipment</t>
  </si>
  <si>
    <t>6507-0000</t>
  </si>
  <si>
    <t xml:space="preserve">    Phone Lines</t>
  </si>
  <si>
    <t>6508-0000</t>
  </si>
  <si>
    <t xml:space="preserve">    Mobile Phones-Devices</t>
  </si>
  <si>
    <t>6509-0000</t>
  </si>
  <si>
    <t xml:space="preserve">    Cable-Internet</t>
  </si>
  <si>
    <t>6510-0000</t>
  </si>
  <si>
    <t xml:space="preserve">    Answering Service</t>
  </si>
  <si>
    <t>6549-9999</t>
  </si>
  <si>
    <t xml:space="preserve"> TOTAL COMPUTER EQUIPMENT TELEPHONE - INTERNET</t>
  </si>
  <si>
    <t>6700-0000</t>
  </si>
  <si>
    <t xml:space="preserve"> GENERAL - ADMINISTRATIVE</t>
  </si>
  <si>
    <t>6701-0000</t>
  </si>
  <si>
    <t xml:space="preserve">    Bank Fees</t>
  </si>
  <si>
    <t>6702-0000</t>
  </si>
  <si>
    <t xml:space="preserve">    Credit - Background Checks</t>
  </si>
  <si>
    <t>6703-0000</t>
  </si>
  <si>
    <t xml:space="preserve">    Legal - Eviction Costs</t>
  </si>
  <si>
    <t>6704-0000</t>
  </si>
  <si>
    <t xml:space="preserve">    Licenses - Permits</t>
  </si>
  <si>
    <t>6705-0000</t>
  </si>
  <si>
    <t xml:space="preserve">    Dues - Subscriptions</t>
  </si>
  <si>
    <t>6706-0000</t>
  </si>
  <si>
    <t xml:space="preserve">    Postage - USPS-Fed Ex-UPS</t>
  </si>
  <si>
    <t>6709-0000</t>
  </si>
  <si>
    <t xml:space="preserve">    Office Supplies</t>
  </si>
  <si>
    <t>6711-0000</t>
  </si>
  <si>
    <t xml:space="preserve">    Storage Expense</t>
  </si>
  <si>
    <t>6715-0000</t>
  </si>
  <si>
    <t xml:space="preserve">    Administrative Costs</t>
  </si>
  <si>
    <t>6716-0000</t>
  </si>
  <si>
    <t xml:space="preserve">    Building Protection Expense</t>
  </si>
  <si>
    <t>6799-9999</t>
  </si>
  <si>
    <t xml:space="preserve"> TOTAL GENERAL - ADMINISTRATIVE</t>
  </si>
  <si>
    <t>6800-0000</t>
  </si>
  <si>
    <t xml:space="preserve"> TAXES - INSURANCE</t>
  </si>
  <si>
    <t>6801-0000</t>
  </si>
  <si>
    <t xml:space="preserve">    Property Tax - Current Period</t>
  </si>
  <si>
    <t>6808-0000</t>
  </si>
  <si>
    <t xml:space="preserve">    Property Insurance - Current Period</t>
  </si>
  <si>
    <t>6899-9999</t>
  </si>
  <si>
    <t xml:space="preserve"> TOTAL TAXES - INSURANCE</t>
  </si>
  <si>
    <t>6900-0000</t>
  </si>
  <si>
    <t xml:space="preserve"> MANAGEMENT FEES</t>
  </si>
  <si>
    <t>6901-0000</t>
  </si>
  <si>
    <t xml:space="preserve">    Management Fees - Property</t>
  </si>
  <si>
    <t>6909-9999</t>
  </si>
  <si>
    <t xml:space="preserve"> TOTAL MANAGEMENT FEES</t>
  </si>
  <si>
    <t>6999-9998</t>
  </si>
  <si>
    <t xml:space="preserve"> TOTAL OPERATING EXPENSES</t>
  </si>
  <si>
    <t>7999-9999</t>
  </si>
  <si>
    <t xml:space="preserve"> NET OPERATING INCOME</t>
  </si>
  <si>
    <t>8000-0000</t>
  </si>
  <si>
    <t xml:space="preserve"> NON-OPERATING EXPENSES</t>
  </si>
  <si>
    <t>8000-0001</t>
  </si>
  <si>
    <t xml:space="preserve"> DEBT SERVICE</t>
  </si>
  <si>
    <t>8001-0000</t>
  </si>
  <si>
    <t xml:space="preserve">    Interest - 1st mortgage</t>
  </si>
  <si>
    <t>8007-0000</t>
  </si>
  <si>
    <t xml:space="preserve">    Interest - Other</t>
  </si>
  <si>
    <t>8010-0000</t>
  </si>
  <si>
    <t xml:space="preserve">    Interest - Deferred</t>
  </si>
  <si>
    <t>8099-0000</t>
  </si>
  <si>
    <t xml:space="preserve"> TOTAL DEBT SERVICE</t>
  </si>
  <si>
    <t>8100-0000</t>
  </si>
  <si>
    <t xml:space="preserve"> PARTNERSHIP EXPENSES</t>
  </si>
  <si>
    <t>8101-0000</t>
  </si>
  <si>
    <t xml:space="preserve">    Professional Fees - Accounting</t>
  </si>
  <si>
    <t>8102-0000</t>
  </si>
  <si>
    <t xml:space="preserve">    Professional Fees - Legal</t>
  </si>
  <si>
    <t>8104-0000</t>
  </si>
  <si>
    <t xml:space="preserve">    Asset Management Fees</t>
  </si>
  <si>
    <t>8105-0000</t>
  </si>
  <si>
    <t xml:space="preserve">    Construction Management Fee</t>
  </si>
  <si>
    <t>8108-0000</t>
  </si>
  <si>
    <t xml:space="preserve">    Filing Fees</t>
  </si>
  <si>
    <t>8109-0000</t>
  </si>
  <si>
    <t xml:space="preserve">    Loan Fees</t>
  </si>
  <si>
    <t>8119-0000</t>
  </si>
  <si>
    <t xml:space="preserve">    Other Non-Operating</t>
  </si>
  <si>
    <t>8122-0000</t>
  </si>
  <si>
    <t xml:space="preserve">    Recruiter Fees</t>
  </si>
  <si>
    <t>8199-9999</t>
  </si>
  <si>
    <t xml:space="preserve"> TOTAL PARTNERSHIP EXPENSES</t>
  </si>
  <si>
    <t>8200-0000</t>
  </si>
  <si>
    <t xml:space="preserve"> TRAVEL - ENTERTAINMENT</t>
  </si>
  <si>
    <t>8201-0000</t>
  </si>
  <si>
    <t xml:space="preserve">    Airfare-Auto</t>
  </si>
  <si>
    <t>8203-0000</t>
  </si>
  <si>
    <t xml:space="preserve">    Lodging</t>
  </si>
  <si>
    <t>8204-0000</t>
  </si>
  <si>
    <t xml:space="preserve">    Meals and Entertainment</t>
  </si>
  <si>
    <t>8205-0000</t>
  </si>
  <si>
    <t xml:space="preserve">    Mileage Reimbursement</t>
  </si>
  <si>
    <t>8207-0000</t>
  </si>
  <si>
    <t xml:space="preserve">    Employee Events</t>
  </si>
  <si>
    <t>8249-9999</t>
  </si>
  <si>
    <t xml:space="preserve"> TOTAL TRAVEL - ENTERTAINMENT</t>
  </si>
  <si>
    <t>8500-0000</t>
  </si>
  <si>
    <t xml:space="preserve"> MAJOR-NON-RECURRING EXPENSES</t>
  </si>
  <si>
    <t>8501-0000</t>
  </si>
  <si>
    <t xml:space="preserve">    Plumbing - Major Repair - Replacement</t>
  </si>
  <si>
    <t>8502-0000</t>
  </si>
  <si>
    <t xml:space="preserve">    HVAC -Major Repair - Replacement</t>
  </si>
  <si>
    <t>8503-0000</t>
  </si>
  <si>
    <t xml:space="preserve">    Windows - Doors - Major Repair - Replacement</t>
  </si>
  <si>
    <t>8505-0000</t>
  </si>
  <si>
    <t xml:space="preserve">    Electrical - Major Repair - Replacement</t>
  </si>
  <si>
    <t>8506-0000</t>
  </si>
  <si>
    <t xml:space="preserve">    Appliances - Major Repair - Replacement</t>
  </si>
  <si>
    <t>8507-0000</t>
  </si>
  <si>
    <t xml:space="preserve">    Clubhouse - Major Repair - Replacement</t>
  </si>
  <si>
    <t>8509-0000</t>
  </si>
  <si>
    <t xml:space="preserve">    Pool - Major Repair - Replacement</t>
  </si>
  <si>
    <t>8510-0000</t>
  </si>
  <si>
    <t xml:space="preserve">    Painting - Major Repair - Replacement</t>
  </si>
  <si>
    <t>8511-0000</t>
  </si>
  <si>
    <t xml:space="preserve">    Landscaping/Tree Removal - Major Repair - Replacement</t>
  </si>
  <si>
    <t>8512-0000</t>
  </si>
  <si>
    <t xml:space="preserve">    Flooring - Major Repair - Replacement</t>
  </si>
  <si>
    <t>8513-0000</t>
  </si>
  <si>
    <t xml:space="preserve">    Unit - Major Repair - Replacement</t>
  </si>
  <si>
    <t>8514-0000</t>
  </si>
  <si>
    <t xml:space="preserve">    Exterior - Major Repair - Replacement</t>
  </si>
  <si>
    <t>8517-0000</t>
  </si>
  <si>
    <t xml:space="preserve">    Debris Removal-Hauling - Major Repair - Replacement</t>
  </si>
  <si>
    <t>8519-0000</t>
  </si>
  <si>
    <t xml:space="preserve">    Common Area - Major Repair - Replacement</t>
  </si>
  <si>
    <t>8522-0000</t>
  </si>
  <si>
    <t xml:space="preserve">    Water Extraction/Flooding/Mold - Major Repair</t>
  </si>
  <si>
    <t>8524-0000</t>
  </si>
  <si>
    <t xml:space="preserve">    Tub Resurface - Major Repair</t>
  </si>
  <si>
    <t>8525-0000</t>
  </si>
  <si>
    <t xml:space="preserve">    Lighting - Major Repair - Replacement</t>
  </si>
  <si>
    <t>8526-0000</t>
  </si>
  <si>
    <t xml:space="preserve">    Drywall - Major Repair - Replacement</t>
  </si>
  <si>
    <t>8532-0000</t>
  </si>
  <si>
    <t xml:space="preserve">    Stairs/Balconies/Railings - Major Repair - Replacement</t>
  </si>
  <si>
    <t>8599-9999</t>
  </si>
  <si>
    <t xml:space="preserve"> TOTAL MAJOR-NON-RECURRING EXPENSES</t>
  </si>
  <si>
    <t>Income Statement Trailing 12</t>
  </si>
  <si>
    <t>Jan 2024 - Dec 2024</t>
  </si>
  <si>
    <t>Jan 2024</t>
  </si>
  <si>
    <t>Feb 2024</t>
  </si>
  <si>
    <t>Mar 2024</t>
  </si>
  <si>
    <t>Apr 2024</t>
  </si>
  <si>
    <t>May 2024</t>
  </si>
  <si>
    <t>Rental Income</t>
  </si>
  <si>
    <t>5001</t>
  </si>
  <si>
    <t>Market Rent</t>
  </si>
  <si>
    <t>5002</t>
  </si>
  <si>
    <t>Gain/Loss To Lease</t>
  </si>
  <si>
    <t>5954</t>
  </si>
  <si>
    <t>Monthly Yard Revenue</t>
  </si>
  <si>
    <t xml:space="preserve">Other </t>
  </si>
  <si>
    <t>5006</t>
  </si>
  <si>
    <t>Washer/Dryer</t>
  </si>
  <si>
    <t>Vacancy, Losses &amp; Concessions</t>
  </si>
  <si>
    <t>5102</t>
  </si>
  <si>
    <t>Delinquent Rent/Bad Debt</t>
  </si>
  <si>
    <t>5950</t>
  </si>
  <si>
    <t>Bad Debt Recovery</t>
  </si>
  <si>
    <t>5103</t>
  </si>
  <si>
    <t>Rental Concessions</t>
  </si>
  <si>
    <t>5104</t>
  </si>
  <si>
    <t>5107</t>
  </si>
  <si>
    <t>Employee Rent Discount</t>
  </si>
  <si>
    <t>5110</t>
  </si>
  <si>
    <t>Preferred Employer Rent Discount</t>
  </si>
  <si>
    <t>5109</t>
  </si>
  <si>
    <t>Model Vacancy Loss</t>
  </si>
  <si>
    <t>5007</t>
  </si>
  <si>
    <t>Other Income - Monthly Pet Rent</t>
  </si>
  <si>
    <t>5013</t>
  </si>
  <si>
    <t>Other Income - Washer/Dryer Rental</t>
  </si>
  <si>
    <t>5202</t>
  </si>
  <si>
    <t>Other Income - Cable TV Income</t>
  </si>
  <si>
    <t>5204</t>
  </si>
  <si>
    <t>Other Income - Loss Damage Waiver</t>
  </si>
  <si>
    <t>5205</t>
  </si>
  <si>
    <t>Other Income - Conditional Fees</t>
  </si>
  <si>
    <t>5211</t>
  </si>
  <si>
    <t>Other Income - Water/Sewer Reimbursements</t>
  </si>
  <si>
    <t>5212</t>
  </si>
  <si>
    <t>Other Income - Trash Reimbursements</t>
  </si>
  <si>
    <t>5220</t>
  </si>
  <si>
    <t>Other Income - Pest Control Reimbursement</t>
  </si>
  <si>
    <t>5804</t>
  </si>
  <si>
    <t>Other Income - Amenity Fee</t>
  </si>
  <si>
    <t>5805</t>
  </si>
  <si>
    <t>Other Income - Late Charges</t>
  </si>
  <si>
    <t>5860</t>
  </si>
  <si>
    <t>Other Income - Parcel Services Income</t>
  </si>
  <si>
    <t>5861</t>
  </si>
  <si>
    <t>Other Income - Lease Lock</t>
  </si>
  <si>
    <t>5890</t>
  </si>
  <si>
    <t>Other Income - Miscellaneous Income</t>
  </si>
  <si>
    <t>5891</t>
  </si>
  <si>
    <t>Other Income - NSF Charges</t>
  </si>
  <si>
    <t>5892</t>
  </si>
  <si>
    <t>Other Income - Non-Refundable Pet Fee</t>
  </si>
  <si>
    <t>5893</t>
  </si>
  <si>
    <t>Other Income - Damages</t>
  </si>
  <si>
    <t>5894</t>
  </si>
  <si>
    <t>Other Income - Transfer Fee</t>
  </si>
  <si>
    <t>5896</t>
  </si>
  <si>
    <t>Other Income - Application Fee</t>
  </si>
  <si>
    <t>5897</t>
  </si>
  <si>
    <t>Other Income - Non-Refundable Gate/Pool/Fitness Fee</t>
  </si>
  <si>
    <t>5898</t>
  </si>
  <si>
    <t>Other Income - Cancellation Fee</t>
  </si>
  <si>
    <t>5899</t>
  </si>
  <si>
    <t>Other Income - Non-Refundable Admin Fee</t>
  </si>
  <si>
    <t>Payroll &amp; Related</t>
  </si>
  <si>
    <t>7008</t>
  </si>
  <si>
    <t>Payroll - Manager</t>
  </si>
  <si>
    <t>7012</t>
  </si>
  <si>
    <t>Payroll - Assistant Manager</t>
  </si>
  <si>
    <t>7013</t>
  </si>
  <si>
    <t>Payroll - Leasing Agent</t>
  </si>
  <si>
    <t>7016</t>
  </si>
  <si>
    <t>Payroll - Maintenance Foreman</t>
  </si>
  <si>
    <t>7020</t>
  </si>
  <si>
    <t>Payroll - Maintenance Labor</t>
  </si>
  <si>
    <t>7028</t>
  </si>
  <si>
    <t>Payroll - Porter</t>
  </si>
  <si>
    <t>7036</t>
  </si>
  <si>
    <t>Payroll - Maid</t>
  </si>
  <si>
    <t>Payroll Related</t>
  </si>
  <si>
    <t>7101</t>
  </si>
  <si>
    <t>Payroll Related - Payroll Taxes</t>
  </si>
  <si>
    <t>7104</t>
  </si>
  <si>
    <t>Payroll Related - Health Insurance</t>
  </si>
  <si>
    <t>7108</t>
  </si>
  <si>
    <t>Payroll Related - Other Benefits</t>
  </si>
  <si>
    <t>7112</t>
  </si>
  <si>
    <t>Payroll Related - Workers Compensation</t>
  </si>
  <si>
    <t>7113</t>
  </si>
  <si>
    <t>Payroll Related - Training &amp; Education</t>
  </si>
  <si>
    <t>Contractual Services</t>
  </si>
  <si>
    <t>7247</t>
  </si>
  <si>
    <t>Contractual Services - Key Trak System</t>
  </si>
  <si>
    <t>7251</t>
  </si>
  <si>
    <t>Contractual Services - Grounds Contract</t>
  </si>
  <si>
    <t>7253</t>
  </si>
  <si>
    <t>Contractual Services - Electronic Monitoring</t>
  </si>
  <si>
    <t>7255</t>
  </si>
  <si>
    <t>Contractual Services - Patrol Service</t>
  </si>
  <si>
    <t>7256</t>
  </si>
  <si>
    <t>Contractual Services - Fire Alarm Monitoring</t>
  </si>
  <si>
    <t>7308</t>
  </si>
  <si>
    <t>Utilities - Common Area</t>
  </si>
  <si>
    <t>7309</t>
  </si>
  <si>
    <t>Utilities - Vacants</t>
  </si>
  <si>
    <t>7312</t>
  </si>
  <si>
    <t>Utilities - Gas</t>
  </si>
  <si>
    <t>7315</t>
  </si>
  <si>
    <t>Utilities - Water</t>
  </si>
  <si>
    <t>7320</t>
  </si>
  <si>
    <t>Utilities - Trash Removal</t>
  </si>
  <si>
    <t>7322</t>
  </si>
  <si>
    <t>Utilities - Valet Trash Service</t>
  </si>
  <si>
    <t>7335</t>
  </si>
  <si>
    <t>Utilities - Utility Billing Service</t>
  </si>
  <si>
    <t>7443</t>
  </si>
  <si>
    <t>Redecorating - General Cleaning</t>
  </si>
  <si>
    <t>7444</t>
  </si>
  <si>
    <t>Redecorating - Painting</t>
  </si>
  <si>
    <t>7450</t>
  </si>
  <si>
    <t>Redecorating - Carpet Cleaning Occupied</t>
  </si>
  <si>
    <t>7451</t>
  </si>
  <si>
    <t>Redecorating - Carpet Cleaning Vacant</t>
  </si>
  <si>
    <t>7452</t>
  </si>
  <si>
    <t>Redecorating - General Cleaning Common</t>
  </si>
  <si>
    <t>7453</t>
  </si>
  <si>
    <t>Redecorating - General Cleaning Vacant</t>
  </si>
  <si>
    <t>7454</t>
  </si>
  <si>
    <t>Redecorating - Sheetrock</t>
  </si>
  <si>
    <t>Maintenance</t>
  </si>
  <si>
    <t>7503</t>
  </si>
  <si>
    <t>Maintenance - Entry Gate Maintenance</t>
  </si>
  <si>
    <t>7504</t>
  </si>
  <si>
    <t>Maintenance - Plumbing Maintenance</t>
  </si>
  <si>
    <t>7506</t>
  </si>
  <si>
    <t>Maintenance - Alarm Maintenance</t>
  </si>
  <si>
    <t>7508</t>
  </si>
  <si>
    <t>Maintenance - Electric Maintenance</t>
  </si>
  <si>
    <t>7512</t>
  </si>
  <si>
    <t>Maintenance - Heating &amp; AC Maintenance</t>
  </si>
  <si>
    <t>7516</t>
  </si>
  <si>
    <t>Maintenance - Appliance Maintenance</t>
  </si>
  <si>
    <t>7535</t>
  </si>
  <si>
    <t>Maintenance - Maintenance &amp; Repairs</t>
  </si>
  <si>
    <t>7536</t>
  </si>
  <si>
    <t>Maintenance - Pest Control</t>
  </si>
  <si>
    <t>7537</t>
  </si>
  <si>
    <t>Maintenance - Landscape Supplies</t>
  </si>
  <si>
    <t>7539</t>
  </si>
  <si>
    <t>Maintenance - Pool Maintenance</t>
  </si>
  <si>
    <t>7542</t>
  </si>
  <si>
    <t>Maintenance - Uniforms</t>
  </si>
  <si>
    <t>7544</t>
  </si>
  <si>
    <t>Maintenance - Permits/Inspections</t>
  </si>
  <si>
    <t>7545</t>
  </si>
  <si>
    <t>Maintenance - Fire Protection/Alarm</t>
  </si>
  <si>
    <t>Marketing Expenses</t>
  </si>
  <si>
    <t>7604</t>
  </si>
  <si>
    <t>Marketing - Internet/Website Advertising</t>
  </si>
  <si>
    <t>7608</t>
  </si>
  <si>
    <t>Marketing - Online Employment Ads</t>
  </si>
  <si>
    <t>7616</t>
  </si>
  <si>
    <t>Marketing - Dues/Subscriptions/Memberships</t>
  </si>
  <si>
    <t>7625</t>
  </si>
  <si>
    <t>Marketing - Temporary Signage</t>
  </si>
  <si>
    <t>7628</t>
  </si>
  <si>
    <t>Marketing - Office/Model Expense</t>
  </si>
  <si>
    <t>7632</t>
  </si>
  <si>
    <t>Marketing - Promotions/PR</t>
  </si>
  <si>
    <t>7650</t>
  </si>
  <si>
    <t>Marketing - Locator Fees/Functions</t>
  </si>
  <si>
    <t>7656</t>
  </si>
  <si>
    <t>Marketing - Market Study/Shopping Reports</t>
  </si>
  <si>
    <t>7660</t>
  </si>
  <si>
    <t>Marketing - Resident Retention</t>
  </si>
  <si>
    <t>Office Operations</t>
  </si>
  <si>
    <t>7704</t>
  </si>
  <si>
    <t>Office Operations - Telephone/Cable/Internet</t>
  </si>
  <si>
    <t>7708</t>
  </si>
  <si>
    <t>Office Operations - Office Supplies</t>
  </si>
  <si>
    <t>7711</t>
  </si>
  <si>
    <t>Office Operations - Employee Screening</t>
  </si>
  <si>
    <t>7712</t>
  </si>
  <si>
    <t>Office Operations - Postage</t>
  </si>
  <si>
    <t>7720</t>
  </si>
  <si>
    <t>Office Operations - Copies/Printing</t>
  </si>
  <si>
    <t>7724</t>
  </si>
  <si>
    <t>Office Operations - Furniture &amp; Equipment Rental</t>
  </si>
  <si>
    <t>7732</t>
  </si>
  <si>
    <t>Office Operations - Express Mail</t>
  </si>
  <si>
    <t>7735</t>
  </si>
  <si>
    <t>Office Operations - Computer Supplies &amp; Software</t>
  </si>
  <si>
    <t>7736</t>
  </si>
  <si>
    <t>Office Operations - Parcel Services Expense</t>
  </si>
  <si>
    <t>7744</t>
  </si>
  <si>
    <t>Office Operations - Legal Expenses</t>
  </si>
  <si>
    <t>7746</t>
  </si>
  <si>
    <t>Office Operations - Credit Bureau</t>
  </si>
  <si>
    <t>7747</t>
  </si>
  <si>
    <t>Office Operations - Lease Lock</t>
  </si>
  <si>
    <t>7750</t>
  </si>
  <si>
    <t>Office Operations - Insurance</t>
  </si>
  <si>
    <t>7752</t>
  </si>
  <si>
    <t>Office Operations - Taxes, Licenses &amp; Fees</t>
  </si>
  <si>
    <t>7782</t>
  </si>
  <si>
    <t>Office Operations - Travel Expenses</t>
  </si>
  <si>
    <t>7783</t>
  </si>
  <si>
    <t>7798</t>
  </si>
  <si>
    <t>Office Operations - Bank Charges</t>
  </si>
  <si>
    <t>8101</t>
  </si>
  <si>
    <t>Taxes &amp; Insurance</t>
  </si>
  <si>
    <t>8201</t>
  </si>
  <si>
    <t>Insurance - Property</t>
  </si>
  <si>
    <t>8302</t>
  </si>
  <si>
    <t>Taxes &amp; Dues - Property Taxes</t>
  </si>
  <si>
    <t>Non-Operating Expenses</t>
  </si>
  <si>
    <t>Capital Expenditures</t>
  </si>
  <si>
    <t>Capital Repairs</t>
  </si>
  <si>
    <t>9445</t>
  </si>
  <si>
    <t>Capital Repairs - Sheetrock</t>
  </si>
  <si>
    <t>9446</t>
  </si>
  <si>
    <t>Capital Repairs - Gates</t>
  </si>
  <si>
    <t>9448</t>
  </si>
  <si>
    <t>Capital Repairs - Laundry Room Improvement</t>
  </si>
  <si>
    <t>9451</t>
  </si>
  <si>
    <t>Capital Repairs - A/C &amp; Heating</t>
  </si>
  <si>
    <t>9452</t>
  </si>
  <si>
    <t>Capital Repairs - Boiler/Water Heater</t>
  </si>
  <si>
    <t>9453</t>
  </si>
  <si>
    <t>Capital Repairs - Carpeting</t>
  </si>
  <si>
    <t>9454</t>
  </si>
  <si>
    <t>Capital Repairs - Painting</t>
  </si>
  <si>
    <t>9455</t>
  </si>
  <si>
    <t>Capital Repairs - Window Coverings</t>
  </si>
  <si>
    <t>9456</t>
  </si>
  <si>
    <t>Capital Repairs - Appliances</t>
  </si>
  <si>
    <t>9457</t>
  </si>
  <si>
    <t>Capital Repairs - Exterior Repairs</t>
  </si>
  <si>
    <t>9458</t>
  </si>
  <si>
    <t>Capital Repairs - Interior Repairs</t>
  </si>
  <si>
    <t>9459</t>
  </si>
  <si>
    <t>Capital Repairs - Landscaping</t>
  </si>
  <si>
    <t>9460</t>
  </si>
  <si>
    <t>Capital Repairs - Equipment</t>
  </si>
  <si>
    <t>9461</t>
  </si>
  <si>
    <t>Capital Repairs - Electrical Repairs</t>
  </si>
  <si>
    <t>9463</t>
  </si>
  <si>
    <t>Capital Repairs - Plumbing</t>
  </si>
  <si>
    <t>9464</t>
  </si>
  <si>
    <t>Capital Repairs - Roofing</t>
  </si>
  <si>
    <t>9465</t>
  </si>
  <si>
    <t>Capital Repairs - Pool</t>
  </si>
  <si>
    <t>9466</t>
  </si>
  <si>
    <t>Capital Repairs - Fire Sprinkler/Extinguisher Inspection</t>
  </si>
  <si>
    <t>9468</t>
  </si>
  <si>
    <t>Capital Repairs - Pest Control</t>
  </si>
  <si>
    <t>9472</t>
  </si>
  <si>
    <t>Capital Repairs - Vinyl</t>
  </si>
  <si>
    <t>9473</t>
  </si>
  <si>
    <t>Capital Repairs - Countertops/Cabinets</t>
  </si>
  <si>
    <t>9476</t>
  </si>
  <si>
    <t>Property Loss</t>
  </si>
  <si>
    <t>Rehab Costs</t>
  </si>
  <si>
    <t>9602</t>
  </si>
  <si>
    <t>Rehab - Start Up Expenses</t>
  </si>
  <si>
    <t>9646</t>
  </si>
  <si>
    <t>Rehab - Gates</t>
  </si>
  <si>
    <t>9648</t>
  </si>
  <si>
    <t>Rehab - Washer/Dryer</t>
  </si>
  <si>
    <t>9657</t>
  </si>
  <si>
    <t>Rehab - Exterior Rehab</t>
  </si>
  <si>
    <t>9658</t>
  </si>
  <si>
    <t>Rehab - Interior Repairs</t>
  </si>
  <si>
    <t>9660</t>
  </si>
  <si>
    <t>Rehab - Equipment</t>
  </si>
  <si>
    <t>9663</t>
  </si>
  <si>
    <t>Rehab - Plumbing</t>
  </si>
  <si>
    <t>9665</t>
  </si>
  <si>
    <t>Rehab - Pool</t>
  </si>
  <si>
    <t>9674</t>
  </si>
  <si>
    <t>Rehab - Unit Upgrade - Full</t>
  </si>
  <si>
    <t>9678</t>
  </si>
  <si>
    <t>Rehab - Replacement Reimbursement</t>
  </si>
  <si>
    <t>9679</t>
  </si>
  <si>
    <t>Rehab - Construction Management Fees</t>
  </si>
  <si>
    <t>9686</t>
  </si>
  <si>
    <t>Rehab - Drainage</t>
  </si>
  <si>
    <t>8901</t>
  </si>
  <si>
    <t>Debt Service - 1st Lien Interest</t>
  </si>
  <si>
    <t>8905</t>
  </si>
  <si>
    <t>Preferred Equity Payment</t>
  </si>
  <si>
    <t>Partnership Expenses</t>
  </si>
  <si>
    <t>9780</t>
  </si>
  <si>
    <t>Partnership Expenses - Legal &amp; Consulting</t>
  </si>
  <si>
    <t>9781</t>
  </si>
  <si>
    <t>Partnership Expenses - Administrative</t>
  </si>
  <si>
    <t>9782</t>
  </si>
  <si>
    <t>Partnership Expenses - Audit &amp; Accounting</t>
  </si>
  <si>
    <t>9784</t>
  </si>
  <si>
    <t>Partnership Expenses - Asset Management Fee</t>
  </si>
  <si>
    <t>9786</t>
  </si>
  <si>
    <t>Partnership Expenses - Travel</t>
  </si>
  <si>
    <t>P/L Report</t>
  </si>
  <si>
    <t>YTD ( Jan 2024 - Jun 2024 )</t>
  </si>
  <si>
    <t>Actual</t>
  </si>
  <si>
    <t>Budget</t>
  </si>
  <si>
    <t>$ Variance</t>
  </si>
  <si>
    <t>% Variance</t>
  </si>
  <si>
    <t>Variance Notes</t>
  </si>
  <si>
    <t xml:space="preserve">Income Statement Budget Vs Actual: Per Sq.Ft. </t>
  </si>
  <si>
    <t>Income Statement Budget Vs Actual: Per Unit</t>
  </si>
  <si>
    <t>Income Statement Budget Vs Actual: May 2023</t>
  </si>
  <si>
    <t>Income Statement Budget Vs Actual: Actual</t>
  </si>
  <si>
    <t>Income Statement Budget Vs Actual: Budget</t>
  </si>
  <si>
    <t>Income Statement Budget Vs Actual: YTD ( 2023 )</t>
  </si>
  <si>
    <t>Income Statement Budget Vs Actual: % of Income</t>
  </si>
  <si>
    <t>Income Statement Budget Vs Actual: Prior Year End</t>
  </si>
  <si>
    <t>Income Statement Budget Vs Actual: Annual Budget</t>
  </si>
  <si>
    <t>Income Statement Budget Vs Actual: Per Sq.Ft.  (Annualized)</t>
  </si>
  <si>
    <t>Income Statement Budget Vs Actual: GL Account Type Id</t>
  </si>
  <si>
    <t>Income Statement Budget Vs Actual: Prior Mtd Actual Changed Sign</t>
  </si>
  <si>
    <t>Income Statement Budget Vs Actual: Mtd Actual Changed Sign</t>
  </si>
  <si>
    <t>Income Statement Budget Vs Actual: Mtd Budget Changed Sign</t>
  </si>
  <si>
    <t>Income Statement Budget Vs Actual: Mtd Variance Temp</t>
  </si>
  <si>
    <t>Income Statement Budget Vs Actual: Prior Ytd Actual Changed Sign</t>
  </si>
  <si>
    <t>Income Statement Budget Vs Actual: Prior Year Actual Changed Sign</t>
  </si>
  <si>
    <t>Income Statement Budget Vs Actual: Ytd Actual Changed Sign</t>
  </si>
  <si>
    <t>Income Statement Budget Vs Actual: Ytd Budget Changed Sign</t>
  </si>
  <si>
    <t>Income Statement Budget Vs Actual: Annual Budget Changed Sign</t>
  </si>
  <si>
    <t>Income Statement Budget Vs Actual: Ytd Variance Temp</t>
  </si>
  <si>
    <t>Income Statement Budget Vs Actual: Income Expense Converter</t>
  </si>
  <si>
    <t>Income Statement Budget Vs Actual: Variance Converter</t>
  </si>
  <si>
    <t>This reflects the difference between market rent and effective rent. The number changes based on rent offers and occupancy goals. Pricing is reviewed weekly.</t>
  </si>
  <si>
    <t>This reflects the difference between market rent and actual rent per unit.</t>
  </si>
  <si>
    <t>This reflects fifteen residents paying $125 for a pet yard, one paying $65 and five paying $60 per month.</t>
  </si>
  <si>
    <t>This reflects seven veteran/military discounts, eighteen $500.00 Move-In Specials and one $250.00 Move-In Special.</t>
  </si>
  <si>
    <t>This reflects the vacancy loss for the month vs. budgeted. The average occupancy for the month was 90.25% vs. 95%</t>
  </si>
  <si>
    <t>This reflects four employees who live on site and receiving the monthly employee discount.</t>
  </si>
  <si>
    <t>This reflects one one bedroom one bathroom model apartment home.</t>
  </si>
  <si>
    <t>This reflects income collected for pet rent for the month. The property is charging $30 per pet for pet rent.</t>
  </si>
  <si>
    <t>This reflects income collected for washer/dryer connection rent for the month. The property is charging $20.00 per unit for connections and $50 per rental set.  As of June 1, 2024 rental sets are priced at $75.00.</t>
  </si>
  <si>
    <t>This reflects income collected for RLL for insurance income for the month. The property is charging $16 per unit with new move-ins and renewing residents.</t>
  </si>
  <si>
    <t>This reflects reimbursements billed for the month. Residents are currently billed through Entrata Utilities at the 95% bill-back rate.</t>
  </si>
  <si>
    <t>This reflects residents being billed $35 for valet trash.</t>
  </si>
  <si>
    <t>This reflects income for the pest control fee charge at $9 per month for new residents and all renewals.</t>
  </si>
  <si>
    <t>This reflects income for the Amenity fee charge back at $12 per month for new residents and all renewals</t>
  </si>
  <si>
    <t>This reflects late fees for the month based on the lease which is $50 on the 6th of the month.</t>
  </si>
  <si>
    <t>5810</t>
  </si>
  <si>
    <t>Other Income - Laundry Income</t>
  </si>
  <si>
    <t>This reflects charges for three residents signed up for Rent Plus at $8.95 per resident and the pest control/bed bug charge back for apartment 244.</t>
  </si>
  <si>
    <t>This reflects the posting of two NSF fees at $75 each.</t>
  </si>
  <si>
    <t>This reflects six pet fee charges at $400.00.</t>
  </si>
  <si>
    <t>This reflects collected move-out damages.</t>
  </si>
  <si>
    <t>This reflects twenty-eight paid application fees at $75.00.</t>
  </si>
  <si>
    <t>This reflects sixteen gate fab fees collected at $50.00 each.</t>
  </si>
  <si>
    <t>This reflects one paid cancellation fee.</t>
  </si>
  <si>
    <t>Other Income - Non-Refundable Redecorating Fee</t>
  </si>
  <si>
    <t>This reflects the increase of administration fees from $125.00 to $200.00.</t>
  </si>
  <si>
    <t>Reflects one Property Manager for the site.</t>
  </si>
  <si>
    <t>Reflects one Assistant Manager for the property.</t>
  </si>
  <si>
    <t>Reflects one Leasing Professional for the site.</t>
  </si>
  <si>
    <t>Reflects one maintenance supervisor for the site.</t>
  </si>
  <si>
    <t>Reflects two maintenance technicians for the site.</t>
  </si>
  <si>
    <t>Reflects one make-ready/porter for the site.</t>
  </si>
  <si>
    <t>Reflects one housekeeper for the property.</t>
  </si>
  <si>
    <t>Unfavorable variance due to ten vacant contract housekeeping.</t>
  </si>
  <si>
    <t>Unfavorable variance due to eleven contract drywall repairs, more than budgeted for.</t>
  </si>
  <si>
    <t>An unfavorable variance is due to service for gate repairs on two call outs.</t>
  </si>
  <si>
    <t>An unfavorable variance is due to bed bug treatment for apartment #244 that was charged back to tenant.</t>
  </si>
  <si>
    <t>Unfavorable variance due to the Employee Email Renewals that was not budgeted for.</t>
  </si>
  <si>
    <t>Unfavorable variance is due to the payment of two apartment list.com leases.</t>
  </si>
  <si>
    <t>Unfavorable variance due to the addition of Entrata Pricing that was not budgeted for.</t>
  </si>
  <si>
    <t>Unfavorable variance due to a  drywall repair- 149 sheetrock repair bathroom ceiling, under bath sink, water heater closet from water supply line leak in the wall.</t>
  </si>
  <si>
    <t>Unfavorable variance due to the purchase of two jugs MO99 freon, one jug of R410 freon, two 1/5 ton condensers and one 2 ton condenser.</t>
  </si>
  <si>
    <t>Unfavorable variance due to the replacement of two 40 gallon hot water tanks, pans and fittings.</t>
  </si>
  <si>
    <t>Unfavorable variance due to the final payment apartment 308 patio door that was charged back to resident, the final payment of the handrail repair leading to apartment 76, the full payment for the step replacement at building 4, the down payment for the water intrusion repair at building 39, the down payment for the soffit repair apartment 242, and the down payment for the landing repair at apartment 244.</t>
  </si>
  <si>
    <t>Unfavorable variance due to two sheetrock repairs due to hot water tank leaks in apartment 143 and 57.</t>
  </si>
  <si>
    <t>Unfavorable variance due to the addition of sod for two pet yards that was not budgeted for.</t>
  </si>
  <si>
    <t>Unfavorable variance due to the replacement of the emergency pool phone.</t>
  </si>
  <si>
    <t>9462</t>
  </si>
  <si>
    <t>Capital Repairs - Paving</t>
  </si>
  <si>
    <t>9470</t>
  </si>
  <si>
    <t>Capital Repairs - Clubhouse</t>
  </si>
  <si>
    <t>9477</t>
  </si>
  <si>
    <t>Capital Improvements Reserve</t>
  </si>
  <si>
    <t>9478</t>
  </si>
  <si>
    <t>Capital Improvements Reimbursements</t>
  </si>
  <si>
    <t>This reflects the purchase of three new washer/dryer sets for apartments 87,14 and 237.</t>
  </si>
  <si>
    <t>This reflects the down payment to Kingdom III for twenty new pet yards.</t>
  </si>
  <si>
    <t>This reflects the final payment for the entrance gate license plate camera.</t>
  </si>
  <si>
    <t>This reflects the material and contract work for three partial upgrades, apartments 148,14,64 and the material and contract work for six full upgrades, apartments 159,87,33,267,273,164, and two flooring-only, apartments 108 and 241.</t>
  </si>
  <si>
    <t>9785</t>
  </si>
  <si>
    <t>Partnership Expenses - Franchise Tax</t>
  </si>
  <si>
    <t>Other Income / Loss</t>
  </si>
  <si>
    <t>Other</t>
  </si>
  <si>
    <t>Other 2</t>
  </si>
  <si>
    <t>Tides on McDowell</t>
  </si>
  <si>
    <t>Income Statement Budget Vs Actual: Mar 2023</t>
  </si>
  <si>
    <t>This reflects lower than budgeted market rents due to pricing in line with current comps rates.</t>
  </si>
  <si>
    <t>This reflect slight gain to lease due to current effective rates being higher than current market rents.</t>
  </si>
  <si>
    <t>This reflects bad debt for delinquent accounts for outstanding balances at month end.</t>
  </si>
  <si>
    <t>This reflects higher than budgeted vacancy loss due to increased skips/evictions by tenants losing jobs and relocating.</t>
  </si>
  <si>
    <t>5008</t>
  </si>
  <si>
    <t>Other Income - Covered Parking</t>
  </si>
  <si>
    <t>This reflects increased collections in parking due to increasing covered parking to $45/month.</t>
  </si>
  <si>
    <t>This reflects washer/dryer collections charged at $50 per unit.</t>
  </si>
  <si>
    <t>This reflects monthly RLL insurance reimbursements at $15 per unit.</t>
  </si>
  <si>
    <t>This reflects water sewer reimbursements for the month.</t>
  </si>
  <si>
    <t>This reflects trash reimbursements collected at $35 per month.</t>
  </si>
  <si>
    <t>This reflects lease lock collections charged at $45 per month.</t>
  </si>
  <si>
    <t>This reflects move out collections for carpet, vinyl, utilities, resurfacing and misc. charges for move out damages.</t>
  </si>
  <si>
    <t>This reflects collections for gate fees charged during the month at $50 per unit.</t>
  </si>
  <si>
    <t>This reflects application cancellations and lease breakage fees during the month.</t>
  </si>
  <si>
    <t>This reflects leasing and renewal bonuses, time clock subscription and one safety meeting lunch.</t>
  </si>
  <si>
    <t>7259</t>
  </si>
  <si>
    <t>Contractual Services - Contract Labor</t>
  </si>
  <si>
    <t>This reflects increased water expense due to higher temperatures in June.</t>
  </si>
  <si>
    <t>7319</t>
  </si>
  <si>
    <t>Utilities - Trash Furniture Removal</t>
  </si>
  <si>
    <t>This reflects monthly bulk trash removal and cost to remove trash from four units.</t>
  </si>
  <si>
    <t>This reflects the cost to contract eight paints and purchase of paint and paint supplies.</t>
  </si>
  <si>
    <t>This reflects the purchase of a/c filters.</t>
  </si>
  <si>
    <t>7515</t>
  </si>
  <si>
    <t>Maintenance - Window Treatments</t>
  </si>
  <si>
    <t>This reflects the purchase of make ready turn supplies during the month.</t>
  </si>
  <si>
    <t>This reflects monthly apartments.com, yelp, reputation, lineups and apartment list marketing expense.</t>
  </si>
  <si>
    <t>7630</t>
  </si>
  <si>
    <t>Marketing - Parties</t>
  </si>
  <si>
    <t>This reflects monthly Entrata fees, domo reporting and misc. computer supplies.</t>
  </si>
  <si>
    <t>This reflects monthly eviction filing fees and is offset by reimbursements.</t>
  </si>
  <si>
    <t>This reflects monthly lease lock expense.</t>
  </si>
  <si>
    <t>This reflects monthly insurance expense for Foxen.</t>
  </si>
  <si>
    <t>7753</t>
  </si>
  <si>
    <t>Office Operations - Training &amp; Meetings</t>
  </si>
  <si>
    <t>This reflects monthly management fees.</t>
  </si>
  <si>
    <t>This reflects monthly property insurance.</t>
  </si>
  <si>
    <t>9402</t>
  </si>
  <si>
    <t>Capital Repairs - Start Up Expenses</t>
  </si>
  <si>
    <t>9413</t>
  </si>
  <si>
    <t>Capital Repairs - Lighting</t>
  </si>
  <si>
    <t>The budgeted amount was not needed during the month.</t>
  </si>
  <si>
    <t>9449</t>
  </si>
  <si>
    <t>Capital Repairs - Carports</t>
  </si>
  <si>
    <t>9450</t>
  </si>
  <si>
    <t>Capital Repairs - Signage</t>
  </si>
  <si>
    <t>This reflects the purchase of caution signage throughout the property.</t>
  </si>
  <si>
    <t>This reflects seven HVAC repairs during the month.</t>
  </si>
  <si>
    <t>This reflects one carpet replacement during the month.</t>
  </si>
  <si>
    <t>This reflects the purchase of blinds for make ready turns.</t>
  </si>
  <si>
    <t>This reflects two irrigation repairs and one timer box replacement.</t>
  </si>
  <si>
    <t>This reflects down payment for pool decking resurfacing at north pool.</t>
  </si>
  <si>
    <t>This reflects the purchase of new trash cans for office.</t>
  </si>
  <si>
    <t>This reflects the replacement of four vinyl floorings during the month.</t>
  </si>
  <si>
    <t>This reflects the cost to resurface tub/tile in seven units.</t>
  </si>
  <si>
    <t>9479</t>
  </si>
  <si>
    <t>Capital Repairs - Miscellaneous Non-Routine</t>
  </si>
  <si>
    <t>This reflects prior management expenses.</t>
  </si>
  <si>
    <t>9649</t>
  </si>
  <si>
    <t>Rehab - Carports</t>
  </si>
  <si>
    <t>9659</t>
  </si>
  <si>
    <t>Rehab - Landscaping</t>
  </si>
  <si>
    <t>This reflects the cost to renovate five units during the month.</t>
  </si>
  <si>
    <t>This reflects construction management fees.</t>
  </si>
  <si>
    <t>This reflects 1st lien interest payment during the month.</t>
  </si>
  <si>
    <t>This reflects monthly legal and consulting fees during the month.</t>
  </si>
  <si>
    <t>This reflects monthly audit and accounting expenses.</t>
  </si>
  <si>
    <t>9783</t>
  </si>
  <si>
    <t>Partnership Expenses - Depreciation &amp; Amortization</t>
  </si>
  <si>
    <t>This reflects monthly depreciation expense.</t>
  </si>
  <si>
    <t>This reflects monthly asset management fees.</t>
  </si>
  <si>
    <t>This reflects monthly franchise taxes.</t>
  </si>
  <si>
    <t>1000-0000</t>
  </si>
  <si>
    <t>1010-0000</t>
  </si>
  <si>
    <t xml:space="preserve"> CURRENT ASSETS</t>
  </si>
  <si>
    <t>1100-0000</t>
  </si>
  <si>
    <t>1205-0000</t>
  </si>
  <si>
    <t>1206-0000</t>
  </si>
  <si>
    <t>1212-0000</t>
  </si>
  <si>
    <t>1250-0000</t>
  </si>
  <si>
    <t>1280-0000</t>
  </si>
  <si>
    <t>1600-0000</t>
  </si>
  <si>
    <t xml:space="preserve"> FIXED ASSETS</t>
  </si>
  <si>
    <t>1610-0000</t>
  </si>
  <si>
    <t>1700-0000</t>
  </si>
  <si>
    <t>1703-0000</t>
  </si>
  <si>
    <t>1800-0000</t>
  </si>
  <si>
    <t xml:space="preserve"> OTHER ASSETS</t>
  </si>
  <si>
    <t>2000-0000</t>
  </si>
  <si>
    <t>2100-0000</t>
  </si>
  <si>
    <t xml:space="preserve"> CURRENT LIABILITIES</t>
  </si>
  <si>
    <t>2110-0000</t>
  </si>
  <si>
    <t>4030-0000</t>
  </si>
  <si>
    <t>4060-0000</t>
  </si>
  <si>
    <t>4081-0000</t>
  </si>
  <si>
    <t>4400-0000</t>
  </si>
  <si>
    <t>4525-0000</t>
  </si>
  <si>
    <t>6163-0000</t>
  </si>
  <si>
    <t>6168-0000</t>
  </si>
  <si>
    <t>6225-0000</t>
  </si>
  <si>
    <t>6267-0000</t>
  </si>
  <si>
    <t>6350-0000</t>
  </si>
  <si>
    <t>6360-0000</t>
  </si>
  <si>
    <t>6602-0000</t>
  </si>
  <si>
    <t>6610-0000</t>
  </si>
  <si>
    <t>7000-0000</t>
  </si>
  <si>
    <t>7050-0000</t>
  </si>
  <si>
    <t>8533-0000</t>
  </si>
  <si>
    <t>8550-0000</t>
  </si>
  <si>
    <t xml:space="preserve">    CASH FLOW</t>
  </si>
  <si>
    <t>Tides on Westcreek</t>
  </si>
  <si>
    <t>The positive variance is due to leasing apartments at higher rates than budgeted amounts.</t>
  </si>
  <si>
    <t>The negative variance reflects an increase of concessions given than budgeted.</t>
  </si>
  <si>
    <t>This reflects 24 residents paying $25 pet rent vs the budget amount at 44 residents paying pet rent</t>
  </si>
  <si>
    <t>5010</t>
  </si>
  <si>
    <t>Other Income - Parking Income</t>
  </si>
  <si>
    <t>this reflects an increase in reserved parking charges collected at $45 for buildings 5,6,7,8,9 $25 for buildings 3,4,12,13,14,15,16,17 for new leases and renewals vs. the budgeted amount of 95 reserved parking charges.</t>
  </si>
  <si>
    <t>positive variance due to spectrum bulk account charge of $65 being applied to new leases and renewals.</t>
  </si>
  <si>
    <t>variance reflects income received from charging every resident $16/monthly on new leases and renewals for our Foxen policy enrollment.</t>
  </si>
  <si>
    <t>This reflects income received by billing back water/sewer bill to the residents.</t>
  </si>
  <si>
    <t>The negative variance reflects income received from charging every resident $35/monthly on new leases and renewals for valet trash service</t>
  </si>
  <si>
    <t>5218</t>
  </si>
  <si>
    <t>Other Income - Recycling Fees</t>
  </si>
  <si>
    <t>The negative variance reflects income received from charging every resident $3/monthly on new leases and renewals for trash recycling.</t>
  </si>
  <si>
    <t>The negative variance reflects income received from charging every resident $10/monthly on new leases and renewals for pest control vs the budget amount.</t>
  </si>
  <si>
    <t>The positive variance reflects income received from charging residents $15/monthly on new leases and renewals amenity fee vs the budget amount.</t>
  </si>
  <si>
    <t>positive variance due a late fee $75 being charged after the 4th of the month and a $15 daily late fee if the resident is a default vs the budget amount.</t>
  </si>
  <si>
    <t>positive variance due new residents being charged the $45 lease lock fees as part of the security deposit requirement.</t>
  </si>
  <si>
    <t>The negative variance reflects damages charged back to residents from the final move out statement vs the budget amount.</t>
  </si>
  <si>
    <t>Budgeted to have 20 applications pay $75 application fee, variance reflects 15 applications received</t>
  </si>
  <si>
    <t>Gate fee charged to current residents replacing gate card and move ins at $50. Variance reflects 8 residents moved in or received a gate card</t>
  </si>
  <si>
    <t>the negative variance reflects the cancellation fees added to cancelled application or residents breaking their lease for the month June vs budget amount</t>
  </si>
  <si>
    <t>5951</t>
  </si>
  <si>
    <t>Other Income - Interest Income</t>
  </si>
  <si>
    <t>7034</t>
  </si>
  <si>
    <t>Payroll - HQ Maintenance Lead</t>
  </si>
  <si>
    <t>The positive variance reflects a decrease on common area electricity usage for the month vs the budget amount</t>
  </si>
  <si>
    <t>This reflects the monthly expense for water/sewer. We will bill back residents for 95% of the overall usage</t>
  </si>
  <si>
    <t>7316</t>
  </si>
  <si>
    <t>Utilities - Water - Irrigation</t>
  </si>
  <si>
    <t>negative variance reflects an increase in trash pick-up for the month due to trash can s overloads that required extra service dates.</t>
  </si>
  <si>
    <t>negative variance reflects an increase in painting supplied needed for the inhouse renovations and make ready's for the month of June the budget amount.</t>
  </si>
  <si>
    <t>Variance due to less vacants requiring carpet cleans than budgeted amount.</t>
  </si>
  <si>
    <t>negative variance reflects an increase in plumbing repairs and supplies required for several leaks and pubbing needed for the in-house renovation's vs the budget amount</t>
  </si>
  <si>
    <t>variance due to less ac/heating repairs than projected for the month of June</t>
  </si>
  <si>
    <t>negative variance reflects an increase in supplies required for the Maintenace team vs the budget amount.</t>
  </si>
  <si>
    <t>Variance due to less pool supplies needed than budgeted.</t>
  </si>
  <si>
    <t>7543</t>
  </si>
  <si>
    <t>Maintenance - Mileage Reimbursement</t>
  </si>
  <si>
    <t>the positive variance is due to not having any locator fees being paid for the month vs the budget amount.</t>
  </si>
  <si>
    <t>7705</t>
  </si>
  <si>
    <t>Office Operations - Bulk Cable</t>
  </si>
  <si>
    <t>9412</t>
  </si>
  <si>
    <t>Capital Repairs - Foundation Repair</t>
  </si>
  <si>
    <t>Variance is due to no gate repairs this month vs the budget amount</t>
  </si>
  <si>
    <t>negative variance due to increase on demand of make ready units that needed a contracted paint as well pain needed for the renovation units and the make ready vs the budget amount.</t>
  </si>
  <si>
    <t>negative variance due to washer and dyers needing to be installed on all classic units that current don't have one per ownership request as part of the unit make ready vs the budget amount</t>
  </si>
  <si>
    <t>9471</t>
  </si>
  <si>
    <t>Capital Repairs - Computer</t>
  </si>
  <si>
    <t>negative variance due to an increase on tub resurfacing/counter tops resurfacing needed as part of the make ready along with cabinets repairs required for the in-house renovation units vs the budget amount.</t>
  </si>
  <si>
    <t>9474</t>
  </si>
  <si>
    <t>Capital Repairs - Dues/Inspections</t>
  </si>
  <si>
    <t>8910</t>
  </si>
  <si>
    <t>Debt Service - Int Rate Cap Res</t>
  </si>
  <si>
    <t>TOW</t>
  </si>
  <si>
    <t>Loan Fees</t>
  </si>
  <si>
    <t>Depreciation &amp; Amortization</t>
  </si>
  <si>
    <t>4010</t>
  </si>
  <si>
    <t>Sunset View</t>
  </si>
  <si>
    <t>Operations 12 Month Report for October 2024</t>
  </si>
  <si>
    <t>Number of Units: 286</t>
  </si>
  <si>
    <t>Leases Over/Under Schedule</t>
  </si>
  <si>
    <t>Total Gross Potential Rent - Residential</t>
  </si>
  <si>
    <t>Total Gross Potential Rent - Commercial</t>
  </si>
  <si>
    <t>Total Gross Potential Rent</t>
  </si>
  <si>
    <t>Average Market Rent</t>
  </si>
  <si>
    <t>Average In Place Rent</t>
  </si>
  <si>
    <t>Admin Units</t>
  </si>
  <si>
    <t>Total Rental Loss - Residential</t>
  </si>
  <si>
    <t>Total Rental Loss - Commercial</t>
  </si>
  <si>
    <t>Total Rental Loss</t>
  </si>
  <si>
    <t>Physical Occupancy</t>
  </si>
  <si>
    <t>Average # of Units Occupied</t>
  </si>
  <si>
    <t>Economic Occupancy</t>
  </si>
  <si>
    <t>Pest Control - RUBS</t>
  </si>
  <si>
    <t>Electric - RUBS</t>
  </si>
  <si>
    <t>RUBS Admin Fee Income</t>
  </si>
  <si>
    <t>Sewer RUBS</t>
  </si>
  <si>
    <t>Trash - RUBS</t>
  </si>
  <si>
    <t>Water RUBS</t>
  </si>
  <si>
    <t>Total Utility Reimbursement Income</t>
  </si>
  <si>
    <t>Month to Month Fees</t>
  </si>
  <si>
    <t>Real Estate Tax Allocation</t>
  </si>
  <si>
    <t>Key / Remote Fees</t>
  </si>
  <si>
    <t>RLL Master Policy Admin</t>
  </si>
  <si>
    <t>NSF Charges</t>
  </si>
  <si>
    <t>Paylease Activation Fee</t>
  </si>
  <si>
    <t>Paylease Revenue Share</t>
  </si>
  <si>
    <t>Non Refundable Admin Fees</t>
  </si>
  <si>
    <t>Quote Referral Premium</t>
  </si>
  <si>
    <t>Service of Notice Fees</t>
  </si>
  <si>
    <t>CAM/HOA</t>
  </si>
  <si>
    <t>Cleaning &amp; Damage Fees</t>
  </si>
  <si>
    <t>Deposit Forfeitures</t>
  </si>
  <si>
    <t>Pet Fees</t>
  </si>
  <si>
    <t>Lease Cancellation Fees</t>
  </si>
  <si>
    <t>Attorney Fees</t>
  </si>
  <si>
    <t>Other Income - Commercial</t>
  </si>
  <si>
    <t>Total Other Income</t>
  </si>
  <si>
    <t>Bad Debt</t>
  </si>
  <si>
    <t>Total Bad Debt Expense</t>
  </si>
  <si>
    <t>Effective Gross Income</t>
  </si>
  <si>
    <t>Cumulative Deliq. % Of EGI</t>
  </si>
  <si>
    <t>Electricity - Vacant</t>
  </si>
  <si>
    <t>Electricity-Common Area/House Meters</t>
  </si>
  <si>
    <t>Corporate Unit Utilities</t>
  </si>
  <si>
    <t>Water</t>
  </si>
  <si>
    <t>Gas - Common Area/House</t>
  </si>
  <si>
    <t>Sewer</t>
  </si>
  <si>
    <t>Utility Processing Expense</t>
  </si>
  <si>
    <t>Vacant Utility Recovery</t>
  </si>
  <si>
    <t>Total Utilities Expense</t>
  </si>
  <si>
    <t>Contract-HVAC Repair</t>
  </si>
  <si>
    <t>Contract Alarm</t>
  </si>
  <si>
    <t>Contract Fire</t>
  </si>
  <si>
    <t>Contract Trash Removal</t>
  </si>
  <si>
    <t>Other Trash Removal - Pick-Ups</t>
  </si>
  <si>
    <t>Contract Yards &amp; Grounds</t>
  </si>
  <si>
    <t>Contract Common Area Cleaning</t>
  </si>
  <si>
    <t>Contract - Sprinkler Repairs</t>
  </si>
  <si>
    <t>Contract Pest Control/Exterminating</t>
  </si>
  <si>
    <t>Pest Control - (non contract)</t>
  </si>
  <si>
    <t>Total Contract Services</t>
  </si>
  <si>
    <t>Equipment/Vehicle Expense</t>
  </si>
  <si>
    <t>Fire Protection-Addt'l Costs</t>
  </si>
  <si>
    <t>Contract Fire Repairs &amp; Inspections</t>
  </si>
  <si>
    <t>Electrical Supplies</t>
  </si>
  <si>
    <t>Plumbing Supplies</t>
  </si>
  <si>
    <t>Appliance Parts</t>
  </si>
  <si>
    <t>Plumbing Fixtures/Repairs</t>
  </si>
  <si>
    <t>Locks and Keys</t>
  </si>
  <si>
    <t>Doors</t>
  </si>
  <si>
    <t>Glass &amp; Screen Repair</t>
  </si>
  <si>
    <t>Hardware Supplies</t>
  </si>
  <si>
    <t>VIP Rebates</t>
  </si>
  <si>
    <t>Renter's Ins Claim Proceeds</t>
  </si>
  <si>
    <t>Common Area/Amenity Repairs</t>
  </si>
  <si>
    <t>Painting Supplies</t>
  </si>
  <si>
    <t>Common Area Cleaning Supplies</t>
  </si>
  <si>
    <t>Landscaping Supplies</t>
  </si>
  <si>
    <t>HVAC Parts &amp; Supplies</t>
  </si>
  <si>
    <t>Pool Expense</t>
  </si>
  <si>
    <t>Pool Supplies</t>
  </si>
  <si>
    <t>Total Repairs &amp; Maintenance</t>
  </si>
  <si>
    <t>Floor Covering Repair</t>
  </si>
  <si>
    <t>Contract Painting-Interior</t>
  </si>
  <si>
    <t>Contract Cleaning</t>
  </si>
  <si>
    <t>Total Turnover Expense</t>
  </si>
  <si>
    <t>Bank Charges</t>
  </si>
  <si>
    <t>Credit Collection</t>
  </si>
  <si>
    <t>Uniforms</t>
  </si>
  <si>
    <t>Copier Lease</t>
  </si>
  <si>
    <t>Legal Fees</t>
  </si>
  <si>
    <t>Evictions</t>
  </si>
  <si>
    <t>Computer Maint. &amp; Supplies</t>
  </si>
  <si>
    <t>Training &amp; Travel</t>
  </si>
  <si>
    <t>Employee Relations</t>
  </si>
  <si>
    <t>Employee Recruitment</t>
  </si>
  <si>
    <t>Drug Test/Background Checks</t>
  </si>
  <si>
    <t>Key Tracking System</t>
  </si>
  <si>
    <t>Happy Co</t>
  </si>
  <si>
    <t>SnapInspect</t>
  </si>
  <si>
    <t>Community Software</t>
  </si>
  <si>
    <t>Air Fresheners</t>
  </si>
  <si>
    <t>Total Administrative Expense</t>
  </si>
  <si>
    <t>Marketing &amp; Communication</t>
  </si>
  <si>
    <t>Brochures</t>
  </si>
  <si>
    <t>Resident Relations</t>
  </si>
  <si>
    <t>Commissions/Locators</t>
  </si>
  <si>
    <t>Internet Advertising</t>
  </si>
  <si>
    <t>Market Studies/Shopping</t>
  </si>
  <si>
    <t>Marketing Supplies</t>
  </si>
  <si>
    <t>Reputation Management</t>
  </si>
  <si>
    <t>Apts 24/7-Community Websites</t>
  </si>
  <si>
    <t>Move In Gifts</t>
  </si>
  <si>
    <t>Rent.com</t>
  </si>
  <si>
    <t>Marketapts.com</t>
  </si>
  <si>
    <t>Rent Path</t>
  </si>
  <si>
    <t>Weblisters</t>
  </si>
  <si>
    <t>Zillow</t>
  </si>
  <si>
    <t>Anyone Home</t>
  </si>
  <si>
    <t>Apartments 24/7</t>
  </si>
  <si>
    <t>Referral Fees</t>
  </si>
  <si>
    <t>Apartments.com</t>
  </si>
  <si>
    <t>Total Marketing Expense</t>
  </si>
  <si>
    <t>Leasing Payroll</t>
  </si>
  <si>
    <t>Commissions &amp; Bonus</t>
  </si>
  <si>
    <t>Salaries - Administrative</t>
  </si>
  <si>
    <t>Salaries - Manager</t>
  </si>
  <si>
    <t>Salaries - Maintenance</t>
  </si>
  <si>
    <t>Assistant Maintenance</t>
  </si>
  <si>
    <t>Excess Capacity/Quarters</t>
  </si>
  <si>
    <t>Payroll Taxes</t>
  </si>
  <si>
    <t>Workers Compensation</t>
  </si>
  <si>
    <t>Health Ins. &amp; Other Benefits</t>
  </si>
  <si>
    <t>401k</t>
  </si>
  <si>
    <t>Total Payroll Expense</t>
  </si>
  <si>
    <t>Total Controllable Expenses</t>
  </si>
  <si>
    <t>Controllable Net Oper Income</t>
  </si>
  <si>
    <t>Total Mgmt &amp; Accounting Fees</t>
  </si>
  <si>
    <t>Real Estate Taxes</t>
  </si>
  <si>
    <t>Hazard Insurance</t>
  </si>
  <si>
    <t>Business Licenses &amp; Permits</t>
  </si>
  <si>
    <t>Total Taxes and Insurance</t>
  </si>
  <si>
    <t>Total Non-Controllable Expense</t>
  </si>
  <si>
    <t>Total Operating Expenses</t>
  </si>
  <si>
    <t>Net Operating Income(Loss)</t>
  </si>
  <si>
    <t>HVAC Condensing Units</t>
  </si>
  <si>
    <t>Vinyl</t>
  </si>
  <si>
    <t>Water Heaters</t>
  </si>
  <si>
    <t>Major Landscaping</t>
  </si>
  <si>
    <t>Dishwasher</t>
  </si>
  <si>
    <t>Major Plumbing</t>
  </si>
  <si>
    <t>Major Electrical</t>
  </si>
  <si>
    <t>Window Coverings</t>
  </si>
  <si>
    <t>Refrigerators</t>
  </si>
  <si>
    <t>Microwaves</t>
  </si>
  <si>
    <t>Tub Enclosures</t>
  </si>
  <si>
    <t>Disposals</t>
  </si>
  <si>
    <t>Permits</t>
  </si>
  <si>
    <t>Furniture - Interior</t>
  </si>
  <si>
    <t>Glass &amp; Screen</t>
  </si>
  <si>
    <t>Ceiling Fans</t>
  </si>
  <si>
    <t>Total Recurring Replacements</t>
  </si>
  <si>
    <t>Office Equip/Computers</t>
  </si>
  <si>
    <t>Signage Replacement</t>
  </si>
  <si>
    <t>Roofs</t>
  </si>
  <si>
    <t>Exterior Painting</t>
  </si>
  <si>
    <t>Major Exterminating</t>
  </si>
  <si>
    <t>Parking Area</t>
  </si>
  <si>
    <t>Fire/Life Safety</t>
  </si>
  <si>
    <t>Equipment</t>
  </si>
  <si>
    <t>Gates</t>
  </si>
  <si>
    <t>Models</t>
  </si>
  <si>
    <t>Carport</t>
  </si>
  <si>
    <t>Marketing</t>
  </si>
  <si>
    <t>Stair Treads</t>
  </si>
  <si>
    <t>Total Reserve Items</t>
  </si>
  <si>
    <t>Interior Renovations</t>
  </si>
  <si>
    <t>Drywall</t>
  </si>
  <si>
    <t>Total Start up / Rehab Expenses</t>
  </si>
  <si>
    <t>Interest 1st Mtg</t>
  </si>
  <si>
    <t>Interest - 2nd</t>
  </si>
  <si>
    <t>Total Interest Expense</t>
  </si>
  <si>
    <t>Asset Mgmt Fees</t>
  </si>
  <si>
    <t>Loan Admin Fees</t>
  </si>
  <si>
    <t>Professional Fees</t>
  </si>
  <si>
    <t>Post Closing Prorate Expense</t>
  </si>
  <si>
    <t>Total Partnership Expense</t>
  </si>
  <si>
    <t>Total Amortization &amp; Depreciation</t>
  </si>
  <si>
    <t>Total Non-Operating Expenses</t>
  </si>
  <si>
    <t>Net Income(Loss)</t>
  </si>
  <si>
    <t>THIS LINE ITEM TIMES -1</t>
  </si>
  <si>
    <t>Other - Expenses</t>
  </si>
  <si>
    <t>Income Statement</t>
  </si>
  <si>
    <t>Sunrise on Bethany</t>
  </si>
  <si>
    <t>Dec 2023 - Nov 2024</t>
  </si>
  <si>
    <t>Dec 2023</t>
  </si>
  <si>
    <t>5005-0000</t>
  </si>
  <si>
    <t>Gross Market Rent</t>
  </si>
  <si>
    <t>5006-0000</t>
  </si>
  <si>
    <t>Prorated Rent Income</t>
  </si>
  <si>
    <t>5007-0000</t>
  </si>
  <si>
    <t>Upgrade Premium</t>
  </si>
  <si>
    <t>5268-0000</t>
  </si>
  <si>
    <t>First Floor</t>
  </si>
  <si>
    <t>5333-0000</t>
  </si>
  <si>
    <t>Pool View</t>
  </si>
  <si>
    <t>5355-0000</t>
  </si>
  <si>
    <t>Second Floor</t>
  </si>
  <si>
    <t>5397-0000</t>
  </si>
  <si>
    <t>Yards</t>
  </si>
  <si>
    <t>5010-0000</t>
  </si>
  <si>
    <t>Contract Gain(Loss) to Lease</t>
  </si>
  <si>
    <t>5013-0000</t>
  </si>
  <si>
    <t>Expense Stop Recovery Income</t>
  </si>
  <si>
    <t>5015-0100</t>
  </si>
  <si>
    <t>Change in Prepaid Rent</t>
  </si>
  <si>
    <t>5015-0200</t>
  </si>
  <si>
    <t>Change in Delinquent Rent</t>
  </si>
  <si>
    <t>5245-0000</t>
  </si>
  <si>
    <t>Commercial Revenue</t>
  </si>
  <si>
    <t>Economic Vacancies</t>
  </si>
  <si>
    <t>5025-0000</t>
  </si>
  <si>
    <t>5028-0000</t>
  </si>
  <si>
    <t>Bad Debt Collection Fees</t>
  </si>
  <si>
    <t>5030-0100</t>
  </si>
  <si>
    <t>Conc - Miscellaneous</t>
  </si>
  <si>
    <t>5030-0200</t>
  </si>
  <si>
    <t>Conc - Move-In Special</t>
  </si>
  <si>
    <t>5030-0300</t>
  </si>
  <si>
    <t>Conc - Recurring</t>
  </si>
  <si>
    <t>5030-0400</t>
  </si>
  <si>
    <t>Conc - Renewals</t>
  </si>
  <si>
    <t>5030-0450</t>
  </si>
  <si>
    <t>Conc - Rent Conc Reversal</t>
  </si>
  <si>
    <t>5030-0500</t>
  </si>
  <si>
    <t>Conc - HAP Abatement</t>
  </si>
  <si>
    <t>5030-0600</t>
  </si>
  <si>
    <t>Conc - Charitable</t>
  </si>
  <si>
    <t>5030-0650</t>
  </si>
  <si>
    <t>Conc - Covid 19</t>
  </si>
  <si>
    <t>5030-0700</t>
  </si>
  <si>
    <t>Conc - Fire Loss Rent</t>
  </si>
  <si>
    <t>5030-0750</t>
  </si>
  <si>
    <t>Conc - Fire Loss Gym</t>
  </si>
  <si>
    <t>5040-0000</t>
  </si>
  <si>
    <t>Down Units</t>
  </si>
  <si>
    <t>5045-0000</t>
  </si>
  <si>
    <t>5050-0000</t>
  </si>
  <si>
    <t>Courtesy Officer Discounts</t>
  </si>
  <si>
    <t>5055-0000</t>
  </si>
  <si>
    <t>Model Units/Admin</t>
  </si>
  <si>
    <t>5056-0000</t>
  </si>
  <si>
    <t>Other Non Revenue Units</t>
  </si>
  <si>
    <t>5065-0000</t>
  </si>
  <si>
    <t>Other Property Income</t>
  </si>
  <si>
    <t>5205-0000</t>
  </si>
  <si>
    <t>Accelerated Rent</t>
  </si>
  <si>
    <t>5210-0000</t>
  </si>
  <si>
    <t>Administrative Fees</t>
  </si>
  <si>
    <t>5213-0000</t>
  </si>
  <si>
    <t>Alarm Reimbursement</t>
  </si>
  <si>
    <t>5220-0000</t>
  </si>
  <si>
    <t>5225-0000</t>
  </si>
  <si>
    <t>5230-0000</t>
  </si>
  <si>
    <t>Cable TV Revenue</t>
  </si>
  <si>
    <t>5232-0000</t>
  </si>
  <si>
    <t>Cancellation Fees</t>
  </si>
  <si>
    <t>5233-0000</t>
  </si>
  <si>
    <t>Termination Fees</t>
  </si>
  <si>
    <t>5235-0000</t>
  </si>
  <si>
    <t>Carport/Garages/Parking Income</t>
  </si>
  <si>
    <t>5236-0000</t>
  </si>
  <si>
    <t>Garages</t>
  </si>
  <si>
    <t>5237-0000</t>
  </si>
  <si>
    <t>Cleaning Charges</t>
  </si>
  <si>
    <t>5240-0000</t>
  </si>
  <si>
    <t>Clubhouse Rental</t>
  </si>
  <si>
    <t>5246-0000</t>
  </si>
  <si>
    <t>Contract Gain/(Loss) to Lease - Commercial</t>
  </si>
  <si>
    <t>5247-0000</t>
  </si>
  <si>
    <t>CAM Recovery</t>
  </si>
  <si>
    <t>5250-0000</t>
  </si>
  <si>
    <t>Corporate Suite Rent</t>
  </si>
  <si>
    <t>5254-0000</t>
  </si>
  <si>
    <t>Credit Builder Income</t>
  </si>
  <si>
    <t>5255-0000</t>
  </si>
  <si>
    <t>Credit Card Fee</t>
  </si>
  <si>
    <t>5260-0000</t>
  </si>
  <si>
    <t>Damages Income</t>
  </si>
  <si>
    <t>5265-0000</t>
  </si>
  <si>
    <t>5265-0500</t>
  </si>
  <si>
    <t>Deposit Waiver Fee</t>
  </si>
  <si>
    <t>5266-0000</t>
  </si>
  <si>
    <t>High Risk Fee</t>
  </si>
  <si>
    <t>5270-0000</t>
  </si>
  <si>
    <t>Furniture Income</t>
  </si>
  <si>
    <t>5275-0000</t>
  </si>
  <si>
    <t>Grant Income</t>
  </si>
  <si>
    <t>5285-0000</t>
  </si>
  <si>
    <t>5288-0000</t>
  </si>
  <si>
    <t>Internet Revenue</t>
  </si>
  <si>
    <t>5290-0000</t>
  </si>
  <si>
    <t>Key &amp; Access Card Income</t>
  </si>
  <si>
    <t>5294-0000</t>
  </si>
  <si>
    <t>Landlord Liability Coverage Expense (LRIP)</t>
  </si>
  <si>
    <t>5295-0000</t>
  </si>
  <si>
    <t>5300-0000</t>
  </si>
  <si>
    <t>Laundry Income</t>
  </si>
  <si>
    <t>5305-0000</t>
  </si>
  <si>
    <t>Lawn Care</t>
  </si>
  <si>
    <t>5308-0000</t>
  </si>
  <si>
    <t>Lockout Fee</t>
  </si>
  <si>
    <t>5310-0000</t>
  </si>
  <si>
    <t>Legal &amp; Collections</t>
  </si>
  <si>
    <t>5315-0000</t>
  </si>
  <si>
    <t>5320-0000</t>
  </si>
  <si>
    <t>Month-to-Month Fees</t>
  </si>
  <si>
    <t>5325-0000</t>
  </si>
  <si>
    <t>NSF Check Fees</t>
  </si>
  <si>
    <t>5329-0000</t>
  </si>
  <si>
    <t>Parcel Locker</t>
  </si>
  <si>
    <t>5330-0000</t>
  </si>
  <si>
    <t>5331-0000</t>
  </si>
  <si>
    <t>5340-0000</t>
  </si>
  <si>
    <t>Relet Fee</t>
  </si>
  <si>
    <t>5346-0000</t>
  </si>
  <si>
    <t>Renter's Insurance</t>
  </si>
  <si>
    <t>5350-0000</t>
  </si>
  <si>
    <t>Resident Assistance Payment</t>
  </si>
  <si>
    <t>5352-0000</t>
  </si>
  <si>
    <t>Resident Online Convenience Fees</t>
  </si>
  <si>
    <t>5353-0000</t>
  </si>
  <si>
    <t>Roof Top Rental/Antenna Lease Income</t>
  </si>
  <si>
    <t>5248-0000</t>
  </si>
  <si>
    <t>Conc - Commercial</t>
  </si>
  <si>
    <t>5357-0000</t>
  </si>
  <si>
    <t>Short Term Lease Premium</t>
  </si>
  <si>
    <t>5249-0000</t>
  </si>
  <si>
    <t>Straight Line Adj of Rents</t>
  </si>
  <si>
    <t>5365-0000</t>
  </si>
  <si>
    <t>Storage Income</t>
  </si>
  <si>
    <t>5370-0100</t>
  </si>
  <si>
    <t>RUBS - Electricity</t>
  </si>
  <si>
    <t>5370-0200</t>
  </si>
  <si>
    <t>RUBS - Gas</t>
  </si>
  <si>
    <t>5370-0300</t>
  </si>
  <si>
    <t>RUBS - Water/Sewer</t>
  </si>
  <si>
    <t>5370-0400</t>
  </si>
  <si>
    <t>RUBS - Trash</t>
  </si>
  <si>
    <t>5370-0500</t>
  </si>
  <si>
    <t>RUBS - Pest</t>
  </si>
  <si>
    <t>5370-0600</t>
  </si>
  <si>
    <t>RUBS - VCR Fees</t>
  </si>
  <si>
    <t>5280-0000</t>
  </si>
  <si>
    <t>HOA Fees Income</t>
  </si>
  <si>
    <t>5370-0900</t>
  </si>
  <si>
    <t>RUBS - Monthly Billing Fees</t>
  </si>
  <si>
    <t>5371-0000</t>
  </si>
  <si>
    <t>Technology Package</t>
  </si>
  <si>
    <t>5372-0000</t>
  </si>
  <si>
    <t>Telephone Income</t>
  </si>
  <si>
    <t>5286-0000</t>
  </si>
  <si>
    <t>Interest Subsidy Income</t>
  </si>
  <si>
    <t>5375-0000</t>
  </si>
  <si>
    <t>Transfer Fee</t>
  </si>
  <si>
    <t>5380-0000</t>
  </si>
  <si>
    <t>Trash - Valet Fees</t>
  </si>
  <si>
    <t>5382-0000</t>
  </si>
  <si>
    <t>Tenant Charges / Services</t>
  </si>
  <si>
    <t>5385-0000</t>
  </si>
  <si>
    <t>Unit Upgrade Premium</t>
  </si>
  <si>
    <t>5387-0000</t>
  </si>
  <si>
    <t>Utility Reimbursement</t>
  </si>
  <si>
    <t>5388-0000</t>
  </si>
  <si>
    <t>Upfront Service Contract Commission</t>
  </si>
  <si>
    <t>5335-0000</t>
  </si>
  <si>
    <t>Property Tax Income</t>
  </si>
  <si>
    <t>5390-0000</t>
  </si>
  <si>
    <t>Vending Income</t>
  </si>
  <si>
    <t>5391-0000</t>
  </si>
  <si>
    <t>Violations</t>
  </si>
  <si>
    <t>5395-0000</t>
  </si>
  <si>
    <t>Washer/Dryer Rental</t>
  </si>
  <si>
    <t>5905-0100</t>
  </si>
  <si>
    <t>Gross Proceeds Sale of Assets</t>
  </si>
  <si>
    <t>5905-0200</t>
  </si>
  <si>
    <t>Gross Cost Assets Sold</t>
  </si>
  <si>
    <t>5905-0300</t>
  </si>
  <si>
    <t>Gross Cost Assets Disposed</t>
  </si>
  <si>
    <t>5910-0000</t>
  </si>
  <si>
    <t>Accumulated Depreciation</t>
  </si>
  <si>
    <t>5915-0000</t>
  </si>
  <si>
    <t>Accumulated Amortization</t>
  </si>
  <si>
    <t>5999-9997</t>
  </si>
  <si>
    <t>Management Fee Income</t>
  </si>
  <si>
    <t>5999-9998</t>
  </si>
  <si>
    <t>Beginning Balance</t>
  </si>
  <si>
    <t>5999-9999</t>
  </si>
  <si>
    <t>DNU</t>
  </si>
  <si>
    <t>Expenses</t>
  </si>
  <si>
    <t>General &amp; Administrative</t>
  </si>
  <si>
    <t>6005-0000</t>
  </si>
  <si>
    <t>Bank Charge / Fees</t>
  </si>
  <si>
    <t>6006-0000</t>
  </si>
  <si>
    <t>Credit Card Fees</t>
  </si>
  <si>
    <t>6991-0000</t>
  </si>
  <si>
    <t>Management Fee - Retail</t>
  </si>
  <si>
    <t>6007-0000</t>
  </si>
  <si>
    <t>Resident Payment Processing Fees</t>
  </si>
  <si>
    <t>6007-0400</t>
  </si>
  <si>
    <t>Return Fees</t>
  </si>
  <si>
    <t>6010-0000</t>
  </si>
  <si>
    <t>Car Tags/Garage/Parking Access Supplies</t>
  </si>
  <si>
    <t>6012-0000</t>
  </si>
  <si>
    <t>Charitable Contributions</t>
  </si>
  <si>
    <t>6015-0000</t>
  </si>
  <si>
    <t>Clubhouse Expense</t>
  </si>
  <si>
    <t>6020-0000</t>
  </si>
  <si>
    <t>Collection &amp; Eviction Processing</t>
  </si>
  <si>
    <t>6025-0000</t>
  </si>
  <si>
    <t>Corporate Suite Expense</t>
  </si>
  <si>
    <t>6027-0000</t>
  </si>
  <si>
    <t>Credit Builder Expense</t>
  </si>
  <si>
    <t>6028-0000</t>
  </si>
  <si>
    <t>Crisis Mgmt</t>
  </si>
  <si>
    <t>6030-0000</t>
  </si>
  <si>
    <t>Data Processing / Software Expense</t>
  </si>
  <si>
    <t>6035-0000</t>
  </si>
  <si>
    <t>Dues &amp; Subscriptions</t>
  </si>
  <si>
    <t>6040-0000</t>
  </si>
  <si>
    <t>Employee Rent</t>
  </si>
  <si>
    <t>6045-0000</t>
  </si>
  <si>
    <t>Equipment &amp; Supplies</t>
  </si>
  <si>
    <t>6050-0000</t>
  </si>
  <si>
    <t>Forms</t>
  </si>
  <si>
    <t>6052-0000</t>
  </si>
  <si>
    <t>Professional Membership Fees</t>
  </si>
  <si>
    <t>6055-0000</t>
  </si>
  <si>
    <t>HOA / Property Association Fees</t>
  </si>
  <si>
    <t>6058-0000</t>
  </si>
  <si>
    <t>6060-0000</t>
  </si>
  <si>
    <t>Licenses, Fees &amp; Permits</t>
  </si>
  <si>
    <t>6063-0000</t>
  </si>
  <si>
    <t>Inspections</t>
  </si>
  <si>
    <t>6065-0000</t>
  </si>
  <si>
    <t>6067-0000</t>
  </si>
  <si>
    <t>Payroll Processing Fees</t>
  </si>
  <si>
    <t>6070-0000</t>
  </si>
  <si>
    <t>Postage &amp; Delivery</t>
  </si>
  <si>
    <t>6075-0000</t>
  </si>
  <si>
    <t>Printing/Copies/Film</t>
  </si>
  <si>
    <t>6080-0000</t>
  </si>
  <si>
    <t>6080-0100</t>
  </si>
  <si>
    <t>Compliance Special Service - 3rd Party Fees</t>
  </si>
  <si>
    <t>6085-0000</t>
  </si>
  <si>
    <t>Rent Expense</t>
  </si>
  <si>
    <t>6085-0100</t>
  </si>
  <si>
    <t>Rent - Equipment</t>
  </si>
  <si>
    <t>6085-0050</t>
  </si>
  <si>
    <t>Rent - Copy Machine</t>
  </si>
  <si>
    <t>6085-0200</t>
  </si>
  <si>
    <t>Rent - Furniture</t>
  </si>
  <si>
    <t>6085-0300</t>
  </si>
  <si>
    <t>Rent - Miscellaneous</t>
  </si>
  <si>
    <t>6085-0400</t>
  </si>
  <si>
    <t>Rent - Office/Storage</t>
  </si>
  <si>
    <t>6085-0500</t>
  </si>
  <si>
    <t>Rent - Water Cooler</t>
  </si>
  <si>
    <t>6090-0000</t>
  </si>
  <si>
    <t>Rent Refunds - Residents</t>
  </si>
  <si>
    <t>6095-0000</t>
  </si>
  <si>
    <t>Resident Screening</t>
  </si>
  <si>
    <t>Supplies-Office</t>
  </si>
  <si>
    <t>Telephone - Cell Phones/Pagers</t>
  </si>
  <si>
    <t>Telephone - Long Distance</t>
  </si>
  <si>
    <t>Telephone - Answering Service</t>
  </si>
  <si>
    <t>Training &amp; Seminars</t>
  </si>
  <si>
    <t>6115-0100</t>
  </si>
  <si>
    <t>Travel</t>
  </si>
  <si>
    <t>6120-0100</t>
  </si>
  <si>
    <t>Travel - Flight/Car Rental</t>
  </si>
  <si>
    <t>6120-0200</t>
  </si>
  <si>
    <t>Travel - Lodging</t>
  </si>
  <si>
    <t>6120-0300</t>
  </si>
  <si>
    <t>Travel - Meals</t>
  </si>
  <si>
    <t>6120-0400</t>
  </si>
  <si>
    <t>Travel - Mileage</t>
  </si>
  <si>
    <t>6135-0000</t>
  </si>
  <si>
    <t>Uniforms - Maintenance Staff</t>
  </si>
  <si>
    <t>6140-0000</t>
  </si>
  <si>
    <t>Uniforms - Office Staff</t>
  </si>
  <si>
    <t>6990-0000</t>
  </si>
  <si>
    <t>Property Management Fees</t>
  </si>
  <si>
    <t>Payroll &amp; Benefits</t>
  </si>
  <si>
    <t>6205-0000</t>
  </si>
  <si>
    <t>Office Salaries</t>
  </si>
  <si>
    <t>6205-0100</t>
  </si>
  <si>
    <t>Manager Salaries</t>
  </si>
  <si>
    <t>6205-0200</t>
  </si>
  <si>
    <t>Assistant Manager Salaries</t>
  </si>
  <si>
    <t>6205-0300</t>
  </si>
  <si>
    <t>Leasing Salaries</t>
  </si>
  <si>
    <t>6205-0400</t>
  </si>
  <si>
    <t>Traveling Operational Property Specialist</t>
  </si>
  <si>
    <t>6205-9999</t>
  </si>
  <si>
    <t>Overtime-Office</t>
  </si>
  <si>
    <t>Maintenance Salaries</t>
  </si>
  <si>
    <t>6225-0100</t>
  </si>
  <si>
    <t>Maintenance/Engineer Salaries</t>
  </si>
  <si>
    <t>6225-0200</t>
  </si>
  <si>
    <t>Assistant Maintenance Salaries</t>
  </si>
  <si>
    <t>6225-0250</t>
  </si>
  <si>
    <t>Make Ready Salaries</t>
  </si>
  <si>
    <t>6225-0300</t>
  </si>
  <si>
    <t>Housekeeper</t>
  </si>
  <si>
    <t>6225-0400</t>
  </si>
  <si>
    <t>Porter</t>
  </si>
  <si>
    <t>6225-0500</t>
  </si>
  <si>
    <t>Painter</t>
  </si>
  <si>
    <t>6225-0600</t>
  </si>
  <si>
    <t>Gate Attendants</t>
  </si>
  <si>
    <t>6225-0750</t>
  </si>
  <si>
    <t>Resident Service Coordinator</t>
  </si>
  <si>
    <t>6225-9999</t>
  </si>
  <si>
    <t>Overtime</t>
  </si>
  <si>
    <t>6250-0100</t>
  </si>
  <si>
    <t>Contract Labor - Mgmt/Office</t>
  </si>
  <si>
    <t>6250-0200</t>
  </si>
  <si>
    <t>Contract Labor - Maintenance</t>
  </si>
  <si>
    <t>6260-0000</t>
  </si>
  <si>
    <t>Bonuses</t>
  </si>
  <si>
    <t>6265-0000</t>
  </si>
  <si>
    <t>Leasing Commissions</t>
  </si>
  <si>
    <t>Renewal Commissions</t>
  </si>
  <si>
    <t>6270-0000</t>
  </si>
  <si>
    <t>Payroll Burden/Admin</t>
  </si>
  <si>
    <t>6270-0100</t>
  </si>
  <si>
    <t>6270-0200</t>
  </si>
  <si>
    <t>Worker's Compensation</t>
  </si>
  <si>
    <t>6275-0000</t>
  </si>
  <si>
    <t>401K Match</t>
  </si>
  <si>
    <t>6280-0000</t>
  </si>
  <si>
    <t>6285-0000</t>
  </si>
  <si>
    <t>Time and Attendance</t>
  </si>
  <si>
    <t>6290-0000</t>
  </si>
  <si>
    <t>Employee Recruiting</t>
  </si>
  <si>
    <t>6295-0000</t>
  </si>
  <si>
    <t>Contract Services</t>
  </si>
  <si>
    <t>Contract - Alarm/Monitoring - Intrusion/Fire</t>
  </si>
  <si>
    <t>Contract - Boiler</t>
  </si>
  <si>
    <t>6310-0000</t>
  </si>
  <si>
    <t>Contract - Bus Service</t>
  </si>
  <si>
    <t>Contract - Cleaning</t>
  </si>
  <si>
    <t>Contract - Computer Service</t>
  </si>
  <si>
    <t>Contract - Copier Maintenance</t>
  </si>
  <si>
    <t>Contract - Elevator</t>
  </si>
  <si>
    <t>6327-0000</t>
  </si>
  <si>
    <t>Contract - Fire/Safety</t>
  </si>
  <si>
    <t>Contract - Gate/Door Access Systems</t>
  </si>
  <si>
    <t>Contract - HVAC</t>
  </si>
  <si>
    <t>Contract - Janitorial</t>
  </si>
  <si>
    <t>Contract - Key Tracking System</t>
  </si>
  <si>
    <t>Contract - Landscape Maintenance</t>
  </si>
  <si>
    <t>6340-0100</t>
  </si>
  <si>
    <t>Contract - Landscape - Seasonal</t>
  </si>
  <si>
    <t>6345-0000</t>
  </si>
  <si>
    <t>Contract - Other Contract Services</t>
  </si>
  <si>
    <t>6347-0000</t>
  </si>
  <si>
    <t>Contract - Locker/Parcel</t>
  </si>
  <si>
    <t>6348-0000</t>
  </si>
  <si>
    <t>Contract - Parking</t>
  </si>
  <si>
    <t>Contract - Pest Control</t>
  </si>
  <si>
    <t>6350-0500</t>
  </si>
  <si>
    <t>Pest Control - Reimbursement</t>
  </si>
  <si>
    <t>6355-0000</t>
  </si>
  <si>
    <t>Contract - Pond/Fountain Maintenance</t>
  </si>
  <si>
    <t>Contract - Pool</t>
  </si>
  <si>
    <t>6365-0000</t>
  </si>
  <si>
    <t>Contract - Security/Patrol/Courtesy Officer</t>
  </si>
  <si>
    <t>6370-0000</t>
  </si>
  <si>
    <t>Contract - Snow Removal</t>
  </si>
  <si>
    <t>6375-0000</t>
  </si>
  <si>
    <t>Contract - Trash Removal</t>
  </si>
  <si>
    <t>6375-0500</t>
  </si>
  <si>
    <t>Trash - Reimbursement</t>
  </si>
  <si>
    <t>6375-1000</t>
  </si>
  <si>
    <t>Contract - Valet Trash</t>
  </si>
  <si>
    <t>6375-1500</t>
  </si>
  <si>
    <t>Valet Trash Reimbursement</t>
  </si>
  <si>
    <t>6390-0000</t>
  </si>
  <si>
    <t>Contract - Water Conditioning/Chill Water</t>
  </si>
  <si>
    <t>6395-0000</t>
  </si>
  <si>
    <t>Contract - Window Washing</t>
  </si>
  <si>
    <t>R&amp;M - Alarms/Access/Sprinkler Systems</t>
  </si>
  <si>
    <t>R&amp;M - Appliances</t>
  </si>
  <si>
    <t>R&amp;M - Blinds</t>
  </si>
  <si>
    <t>6420-0000</t>
  </si>
  <si>
    <t>R&amp;M - Boilers</t>
  </si>
  <si>
    <t>6425-0000</t>
  </si>
  <si>
    <t>R&amp;M - Building</t>
  </si>
  <si>
    <t>6425-0100</t>
  </si>
  <si>
    <t>R&amp;M - Building - Interior</t>
  </si>
  <si>
    <t>6425-0200</t>
  </si>
  <si>
    <t>R&amp;M - Building - Exterior</t>
  </si>
  <si>
    <t>6425-0300</t>
  </si>
  <si>
    <t>R&amp;M - Renovated Bldgs</t>
  </si>
  <si>
    <t>6430-0000</t>
  </si>
  <si>
    <t>R&amp;M - Carpentry</t>
  </si>
  <si>
    <t>6435-0000</t>
  </si>
  <si>
    <t>R&amp;M - Carpet/Vinyl/Tile</t>
  </si>
  <si>
    <t>6440-0000</t>
  </si>
  <si>
    <t>R&amp;M - Common Areas</t>
  </si>
  <si>
    <t>6445-0000</t>
  </si>
  <si>
    <t>R&amp;M - Sink/Tub</t>
  </si>
  <si>
    <t>6448-0000</t>
  </si>
  <si>
    <t>R&amp;M - Countertop</t>
  </si>
  <si>
    <t>6450-0000</t>
  </si>
  <si>
    <t>R&amp;M - Doors</t>
  </si>
  <si>
    <t>6455-0000</t>
  </si>
  <si>
    <t>R&amp;M - Electrical</t>
  </si>
  <si>
    <t>R&amp;M - Elevator</t>
  </si>
  <si>
    <t>R&amp;M - Equipment</t>
  </si>
  <si>
    <t>6470-0000</t>
  </si>
  <si>
    <t>R&amp;M - Fencing &amp; Gates</t>
  </si>
  <si>
    <t>6475-0000</t>
  </si>
  <si>
    <t>R&amp;M - Fire / Safety</t>
  </si>
  <si>
    <t>6478-0000</t>
  </si>
  <si>
    <t>R&amp;M - Furniture</t>
  </si>
  <si>
    <t>R&amp;M - Garages, Carports</t>
  </si>
  <si>
    <t>R&amp;M - Generator</t>
  </si>
  <si>
    <t>6485-0000</t>
  </si>
  <si>
    <t>R&amp;M - Glass, Mirrors &amp; Screens</t>
  </si>
  <si>
    <t>R&amp;M - Golf Carts</t>
  </si>
  <si>
    <t>6495-0000</t>
  </si>
  <si>
    <t>R&amp;M - HVAC</t>
  </si>
  <si>
    <t>R&amp;M - Keys &amp; Locks</t>
  </si>
  <si>
    <t>R&amp;M - Landscape</t>
  </si>
  <si>
    <t>6510-0100</t>
  </si>
  <si>
    <t>R&amp;M - Landscape - Irrigation</t>
  </si>
  <si>
    <t>6510-0200</t>
  </si>
  <si>
    <t>R&amp;M - Landscaping - Supplies</t>
  </si>
  <si>
    <t>6520-0000</t>
  </si>
  <si>
    <t>R&amp;M - Lights, Fixtures, Light Bulbs</t>
  </si>
  <si>
    <t>6525-0000</t>
  </si>
  <si>
    <t>R&amp;M - Miscellaneous Repairs</t>
  </si>
  <si>
    <t>6530-0000</t>
  </si>
  <si>
    <t>R&amp;M - Painting</t>
  </si>
  <si>
    <t>6535-0000</t>
  </si>
  <si>
    <t>R&amp;M - Parking Lots &amp; Sidewalks</t>
  </si>
  <si>
    <t>6540-0000</t>
  </si>
  <si>
    <t>R&amp;M - Plumbing</t>
  </si>
  <si>
    <t>6545-0000</t>
  </si>
  <si>
    <t>R&amp;M - Pools/Spa/Pond/Fountain</t>
  </si>
  <si>
    <t>6550-0000</t>
  </si>
  <si>
    <t>R&amp;M - Recreation/Fitness</t>
  </si>
  <si>
    <t>6555-0000</t>
  </si>
  <si>
    <t>R&amp;M - Roofs</t>
  </si>
  <si>
    <t>6557-0000</t>
  </si>
  <si>
    <t>R&amp;M - Sheetrock</t>
  </si>
  <si>
    <t>6560-0000</t>
  </si>
  <si>
    <t>R&amp;M - Signage, Directory</t>
  </si>
  <si>
    <t>6565-0000</t>
  </si>
  <si>
    <t>R&amp;M - Snow Removal</t>
  </si>
  <si>
    <t>6570-0000</t>
  </si>
  <si>
    <t>R&amp;M - Supplies</t>
  </si>
  <si>
    <t>6575-0000</t>
  </si>
  <si>
    <t>R&amp;M - Tool Replacement</t>
  </si>
  <si>
    <t>6577-0000</t>
  </si>
  <si>
    <t>R&amp;M - Unit Upgrades</t>
  </si>
  <si>
    <t>6578-0000</t>
  </si>
  <si>
    <t>R&amp;M - Vehicles</t>
  </si>
  <si>
    <t>6580-0000</t>
  </si>
  <si>
    <t>R&amp;M - Water Treatment/Chill Water</t>
  </si>
  <si>
    <t>Make Ready</t>
  </si>
  <si>
    <t>Turnkey</t>
  </si>
  <si>
    <t>6630-0000</t>
  </si>
  <si>
    <t>Interior Repairs</t>
  </si>
  <si>
    <t>6640-0000</t>
  </si>
  <si>
    <t>Resurfacing</t>
  </si>
  <si>
    <t>6654-0000</t>
  </si>
  <si>
    <t>Blinds/Drapes</t>
  </si>
  <si>
    <t>6657-0000</t>
  </si>
  <si>
    <t>Flooring</t>
  </si>
  <si>
    <t>6690-0000</t>
  </si>
  <si>
    <t>Wallcovering</t>
  </si>
  <si>
    <t>Carpet Cleaning &amp; Repair</t>
  </si>
  <si>
    <t>6615-0000</t>
  </si>
  <si>
    <t>Cleaning</t>
  </si>
  <si>
    <t>6635-0000</t>
  </si>
  <si>
    <t>Painting</t>
  </si>
  <si>
    <t>6652-0000</t>
  </si>
  <si>
    <t>Appliance Supplies</t>
  </si>
  <si>
    <t>6655-0000</t>
  </si>
  <si>
    <t>6660-0000</t>
  </si>
  <si>
    <t>6665-0000</t>
  </si>
  <si>
    <t>Sheetrock</t>
  </si>
  <si>
    <t>6670-0000</t>
  </si>
  <si>
    <t>Supplies</t>
  </si>
  <si>
    <t>6705-0100</t>
  </si>
  <si>
    <t>Newspaper/Yellow Pages</t>
  </si>
  <si>
    <t>6705-0200</t>
  </si>
  <si>
    <t>Print</t>
  </si>
  <si>
    <t>6705-0300</t>
  </si>
  <si>
    <t>Radio</t>
  </si>
  <si>
    <t>6705-0400</t>
  </si>
  <si>
    <t>Seasonal Marketing</t>
  </si>
  <si>
    <t>6710-0000</t>
  </si>
  <si>
    <t>Banners</t>
  </si>
  <si>
    <t>Direct Mail</t>
  </si>
  <si>
    <t>6720-0000</t>
  </si>
  <si>
    <t>Internet Ads</t>
  </si>
  <si>
    <t>6730-0000</t>
  </si>
  <si>
    <t>Publications</t>
  </si>
  <si>
    <t>6735-0000</t>
  </si>
  <si>
    <t>Signs</t>
  </si>
  <si>
    <t>6740-0000</t>
  </si>
  <si>
    <t>Website</t>
  </si>
  <si>
    <t>6748-0000</t>
  </si>
  <si>
    <t>Misc Advertising/Marketing</t>
  </si>
  <si>
    <t>6750-0000</t>
  </si>
  <si>
    <t>6752-0000</t>
  </si>
  <si>
    <t>Flyers</t>
  </si>
  <si>
    <t>6755-0000</t>
  </si>
  <si>
    <t>Corporate Outreach</t>
  </si>
  <si>
    <t>6760-0000</t>
  </si>
  <si>
    <t>Locator Fees</t>
  </si>
  <si>
    <t>6765-0000</t>
  </si>
  <si>
    <t>Model Apartment</t>
  </si>
  <si>
    <t>6775-0000</t>
  </si>
  <si>
    <t>Promotion &amp; Events</t>
  </si>
  <si>
    <t>6780-0000</t>
  </si>
  <si>
    <t>6785-0000</t>
  </si>
  <si>
    <t>Refreshments</t>
  </si>
  <si>
    <t>6790-0000</t>
  </si>
  <si>
    <t>Resident Activities/Tenant Relations</t>
  </si>
  <si>
    <t>6790-0100</t>
  </si>
  <si>
    <t>Resident Move In/Renewal Gifts</t>
  </si>
  <si>
    <t>6795-0000</t>
  </si>
  <si>
    <t>Website Design</t>
  </si>
  <si>
    <t>Communication</t>
  </si>
  <si>
    <t>6805-0000</t>
  </si>
  <si>
    <t>Cable TV</t>
  </si>
  <si>
    <t>6825-0000</t>
  </si>
  <si>
    <t>Internet - Office</t>
  </si>
  <si>
    <t>6826-0000</t>
  </si>
  <si>
    <t>Internet - Business Center</t>
  </si>
  <si>
    <t>6827-0000</t>
  </si>
  <si>
    <t>Internet - Community</t>
  </si>
  <si>
    <t>6850-0000</t>
  </si>
  <si>
    <t>Resident Telephone</t>
  </si>
  <si>
    <t>6890-0000</t>
  </si>
  <si>
    <t>Other Communication</t>
  </si>
  <si>
    <t>6910-0100</t>
  </si>
  <si>
    <t>Elec - Common Area</t>
  </si>
  <si>
    <t>6910-0150</t>
  </si>
  <si>
    <t>Elec - Models</t>
  </si>
  <si>
    <t>6910-0200</t>
  </si>
  <si>
    <t>Elec - Resident Units</t>
  </si>
  <si>
    <t>6910-0300</t>
  </si>
  <si>
    <t>Elec - Furnished/Corp</t>
  </si>
  <si>
    <t>6910-0900</t>
  </si>
  <si>
    <t>Elec - Vacant Units</t>
  </si>
  <si>
    <t>6910-1000</t>
  </si>
  <si>
    <t>Elec - Reimbursement</t>
  </si>
  <si>
    <t>6920-0000</t>
  </si>
  <si>
    <t>Gas</t>
  </si>
  <si>
    <t>6920-0500</t>
  </si>
  <si>
    <t>Gas - Reimbursement</t>
  </si>
  <si>
    <t>6930-0000</t>
  </si>
  <si>
    <t>Water &amp; Sewer</t>
  </si>
  <si>
    <t>6930-0100</t>
  </si>
  <si>
    <t>Water &amp; Sewer - Vacant Units</t>
  </si>
  <si>
    <t>6930-0500</t>
  </si>
  <si>
    <t>Water/Sewer - Reimbursement</t>
  </si>
  <si>
    <t>6931-0000</t>
  </si>
  <si>
    <t>6932-0000</t>
  </si>
  <si>
    <t>6933-0000</t>
  </si>
  <si>
    <t>Irrigation</t>
  </si>
  <si>
    <t>6940-0000</t>
  </si>
  <si>
    <t>Energy Consulting</t>
  </si>
  <si>
    <t>6950-0000</t>
  </si>
  <si>
    <t>6950-0100</t>
  </si>
  <si>
    <t>Utility Billing Service - Electric</t>
  </si>
  <si>
    <t>6950-0900</t>
  </si>
  <si>
    <t>Utility Billing Service - Water/Sewer</t>
  </si>
  <si>
    <t>6950-1000</t>
  </si>
  <si>
    <t>Utility Fee - Reimbursement</t>
  </si>
  <si>
    <t>6960-0000</t>
  </si>
  <si>
    <t>Utility Reimbursement(s)</t>
  </si>
  <si>
    <t>7005-0000</t>
  </si>
  <si>
    <t>7006-0000</t>
  </si>
  <si>
    <t>Property Tax Refund</t>
  </si>
  <si>
    <t>7010-0000</t>
  </si>
  <si>
    <t>Personal Property Taxes</t>
  </si>
  <si>
    <t>7020-0000</t>
  </si>
  <si>
    <t>Property Tax Consultant</t>
  </si>
  <si>
    <t>7060-0000</t>
  </si>
  <si>
    <t>Franchise Tax</t>
  </si>
  <si>
    <t>7070-0000</t>
  </si>
  <si>
    <t>Other City Taxes</t>
  </si>
  <si>
    <t>7080-0000</t>
  </si>
  <si>
    <t>State Income Tax</t>
  </si>
  <si>
    <t>7085-0000</t>
  </si>
  <si>
    <t>Sales Tax</t>
  </si>
  <si>
    <t>7095-0000</t>
  </si>
  <si>
    <t>Other Taxes</t>
  </si>
  <si>
    <t>7096-0000</t>
  </si>
  <si>
    <t>Taxes &amp; Insurance Escrow</t>
  </si>
  <si>
    <t>7105-0100</t>
  </si>
  <si>
    <t>Ins - Property &amp; Casualty Insurance</t>
  </si>
  <si>
    <t>7105-0150</t>
  </si>
  <si>
    <t>Ins - Terrorism</t>
  </si>
  <si>
    <t>7105-0200</t>
  </si>
  <si>
    <t>Ins - Windstorm</t>
  </si>
  <si>
    <t>7105-0300</t>
  </si>
  <si>
    <t>Ins - Earthquake Insurance</t>
  </si>
  <si>
    <t>7105-0350</t>
  </si>
  <si>
    <t>Ins - Environmental</t>
  </si>
  <si>
    <t>7105-0400</t>
  </si>
  <si>
    <t>Ins - Flood</t>
  </si>
  <si>
    <t>7105-0450</t>
  </si>
  <si>
    <t>Ins - Crime</t>
  </si>
  <si>
    <t>7105-0500</t>
  </si>
  <si>
    <t>Ins - General Liability</t>
  </si>
  <si>
    <t>7105-0600</t>
  </si>
  <si>
    <t>Ins - Umbrella</t>
  </si>
  <si>
    <t>7105-0700</t>
  </si>
  <si>
    <t>Ins - Boiler &amp; Machinery</t>
  </si>
  <si>
    <t>7105-0750</t>
  </si>
  <si>
    <t>Ins - Auto</t>
  </si>
  <si>
    <t>7105-0800</t>
  </si>
  <si>
    <t>Ins - Bonds</t>
  </si>
  <si>
    <t>7105-0850</t>
  </si>
  <si>
    <t>Ins - CAM Insurance</t>
  </si>
  <si>
    <t>7105-0900</t>
  </si>
  <si>
    <t>Ins - Renter's Insurance</t>
  </si>
  <si>
    <t>7105-1000</t>
  </si>
  <si>
    <t>Ins - Professional Liability</t>
  </si>
  <si>
    <t>7110-0000</t>
  </si>
  <si>
    <t>Ins - Fees</t>
  </si>
  <si>
    <t>7125-0000</t>
  </si>
  <si>
    <t>Insurance Deductible</t>
  </si>
  <si>
    <t>Operating Income</t>
  </si>
  <si>
    <t>Interest Expense</t>
  </si>
  <si>
    <t>7205-0000</t>
  </si>
  <si>
    <t>Mortgage Principal</t>
  </si>
  <si>
    <t>7206-0000</t>
  </si>
  <si>
    <t>Mortgage Principal - Secondary</t>
  </si>
  <si>
    <t>7210-0000</t>
  </si>
  <si>
    <t>7212-0000</t>
  </si>
  <si>
    <t>Interest Expense - 2nd</t>
  </si>
  <si>
    <t>7213-0000</t>
  </si>
  <si>
    <t>Interest Expense - 3rd</t>
  </si>
  <si>
    <t>7215-0000</t>
  </si>
  <si>
    <t>Interest Expense - Other</t>
  </si>
  <si>
    <t>7216-0000</t>
  </si>
  <si>
    <t>7218-0000</t>
  </si>
  <si>
    <t>Loss on Derivative</t>
  </si>
  <si>
    <t>7220-0000</t>
  </si>
  <si>
    <t>7250-0100</t>
  </si>
  <si>
    <t>Replacement Reserve - Payments</t>
  </si>
  <si>
    <t>7250-0200</t>
  </si>
  <si>
    <t>Replacement Reserve - Draws</t>
  </si>
  <si>
    <t>7250-0300</t>
  </si>
  <si>
    <t>Property Tax Reserves</t>
  </si>
  <si>
    <t>7270-0000</t>
  </si>
  <si>
    <t>Ground Lease</t>
  </si>
  <si>
    <t>8315-0100</t>
  </si>
  <si>
    <t>CAP - Alarms/Access Systems</t>
  </si>
  <si>
    <t>8315-0200</t>
  </si>
  <si>
    <t>CAP - Appliances</t>
  </si>
  <si>
    <t>8315-0210</t>
  </si>
  <si>
    <t>CAP - Dishwashers</t>
  </si>
  <si>
    <t>8315-0220</t>
  </si>
  <si>
    <t>CAP - Disposals</t>
  </si>
  <si>
    <t>8315-0260</t>
  </si>
  <si>
    <t>CAP - Ranges</t>
  </si>
  <si>
    <t>8315-0270</t>
  </si>
  <si>
    <t>CAP - Refrigerators</t>
  </si>
  <si>
    <t>8315-0280</t>
  </si>
  <si>
    <t>CAP - Washers/Dryers</t>
  </si>
  <si>
    <t>8315-0300</t>
  </si>
  <si>
    <t>CAP - Bathrooms/Restrooms</t>
  </si>
  <si>
    <t>8315-0400</t>
  </si>
  <si>
    <t>CAP - Blinds/Drapes</t>
  </si>
  <si>
    <t>8315-0500</t>
  </si>
  <si>
    <t>CAP - Boilers</t>
  </si>
  <si>
    <t>8315-0600</t>
  </si>
  <si>
    <t>CAP - Building</t>
  </si>
  <si>
    <t>8315-0700</t>
  </si>
  <si>
    <t>CAP - Building - Exterior</t>
  </si>
  <si>
    <t>8315-0800</t>
  </si>
  <si>
    <t>CAP - Building - Interior</t>
  </si>
  <si>
    <t>8315-0900</t>
  </si>
  <si>
    <t>CAP - Building - Structural</t>
  </si>
  <si>
    <t>8315-1000</t>
  </si>
  <si>
    <t>CAP - Carpet / Vinyl / Tile</t>
  </si>
  <si>
    <t>8315-1100</t>
  </si>
  <si>
    <t>CAP - Carports &amp; Garages</t>
  </si>
  <si>
    <t>8315-1200</t>
  </si>
  <si>
    <t>CAP - Clubhouse</t>
  </si>
  <si>
    <t>8315-1300</t>
  </si>
  <si>
    <t>CAP - Common Areas</t>
  </si>
  <si>
    <t>8315-1400</t>
  </si>
  <si>
    <t>CAP - Countertop/Sink/Cabinets</t>
  </si>
  <si>
    <t>8315-1500</t>
  </si>
  <si>
    <t>CAP - Doors &amp; Related Hardware</t>
  </si>
  <si>
    <t>8315-1600</t>
  </si>
  <si>
    <t>CAP - Electrical</t>
  </si>
  <si>
    <t>8315-1700</t>
  </si>
  <si>
    <t>CAP - Elevator</t>
  </si>
  <si>
    <t>8315-1800</t>
  </si>
  <si>
    <t>CAP - Fences &amp; Gates</t>
  </si>
  <si>
    <t>8315-1900</t>
  </si>
  <si>
    <t>CAP - Fire / Safety</t>
  </si>
  <si>
    <t>8315-2000</t>
  </si>
  <si>
    <t>CAP - Glass, Mirrors &amp; Screens</t>
  </si>
  <si>
    <t>8315-2050</t>
  </si>
  <si>
    <t>CAP - Handicap Accommodations</t>
  </si>
  <si>
    <t>8315-2100</t>
  </si>
  <si>
    <t>CAP - HVAC</t>
  </si>
  <si>
    <t>8315-2150</t>
  </si>
  <si>
    <t>CAP - Internet</t>
  </si>
  <si>
    <t>8315-2200</t>
  </si>
  <si>
    <t>CAP - Keys &amp; Locks</t>
  </si>
  <si>
    <t>8315-2250</t>
  </si>
  <si>
    <t>CAP - Kitchen Equipment</t>
  </si>
  <si>
    <t>8315-2300</t>
  </si>
  <si>
    <t>CAP - Landscaping</t>
  </si>
  <si>
    <t>8315-2400</t>
  </si>
  <si>
    <t>CAP - Laundry Renovation</t>
  </si>
  <si>
    <t>8315-2500</t>
  </si>
  <si>
    <t>CAP - Lights, Fixtures</t>
  </si>
  <si>
    <t>8315-2600</t>
  </si>
  <si>
    <t>CAP - Make Ready</t>
  </si>
  <si>
    <t>8315-2700</t>
  </si>
  <si>
    <t>CAP - Miscellaneous Improvements</t>
  </si>
  <si>
    <t>8315-2800</t>
  </si>
  <si>
    <t>CAP - Models</t>
  </si>
  <si>
    <t>8315-2900</t>
  </si>
  <si>
    <t>CAP - Painting &amp; Woodwork</t>
  </si>
  <si>
    <t>8315-3000</t>
  </si>
  <si>
    <t>CAP - Parking Lots &amp; Sidewalks</t>
  </si>
  <si>
    <t>8315-3050</t>
  </si>
  <si>
    <t>CAP - Pest Control/Termite Bond</t>
  </si>
  <si>
    <t>8315-3100</t>
  </si>
  <si>
    <t>CAP - Plumbing</t>
  </si>
  <si>
    <t>8315-3200</t>
  </si>
  <si>
    <t>CAP - Pool</t>
  </si>
  <si>
    <t>8315-3250</t>
  </si>
  <si>
    <t>CAP - REAC</t>
  </si>
  <si>
    <t>8315-3300</t>
  </si>
  <si>
    <t>CAP - Recreation</t>
  </si>
  <si>
    <t>8315-3500</t>
  </si>
  <si>
    <t>CAP - Resurfacing</t>
  </si>
  <si>
    <t>8315-3600</t>
  </si>
  <si>
    <t>CAP - Roofs</t>
  </si>
  <si>
    <t>8315-3700</t>
  </si>
  <si>
    <t>CAP - Signs</t>
  </si>
  <si>
    <t>8315-3800</t>
  </si>
  <si>
    <t>CAP - Site Improvements</t>
  </si>
  <si>
    <t>8315-3900</t>
  </si>
  <si>
    <t>CAP - Tenant Improvements</t>
  </si>
  <si>
    <t>8315-3950</t>
  </si>
  <si>
    <t>CAP - Tubs &amp; Showers</t>
  </si>
  <si>
    <t>8315-4000</t>
  </si>
  <si>
    <t>CAP - Computers</t>
  </si>
  <si>
    <t>8315-5000</t>
  </si>
  <si>
    <t>CAP - FF&amp;E</t>
  </si>
  <si>
    <t>8315-5100</t>
  </si>
  <si>
    <t>CAP - Equipment</t>
  </si>
  <si>
    <t>8315-5200</t>
  </si>
  <si>
    <t>CAP - Common Area Furn</t>
  </si>
  <si>
    <t>8315-5300</t>
  </si>
  <si>
    <t>CAP - Fitness Equipment</t>
  </si>
  <si>
    <t>8315-5400</t>
  </si>
  <si>
    <t>CAP - Maintenance Equipment</t>
  </si>
  <si>
    <t>8315-5500</t>
  </si>
  <si>
    <t>CAP - Office Equipment</t>
  </si>
  <si>
    <t>8315-5600</t>
  </si>
  <si>
    <t>CAP - Office Furniture</t>
  </si>
  <si>
    <t>8315-5700</t>
  </si>
  <si>
    <t>CAP - Recreation Equipment</t>
  </si>
  <si>
    <t>8315-5800</t>
  </si>
  <si>
    <t>CAP - Security Equipment</t>
  </si>
  <si>
    <t>8315-5900</t>
  </si>
  <si>
    <t>CAP - Pool Furniture</t>
  </si>
  <si>
    <t>8315-6000</t>
  </si>
  <si>
    <t>CAP - Model Furniture</t>
  </si>
  <si>
    <t>8315-8000</t>
  </si>
  <si>
    <t>CAP - Personal Property</t>
  </si>
  <si>
    <t>8315-8100</t>
  </si>
  <si>
    <t>CAP - Golf Cart</t>
  </si>
  <si>
    <t>8315-8400</t>
  </si>
  <si>
    <t>CAP - Telephones</t>
  </si>
  <si>
    <t>8315-9100</t>
  </si>
  <si>
    <t>CAP - Well &amp; Septic</t>
  </si>
  <si>
    <t>8315-9999</t>
  </si>
  <si>
    <t>CAP - Contra Account</t>
  </si>
  <si>
    <t>8315-3400</t>
  </si>
  <si>
    <t>CAP - Renovations</t>
  </si>
  <si>
    <t>8315-3409</t>
  </si>
  <si>
    <t>CAP - Reno - Architecture Services</t>
  </si>
  <si>
    <t>8315-3410</t>
  </si>
  <si>
    <t>CAP - Reno - Appliances</t>
  </si>
  <si>
    <t>8315-3411</t>
  </si>
  <si>
    <t>CAP - Reno - Brick/Stucco</t>
  </si>
  <si>
    <t>8315-3412</t>
  </si>
  <si>
    <t>CAP - Reno - Cabinets/Build-ins</t>
  </si>
  <si>
    <t>8315-3413</t>
  </si>
  <si>
    <t>CAP - Reno - Carpentry-Interior</t>
  </si>
  <si>
    <t>8315-3414</t>
  </si>
  <si>
    <t>CAP - Reno - Counter Top-Laminate</t>
  </si>
  <si>
    <t>8315-3415</t>
  </si>
  <si>
    <t>CAP - Reno - Counter Top-Granite</t>
  </si>
  <si>
    <t>8315-3416</t>
  </si>
  <si>
    <t>CAP - Reno - Cleaning-Exterior</t>
  </si>
  <si>
    <t>8315-3417</t>
  </si>
  <si>
    <t>CAP - Reno - Carpentry-Exterior</t>
  </si>
  <si>
    <t>8315-3420</t>
  </si>
  <si>
    <t>CAP - Reno - Carpet</t>
  </si>
  <si>
    <t>8315-3421</t>
  </si>
  <si>
    <t>CAP - Reno - Ceiling Fans</t>
  </si>
  <si>
    <t>8315-3422</t>
  </si>
  <si>
    <t>CAP - Reno - Cleaning-Interior</t>
  </si>
  <si>
    <t>8315-3423</t>
  </si>
  <si>
    <t>CAP - Reno - Concrete-Site</t>
  </si>
  <si>
    <t>8315-3424</t>
  </si>
  <si>
    <t>CAP - Reno - Demo-Exterior</t>
  </si>
  <si>
    <t>8315-3425</t>
  </si>
  <si>
    <t>CAP - Reno - Demo-Interior</t>
  </si>
  <si>
    <t>8315-3426</t>
  </si>
  <si>
    <t>CAP - Reno - Demo-Site</t>
  </si>
  <si>
    <t>8315-3427</t>
  </si>
  <si>
    <t>CAP - Reno - Doors</t>
  </si>
  <si>
    <t>8315-3428</t>
  </si>
  <si>
    <t>CAP - Reno - Drywall-Interior</t>
  </si>
  <si>
    <t>8315-3429</t>
  </si>
  <si>
    <t>CAP - Reno - Electrical-Exterior</t>
  </si>
  <si>
    <t>8315-3430</t>
  </si>
  <si>
    <t>CAP - Reno - Electrical-Interior</t>
  </si>
  <si>
    <t>8315-3431</t>
  </si>
  <si>
    <t>CAP - Reno - Entry/Access Control</t>
  </si>
  <si>
    <t>8315-3432</t>
  </si>
  <si>
    <t>CAP - Reno - Equipment Rental</t>
  </si>
  <si>
    <t>8315-3433</t>
  </si>
  <si>
    <t>CAP - Reno - Drywall-Exterior</t>
  </si>
  <si>
    <t>8315-3434</t>
  </si>
  <si>
    <t>CAP - Reno - Fire Alarms and Safety Equipment</t>
  </si>
  <si>
    <t>8315-3440</t>
  </si>
  <si>
    <t>CAP - Reno - Exterior</t>
  </si>
  <si>
    <t>8315-3441</t>
  </si>
  <si>
    <t>CAP - Reno - Fences/Gates-Metal</t>
  </si>
  <si>
    <t>8315-3442</t>
  </si>
  <si>
    <t>CAP - Reno - Fences/Gates-Wood</t>
  </si>
  <si>
    <t>8315-3443</t>
  </si>
  <si>
    <t>CAP - Reno - Flooring-Carpet/Wood/Tile</t>
  </si>
  <si>
    <t>8315-3444</t>
  </si>
  <si>
    <t>CAP - Reno - Foundation</t>
  </si>
  <si>
    <t>8315-3445</t>
  </si>
  <si>
    <t>CAP - Reno - Framing-Exterior</t>
  </si>
  <si>
    <t>8315-3446</t>
  </si>
  <si>
    <t>CAP - Reno - Framing-Interior</t>
  </si>
  <si>
    <t>8315-3447</t>
  </si>
  <si>
    <t>CAP - Reno - Furniture &amp; Equipment</t>
  </si>
  <si>
    <t>8315-3448</t>
  </si>
  <si>
    <t>CAP - Reno - Gutters/Downspouts</t>
  </si>
  <si>
    <t>8315-3449</t>
  </si>
  <si>
    <t>CAP - Reno - Doors/Cabinets</t>
  </si>
  <si>
    <t>8315-3450</t>
  </si>
  <si>
    <t>CAP - Reno - Interior</t>
  </si>
  <si>
    <t>8315-3451</t>
  </si>
  <si>
    <t>CAP - Reno - License, Fees &amp; Permits</t>
  </si>
  <si>
    <t>8315-3452</t>
  </si>
  <si>
    <t>CAP - Reno - Plumbing-Site</t>
  </si>
  <si>
    <t>8315-3453</t>
  </si>
  <si>
    <t>CAP - Reno - Pool</t>
  </si>
  <si>
    <t>8315-3454</t>
  </si>
  <si>
    <t>CAP - Reno - Rebranding/Marketing</t>
  </si>
  <si>
    <t>8315-3455</t>
  </si>
  <si>
    <t>CAP - Reno - Resurfacing</t>
  </si>
  <si>
    <t>8315-3460</t>
  </si>
  <si>
    <t>CAP - Reno - HVAC</t>
  </si>
  <si>
    <t>8315-3462</t>
  </si>
  <si>
    <t>CAP - Reno - HVAC-Exterior</t>
  </si>
  <si>
    <t>8315-3463</t>
  </si>
  <si>
    <t>CAP - Reno - HVAC-Interior</t>
  </si>
  <si>
    <t>8315-3464</t>
  </si>
  <si>
    <t>CAP - Reno - Landscaping-Site</t>
  </si>
  <si>
    <t>8315-3465</t>
  </si>
  <si>
    <t>CAP - Reno - Light Bulbs</t>
  </si>
  <si>
    <t>8315-3466</t>
  </si>
  <si>
    <t>CAP - Reno - Light Fixtures</t>
  </si>
  <si>
    <t>8315-3467</t>
  </si>
  <si>
    <t>CAP - Reno - Make Ready</t>
  </si>
  <si>
    <t>8315-3468</t>
  </si>
  <si>
    <t>CAP - Reno - Mirrors/Shower Doors</t>
  </si>
  <si>
    <t>8315-3469</t>
  </si>
  <si>
    <t>CAP - Reno - Paint-Exterior</t>
  </si>
  <si>
    <t>8315-3470</t>
  </si>
  <si>
    <t>CAP - Reno - Paint-Interior</t>
  </si>
  <si>
    <t>8315-3471</t>
  </si>
  <si>
    <t>CAP - Reno - Paving/Parking Lot-Site</t>
  </si>
  <si>
    <t>8315-3472</t>
  </si>
  <si>
    <t>CAP - Reno - Playground</t>
  </si>
  <si>
    <t>8315-3473</t>
  </si>
  <si>
    <t>CAP - Reno - Plumbing-Exterior</t>
  </si>
  <si>
    <t>8315-3474</t>
  </si>
  <si>
    <t>CAP - Reno - Plumbing-Interior</t>
  </si>
  <si>
    <t>8315-3475</t>
  </si>
  <si>
    <t>CAP - Reno - Project Management &amp; Coordination</t>
  </si>
  <si>
    <t>8315-3476</t>
  </si>
  <si>
    <t>CAP - Reno - Roofing</t>
  </si>
  <si>
    <t>8315-3477</t>
  </si>
  <si>
    <t>CAP - Reno - Sales Tax</t>
  </si>
  <si>
    <t>8315-3478</t>
  </si>
  <si>
    <t>CAP - Reno - Security/Surveillance Systems</t>
  </si>
  <si>
    <t>8315-3479</t>
  </si>
  <si>
    <t>CAP - Reno - Siding</t>
  </si>
  <si>
    <t>8315-3480</t>
  </si>
  <si>
    <t>CAP - Reno - Signage</t>
  </si>
  <si>
    <t>8315-3481</t>
  </si>
  <si>
    <t>CAP - Reno - Stairs/Handrails/Railing-Exterior</t>
  </si>
  <si>
    <t>8315-3482</t>
  </si>
  <si>
    <t>CAP - Reno - Stairs/Handrails/Railing-Interior</t>
  </si>
  <si>
    <t>8315-3483</t>
  </si>
  <si>
    <t>CAP - Reno - Sub-Flooring-Interior</t>
  </si>
  <si>
    <t>8315-3484</t>
  </si>
  <si>
    <t>CAP - Reno - Supplies</t>
  </si>
  <si>
    <t>8315-3485</t>
  </si>
  <si>
    <t>CAP - Reno - Tile Walls/Backsplash</t>
  </si>
  <si>
    <t>8315-3486</t>
  </si>
  <si>
    <t>CAP - Reno - Tools</t>
  </si>
  <si>
    <t>8315-3487</t>
  </si>
  <si>
    <t>CAP - Reno - Trash Removal-Site</t>
  </si>
  <si>
    <t>8315-3488</t>
  </si>
  <si>
    <t>CAP - Reno - Trim/Millwork</t>
  </si>
  <si>
    <t>8315-3489</t>
  </si>
  <si>
    <t>CAP - Reno - TV/Telephone/Data</t>
  </si>
  <si>
    <t>8315-3490</t>
  </si>
  <si>
    <t>CAP - Reno - Windows</t>
  </si>
  <si>
    <t>8315-3491</t>
  </si>
  <si>
    <t>CAP - Reno - Window Treatments</t>
  </si>
  <si>
    <t>8315-3492</t>
  </si>
  <si>
    <t>CAP - Reno - Storage</t>
  </si>
  <si>
    <t>Extraordinary Capital Expenditures</t>
  </si>
  <si>
    <t>8384-0000</t>
  </si>
  <si>
    <t>Uninsured Expenses</t>
  </si>
  <si>
    <t>Insurance Claims - Deductible</t>
  </si>
  <si>
    <t>Insurance Proceeds</t>
  </si>
  <si>
    <t>8505-0100</t>
  </si>
  <si>
    <t>Building - Exterior Extraordinary</t>
  </si>
  <si>
    <t>8505-0200</t>
  </si>
  <si>
    <t>Building - Interior Extraordinary</t>
  </si>
  <si>
    <t>8505-0300</t>
  </si>
  <si>
    <t>Building - Clubhouse/Model Extraordinary</t>
  </si>
  <si>
    <t>Fire Damage - Extraordinary</t>
  </si>
  <si>
    <t>Painting - Extraordinary</t>
  </si>
  <si>
    <t>8560-0000</t>
  </si>
  <si>
    <t>Parking Lots &amp; Sidewalks - Extraordinary</t>
  </si>
  <si>
    <t>8570-0000</t>
  </si>
  <si>
    <t>Property Damage - Extraordinary</t>
  </si>
  <si>
    <t>8590-0000</t>
  </si>
  <si>
    <t>Storm Damage - Extraordinary</t>
  </si>
  <si>
    <t>8595-0000</t>
  </si>
  <si>
    <t>General Contracting - Extraordinary</t>
  </si>
  <si>
    <t>8599-0000</t>
  </si>
  <si>
    <t>Miscellaneous - Extraordinary</t>
  </si>
  <si>
    <t>8705-0000</t>
  </si>
  <si>
    <t>Depreciation</t>
  </si>
  <si>
    <t>8705-0010</t>
  </si>
  <si>
    <t>Depreciation - 743 Step-up</t>
  </si>
  <si>
    <t>8707-0000</t>
  </si>
  <si>
    <t>Depn - Land Improvements</t>
  </si>
  <si>
    <t>8710-0000</t>
  </si>
  <si>
    <t>Depn - Building</t>
  </si>
  <si>
    <t>Entity Expenses</t>
  </si>
  <si>
    <t>8805-0800</t>
  </si>
  <si>
    <t>Amortization Expense - Interest Rate Cap</t>
  </si>
  <si>
    <t>8901-0000</t>
  </si>
  <si>
    <t>8901-1000</t>
  </si>
  <si>
    <t>Unrealized gain or (loss) for interest cap rate</t>
  </si>
  <si>
    <t>8902-0000</t>
  </si>
  <si>
    <t>Prior Yr Expense</t>
  </si>
  <si>
    <t>8905-0000</t>
  </si>
  <si>
    <t>Accounting/Audit</t>
  </si>
  <si>
    <t>8910-0000</t>
  </si>
  <si>
    <t>Administration Expenses</t>
  </si>
  <si>
    <t>8915-0000</t>
  </si>
  <si>
    <t>Asset Management Fee</t>
  </si>
  <si>
    <t>8914-0000</t>
  </si>
  <si>
    <t>Pref Fee</t>
  </si>
  <si>
    <t>8916-0000</t>
  </si>
  <si>
    <t>Asset Partnership Admin Fee</t>
  </si>
  <si>
    <t>8920-0000</t>
  </si>
  <si>
    <t>Bank Fees</t>
  </si>
  <si>
    <t>8925-0000</t>
  </si>
  <si>
    <t>Commissions</t>
  </si>
  <si>
    <t>8930-0000</t>
  </si>
  <si>
    <t>Compliance Expense</t>
  </si>
  <si>
    <t>8931-0000</t>
  </si>
  <si>
    <t>Corporate Registrar Fees</t>
  </si>
  <si>
    <t>8580-0000</t>
  </si>
  <si>
    <t>COVID - Extraordinary</t>
  </si>
  <si>
    <t>8933-0000</t>
  </si>
  <si>
    <t>8935-0000</t>
  </si>
  <si>
    <t>Filing Fees - Other</t>
  </si>
  <si>
    <t>8940-0000</t>
  </si>
  <si>
    <t>Investor Service Fee</t>
  </si>
  <si>
    <t>8936-0000</t>
  </si>
  <si>
    <t>Cost Segregation</t>
  </si>
  <si>
    <t>8937-0000</t>
  </si>
  <si>
    <t>Entity Insurance</t>
  </si>
  <si>
    <t>8950-0000</t>
  </si>
  <si>
    <t>8955-0000</t>
  </si>
  <si>
    <t>Master Lease Payment</t>
  </si>
  <si>
    <t>8953-0000</t>
  </si>
  <si>
    <t>Financing Fees</t>
  </si>
  <si>
    <t>8960-0000</t>
  </si>
  <si>
    <t>8945-0000</t>
  </si>
  <si>
    <t>GP Advance Int Exp</t>
  </si>
  <si>
    <t>8965-0000</t>
  </si>
  <si>
    <t>Mortgage Service Charges</t>
  </si>
  <si>
    <t>8970-0000</t>
  </si>
  <si>
    <t>Partnership Fees</t>
  </si>
  <si>
    <t>8971-0000</t>
  </si>
  <si>
    <t>Penalties</t>
  </si>
  <si>
    <t>8975-0000</t>
  </si>
  <si>
    <t>8978-0000</t>
  </si>
  <si>
    <t>GP Operating Fees</t>
  </si>
  <si>
    <t>8980-0000</t>
  </si>
  <si>
    <t>Security - Construction</t>
  </si>
  <si>
    <t>8983-0000</t>
  </si>
  <si>
    <t>Start Up Cost</t>
  </si>
  <si>
    <t>8985-0000</t>
  </si>
  <si>
    <t>Tax - Franchise</t>
  </si>
  <si>
    <t>8990-0000</t>
  </si>
  <si>
    <t>Tax Preparation Fees</t>
  </si>
  <si>
    <t>8995-0000</t>
  </si>
  <si>
    <t>8995-0100</t>
  </si>
  <si>
    <t>8997-0000</t>
  </si>
  <si>
    <t>Trustee Fees</t>
  </si>
  <si>
    <t>9130-0000</t>
  </si>
  <si>
    <t>Guaranteed Payments</t>
  </si>
  <si>
    <t>9145-0000</t>
  </si>
  <si>
    <t>9160-0000</t>
  </si>
  <si>
    <t>9160-0100</t>
  </si>
  <si>
    <t>Other Investment Income/Loss</t>
  </si>
  <si>
    <t>9163-0000</t>
  </si>
  <si>
    <t>Closing Costs</t>
  </si>
  <si>
    <t>9165-0000</t>
  </si>
  <si>
    <t>Partner Loan Interest</t>
  </si>
  <si>
    <t>9170-0000</t>
  </si>
  <si>
    <t>Prior Management</t>
  </si>
  <si>
    <t>9175-0000</t>
  </si>
  <si>
    <t>Purchase Proration</t>
  </si>
  <si>
    <t>9180-0000</t>
  </si>
  <si>
    <t>Refinance Costs</t>
  </si>
  <si>
    <t>9185-0000</t>
  </si>
  <si>
    <t>Loss(Gain) Involuntary Conversion</t>
  </si>
  <si>
    <t>9190-0000</t>
  </si>
  <si>
    <t>9190-0100</t>
  </si>
  <si>
    <t>Taxes - Income</t>
  </si>
  <si>
    <t>9205-0150</t>
  </si>
  <si>
    <t>Closing Expense</t>
  </si>
  <si>
    <t>9205-0100</t>
  </si>
  <si>
    <t>Asset Sales Price</t>
  </si>
  <si>
    <t>9205-0400</t>
  </si>
  <si>
    <t>9205-0200</t>
  </si>
  <si>
    <t>Basis</t>
  </si>
  <si>
    <t>Amortization</t>
  </si>
  <si>
    <t>8805-0900</t>
  </si>
  <si>
    <t>Amortization Expense</t>
  </si>
  <si>
    <t>Other Non-Operating Income/ Expenses</t>
  </si>
  <si>
    <t>9144-0000</t>
  </si>
  <si>
    <t>MIP</t>
  </si>
  <si>
    <t>Sunrise in Chandler</t>
  </si>
  <si>
    <t xml:space="preserve"> </t>
  </si>
  <si>
    <t xml:space="preserve">    Escrow - Insurance</t>
  </si>
  <si>
    <t xml:space="preserve">    Accounts Payable</t>
  </si>
  <si>
    <t xml:space="preserve">    Prepaid Rent</t>
  </si>
  <si>
    <t xml:space="preserve">        Gross Potential Rent</t>
  </si>
  <si>
    <t>5000</t>
  </si>
  <si>
    <t>5115</t>
  </si>
  <si>
    <t>5120</t>
  </si>
  <si>
    <t>5210</t>
  </si>
  <si>
    <t>5215</t>
  </si>
  <si>
    <t>4000</t>
  </si>
  <si>
    <t>5310</t>
  </si>
  <si>
    <t>5470</t>
  </si>
  <si>
    <t>5500</t>
  </si>
  <si>
    <t>5510</t>
  </si>
  <si>
    <t>5630</t>
  </si>
  <si>
    <t>5900</t>
  </si>
  <si>
    <t>6120</t>
  </si>
  <si>
    <t>6155</t>
  </si>
  <si>
    <t>6160</t>
  </si>
  <si>
    <t>6170</t>
  </si>
  <si>
    <t>6175</t>
  </si>
  <si>
    <t>6180</t>
  </si>
  <si>
    <t>6190</t>
  </si>
  <si>
    <t>6200</t>
  </si>
  <si>
    <t>6205</t>
  </si>
  <si>
    <t>6220</t>
  </si>
  <si>
    <t>6225</t>
  </si>
  <si>
    <t>6230</t>
  </si>
  <si>
    <t>6235</t>
  </si>
  <si>
    <t>6240</t>
  </si>
  <si>
    <t>6250</t>
  </si>
  <si>
    <t>6260</t>
  </si>
  <si>
    <t>6265</t>
  </si>
  <si>
    <t>6270</t>
  </si>
  <si>
    <t>6300</t>
  </si>
  <si>
    <t>6305</t>
  </si>
  <si>
    <t>6310</t>
  </si>
  <si>
    <t>6320</t>
  </si>
  <si>
    <t>6450</t>
  </si>
  <si>
    <t>6505</t>
  </si>
  <si>
    <t>6510</t>
  </si>
  <si>
    <t>6511</t>
  </si>
  <si>
    <t>6512</t>
  </si>
  <si>
    <t>6513</t>
  </si>
  <si>
    <t>6514</t>
  </si>
  <si>
    <t>6515</t>
  </si>
  <si>
    <t>6516</t>
  </si>
  <si>
    <t>6520</t>
  </si>
  <si>
    <t>6521</t>
  </si>
  <si>
    <t>6525</t>
  </si>
  <si>
    <t>6610</t>
  </si>
  <si>
    <t>7010</t>
  </si>
  <si>
    <t>7500</t>
  </si>
  <si>
    <t>8010</t>
  </si>
  <si>
    <t xml:space="preserve">    Gas</t>
  </si>
  <si>
    <t xml:space="preserve">    Electrical</t>
  </si>
  <si>
    <t>INCOME</t>
  </si>
  <si>
    <t>4001</t>
  </si>
  <si>
    <t>4020</t>
  </si>
  <si>
    <t>4040</t>
  </si>
  <si>
    <t>4050</t>
  </si>
  <si>
    <t>4100</t>
  </si>
  <si>
    <t>4110</t>
  </si>
  <si>
    <t>4999</t>
  </si>
  <si>
    <t>EXPENSES</t>
  </si>
  <si>
    <t>5100</t>
  </si>
  <si>
    <t>5221</t>
  </si>
  <si>
    <t>5911</t>
  </si>
  <si>
    <t>5912</t>
  </si>
  <si>
    <t>5999</t>
  </si>
  <si>
    <t>TOTAL EXPENSES</t>
  </si>
  <si>
    <t>NET OPERATING INCOME</t>
  </si>
  <si>
    <t>7000</t>
  </si>
  <si>
    <t>7011</t>
  </si>
  <si>
    <t>Royal Spring (46801)</t>
  </si>
  <si>
    <t>Period = Jul 2023-Jun 2024</t>
  </si>
  <si>
    <t>Book = Accrual ; Tree = rp-cashflow</t>
  </si>
  <si>
    <t>Jul 2023</t>
  </si>
  <si>
    <t>Aug 2023</t>
  </si>
  <si>
    <t>Sep 2023</t>
  </si>
  <si>
    <t>Oct 2023</t>
  </si>
  <si>
    <t>Nov 2023</t>
  </si>
  <si>
    <t>3998-0000</t>
  </si>
  <si>
    <t xml:space="preserve">    REVENUE</t>
  </si>
  <si>
    <t>3999-0000</t>
  </si>
  <si>
    <t xml:space="preserve">      Rental Income</t>
  </si>
  <si>
    <t xml:space="preserve">        Loss/Gain to Lease</t>
  </si>
  <si>
    <t xml:space="preserve">          TOTAL GPA</t>
  </si>
  <si>
    <t>4005-0000</t>
  </si>
  <si>
    <t xml:space="preserve">        Less:Concessions-One Time</t>
  </si>
  <si>
    <t>4006-0000</t>
  </si>
  <si>
    <t xml:space="preserve">        Less:  Vacancy</t>
  </si>
  <si>
    <t>4010-0001</t>
  </si>
  <si>
    <t xml:space="preserve">        Loss from Model</t>
  </si>
  <si>
    <t>4014-0000</t>
  </si>
  <si>
    <t xml:space="preserve">        Less:Employee Rent Concession</t>
  </si>
  <si>
    <t>4015-0001</t>
  </si>
  <si>
    <t xml:space="preserve">        Garage Rent</t>
  </si>
  <si>
    <t>4015-0020</t>
  </si>
  <si>
    <t xml:space="preserve">        Reserved Parking Income</t>
  </si>
  <si>
    <t>4016-0000</t>
  </si>
  <si>
    <t xml:space="preserve">        Pet Rent</t>
  </si>
  <si>
    <t xml:space="preserve">        NET RENTAL INCOME</t>
  </si>
  <si>
    <t>4080-9999</t>
  </si>
  <si>
    <t xml:space="preserve">  UTILITY INCOME</t>
  </si>
  <si>
    <t>4081-0001</t>
  </si>
  <si>
    <t xml:space="preserve">        Electric Income</t>
  </si>
  <si>
    <t>4081-0005</t>
  </si>
  <si>
    <t xml:space="preserve">        Water Income</t>
  </si>
  <si>
    <t>4081-0007</t>
  </si>
  <si>
    <t xml:space="preserve">        Drainage Income</t>
  </si>
  <si>
    <t>4081-0010</t>
  </si>
  <si>
    <t xml:space="preserve">        Valet Trash Income</t>
  </si>
  <si>
    <t>4081-0011</t>
  </si>
  <si>
    <t xml:space="preserve">        Trash Income</t>
  </si>
  <si>
    <t>4081-0012</t>
  </si>
  <si>
    <t xml:space="preserve">        Cable Income</t>
  </si>
  <si>
    <t>4081-0013</t>
  </si>
  <si>
    <t xml:space="preserve">        Pest Control Income</t>
  </si>
  <si>
    <t>4081-0099</t>
  </si>
  <si>
    <t xml:space="preserve">        Utility Billing Fee</t>
  </si>
  <si>
    <t>4081-0100</t>
  </si>
  <si>
    <t xml:space="preserve">        TOTAL UTILITY INCOME</t>
  </si>
  <si>
    <t xml:space="preserve">  OTHER INCOME</t>
  </si>
  <si>
    <t>4404-0000</t>
  </si>
  <si>
    <t xml:space="preserve">        MTM Rent</t>
  </si>
  <si>
    <t>4405-0000</t>
  </si>
  <si>
    <t xml:space="preserve">        Re-let Fee / Broken Lease</t>
  </si>
  <si>
    <t>4405-0001</t>
  </si>
  <si>
    <t xml:space="preserve">        Eviction/Legal Fees</t>
  </si>
  <si>
    <t>4407-0000</t>
  </si>
  <si>
    <t xml:space="preserve">        Untransferred Utilities Fee</t>
  </si>
  <si>
    <t>4407-0050</t>
  </si>
  <si>
    <t xml:space="preserve">        Less:Write Off Bad Debt</t>
  </si>
  <si>
    <t>4407-0055</t>
  </si>
  <si>
    <t xml:space="preserve">        Former Resident Collections</t>
  </si>
  <si>
    <t>4407-0099</t>
  </si>
  <si>
    <t xml:space="preserve">        Lease Administrative Fee</t>
  </si>
  <si>
    <t>4408-0000</t>
  </si>
  <si>
    <t xml:space="preserve">        Pet Fees</t>
  </si>
  <si>
    <t>4412-0000</t>
  </si>
  <si>
    <t xml:space="preserve">        Maint &amp; Repairs Income</t>
  </si>
  <si>
    <t>4416-0000</t>
  </si>
  <si>
    <t xml:space="preserve">        Key / Lock Change Income</t>
  </si>
  <si>
    <t>4417-0000</t>
  </si>
  <si>
    <t xml:space="preserve">        Late Fee Income</t>
  </si>
  <si>
    <t>4418-0000</t>
  </si>
  <si>
    <t xml:space="preserve">        NSF Fee Income</t>
  </si>
  <si>
    <t>4419-0000</t>
  </si>
  <si>
    <t xml:space="preserve">        Application Fee Income</t>
  </si>
  <si>
    <t>4425-0000</t>
  </si>
  <si>
    <t xml:space="preserve">        Interest Income</t>
  </si>
  <si>
    <t>4425-0002</t>
  </si>
  <si>
    <t xml:space="preserve">        Renter's Insurance Fees</t>
  </si>
  <si>
    <t>4425-0050</t>
  </si>
  <si>
    <t xml:space="preserve">        Package Locker Income</t>
  </si>
  <si>
    <t>4426-0000</t>
  </si>
  <si>
    <t xml:space="preserve">        Other Income</t>
  </si>
  <si>
    <t>4430-0000</t>
  </si>
  <si>
    <t xml:space="preserve">        RP Deposit Premium</t>
  </si>
  <si>
    <t>4699-0000</t>
  </si>
  <si>
    <t xml:space="preserve">        TOTAL OTHER INCOME</t>
  </si>
  <si>
    <t>4999-0000</t>
  </si>
  <si>
    <t xml:space="preserve">            TOTAL REVENUE</t>
  </si>
  <si>
    <t>5000-0000</t>
  </si>
  <si>
    <t xml:space="preserve">    EXPENSES</t>
  </si>
  <si>
    <t>5019-0000</t>
  </si>
  <si>
    <t xml:space="preserve">  PAYROLL</t>
  </si>
  <si>
    <t>5020-0000</t>
  </si>
  <si>
    <t xml:space="preserve">        Manager Salaries</t>
  </si>
  <si>
    <t xml:space="preserve">        Maintenance Salaries</t>
  </si>
  <si>
    <t xml:space="preserve">        Payroll - Administrative Mgmt</t>
  </si>
  <si>
    <t>5049-0002</t>
  </si>
  <si>
    <t xml:space="preserve">        Emp Leasing/Renewal Bonuses</t>
  </si>
  <si>
    <t>5049-0004</t>
  </si>
  <si>
    <t xml:space="preserve">        401K Match</t>
  </si>
  <si>
    <t>5049-0012</t>
  </si>
  <si>
    <t xml:space="preserve">        Health Insurance</t>
  </si>
  <si>
    <t>5049-0013</t>
  </si>
  <si>
    <t xml:space="preserve">        Worker's Compensation</t>
  </si>
  <si>
    <t xml:space="preserve">        Payroll Taxes</t>
  </si>
  <si>
    <t xml:space="preserve">          TOTAL PAYROLL</t>
  </si>
  <si>
    <t xml:space="preserve">  GENERAL &amp; ADMINISTRATIVE</t>
  </si>
  <si>
    <t>5056-0002</t>
  </si>
  <si>
    <t xml:space="preserve">        Equipment Rental</t>
  </si>
  <si>
    <t>5056-0005</t>
  </si>
  <si>
    <t xml:space="preserve">        Office Supplies</t>
  </si>
  <si>
    <t>5056-0007</t>
  </si>
  <si>
    <t xml:space="preserve">        Computer Svc. / Supplies</t>
  </si>
  <si>
    <t>5056-0009</t>
  </si>
  <si>
    <t xml:space="preserve">        Dues &amp; Subscriptions</t>
  </si>
  <si>
    <t>5056-0010</t>
  </si>
  <si>
    <t xml:space="preserve">        Postage &amp; Delivery</t>
  </si>
  <si>
    <t>5056-0012</t>
  </si>
  <si>
    <t xml:space="preserve">        Telephone</t>
  </si>
  <si>
    <t>5056-0015</t>
  </si>
  <si>
    <t xml:space="preserve">        Other Administrative Expenses</t>
  </si>
  <si>
    <t>5056-0017</t>
  </si>
  <si>
    <t xml:space="preserve">        Meals &amp; Entertainment</t>
  </si>
  <si>
    <t>5056-0019</t>
  </si>
  <si>
    <t xml:space="preserve">        Bank Charges</t>
  </si>
  <si>
    <t>5056-0030</t>
  </si>
  <si>
    <t xml:space="preserve">        Professional Fees - Legal</t>
  </si>
  <si>
    <t>5056-0033</t>
  </si>
  <si>
    <t xml:space="preserve">        Fees &amp; Permits</t>
  </si>
  <si>
    <t>5056-0036</t>
  </si>
  <si>
    <t xml:space="preserve">        Credit Check Fees</t>
  </si>
  <si>
    <t>5056-0038</t>
  </si>
  <si>
    <t xml:space="preserve">        Renter's Protection Coverage</t>
  </si>
  <si>
    <t>5056-0040</t>
  </si>
  <si>
    <t xml:space="preserve">        Training Expenses</t>
  </si>
  <si>
    <t>5056-0048</t>
  </si>
  <si>
    <t xml:space="preserve">        Answering Service</t>
  </si>
  <si>
    <t>5056-0070</t>
  </si>
  <si>
    <t xml:space="preserve">        Revenue Management</t>
  </si>
  <si>
    <t>5056-0074</t>
  </si>
  <si>
    <t xml:space="preserve">        Wifi / Internet Access</t>
  </si>
  <si>
    <t>5056-0075</t>
  </si>
  <si>
    <t xml:space="preserve">        Music/TV/Video Licensing</t>
  </si>
  <si>
    <t>5056-1000</t>
  </si>
  <si>
    <t xml:space="preserve">          TOTAL GENERAL &amp; ADMINISTRATIVE</t>
  </si>
  <si>
    <t>5095-0000</t>
  </si>
  <si>
    <t xml:space="preserve">  MARKETING</t>
  </si>
  <si>
    <t>5099-0000</t>
  </si>
  <si>
    <t xml:space="preserve">        Locator Fees</t>
  </si>
  <si>
    <t>5101-0000</t>
  </si>
  <si>
    <t xml:space="preserve">        Marketing</t>
  </si>
  <si>
    <t>5101-0001</t>
  </si>
  <si>
    <t xml:space="preserve">        Resident Referral Fees</t>
  </si>
  <si>
    <t>5101-0002</t>
  </si>
  <si>
    <t xml:space="preserve">        Resident Retention</t>
  </si>
  <si>
    <t>5105-0002</t>
  </si>
  <si>
    <t xml:space="preserve">        Internet Advertising</t>
  </si>
  <si>
    <t>5105-0007</t>
  </si>
  <si>
    <t xml:space="preserve">        Resident Retention, Activities, and Refreshments</t>
  </si>
  <si>
    <t>5108-0000</t>
  </si>
  <si>
    <t xml:space="preserve">          TOTAL MARKETING</t>
  </si>
  <si>
    <t>5200-0000</t>
  </si>
  <si>
    <t xml:space="preserve">  REPAIRS &amp; MAINTENANCE</t>
  </si>
  <si>
    <t>5201-0000</t>
  </si>
  <si>
    <t xml:space="preserve">        R&amp;M - Electrical</t>
  </si>
  <si>
    <t>5202-0000</t>
  </si>
  <si>
    <t xml:space="preserve">        R&amp;M - HVAC</t>
  </si>
  <si>
    <t>5203-0000</t>
  </si>
  <si>
    <t xml:space="preserve">        R&amp;M - Plumbing</t>
  </si>
  <si>
    <t xml:space="preserve">        R&amp;M - Appliances</t>
  </si>
  <si>
    <t>5206-0000</t>
  </si>
  <si>
    <t xml:space="preserve">        R&amp;M - Exterior</t>
  </si>
  <si>
    <t>5206-0006</t>
  </si>
  <si>
    <t xml:space="preserve">        R&amp;M - Common Area</t>
  </si>
  <si>
    <t>5206-0010</t>
  </si>
  <si>
    <t xml:space="preserve">        R&amp;M - Pool</t>
  </si>
  <si>
    <t>5206-0012</t>
  </si>
  <si>
    <t xml:space="preserve">        R&amp;M - Golf Cart</t>
  </si>
  <si>
    <t>5206-0014</t>
  </si>
  <si>
    <t xml:space="preserve">        Interior Painting and Supplies</t>
  </si>
  <si>
    <t>5208-0000</t>
  </si>
  <si>
    <t xml:space="preserve">        Cleaning</t>
  </si>
  <si>
    <t>5209-0000</t>
  </si>
  <si>
    <t xml:space="preserve">        Pest Control</t>
  </si>
  <si>
    <t>5211-0003</t>
  </si>
  <si>
    <t xml:space="preserve">        Fencing/Gates</t>
  </si>
  <si>
    <t>5211-0030</t>
  </si>
  <si>
    <t xml:space="preserve">        Keys &amp; Locks</t>
  </si>
  <si>
    <t>5211-0040</t>
  </si>
  <si>
    <t xml:space="preserve">        Uniforms</t>
  </si>
  <si>
    <t>5211-0045</t>
  </si>
  <si>
    <t xml:space="preserve">        Other Operations Expense</t>
  </si>
  <si>
    <t>5211-0061</t>
  </si>
  <si>
    <t xml:space="preserve">        Garage Repairs &amp; Maintenance</t>
  </si>
  <si>
    <t>5211-0064</t>
  </si>
  <si>
    <t xml:space="preserve">        Fire Protection / Life Safety Contract</t>
  </si>
  <si>
    <t>5211-0067</t>
  </si>
  <si>
    <t xml:space="preserve">        Landscape Contract</t>
  </si>
  <si>
    <t>5212-0004</t>
  </si>
  <si>
    <t xml:space="preserve">        Drapery/Mini Blind Rep - Turn Cost</t>
  </si>
  <si>
    <t>5212-0005</t>
  </si>
  <si>
    <t xml:space="preserve">        Painting/Wallpaper - Turn Costs</t>
  </si>
  <si>
    <t>5212-0006</t>
  </si>
  <si>
    <t xml:space="preserve">        Contract Cleaning - Turn Cost</t>
  </si>
  <si>
    <t>5215-0000</t>
  </si>
  <si>
    <t xml:space="preserve">          TOTAL REPAIRS &amp; MAINTENANCE</t>
  </si>
  <si>
    <t>5299-0000</t>
  </si>
  <si>
    <t xml:space="preserve">  UTILITIES</t>
  </si>
  <si>
    <t xml:space="preserve">        Electricity</t>
  </si>
  <si>
    <t>5301-0000</t>
  </si>
  <si>
    <t xml:space="preserve">        Elect-Vacant Units</t>
  </si>
  <si>
    <t xml:space="preserve">        Water &amp; Wastewater</t>
  </si>
  <si>
    <t xml:space="preserve">        Trash Collection</t>
  </si>
  <si>
    <t>5320-0001</t>
  </si>
  <si>
    <t xml:space="preserve">        Valet Trash Collection</t>
  </si>
  <si>
    <t xml:space="preserve">        Natural Gas</t>
  </si>
  <si>
    <t xml:space="preserve">        Cable/Internet</t>
  </si>
  <si>
    <t xml:space="preserve">        Utility Billing Fees</t>
  </si>
  <si>
    <t>5399-0000</t>
  </si>
  <si>
    <t xml:space="preserve">          TOTAL UTILITIES</t>
  </si>
  <si>
    <t>5460-0000</t>
  </si>
  <si>
    <t xml:space="preserve">  MANAGEMENT FEES</t>
  </si>
  <si>
    <t>5461-0000</t>
  </si>
  <si>
    <t xml:space="preserve">        Management Fees</t>
  </si>
  <si>
    <t>5465-0000</t>
  </si>
  <si>
    <t xml:space="preserve">          TOTAL MANAGEMENT FEES</t>
  </si>
  <si>
    <t>5499-0000</t>
  </si>
  <si>
    <t xml:space="preserve">  TAXES</t>
  </si>
  <si>
    <t>5500-0000</t>
  </si>
  <si>
    <t xml:space="preserve">        Property Taxes</t>
  </si>
  <si>
    <t>5500-0004</t>
  </si>
  <si>
    <t xml:space="preserve">        Prior Year Taxes</t>
  </si>
  <si>
    <t>5501-0000</t>
  </si>
  <si>
    <t xml:space="preserve">        Property Taxes - Other</t>
  </si>
  <si>
    <t>5515-0000</t>
  </si>
  <si>
    <t xml:space="preserve">          TOTAL TAXES</t>
  </si>
  <si>
    <t>5519-9999</t>
  </si>
  <si>
    <t xml:space="preserve">  INSURANCE</t>
  </si>
  <si>
    <t>5520-0000</t>
  </si>
  <si>
    <t xml:space="preserve">        Insurance</t>
  </si>
  <si>
    <t>5520-0050</t>
  </si>
  <si>
    <t xml:space="preserve">        Insurance - Other</t>
  </si>
  <si>
    <t>5520-0010</t>
  </si>
  <si>
    <t xml:space="preserve">          TOTAL INSURANCE</t>
  </si>
  <si>
    <t xml:space="preserve">            TOTAL EXPENSES</t>
  </si>
  <si>
    <t xml:space="preserve">            NET OPERATING INCOME/(LOSS)</t>
  </si>
  <si>
    <t xml:space="preserve">  DEBT SERVICE</t>
  </si>
  <si>
    <t xml:space="preserve">        Interest Expense-1st Lien</t>
  </si>
  <si>
    <t>6810-0000</t>
  </si>
  <si>
    <t xml:space="preserve">          TOTAL DEBT SERVICE</t>
  </si>
  <si>
    <t xml:space="preserve">            NET INCOME/(LOSS) AFTER DS</t>
  </si>
  <si>
    <t>7001-0000</t>
  </si>
  <si>
    <t xml:space="preserve">    NON-OPERATING EXPENSES</t>
  </si>
  <si>
    <t>7002-0050</t>
  </si>
  <si>
    <t xml:space="preserve">        Asset Mgmt Fee</t>
  </si>
  <si>
    <t>7009-0000</t>
  </si>
  <si>
    <t xml:space="preserve">        Professional Fees-Other</t>
  </si>
  <si>
    <t>7045-0000</t>
  </si>
  <si>
    <t xml:space="preserve">        Prior Management Expense</t>
  </si>
  <si>
    <t xml:space="preserve">            TOTAL NON-OPERATING EXPENSES</t>
  </si>
  <si>
    <t>7800-0000</t>
  </si>
  <si>
    <t xml:space="preserve">  DEPR/AMORT EXPENSE</t>
  </si>
  <si>
    <t>7805-0000</t>
  </si>
  <si>
    <t xml:space="preserve">        Depreciation Expense</t>
  </si>
  <si>
    <t>7811-0000</t>
  </si>
  <si>
    <t xml:space="preserve">            TOTAL DEPR/AMORT EXP</t>
  </si>
  <si>
    <t xml:space="preserve">            NET INCOME/(LOSS)</t>
  </si>
  <si>
    <t xml:space="preserve">    NON-OPERATING ITEMS</t>
  </si>
  <si>
    <t>1800-0005</t>
  </si>
  <si>
    <t xml:space="preserve">        EXTERIOR IMPROVEMENTS</t>
  </si>
  <si>
    <t>1801-0005</t>
  </si>
  <si>
    <t xml:space="preserve">      ROOF</t>
  </si>
  <si>
    <t>1802-0000</t>
  </si>
  <si>
    <t xml:space="preserve">        Roof</t>
  </si>
  <si>
    <t>1810-0010</t>
  </si>
  <si>
    <t xml:space="preserve">          TOTAL ROOF</t>
  </si>
  <si>
    <t>1811-0005</t>
  </si>
  <si>
    <t xml:space="preserve">      PLUMBING</t>
  </si>
  <si>
    <t>1814-0000</t>
  </si>
  <si>
    <t xml:space="preserve">        Plumbing</t>
  </si>
  <si>
    <t>1820-0010</t>
  </si>
  <si>
    <t xml:space="preserve">          TOTAL PLUMBING</t>
  </si>
  <si>
    <t>1837-0005</t>
  </si>
  <si>
    <t xml:space="preserve">      WINDOWS AND DOORS</t>
  </si>
  <si>
    <t>1838-0000</t>
  </si>
  <si>
    <t xml:space="preserve">        Windows and Glass</t>
  </si>
  <si>
    <t>1848-0010</t>
  </si>
  <si>
    <t xml:space="preserve">          TOTAL WINDOWS AND DOORS</t>
  </si>
  <si>
    <t>1869-0001</t>
  </si>
  <si>
    <t xml:space="preserve">        Fire Control</t>
  </si>
  <si>
    <t>1882-0000</t>
  </si>
  <si>
    <t xml:space="preserve">      LANDSCAPING &amp; SITE DRAINAGE</t>
  </si>
  <si>
    <t xml:space="preserve">        Irrigation</t>
  </si>
  <si>
    <t>1891-0010</t>
  </si>
  <si>
    <t xml:space="preserve">          TOTAL LANDSCAPING &amp; DRAINAGE</t>
  </si>
  <si>
    <t>1892-0000</t>
  </si>
  <si>
    <t xml:space="preserve">        Foundation</t>
  </si>
  <si>
    <t>1911-0005</t>
  </si>
  <si>
    <t xml:space="preserve">      POOL &amp; EXTERIOR COMMON AREA</t>
  </si>
  <si>
    <t>1918-0000</t>
  </si>
  <si>
    <t xml:space="preserve">        Pool Improvements</t>
  </si>
  <si>
    <t>1923-0010</t>
  </si>
  <si>
    <t xml:space="preserve">          TOTAL POOL &amp; EXTERIOR COMMON AREA</t>
  </si>
  <si>
    <t>1933-0005</t>
  </si>
  <si>
    <t xml:space="preserve">      FENCING</t>
  </si>
  <si>
    <t>1934-0000</t>
  </si>
  <si>
    <t xml:space="preserve">        Perimeter Fencing</t>
  </si>
  <si>
    <t>1936-0000</t>
  </si>
  <si>
    <t xml:space="preserve">        Yard Additions</t>
  </si>
  <si>
    <t>1942-0010</t>
  </si>
  <si>
    <t xml:space="preserve">          TOTAL FENCING</t>
  </si>
  <si>
    <t>1943-0005</t>
  </si>
  <si>
    <t xml:space="preserve">      FITNESS CENTER</t>
  </si>
  <si>
    <t>1944-0000</t>
  </si>
  <si>
    <t xml:space="preserve">        Fitness Center Equipment</t>
  </si>
  <si>
    <t>1959-0010</t>
  </si>
  <si>
    <t xml:space="preserve">          TOTAL FITNESS CENTER</t>
  </si>
  <si>
    <t>1970-0010</t>
  </si>
  <si>
    <t xml:space="preserve">        TOTAL EXTERIOR IMPROVEMENTS</t>
  </si>
  <si>
    <t>1970-0005</t>
  </si>
  <si>
    <t xml:space="preserve">        INTERIOR IMPROVEMENTS</t>
  </si>
  <si>
    <t>1978-0005</t>
  </si>
  <si>
    <t xml:space="preserve">        Washer/Dryer</t>
  </si>
  <si>
    <t>1985-0000</t>
  </si>
  <si>
    <t xml:space="preserve">        Interior Windows</t>
  </si>
  <si>
    <t>1986-0000</t>
  </si>
  <si>
    <t xml:space="preserve">        Interior Paint</t>
  </si>
  <si>
    <t>1986-0001</t>
  </si>
  <si>
    <t xml:space="preserve">        Doors</t>
  </si>
  <si>
    <t>1986-1000</t>
  </si>
  <si>
    <t xml:space="preserve">        Interior Miscellaneous</t>
  </si>
  <si>
    <t>1974-0000</t>
  </si>
  <si>
    <t xml:space="preserve">        HVAC Additions</t>
  </si>
  <si>
    <t>1976-0000</t>
  </si>
  <si>
    <t xml:space="preserve">        Flooring</t>
  </si>
  <si>
    <t>1978-0000</t>
  </si>
  <si>
    <t xml:space="preserve">        Equipment/Appliances</t>
  </si>
  <si>
    <t>1986-0050</t>
  </si>
  <si>
    <t xml:space="preserve">        Interior Renovation</t>
  </si>
  <si>
    <t>1989-0010</t>
  </si>
  <si>
    <t xml:space="preserve">        TOTAL INTERIOR IMPROVEMENTS</t>
  </si>
  <si>
    <t xml:space="preserve">    TOTAL NON-OPERATING ITEMS</t>
  </si>
  <si>
    <t>The Sarah at Lake Houston (46802)</t>
  </si>
  <si>
    <t>4015-0002</t>
  </si>
  <si>
    <t xml:space="preserve">        Carport Rent</t>
  </si>
  <si>
    <t>4015-0003</t>
  </si>
  <si>
    <t xml:space="preserve">        Storage Rent</t>
  </si>
  <si>
    <t xml:space="preserve">        Utility Income</t>
  </si>
  <si>
    <t>4081-0006</t>
  </si>
  <si>
    <t xml:space="preserve">        Gas Income</t>
  </si>
  <si>
    <t>4403-0001</t>
  </si>
  <si>
    <t xml:space="preserve">        Community Amentity Fee</t>
  </si>
  <si>
    <t>4411-0000</t>
  </si>
  <si>
    <t xml:space="preserve">        Cleaning Income</t>
  </si>
  <si>
    <t>5056-0006</t>
  </si>
  <si>
    <t xml:space="preserve">        TAA Lease Forms/Membership</t>
  </si>
  <si>
    <t>5056-0041</t>
  </si>
  <si>
    <t xml:space="preserve">        Employee Relations</t>
  </si>
  <si>
    <t>5100-0000</t>
  </si>
  <si>
    <t xml:space="preserve">        Advertising</t>
  </si>
  <si>
    <t>5204-0000</t>
  </si>
  <si>
    <t xml:space="preserve">        R&amp;M - Walls &amp; Windows</t>
  </si>
  <si>
    <t xml:space="preserve">        Misc Supplies &amp; Hardware</t>
  </si>
  <si>
    <t>5211-0062</t>
  </si>
  <si>
    <t xml:space="preserve">        Boiler Contract</t>
  </si>
  <si>
    <t>5211-0065</t>
  </si>
  <si>
    <t xml:space="preserve">        Intrusion Alarm Contract</t>
  </si>
  <si>
    <t>5211-0066</t>
  </si>
  <si>
    <t xml:space="preserve">        Lake Maintenance Contract</t>
  </si>
  <si>
    <t>5212-0002</t>
  </si>
  <si>
    <t xml:space="preserve">        Carpet Cleaning - Turn Costs</t>
  </si>
  <si>
    <t>5212-0007</t>
  </si>
  <si>
    <t xml:space="preserve">        MiscTurn Costs - Turn Costs</t>
  </si>
  <si>
    <t>5500-0001</t>
  </si>
  <si>
    <t xml:space="preserve">        Tax Consultant</t>
  </si>
  <si>
    <t>5505-0000</t>
  </si>
  <si>
    <t xml:space="preserve">        Franchise Taxes</t>
  </si>
  <si>
    <t>5509-0000</t>
  </si>
  <si>
    <t xml:space="preserve">        Other Taxes/Assessments</t>
  </si>
  <si>
    <t>7007-0000</t>
  </si>
  <si>
    <t xml:space="preserve">        Other Non-Operating Expense</t>
  </si>
  <si>
    <t>INTERIOR &amp; EXTERIOR RENOVATIONS</t>
  </si>
  <si>
    <t xml:space="preserve">        EXTERIOR RENOVATIONS</t>
  </si>
  <si>
    <t>7200-0008</t>
  </si>
  <si>
    <t>7200-0038</t>
  </si>
  <si>
    <t>7200-0067</t>
  </si>
  <si>
    <t xml:space="preserve">        Garage/Carport</t>
  </si>
  <si>
    <t>7200-0069</t>
  </si>
  <si>
    <t>7200-0076</t>
  </si>
  <si>
    <t xml:space="preserve">        Fitness Center Fixtures</t>
  </si>
  <si>
    <t xml:space="preserve">          TOTAL EXTERIOR RENOVATIONS</t>
  </si>
  <si>
    <t>TOTAL INTEROR &amp; EXTERIOR RENOVATIONS</t>
  </si>
  <si>
    <t>1870-0000</t>
  </si>
  <si>
    <t xml:space="preserve">        Electrical/Lighting</t>
  </si>
  <si>
    <t>1884-0000</t>
  </si>
  <si>
    <t xml:space="preserve">        Landscape Additions</t>
  </si>
  <si>
    <t>1912-0000</t>
  </si>
  <si>
    <t xml:space="preserve">        Equipment</t>
  </si>
  <si>
    <t>1926-0000</t>
  </si>
  <si>
    <t xml:space="preserve">        Golf Carts</t>
  </si>
  <si>
    <t>1930-0000</t>
  </si>
  <si>
    <t>1970-0012</t>
  </si>
  <si>
    <t xml:space="preserve">        WIP - Ext Renovations</t>
  </si>
  <si>
    <t>1972-0001</t>
  </si>
  <si>
    <t xml:space="preserve">        Lighting</t>
  </si>
  <si>
    <t>1983-0000</t>
  </si>
  <si>
    <t xml:space="preserve">        Interior Plumbing</t>
  </si>
  <si>
    <t>Income Statement: Month 13 Change Sign</t>
  </si>
  <si>
    <t>Debt</t>
  </si>
  <si>
    <t>Copia Lofts</t>
  </si>
  <si>
    <t>Cash Basis</t>
  </si>
  <si>
    <t>Revenue</t>
  </si>
  <si>
    <t>RENTAL INCOME</t>
  </si>
  <si>
    <t>Gross Potential Rent-Residential</t>
  </si>
  <si>
    <t>Gross Potential Rent-Commercial</t>
  </si>
  <si>
    <t>TOTAL RENTAL INCOME</t>
  </si>
  <si>
    <t>RENTAL REDUCTIONS</t>
  </si>
  <si>
    <t>Gain On Lease</t>
  </si>
  <si>
    <t>4030</t>
  </si>
  <si>
    <t>Loss On Lease</t>
  </si>
  <si>
    <t>4045</t>
  </si>
  <si>
    <t>Renovation Loss</t>
  </si>
  <si>
    <t>Change in Delinquency</t>
  </si>
  <si>
    <t>4420</t>
  </si>
  <si>
    <t>Rent Concession</t>
  </si>
  <si>
    <t>4435</t>
  </si>
  <si>
    <t>Employee Discounts</t>
  </si>
  <si>
    <t>4430</t>
  </si>
  <si>
    <t>Move In Concession</t>
  </si>
  <si>
    <t>TOTAL RENTAL REDUCTIONS</t>
  </si>
  <si>
    <t>OTHER PROPERTY INCOME</t>
  </si>
  <si>
    <t>Damages</t>
  </si>
  <si>
    <t>Maintenance &amp; Repairs</t>
  </si>
  <si>
    <t>4200</t>
  </si>
  <si>
    <t>Early Termination Fees</t>
  </si>
  <si>
    <t>4205</t>
  </si>
  <si>
    <t>Month-to-Month Fee</t>
  </si>
  <si>
    <t>4209</t>
  </si>
  <si>
    <t>Insufficient Notice</t>
  </si>
  <si>
    <t>4210</t>
  </si>
  <si>
    <t>Late Fees</t>
  </si>
  <si>
    <t>4220</t>
  </si>
  <si>
    <t>4230</t>
  </si>
  <si>
    <t>4235</t>
  </si>
  <si>
    <t>4240</t>
  </si>
  <si>
    <t>Administrative Fee</t>
  </si>
  <si>
    <t>4250</t>
  </si>
  <si>
    <t>4260</t>
  </si>
  <si>
    <t>Pet Fee</t>
  </si>
  <si>
    <t>4270</t>
  </si>
  <si>
    <t>Parking</t>
  </si>
  <si>
    <t>4271</t>
  </si>
  <si>
    <t>Parkade Parking Income</t>
  </si>
  <si>
    <t>4272</t>
  </si>
  <si>
    <t>St. Charles Parking Lot</t>
  </si>
  <si>
    <t>St. Charles Parking Lot - Income</t>
  </si>
  <si>
    <t>4273</t>
  </si>
  <si>
    <t>Marriott Parking Garage</t>
  </si>
  <si>
    <t>4280</t>
  </si>
  <si>
    <t>Storage</t>
  </si>
  <si>
    <t>4281</t>
  </si>
  <si>
    <t>Lockout</t>
  </si>
  <si>
    <t>4282</t>
  </si>
  <si>
    <t>Key/Lock Replacements</t>
  </si>
  <si>
    <t>4290</t>
  </si>
  <si>
    <t>Amenity Reservation</t>
  </si>
  <si>
    <t>4295</t>
  </si>
  <si>
    <t>Risk Mitigation Insurance</t>
  </si>
  <si>
    <t>4291</t>
  </si>
  <si>
    <t>Furniture Rental Income</t>
  </si>
  <si>
    <t>4294</t>
  </si>
  <si>
    <t>AT &amp; T Marketing Income</t>
  </si>
  <si>
    <t>4296</t>
  </si>
  <si>
    <t>Deposit Insure-Homebody</t>
  </si>
  <si>
    <t>4297</t>
  </si>
  <si>
    <t>Rent Dynamics</t>
  </si>
  <si>
    <t>4298</t>
  </si>
  <si>
    <t>Corporate Furnished - Income</t>
  </si>
  <si>
    <t>4300</t>
  </si>
  <si>
    <t>4310</t>
  </si>
  <si>
    <t>Trash</t>
  </si>
  <si>
    <t>4320</t>
  </si>
  <si>
    <t>4321</t>
  </si>
  <si>
    <t>Electric - Occupied Units</t>
  </si>
  <si>
    <t>4322</t>
  </si>
  <si>
    <t>HVAC Energy Usage</t>
  </si>
  <si>
    <t>4323</t>
  </si>
  <si>
    <t>Utility Violation Admin Fee</t>
  </si>
  <si>
    <t>4324</t>
  </si>
  <si>
    <t>Pest Control Reimbursement</t>
  </si>
  <si>
    <t>4325</t>
  </si>
  <si>
    <t>Rub Utility Service Fee</t>
  </si>
  <si>
    <t>4330</t>
  </si>
  <si>
    <t>Washer/Dryer Income</t>
  </si>
  <si>
    <t>4335</t>
  </si>
  <si>
    <t>Utility Income Furnished Apts</t>
  </si>
  <si>
    <t>4340</t>
  </si>
  <si>
    <t>Collections Expense</t>
  </si>
  <si>
    <t>4350</t>
  </si>
  <si>
    <t>Bad Debt Write Off</t>
  </si>
  <si>
    <t>4360</t>
  </si>
  <si>
    <t>4400</t>
  </si>
  <si>
    <t>Application Fee Concesion</t>
  </si>
  <si>
    <t>4410</t>
  </si>
  <si>
    <t>Administrative Fee Concession</t>
  </si>
  <si>
    <t>4440</t>
  </si>
  <si>
    <t>4441</t>
  </si>
  <si>
    <t>Security Deposit Forfeit</t>
  </si>
  <si>
    <t>4900</t>
  </si>
  <si>
    <t>TOTAL OTHER PROPERTY INCOME</t>
  </si>
  <si>
    <t>4740</t>
  </si>
  <si>
    <t>Intercompany Reimbursement</t>
  </si>
  <si>
    <t>4750</t>
  </si>
  <si>
    <t>4998</t>
  </si>
  <si>
    <t>[SYSTEM] Management Fee Income</t>
  </si>
  <si>
    <t>[SYSTEM] Beginning Balance</t>
  </si>
  <si>
    <t>CAM INCOME</t>
  </si>
  <si>
    <t>4701</t>
  </si>
  <si>
    <t>CAM Real Estate Tax</t>
  </si>
  <si>
    <t>4702</t>
  </si>
  <si>
    <t>CAM Insurance</t>
  </si>
  <si>
    <t>4703</t>
  </si>
  <si>
    <t>CAM Utility Fee</t>
  </si>
  <si>
    <t>4704</t>
  </si>
  <si>
    <t>CAM Trash</t>
  </si>
  <si>
    <t>TOTAL CAM INCOME</t>
  </si>
  <si>
    <t>TOTAL OPERATING INCOME</t>
  </si>
  <si>
    <t>SALARY &amp; WAGES</t>
  </si>
  <si>
    <t>Property Manager - Base</t>
  </si>
  <si>
    <t>5105</t>
  </si>
  <si>
    <t>Assistant Manager - Base</t>
  </si>
  <si>
    <t>Administrative - Base</t>
  </si>
  <si>
    <t>Leasing - Base</t>
  </si>
  <si>
    <t>Maintenance - Base</t>
  </si>
  <si>
    <t>5121</t>
  </si>
  <si>
    <t>Ground/Porter - Base</t>
  </si>
  <si>
    <t>5123</t>
  </si>
  <si>
    <t>Housekeeping - Base</t>
  </si>
  <si>
    <t>Overtime - Administrative</t>
  </si>
  <si>
    <t>Overtime - Leasing</t>
  </si>
  <si>
    <t>Overtime - Maintenance</t>
  </si>
  <si>
    <t>Overtime - Grounds/Porter</t>
  </si>
  <si>
    <t>5223</t>
  </si>
  <si>
    <t>Overtime - Housekeeping</t>
  </si>
  <si>
    <t>Leasing  - Commissions</t>
  </si>
  <si>
    <t>5315</t>
  </si>
  <si>
    <t>Payroll Allocation</t>
  </si>
  <si>
    <t>Property Manager - Bonus</t>
  </si>
  <si>
    <t>5505</t>
  </si>
  <si>
    <t>Assistant Manager - Bonus</t>
  </si>
  <si>
    <t>Administrative - Bonus</t>
  </si>
  <si>
    <t>5515</t>
  </si>
  <si>
    <t>Leasing - Bonus</t>
  </si>
  <si>
    <t>5520</t>
  </si>
  <si>
    <t>Maintenance - Bonus</t>
  </si>
  <si>
    <t>5523</t>
  </si>
  <si>
    <t>Housekeeping - Bonus</t>
  </si>
  <si>
    <t>5521</t>
  </si>
  <si>
    <t>Grounds/Porter - Bonus</t>
  </si>
  <si>
    <t>5601</t>
  </si>
  <si>
    <t>Employee Insurance Benefits</t>
  </si>
  <si>
    <t>5602</t>
  </si>
  <si>
    <t>5606</t>
  </si>
  <si>
    <t>Payroll Processing Fee</t>
  </si>
  <si>
    <t>TOTAL SALARY &amp; WAGES</t>
  </si>
  <si>
    <t>MAINTENANCE  &amp; MATERIAL</t>
  </si>
  <si>
    <t>Boiler/Chiller Maintenance</t>
  </si>
  <si>
    <t>6251</t>
  </si>
  <si>
    <t>Generator Maintenance</t>
  </si>
  <si>
    <t>6425</t>
  </si>
  <si>
    <t>Maintenance - Labor</t>
  </si>
  <si>
    <t>6426</t>
  </si>
  <si>
    <t>Maintenance - Materials</t>
  </si>
  <si>
    <t>6427</t>
  </si>
  <si>
    <t>Maintenance - Tools &amp; Equipment</t>
  </si>
  <si>
    <t>TOTAL MAINTENANCE &amp; MATERIAL</t>
  </si>
  <si>
    <t>MAKE READY</t>
  </si>
  <si>
    <t>6400</t>
  </si>
  <si>
    <t>Make Ready - Labor</t>
  </si>
  <si>
    <t>6401</t>
  </si>
  <si>
    <t>Make Ready - Materials</t>
  </si>
  <si>
    <t>6402</t>
  </si>
  <si>
    <t>Make Ready - Painting</t>
  </si>
  <si>
    <t>6404</t>
  </si>
  <si>
    <t>Make Ready - Carpet Cleaning</t>
  </si>
  <si>
    <t>6403</t>
  </si>
  <si>
    <t>Make Ready - Cleaning</t>
  </si>
  <si>
    <t>TOTAL MAKE READY</t>
  </si>
  <si>
    <t>UTILITIES</t>
  </si>
  <si>
    <t>6255</t>
  </si>
  <si>
    <t>Bulk Cable &amp; Internet</t>
  </si>
  <si>
    <t>Electric - Common Area</t>
  </si>
  <si>
    <t>6301</t>
  </si>
  <si>
    <t>Electric - Vacant</t>
  </si>
  <si>
    <t>6302</t>
  </si>
  <si>
    <t>6304</t>
  </si>
  <si>
    <t>Electric - Fire Pump</t>
  </si>
  <si>
    <t>Electric - Parking Lot</t>
  </si>
  <si>
    <t>Gas - Common Areas</t>
  </si>
  <si>
    <t>6311</t>
  </si>
  <si>
    <t>Gas - Vacant</t>
  </si>
  <si>
    <t>6312</t>
  </si>
  <si>
    <t>Gas - Occupied Units</t>
  </si>
  <si>
    <t>6321</t>
  </si>
  <si>
    <t>6330</t>
  </si>
  <si>
    <t>Phone Service</t>
  </si>
  <si>
    <t>6332</t>
  </si>
  <si>
    <t>Office Internet Service</t>
  </si>
  <si>
    <t>6303</t>
  </si>
  <si>
    <t>Electric - Retail</t>
  </si>
  <si>
    <t>6335</t>
  </si>
  <si>
    <t>TOTAL UTILITIES</t>
  </si>
  <si>
    <t>CONTRACT SERVICES</t>
  </si>
  <si>
    <t>Landscaping Contract</t>
  </si>
  <si>
    <t>Snow Removal</t>
  </si>
  <si>
    <t>Exterminating</t>
  </si>
  <si>
    <t>Security Service</t>
  </si>
  <si>
    <t>6236</t>
  </si>
  <si>
    <t>Key System</t>
  </si>
  <si>
    <t>6237</t>
  </si>
  <si>
    <t>Access Control Service</t>
  </si>
  <si>
    <t>Fire/Sprinkler Service</t>
  </si>
  <si>
    <t>6242</t>
  </si>
  <si>
    <t>Mechanical Service Contracts</t>
  </si>
  <si>
    <t>6245</t>
  </si>
  <si>
    <t>Elevator Contract</t>
  </si>
  <si>
    <t>Laundry Contract</t>
  </si>
  <si>
    <t>Parking Fees</t>
  </si>
  <si>
    <t>6420</t>
  </si>
  <si>
    <t>Janitorial - Labor</t>
  </si>
  <si>
    <t>TOTAL CONTRACT SERVICES</t>
  </si>
  <si>
    <t>CORPORATE SUITE</t>
  </si>
  <si>
    <t>6476</t>
  </si>
  <si>
    <t>Corporate Furnished - Internet</t>
  </si>
  <si>
    <t>6474</t>
  </si>
  <si>
    <t>Corporate Furnished - Furniture</t>
  </si>
  <si>
    <t>6475</t>
  </si>
  <si>
    <t>Corporate Furnished - Utilities</t>
  </si>
  <si>
    <t>TOTAL CORPORATE SUITE</t>
  </si>
  <si>
    <t>PROPERTY OPERATING EXPENSES</t>
  </si>
  <si>
    <t>Bank Recon Adjustments</t>
  </si>
  <si>
    <t>5607</t>
  </si>
  <si>
    <t>5608</t>
  </si>
  <si>
    <t>Employee Training</t>
  </si>
  <si>
    <t>5625</t>
  </si>
  <si>
    <t>Employee Severance</t>
  </si>
  <si>
    <t>Temporary Employment Services</t>
  </si>
  <si>
    <t>5650</t>
  </si>
  <si>
    <t>Employee Fringe Benefits</t>
  </si>
  <si>
    <t>5801</t>
  </si>
  <si>
    <t>5802</t>
  </si>
  <si>
    <t>5803</t>
  </si>
  <si>
    <t>Office Equipment</t>
  </si>
  <si>
    <t>Staff Uniforms</t>
  </si>
  <si>
    <t>Printed Materials</t>
  </si>
  <si>
    <t>5806</t>
  </si>
  <si>
    <t>Association Fee</t>
  </si>
  <si>
    <t>5807</t>
  </si>
  <si>
    <t>5808</t>
  </si>
  <si>
    <t>5905</t>
  </si>
  <si>
    <t>Furniture Rental Fee</t>
  </si>
  <si>
    <t>5809</t>
  </si>
  <si>
    <t>Express Mail</t>
  </si>
  <si>
    <t>5813</t>
  </si>
  <si>
    <t>Consulting Fees</t>
  </si>
  <si>
    <t>5814</t>
  </si>
  <si>
    <t>Professional Fees - Other</t>
  </si>
  <si>
    <t>5901</t>
  </si>
  <si>
    <t>Leasing Fees</t>
  </si>
  <si>
    <t>5903</t>
  </si>
  <si>
    <t>Legal Expense</t>
  </si>
  <si>
    <t>5904</t>
  </si>
  <si>
    <t>Credit Reporting Fee</t>
  </si>
  <si>
    <t>5906</t>
  </si>
  <si>
    <t>Public Relations</t>
  </si>
  <si>
    <t>5907</t>
  </si>
  <si>
    <t>Occupancy Inspections</t>
  </si>
  <si>
    <t>5910</t>
  </si>
  <si>
    <t>Building Permits</t>
  </si>
  <si>
    <t>Entrata Fees</t>
  </si>
  <si>
    <t>5913</t>
  </si>
  <si>
    <t>Vero Screening</t>
  </si>
  <si>
    <t>Miscellaneous Expense</t>
  </si>
  <si>
    <t>6299</t>
  </si>
  <si>
    <t>Miscellaneous Equipment Rental</t>
  </si>
  <si>
    <t>6428</t>
  </si>
  <si>
    <t>Shared Property Expenses</t>
  </si>
  <si>
    <t>6421</t>
  </si>
  <si>
    <t>Janitorial - Supplies</t>
  </si>
  <si>
    <t>TOTAL PROPERTY OPERATING EXPENSES</t>
  </si>
  <si>
    <t>AMENITIES</t>
  </si>
  <si>
    <t>6185</t>
  </si>
  <si>
    <t>Parking Lot Expenses</t>
  </si>
  <si>
    <t>St. Charles Parking Lot - Expenses</t>
  </si>
  <si>
    <t>Cafe</t>
  </si>
  <si>
    <t>Sauna/Spa</t>
  </si>
  <si>
    <t>Playground</t>
  </si>
  <si>
    <t>6165</t>
  </si>
  <si>
    <t>Pool</t>
  </si>
  <si>
    <t>Clubhouse/Game Room</t>
  </si>
  <si>
    <t>Fitness Center</t>
  </si>
  <si>
    <t>6151</t>
  </si>
  <si>
    <t>TOTAL AMENITIES EXPENSE</t>
  </si>
  <si>
    <t>APPLICANCES REPAIR/REPLACE</t>
  </si>
  <si>
    <t>6453</t>
  </si>
  <si>
    <t>Microwave Repair/Replace</t>
  </si>
  <si>
    <t>6452</t>
  </si>
  <si>
    <t>Dishwasher Repair/Replace</t>
  </si>
  <si>
    <t>6451</t>
  </si>
  <si>
    <t>Stove Repair/Replace</t>
  </si>
  <si>
    <t>Refrigerators Repair/Replace</t>
  </si>
  <si>
    <t>REPAIR &amp; MAINTENANCE</t>
  </si>
  <si>
    <t>6501</t>
  </si>
  <si>
    <t>R&amp;M - Unit General Repairs</t>
  </si>
  <si>
    <t>6502</t>
  </si>
  <si>
    <t>R&amp;M - Floors</t>
  </si>
  <si>
    <t>6503</t>
  </si>
  <si>
    <t>R&amp;M - Walls</t>
  </si>
  <si>
    <t>6504</t>
  </si>
  <si>
    <t>R&amp;M - Windows</t>
  </si>
  <si>
    <t>6506</t>
  </si>
  <si>
    <t>R&amp;M - Locks/Keys</t>
  </si>
  <si>
    <t>6507</t>
  </si>
  <si>
    <t>6508</t>
  </si>
  <si>
    <t>6509</t>
  </si>
  <si>
    <t>R&amp;M - Smoke/Carbon Monoxide Detectors</t>
  </si>
  <si>
    <t>R&amp;M - Roof Repairs</t>
  </si>
  <si>
    <t>R&amp;M - Gutters</t>
  </si>
  <si>
    <t>R&amp;M - Parking Lot/Garage</t>
  </si>
  <si>
    <t>6517</t>
  </si>
  <si>
    <t>R&amp;M - Access Control</t>
  </si>
  <si>
    <t>6518</t>
  </si>
  <si>
    <t>R&amp;M - Corridors</t>
  </si>
  <si>
    <t>6519</t>
  </si>
  <si>
    <t>R&amp;M - Water Heater</t>
  </si>
  <si>
    <t>R&amp;M - Boiler/Chiller</t>
  </si>
  <si>
    <t>R&amp;M - Fire/Sprinkler</t>
  </si>
  <si>
    <t>6522</t>
  </si>
  <si>
    <t>R&amp;M - Exterior Painting</t>
  </si>
  <si>
    <t>6523</t>
  </si>
  <si>
    <t>R&amp;M - Exterior Wall</t>
  </si>
  <si>
    <t>6524</t>
  </si>
  <si>
    <t>R&amp;M - Dumpster Enclosures</t>
  </si>
  <si>
    <t>R&amp;M - Fencing Repairs</t>
  </si>
  <si>
    <t>6527</t>
  </si>
  <si>
    <t>R&amp;M - Elevators</t>
  </si>
  <si>
    <t>6526</t>
  </si>
  <si>
    <t>R&amp;M - Property Signage</t>
  </si>
  <si>
    <t>TOTAL REPAIR &amp; MAINTENANCE</t>
  </si>
  <si>
    <t>MARKETING &amp; RETENTION</t>
  </si>
  <si>
    <t>6001</t>
  </si>
  <si>
    <t>Advertising &amp; Promotions</t>
  </si>
  <si>
    <t>6002</t>
  </si>
  <si>
    <t>One-Time Rental Concessions</t>
  </si>
  <si>
    <t>6003</t>
  </si>
  <si>
    <t>Events &amp; Promotions</t>
  </si>
  <si>
    <t>6004</t>
  </si>
  <si>
    <t>Marketing - Entertainment</t>
  </si>
  <si>
    <t>6005</t>
  </si>
  <si>
    <t>Building Decorations</t>
  </si>
  <si>
    <t>6006</t>
  </si>
  <si>
    <t>Marketing Staff Special Allocation</t>
  </si>
  <si>
    <t>6010</t>
  </si>
  <si>
    <t>Move In Gifts/Promo Items</t>
  </si>
  <si>
    <t>Resident Referral</t>
  </si>
  <si>
    <t>6130</t>
  </si>
  <si>
    <t>Agent Referral</t>
  </si>
  <si>
    <t>Website Fees</t>
  </si>
  <si>
    <t>TOTAL MARKETING &amp; RETENTION</t>
  </si>
  <si>
    <t>TAXES</t>
  </si>
  <si>
    <t>6601</t>
  </si>
  <si>
    <t>6602</t>
  </si>
  <si>
    <t>Parking Lot Real Estate Taxes</t>
  </si>
  <si>
    <t>6603</t>
  </si>
  <si>
    <t>Personal Property Tax</t>
  </si>
  <si>
    <t>6604</t>
  </si>
  <si>
    <t>Taxes - Other</t>
  </si>
  <si>
    <t>6605</t>
  </si>
  <si>
    <t>Tax Certiorari Fees</t>
  </si>
  <si>
    <t>TOTAL TAXES</t>
  </si>
  <si>
    <t>PROPERTY INSURANCE</t>
  </si>
  <si>
    <t>Property General Liability Insurance</t>
  </si>
  <si>
    <t>6611</t>
  </si>
  <si>
    <t>Property Flood Insurance</t>
  </si>
  <si>
    <t>6612</t>
  </si>
  <si>
    <t>Auto Insurance</t>
  </si>
  <si>
    <t>6699</t>
  </si>
  <si>
    <t>Insurance Other</t>
  </si>
  <si>
    <t>TOTAL PROPERTY INSURANCE</t>
  </si>
  <si>
    <t>CAM EXPENSES</t>
  </si>
  <si>
    <t>CAM - Cleaning</t>
  </si>
  <si>
    <t>7001</t>
  </si>
  <si>
    <t>CAM - Landscaping</t>
  </si>
  <si>
    <t>7002</t>
  </si>
  <si>
    <t>CAM - Parking Lot R&amp;M</t>
  </si>
  <si>
    <t>7003</t>
  </si>
  <si>
    <t>CAM - Parking Lot Cleaning</t>
  </si>
  <si>
    <t>7004</t>
  </si>
  <si>
    <t>CAM - Snow Removal</t>
  </si>
  <si>
    <t>7005</t>
  </si>
  <si>
    <t>CAM - Pest Control</t>
  </si>
  <si>
    <t>7006</t>
  </si>
  <si>
    <t>CAM - HVAC Repairs</t>
  </si>
  <si>
    <t>7007</t>
  </si>
  <si>
    <t>CAM - Utilities</t>
  </si>
  <si>
    <t>CAM - Signage</t>
  </si>
  <si>
    <t>7009</t>
  </si>
  <si>
    <t>CAM - Repairs &amp; Maintenance</t>
  </si>
  <si>
    <t>CAM - Real Estate Tax</t>
  </si>
  <si>
    <t>CAM - Insurance</t>
  </si>
  <si>
    <t>CAM - Management Expense</t>
  </si>
  <si>
    <t>CAM - Miscelleneous Expense</t>
  </si>
  <si>
    <t>TOTAL CAM EXPENSES</t>
  </si>
  <si>
    <t>DEBT SERVICE</t>
  </si>
  <si>
    <t>7505</t>
  </si>
  <si>
    <t>HUD Annual MIP</t>
  </si>
  <si>
    <t>Mortgage Interest</t>
  </si>
  <si>
    <t>TOTAL DEBT SERVICE</t>
  </si>
  <si>
    <t>NON-OPERATING EXPENSES</t>
  </si>
  <si>
    <t>8002</t>
  </si>
  <si>
    <t>8001</t>
  </si>
  <si>
    <t>Renovation Plan Expenses</t>
  </si>
  <si>
    <t>Commercial Leasing Commission</t>
  </si>
  <si>
    <t>8003</t>
  </si>
  <si>
    <t>Development Management Fee</t>
  </si>
  <si>
    <t>CONSTRUCTION EXPENSES</t>
  </si>
  <si>
    <t>8113</t>
  </si>
  <si>
    <t>Construction Change Orders</t>
  </si>
  <si>
    <t>8112</t>
  </si>
  <si>
    <t>Construction Flooring</t>
  </si>
  <si>
    <t>8111</t>
  </si>
  <si>
    <t>Construction - Professional Services</t>
  </si>
  <si>
    <t>8110</t>
  </si>
  <si>
    <t>Construction Contingency</t>
  </si>
  <si>
    <t>8109</t>
  </si>
  <si>
    <t>Construction - Mgmt/Overhead</t>
  </si>
  <si>
    <t>8108</t>
  </si>
  <si>
    <t>Construction - Units</t>
  </si>
  <si>
    <t>8107</t>
  </si>
  <si>
    <t>Construction - Office</t>
  </si>
  <si>
    <t>8106</t>
  </si>
  <si>
    <t>Construction - Corridors</t>
  </si>
  <si>
    <t>8105</t>
  </si>
  <si>
    <t>Construction - Entry/Main Lobby</t>
  </si>
  <si>
    <t>8104</t>
  </si>
  <si>
    <t>Construction - Access Control</t>
  </si>
  <si>
    <t>8103</t>
  </si>
  <si>
    <t>Construction - Basement</t>
  </si>
  <si>
    <t>8102</t>
  </si>
  <si>
    <t>Construction - Exterior</t>
  </si>
  <si>
    <t>Construction - General Conditions</t>
  </si>
  <si>
    <t>NOI AFTER NON-OPERERATING EXPENSES</t>
  </si>
  <si>
    <t>Need to hardcode in Insurance and Property Taxes. Not on property financials, on Quikbooks Asset Level</t>
  </si>
  <si>
    <t>Need to hardcode Professional Fees. Not on property financials, on Quikbooks Asset Level</t>
  </si>
  <si>
    <t>Need to hardcode Debt Service. Not on property financials, on Quikbooks Asset Level</t>
  </si>
  <si>
    <t xml:space="preserve">      Other Current Assets</t>
  </si>
  <si>
    <t xml:space="preserve">      Total Other Current Assets</t>
  </si>
  <si>
    <t xml:space="preserve">      Current Liabilities</t>
  </si>
  <si>
    <t xml:space="preserve">      Total Current Liabilities</t>
  </si>
  <si>
    <t xml:space="preserve">      Accounts Receivable</t>
  </si>
  <si>
    <t xml:space="preserve">      Total Accounts Receivable</t>
  </si>
  <si>
    <t xml:space="preserve">      Retained Earnings</t>
  </si>
  <si>
    <t>Pooler Station (100oglet)</t>
  </si>
  <si>
    <t>Period = Feb 2025</t>
  </si>
  <si>
    <t>1000-0001</t>
  </si>
  <si>
    <t>1000-0002</t>
  </si>
  <si>
    <t xml:space="preserve"> CASH</t>
  </si>
  <si>
    <t>1001-0000</t>
  </si>
  <si>
    <t xml:space="preserve">    Operating Cash 1</t>
  </si>
  <si>
    <t>1002-0000</t>
  </si>
  <si>
    <t xml:space="preserve">    Operating Cash 2</t>
  </si>
  <si>
    <t>1003-0000</t>
  </si>
  <si>
    <t xml:space="preserve">    Operating Cash 3</t>
  </si>
  <si>
    <t>Check cash</t>
  </si>
  <si>
    <t>1004-0000</t>
  </si>
  <si>
    <t xml:space="preserve">    Operating Cash 4</t>
  </si>
  <si>
    <t>1005-0000</t>
  </si>
  <si>
    <t xml:space="preserve">    Operating Cash - Chase</t>
  </si>
  <si>
    <t>1006-0000</t>
  </si>
  <si>
    <t xml:space="preserve">    Cash - Lockbox-DACA</t>
  </si>
  <si>
    <t>Check Escrows</t>
  </si>
  <si>
    <t>1007-0000</t>
  </si>
  <si>
    <t xml:space="preserve">    Cash - Lockbox/DACA 2</t>
  </si>
  <si>
    <t>1008-0000</t>
  </si>
  <si>
    <t xml:space="preserve">    Cash - Restricted 1</t>
  </si>
  <si>
    <t>1009-0000</t>
  </si>
  <si>
    <t xml:space="preserve">    Cash - Tax/Insurance</t>
  </si>
  <si>
    <t xml:space="preserve">    Cash - Security Deposits</t>
  </si>
  <si>
    <t>1011-0000</t>
  </si>
  <si>
    <t xml:space="preserve">    Cash - RESERVE</t>
  </si>
  <si>
    <t>1012-0000</t>
  </si>
  <si>
    <t xml:space="preserve">    Cash - Petty</t>
  </si>
  <si>
    <t>1013-0000</t>
  </si>
  <si>
    <t xml:space="preserve">    Money Market</t>
  </si>
  <si>
    <t>1014-0000</t>
  </si>
  <si>
    <t xml:space="preserve">    Cash Clearing</t>
  </si>
  <si>
    <t>1049-9999</t>
  </si>
  <si>
    <t xml:space="preserve"> TOTAL CASH</t>
  </si>
  <si>
    <t>1050-0000</t>
  </si>
  <si>
    <t xml:space="preserve"> CREDIT CARDS</t>
  </si>
  <si>
    <t>1051-0000</t>
  </si>
  <si>
    <t xml:space="preserve">    AMEX - 76009</t>
  </si>
  <si>
    <t>1052-0000</t>
  </si>
  <si>
    <t xml:space="preserve">    AMEX - Capex - 03009</t>
  </si>
  <si>
    <t>1053-0000</t>
  </si>
  <si>
    <t xml:space="preserve">    AMEX  1 - 67009</t>
  </si>
  <si>
    <t>1054-0000</t>
  </si>
  <si>
    <t xml:space="preserve">    AMEX  2 - 01005</t>
  </si>
  <si>
    <t>1055-0000</t>
  </si>
  <si>
    <t xml:space="preserve">    Citi - Trion</t>
  </si>
  <si>
    <t>1056-0000</t>
  </si>
  <si>
    <t xml:space="preserve">    Chase - Trion</t>
  </si>
  <si>
    <t>1057-0000</t>
  </si>
  <si>
    <t xml:space="preserve">    Chase - Continental</t>
  </si>
  <si>
    <t>1058-0000</t>
  </si>
  <si>
    <t xml:space="preserve">    Barclays - Continental</t>
  </si>
  <si>
    <t>1059-0000</t>
  </si>
  <si>
    <t xml:space="preserve">    BILL - Corporate Card</t>
  </si>
  <si>
    <t>1060-0000</t>
  </si>
  <si>
    <t xml:space="preserve">    Home Depot - Trion</t>
  </si>
  <si>
    <t>1099-9999</t>
  </si>
  <si>
    <t xml:space="preserve"> TOTAL CREDIT CARDS</t>
  </si>
  <si>
    <t xml:space="preserve"> LENDER RESERVES</t>
  </si>
  <si>
    <t>1101-0000</t>
  </si>
  <si>
    <t xml:space="preserve">    Escrow - Taxes</t>
  </si>
  <si>
    <t>1102-0000</t>
  </si>
  <si>
    <t>1103-0000</t>
  </si>
  <si>
    <t xml:space="preserve">    Escrow - TI - LC</t>
  </si>
  <si>
    <t>1104-0000</t>
  </si>
  <si>
    <t xml:space="preserve">    Escrow - Replacement-Capital</t>
  </si>
  <si>
    <t>1105-0000</t>
  </si>
  <si>
    <t xml:space="preserve">    Escrow - Interest/Rate Cap</t>
  </si>
  <si>
    <t>1106-0000</t>
  </si>
  <si>
    <t xml:space="preserve">    Escrow - Other</t>
  </si>
  <si>
    <t>1107-0000</t>
  </si>
  <si>
    <t xml:space="preserve">    Escrow - Unfunded Tax</t>
  </si>
  <si>
    <t>1111-0000</t>
  </si>
  <si>
    <t xml:space="preserve">    Escrow - Unfunded Insurance</t>
  </si>
  <si>
    <t>1112-0000</t>
  </si>
  <si>
    <t xml:space="preserve">    Escrow - Unfunded TI-LC</t>
  </si>
  <si>
    <t>1113-0000</t>
  </si>
  <si>
    <t xml:space="preserve">    Escrow - Unfunded Replacement-Capital</t>
  </si>
  <si>
    <t>1114-0000</t>
  </si>
  <si>
    <t xml:space="preserve">    Escrow - Unfunded Interest</t>
  </si>
  <si>
    <t>1199-9999</t>
  </si>
  <si>
    <t xml:space="preserve"> TOTAL LENDER RESERVES</t>
  </si>
  <si>
    <t>1200-0000</t>
  </si>
  <si>
    <t xml:space="preserve"> ACCOUNTS RECEIVABLE</t>
  </si>
  <si>
    <t>1201-0000</t>
  </si>
  <si>
    <t xml:space="preserve">    Accounts Receivable</t>
  </si>
  <si>
    <t>1202-0000</t>
  </si>
  <si>
    <t xml:space="preserve">    A-R - Subsidized Tenants</t>
  </si>
  <si>
    <t>1203-0000</t>
  </si>
  <si>
    <t xml:space="preserve">    A-R - Other</t>
  </si>
  <si>
    <t>1204-0000</t>
  </si>
  <si>
    <t xml:space="preserve">    A-R - Payroll</t>
  </si>
  <si>
    <t xml:space="preserve">    A-R - Buyer/Seller/ Prior Mgmt</t>
  </si>
  <si>
    <t xml:space="preserve">    Allowance for Bad Debt</t>
  </si>
  <si>
    <t>1207-0000</t>
  </si>
  <si>
    <t xml:space="preserve">    A/R - Workers Comp</t>
  </si>
  <si>
    <t>1208-0000</t>
  </si>
  <si>
    <t xml:space="preserve">    Due To-From Related Party</t>
  </si>
  <si>
    <t>1209-0000</t>
  </si>
  <si>
    <t xml:space="preserve">    A/R - Property Reimbursements</t>
  </si>
  <si>
    <t>1210-0000</t>
  </si>
  <si>
    <t xml:space="preserve">    A/R - Other Property Reimbs.</t>
  </si>
  <si>
    <t>1211-0000</t>
  </si>
  <si>
    <t xml:space="preserve">    A/R - Property Software</t>
  </si>
  <si>
    <t xml:space="preserve">    A/R - RUBS</t>
  </si>
  <si>
    <t>1249-9999</t>
  </si>
  <si>
    <t xml:space="preserve"> TOTAL ACCOUNTS RECEIVABLE</t>
  </si>
  <si>
    <t xml:space="preserve"> EMPLOYEE DRAWS</t>
  </si>
  <si>
    <t>1251-0000</t>
  </si>
  <si>
    <t xml:space="preserve">    JM Grimaldi</t>
  </si>
  <si>
    <t>1252-0000</t>
  </si>
  <si>
    <t xml:space="preserve">    Matt Shelton</t>
  </si>
  <si>
    <t>1253-0000</t>
  </si>
  <si>
    <t xml:space="preserve">    Brian Asheghian</t>
  </si>
  <si>
    <t>1254-0000</t>
  </si>
  <si>
    <t xml:space="preserve">    Andrew Sawyer</t>
  </si>
  <si>
    <t>1255-0000</t>
  </si>
  <si>
    <t xml:space="preserve">    David Brelian</t>
  </si>
  <si>
    <t>1256-0000</t>
  </si>
  <si>
    <t xml:space="preserve">    Ryan Foster</t>
  </si>
  <si>
    <t>1257-0000</t>
  </si>
  <si>
    <t xml:space="preserve">    Matt Dellovade</t>
  </si>
  <si>
    <t>1258-0000</t>
  </si>
  <si>
    <t>Carl Riggins</t>
  </si>
  <si>
    <t>1259-0000</t>
  </si>
  <si>
    <t>Karl Weidell</t>
  </si>
  <si>
    <t>1260-0000</t>
  </si>
  <si>
    <t>Chase Calderon</t>
  </si>
  <si>
    <t>1270-0000</t>
  </si>
  <si>
    <t>Billy Vilaiphanh</t>
  </si>
  <si>
    <t>Matt Dellovade</t>
  </si>
  <si>
    <t>1299-9999</t>
  </si>
  <si>
    <t xml:space="preserve"> TOTAL EMPLOYEE DRAWS</t>
  </si>
  <si>
    <t>1300-0000</t>
  </si>
  <si>
    <t xml:space="preserve"> DUE TO-FROM RELATED PARTY</t>
  </si>
  <si>
    <t>1300-0001</t>
  </si>
  <si>
    <t xml:space="preserve">    Due To-From 77-85 Estabrook</t>
  </si>
  <si>
    <t>1300-0002</t>
  </si>
  <si>
    <t xml:space="preserve">    Due To-From 7535 Hall Blvd</t>
  </si>
  <si>
    <t>1300-0003</t>
  </si>
  <si>
    <t xml:space="preserve">    Due To-From 4620 Slauson</t>
  </si>
  <si>
    <t>1300-0004</t>
  </si>
  <si>
    <t xml:space="preserve">    Due To-From Continental Partners</t>
  </si>
  <si>
    <t>1300-0005</t>
  </si>
  <si>
    <t xml:space="preserve">    Due To-From 12310 SW Center St</t>
  </si>
  <si>
    <t>1300-0006</t>
  </si>
  <si>
    <t xml:space="preserve">    Due To-From 4445 Stevenson</t>
  </si>
  <si>
    <t>1300-0007</t>
  </si>
  <si>
    <t xml:space="preserve">    Due To-From 10890 SW Canterbury Ln</t>
  </si>
  <si>
    <t>1300-0008</t>
  </si>
  <si>
    <t xml:space="preserve">    Due To-From Max Sanchez</t>
  </si>
  <si>
    <t>1300-0009</t>
  </si>
  <si>
    <t xml:space="preserve">    Due To-From Max Sharkansky</t>
  </si>
  <si>
    <t>1300-0010</t>
  </si>
  <si>
    <t xml:space="preserve">    Due To-From Mitch Paskover</t>
  </si>
  <si>
    <t>1300-0011</t>
  </si>
  <si>
    <t xml:space="preserve">    Due To-From Martel East (Simon)</t>
  </si>
  <si>
    <t>1300-0012</t>
  </si>
  <si>
    <t xml:space="preserve">    Due To-From Prospective Property</t>
  </si>
  <si>
    <t>1300-0013</t>
  </si>
  <si>
    <t xml:space="preserve">    Due To-From Portland Portfolio Investors</t>
  </si>
  <si>
    <t>1300-0014</t>
  </si>
  <si>
    <t xml:space="preserve">    Due To-From SG Maintenance</t>
  </si>
  <si>
    <t>1300-0015</t>
  </si>
  <si>
    <t xml:space="preserve">    Due To-From 6300 SW 188th (Aster Parc)</t>
  </si>
  <si>
    <t>1300-0016</t>
  </si>
  <si>
    <t xml:space="preserve">    Due To-From Trion</t>
  </si>
  <si>
    <t>1300-0017</t>
  </si>
  <si>
    <t xml:space="preserve">    Due To-From Trion Fund I</t>
  </si>
  <si>
    <t>1300-0018</t>
  </si>
  <si>
    <t xml:space="preserve">    Due To-From Trion Fund II</t>
  </si>
  <si>
    <t>1300-0019</t>
  </si>
  <si>
    <t xml:space="preserve">    Due To-From Trion Fund III</t>
  </si>
  <si>
    <t>1300-0020</t>
  </si>
  <si>
    <t xml:space="preserve">    Due To-From Trion Fund IV</t>
  </si>
  <si>
    <t>1300-0021</t>
  </si>
  <si>
    <t xml:space="preserve">    Due To-From 1833 SE 6th St Hood Apts</t>
  </si>
  <si>
    <t>1300-0022</t>
  </si>
  <si>
    <t xml:space="preserve">    Due To-From Trion HAI</t>
  </si>
  <si>
    <t>1300-0023</t>
  </si>
  <si>
    <t xml:space="preserve">    Due To-From 10695 SW Murdock</t>
  </si>
  <si>
    <t>1300-0024</t>
  </si>
  <si>
    <t xml:space="preserve">    Due To-From 10701 Pecos St Northglenn CO</t>
  </si>
  <si>
    <t>1300-0025</t>
  </si>
  <si>
    <t xml:space="preserve">    Due To-From 1556 Hi Point</t>
  </si>
  <si>
    <t>1300-0026</t>
  </si>
  <si>
    <t xml:space="preserve">    Due To-From Other</t>
  </si>
  <si>
    <t>1300-0027</t>
  </si>
  <si>
    <t xml:space="preserve">    Due To-From 17135 SW Heritage</t>
  </si>
  <si>
    <t>1300-0028</t>
  </si>
  <si>
    <t xml:space="preserve">    Due To-From 18745 SW Farmington</t>
  </si>
  <si>
    <t>1300-0029</t>
  </si>
  <si>
    <t xml:space="preserve">    Due To-From Beaverton Portfolio Investors (Jasper)</t>
  </si>
  <si>
    <t>1300-0030</t>
  </si>
  <si>
    <t xml:space="preserve">    Due To-From Trion Ketter Development 1556 Hi Point</t>
  </si>
  <si>
    <t>1300-0031</t>
  </si>
  <si>
    <t xml:space="preserve">    Due To-From 1180 E Street Property Hayward</t>
  </si>
  <si>
    <t>1300-0032</t>
  </si>
  <si>
    <t xml:space="preserve">    Due To-From 35750 Bettencourt St Newark</t>
  </si>
  <si>
    <t>1300-0033</t>
  </si>
  <si>
    <t xml:space="preserve">    Due To-From Trion Ketter Development 1500 Hi Point</t>
  </si>
  <si>
    <t>1300-0034</t>
  </si>
  <si>
    <t xml:space="preserve">    Due To-From 1500 Hi Point</t>
  </si>
  <si>
    <t>1300-0035</t>
  </si>
  <si>
    <t xml:space="preserve">    Due To-From 1200 Davis St</t>
  </si>
  <si>
    <t>1300-0036</t>
  </si>
  <si>
    <t xml:space="preserve">    Due To-From 1442-1446 S Bedford</t>
  </si>
  <si>
    <t>1300-0037</t>
  </si>
  <si>
    <t xml:space="preserve">    Due To-From S - P Investments LLC</t>
  </si>
  <si>
    <t>1300-0038</t>
  </si>
  <si>
    <t xml:space="preserve">    Due To-From S - P Pacific Crest</t>
  </si>
  <si>
    <t>1300-0039</t>
  </si>
  <si>
    <t xml:space="preserve">    Due To-From S - P Springbrook</t>
  </si>
  <si>
    <t>1300-0040</t>
  </si>
  <si>
    <t xml:space="preserve">    Due To-From 424 Callan San Leandro</t>
  </si>
  <si>
    <t>1300-0041</t>
  </si>
  <si>
    <t xml:space="preserve">    Due To-From Holualoa Mint 1136 W 6th St</t>
  </si>
  <si>
    <t>1300-0042</t>
  </si>
  <si>
    <t xml:space="preserve">    Due To-From 10055 Terra Loma Drive Rancho Cordova</t>
  </si>
  <si>
    <t>1300-0043</t>
  </si>
  <si>
    <t xml:space="preserve">    Due To-From 19545 SW Boones Ferry-19605 SW Boones Ferry</t>
  </si>
  <si>
    <t>1300-0044</t>
  </si>
  <si>
    <t xml:space="preserve">    Due To-From Colorado Springs Portfolio</t>
  </si>
  <si>
    <t>1300-0045</t>
  </si>
  <si>
    <t xml:space="preserve">    Due To-From 2621 NE 7th Ave The Russell</t>
  </si>
  <si>
    <t>1300-0046</t>
  </si>
  <si>
    <t xml:space="preserve">    Due To-From 812 Crescent Commons Way NC</t>
  </si>
  <si>
    <t>1300-0047</t>
  </si>
  <si>
    <t xml:space="preserve">    Due To-From Sacramento Portfolio</t>
  </si>
  <si>
    <t>1300-0048</t>
  </si>
  <si>
    <t xml:space="preserve">    Due To-From 11100 E Dartmouth Ave Loft 9 Apts</t>
  </si>
  <si>
    <t>1300-0049</t>
  </si>
  <si>
    <t xml:space="preserve">    Due To-From 8151 Patterson Woods Dr</t>
  </si>
  <si>
    <t>1300-0050</t>
  </si>
  <si>
    <t xml:space="preserve">    Due To-From 6930 Fair Oaks Blvd ReNew Carmichael</t>
  </si>
  <si>
    <t>1300-0051</t>
  </si>
  <si>
    <t xml:space="preserve">    Due To-From 1735 Ashley Rd Charleston</t>
  </si>
  <si>
    <t>1300-0052</t>
  </si>
  <si>
    <t xml:space="preserve">    Due To-From 11595 SW Center - 3750 SW 108th Brook - Camelia</t>
  </si>
  <si>
    <t>1300-0053</t>
  </si>
  <si>
    <t xml:space="preserve">    Due To-From 693 Wymore Rd Atlamonte at Spring Valley</t>
  </si>
  <si>
    <t>1300-0054</t>
  </si>
  <si>
    <t xml:space="preserve">    Due to- from 8855 Fountainebleu Art 88</t>
  </si>
  <si>
    <t>1300-0055</t>
  </si>
  <si>
    <t xml:space="preserve">    Due To-From 1201 Fulton</t>
  </si>
  <si>
    <t>1300-0056</t>
  </si>
  <si>
    <t xml:space="preserve">    Due To-From Decollage Venture LLC</t>
  </si>
  <si>
    <t>1300-0057</t>
  </si>
  <si>
    <t xml:space="preserve">    Due To-From Bluffs Savannah</t>
  </si>
  <si>
    <t>1300-0058</t>
  </si>
  <si>
    <t xml:space="preserve">    Due To-From 6201 W 26th Ave Terra Village</t>
  </si>
  <si>
    <t>1300-0059</t>
  </si>
  <si>
    <t xml:space="preserve">    Due To-From 648 Whisper Azure</t>
  </si>
  <si>
    <t>1300-0060</t>
  </si>
  <si>
    <t xml:space="preserve">    Due To-From 100 Oglethorpe Dr Pooler Station</t>
  </si>
  <si>
    <t>1300-0061</t>
  </si>
  <si>
    <t xml:space="preserve">    Due To-From 1503 Fulton Ave Courtyard at Artisan Square</t>
  </si>
  <si>
    <t>1300-0062</t>
  </si>
  <si>
    <t xml:space="preserve">    Due To-From 5960 SW Menlo Dr</t>
  </si>
  <si>
    <t>1300-0063</t>
  </si>
  <si>
    <t xml:space="preserve">    Due To-From Trion 180 Buckingham</t>
  </si>
  <si>
    <t>1300-0064</t>
  </si>
  <si>
    <t xml:space="preserve">    Due To-From 348 Estabrook</t>
  </si>
  <si>
    <t>1300-0065</t>
  </si>
  <si>
    <t xml:space="preserve">    Due To-From Trion Investor</t>
  </si>
  <si>
    <t>1300-0066</t>
  </si>
  <si>
    <t xml:space="preserve">    Due To-From 3635 College Ave</t>
  </si>
  <si>
    <t>1300-0067</t>
  </si>
  <si>
    <t xml:space="preserve">    Due To-From 5012 &amp; 5016 Slauson</t>
  </si>
  <si>
    <t>1300-0068</t>
  </si>
  <si>
    <t xml:space="preserve">    Due To-From 23924 2nd Street</t>
  </si>
  <si>
    <t>1300-0069</t>
  </si>
  <si>
    <t xml:space="preserve">    Due To-From Seaside Village</t>
  </si>
  <si>
    <t>1300-0070</t>
  </si>
  <si>
    <t xml:space="preserve">    Due To-From Trion Seaside Village</t>
  </si>
  <si>
    <t>1300-0071</t>
  </si>
  <si>
    <t xml:space="preserve">    Due To-From 11981 SW Center</t>
  </si>
  <si>
    <t>1300-0072</t>
  </si>
  <si>
    <t xml:space="preserve">    Due To-From Trailpoint on Highline</t>
  </si>
  <si>
    <t>1300-0073</t>
  </si>
  <si>
    <t xml:space="preserve">    Due To-From 940 Fulton Ave</t>
  </si>
  <si>
    <t>1300-0074</t>
  </si>
  <si>
    <t>1300-0075</t>
  </si>
  <si>
    <t xml:space="preserve">    Due To/From 1500 Hi Point</t>
  </si>
  <si>
    <t>1300-0076</t>
  </si>
  <si>
    <t xml:space="preserve">    Due To/From Other</t>
  </si>
  <si>
    <t>1300-0077</t>
  </si>
  <si>
    <t xml:space="preserve">    Due To/From 6201 W 26th Ave (Terra Village)</t>
  </si>
  <si>
    <t>1300-0078</t>
  </si>
  <si>
    <t xml:space="preserve">    Due To/From 7580 SW Hunziker St</t>
  </si>
  <si>
    <t>1300-0079</t>
  </si>
  <si>
    <t xml:space="preserve">    Due To/From 18745 SW Farmington (Aster Parc)</t>
  </si>
  <si>
    <t>1300-0080</t>
  </si>
  <si>
    <t xml:space="preserve">    Due To/From 10055 Terra Loma Drive (Rancho Cordova)</t>
  </si>
  <si>
    <t>1300-0081</t>
  </si>
  <si>
    <t>1300-0082</t>
  </si>
  <si>
    <t xml:space="preserve">    Due To/From other</t>
  </si>
  <si>
    <t>1300-0083</t>
  </si>
  <si>
    <t xml:space="preserve">    Due To/From  Valencia Town Center</t>
  </si>
  <si>
    <t>1300-0084</t>
  </si>
  <si>
    <t xml:space="preserve">    Due To/From Farhan Mahmood</t>
  </si>
  <si>
    <t>1300-0085</t>
  </si>
  <si>
    <t xml:space="preserve">    Due To/From 100 Oglethorpe Dr (Pooler Station)</t>
  </si>
  <si>
    <t>1300-0086</t>
  </si>
  <si>
    <t>1300-0087</t>
  </si>
  <si>
    <t xml:space="preserve">    Due To/From 3220 Watt Ave (The Harlow)</t>
  </si>
  <si>
    <t>1300-0088</t>
  </si>
  <si>
    <t xml:space="preserve">    Due To/From Riverbend</t>
  </si>
  <si>
    <t>1300-0089</t>
  </si>
  <si>
    <t xml:space="preserve">    Due To-From Trion Captive Cell</t>
  </si>
  <si>
    <t>1300-0090</t>
  </si>
  <si>
    <t xml:space="preserve">    Due To-From 9Ten Apartments</t>
  </si>
  <si>
    <t>1399-9999</t>
  </si>
  <si>
    <t>1400-0000</t>
  </si>
  <si>
    <t xml:space="preserve"> PREPAID EXPENSES</t>
  </si>
  <si>
    <t>1401-0000</t>
  </si>
  <si>
    <t xml:space="preserve">    Prepaid Exp - Insurance</t>
  </si>
  <si>
    <t>1402-0000</t>
  </si>
  <si>
    <t xml:space="preserve">    Prepaid Exp - Taxes</t>
  </si>
  <si>
    <t>1403-0000</t>
  </si>
  <si>
    <t xml:space="preserve">    Prepaid Exp - Other</t>
  </si>
  <si>
    <t>1499-9998</t>
  </si>
  <si>
    <t xml:space="preserve"> TOTAL PREPAID EXPENSES</t>
  </si>
  <si>
    <t>1499-9999</t>
  </si>
  <si>
    <t xml:space="preserve"> TOTAL CURRENT ASSETS</t>
  </si>
  <si>
    <t>1500-0000</t>
  </si>
  <si>
    <t>1500-0001</t>
  </si>
  <si>
    <t xml:space="preserve"> ACQUISITION PRICE</t>
  </si>
  <si>
    <t>1501-0000</t>
  </si>
  <si>
    <t xml:space="preserve">    Land</t>
  </si>
  <si>
    <t>1502-0000</t>
  </si>
  <si>
    <t xml:space="preserve">    Personal Property</t>
  </si>
  <si>
    <t>1503-0000</t>
  </si>
  <si>
    <t xml:space="preserve">    Furniture Fixtures and Equipment</t>
  </si>
  <si>
    <t>1504-0000</t>
  </si>
  <si>
    <t xml:space="preserve">    Land Improvements</t>
  </si>
  <si>
    <t>1505-0000</t>
  </si>
  <si>
    <t xml:space="preserve">    Building</t>
  </si>
  <si>
    <t>1506-0000</t>
  </si>
  <si>
    <t xml:space="preserve">    Capital Improvements</t>
  </si>
  <si>
    <t>1507-0000</t>
  </si>
  <si>
    <t xml:space="preserve">    Building Improvements</t>
  </si>
  <si>
    <t>1508-0000</t>
  </si>
  <si>
    <t xml:space="preserve">    Accum Depreciation</t>
  </si>
  <si>
    <t>1509-0000</t>
  </si>
  <si>
    <t xml:space="preserve">    Leasehold Improvements</t>
  </si>
  <si>
    <t>1510-0000</t>
  </si>
  <si>
    <t xml:space="preserve">    Acquisition Costs</t>
  </si>
  <si>
    <t>1511-0000</t>
  </si>
  <si>
    <t xml:space="preserve">    Accum Amort - Acquisition Costs</t>
  </si>
  <si>
    <t>1512-0000</t>
  </si>
  <si>
    <t xml:space="preserve">    Refi acquisitions costs</t>
  </si>
  <si>
    <t>1513-0000</t>
  </si>
  <si>
    <t xml:space="preserve">    Accum Amort - Refi acquisitions costs</t>
  </si>
  <si>
    <t>1514-0000</t>
  </si>
  <si>
    <t xml:space="preserve">    Machinery - Equipment</t>
  </si>
  <si>
    <t>1515-0000</t>
  </si>
  <si>
    <t xml:space="preserve">    Building Development</t>
  </si>
  <si>
    <t>1516-0000</t>
  </si>
  <si>
    <t xml:space="preserve">    Lease in Place</t>
  </si>
  <si>
    <t>1517-0000</t>
  </si>
  <si>
    <t xml:space="preserve">    Depreciation Expense</t>
  </si>
  <si>
    <t>1518-0000</t>
  </si>
  <si>
    <t xml:space="preserve">    Intangible Assets</t>
  </si>
  <si>
    <t>1519-0000</t>
  </si>
  <si>
    <t xml:space="preserve">    Accum Amort - Intangible Assets</t>
  </si>
  <si>
    <t>1519-9999</t>
  </si>
  <si>
    <t xml:space="preserve"> TOTAL ACQUISITION PRICE</t>
  </si>
  <si>
    <t>1520-0000</t>
  </si>
  <si>
    <t xml:space="preserve"> CAPITAL EXPENDITURES</t>
  </si>
  <si>
    <t>1521-0000</t>
  </si>
  <si>
    <t xml:space="preserve"> INTERIOR</t>
  </si>
  <si>
    <t>1521-0001</t>
  </si>
  <si>
    <t>1521-0002</t>
  </si>
  <si>
    <t xml:space="preserve">    Baseboards</t>
  </si>
  <si>
    <t>1521-0003</t>
  </si>
  <si>
    <t xml:space="preserve">    Cabinets</t>
  </si>
  <si>
    <t>1521-0004</t>
  </si>
  <si>
    <t xml:space="preserve">    Contractors-Consultants</t>
  </si>
  <si>
    <t>1521-0005</t>
  </si>
  <si>
    <t xml:space="preserve">    Equipment</t>
  </si>
  <si>
    <t>1521-0006</t>
  </si>
  <si>
    <t xml:space="preserve">    Countertops</t>
  </si>
  <si>
    <t>1521-0007</t>
  </si>
  <si>
    <t xml:space="preserve">    Demolition</t>
  </si>
  <si>
    <t>1521-0008</t>
  </si>
  <si>
    <t xml:space="preserve">    Interior Doors</t>
  </si>
  <si>
    <t>1521-0009</t>
  </si>
  <si>
    <t xml:space="preserve">    Drywall</t>
  </si>
  <si>
    <t>1521-0010</t>
  </si>
  <si>
    <t xml:space="preserve">    Electrical - Interior</t>
  </si>
  <si>
    <t>1521-0011</t>
  </si>
  <si>
    <t xml:space="preserve">    Cleaning-Supplies -  Final Clean</t>
  </si>
  <si>
    <t>1521-0012</t>
  </si>
  <si>
    <t xml:space="preserve">    Flooring - Interior</t>
  </si>
  <si>
    <t>1521-0013</t>
  </si>
  <si>
    <t xml:space="preserve">    Hardware - Interior</t>
  </si>
  <si>
    <t>1521-0014</t>
  </si>
  <si>
    <t xml:space="preserve">    Heating</t>
  </si>
  <si>
    <t>1521-0015</t>
  </si>
  <si>
    <t>1521-0016</t>
  </si>
  <si>
    <t xml:space="preserve">    Painting - Interior</t>
  </si>
  <si>
    <t>1521-0017</t>
  </si>
  <si>
    <t xml:space="preserve">    Labor - Interior</t>
  </si>
  <si>
    <t>1521-0018</t>
  </si>
  <si>
    <t xml:space="preserve">    Light Fixtures</t>
  </si>
  <si>
    <t>1521-0019</t>
  </si>
  <si>
    <t xml:space="preserve">    Hardware - Tools</t>
  </si>
  <si>
    <t>1521-0020</t>
  </si>
  <si>
    <t xml:space="preserve">    Plumbing - Fixtures</t>
  </si>
  <si>
    <t>1521-0021</t>
  </si>
  <si>
    <t xml:space="preserve">    Plumbing - Interior</t>
  </si>
  <si>
    <t>1521-0022</t>
  </si>
  <si>
    <t>1521-0023</t>
  </si>
  <si>
    <t xml:space="preserve">    Trim</t>
  </si>
  <si>
    <t>1521-0024</t>
  </si>
  <si>
    <t xml:space="preserve">    Tub Tile Shower Surround</t>
  </si>
  <si>
    <t>1521-0025</t>
  </si>
  <si>
    <t xml:space="preserve">    Vanity</t>
  </si>
  <si>
    <t>1521-0026</t>
  </si>
  <si>
    <t xml:space="preserve">    Washer - Dryers</t>
  </si>
  <si>
    <t>1521-0027</t>
  </si>
  <si>
    <t xml:space="preserve">    Windows - Interior</t>
  </si>
  <si>
    <t>1521-0028</t>
  </si>
  <si>
    <t xml:space="preserve">    Nest Smoke and CO2 Detectors</t>
  </si>
  <si>
    <t>1521-0029</t>
  </si>
  <si>
    <t xml:space="preserve">    Trash-Debris Hauling - Removal</t>
  </si>
  <si>
    <t>1521-0030</t>
  </si>
  <si>
    <t xml:space="preserve">    Floor plans</t>
  </si>
  <si>
    <t>1521-0031</t>
  </si>
  <si>
    <t xml:space="preserve">    Permits</t>
  </si>
  <si>
    <t>1521-0032</t>
  </si>
  <si>
    <t xml:space="preserve">    Blind Drapes Window Coverings</t>
  </si>
  <si>
    <t>1521-0033</t>
  </si>
  <si>
    <t xml:space="preserve">    Model Unit</t>
  </si>
  <si>
    <t>1521-0034</t>
  </si>
  <si>
    <t xml:space="preserve">    Closets - Closet Doors</t>
  </si>
  <si>
    <t>1521-0035</t>
  </si>
  <si>
    <t xml:space="preserve">    Misc Interior</t>
  </si>
  <si>
    <t>1521-0036</t>
  </si>
  <si>
    <t>1521-9999</t>
  </si>
  <si>
    <t xml:space="preserve"> TOTAL INTERIOR</t>
  </si>
  <si>
    <t>1522-0000</t>
  </si>
  <si>
    <t xml:space="preserve"> EXTERIOR</t>
  </si>
  <si>
    <t>1522-0001</t>
  </si>
  <si>
    <t xml:space="preserve">    ADA Modification</t>
  </si>
  <si>
    <t>1522-0002</t>
  </si>
  <si>
    <t xml:space="preserve">    Art</t>
  </si>
  <si>
    <t>1522-0003</t>
  </si>
  <si>
    <t xml:space="preserve">    Asphalt</t>
  </si>
  <si>
    <t>1522-0004</t>
  </si>
  <si>
    <t xml:space="preserve">    Attic</t>
  </si>
  <si>
    <t>1522-0005</t>
  </si>
  <si>
    <t xml:space="preserve">    Cameras</t>
  </si>
  <si>
    <t>1522-0006</t>
  </si>
  <si>
    <t xml:space="preserve">    Carports-Garage</t>
  </si>
  <si>
    <t>1522-0007</t>
  </si>
  <si>
    <t xml:space="preserve">    Exterior Cleaning</t>
  </si>
  <si>
    <t>1522-0008</t>
  </si>
  <si>
    <t xml:space="preserve">    Concrete Repairs</t>
  </si>
  <si>
    <t>1522-0009</t>
  </si>
  <si>
    <t xml:space="preserve">    Balcony-Decks</t>
  </si>
  <si>
    <t>1522-0010</t>
  </si>
  <si>
    <t xml:space="preserve">    Detection Device - Alarms</t>
  </si>
  <si>
    <t>1522-0011</t>
  </si>
  <si>
    <t xml:space="preserve">    Exterior Doors-Sliding Patio Doors</t>
  </si>
  <si>
    <t>1522-0012</t>
  </si>
  <si>
    <t xml:space="preserve">    Drainage</t>
  </si>
  <si>
    <t>1522-0013</t>
  </si>
  <si>
    <t xml:space="preserve">    Driveway</t>
  </si>
  <si>
    <t>1522-0014</t>
  </si>
  <si>
    <t xml:space="preserve">    Dry Rot Damage</t>
  </si>
  <si>
    <t>1522-0015</t>
  </si>
  <si>
    <t xml:space="preserve">    Electrical - General</t>
  </si>
  <si>
    <t>1522-0016</t>
  </si>
  <si>
    <t xml:space="preserve">    Electrical - Wiring</t>
  </si>
  <si>
    <t>1522-0017</t>
  </si>
  <si>
    <t xml:space="preserve">    Elevator</t>
  </si>
  <si>
    <t>1522-0018</t>
  </si>
  <si>
    <t xml:space="preserve">    Facade</t>
  </si>
  <si>
    <t>1522-0019</t>
  </si>
  <si>
    <t xml:space="preserve">    Fencing</t>
  </si>
  <si>
    <t>1522-0020</t>
  </si>
  <si>
    <t xml:space="preserve">    Fire Protection-Life - Safety</t>
  </si>
  <si>
    <t>1522-0021</t>
  </si>
  <si>
    <t xml:space="preserve">    Fixtures - Exterior</t>
  </si>
  <si>
    <t>1522-0022</t>
  </si>
  <si>
    <t xml:space="preserve">    Flooring - Exterior</t>
  </si>
  <si>
    <t>1522-0023</t>
  </si>
  <si>
    <t xml:space="preserve">    Foundation</t>
  </si>
  <si>
    <t>1522-0024</t>
  </si>
  <si>
    <t xml:space="preserve">    Garage-Car Ports</t>
  </si>
  <si>
    <t>1522-0025</t>
  </si>
  <si>
    <t xml:space="preserve">    Gutters</t>
  </si>
  <si>
    <t>1522-0026</t>
  </si>
  <si>
    <t xml:space="preserve">    Gym</t>
  </si>
  <si>
    <t>1522-0027</t>
  </si>
  <si>
    <t xml:space="preserve">    Hallways</t>
  </si>
  <si>
    <t>1522-0028</t>
  </si>
  <si>
    <t xml:space="preserve">    Heating - Exterior</t>
  </si>
  <si>
    <t>1522-0029</t>
  </si>
  <si>
    <t xml:space="preserve">    HVAC - Exterior</t>
  </si>
  <si>
    <t>1522-0030</t>
  </si>
  <si>
    <t xml:space="preserve">    Intercom</t>
  </si>
  <si>
    <t>1522-0031</t>
  </si>
  <si>
    <t xml:space="preserve">    Irrigation System</t>
  </si>
  <si>
    <t>1522-0032</t>
  </si>
  <si>
    <t xml:space="preserve">    Landscaping - General</t>
  </si>
  <si>
    <t>1522-0033</t>
  </si>
  <si>
    <t xml:space="preserve">    Landscaping - Lighting</t>
  </si>
  <si>
    <t>1522-0034</t>
  </si>
  <si>
    <t xml:space="preserve">    Lead - Asbestos</t>
  </si>
  <si>
    <t>1522-0035</t>
  </si>
  <si>
    <t xml:space="preserve">    Leasing Office</t>
  </si>
  <si>
    <t>1522-0036</t>
  </si>
  <si>
    <t xml:space="preserve">    Lighting - Exterior</t>
  </si>
  <si>
    <t>1522-0037</t>
  </si>
  <si>
    <t xml:space="preserve">    Lounge</t>
  </si>
  <si>
    <t>1522-0038</t>
  </si>
  <si>
    <t xml:space="preserve">    Mailboxes</t>
  </si>
  <si>
    <t>1522-0039</t>
  </si>
  <si>
    <t xml:space="preserve">    Misc Exterior</t>
  </si>
  <si>
    <t>1522-0040</t>
  </si>
  <si>
    <t xml:space="preserve">    Mold</t>
  </si>
  <si>
    <t>1522-0041</t>
  </si>
  <si>
    <t xml:space="preserve">    Painting - Exterior</t>
  </si>
  <si>
    <t>1522-0042</t>
  </si>
  <si>
    <t xml:space="preserve">    Parking Lot Striping</t>
  </si>
  <si>
    <t>1522-0043</t>
  </si>
  <si>
    <t xml:space="preserve">    Paving</t>
  </si>
  <si>
    <t>1522-0044</t>
  </si>
  <si>
    <t xml:space="preserve">    Pest Control - Exterior</t>
  </si>
  <si>
    <t>1522-0045</t>
  </si>
  <si>
    <t xml:space="preserve">    Plumbing - Exterior</t>
  </si>
  <si>
    <t>1522-0046</t>
  </si>
  <si>
    <t xml:space="preserve">    Pool</t>
  </si>
  <si>
    <t>1522-0047</t>
  </si>
  <si>
    <t xml:space="preserve">    Railing</t>
  </si>
  <si>
    <t>1522-0048</t>
  </si>
  <si>
    <t xml:space="preserve">    Recreational-Common Area</t>
  </si>
  <si>
    <t>1522-0049</t>
  </si>
  <si>
    <t xml:space="preserve">    Roof</t>
  </si>
  <si>
    <t>1522-0050</t>
  </si>
  <si>
    <t xml:space="preserve">    Secured Entry</t>
  </si>
  <si>
    <t>1522-0051</t>
  </si>
  <si>
    <t xml:space="preserve">    Trash Enclosure</t>
  </si>
  <si>
    <t>1522-0052</t>
  </si>
  <si>
    <t xml:space="preserve">    Siding</t>
  </si>
  <si>
    <t>1522-0053</t>
  </si>
  <si>
    <t>1522-0054</t>
  </si>
  <si>
    <t xml:space="preserve">    Spa</t>
  </si>
  <si>
    <t>1522-0055</t>
  </si>
  <si>
    <t xml:space="preserve">    Stairs</t>
  </si>
  <si>
    <t>1522-0056</t>
  </si>
  <si>
    <t xml:space="preserve">    Stucco Repairs</t>
  </si>
  <si>
    <t>1522-0057</t>
  </si>
  <si>
    <t xml:space="preserve">    Tree Removal</t>
  </si>
  <si>
    <t>1522-0058</t>
  </si>
  <si>
    <t xml:space="preserve">    Water Heater</t>
  </si>
  <si>
    <t>1522-0059</t>
  </si>
  <si>
    <t xml:space="preserve">    Windows - Exterior</t>
  </si>
  <si>
    <t>1522-0060</t>
  </si>
  <si>
    <t xml:space="preserve">    Wood Paneling</t>
  </si>
  <si>
    <t>1522-0061</t>
  </si>
  <si>
    <t>1522-0062</t>
  </si>
  <si>
    <t xml:space="preserve">    Gas Lines</t>
  </si>
  <si>
    <t>1522-0063</t>
  </si>
  <si>
    <t xml:space="preserve">    Laundry Room</t>
  </si>
  <si>
    <t>1522-0064</t>
  </si>
  <si>
    <t xml:space="preserve">    Lobby</t>
  </si>
  <si>
    <t>1522-0065</t>
  </si>
  <si>
    <t xml:space="preserve">    Storage Space</t>
  </si>
  <si>
    <t>1522-0066</t>
  </si>
  <si>
    <t xml:space="preserve">    Locks - Exterior</t>
  </si>
  <si>
    <t>1522-0067</t>
  </si>
  <si>
    <t xml:space="preserve">    Facility Transportation</t>
  </si>
  <si>
    <t>1522-0068</t>
  </si>
  <si>
    <t>1522-0069</t>
  </si>
  <si>
    <t xml:space="preserve">    Exterior - non recurring</t>
  </si>
  <si>
    <t>1522-0070</t>
  </si>
  <si>
    <t>1522-9999</t>
  </si>
  <si>
    <t xml:space="preserve"> TOTAL EXTERIOR</t>
  </si>
  <si>
    <t>1530-0000</t>
  </si>
  <si>
    <t xml:space="preserve"> VALUATION ADJUSTMENTS</t>
  </si>
  <si>
    <t>1531-0000</t>
  </si>
  <si>
    <t xml:space="preserve">    Impairment Loss</t>
  </si>
  <si>
    <t>1532-0000</t>
  </si>
  <si>
    <t xml:space="preserve">    Property Damage Loss</t>
  </si>
  <si>
    <t>1539-9999</t>
  </si>
  <si>
    <t xml:space="preserve"> TOTAL VALUATION ADJUSTMENTS</t>
  </si>
  <si>
    <t>1549-9999</t>
  </si>
  <si>
    <t xml:space="preserve"> TOTAL CAPITAL EXPENDITURES</t>
  </si>
  <si>
    <t>1550-0000</t>
  </si>
  <si>
    <t xml:space="preserve"> DEVELOPMENT COSTS</t>
  </si>
  <si>
    <t>1551-0000</t>
  </si>
  <si>
    <t xml:space="preserve"> HARD COSTS</t>
  </si>
  <si>
    <t>1551-0001</t>
  </si>
  <si>
    <t>1551-0002</t>
  </si>
  <si>
    <t xml:space="preserve">    General Conditions</t>
  </si>
  <si>
    <t>1551-0003</t>
  </si>
  <si>
    <t xml:space="preserve">    Site Work</t>
  </si>
  <si>
    <t>1551-0004</t>
  </si>
  <si>
    <t xml:space="preserve">    Concrete</t>
  </si>
  <si>
    <t>1551-0005</t>
  </si>
  <si>
    <t xml:space="preserve">    Masonry</t>
  </si>
  <si>
    <t>1551-0006</t>
  </si>
  <si>
    <t xml:space="preserve">    Metals</t>
  </si>
  <si>
    <t>1551-0007</t>
  </si>
  <si>
    <t xml:space="preserve">    Wood - Plastics</t>
  </si>
  <si>
    <t>1551-0008</t>
  </si>
  <si>
    <t xml:space="preserve">    Thermal - Moisture Protection</t>
  </si>
  <si>
    <t>1551-0009</t>
  </si>
  <si>
    <t xml:space="preserve">    Doors - Windows</t>
  </si>
  <si>
    <t>1551-0010</t>
  </si>
  <si>
    <t xml:space="preserve">    Finishes</t>
  </si>
  <si>
    <t>1551-0011</t>
  </si>
  <si>
    <t xml:space="preserve">    Specialties</t>
  </si>
  <si>
    <t>1551-0012</t>
  </si>
  <si>
    <t>1551-0013</t>
  </si>
  <si>
    <t xml:space="preserve">    Furnishings</t>
  </si>
  <si>
    <t>1551-0014</t>
  </si>
  <si>
    <t xml:space="preserve">    Conveying Systems</t>
  </si>
  <si>
    <t>1551-0015</t>
  </si>
  <si>
    <t xml:space="preserve">    Mechanical</t>
  </si>
  <si>
    <t>1551-0016</t>
  </si>
  <si>
    <t>1551-0017</t>
  </si>
  <si>
    <t xml:space="preserve">    GC Fees</t>
  </si>
  <si>
    <t>1551-0018</t>
  </si>
  <si>
    <t xml:space="preserve">    Contingency</t>
  </si>
  <si>
    <t>1559-9999</t>
  </si>
  <si>
    <t xml:space="preserve"> TOTAL HARD COSTS</t>
  </si>
  <si>
    <t>1561-0000</t>
  </si>
  <si>
    <t xml:space="preserve"> SOFT COSTS</t>
  </si>
  <si>
    <t>1561-0001</t>
  </si>
  <si>
    <t>1561-0002</t>
  </si>
  <si>
    <t xml:space="preserve">    Accounting</t>
  </si>
  <si>
    <t>1561-0003</t>
  </si>
  <si>
    <t xml:space="preserve">    Architect and Engineering</t>
  </si>
  <si>
    <t>1561-0004</t>
  </si>
  <si>
    <t xml:space="preserve">    Blueprint-Digital image</t>
  </si>
  <si>
    <t>1561-0005</t>
  </si>
  <si>
    <t xml:space="preserve">    Contingency - Soft Cost</t>
  </si>
  <si>
    <t>1561-0006</t>
  </si>
  <si>
    <t xml:space="preserve">    Developer fees</t>
  </si>
  <si>
    <t>1561-0007</t>
  </si>
  <si>
    <t xml:space="preserve">    Insurance</t>
  </si>
  <si>
    <t>1561-0008</t>
  </si>
  <si>
    <t>1561-0009</t>
  </si>
  <si>
    <t xml:space="preserve">    Misc Taxes and Fees</t>
  </si>
  <si>
    <t>1561-0010</t>
  </si>
  <si>
    <t>1561-0011</t>
  </si>
  <si>
    <t xml:space="preserve">    Real estate taxes</t>
  </si>
  <si>
    <t>1561-0012</t>
  </si>
  <si>
    <t xml:space="preserve">    Special Inspections-Architect-Engineering-Survey</t>
  </si>
  <si>
    <t>1561-0013</t>
  </si>
  <si>
    <t xml:space="preserve">    Utility connect fee</t>
  </si>
  <si>
    <t>1561-0014</t>
  </si>
  <si>
    <t xml:space="preserve">    Utility connect fee gas-water</t>
  </si>
  <si>
    <t>1561-0015</t>
  </si>
  <si>
    <t xml:space="preserve">    Interest Reserve</t>
  </si>
  <si>
    <t>1561-0016</t>
  </si>
  <si>
    <t xml:space="preserve">    Construction Management Fees</t>
  </si>
  <si>
    <t>1561-0017</t>
  </si>
  <si>
    <t xml:space="preserve">    Broker Fee</t>
  </si>
  <si>
    <t>1561-0018</t>
  </si>
  <si>
    <t xml:space="preserve">    Bank Inspection Fee</t>
  </si>
  <si>
    <t>1561-0019</t>
  </si>
  <si>
    <t xml:space="preserve">    Third Party Reports</t>
  </si>
  <si>
    <t>1561-0020</t>
  </si>
  <si>
    <t xml:space="preserve">    Estimated Closing Costs</t>
  </si>
  <si>
    <t>1569-9999</t>
  </si>
  <si>
    <t xml:space="preserve"> TOTAL SOFT COSTS</t>
  </si>
  <si>
    <t>1598-9999</t>
  </si>
  <si>
    <t xml:space="preserve"> TOTAL DEVELOPMENT COSTS</t>
  </si>
  <si>
    <t>1599-0001</t>
  </si>
  <si>
    <t xml:space="preserve">    ACCUMULATED DEPRECIATION</t>
  </si>
  <si>
    <t>1599-9997</t>
  </si>
  <si>
    <t xml:space="preserve">    Property Sale - Cost Basis Write-Off</t>
  </si>
  <si>
    <t>1599-9998</t>
  </si>
  <si>
    <t xml:space="preserve"> TOTAL ACCUMULATED DEPRECIATION</t>
  </si>
  <si>
    <t>1599-9999</t>
  </si>
  <si>
    <t xml:space="preserve"> TOTAL FIXED ASSETS</t>
  </si>
  <si>
    <t xml:space="preserve"> INTANGIBLE ASSETS</t>
  </si>
  <si>
    <t>1601-0000</t>
  </si>
  <si>
    <t xml:space="preserve">    Loan Costs</t>
  </si>
  <si>
    <t>1602-0000</t>
  </si>
  <si>
    <t xml:space="preserve">    Accum Amort - Loan Costs</t>
  </si>
  <si>
    <t>1603-0000</t>
  </si>
  <si>
    <t xml:space="preserve">    Refi Loan Costs</t>
  </si>
  <si>
    <t>1604-0000</t>
  </si>
  <si>
    <t xml:space="preserve">    Accum Amort - Refi Loan Costs</t>
  </si>
  <si>
    <t>1605-0000</t>
  </si>
  <si>
    <t xml:space="preserve">    Leasing Commissions</t>
  </si>
  <si>
    <t>1606-0000</t>
  </si>
  <si>
    <t xml:space="preserve">    Accum Amort - Leasing Commissions</t>
  </si>
  <si>
    <t>1607-0000</t>
  </si>
  <si>
    <t xml:space="preserve">    Syndication Costs</t>
  </si>
  <si>
    <t>1608-0000</t>
  </si>
  <si>
    <t xml:space="preserve">    Accum Amort - Syndication Costs</t>
  </si>
  <si>
    <t>1609-0000</t>
  </si>
  <si>
    <t xml:space="preserve">    Interest Rate Cap-Swap</t>
  </si>
  <si>
    <t xml:space="preserve">    Accum Amort - Interest Rate Cap-Swap</t>
  </si>
  <si>
    <t>1611-0000</t>
  </si>
  <si>
    <t xml:space="preserve">    Bond</t>
  </si>
  <si>
    <t>1612-0000</t>
  </si>
  <si>
    <t xml:space="preserve">    Accum Amort - Bond</t>
  </si>
  <si>
    <t>1613-0000</t>
  </si>
  <si>
    <t xml:space="preserve">    Rate Cap Purchase</t>
  </si>
  <si>
    <t>1614-0000</t>
  </si>
  <si>
    <t xml:space="preserve">    Accum Amort - Rate Cap Purchase</t>
  </si>
  <si>
    <t>1699-9999</t>
  </si>
  <si>
    <t xml:space="preserve"> TOTAL INTANGIBLE ASSETS</t>
  </si>
  <si>
    <t>1701-0000</t>
  </si>
  <si>
    <t xml:space="preserve">    Deposit - Utility</t>
  </si>
  <si>
    <t>1702-0000</t>
  </si>
  <si>
    <t xml:space="preserve">    Deposit - Security</t>
  </si>
  <si>
    <t xml:space="preserve">    Other Assets</t>
  </si>
  <si>
    <t>1704-0000</t>
  </si>
  <si>
    <t xml:space="preserve">    Loan Receivable</t>
  </si>
  <si>
    <t>1705-0000</t>
  </si>
  <si>
    <t xml:space="preserve">    Deposits - Prospective Deal</t>
  </si>
  <si>
    <t>1706-0000</t>
  </si>
  <si>
    <t xml:space="preserve">    Organization Costs</t>
  </si>
  <si>
    <t>1707-0000</t>
  </si>
  <si>
    <t xml:space="preserve">    Organization Costs - Accum Amort</t>
  </si>
  <si>
    <t>1799-9999</t>
  </si>
  <si>
    <t xml:space="preserve"> TOTAL OTHER ASSETS</t>
  </si>
  <si>
    <t xml:space="preserve"> INVESTMENTS</t>
  </si>
  <si>
    <t>1800-0001</t>
  </si>
  <si>
    <t>1800-0010</t>
  </si>
  <si>
    <t xml:space="preserve">    Contributions</t>
  </si>
  <si>
    <t>1800-0011</t>
  </si>
  <si>
    <t xml:space="preserve">    Distributions</t>
  </si>
  <si>
    <t>1800-0012</t>
  </si>
  <si>
    <t xml:space="preserve">    K-1 activity</t>
  </si>
  <si>
    <t>1800-0099</t>
  </si>
  <si>
    <t xml:space="preserve"> TOTAL INVESTMENTS</t>
  </si>
  <si>
    <t>1810-0000</t>
  </si>
  <si>
    <t xml:space="preserve"> 17135 SW HERITAGE</t>
  </si>
  <si>
    <t>1810-0001</t>
  </si>
  <si>
    <t xml:space="preserve">    Contributions - 17135 SW Heritage</t>
  </si>
  <si>
    <t>1810-0002</t>
  </si>
  <si>
    <t xml:space="preserve">    Distributions - 17135 SW Heritage</t>
  </si>
  <si>
    <t>1810-0003</t>
  </si>
  <si>
    <t xml:space="preserve">    K-1 activity - 17135 SW Heritage</t>
  </si>
  <si>
    <t>1810-0004</t>
  </si>
  <si>
    <t xml:space="preserve"> TOTAL 17135 SW HERITAGE</t>
  </si>
  <si>
    <t>1810-0005</t>
  </si>
  <si>
    <t xml:space="preserve"> 18745 SW Farmington</t>
  </si>
  <si>
    <t>1810-0006</t>
  </si>
  <si>
    <t xml:space="preserve">    Contributions - 18745 SW Farmington</t>
  </si>
  <si>
    <t>1810-0007</t>
  </si>
  <si>
    <t xml:space="preserve">    Distributions - 18745 SW Farmington</t>
  </si>
  <si>
    <t>1810-0008</t>
  </si>
  <si>
    <t xml:space="preserve">    K-1 activity - 18745 SW Farmington</t>
  </si>
  <si>
    <t>1810-0009</t>
  </si>
  <si>
    <t xml:space="preserve"> TOTAL 18745 SW FARMINGTON</t>
  </si>
  <si>
    <t xml:space="preserve"> 7580 SW Hunziker</t>
  </si>
  <si>
    <t>1810-0011</t>
  </si>
  <si>
    <t xml:space="preserve">    Contributions - 7580 SW Hunziker</t>
  </si>
  <si>
    <t>1810-0012</t>
  </si>
  <si>
    <t xml:space="preserve">    Distributions - 7580 SW Hunziker</t>
  </si>
  <si>
    <t>1810-0013</t>
  </si>
  <si>
    <t xml:space="preserve">    K-1 activity- 7580 SW Hunziker</t>
  </si>
  <si>
    <t>1810-0014</t>
  </si>
  <si>
    <t xml:space="preserve"> TOTAL 7580 SW HUNZIKER</t>
  </si>
  <si>
    <t>1810-0015</t>
  </si>
  <si>
    <t xml:space="preserve"> 10890 SW Canterbury</t>
  </si>
  <si>
    <t>1810-0016</t>
  </si>
  <si>
    <t xml:space="preserve">    Contributions - 10890 SW Canterbury</t>
  </si>
  <si>
    <t>1810-0017</t>
  </si>
  <si>
    <t xml:space="preserve">    Distributions - 10890 SW Canterbury</t>
  </si>
  <si>
    <t>1810-0018</t>
  </si>
  <si>
    <t xml:space="preserve">    K-1 activity- 10890 SW Canterbury</t>
  </si>
  <si>
    <t>1810-0019</t>
  </si>
  <si>
    <t xml:space="preserve"> TOTAL 10890 SW Canterbury</t>
  </si>
  <si>
    <t>1810-0020</t>
  </si>
  <si>
    <t xml:space="preserve"> 12310 SW Center</t>
  </si>
  <si>
    <t>1810-0021</t>
  </si>
  <si>
    <t xml:space="preserve">    Contributions - 12310 SW Center</t>
  </si>
  <si>
    <t>1810-0022</t>
  </si>
  <si>
    <t xml:space="preserve">    Distributions- 12310 SW Center</t>
  </si>
  <si>
    <t>1810-0023</t>
  </si>
  <si>
    <t xml:space="preserve">    K-1 activity- 12310 SW Center</t>
  </si>
  <si>
    <t>1810-0024</t>
  </si>
  <si>
    <t xml:space="preserve"> TOTAL 12310 SW Center</t>
  </si>
  <si>
    <t>1810-0025</t>
  </si>
  <si>
    <t xml:space="preserve"> 5960 SW Menlo</t>
  </si>
  <si>
    <t>1810-0026</t>
  </si>
  <si>
    <t xml:space="preserve">    Contributions - 5960 SW Menlo</t>
  </si>
  <si>
    <t>1810-0027</t>
  </si>
  <si>
    <t xml:space="preserve">    Distributions- 5960 SW Menlo</t>
  </si>
  <si>
    <t>1810-0028</t>
  </si>
  <si>
    <t xml:space="preserve">    K-1 activity- 5960 SW Menlo</t>
  </si>
  <si>
    <t>1810-0029</t>
  </si>
  <si>
    <t xml:space="preserve"> TOTAL 5960 SW Menlo</t>
  </si>
  <si>
    <t>1810-0030</t>
  </si>
  <si>
    <t xml:space="preserve"> 4620 Slauson</t>
  </si>
  <si>
    <t>1810-0031</t>
  </si>
  <si>
    <t xml:space="preserve">    Contributions - 4620 Slauson</t>
  </si>
  <si>
    <t>1810-0032</t>
  </si>
  <si>
    <t xml:space="preserve">    Distributions - 4620 Slauson</t>
  </si>
  <si>
    <t>1810-0033</t>
  </si>
  <si>
    <t xml:space="preserve">    K-1 activity - 4620 Slauson</t>
  </si>
  <si>
    <t>1810-0034</t>
  </si>
  <si>
    <t xml:space="preserve"> TOTAL 4620 Slauson</t>
  </si>
  <si>
    <t>1810-0035</t>
  </si>
  <si>
    <t xml:space="preserve"> TMOF I</t>
  </si>
  <si>
    <t>1810-0036</t>
  </si>
  <si>
    <t xml:space="preserve">    Contributions - TMOF I</t>
  </si>
  <si>
    <t>1810-0037</t>
  </si>
  <si>
    <t xml:space="preserve">    Distributions - TMOF I</t>
  </si>
  <si>
    <t>1810-0038</t>
  </si>
  <si>
    <t xml:space="preserve">    K-1 activity - TMOF I</t>
  </si>
  <si>
    <t>1810-0039</t>
  </si>
  <si>
    <t xml:space="preserve"> TOTAL TMOF I</t>
  </si>
  <si>
    <t>1810-0040</t>
  </si>
  <si>
    <t xml:space="preserve"> 4445 Stevenson</t>
  </si>
  <si>
    <t>1810-0041</t>
  </si>
  <si>
    <t xml:space="preserve">    Contributions - 4445 Stevenson</t>
  </si>
  <si>
    <t>1810-0042</t>
  </si>
  <si>
    <t xml:space="preserve">    Distributions - 4445 Stevenson</t>
  </si>
  <si>
    <t>1810-0043</t>
  </si>
  <si>
    <t xml:space="preserve">    K-1 activity - 4445 Stevenson</t>
  </si>
  <si>
    <t>1810-0044</t>
  </si>
  <si>
    <t xml:space="preserve"> TOTAL 4445 Stevenson</t>
  </si>
  <si>
    <t>1810-0045</t>
  </si>
  <si>
    <t xml:space="preserve"> 10695 SW Murdock</t>
  </si>
  <si>
    <t>1810-0046</t>
  </si>
  <si>
    <t xml:space="preserve">    Contributions - 10695 SW Murdock</t>
  </si>
  <si>
    <t>1810-0047</t>
  </si>
  <si>
    <t xml:space="preserve">    Distributions - 10695 SW Murdock</t>
  </si>
  <si>
    <t>1810-0048</t>
  </si>
  <si>
    <t xml:space="preserve">    K-1 activity - 10695 SW Murdock</t>
  </si>
  <si>
    <t>1810-0049</t>
  </si>
  <si>
    <t xml:space="preserve"> TOTAL 10695 SW Murdock</t>
  </si>
  <si>
    <t>1810-0050</t>
  </si>
  <si>
    <t xml:space="preserve"> 6300 SW 188th St</t>
  </si>
  <si>
    <t>1810-0051</t>
  </si>
  <si>
    <t xml:space="preserve">    Contributions - 6300 SW 188th</t>
  </si>
  <si>
    <t>1810-0052</t>
  </si>
  <si>
    <t xml:space="preserve">    Distributions - 6300 SW 188th</t>
  </si>
  <si>
    <t>1810-0053</t>
  </si>
  <si>
    <t xml:space="preserve">    K-1 activity - 6300 SW 188th</t>
  </si>
  <si>
    <t>1810-0054</t>
  </si>
  <si>
    <t xml:space="preserve"> TOTAL 6300 SW 188th St</t>
  </si>
  <si>
    <t>1810-0055</t>
  </si>
  <si>
    <t xml:space="preserve"> 1556 Hi Point</t>
  </si>
  <si>
    <t>1810-0056</t>
  </si>
  <si>
    <t xml:space="preserve">    Contributions - 1556 Hi Point</t>
  </si>
  <si>
    <t>1810-0057</t>
  </si>
  <si>
    <t xml:space="preserve">    Distributions - 1556 Hi Point</t>
  </si>
  <si>
    <t>1810-0058</t>
  </si>
  <si>
    <t xml:space="preserve">    K-1 activity - 1556 Hi Point</t>
  </si>
  <si>
    <t>1810-0059</t>
  </si>
  <si>
    <t xml:space="preserve"> TOTAL 1556 Hi Point</t>
  </si>
  <si>
    <t>1810-0060</t>
  </si>
  <si>
    <t xml:space="preserve"> Trion Ketter Development</t>
  </si>
  <si>
    <t>1810-0061</t>
  </si>
  <si>
    <t xml:space="preserve">    Contributions - Trion Ketter Development</t>
  </si>
  <si>
    <t>1810-0062</t>
  </si>
  <si>
    <t xml:space="preserve">    Distributions - Trion Ketter Development</t>
  </si>
  <si>
    <t>1810-0063</t>
  </si>
  <si>
    <t xml:space="preserve">    K-1 activity - Trion Ketter Development</t>
  </si>
  <si>
    <t>1810-0064</t>
  </si>
  <si>
    <t xml:space="preserve"> TOTAL Trion Ketter Development</t>
  </si>
  <si>
    <t>1810-0065</t>
  </si>
  <si>
    <t xml:space="preserve"> Beaverton Portfolio Investors</t>
  </si>
  <si>
    <t>1810-0066</t>
  </si>
  <si>
    <t xml:space="preserve">    Contributions - Beaverton Portfolio Investors</t>
  </si>
  <si>
    <t>1810-0067</t>
  </si>
  <si>
    <t xml:space="preserve">    Distributions - Beaverton Portfolio Investors</t>
  </si>
  <si>
    <t>1810-0068</t>
  </si>
  <si>
    <t xml:space="preserve">    K-1 activity - Beaverton Portfolio Investors</t>
  </si>
  <si>
    <t>1810-0069</t>
  </si>
  <si>
    <t xml:space="preserve"> TOTAL Beaverton Portfolio Investors</t>
  </si>
  <si>
    <t>1810-0070</t>
  </si>
  <si>
    <t xml:space="preserve"> Portland Portfolio Investors</t>
  </si>
  <si>
    <t>1810-0071</t>
  </si>
  <si>
    <t xml:space="preserve">    Contributions - Portland Portfolio Investors</t>
  </si>
  <si>
    <t>1810-0072</t>
  </si>
  <si>
    <t xml:space="preserve">    Distributions - Portland Portfolio Investors</t>
  </si>
  <si>
    <t>1810-0073</t>
  </si>
  <si>
    <t xml:space="preserve">    K-1 activity - Portland Portfolio Investors</t>
  </si>
  <si>
    <t>1810-0074</t>
  </si>
  <si>
    <t xml:space="preserve"> TOTAL Portland Portfolio Investors</t>
  </si>
  <si>
    <t>1810-0075</t>
  </si>
  <si>
    <t xml:space="preserve"> 1180 E Street</t>
  </si>
  <si>
    <t>1810-0076</t>
  </si>
  <si>
    <t xml:space="preserve">    Contributions - 1180 E Street</t>
  </si>
  <si>
    <t>1810-0077</t>
  </si>
  <si>
    <t xml:space="preserve">    Distributions - 1180 E Street</t>
  </si>
  <si>
    <t>1810-0078</t>
  </si>
  <si>
    <t xml:space="preserve">    K-1 activity- 1180 E Street</t>
  </si>
  <si>
    <t>1810-0079</t>
  </si>
  <si>
    <t xml:space="preserve"> TOTAL 1180 E Street</t>
  </si>
  <si>
    <t>1810-0080</t>
  </si>
  <si>
    <t xml:space="preserve"> TMOF II</t>
  </si>
  <si>
    <t>1810-0081</t>
  </si>
  <si>
    <t xml:space="preserve">    Contributions - TMOF II</t>
  </si>
  <si>
    <t>1810-0082</t>
  </si>
  <si>
    <t xml:space="preserve">    Distributions - TMOF II</t>
  </si>
  <si>
    <t>1810-0083</t>
  </si>
  <si>
    <t xml:space="preserve">    K-1 activity - TMOF II</t>
  </si>
  <si>
    <t>1810-0084</t>
  </si>
  <si>
    <t xml:space="preserve"> TOTAL TMOF II</t>
  </si>
  <si>
    <t>1810-0085</t>
  </si>
  <si>
    <t xml:space="preserve"> 1500 Hi Point</t>
  </si>
  <si>
    <t>1810-0086</t>
  </si>
  <si>
    <t xml:space="preserve">    Contributions - 1500 Hi Point</t>
  </si>
  <si>
    <t>1810-0087</t>
  </si>
  <si>
    <t xml:space="preserve">    Distributions- 1500 Hi Point</t>
  </si>
  <si>
    <t>1810-0088</t>
  </si>
  <si>
    <t xml:space="preserve">    K-1 activity- 1500 Hi Point</t>
  </si>
  <si>
    <t>1810-0089</t>
  </si>
  <si>
    <t xml:space="preserve"> TOTAL 1500 Hi Point</t>
  </si>
  <si>
    <t>1810-0090</t>
  </si>
  <si>
    <t xml:space="preserve"> 10701 N Pecos Investors LLC</t>
  </si>
  <si>
    <t>1810-0091</t>
  </si>
  <si>
    <t xml:space="preserve">    Contributions - 10701 N Pecos Investors LLC</t>
  </si>
  <si>
    <t>1810-0092</t>
  </si>
  <si>
    <t xml:space="preserve">    Distributions - 10701 N Pecos Investors LLC</t>
  </si>
  <si>
    <t>1810-0093</t>
  </si>
  <si>
    <t xml:space="preserve">    K-1 activity - 10701 N Pecos Investors LLC</t>
  </si>
  <si>
    <t>1810-0094</t>
  </si>
  <si>
    <t xml:space="preserve"> TOTAL 10701 N Pecos Investors LLC</t>
  </si>
  <si>
    <t>1810-0095</t>
  </si>
  <si>
    <t xml:space="preserve"> 10055 Terra Loma</t>
  </si>
  <si>
    <t>1810-0096</t>
  </si>
  <si>
    <t xml:space="preserve">    Contributions - 10055 Terra Loma</t>
  </si>
  <si>
    <t>1810-0097</t>
  </si>
  <si>
    <t xml:space="preserve">    Distributions - 10055 Terra Loma</t>
  </si>
  <si>
    <t>1810-0098</t>
  </si>
  <si>
    <t xml:space="preserve">    K-1 activity - 10055 Terra Loma</t>
  </si>
  <si>
    <t>1810-0099</t>
  </si>
  <si>
    <t xml:space="preserve"> TOTAL 10055 Terra Loma</t>
  </si>
  <si>
    <t>1810-0100</t>
  </si>
  <si>
    <t xml:space="preserve"> 1442 S Bedford</t>
  </si>
  <si>
    <t>1810-0101</t>
  </si>
  <si>
    <t xml:space="preserve">    Contributions - 1442 S Bedford</t>
  </si>
  <si>
    <t>1810-0102</t>
  </si>
  <si>
    <t xml:space="preserve">    Distributions - 1442 S Bedford</t>
  </si>
  <si>
    <t>1810-0103</t>
  </si>
  <si>
    <t xml:space="preserve">    K-1 activity - 1442 S Bedford</t>
  </si>
  <si>
    <t>1810-0104</t>
  </si>
  <si>
    <t xml:space="preserve"> TOTAL 1442 S Bedford</t>
  </si>
  <si>
    <t>1810-0105</t>
  </si>
  <si>
    <t xml:space="preserve"> Spring Portfolio Investor CO Springs Port</t>
  </si>
  <si>
    <t>1810-0106</t>
  </si>
  <si>
    <t xml:space="preserve">    Contributions - Spring Portfolio Investor CO Springs Port</t>
  </si>
  <si>
    <t>1810-0107</t>
  </si>
  <si>
    <t xml:space="preserve">    Distributions - Spring Portfolio Investor CO Springs Port</t>
  </si>
  <si>
    <t>1810-0108</t>
  </si>
  <si>
    <t xml:space="preserve">    K-1 activity- Spring Portfolio Investor CO Springs Port</t>
  </si>
  <si>
    <t>1810-0109</t>
  </si>
  <si>
    <t xml:space="preserve"> TOTAL Spring Portfolio Investor CO Springs Port</t>
  </si>
  <si>
    <t>1810-0110</t>
  </si>
  <si>
    <t xml:space="preserve"> 2621 NE 7th St</t>
  </si>
  <si>
    <t>1810-0111</t>
  </si>
  <si>
    <t xml:space="preserve">    Contributions - 2621 NE 7th St</t>
  </si>
  <si>
    <t>1810-0112</t>
  </si>
  <si>
    <t xml:space="preserve">    Distributions - 2621 NE 7th St</t>
  </si>
  <si>
    <t>1810-0113</t>
  </si>
  <si>
    <t xml:space="preserve">    K-1 activity - 2621 NE 7th St</t>
  </si>
  <si>
    <t>1810-0114</t>
  </si>
  <si>
    <t xml:space="preserve"> TOTAL 2621 NE 7th St</t>
  </si>
  <si>
    <t>1810-0115</t>
  </si>
  <si>
    <t xml:space="preserve"> 812 Crescent Commons</t>
  </si>
  <si>
    <t>1810-0116</t>
  </si>
  <si>
    <t xml:space="preserve">    Contributions - 812 Crescent Commons</t>
  </si>
  <si>
    <t>1810-0117</t>
  </si>
  <si>
    <t xml:space="preserve">    Distributions - 812 Crescent Commons</t>
  </si>
  <si>
    <t>1810-0118</t>
  </si>
  <si>
    <t xml:space="preserve">    K-1 activity - 812 Crescent Commons</t>
  </si>
  <si>
    <t>1810-0119</t>
  </si>
  <si>
    <t xml:space="preserve"> TOTAL 812 Crescent Commons</t>
  </si>
  <si>
    <t>1810-0120</t>
  </si>
  <si>
    <t xml:space="preserve"> Loft 9</t>
  </si>
  <si>
    <t>1810-0121</t>
  </si>
  <si>
    <t xml:space="preserve">    Contributions - Loft 9</t>
  </si>
  <si>
    <t>1810-0122</t>
  </si>
  <si>
    <t xml:space="preserve">    Distributions - Loft 9</t>
  </si>
  <si>
    <t>1810-0123</t>
  </si>
  <si>
    <t xml:space="preserve">    K-1 activity - Loft 9</t>
  </si>
  <si>
    <t>1810-0124</t>
  </si>
  <si>
    <t xml:space="preserve"> TOTAL Loft 9</t>
  </si>
  <si>
    <t>1810-0125</t>
  </si>
  <si>
    <t xml:space="preserve"> 8151 Patterson Woods Dr</t>
  </si>
  <si>
    <t>1810-0126</t>
  </si>
  <si>
    <t xml:space="preserve">    Contributions - 8151 Patterson Woods Dr</t>
  </si>
  <si>
    <t>1810-0127</t>
  </si>
  <si>
    <t xml:space="preserve">    Distributions - 8151 Patterson Woods Dr</t>
  </si>
  <si>
    <t>1810-0128</t>
  </si>
  <si>
    <t xml:space="preserve">    K-1 activity - 8151 Patterson Woods Dr</t>
  </si>
  <si>
    <t>1810-0129</t>
  </si>
  <si>
    <t xml:space="preserve"> TOTAL 8151 Patterson Woods Dr</t>
  </si>
  <si>
    <t>1810-0130</t>
  </si>
  <si>
    <t xml:space="preserve"> Trion Sacramento Portfolio</t>
  </si>
  <si>
    <t>1810-0131</t>
  </si>
  <si>
    <t xml:space="preserve">    Contributions - Trion Sacramento Portfolio</t>
  </si>
  <si>
    <t>1810-0132</t>
  </si>
  <si>
    <t xml:space="preserve">    Distributions - Trion Sacramento Portfolio</t>
  </si>
  <si>
    <t>1810-0133</t>
  </si>
  <si>
    <t xml:space="preserve">    K-1 activity - Trion Sacramento Portfolio</t>
  </si>
  <si>
    <t>1810-0134</t>
  </si>
  <si>
    <t xml:space="preserve"> TOTAL Trion Sacramento Portfolio</t>
  </si>
  <si>
    <t>1810-0135</t>
  </si>
  <si>
    <t xml:space="preserve"> 6930 Fair Oaks</t>
  </si>
  <si>
    <t>1810-0136</t>
  </si>
  <si>
    <t xml:space="preserve">    Contributions - 6930 Fair Oaks</t>
  </si>
  <si>
    <t>1810-0137</t>
  </si>
  <si>
    <t xml:space="preserve">    Distributions - 6930 Fair Oaks</t>
  </si>
  <si>
    <t>1810-0138</t>
  </si>
  <si>
    <t xml:space="preserve">    K-1 activity - 6930 Fair Oaks</t>
  </si>
  <si>
    <t>1810-0139</t>
  </si>
  <si>
    <t xml:space="preserve"> TOTAL 6930 Fair Oaks</t>
  </si>
  <si>
    <t>1810-0140</t>
  </si>
  <si>
    <t xml:space="preserve"> 1735 Ashley Hall</t>
  </si>
  <si>
    <t>1810-0141</t>
  </si>
  <si>
    <t xml:space="preserve">    Contributions - 1735 Ashley Hall</t>
  </si>
  <si>
    <t>1810-0142</t>
  </si>
  <si>
    <t xml:space="preserve">    Distributions - 1735 Ashley Hall</t>
  </si>
  <si>
    <t>1810-0143</t>
  </si>
  <si>
    <t xml:space="preserve">    K-1 activity - 1735 Ashley Hall</t>
  </si>
  <si>
    <t>1810-0144</t>
  </si>
  <si>
    <t xml:space="preserve"> TOTAL 1735 Ashley Hall</t>
  </si>
  <si>
    <t>1810-0145</t>
  </si>
  <si>
    <t xml:space="preserve"> Trion Brookshire Camellia</t>
  </si>
  <si>
    <t>1810-0146</t>
  </si>
  <si>
    <t xml:space="preserve">    Contributions - Trion Brookshire Camellia</t>
  </si>
  <si>
    <t>1810-0147</t>
  </si>
  <si>
    <t xml:space="preserve">    Distributions - Trion Brookshire Camellia</t>
  </si>
  <si>
    <t>1810-0148</t>
  </si>
  <si>
    <t xml:space="preserve">    K-1 activity - Trion Brookshire Camellia</t>
  </si>
  <si>
    <t>1810-0149</t>
  </si>
  <si>
    <t xml:space="preserve"> TOTAL Trion Brookshire Camellia</t>
  </si>
  <si>
    <t>1810-0150</t>
  </si>
  <si>
    <t xml:space="preserve"> 693 Wymore</t>
  </si>
  <si>
    <t>1810-0151</t>
  </si>
  <si>
    <t xml:space="preserve">    Contributions - 693 Wymore</t>
  </si>
  <si>
    <t>1810-0152</t>
  </si>
  <si>
    <t xml:space="preserve">    Distributions - 693 Wymore</t>
  </si>
  <si>
    <t>1810-0153</t>
  </si>
  <si>
    <t xml:space="preserve">    K-1 activity - 693 Wymore</t>
  </si>
  <si>
    <t>1810-0154</t>
  </si>
  <si>
    <t xml:space="preserve"> TOTAL 693 Wymore</t>
  </si>
  <si>
    <t>1810-0155</t>
  </si>
  <si>
    <t xml:space="preserve"> 19545 - 19605 SW Boones Ferry</t>
  </si>
  <si>
    <t>1810-0156</t>
  </si>
  <si>
    <t xml:space="preserve">    Contributions - 19545  - 19605 SW Boones Ferry</t>
  </si>
  <si>
    <t>1810-0157</t>
  </si>
  <si>
    <t xml:space="preserve">    Distributions - 19545  - 19605 SW Boones Ferry</t>
  </si>
  <si>
    <t>1810-0158</t>
  </si>
  <si>
    <t xml:space="preserve">    K-1 activity - 19545  - 19605 SW Boones Ferry</t>
  </si>
  <si>
    <t>1810-0159</t>
  </si>
  <si>
    <t xml:space="preserve"> TOTAL 19545 - 19605 SW Boones Ferry</t>
  </si>
  <si>
    <t>1810-0160</t>
  </si>
  <si>
    <t xml:space="preserve"> Jasper Place Investors LLC</t>
  </si>
  <si>
    <t>1810-0161</t>
  </si>
  <si>
    <t xml:space="preserve">    Contributions - Jasper Place Investors LLC</t>
  </si>
  <si>
    <t>1810-0162</t>
  </si>
  <si>
    <t xml:space="preserve">    Distributions - Jasper Place Investors LLC</t>
  </si>
  <si>
    <t>1810-0163</t>
  </si>
  <si>
    <t xml:space="preserve">    K-1 activity - Jasper Place Investors LLC</t>
  </si>
  <si>
    <t>1810-0164</t>
  </si>
  <si>
    <t xml:space="preserve"> TOTAL Jasper Place Investors LLC</t>
  </si>
  <si>
    <t>1810-0165</t>
  </si>
  <si>
    <t xml:space="preserve"> 648 Whisper Lane Azure</t>
  </si>
  <si>
    <t>1810-0166</t>
  </si>
  <si>
    <t xml:space="preserve">    Contributions - 648 Whisper Lane Azure</t>
  </si>
  <si>
    <t>1810-0167</t>
  </si>
  <si>
    <t xml:space="preserve">    Distributions - 648 Whisper Lane Azure</t>
  </si>
  <si>
    <t>1810-0168</t>
  </si>
  <si>
    <t xml:space="preserve">    K-1 activity - 648 Whisper Lane Azure</t>
  </si>
  <si>
    <t>1810-0169</t>
  </si>
  <si>
    <t>1810-0170</t>
  </si>
  <si>
    <t xml:space="preserve"> 28955 PACIFIC COAST HWY</t>
  </si>
  <si>
    <t>1810-0171</t>
  </si>
  <si>
    <t xml:space="preserve">    Contributions - 28955 Pacific Coast Hwy</t>
  </si>
  <si>
    <t>1810-0172</t>
  </si>
  <si>
    <t xml:space="preserve">    Distributions - 28955 Pacific Coast Hwy</t>
  </si>
  <si>
    <t>1810-0173</t>
  </si>
  <si>
    <t xml:space="preserve">    K-1 activity - 28955 Pacific Coast Hwy</t>
  </si>
  <si>
    <t>1810-0174</t>
  </si>
  <si>
    <t xml:space="preserve"> TOTAL 28955 PACIFIC COAST HWY</t>
  </si>
  <si>
    <t>1810-0175</t>
  </si>
  <si>
    <t xml:space="preserve"> 348 ESTABROOK</t>
  </si>
  <si>
    <t>1810-0176</t>
  </si>
  <si>
    <t xml:space="preserve">    Contributions - 348 Estabrook</t>
  </si>
  <si>
    <t>1810-0177</t>
  </si>
  <si>
    <t xml:space="preserve">    Distributions - 348 Estabrook</t>
  </si>
  <si>
    <t>1810-0178</t>
  </si>
  <si>
    <t xml:space="preserve">    K-1 activity - 348 Estabrook</t>
  </si>
  <si>
    <t>1810-0179</t>
  </si>
  <si>
    <t xml:space="preserve"> TOTAL 348 ESTABROOK</t>
  </si>
  <si>
    <t>1810-0180</t>
  </si>
  <si>
    <t xml:space="preserve"> 5012 SLAUSON</t>
  </si>
  <si>
    <t>1810-0181</t>
  </si>
  <si>
    <t xml:space="preserve">    Contributions - 5012 Slauson</t>
  </si>
  <si>
    <t>1810-0182</t>
  </si>
  <si>
    <t xml:space="preserve">    Distributions - 5012 Slauson</t>
  </si>
  <si>
    <t>1810-0183</t>
  </si>
  <si>
    <t xml:space="preserve">    K-1 activity - 5012 Slauson</t>
  </si>
  <si>
    <t>1810-0184</t>
  </si>
  <si>
    <t xml:space="preserve"> TOTAL 5012 SLAUSON</t>
  </si>
  <si>
    <t>1810-0185</t>
  </si>
  <si>
    <t xml:space="preserve"> 8855 FOUNTAINEBLEAU</t>
  </si>
  <si>
    <t>1810-0186</t>
  </si>
  <si>
    <t xml:space="preserve">    Contributions - 8855 Fountainebleau</t>
  </si>
  <si>
    <t>1810-0187</t>
  </si>
  <si>
    <t xml:space="preserve">    Distributions - 8855 Fountainebleau</t>
  </si>
  <si>
    <t>1810-0188</t>
  </si>
  <si>
    <t xml:space="preserve">    K-1 activity - 8855 Fountainebleau</t>
  </si>
  <si>
    <t>1810-0189</t>
  </si>
  <si>
    <t xml:space="preserve"> TOTAL 8855 FOUNTAINEBLEAU</t>
  </si>
  <si>
    <t>1810-0190</t>
  </si>
  <si>
    <t xml:space="preserve"> 35750 BETTENCOURT</t>
  </si>
  <si>
    <t>1810-0191</t>
  </si>
  <si>
    <t xml:space="preserve">    Contributions - 35750 Bettencourt</t>
  </si>
  <si>
    <t>1810-0192</t>
  </si>
  <si>
    <t xml:space="preserve">    Distributions - 35750 Bettencourt</t>
  </si>
  <si>
    <t>1810-0193</t>
  </si>
  <si>
    <t xml:space="preserve">    K-1 activity - 35750 Bettencourt</t>
  </si>
  <si>
    <t>1810-0194</t>
  </si>
  <si>
    <t xml:space="preserve"> TOTAL 35750 BETTENCOURT</t>
  </si>
  <si>
    <t>1810-0195</t>
  </si>
  <si>
    <t xml:space="preserve"> BLUFFS PORTFOLIO</t>
  </si>
  <si>
    <t>1810-0196</t>
  </si>
  <si>
    <t xml:space="preserve">    Contributions - Bluffs Portfolio</t>
  </si>
  <si>
    <t>1810-0197</t>
  </si>
  <si>
    <t xml:space="preserve">    Distributions - Bluffs Portfolio</t>
  </si>
  <si>
    <t>1810-0198</t>
  </si>
  <si>
    <t xml:space="preserve">    K-1 activity - Bluffs Portfolio</t>
  </si>
  <si>
    <t>1810-0199</t>
  </si>
  <si>
    <t xml:space="preserve"> TOTAL BLUFFS PORTFOLIO</t>
  </si>
  <si>
    <t>1810-0200</t>
  </si>
  <si>
    <t xml:space="preserve"> AZUR 648 WHISPER</t>
  </si>
  <si>
    <t>1810-0201</t>
  </si>
  <si>
    <t xml:space="preserve">    Contributions - Azur 648 Whisper</t>
  </si>
  <si>
    <t>1810-0202</t>
  </si>
  <si>
    <t xml:space="preserve">    Distributions - Azur 648 Whispe</t>
  </si>
  <si>
    <t>1810-0203</t>
  </si>
  <si>
    <t xml:space="preserve">    K-1 activity - Azur 648 Whisper</t>
  </si>
  <si>
    <t>1810-0204</t>
  </si>
  <si>
    <t xml:space="preserve"> TOTAL AZUR 648 WHISPER</t>
  </si>
  <si>
    <t>1810-0205</t>
  </si>
  <si>
    <t xml:space="preserve"> TMOF III</t>
  </si>
  <si>
    <t>1810-0206</t>
  </si>
  <si>
    <t xml:space="preserve">    Contributions - TMOF III</t>
  </si>
  <si>
    <t>1810-0207</t>
  </si>
  <si>
    <t xml:space="preserve">    Distributions - TMOF III</t>
  </si>
  <si>
    <t>1810-0208</t>
  </si>
  <si>
    <t xml:space="preserve">    K-1 activity - TMOF III</t>
  </si>
  <si>
    <t>1810-0209</t>
  </si>
  <si>
    <t xml:space="preserve"> TOTAL TMOF III</t>
  </si>
  <si>
    <t>1810-0210</t>
  </si>
  <si>
    <t xml:space="preserve"> BEL BROOKE LAND PARTNERS</t>
  </si>
  <si>
    <t>1810-0211</t>
  </si>
  <si>
    <t xml:space="preserve">    Contributions - Bel Brooke Land Partners</t>
  </si>
  <si>
    <t>1810-0212</t>
  </si>
  <si>
    <t xml:space="preserve">    Distributions - Bel Brooke Land Partners</t>
  </si>
  <si>
    <t>1810-0213</t>
  </si>
  <si>
    <t xml:space="preserve">    K-1 activity - Bel Brooke Land Partners</t>
  </si>
  <si>
    <t>1810-0214</t>
  </si>
  <si>
    <t xml:space="preserve"> TOTAL BEL BROOKE LAND PARTNERS</t>
  </si>
  <si>
    <t>1810-0215</t>
  </si>
  <si>
    <t xml:space="preserve"> TSFV LLC</t>
  </si>
  <si>
    <t>1810-0216</t>
  </si>
  <si>
    <t xml:space="preserve">    Contributions - TSFV LLC</t>
  </si>
  <si>
    <t>1810-0217</t>
  </si>
  <si>
    <t xml:space="preserve">    Distributions - TSFV LLC</t>
  </si>
  <si>
    <t>1810-0218</t>
  </si>
  <si>
    <t xml:space="preserve">    K-1 activity - TSFV LLC</t>
  </si>
  <si>
    <t>1810-0219</t>
  </si>
  <si>
    <t xml:space="preserve"> TOTAL TSFV LLC</t>
  </si>
  <si>
    <t>1810-0220</t>
  </si>
  <si>
    <t xml:space="preserve"> 1503 FULTON AVE</t>
  </si>
  <si>
    <t>1810-0221</t>
  </si>
  <si>
    <t xml:space="preserve">    Contributions - 1503 Fulton Ave</t>
  </si>
  <si>
    <t>1810-0222</t>
  </si>
  <si>
    <t xml:space="preserve">    Distribution - 1503 Fulton Ave</t>
  </si>
  <si>
    <t>1810-0223</t>
  </si>
  <si>
    <t xml:space="preserve">    K-1 activity - 1503 Fulton Ave</t>
  </si>
  <si>
    <t>1810-0224</t>
  </si>
  <si>
    <t xml:space="preserve"> TOTAL 1503 FULTON AVE</t>
  </si>
  <si>
    <t>1810-0225</t>
  </si>
  <si>
    <t xml:space="preserve"> 10756 E VIRGINIA AVE</t>
  </si>
  <si>
    <t>1810-0226</t>
  </si>
  <si>
    <t xml:space="preserve">    Contributions - 10756 E Virginia Ave</t>
  </si>
  <si>
    <t>1810-0227</t>
  </si>
  <si>
    <t xml:space="preserve">    Distributions - 10756 E Virginia Ave</t>
  </si>
  <si>
    <t>1810-0228</t>
  </si>
  <si>
    <t xml:space="preserve">    K-1 activity - 10756 E Virginia Ave</t>
  </si>
  <si>
    <t>1810-0229</t>
  </si>
  <si>
    <t xml:space="preserve"> TOTAL 10756 E VIRGINIA AVE</t>
  </si>
  <si>
    <t>1810-0230</t>
  </si>
  <si>
    <t xml:space="preserve"> 1000 RIVER BEND DR</t>
  </si>
  <si>
    <t>1810-0231</t>
  </si>
  <si>
    <t xml:space="preserve">    Contributions - 1000 River Bend Dr</t>
  </si>
  <si>
    <t>1810-0232</t>
  </si>
  <si>
    <t xml:space="preserve">    Distributions - 1000 River Bend Dr</t>
  </si>
  <si>
    <t>1810-0233</t>
  </si>
  <si>
    <t xml:space="preserve">    K-1 activity - 1000 River Bend Dr</t>
  </si>
  <si>
    <t>1810-0234</t>
  </si>
  <si>
    <t xml:space="preserve"> TOTAL 1000 RIVER BEND</t>
  </si>
  <si>
    <t>1810-0235</t>
  </si>
  <si>
    <t xml:space="preserve"> 2490 S CONWAY RD</t>
  </si>
  <si>
    <t>1810-0236</t>
  </si>
  <si>
    <t xml:space="preserve">    Contributions - 2490 S Conway Rd</t>
  </si>
  <si>
    <t>1810-0237</t>
  </si>
  <si>
    <t xml:space="preserve">    Distributions - 2490 S Conway Rd</t>
  </si>
  <si>
    <t>1810-0238</t>
  </si>
  <si>
    <t xml:space="preserve">    K-1 activity - 2490 S Conway Rd</t>
  </si>
  <si>
    <t>1810-0239</t>
  </si>
  <si>
    <t xml:space="preserve"> TOTAL 2490 S CONWAY RD</t>
  </si>
  <si>
    <t>1810-0241</t>
  </si>
  <si>
    <t xml:space="preserve">    Contributions - 2615 MT ZION (FIELDSTONE)</t>
  </si>
  <si>
    <t>1810-0242</t>
  </si>
  <si>
    <t xml:space="preserve">    Distributions - 2615 MT ZION (FIELDSTONE)</t>
  </si>
  <si>
    <t>1810-0243</t>
  </si>
  <si>
    <t xml:space="preserve">    K-1 activity - 2615 MT ZION (FIELDSTONE)</t>
  </si>
  <si>
    <t>1899-9999</t>
  </si>
  <si>
    <t>1990-9999</t>
  </si>
  <si>
    <t xml:space="preserve"> LIABILITIES - OWNER'S EQUITY</t>
  </si>
  <si>
    <t>2110-0001</t>
  </si>
  <si>
    <t>2110-0002</t>
  </si>
  <si>
    <t xml:space="preserve">    Accounts Payable - Credit Card</t>
  </si>
  <si>
    <t>2110-0003</t>
  </si>
  <si>
    <t xml:space="preserve">    Credit Card to Be Reimbursed</t>
  </si>
  <si>
    <t>2110-0004</t>
  </si>
  <si>
    <t xml:space="preserve">    Credit Card to Be Reimbursed Outside Entities</t>
  </si>
  <si>
    <t>2110-0005</t>
  </si>
  <si>
    <t xml:space="preserve">    Prepaid Rent - Tax Adjustment</t>
  </si>
  <si>
    <t>2110-0006</t>
  </si>
  <si>
    <t xml:space="preserve">    Credit Card Prepayment</t>
  </si>
  <si>
    <t>2110-0007</t>
  </si>
  <si>
    <t>2110-0008</t>
  </si>
  <si>
    <t xml:space="preserve">    Prepaid Other</t>
  </si>
  <si>
    <t>2110-0009</t>
  </si>
  <si>
    <t xml:space="preserve">    Tenant Deposits - Security</t>
  </si>
  <si>
    <t>2110-0010</t>
  </si>
  <si>
    <t xml:space="preserve">    Tenant Deposits - Pet</t>
  </si>
  <si>
    <t>2110-0011</t>
  </si>
  <si>
    <t xml:space="preserve">    Tenant Deposits - Key</t>
  </si>
  <si>
    <t>2110-0012</t>
  </si>
  <si>
    <t xml:space="preserve">    Tenant Deposits - Misc</t>
  </si>
  <si>
    <t>2110-0013</t>
  </si>
  <si>
    <t xml:space="preserve">    Tenant Deposits - Clearing</t>
  </si>
  <si>
    <t>2110-0014</t>
  </si>
  <si>
    <t xml:space="preserve">    Other Liabilities</t>
  </si>
  <si>
    <t>2110-0015</t>
  </si>
  <si>
    <t xml:space="preserve">    Mortgage Interest Payable</t>
  </si>
  <si>
    <t>2110-0016</t>
  </si>
  <si>
    <t xml:space="preserve">    Property Taxes Payable</t>
  </si>
  <si>
    <t>2110-0017</t>
  </si>
  <si>
    <t xml:space="preserve">    Property Insurance Payable</t>
  </si>
  <si>
    <t>2110-0018</t>
  </si>
  <si>
    <t xml:space="preserve">    Accrued Expense</t>
  </si>
  <si>
    <t>2110-0019</t>
  </si>
  <si>
    <t xml:space="preserve">    Utilities Payable</t>
  </si>
  <si>
    <t>2110-0020</t>
  </si>
  <si>
    <t>2110-0021</t>
  </si>
  <si>
    <t>2110-0022</t>
  </si>
  <si>
    <t xml:space="preserve">    401k payable</t>
  </si>
  <si>
    <t>2110-0023</t>
  </si>
  <si>
    <t xml:space="preserve">    Liability - Buyer/Seller/Prior Mgmt</t>
  </si>
  <si>
    <t>2110-0024</t>
  </si>
  <si>
    <t xml:space="preserve">    Accrued Interest - Pref Equity</t>
  </si>
  <si>
    <t>2110-0025</t>
  </si>
  <si>
    <t xml:space="preserve">    Deposits Transferred to New Owner</t>
  </si>
  <si>
    <t>2110-0026</t>
  </si>
  <si>
    <t xml:space="preserve">    Payroll Liabilities</t>
  </si>
  <si>
    <t>2110-0027</t>
  </si>
  <si>
    <t xml:space="preserve">    Liability - To Seller</t>
  </si>
  <si>
    <t>2110-0028</t>
  </si>
  <si>
    <t xml:space="preserve">    Accrued Other</t>
  </si>
  <si>
    <t>2110-0029</t>
  </si>
  <si>
    <t xml:space="preserve">    Due To/From Owners</t>
  </si>
  <si>
    <t>2110-0030</t>
  </si>
  <si>
    <t xml:space="preserve">    Other Deposits</t>
  </si>
  <si>
    <t>2110-0031</t>
  </si>
  <si>
    <t xml:space="preserve">    Deferred Asset Mgmt Fees</t>
  </si>
  <si>
    <t>2200-0002</t>
  </si>
  <si>
    <t xml:space="preserve">    Mortgage Payable - 2nd</t>
  </si>
  <si>
    <t>2200-0003</t>
  </si>
  <si>
    <t xml:space="preserve">    Mortgage Payable - Mezz</t>
  </si>
  <si>
    <t>2200-0004</t>
  </si>
  <si>
    <t xml:space="preserve">    Mortgage Payable - Unfunded</t>
  </si>
  <si>
    <t>2200-0005</t>
  </si>
  <si>
    <t xml:space="preserve">    Line of Credit</t>
  </si>
  <si>
    <t>2200-0006</t>
  </si>
  <si>
    <t xml:space="preserve">    Preferred Equity Loan</t>
  </si>
  <si>
    <t>2200-0009</t>
  </si>
  <si>
    <t xml:space="preserve">    Business Loan</t>
  </si>
  <si>
    <t>2299-0001</t>
  </si>
  <si>
    <t xml:space="preserve">    Deferred Gain on 1031 exchange</t>
  </si>
  <si>
    <t>2299-0002</t>
  </si>
  <si>
    <t xml:space="preserve">    Intercompany-consolidations</t>
  </si>
  <si>
    <t>2299-0003</t>
  </si>
  <si>
    <t>Deferred Gain</t>
  </si>
  <si>
    <t>2299-9998</t>
  </si>
  <si>
    <t xml:space="preserve"> TOTAL DEFERRED GAIN-CONSOLIDATIONS</t>
  </si>
  <si>
    <t>3100-0003</t>
  </si>
  <si>
    <t xml:space="preserve">    Own Cont - Partners Capital Solutions Equity Fund II LP</t>
  </si>
  <si>
    <t>3100-0004</t>
  </si>
  <si>
    <t xml:space="preserve">    Own Cont - LT Sacramento 5 LP</t>
  </si>
  <si>
    <t>3100-0005</t>
  </si>
  <si>
    <t xml:space="preserve">    Own Cont - Trion HAI</t>
  </si>
  <si>
    <t>3100-0006</t>
  </si>
  <si>
    <t xml:space="preserve">    Own Cont - Trion Properties</t>
  </si>
  <si>
    <t>3100-0007</t>
  </si>
  <si>
    <t xml:space="preserve">    Own Cont - Max Sharkansky</t>
  </si>
  <si>
    <t>3100-0008</t>
  </si>
  <si>
    <t xml:space="preserve">    Own Cont - Mitch Paskover</t>
  </si>
  <si>
    <t>3100-0009</t>
  </si>
  <si>
    <t xml:space="preserve">    Own Cont - S - P Pacific Crest LLC</t>
  </si>
  <si>
    <t>3100-0010</t>
  </si>
  <si>
    <t xml:space="preserve">    Own Cont - 10695 SW Murdock LLC</t>
  </si>
  <si>
    <t>3100-0011</t>
  </si>
  <si>
    <t xml:space="preserve">    Own Cont - S - P Springbrook LLC</t>
  </si>
  <si>
    <t>3100-0012</t>
  </si>
  <si>
    <t xml:space="preserve">    Own Cont - 6300 SW 188th LLC</t>
  </si>
  <si>
    <t>3100-0013</t>
  </si>
  <si>
    <t xml:space="preserve">    Own Cont - Trion MultiFamily Opp Fund I LLC</t>
  </si>
  <si>
    <t>3100-0014</t>
  </si>
  <si>
    <t xml:space="preserve">    Own Cont - Portland Portfolio Investors LLC</t>
  </si>
  <si>
    <t>3100-0015</t>
  </si>
  <si>
    <t xml:space="preserve">    Own Cont - 9990 Investments LP</t>
  </si>
  <si>
    <t>3100-0016</t>
  </si>
  <si>
    <t xml:space="preserve">    Own Cont - 1500 Hi Point LLC</t>
  </si>
  <si>
    <t>3100-0017</t>
  </si>
  <si>
    <t xml:space="preserve">    Own Cont - FTL Investment Group</t>
  </si>
  <si>
    <t>3100-0018</t>
  </si>
  <si>
    <t xml:space="preserve">    Own Cont - The Ketter Group</t>
  </si>
  <si>
    <t>3100-0019</t>
  </si>
  <si>
    <t xml:space="preserve">    Own Cont - Win Win Enterprises</t>
  </si>
  <si>
    <t>3100-0020</t>
  </si>
  <si>
    <t xml:space="preserve">    Own Cont - Mountain Pacific Opportunity Partners</t>
  </si>
  <si>
    <t>3100-0021</t>
  </si>
  <si>
    <t xml:space="preserve">    Own Cont - Den Rancho Cordova Multifamily Investors</t>
  </si>
  <si>
    <t>3100-0022</t>
  </si>
  <si>
    <t xml:space="preserve">    Own Cont - 10055 Terra Loma Dr Investors</t>
  </si>
  <si>
    <t>3100-0023</t>
  </si>
  <si>
    <t xml:space="preserve">    Own Cont - 6930 Fair Oaks Blvd TIC LLC</t>
  </si>
  <si>
    <t>3100-0024</t>
  </si>
  <si>
    <t xml:space="preserve">    Own Cont - Royal Vista TIC Owner LLC</t>
  </si>
  <si>
    <t>3100-0025</t>
  </si>
  <si>
    <t xml:space="preserve">    Own Cont - 1201 Fulton Ave TIC 1 LLC</t>
  </si>
  <si>
    <t>3100-0026</t>
  </si>
  <si>
    <t xml:space="preserve">    Own Cont - 1201 Fulton Ave TIC 2 LLC</t>
  </si>
  <si>
    <t>3100-0027</t>
  </si>
  <si>
    <t xml:space="preserve">    Own Cont - Denver Terra Apartments HoldCo R LLC</t>
  </si>
  <si>
    <t>3100-0028</t>
  </si>
  <si>
    <t xml:space="preserve">    Own Cont - 6201 W 26th Ave Investors LLC</t>
  </si>
  <si>
    <t>3100-0029</t>
  </si>
  <si>
    <t xml:space="preserve">    Own Cont - TLUS AQ5 2022 LLC</t>
  </si>
  <si>
    <t>3100-0030</t>
  </si>
  <si>
    <t xml:space="preserve">    Own Cont - Trion Investor LLC</t>
  </si>
  <si>
    <t>3100-0031</t>
  </si>
  <si>
    <t xml:space="preserve">    Own Cont - Partner #1</t>
  </si>
  <si>
    <t>3100-0032</t>
  </si>
  <si>
    <t xml:space="preserve">    Own Cont - Partner #2</t>
  </si>
  <si>
    <t>3100-0033</t>
  </si>
  <si>
    <t xml:space="preserve">    Own Cont - Partner #3</t>
  </si>
  <si>
    <t>3100-0034</t>
  </si>
  <si>
    <t xml:space="preserve">    Own Cont - TLUS AQ6 2022, LLC</t>
  </si>
  <si>
    <t>3300-0003</t>
  </si>
  <si>
    <t xml:space="preserve">    Own Dist - Partners Capital Solutions Equity Fund II LP</t>
  </si>
  <si>
    <t>3300-0004</t>
  </si>
  <si>
    <t xml:space="preserve">    Own Dist - LT Sacramento 5 LP</t>
  </si>
  <si>
    <t>3300-0005</t>
  </si>
  <si>
    <t xml:space="preserve">    Own Dist - Trion HAI</t>
  </si>
  <si>
    <t>3300-0006</t>
  </si>
  <si>
    <t xml:space="preserve">    Own Dist - Trion Properties</t>
  </si>
  <si>
    <t>3300-0007</t>
  </si>
  <si>
    <t xml:space="preserve">    Own Dist - Max Sharkansky</t>
  </si>
  <si>
    <t>3300-0008</t>
  </si>
  <si>
    <t xml:space="preserve">    Own Dist - Mitch Paskover</t>
  </si>
  <si>
    <t>3300-0009</t>
  </si>
  <si>
    <t xml:space="preserve">    Own Dist - S - P Pacific Crest LLC</t>
  </si>
  <si>
    <t>3300-0010</t>
  </si>
  <si>
    <t xml:space="preserve">    Own Dist - 10695 SW Murdock LLC</t>
  </si>
  <si>
    <t>3300-0011</t>
  </si>
  <si>
    <t xml:space="preserve">    Own Dist - S - P Springbrook LLC</t>
  </si>
  <si>
    <t>3300-0012</t>
  </si>
  <si>
    <t xml:space="preserve">    Own Dist - 6300 SW 188th LLC</t>
  </si>
  <si>
    <t>3300-0013</t>
  </si>
  <si>
    <t xml:space="preserve">    Own Dist - Trion MultiFamily Opp Fund I LLC</t>
  </si>
  <si>
    <t>3300-0014</t>
  </si>
  <si>
    <t xml:space="preserve">    Own Dist - Portland Portfolio Investors LLC</t>
  </si>
  <si>
    <t>3300-0015</t>
  </si>
  <si>
    <t xml:space="preserve">    Own Dist - 9990 Investments LP</t>
  </si>
  <si>
    <t>3300-0016</t>
  </si>
  <si>
    <t xml:space="preserve">    Own Dist - 1500 Hi Point LLC</t>
  </si>
  <si>
    <t>3300-0017</t>
  </si>
  <si>
    <t xml:space="preserve">    Own Dist - FTL Investment Group</t>
  </si>
  <si>
    <t>3300-0018</t>
  </si>
  <si>
    <t xml:space="preserve">    Own Dist - The Ketter Group</t>
  </si>
  <si>
    <t>3300-0019</t>
  </si>
  <si>
    <t xml:space="preserve">    Own Dist - Win Win Enterprises</t>
  </si>
  <si>
    <t>3300-0020</t>
  </si>
  <si>
    <t xml:space="preserve">    Own Dist - Mountain Pacific Opportunity Partners</t>
  </si>
  <si>
    <t>3300-0021</t>
  </si>
  <si>
    <t xml:space="preserve">    Own Dist - Den Rancho Cordova Multifamily Investors</t>
  </si>
  <si>
    <t>3300-0022</t>
  </si>
  <si>
    <t xml:space="preserve">    Own Dist - 10055 Terra Loma Dr Investors</t>
  </si>
  <si>
    <t>3300-0023</t>
  </si>
  <si>
    <t xml:space="preserve">    Own Dist - 6930 Fair Oaks Blvd TIC LLC</t>
  </si>
  <si>
    <t>3300-0024</t>
  </si>
  <si>
    <t xml:space="preserve">    Own Dist - Royal Vista TIC Owner LLC</t>
  </si>
  <si>
    <t>3300-0025</t>
  </si>
  <si>
    <t xml:space="preserve">    Own Dist - 1201 Fulton Ave TIC 1 LLC</t>
  </si>
  <si>
    <t>3300-0026</t>
  </si>
  <si>
    <t xml:space="preserve">    Own Dist - 1201 Fulton Ave TIC 2 LLC</t>
  </si>
  <si>
    <t>3300-0027</t>
  </si>
  <si>
    <t xml:space="preserve">    Own Dist - Denver Terra Apartments HoldCo R LLC</t>
  </si>
  <si>
    <t>3300-0028</t>
  </si>
  <si>
    <t xml:space="preserve">    Own Dist - 6201 W 26th Ave Investors LLC</t>
  </si>
  <si>
    <t>3300-0029</t>
  </si>
  <si>
    <t xml:space="preserve">    Own Dist - TLUS AQ5 2022 LLC</t>
  </si>
  <si>
    <t>3300-0030</t>
  </si>
  <si>
    <t xml:space="preserve">    Own Dist - Trion Investor LLC</t>
  </si>
  <si>
    <t>3300-0031</t>
  </si>
  <si>
    <t xml:space="preserve">    Own Dist - Partner #1</t>
  </si>
  <si>
    <t>3300-0032</t>
  </si>
  <si>
    <t xml:space="preserve">    Own Dist - Partner #2</t>
  </si>
  <si>
    <t>3300-0033</t>
  </si>
  <si>
    <t xml:space="preserve">    Own Dist - Partner #3</t>
  </si>
  <si>
    <t>3300-0034</t>
  </si>
  <si>
    <t xml:space="preserve">    Own Dist - TA Realty Investments, LLC</t>
  </si>
  <si>
    <t>3300-0035</t>
  </si>
  <si>
    <t xml:space="preserve">    TLUS AQ6 2022, LLC</t>
  </si>
  <si>
    <t>3600-0000</t>
  </si>
  <si>
    <t xml:space="preserve"> PAID IN CAPITAL</t>
  </si>
  <si>
    <t>3600-0001</t>
  </si>
  <si>
    <t xml:space="preserve">    Capital Stock</t>
  </si>
  <si>
    <t>3600-0002</t>
  </si>
  <si>
    <t xml:space="preserve">    Additional Paid in Capital</t>
  </si>
  <si>
    <t>3600-9999</t>
  </si>
  <si>
    <t xml:space="preserve"> TOTAL PAID IN CAPITAL</t>
  </si>
  <si>
    <t>3601-0000</t>
  </si>
  <si>
    <t xml:space="preserve"> Shareholder Loans</t>
  </si>
  <si>
    <t>3601-0001</t>
  </si>
  <si>
    <t xml:space="preserve">    Max Sharkansky</t>
  </si>
  <si>
    <t>3601-0002</t>
  </si>
  <si>
    <t xml:space="preserve">    Mitch Paskover</t>
  </si>
  <si>
    <t>3609-9999</t>
  </si>
  <si>
    <t xml:space="preserve"> TOTAL SHAREHOLDER LOANS</t>
  </si>
  <si>
    <t>3611-0000</t>
  </si>
  <si>
    <t xml:space="preserve"> Owner Distributions</t>
  </si>
  <si>
    <t>3611-0001</t>
  </si>
  <si>
    <t xml:space="preserve">    Max Sharkansky - Distribution</t>
  </si>
  <si>
    <t>3611-0002</t>
  </si>
  <si>
    <t xml:space="preserve">    Mitch Paskover - Distribution</t>
  </si>
  <si>
    <t>3619-9999</t>
  </si>
  <si>
    <t xml:space="preserve"> TOTAL OWNER DISTRIBUTIONS</t>
  </si>
  <si>
    <t>Period = Mar 2024-Feb 2025</t>
  </si>
  <si>
    <t>4011-0000</t>
  </si>
  <si>
    <t xml:space="preserve">    Market Rent</t>
  </si>
  <si>
    <t>4024-0000</t>
  </si>
  <si>
    <t xml:space="preserve">    Less: Delinquencies</t>
  </si>
  <si>
    <t>4028-0000</t>
  </si>
  <si>
    <t xml:space="preserve">    Add: Bad Debt Recovery</t>
  </si>
  <si>
    <t>4029-0000</t>
  </si>
  <si>
    <t xml:space="preserve">    Less: Prepaid rent adjustment</t>
  </si>
  <si>
    <t xml:space="preserve">    Less: Bad Debt-Covid-19 rent relief</t>
  </si>
  <si>
    <t>4031-0000</t>
  </si>
  <si>
    <t xml:space="preserve">    Rent Adjustment</t>
  </si>
  <si>
    <t>4032-0000</t>
  </si>
  <si>
    <t xml:space="preserve">    Less: Referrals</t>
  </si>
  <si>
    <t>4204-0000</t>
  </si>
  <si>
    <t xml:space="preserve">    Utilities - RUBS - Gas</t>
  </si>
  <si>
    <t>4212-0000</t>
  </si>
  <si>
    <t xml:space="preserve">    Excess Income</t>
  </si>
  <si>
    <t>4217-0000</t>
  </si>
  <si>
    <t>4218-0000</t>
  </si>
  <si>
    <t xml:space="preserve">    Laundry</t>
  </si>
  <si>
    <t>4219-0000</t>
  </si>
  <si>
    <t xml:space="preserve">    Cell Tower Income</t>
  </si>
  <si>
    <t>4220-0000</t>
  </si>
  <si>
    <t xml:space="preserve">    Ordinance Fees</t>
  </si>
  <si>
    <t>4222-0000</t>
  </si>
  <si>
    <t xml:space="preserve">    Garage Rent</t>
  </si>
  <si>
    <t>4224-0000</t>
  </si>
  <si>
    <t xml:space="preserve">    Storage Fees</t>
  </si>
  <si>
    <t>4228-0000</t>
  </si>
  <si>
    <t xml:space="preserve">    Recovery Service Admin Fee</t>
  </si>
  <si>
    <t>4230-0000</t>
  </si>
  <si>
    <t xml:space="preserve">    Forfeited Security Deposit</t>
  </si>
  <si>
    <t>4233-0000</t>
  </si>
  <si>
    <t xml:space="preserve">    Washer-Dryer Premium</t>
  </si>
  <si>
    <t>4240-0000</t>
  </si>
  <si>
    <t xml:space="preserve">    Pet Fee-Non Refundable</t>
  </si>
  <si>
    <t>4241-0000</t>
  </si>
  <si>
    <t xml:space="preserve">    Tax Passthru</t>
  </si>
  <si>
    <t>4242-0000</t>
  </si>
  <si>
    <t xml:space="preserve">    Parking Fee</t>
  </si>
  <si>
    <t>4243-0000</t>
  </si>
  <si>
    <t xml:space="preserve">    Vending</t>
  </si>
  <si>
    <t>4244-0000</t>
  </si>
  <si>
    <t xml:space="preserve">    Hospitality Suite Fees</t>
  </si>
  <si>
    <t>4245-0000</t>
  </si>
  <si>
    <t xml:space="preserve">    Eviction Bond Recovery</t>
  </si>
  <si>
    <t>4298-0000</t>
  </si>
  <si>
    <t xml:space="preserve">    Rate Swap</t>
  </si>
  <si>
    <t>4500-0000</t>
  </si>
  <si>
    <t>4501-0000</t>
  </si>
  <si>
    <t xml:space="preserve">    Acquisition Fees</t>
  </si>
  <si>
    <t>4502-0000</t>
  </si>
  <si>
    <t xml:space="preserve">    Disposition Fees</t>
  </si>
  <si>
    <t>4503-0000</t>
  </si>
  <si>
    <t xml:space="preserve">    Broker Commission Income</t>
  </si>
  <si>
    <t>4504-0000</t>
  </si>
  <si>
    <t xml:space="preserve">    Loan Origination Fees</t>
  </si>
  <si>
    <t>4505-0000</t>
  </si>
  <si>
    <t xml:space="preserve">    Sales Proceeds</t>
  </si>
  <si>
    <t>4516-0000</t>
  </si>
  <si>
    <t xml:space="preserve">    K-1 gain/loss</t>
  </si>
  <si>
    <t>4518-0000</t>
  </si>
  <si>
    <t>4519-0000</t>
  </si>
  <si>
    <t xml:space="preserve">    Other income</t>
  </si>
  <si>
    <t>4519-9999</t>
  </si>
  <si>
    <t xml:space="preserve"> TOTAL INCOME</t>
  </si>
  <si>
    <t>4520-0000</t>
  </si>
  <si>
    <t>4521-0000</t>
  </si>
  <si>
    <t xml:space="preserve">    Property Management Fees</t>
  </si>
  <si>
    <t>4522-0000</t>
  </si>
  <si>
    <t>4523-0000</t>
  </si>
  <si>
    <t xml:space="preserve">    Fund Management Fees</t>
  </si>
  <si>
    <t>4524-0000</t>
  </si>
  <si>
    <t xml:space="preserve">    Corporate Management Fees</t>
  </si>
  <si>
    <t>4526-0000</t>
  </si>
  <si>
    <t xml:space="preserve">    Developer Services Fees</t>
  </si>
  <si>
    <t>4529-9999</t>
  </si>
  <si>
    <t>4990-9999</t>
  </si>
  <si>
    <t xml:space="preserve"> NET RENTAL INCOME</t>
  </si>
  <si>
    <t>6102-0000</t>
  </si>
  <si>
    <t xml:space="preserve">    Manager - Overtime</t>
  </si>
  <si>
    <t>6119-0000</t>
  </si>
  <si>
    <t xml:space="preserve">    Maintenance - Leasing Commission</t>
  </si>
  <si>
    <t>6121-0000</t>
  </si>
  <si>
    <t xml:space="preserve">    Corp Wages</t>
  </si>
  <si>
    <t>6122-0000</t>
  </si>
  <si>
    <t xml:space="preserve">    Corp Overtime</t>
  </si>
  <si>
    <t>6123-0000</t>
  </si>
  <si>
    <t xml:space="preserve">    Corp Bonus</t>
  </si>
  <si>
    <t>6124-0000</t>
  </si>
  <si>
    <t xml:space="preserve">    Corp Commissions</t>
  </si>
  <si>
    <t>6125-0000</t>
  </si>
  <si>
    <t xml:space="preserve">    Corp Payroll Taxes</t>
  </si>
  <si>
    <t>6150-0000</t>
  </si>
  <si>
    <t xml:space="preserve">    Wages</t>
  </si>
  <si>
    <t>6151-0000</t>
  </si>
  <si>
    <t xml:space="preserve">    Overtime</t>
  </si>
  <si>
    <t>6152-0000</t>
  </si>
  <si>
    <t xml:space="preserve">    Bonus</t>
  </si>
  <si>
    <t>6153-0000</t>
  </si>
  <si>
    <t xml:space="preserve">    Commissions</t>
  </si>
  <si>
    <t>6154-0000</t>
  </si>
  <si>
    <t>6155-0000</t>
  </si>
  <si>
    <t xml:space="preserve">    Payroll Taxes</t>
  </si>
  <si>
    <t>6156-0000</t>
  </si>
  <si>
    <t xml:space="preserve">    Mileage-Auto</t>
  </si>
  <si>
    <t>6157-0000</t>
  </si>
  <si>
    <t xml:space="preserve">    Contract-Temp Services</t>
  </si>
  <si>
    <t>6158-1000</t>
  </si>
  <si>
    <t xml:space="preserve">    Educational Exp</t>
  </si>
  <si>
    <t xml:space="preserve">    401k administrative fees</t>
  </si>
  <si>
    <t xml:space="preserve">    Employee Relocation Assistance</t>
  </si>
  <si>
    <t>6169-0000</t>
  </si>
  <si>
    <t xml:space="preserve">    Severance Pay</t>
  </si>
  <si>
    <t>6180-0000</t>
  </si>
  <si>
    <t xml:space="preserve"> OCCUPANCY COSTS</t>
  </si>
  <si>
    <t>6181-0000</t>
  </si>
  <si>
    <t xml:space="preserve">    Office Rent</t>
  </si>
  <si>
    <t>6182-0000</t>
  </si>
  <si>
    <t xml:space="preserve">    Office CAM</t>
  </si>
  <si>
    <t>6183-0000</t>
  </si>
  <si>
    <t xml:space="preserve">    Office Cleaning</t>
  </si>
  <si>
    <t>6184-0000</t>
  </si>
  <si>
    <t xml:space="preserve">    Office Keys - Locks</t>
  </si>
  <si>
    <t>6185-0000</t>
  </si>
  <si>
    <t xml:space="preserve">    Office Parking</t>
  </si>
  <si>
    <t>6186-0000</t>
  </si>
  <si>
    <t xml:space="preserve">    Office Moving</t>
  </si>
  <si>
    <t>6187-0000</t>
  </si>
  <si>
    <t xml:space="preserve">    Office Repairs</t>
  </si>
  <si>
    <t>6188-0000</t>
  </si>
  <si>
    <t xml:space="preserve">    Other Rent</t>
  </si>
  <si>
    <t>6199-9999</t>
  </si>
  <si>
    <t xml:space="preserve"> TOTAL OCCUPANCY COSTS</t>
  </si>
  <si>
    <t>6201-0000</t>
  </si>
  <si>
    <t>6202-0000</t>
  </si>
  <si>
    <t xml:space="preserve">    Laundry Equipment</t>
  </si>
  <si>
    <t>6207-0000</t>
  </si>
  <si>
    <t xml:space="preserve">    Intercom-Parcel Systems</t>
  </si>
  <si>
    <t>6212-0000</t>
  </si>
  <si>
    <t xml:space="preserve">    Snow Removal</t>
  </si>
  <si>
    <t>6307-0000</t>
  </si>
  <si>
    <t xml:space="preserve">    Glass-Screen-Sliding Door Repair</t>
  </si>
  <si>
    <t xml:space="preserve">    Building-Unit Upgrades</t>
  </si>
  <si>
    <t>6313-0000</t>
  </si>
  <si>
    <t xml:space="preserve">    Parking Lot Repair - Maint</t>
  </si>
  <si>
    <t>6326-0000</t>
  </si>
  <si>
    <t xml:space="preserve">    Bulk Item Removal</t>
  </si>
  <si>
    <t xml:space="preserve">    Garage Repair - Maintenance</t>
  </si>
  <si>
    <t>6329-0000</t>
  </si>
  <si>
    <t xml:space="preserve">    Elevator Repairs - Maintenance</t>
  </si>
  <si>
    <t>6341-0000</t>
  </si>
  <si>
    <t xml:space="preserve">    Doors Exterior</t>
  </si>
  <si>
    <t>6343-0000</t>
  </si>
  <si>
    <t xml:space="preserve">    General Building Maintenance</t>
  </si>
  <si>
    <t>6398-0000</t>
  </si>
  <si>
    <t xml:space="preserve">    Vendor Discounts</t>
  </si>
  <si>
    <t>6411-0000</t>
  </si>
  <si>
    <t xml:space="preserve">    Trash Removal</t>
  </si>
  <si>
    <t>6462-0000</t>
  </si>
  <si>
    <t xml:space="preserve">    Credits - Electric</t>
  </si>
  <si>
    <t>6463-0000</t>
  </si>
  <si>
    <t>6464-0000</t>
  </si>
  <si>
    <t xml:space="preserve">    Credits - Gas</t>
  </si>
  <si>
    <t>6466-0000</t>
  </si>
  <si>
    <t xml:space="preserve">    Credits - Water - Sewer</t>
  </si>
  <si>
    <t>6469-0000</t>
  </si>
  <si>
    <t xml:space="preserve">    Bulk internet</t>
  </si>
  <si>
    <t xml:space="preserve">    Utility Credits</t>
  </si>
  <si>
    <t>6472-0000</t>
  </si>
  <si>
    <t xml:space="preserve">    Other Utilities</t>
  </si>
  <si>
    <t xml:space="preserve">    Conference - Trade Shows</t>
  </si>
  <si>
    <t>6487-0000</t>
  </si>
  <si>
    <t xml:space="preserve">    Client Gifts Promotion and Entertainment</t>
  </si>
  <si>
    <t>6488-0000</t>
  </si>
  <si>
    <t xml:space="preserve">    Referrals</t>
  </si>
  <si>
    <t>6489-0000</t>
  </si>
  <si>
    <t xml:space="preserve">    Public Relations</t>
  </si>
  <si>
    <t>6503-0000</t>
  </si>
  <si>
    <t xml:space="preserve">    Computer Supplies</t>
  </si>
  <si>
    <t>6506-0000</t>
  </si>
  <si>
    <t xml:space="preserve">    Office Furniture</t>
  </si>
  <si>
    <t>6707-0000</t>
  </si>
  <si>
    <t xml:space="preserve">    Postage-Courier - USPS-Fed Ex-UPS</t>
  </si>
  <si>
    <t>6708-0000</t>
  </si>
  <si>
    <t xml:space="preserve">    Staff Functions-Employee Recognition</t>
  </si>
  <si>
    <t xml:space="preserve">    Collection agency fees</t>
  </si>
  <si>
    <t>6712-0000</t>
  </si>
  <si>
    <t xml:space="preserve">    Leads</t>
  </si>
  <si>
    <t>6713-0000</t>
  </si>
  <si>
    <t xml:space="preserve">    General Supplies</t>
  </si>
  <si>
    <t>6714-0000</t>
  </si>
  <si>
    <t xml:space="preserve">    Travel &amp; Entertainment</t>
  </si>
  <si>
    <t>6802-0000</t>
  </si>
  <si>
    <t xml:space="preserve">    Property Tax - Prior Period</t>
  </si>
  <si>
    <t>6803-0000</t>
  </si>
  <si>
    <t xml:space="preserve">    Property Tax - Refund</t>
  </si>
  <si>
    <t>6804-0000</t>
  </si>
  <si>
    <t xml:space="preserve">    Property Tax - Personal</t>
  </si>
  <si>
    <t xml:space="preserve">    Property Tax - Other</t>
  </si>
  <si>
    <t>6806-0000</t>
  </si>
  <si>
    <t xml:space="preserve">    Tax Authority</t>
  </si>
  <si>
    <t>6807-0000</t>
  </si>
  <si>
    <t xml:space="preserve">    Property Tax - Appeal consultant</t>
  </si>
  <si>
    <t>6809-0000</t>
  </si>
  <si>
    <t xml:space="preserve">    Property Insurance - Earthquake</t>
  </si>
  <si>
    <t xml:space="preserve">    Property Insurance - Other</t>
  </si>
  <si>
    <t>6811-0000</t>
  </si>
  <si>
    <t xml:space="preserve">    Property Insurance - Broker's Commision</t>
  </si>
  <si>
    <t>6812-0000</t>
  </si>
  <si>
    <t xml:space="preserve">    Property Insurance - Flood</t>
  </si>
  <si>
    <t>6813-0000</t>
  </si>
  <si>
    <t xml:space="preserve">    Property Insurance - Prior Period</t>
  </si>
  <si>
    <t>6814-0000</t>
  </si>
  <si>
    <t xml:space="preserve">    Insurance - D - O</t>
  </si>
  <si>
    <t>6815-0000</t>
  </si>
  <si>
    <t xml:space="preserve">    Insurance - E - O</t>
  </si>
  <si>
    <t>6816-0000</t>
  </si>
  <si>
    <t xml:space="preserve">    Insurance - EPLI</t>
  </si>
  <si>
    <t>6817-0000</t>
  </si>
  <si>
    <t xml:space="preserve">    Insurance - Other</t>
  </si>
  <si>
    <t>6818-0000</t>
  </si>
  <si>
    <t xml:space="preserve">    Insurance - General Liability</t>
  </si>
  <si>
    <t>6819-0000</t>
  </si>
  <si>
    <t xml:space="preserve">    Insurance - Cyber</t>
  </si>
  <si>
    <t>6820-0000</t>
  </si>
  <si>
    <t xml:space="preserve">    Insurance - Excess Liability</t>
  </si>
  <si>
    <t>6902-0000</t>
  </si>
  <si>
    <t xml:space="preserve">    Management Fees - Construction-Rehab</t>
  </si>
  <si>
    <t>6903-0000</t>
  </si>
  <si>
    <t xml:space="preserve">    Management Fees - Misc</t>
  </si>
  <si>
    <t>8002-0000</t>
  </si>
  <si>
    <t xml:space="preserve">    Interest - 2nd mortgage</t>
  </si>
  <si>
    <t>8003-0000</t>
  </si>
  <si>
    <t xml:space="preserve">    Interest - Mezzanine</t>
  </si>
  <si>
    <t>8004-0000</t>
  </si>
  <si>
    <t xml:space="preserve">    Interest - PE payments</t>
  </si>
  <si>
    <t>8005-0000</t>
  </si>
  <si>
    <t xml:space="preserve">    Interest - Guaranteed Payments</t>
  </si>
  <si>
    <t>8006-0000</t>
  </si>
  <si>
    <t xml:space="preserve">    Interest - Rate Swap/Cap</t>
  </si>
  <si>
    <t>8008-0000</t>
  </si>
  <si>
    <t xml:space="preserve">    Lender-Mortgage Fees</t>
  </si>
  <si>
    <t>8009-0000</t>
  </si>
  <si>
    <t xml:space="preserve">    Interest - LOC</t>
  </si>
  <si>
    <t>8103-0000</t>
  </si>
  <si>
    <t xml:space="preserve">    Professional Fees - Other</t>
  </si>
  <si>
    <t>8106-0000</t>
  </si>
  <si>
    <t xml:space="preserve">    Taxes - State</t>
  </si>
  <si>
    <t>8107-0000</t>
  </si>
  <si>
    <t xml:space="preserve">    Taxes - City-County</t>
  </si>
  <si>
    <t>8110-0000</t>
  </si>
  <si>
    <t xml:space="preserve">    Cost Segregation Study</t>
  </si>
  <si>
    <t>8111-0000</t>
  </si>
  <si>
    <t xml:space="preserve">    Fines - Penalties</t>
  </si>
  <si>
    <t>8112-0000</t>
  </si>
  <si>
    <t xml:space="preserve">    Fund Formation Costs</t>
  </si>
  <si>
    <t>8113-0000</t>
  </si>
  <si>
    <t xml:space="preserve">    Referral Fees</t>
  </si>
  <si>
    <t>8114-0000</t>
  </si>
  <si>
    <t xml:space="preserve">    Dead deals</t>
  </si>
  <si>
    <t>8115-0000</t>
  </si>
  <si>
    <t xml:space="preserve">    Move Out Assistance-Tenant Relocation</t>
  </si>
  <si>
    <t>8116-0000</t>
  </si>
  <si>
    <t xml:space="preserve">    Donations</t>
  </si>
  <si>
    <t>8117-0000</t>
  </si>
  <si>
    <t xml:space="preserve">    Other ownership fees</t>
  </si>
  <si>
    <t>8118-0000</t>
  </si>
  <si>
    <t xml:space="preserve">    Legal Settlements</t>
  </si>
  <si>
    <t>8120-0000</t>
  </si>
  <si>
    <t xml:space="preserve">    Taxes - Corporate</t>
  </si>
  <si>
    <t>8121-0000</t>
  </si>
  <si>
    <t xml:space="preserve">    Other Losses</t>
  </si>
  <si>
    <t>8202-0000</t>
  </si>
  <si>
    <t xml:space="preserve">    Automobile Payments</t>
  </si>
  <si>
    <t>8206-0000</t>
  </si>
  <si>
    <t xml:space="preserve">    Gifts</t>
  </si>
  <si>
    <t>8208-0000</t>
  </si>
  <si>
    <t xml:space="preserve">    Investor Events</t>
  </si>
  <si>
    <t>8504-0000</t>
  </si>
  <si>
    <t xml:space="preserve">    Signage - Major Repair - Replacement</t>
  </si>
  <si>
    <t>8508-0000</t>
  </si>
  <si>
    <t xml:space="preserve">    Office - Major Repair - Replacement</t>
  </si>
  <si>
    <t>8515-0000</t>
  </si>
  <si>
    <t xml:space="preserve">    Elevator - Major Repair - Replacement</t>
  </si>
  <si>
    <t>8516-0000</t>
  </si>
  <si>
    <t xml:space="preserve">    Roof - Major Repair - Replacement</t>
  </si>
  <si>
    <t>8518-0000</t>
  </si>
  <si>
    <t xml:space="preserve">    Security Patrol - Major Repair - Replacement</t>
  </si>
  <si>
    <t>8520-0000</t>
  </si>
  <si>
    <t xml:space="preserve">    Equipment - Major Repair - Replacement</t>
  </si>
  <si>
    <t>8521-0000</t>
  </si>
  <si>
    <t>8523-0000</t>
  </si>
  <si>
    <t xml:space="preserve">    Pest Control - Non-Recurring</t>
  </si>
  <si>
    <t>8527-0000</t>
  </si>
  <si>
    <t xml:space="preserve">    Gutter - Major Repair - Replacement</t>
  </si>
  <si>
    <t>8528-0000</t>
  </si>
  <si>
    <t xml:space="preserve">    Blinds - Major Repair - Replacement</t>
  </si>
  <si>
    <t>8529-0000</t>
  </si>
  <si>
    <t xml:space="preserve">    Asphalt/Parking Lot - Major Repair</t>
  </si>
  <si>
    <t>8530-0000</t>
  </si>
  <si>
    <t xml:space="preserve">    Concrete/Walkways - Major Repairs - Replacement</t>
  </si>
  <si>
    <t>8531-0000</t>
  </si>
  <si>
    <t xml:space="preserve">    Fire Alarm - Major Repair - Replacement</t>
  </si>
  <si>
    <t xml:space="preserve">    Chimney/Fireplace - Major Repair - Replacement</t>
  </si>
  <si>
    <t>8534-0000</t>
  </si>
  <si>
    <t xml:space="preserve">    Irrigation/Drainage - Major Repair - Replacement</t>
  </si>
  <si>
    <t>8801-0000</t>
  </si>
  <si>
    <t>8802-0000</t>
  </si>
  <si>
    <t xml:space="preserve">    Amortization Expense</t>
  </si>
  <si>
    <t>8803-0000</t>
  </si>
  <si>
    <t xml:space="preserve">    Tax Adjusting Entries</t>
  </si>
  <si>
    <t>8804-0000</t>
  </si>
  <si>
    <t xml:space="preserve">    Tax adjusting entries - Non-Deductible</t>
  </si>
  <si>
    <t>8805-0000</t>
  </si>
  <si>
    <t xml:space="preserve">    Sec 481 adjustment</t>
  </si>
  <si>
    <t>8807-0000</t>
  </si>
  <si>
    <t>8808-0000</t>
  </si>
  <si>
    <t xml:space="preserve">    Section 1231 Gain</t>
  </si>
  <si>
    <t>8899-9999</t>
  </si>
  <si>
    <t xml:space="preserve"> TOTAL TAX-NON-CASH ADJUSTMENTS</t>
  </si>
  <si>
    <t>8991-0000</t>
  </si>
  <si>
    <t xml:space="preserve"> (GAIN)/LOSS ON SALE</t>
  </si>
  <si>
    <t>8991-1000</t>
  </si>
  <si>
    <t xml:space="preserve">    Sales Price</t>
  </si>
  <si>
    <t>8991-2000</t>
  </si>
  <si>
    <t xml:space="preserve">    Closing Costs</t>
  </si>
  <si>
    <t>8991-3000</t>
  </si>
  <si>
    <t>8991-4000</t>
  </si>
  <si>
    <t xml:space="preserve">    Cost of Sale</t>
  </si>
  <si>
    <t>8991-5000</t>
  </si>
  <si>
    <t xml:space="preserve"> TOTAL (GAIN)/LOSS ON SALE</t>
  </si>
  <si>
    <t>Heron on the Bluffs (10014whi)</t>
  </si>
  <si>
    <t>Osprey on the Bluffs (11900whi)</t>
  </si>
  <si>
    <t>Pynes (648whisp)</t>
  </si>
  <si>
    <t>Bridgewater Apartments (2490con)</t>
  </si>
  <si>
    <t>Perse (8151patt)</t>
  </si>
  <si>
    <t>Art 88 Apts (8855font)</t>
  </si>
  <si>
    <t>Trailpoint (10756evi)</t>
  </si>
  <si>
    <t>Period = Apr 2025</t>
  </si>
  <si>
    <t xml:space="preserve">    Due To/From Fieldstone Glen</t>
  </si>
  <si>
    <t>Period = May 2024-Apr 2025</t>
  </si>
  <si>
    <t>8209-0000</t>
  </si>
  <si>
    <t xml:space="preserve">    Travel/Due Diligence Reimbursements</t>
  </si>
  <si>
    <t>Laurel Grove (Riverbend) (1000rive)</t>
  </si>
  <si>
    <t>amortization</t>
  </si>
  <si>
    <t>Fieldstone Glen (2615zion)</t>
  </si>
  <si>
    <t>Reporting Book:</t>
  </si>
  <si>
    <t>ACCRUAL</t>
  </si>
  <si>
    <t>As of Date:</t>
  </si>
  <si>
    <t>03/31/2025</t>
  </si>
  <si>
    <t>04/30/2025</t>
  </si>
  <si>
    <t xml:space="preserve">  </t>
  </si>
  <si>
    <t xml:space="preserve">    </t>
  </si>
  <si>
    <t xml:space="preserve">    Total Rental Income</t>
  </si>
  <si>
    <t xml:space="preserve">    Make Ready</t>
  </si>
  <si>
    <t xml:space="preserve">    Total Make Ready</t>
  </si>
  <si>
    <t xml:space="preserve">    Utilities</t>
  </si>
  <si>
    <t xml:space="preserve">    Total Utilities</t>
  </si>
  <si>
    <t xml:space="preserve">  Total Operating Expenses</t>
  </si>
  <si>
    <t xml:space="preserve">  Assets</t>
  </si>
  <si>
    <t xml:space="preserve">    Current Assets</t>
  </si>
  <si>
    <t xml:space="preserve">    Fixed Assets</t>
  </si>
  <si>
    <t>April 30, 2025</t>
  </si>
  <si>
    <t xml:space="preserve">      Cash</t>
  </si>
  <si>
    <t xml:space="preserve">      </t>
  </si>
  <si>
    <t xml:space="preserve">      Total Cash</t>
  </si>
  <si>
    <t xml:space="preserve">    Total Current Assets</t>
  </si>
  <si>
    <t xml:space="preserve">  Total Assets</t>
  </si>
  <si>
    <t xml:space="preserve">  Liabilities &amp; Equity</t>
  </si>
  <si>
    <t xml:space="preserve">    Equity</t>
  </si>
  <si>
    <t xml:space="preserve">      Current Net Income</t>
  </si>
  <si>
    <t xml:space="preserve">    Total Equity</t>
  </si>
  <si>
    <t xml:space="preserve">  Total Liabilities &amp; Equity</t>
  </si>
  <si>
    <t xml:space="preserve">  Total Non-Operating Expenses</t>
  </si>
  <si>
    <t xml:space="preserve">    Management Fees</t>
  </si>
  <si>
    <t>Location: BLV Ascend LLC</t>
  </si>
  <si>
    <t>The Ariel</t>
  </si>
  <si>
    <t>BLV Ascend LLC</t>
  </si>
  <si>
    <t>Comparative Balance Sheet</t>
  </si>
  <si>
    <t>Current Month</t>
  </si>
  <si>
    <t>Prior Month</t>
  </si>
  <si>
    <t>Period</t>
  </si>
  <si>
    <t xml:space="preserve">        1010.000 - Cash - Operating</t>
  </si>
  <si>
    <t xml:space="preserve">        1012.000 - Cash - Security Deposit</t>
  </si>
  <si>
    <t xml:space="preserve">        1070.000 - Cash - Previous Management</t>
  </si>
  <si>
    <t xml:space="preserve">        1200.000 - Accounts Receivable Tenants</t>
  </si>
  <si>
    <t xml:space="preserve">        1202.000 - Accounts Receivable - Other</t>
  </si>
  <si>
    <t xml:space="preserve">        1225.000 - InterEntity Receivable</t>
  </si>
  <si>
    <t xml:space="preserve">      Deposits &amp; Escrows</t>
  </si>
  <si>
    <t xml:space="preserve">        1020.000 - Escrow - Capital Reserve</t>
  </si>
  <si>
    <t xml:space="preserve">        1025.000 - Escrow - Tax &amp; Insurance</t>
  </si>
  <si>
    <t xml:space="preserve">        1025.100 - Escrow - Insurance</t>
  </si>
  <si>
    <t xml:space="preserve">      Total Deposits &amp; Escrows</t>
  </si>
  <si>
    <t xml:space="preserve">        1400.000 - Prepaid Expenses</t>
  </si>
  <si>
    <t xml:space="preserve">        1405.000 - Prepaid Insurance</t>
  </si>
  <si>
    <t xml:space="preserve">      1610.000 - Building</t>
  </si>
  <si>
    <t xml:space="preserve">      1610.100 - Building - Acq Exp</t>
  </si>
  <si>
    <t xml:space="preserve">      1630.200 - Furniture and Fixtures - Carpet Vinyl</t>
  </si>
  <si>
    <t xml:space="preserve">    Total Fixed Assets</t>
  </si>
  <si>
    <t xml:space="preserve">      1748.000 - Deferred Loan Costs</t>
  </si>
  <si>
    <t xml:space="preserve">      1755.000 - Loan Costs Accumulated Amortization</t>
  </si>
  <si>
    <t xml:space="preserve">      1810.000 - Other Deposits</t>
  </si>
  <si>
    <t xml:space="preserve">      1815.000 - Utility Deposits</t>
  </si>
  <si>
    <t xml:space="preserve">    Total Other Assets</t>
  </si>
  <si>
    <t xml:space="preserve">    Liabilities</t>
  </si>
  <si>
    <t xml:space="preserve">        2000.000 - Accounts Payable</t>
  </si>
  <si>
    <t xml:space="preserve">        2005.000 - Other Accounts Payable</t>
  </si>
  <si>
    <t xml:space="preserve">        2015.000 - Security Deposits Tenants</t>
  </si>
  <si>
    <t xml:space="preserve">      Other Current Liabilities</t>
  </si>
  <si>
    <t xml:space="preserve">        2105.000 - Due To Others</t>
  </si>
  <si>
    <t xml:space="preserve">        2140.000 - Unclaimed Property</t>
  </si>
  <si>
    <t xml:space="preserve">        2200.000 - Accrued Expenses</t>
  </si>
  <si>
    <t xml:space="preserve">        2210.000 - Accrued Interest</t>
  </si>
  <si>
    <t xml:space="preserve">        2220.000 - Accrued Property Tax</t>
  </si>
  <si>
    <t xml:space="preserve">        2300.000 - Prepaid Rents - Residents</t>
  </si>
  <si>
    <t xml:space="preserve">      Total Other Current Liabilities</t>
  </si>
  <si>
    <t xml:space="preserve">      Long Term Liabilities</t>
  </si>
  <si>
    <t xml:space="preserve">        2550.000 - Loan Payable - Mortgage</t>
  </si>
  <si>
    <t xml:space="preserve">      Total Long Term Liabilities</t>
  </si>
  <si>
    <t xml:space="preserve">    Total Liabilities</t>
  </si>
  <si>
    <t xml:space="preserve">      3012.000 - Owners Equity</t>
  </si>
  <si>
    <t xml:space="preserve">      3013.000 - Owners Equity - Ltd Partner #1</t>
  </si>
  <si>
    <t xml:space="preserve">      3014.000 - Owners Equity - Ltd Partner #2</t>
  </si>
  <si>
    <t>Twelve Month Trailing Income Statement</t>
  </si>
  <si>
    <t xml:space="preserve">  Income</t>
  </si>
  <si>
    <t xml:space="preserve">    Rental Income</t>
  </si>
  <si>
    <t xml:space="preserve">      4010.000 - Market Rent</t>
  </si>
  <si>
    <t xml:space="preserve">    Vacancy, Losses &amp; Concessions</t>
  </si>
  <si>
    <t xml:space="preserve">      4400.000 - Bad Debt - Rent</t>
  </si>
  <si>
    <t xml:space="preserve">      4406.000 - Bad Debt Recovery - Other</t>
  </si>
  <si>
    <t xml:space="preserve">      4410.000 - Gain/Loss to Lease in Force</t>
  </si>
  <si>
    <t xml:space="preserve">      4510.000 - Vacancy Loss</t>
  </si>
  <si>
    <t xml:space="preserve">      4515.000 - Model / Administrative Units</t>
  </si>
  <si>
    <t xml:space="preserve">      4525.000 - Employee Units</t>
  </si>
  <si>
    <t xml:space="preserve">      4540.000 - One-Time Special or Allowance</t>
  </si>
  <si>
    <t xml:space="preserve">    Total Vacancy, Losses &amp; Concessions</t>
  </si>
  <si>
    <t xml:space="preserve">    Net Rental Income</t>
  </si>
  <si>
    <t xml:space="preserve">    Other Income</t>
  </si>
  <si>
    <t xml:space="preserve">      4810.000 - Administrative Fees</t>
  </si>
  <si>
    <t xml:space="preserve">      4825.000 - Application Fee Income</t>
  </si>
  <si>
    <t xml:space="preserve">      4830.000 - Cable TV Bulk Income</t>
  </si>
  <si>
    <t xml:space="preserve">      4840.000 - Damages Charged to Residents</t>
  </si>
  <si>
    <t xml:space="preserve">      4857.000 - Keys, Locks, Lock Changes</t>
  </si>
  <si>
    <t xml:space="preserve">      4858.000 - Late Charges</t>
  </si>
  <si>
    <t xml:space="preserve">      4865.000 - Lease Termination Fee Income</t>
  </si>
  <si>
    <t xml:space="preserve">      4870.000 - Legal &amp; Collection Fee Income</t>
  </si>
  <si>
    <t xml:space="preserve">      4875.000 - Miscellaneous Income</t>
  </si>
  <si>
    <t xml:space="preserve">      4876.000 - Renters Insurance</t>
  </si>
  <si>
    <t xml:space="preserve">      4885.000 - NSF Fee Income</t>
  </si>
  <si>
    <t xml:space="preserve">      4895.000 - Pest Control Reimbursement</t>
  </si>
  <si>
    <t xml:space="preserve">      4900.000 - Pet Fee Income</t>
  </si>
  <si>
    <t xml:space="preserve">      4910.000 - Storage Space Rental</t>
  </si>
  <si>
    <t xml:space="preserve">      4920.000 - Transfer Fee</t>
  </si>
  <si>
    <t xml:space="preserve">      4930.000 - Trash Reimbursement - Door to door pickup</t>
  </si>
  <si>
    <t xml:space="preserve">      4932.000 - Trash Reimbursement</t>
  </si>
  <si>
    <t xml:space="preserve">      4942.000 - Utilities - Billing Fee Reimbursement</t>
  </si>
  <si>
    <t xml:space="preserve">      4980.000 - Water/Sewer Reimbursement</t>
  </si>
  <si>
    <t xml:space="preserve">    Total Other Income</t>
  </si>
  <si>
    <t xml:space="preserve">  Total Income</t>
  </si>
  <si>
    <t xml:space="preserve">  Expenses</t>
  </si>
  <si>
    <t xml:space="preserve">    Payroll &amp; Related</t>
  </si>
  <si>
    <t xml:space="preserve">      5020.000 - Payroll - Office and Clerical</t>
  </si>
  <si>
    <t xml:space="preserve">      5035.000 - Payroll - Leasing Commissions</t>
  </si>
  <si>
    <t xml:space="preserve">      5040.000 - Payroll - Maintenance</t>
  </si>
  <si>
    <t xml:space="preserve">      5045.000 - Temporary Office Help</t>
  </si>
  <si>
    <t xml:space="preserve">      5050.000 - Temporary Maintenance Help</t>
  </si>
  <si>
    <t xml:space="preserve">      5110.000 - Bonuses</t>
  </si>
  <si>
    <t xml:space="preserve">      5120.000 - Employee Burden</t>
  </si>
  <si>
    <t xml:space="preserve">      5230.000 - Group Health Insurance</t>
  </si>
  <si>
    <t xml:space="preserve">      5260.000 - 401 K Contribution</t>
  </si>
  <si>
    <t xml:space="preserve">      5265.000 - Related Payroll Costs</t>
  </si>
  <si>
    <t xml:space="preserve">    Total Payroll &amp; Related</t>
  </si>
  <si>
    <t xml:space="preserve">    Administrative Expenses</t>
  </si>
  <si>
    <t xml:space="preserve">      7210.000 - Answering/On Hold Services</t>
  </si>
  <si>
    <t xml:space="preserve">      7220.000 - Bank Charges</t>
  </si>
  <si>
    <t xml:space="preserve">      7230.000 - Cell Phones/Pagers</t>
  </si>
  <si>
    <t xml:space="preserve">      7240.000 - Computer Expense</t>
  </si>
  <si>
    <t xml:space="preserve">      7251.000 - Key Machine Contract</t>
  </si>
  <si>
    <t xml:space="preserve">      7270.000 - Dues and Subscriptions</t>
  </si>
  <si>
    <t xml:space="preserve">      7280.000 - Employee Meetings</t>
  </si>
  <si>
    <t xml:space="preserve">      7290.000 - Employee Recognition</t>
  </si>
  <si>
    <t xml:space="preserve">      7300.000 - Employee Recruitment</t>
  </si>
  <si>
    <t xml:space="preserve">      7332.000 - Lease Lock</t>
  </si>
  <si>
    <t xml:space="preserve">      7340.000 - Legal Services</t>
  </si>
  <si>
    <t xml:space="preserve">      7350.000 - Licenses/Permits/Fees</t>
  </si>
  <si>
    <t xml:space="preserve">      7400.000 - Office Supplies and Equipment</t>
  </si>
  <si>
    <t xml:space="preserve">      7440.000 - Postage, Courier, and Freight</t>
  </si>
  <si>
    <t xml:space="preserve">      7460.000 - Resident Screening</t>
  </si>
  <si>
    <t xml:space="preserve">      7470.000 - Technology/Software Expenses</t>
  </si>
  <si>
    <t xml:space="preserve">      7480.000 - Telephone and Internet Services</t>
  </si>
  <si>
    <t xml:space="preserve">      7500.000 - Travel Expense</t>
  </si>
  <si>
    <t xml:space="preserve">      7510.000 - Uniform Rental/Purchase</t>
  </si>
  <si>
    <t xml:space="preserve">    Total Administrative Expenses</t>
  </si>
  <si>
    <t xml:space="preserve">    Marketing Expenses</t>
  </si>
  <si>
    <t xml:space="preserve">      7700.000 - Advertising - Internet</t>
  </si>
  <si>
    <t xml:space="preserve">      7711.000 - Marketing Tech Stack</t>
  </si>
  <si>
    <t xml:space="preserve">      7715.000 - Advertising - Programs/Software</t>
  </si>
  <si>
    <t xml:space="preserve">      7740.000 - Marketing/Promotions</t>
  </si>
  <si>
    <t xml:space="preserve">      7770.000 - Prospect Refreshments</t>
  </si>
  <si>
    <t xml:space="preserve">      7800.000 - Resident Retention</t>
  </si>
  <si>
    <t xml:space="preserve">    Total Marketing Expenses</t>
  </si>
  <si>
    <t xml:space="preserve">      7000.000 - Electric/Common Areas</t>
  </si>
  <si>
    <t xml:space="preserve">      7010.000 - Electric/Vacant</t>
  </si>
  <si>
    <t xml:space="preserve">      7017.000 - Utilities - Billing Fee</t>
  </si>
  <si>
    <t xml:space="preserve">      7060.000 - Utilities - Water/Sewer</t>
  </si>
  <si>
    <t xml:space="preserve">    Maintenance &amp; Repairs</t>
  </si>
  <si>
    <t xml:space="preserve">      5290.000 - Appliance Repairs</t>
  </si>
  <si>
    <t xml:space="preserve">      6010.000 - Building Exterior Repairs</t>
  </si>
  <si>
    <t xml:space="preserve">      6020.000 - Building Interior Repairs</t>
  </si>
  <si>
    <t xml:space="preserve">      6160.000 - Electrical Supplies and Services</t>
  </si>
  <si>
    <t xml:space="preserve">      6170.000 - Equipment Repairs</t>
  </si>
  <si>
    <t xml:space="preserve">      6230.000 - HVAC</t>
  </si>
  <si>
    <t xml:space="preserve">      6240.000 - Keys and Locks</t>
  </si>
  <si>
    <t xml:space="preserve">      6250.000 - Lighting Supplies and Repairs</t>
  </si>
  <si>
    <t xml:space="preserve">      6260.000 - Maintenance Supplies</t>
  </si>
  <si>
    <t xml:space="preserve">      6270.000 - Other Recreational Repair</t>
  </si>
  <si>
    <t xml:space="preserve">      6300.000 - Plumbing Supplies and Services</t>
  </si>
  <si>
    <t xml:space="preserve">      6310.000 - Pool Repairs and Services</t>
  </si>
  <si>
    <t xml:space="preserve">      6370.000 - Window and Door Repairs</t>
  </si>
  <si>
    <t xml:space="preserve">    Total Maintenance &amp; Repairs</t>
  </si>
  <si>
    <t xml:space="preserve">      6810.000 - Carpet Cleaning/Repair</t>
  </si>
  <si>
    <t xml:space="preserve">      6830.000 - Cleaning Supplies</t>
  </si>
  <si>
    <t xml:space="preserve">      6840.000 - Main/Cleaning Service</t>
  </si>
  <si>
    <t xml:space="preserve">      6850.000 - Paint Contractor</t>
  </si>
  <si>
    <t xml:space="preserve">      6853.000 - Miscellaneous Unit Repair</t>
  </si>
  <si>
    <t xml:space="preserve">      6860.000 - Paint Supplies</t>
  </si>
  <si>
    <t xml:space="preserve">      6870.000 - Resurfacing Countertops</t>
  </si>
  <si>
    <t xml:space="preserve">    Contract Services</t>
  </si>
  <si>
    <t xml:space="preserve">      6508.000 - Cable Contract</t>
  </si>
  <si>
    <t xml:space="preserve">      6530.000 - Intrusion Alarm Contract</t>
  </si>
  <si>
    <t xml:space="preserve">      6540.000 - Janitorial Contract</t>
  </si>
  <si>
    <t xml:space="preserve">      6550.000 - Landscape /Maintenance Contract</t>
  </si>
  <si>
    <t xml:space="preserve">      6570.000 - Pest Control</t>
  </si>
  <si>
    <t xml:space="preserve">      6590.000 - Security Patrol/Concierge</t>
  </si>
  <si>
    <t xml:space="preserve">      6610.000 - Trash - Door to Door Pick Up</t>
  </si>
  <si>
    <t xml:space="preserve">      6620.000 - Trash Disposal</t>
  </si>
  <si>
    <t xml:space="preserve">    Total Contract Services</t>
  </si>
  <si>
    <t xml:space="preserve">      7900.000 - Management Fees</t>
  </si>
  <si>
    <t xml:space="preserve">      7901.000 - Incentive Management Fees</t>
  </si>
  <si>
    <t xml:space="preserve">    Total Management Fees</t>
  </si>
  <si>
    <t xml:space="preserve">    Taxes &amp; Insurance</t>
  </si>
  <si>
    <t xml:space="preserve">      8010.000 - Ad Valorem (Property) Taxes</t>
  </si>
  <si>
    <t xml:space="preserve">      8015.000 - Personal Property Taxes</t>
  </si>
  <si>
    <t xml:space="preserve">      8100.000 - Property Insurance</t>
  </si>
  <si>
    <t xml:space="preserve">    Total Taxes &amp; Insurance</t>
  </si>
  <si>
    <t xml:space="preserve">  Net Operating Income (Loss)</t>
  </si>
  <si>
    <t xml:space="preserve">  Non-Operating Expenses</t>
  </si>
  <si>
    <t xml:space="preserve">    Capital Expenditures</t>
  </si>
  <si>
    <t xml:space="preserve">      9087.000 - CAPEX-Building-Exterior</t>
  </si>
  <si>
    <t xml:space="preserve">      9125.000 - CAPEX-HVAC</t>
  </si>
  <si>
    <t xml:space="preserve">      9128.000 - CAPEX-Site Improvements</t>
  </si>
  <si>
    <t xml:space="preserve">      9137.000 - CAPEX-Mini-Blinds/Drapes</t>
  </si>
  <si>
    <t xml:space="preserve">      9140.000 - CAPEX-Other</t>
  </si>
  <si>
    <t xml:space="preserve">    Total Capital Expenditures</t>
  </si>
  <si>
    <t xml:space="preserve">    Depreciation &amp; Amortization</t>
  </si>
  <si>
    <t xml:space="preserve">      8525.000 - Amortization Exp: Loan Acq Costs</t>
  </si>
  <si>
    <t xml:space="preserve">    Total Depreciation &amp; Amortization</t>
  </si>
  <si>
    <t xml:space="preserve">    Debt Services</t>
  </si>
  <si>
    <t xml:space="preserve">      8080.000 - Mortgage Interest</t>
  </si>
  <si>
    <t xml:space="preserve">    Total Debt Services</t>
  </si>
  <si>
    <t xml:space="preserve">    Other Non-Operating Expenses</t>
  </si>
  <si>
    <t xml:space="preserve">      7910.000 - Asset Management Fees</t>
  </si>
  <si>
    <t xml:space="preserve">      9036.000 - Other Non-Operating Expenses</t>
  </si>
  <si>
    <t xml:space="preserve">    Total Other Non-Operating Expenses</t>
  </si>
  <si>
    <t xml:space="preserve">  Net Income (Loss)</t>
  </si>
  <si>
    <t>Report Parameters</t>
  </si>
  <si>
    <t>Report Name</t>
  </si>
  <si>
    <t>Version</t>
  </si>
  <si>
    <t>3.9</t>
  </si>
  <si>
    <t>Property Groups</t>
  </si>
  <si>
    <t>Teagen, Tides on Westcreek, Tides on McDowell</t>
  </si>
  <si>
    <t>Chart of Accounts or Mask</t>
  </si>
  <si>
    <t>Master GL Tree</t>
  </si>
  <si>
    <t>Accounting Method</t>
  </si>
  <si>
    <t>Accrual</t>
  </si>
  <si>
    <t>Location Type</t>
  </si>
  <si>
    <t>Property</t>
  </si>
  <si>
    <t>Current Post Month</t>
  </si>
  <si>
    <t>Use Alternative Year End</t>
  </si>
  <si>
    <t>No</t>
  </si>
  <si>
    <t>Trailing Periods</t>
  </si>
  <si>
    <t>11</t>
  </si>
  <si>
    <t>Expand By Period</t>
  </si>
  <si>
    <t>Month</t>
  </si>
  <si>
    <t>GL Account Numbers</t>
  </si>
  <si>
    <t>Show</t>
  </si>
  <si>
    <t>Show Periods From</t>
  </si>
  <si>
    <t>Oldest To Newest</t>
  </si>
  <si>
    <t>Consolidate By</t>
  </si>
  <si>
    <t>Do Not Consolidate</t>
  </si>
  <si>
    <t>Accounting Method Exception</t>
  </si>
  <si>
    <t>No Exception</t>
  </si>
  <si>
    <t>Summarize Account Groups</t>
  </si>
  <si>
    <t>0</t>
  </si>
  <si>
    <t>Show Occupancy Percentages</t>
  </si>
  <si>
    <t>Zero Balances</t>
  </si>
  <si>
    <t>Net Cash Flow Groups</t>
  </si>
  <si>
    <t>Hide</t>
  </si>
  <si>
    <t>Beginning/Ending Cash Balances</t>
  </si>
  <si>
    <t>Beginning/Ending Cash Balances Details</t>
  </si>
  <si>
    <t>Year-To-Date</t>
  </si>
  <si>
    <t>Include Paused Journal Entries</t>
  </si>
  <si>
    <t>Compare Periods</t>
  </si>
  <si>
    <t>Compare Against</t>
  </si>
  <si>
    <t>% of Income</t>
  </si>
  <si>
    <t>Expand by GL Book</t>
  </si>
  <si>
    <t>Income Statement 3.9 generated</t>
  </si>
  <si>
    <t>03/26/2024 11:51 AM EDT</t>
  </si>
  <si>
    <t xml:space="preserve"> data as of</t>
  </si>
  <si>
    <t>Jun 2025</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</si>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</sst>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8" formatCode="&quot;$&quot;#,##0.00_);[Red]\(&quot;$&quot;#,##0.00\)"/>
    <numFmt numFmtId="164" formatCode="#,##0\ &quot;€&quot;;[Red]\-#,##0\ &quot;€&quot;"/>
    <numFmt numFmtId="165" formatCode="#,##0.00\ &quot;€&quot;;[Red]\-#,##0.00\ &quot;€&quot;"/>
    <numFmt numFmtId="166" formatCode="_-* #,##0\ &quot;€&quot;_-;\-* #,##0\ &quot;€&quot;_-;_-* &quot;-&quot;\ &quot;€&quot;_-;_-@_-"/>
    <numFmt numFmtId="167" formatCode="_-* #,##0_-;\-* #,##0_-;_-* &quot;-&quot;_-;_-@_-"/>
    <numFmt numFmtId="168" formatCode="_-* #,##0.00\ &quot;€&quot;_-;\-* #,##0.00\ &quot;€&quot;_-;_-* &quot;-&quot;??\ &quot;€&quot;_-;_-@_-"/>
    <numFmt numFmtId="169" formatCode="_-* #,##0.00_-;\-* #,##0.00_-;_-* &quot;-&quot;??_-;_-@_-"/>
    <numFmt numFmtId="170" formatCode="#,##0\ &quot;€&quot;;\-#,##0\ &quot;€&quot;"/>
    <numFmt numFmtId="171" formatCode="[$-409]mmm\-yy;@"/>
    <numFmt numFmtId="172" formatCode="&quot;€&quot;#,##0.000_);[Red]\(&quot;€&quot;#,##0.000\)"/>
    <numFmt numFmtId="173" formatCode="#,##0.00;\(#,##0.00\)"/>
    <numFmt numFmtId="174" formatCode="#,##0;\(#,##0\)"/>
    <numFmt numFmtId="175" formatCode="0.0%"/>
    <numFmt numFmtId="176" formatCode="&quot;€&quot;#,##0.00"/>
  </numFmts>
  <fonts count="43">
    <font>
      <sz val="11"/>
      <name val="Calibri"/>
    </font>
    <font>
      <sz val="11"/>
      <color theme="1"/>
      <name val="Aptos Narrow"/>
      <family val="2"/>
      <scheme val="minor"/>
    </font>
    <font>
      <sz val="10"/>
      <name val="Arial"/>
      <family val="2"/>
    </font>
    <font>
      <b/>
      <sz val="10"/>
      <name val="Arial"/>
      <family val="2"/>
    </font>
    <font>
      <b/>
      <sz val="12"/>
      <name val="Arial"/>
      <family val="2"/>
    </font>
    <font>
      <b/>
      <sz val="12"/>
      <name val="sans-serif"/>
    </font>
    <font>
      <b/>
      <sz val="10"/>
      <name val="sans-serif"/>
    </font>
    <font>
      <sz val="10"/>
      <color indexed="12"/>
      <name val="Arial"/>
      <family val="2"/>
    </font>
    <font>
      <sz val="11"/>
      <color rgb="FF0000FF"/>
      <name val="Calibri"/>
      <family val="2"/>
    </font>
    <font>
      <sz val="10"/>
      <color rgb="FFFF0000"/>
      <name val="Arial"/>
      <family val="2"/>
    </font>
    <font>
      <sz val="11"/>
      <name val="Calibri"/>
      <family val="2"/>
    </font>
    <font>
      <sz val="11"/>
      <name val="Calibri"/>
      <family val="2"/>
    </font>
    <font>
      <sz val="10"/>
      <color theme="1"/>
      <name val="Arial"/>
      <family val="2"/>
    </font>
    <font>
      <i/>
      <sz val="11"/>
      <color rgb="FFFF0000"/>
      <name val="Calibri"/>
      <family val="2"/>
    </font>
    <font>
      <sz val="8"/>
      <color rgb="FF505050"/>
      <name val="Tahoma"/>
      <family val="2"/>
    </font>
    <font>
      <b/>
      <sz val="12"/>
      <name val="Tahoma"/>
      <family val="2"/>
    </font>
    <font>
      <b/>
      <sz val="8"/>
      <name val="Tahoma"/>
      <family val="2"/>
    </font>
    <font>
      <sz val="8"/>
      <name val="Tahoma"/>
      <family val="2"/>
    </font>
    <font>
      <sz val="11"/>
      <name val="Calibri"/>
      <family val="2"/>
    </font>
    <font>
      <sz val="10"/>
      <color rgb="FF0000FF"/>
      <name val="Arial"/>
      <family val="2"/>
    </font>
    <font>
      <b/>
      <i/>
      <sz val="8"/>
      <name val="Tahoma"/>
      <family val="2"/>
    </font>
    <font>
      <sz val="8"/>
      <name val="Helvetica"/>
      <family val="2"/>
    </font>
    <font>
      <b/>
      <sz val="24"/>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7"/>
      <name val="Helvetica"/>
      <family val="2"/>
    </font>
    <font>
      <sz val="11"/>
      <color rgb="FFFF0000"/>
      <name val="Calibri"/>
      <family val="2"/>
    </font>
    <font>
      <sz val="11"/>
      <name val="Calibri"/>
      <family val="2"/>
    </font>
    <font>
      <sz val="7"/>
      <name val="Sans-Serif"/>
      <family val="2"/>
    </font>
    <font>
      <sz val="5"/>
      <name val="Sans-Serif"/>
      <family val="2"/>
    </font>
    <font>
      <b/>
      <sz val="8"/>
      <name val="Sans-Serif"/>
      <family val="2"/>
    </font>
    <font>
      <b/>
      <sz val="7"/>
      <name val="Sans-Serif"/>
      <family val="2"/>
    </font>
    <font>
      <sz val="9"/>
      <color rgb="FF0000FF"/>
      <name val="Aptos Display"/>
      <family val="2"/>
      <scheme val="major"/>
    </font>
    <font>
      <sz val="11"/>
      <name val="Arial"/>
      <family val="1"/>
    </font>
    <font>
      <b/>
      <sz val="14"/>
      <name val="Helvetica"/>
      <family val="2"/>
    </font>
    <font>
      <sz val="12"/>
      <name val="Helvetica"/>
      <family val="2"/>
    </font>
    <font>
      <sz val="6"/>
      <name val="Helvetica"/>
      <family val="2"/>
    </font>
    <font>
      <b/>
      <sz val="8"/>
      <name val="Helvetica"/>
      <family val="2"/>
    </font>
    <font>
      <b/>
      <sz val="10"/>
      <name val="Helvetica"/>
      <family val="2"/>
    </font>
    <font>
      <sz val="9"/>
      <name val="Helvetica"/>
      <family val="2"/>
    </font>
    <font>
      <b/>
      <sz val="9"/>
      <name val="Helvetica"/>
      <family val="2"/>
    </font>
    <font>
      <sz val="11"/>
      <color indexed="8"/>
      <name val="Aptos Narrow"/>
      <family val="2"/>
      <scheme val="minor"/>
    </font>
  </fonts>
  <fills count="11">
    <fill>
      <patternFill patternType="none"/>
    </fill>
    <fill>
      <patternFill patternType="gray125"/>
    </fill>
    <fill>
      <patternFill patternType="solid">
        <fgColor indexed="22"/>
        <bgColor indexed="22"/>
      </patternFill>
    </fill>
    <fill>
      <patternFill patternType="solid">
        <fgColor theme="4" tint="0.79998168889431442"/>
        <bgColor indexed="64"/>
      </patternFill>
    </fill>
    <fill>
      <patternFill patternType="solid">
        <fgColor rgb="FFFFFF00"/>
        <bgColor indexed="64"/>
      </patternFill>
    </fill>
    <fill>
      <patternFill patternType="solid">
        <fgColor rgb="FFD3D3D3"/>
        <bgColor indexed="64"/>
      </patternFill>
    </fill>
    <fill>
      <patternFill patternType="solid">
        <fgColor rgb="FFFFFFFF"/>
        <bgColor indexed="64"/>
      </patternFill>
    </fill>
    <fill>
      <patternFill patternType="solid">
        <fgColor rgb="FF92D05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bgColor indexed="64"/>
      </patternFill>
    </fill>
  </fills>
  <borders count="31">
    <border>
      <left/>
      <right/>
      <top/>
      <bottom/>
      <diagonal/>
    </border>
    <border>
      <left/>
      <right/>
      <top style="thin">
        <color auto="1"/>
      </top>
      <bottom/>
      <diagonal/>
    </border>
    <border>
      <left/>
      <right/>
      <top/>
      <bottom/>
      <diagonal/>
    </border>
    <border>
      <left style="thick">
        <color indexed="64"/>
      </left>
      <right style="thick">
        <color indexed="64"/>
      </right>
      <top style="thick">
        <color indexed="64"/>
      </top>
      <bottom style="thin">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diagonal/>
    </border>
    <border>
      <left/>
      <right/>
      <top style="thick">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ck">
        <color indexed="64"/>
      </top>
      <bottom style="thick">
        <color indexed="64"/>
      </bottom>
      <diagonal/>
    </border>
    <border>
      <left/>
      <right/>
      <top/>
      <bottom style="thin">
        <color rgb="FF000000"/>
      </bottom>
      <diagonal/>
    </border>
    <border>
      <left/>
      <right/>
      <top style="thin">
        <color rgb="FF000000"/>
      </top>
      <bottom/>
      <diagonal/>
    </border>
    <border>
      <left/>
      <right/>
      <top/>
      <bottom style="thin">
        <color indexed="64"/>
      </bottom>
      <diagonal/>
    </border>
    <border>
      <left/>
      <right/>
      <top style="thin">
        <color rgb="FFCCCCCC"/>
      </top>
      <bottom style="double">
        <color rgb="FFCCCCCC"/>
      </bottom>
      <diagonal/>
    </border>
    <border>
      <left/>
      <right/>
      <top style="double">
        <color rgb="FFCCCCCC"/>
      </top>
      <bottom/>
      <diagonal/>
    </border>
    <border>
      <left/>
      <right/>
      <top style="thin">
        <color rgb="FF000000"/>
      </top>
      <bottom style="thin">
        <color rgb="FF000000"/>
      </bottom>
      <diagonal/>
    </border>
    <border>
      <left/>
      <right/>
      <top style="thin">
        <color rgb="FF000000"/>
      </top>
      <bottom style="thin">
        <color rgb="FFCCCCCC"/>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thick">
        <color indexed="64"/>
      </left>
      <right/>
      <top style="thick">
        <color indexed="64"/>
      </top>
      <bottom style="thick">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top style="medium">
        <color indexed="64"/>
      </top>
      <bottom/>
      <diagonal/>
    </border>
    <border>
      <left style="thick">
        <color indexed="64"/>
      </left>
      <right style="thick">
        <color indexed="64"/>
      </right>
      <top style="medium">
        <color indexed="64"/>
      </top>
      <bottom/>
      <diagonal/>
    </border>
    <border>
      <left/>
      <right/>
      <top style="thin">
        <color auto="1"/>
      </top>
      <bottom style="double">
        <color auto="1"/>
      </bottom>
      <diagonal/>
    </border>
    <border>
      <left/>
      <right/>
      <top style="double">
        <color auto="1"/>
      </top>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s>
  <cellStyleXfs count="16">
    <xf numFmtId="0" fontId="0" fillId="0" borderId="0"/>
    <xf numFmtId="0" fontId="10" fillId="0" borderId="2"/>
    <xf numFmtId="169" fontId="11" fillId="0" borderId="0" applyFont="0" applyFill="0" applyBorder="0" applyAlignment="0" applyProtection="0"/>
    <xf numFmtId="0" fontId="2" fillId="0" borderId="2"/>
    <xf numFmtId="168" fontId="18" fillId="0" borderId="0" applyFont="0" applyFill="0" applyBorder="0" applyAlignment="0" applyProtection="0"/>
    <xf numFmtId="0" fontId="18" fillId="0" borderId="2"/>
    <xf numFmtId="9" fontId="28" fillId="0" borderId="0" applyFont="0" applyFill="0" applyBorder="0" applyAlignment="0" applyProtection="0"/>
    <xf numFmtId="9" fontId="2" fillId="0" borderId="2" applyFont="0" applyFill="0" applyBorder="0" applyAlignment="0" applyProtection="0"/>
    <xf numFmtId="168" fontId="2" fillId="0" borderId="2" applyFont="0" applyFill="0" applyBorder="0" applyAlignment="0" applyProtection="0"/>
    <xf numFmtId="166" fontId="2" fillId="0" borderId="2" applyFont="0" applyFill="0" applyBorder="0" applyAlignment="0" applyProtection="0"/>
    <xf numFmtId="169" fontId="2" fillId="0" borderId="2" applyFont="0" applyFill="0" applyBorder="0" applyAlignment="0" applyProtection="0"/>
    <xf numFmtId="167" fontId="2" fillId="0" borderId="2" applyFont="0" applyFill="0" applyBorder="0" applyAlignment="0" applyProtection="0"/>
    <xf numFmtId="0" fontId="1" fillId="0" borderId="2"/>
    <xf numFmtId="0" fontId="34" fillId="0" borderId="2"/>
    <xf numFmtId="0" fontId="2" fillId="0" borderId="2"/>
    <xf numFmtId="0" fontId="42" fillId="0" borderId="2"/>
  </cellStyleXfs>
  <cellXfs count="377">
    <xf numFmtId="0" fontId="0" fillId="0" borderId="0" xfId="0"/>
    <xf numFmtId="0" fontId="0" fillId="0" borderId="2" xfId="0" applyBorder="1" applyAlignment="1">
      <alignment wrapText="1"/>
    </xf>
    <xf numFmtId="0" fontId="0" fillId="0" borderId="0" xfId="0" applyAlignment="1">
      <alignment horizontal="left"/>
    </xf>
    <xf numFmtId="164" fontId="7" fillId="0" borderId="1" xfId="0" applyNumberFormat="1" applyFont="1" applyBorder="1"/>
    <xf numFmtId="164" fontId="7" fillId="0" borderId="0" xfId="0" applyNumberFormat="1" applyFont="1"/>
    <xf numFmtId="164" fontId="7" fillId="0" borderId="7" xfId="0" applyNumberFormat="1" applyFont="1" applyBorder="1"/>
    <xf numFmtId="0" fontId="8" fillId="0" borderId="0" xfId="0" applyFont="1"/>
    <xf numFmtId="168" fontId="9" fillId="3" borderId="0" xfId="0" applyNumberFormat="1" applyFont="1" applyFill="1" applyAlignment="1">
      <alignment horizontal="right"/>
    </xf>
    <xf numFmtId="168" fontId="9" fillId="0" borderId="0" xfId="0" applyNumberFormat="1" applyFont="1" applyAlignment="1">
      <alignment horizontal="right"/>
    </xf>
    <xf numFmtId="165" fontId="9" fillId="0" borderId="0" xfId="0" applyNumberFormat="1" applyFont="1"/>
    <xf numFmtId="39" fontId="0" fillId="0" borderId="0" xfId="0" applyNumberFormat="1"/>
    <xf numFmtId="0" fontId="10" fillId="0" borderId="2" xfId="1"/>
    <xf numFmtId="0" fontId="8" fillId="0" borderId="2" xfId="1" applyFont="1"/>
    <xf numFmtId="0" fontId="3" fillId="0" borderId="0" xfId="0" applyFont="1" applyAlignment="1">
      <alignment shrinkToFit="1"/>
    </xf>
    <xf numFmtId="0" fontId="0" fillId="0" borderId="0" xfId="0" applyAlignment="1">
      <alignment vertical="center"/>
    </xf>
    <xf numFmtId="165" fontId="0" fillId="0" borderId="0" xfId="0" applyNumberFormat="1"/>
    <xf numFmtId="0" fontId="13" fillId="0" borderId="0" xfId="0" applyFont="1"/>
    <xf numFmtId="0" fontId="14" fillId="0" borderId="0" xfId="0" applyFont="1" applyAlignment="1">
      <alignment vertical="center"/>
    </xf>
    <xf numFmtId="0" fontId="15" fillId="0" borderId="0" xfId="0" applyFont="1" applyAlignment="1">
      <alignment vertical="center"/>
    </xf>
    <xf numFmtId="4" fontId="0" fillId="0" borderId="0" xfId="0" applyNumberFormat="1"/>
    <xf numFmtId="49" fontId="2" fillId="0" borderId="2" xfId="0" applyNumberFormat="1" applyFont="1" applyBorder="1" applyAlignment="1">
      <alignment horizontal="left" vertical="center"/>
    </xf>
    <xf numFmtId="49" fontId="4" fillId="0" borderId="2" xfId="1" applyNumberFormat="1" applyFont="1" applyAlignment="1">
      <alignment horizontal="left" vertical="center"/>
    </xf>
    <xf numFmtId="49" fontId="2" fillId="0" borderId="2" xfId="1" applyNumberFormat="1" applyFont="1" applyAlignment="1">
      <alignment horizontal="left" vertical="center"/>
    </xf>
    <xf numFmtId="49" fontId="3" fillId="2" borderId="2" xfId="1" applyNumberFormat="1" applyFont="1" applyFill="1" applyAlignment="1">
      <alignment vertical="center" wrapText="1"/>
    </xf>
    <xf numFmtId="49" fontId="3" fillId="2" borderId="2" xfId="1" applyNumberFormat="1" applyFont="1" applyFill="1" applyAlignment="1">
      <alignment horizontal="right" vertical="center" wrapText="1"/>
    </xf>
    <xf numFmtId="49" fontId="3" fillId="2" borderId="2" xfId="1" applyNumberFormat="1" applyFont="1" applyFill="1" applyAlignment="1">
      <alignment horizontal="right" vertical="center"/>
    </xf>
    <xf numFmtId="49" fontId="3" fillId="0" borderId="2" xfId="1" applyNumberFormat="1" applyFont="1" applyAlignment="1">
      <alignment vertical="center"/>
    </xf>
    <xf numFmtId="49" fontId="3" fillId="0" borderId="2" xfId="1" applyNumberFormat="1" applyFont="1" applyAlignment="1">
      <alignment vertical="center" indent="1"/>
    </xf>
    <xf numFmtId="49" fontId="2" fillId="0" borderId="2" xfId="1" applyNumberFormat="1" applyFont="1" applyAlignment="1">
      <alignment horizontal="left" vertical="center" indent="2"/>
    </xf>
    <xf numFmtId="39" fontId="2" fillId="0" borderId="2" xfId="1" applyNumberFormat="1" applyFont="1" applyAlignment="1">
      <alignment horizontal="right" vertical="center"/>
    </xf>
    <xf numFmtId="10" fontId="2" fillId="0" borderId="2" xfId="1" applyNumberFormat="1" applyFont="1" applyAlignment="1">
      <alignment horizontal="right" vertical="center"/>
    </xf>
    <xf numFmtId="3" fontId="2" fillId="0" borderId="2" xfId="1" applyNumberFormat="1" applyFont="1" applyAlignment="1">
      <alignment horizontal="right" vertical="center"/>
    </xf>
    <xf numFmtId="4" fontId="2" fillId="0" borderId="2" xfId="1" applyNumberFormat="1" applyFont="1" applyAlignment="1">
      <alignment horizontal="right" vertical="center"/>
    </xf>
    <xf numFmtId="49" fontId="3" fillId="0" borderId="2" xfId="1" applyNumberFormat="1" applyFont="1" applyAlignment="1">
      <alignment horizontal="right" vertical="center"/>
    </xf>
    <xf numFmtId="39" fontId="3" fillId="0" borderId="1" xfId="1" applyNumberFormat="1" applyFont="1" applyBorder="1" applyAlignment="1">
      <alignment horizontal="right" vertical="center"/>
    </xf>
    <xf numFmtId="10" fontId="3" fillId="0" borderId="1" xfId="1" applyNumberFormat="1" applyFont="1" applyBorder="1" applyAlignment="1">
      <alignment horizontal="right" vertical="center"/>
    </xf>
    <xf numFmtId="3" fontId="3" fillId="0" borderId="1" xfId="1" applyNumberFormat="1" applyFont="1" applyBorder="1" applyAlignment="1">
      <alignment horizontal="right" vertical="center"/>
    </xf>
    <xf numFmtId="4" fontId="3" fillId="0" borderId="1" xfId="1" applyNumberFormat="1" applyFont="1" applyBorder="1" applyAlignment="1">
      <alignment horizontal="right" vertical="center"/>
    </xf>
    <xf numFmtId="49" fontId="2" fillId="0" borderId="2" xfId="1" applyNumberFormat="1" applyFont="1" applyAlignment="1">
      <alignment horizontal="left" vertical="center" indent="1"/>
    </xf>
    <xf numFmtId="49" fontId="3" fillId="0" borderId="2" xfId="1" applyNumberFormat="1" applyFont="1" applyAlignment="1">
      <alignment vertical="center" indent="2"/>
    </xf>
    <xf numFmtId="49" fontId="2" fillId="0" borderId="2" xfId="1" applyNumberFormat="1" applyFont="1" applyAlignment="1">
      <alignment horizontal="left" vertical="center" indent="3"/>
    </xf>
    <xf numFmtId="0" fontId="2" fillId="0" borderId="2" xfId="3"/>
    <xf numFmtId="0" fontId="16" fillId="5" borderId="10" xfId="3" applyFont="1" applyFill="1" applyBorder="1" applyAlignment="1">
      <alignment horizontal="center" vertical="center"/>
    </xf>
    <xf numFmtId="0" fontId="16" fillId="5" borderId="10" xfId="3" applyFont="1" applyFill="1" applyBorder="1" applyAlignment="1">
      <alignment horizontal="left" vertical="center"/>
    </xf>
    <xf numFmtId="0" fontId="17" fillId="0" borderId="11" xfId="3" applyFont="1" applyBorder="1" applyAlignment="1">
      <alignment horizontal="center" vertical="center"/>
    </xf>
    <xf numFmtId="0" fontId="17" fillId="0" borderId="11" xfId="3" applyFont="1" applyBorder="1" applyAlignment="1">
      <alignment horizontal="left" vertical="center"/>
    </xf>
    <xf numFmtId="0" fontId="17" fillId="0" borderId="2" xfId="3" applyFont="1" applyAlignment="1">
      <alignment horizontal="center" vertical="center"/>
    </xf>
    <xf numFmtId="0" fontId="17" fillId="0" borderId="2" xfId="3" applyFont="1" applyAlignment="1">
      <alignment horizontal="left" vertical="center"/>
    </xf>
    <xf numFmtId="0" fontId="17" fillId="0" borderId="2" xfId="3" applyFont="1" applyAlignment="1">
      <alignment horizontal="right" vertical="center"/>
    </xf>
    <xf numFmtId="4" fontId="17" fillId="0" borderId="2" xfId="3" applyNumberFormat="1" applyFont="1" applyAlignment="1">
      <alignment horizontal="right" vertical="center"/>
    </xf>
    <xf numFmtId="0" fontId="17" fillId="0" borderId="10" xfId="3" applyFont="1" applyBorder="1" applyAlignment="1">
      <alignment horizontal="center" vertical="center"/>
    </xf>
    <xf numFmtId="4" fontId="17" fillId="0" borderId="11" xfId="3" applyNumberFormat="1" applyFont="1" applyBorder="1" applyAlignment="1">
      <alignment horizontal="right" vertical="center"/>
    </xf>
    <xf numFmtId="165" fontId="2" fillId="3" borderId="4" xfId="0" applyNumberFormat="1" applyFont="1" applyFill="1" applyBorder="1" applyAlignment="1">
      <alignment horizontal="right"/>
    </xf>
    <xf numFmtId="165" fontId="2" fillId="0" borderId="4" xfId="0" applyNumberFormat="1" applyFont="1" applyBorder="1" applyAlignment="1">
      <alignment horizontal="right"/>
    </xf>
    <xf numFmtId="0" fontId="2" fillId="3" borderId="0" xfId="0" applyFont="1" applyFill="1"/>
    <xf numFmtId="0" fontId="2" fillId="0" borderId="0" xfId="0" applyFont="1"/>
    <xf numFmtId="0" fontId="16" fillId="5" borderId="10" xfId="0" applyFont="1" applyFill="1" applyBorder="1" applyAlignment="1">
      <alignment horizontal="center" vertical="center"/>
    </xf>
    <xf numFmtId="0" fontId="16" fillId="5" borderId="10" xfId="0" applyFont="1" applyFill="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right" vertical="center"/>
    </xf>
    <xf numFmtId="4" fontId="17" fillId="0" borderId="0" xfId="0" applyNumberFormat="1" applyFont="1" applyAlignment="1">
      <alignment horizontal="right" vertical="center"/>
    </xf>
    <xf numFmtId="4" fontId="17" fillId="0" borderId="10" xfId="0" applyNumberFormat="1" applyFont="1" applyBorder="1" applyAlignment="1">
      <alignment horizontal="right" vertical="center"/>
    </xf>
    <xf numFmtId="4" fontId="16" fillId="0" borderId="11" xfId="0" applyNumberFormat="1" applyFont="1" applyBorder="1" applyAlignment="1">
      <alignment horizontal="right"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1" xfId="0" applyFont="1" applyBorder="1" applyAlignment="1">
      <alignment horizontal="left" vertical="center"/>
    </xf>
    <xf numFmtId="0" fontId="17" fillId="0" borderId="0" xfId="0" applyFont="1" applyAlignment="1">
      <alignment horizontal="right" vertical="center"/>
    </xf>
    <xf numFmtId="4" fontId="17" fillId="0" borderId="11" xfId="0" applyNumberFormat="1" applyFont="1" applyBorder="1" applyAlignment="1">
      <alignment horizontal="right" vertical="center"/>
    </xf>
    <xf numFmtId="49" fontId="3" fillId="2" borderId="2" xfId="0" applyNumberFormat="1" applyFont="1" applyFill="1" applyBorder="1" applyAlignment="1">
      <alignment horizontal="right" vertical="center"/>
    </xf>
    <xf numFmtId="49" fontId="3" fillId="2" borderId="2" xfId="0" applyNumberFormat="1" applyFont="1" applyFill="1" applyBorder="1" applyAlignment="1">
      <alignment vertical="center"/>
    </xf>
    <xf numFmtId="3" fontId="2" fillId="0" borderId="2" xfId="0" applyNumberFormat="1" applyFont="1" applyBorder="1" applyAlignment="1">
      <alignment horizontal="right" vertical="center"/>
    </xf>
    <xf numFmtId="4" fontId="2" fillId="0" borderId="2" xfId="0" applyNumberFormat="1" applyFont="1" applyBorder="1" applyAlignment="1">
      <alignment horizontal="right" vertical="center"/>
    </xf>
    <xf numFmtId="3" fontId="3" fillId="0" borderId="1" xfId="0" applyNumberFormat="1" applyFont="1" applyBorder="1" applyAlignment="1">
      <alignment horizontal="right" vertical="center"/>
    </xf>
    <xf numFmtId="49" fontId="3" fillId="0" borderId="1" xfId="0" applyNumberFormat="1" applyFont="1" applyBorder="1" applyAlignment="1">
      <alignment vertical="center"/>
    </xf>
    <xf numFmtId="4" fontId="3" fillId="0" borderId="1" xfId="0" applyNumberFormat="1" applyFont="1" applyBorder="1" applyAlignment="1">
      <alignment horizontal="right" vertical="center"/>
    </xf>
    <xf numFmtId="171" fontId="2" fillId="3" borderId="0" xfId="0" applyNumberFormat="1" applyFont="1" applyFill="1" applyAlignment="1">
      <alignment horizontal="right"/>
    </xf>
    <xf numFmtId="171" fontId="2" fillId="0" borderId="0" xfId="0" applyNumberFormat="1" applyFont="1" applyAlignment="1">
      <alignment horizontal="right"/>
    </xf>
    <xf numFmtId="0" fontId="3" fillId="0" borderId="0" xfId="0" applyFont="1" applyAlignment="1">
      <alignment horizontal="right"/>
    </xf>
    <xf numFmtId="165" fontId="2" fillId="0" borderId="3" xfId="0" applyNumberFormat="1" applyFont="1" applyBorder="1"/>
    <xf numFmtId="165" fontId="2" fillId="3" borderId="1" xfId="0" applyNumberFormat="1" applyFont="1" applyFill="1" applyBorder="1" applyAlignment="1">
      <alignment horizontal="right"/>
    </xf>
    <xf numFmtId="165" fontId="2" fillId="0" borderId="1" xfId="0" applyNumberFormat="1" applyFont="1" applyBorder="1" applyAlignment="1">
      <alignment horizontal="right"/>
    </xf>
    <xf numFmtId="164" fontId="3" fillId="0" borderId="4" xfId="0" applyNumberFormat="1" applyFont="1" applyBorder="1"/>
    <xf numFmtId="165" fontId="2" fillId="0" borderId="5" xfId="0" applyNumberFormat="1" applyFont="1" applyBorder="1"/>
    <xf numFmtId="165" fontId="2" fillId="3" borderId="0" xfId="0" applyNumberFormat="1" applyFont="1" applyFill="1" applyAlignment="1">
      <alignment horizontal="right"/>
    </xf>
    <xf numFmtId="165" fontId="2" fillId="0" borderId="0" xfId="0" applyNumberFormat="1" applyFont="1" applyAlignment="1">
      <alignment horizontal="right"/>
    </xf>
    <xf numFmtId="165" fontId="2" fillId="0" borderId="6" xfId="0" applyNumberFormat="1" applyFont="1" applyBorder="1"/>
    <xf numFmtId="172" fontId="2" fillId="0" borderId="4" xfId="0" applyNumberFormat="1" applyFont="1" applyBorder="1" applyAlignment="1">
      <alignment horizontal="right"/>
    </xf>
    <xf numFmtId="172" fontId="2" fillId="3" borderId="4" xfId="0" applyNumberFormat="1" applyFont="1" applyFill="1" applyBorder="1" applyAlignment="1">
      <alignment horizontal="right"/>
    </xf>
    <xf numFmtId="0" fontId="2" fillId="0" borderId="0" xfId="0" applyFont="1" applyAlignment="1">
      <alignment horizontal="right"/>
    </xf>
    <xf numFmtId="165" fontId="2" fillId="0" borderId="0" xfId="0" applyNumberFormat="1" applyFont="1"/>
    <xf numFmtId="165" fontId="2" fillId="0" borderId="8" xfId="0" applyNumberFormat="1" applyFont="1" applyBorder="1"/>
    <xf numFmtId="165" fontId="2" fillId="0" borderId="9" xfId="0" applyNumberFormat="1" applyFont="1" applyBorder="1" applyAlignment="1">
      <alignment horizontal="right"/>
    </xf>
    <xf numFmtId="165" fontId="2" fillId="3" borderId="4" xfId="0" applyNumberFormat="1" applyFont="1" applyFill="1" applyBorder="1"/>
    <xf numFmtId="165" fontId="2" fillId="0" borderId="4" xfId="0" applyNumberFormat="1" applyFont="1" applyBorder="1"/>
    <xf numFmtId="49" fontId="3" fillId="2" borderId="2" xfId="1" applyNumberFormat="1" applyFont="1" applyFill="1" applyAlignment="1">
      <alignment vertical="center"/>
    </xf>
    <xf numFmtId="0" fontId="6" fillId="0" borderId="2" xfId="0" applyFont="1" applyBorder="1" applyAlignment="1">
      <alignment horizontal="right" vertical="top"/>
    </xf>
    <xf numFmtId="165" fontId="3" fillId="0" borderId="4" xfId="0" applyNumberFormat="1" applyFont="1" applyBorder="1"/>
    <xf numFmtId="164" fontId="7" fillId="0" borderId="2" xfId="0" applyNumberFormat="1" applyFont="1" applyBorder="1"/>
    <xf numFmtId="0" fontId="20" fillId="0" borderId="11" xfId="0" applyFont="1" applyBorder="1" applyAlignment="1">
      <alignment horizontal="center" vertical="center"/>
    </xf>
    <xf numFmtId="0" fontId="20" fillId="0" borderId="11" xfId="0" applyFont="1" applyBorder="1" applyAlignment="1">
      <alignment horizontal="left" vertical="center"/>
    </xf>
    <xf numFmtId="0" fontId="20" fillId="0" borderId="11" xfId="0" applyFont="1" applyBorder="1" applyAlignment="1">
      <alignment horizontal="right" vertical="center"/>
    </xf>
    <xf numFmtId="4" fontId="16" fillId="0" borderId="15" xfId="0" applyNumberFormat="1" applyFont="1" applyBorder="1" applyAlignment="1">
      <alignment horizontal="right" vertical="center"/>
    </xf>
    <xf numFmtId="0" fontId="20" fillId="0" borderId="0" xfId="0" applyFont="1" applyAlignment="1">
      <alignment horizontal="center" vertical="center"/>
    </xf>
    <xf numFmtId="0" fontId="20" fillId="0" borderId="0" xfId="0" applyFont="1" applyAlignment="1">
      <alignment horizontal="left" vertical="center"/>
    </xf>
    <xf numFmtId="4" fontId="20" fillId="0" borderId="11" xfId="0" applyNumberFormat="1" applyFont="1" applyBorder="1" applyAlignment="1">
      <alignment horizontal="right" vertical="center"/>
    </xf>
    <xf numFmtId="0" fontId="20" fillId="0" borderId="0" xfId="0" applyFont="1" applyAlignment="1">
      <alignment horizontal="right" vertical="center"/>
    </xf>
    <xf numFmtId="4" fontId="20" fillId="0" borderId="16" xfId="0" applyNumberFormat="1" applyFont="1" applyBorder="1" applyAlignment="1">
      <alignment horizontal="right" vertical="center"/>
    </xf>
    <xf numFmtId="4" fontId="20" fillId="0" borderId="13" xfId="0" applyNumberFormat="1" applyFont="1" applyBorder="1" applyAlignment="1">
      <alignment horizontal="right" vertical="center"/>
    </xf>
    <xf numFmtId="0" fontId="16" fillId="0" borderId="14" xfId="0" applyFont="1" applyBorder="1" applyAlignment="1">
      <alignment horizontal="right" vertical="center"/>
    </xf>
    <xf numFmtId="4" fontId="17" fillId="0" borderId="16" xfId="0" applyNumberFormat="1" applyFont="1" applyBorder="1" applyAlignment="1">
      <alignment horizontal="right" vertical="center"/>
    </xf>
    <xf numFmtId="4" fontId="16" fillId="0" borderId="10" xfId="0" applyNumberFormat="1" applyFont="1" applyBorder="1" applyAlignment="1">
      <alignment horizontal="right" vertical="center"/>
    </xf>
    <xf numFmtId="165" fontId="2" fillId="3" borderId="0" xfId="0" applyNumberFormat="1" applyFont="1" applyFill="1"/>
    <xf numFmtId="165" fontId="9" fillId="3" borderId="0" xfId="0" applyNumberFormat="1" applyFont="1" applyFill="1" applyAlignment="1">
      <alignment horizontal="right"/>
    </xf>
    <xf numFmtId="165" fontId="9" fillId="0" borderId="0" xfId="0" applyNumberFormat="1" applyFont="1" applyAlignment="1">
      <alignment horizontal="right"/>
    </xf>
    <xf numFmtId="4" fontId="17" fillId="0" borderId="15" xfId="0" applyNumberFormat="1" applyFont="1" applyBorder="1" applyAlignment="1">
      <alignment horizontal="right" vertical="center"/>
    </xf>
    <xf numFmtId="0" fontId="0" fillId="6" borderId="0" xfId="0" applyFill="1"/>
    <xf numFmtId="0" fontId="0" fillId="6" borderId="0" xfId="0" applyFill="1" applyAlignment="1">
      <alignment horizontal="left"/>
    </xf>
    <xf numFmtId="0" fontId="0" fillId="4" borderId="0" xfId="0" applyFill="1"/>
    <xf numFmtId="172" fontId="0" fillId="0" borderId="0" xfId="0" applyNumberFormat="1"/>
    <xf numFmtId="0" fontId="0" fillId="7" borderId="0" xfId="0" applyFill="1"/>
    <xf numFmtId="0" fontId="8" fillId="0" borderId="2" xfId="0" applyFont="1" applyBorder="1"/>
    <xf numFmtId="0" fontId="0" fillId="8" borderId="0" xfId="0" applyFill="1"/>
    <xf numFmtId="49" fontId="3" fillId="0" borderId="1" xfId="1" applyNumberFormat="1" applyFont="1" applyBorder="1" applyAlignment="1">
      <alignment vertical="center"/>
    </xf>
    <xf numFmtId="0" fontId="22" fillId="0" borderId="0" xfId="0" applyFont="1" applyAlignment="1">
      <alignment vertical="center"/>
    </xf>
    <xf numFmtId="0" fontId="23" fillId="0" borderId="0" xfId="0" applyFont="1" applyAlignment="1">
      <alignment vertical="center"/>
    </xf>
    <xf numFmtId="169" fontId="2" fillId="0" borderId="0" xfId="2" applyFont="1" applyAlignment="1">
      <alignment shrinkToFit="1"/>
    </xf>
    <xf numFmtId="0" fontId="25" fillId="0" borderId="0" xfId="0" applyFont="1" applyAlignment="1">
      <alignment shrinkToFit="1"/>
    </xf>
    <xf numFmtId="169" fontId="3" fillId="0" borderId="0" xfId="0" applyNumberFormat="1" applyFont="1" applyAlignment="1">
      <alignment shrinkToFit="1"/>
    </xf>
    <xf numFmtId="169" fontId="12" fillId="0" borderId="0" xfId="0" applyNumberFormat="1" applyFont="1" applyAlignment="1">
      <alignment shrinkToFit="1"/>
    </xf>
    <xf numFmtId="10" fontId="3" fillId="0" borderId="0" xfId="0" applyNumberFormat="1" applyFont="1" applyAlignment="1">
      <alignment shrinkToFit="1"/>
    </xf>
    <xf numFmtId="1" fontId="3" fillId="0" borderId="0" xfId="0" applyNumberFormat="1" applyFont="1" applyAlignment="1">
      <alignment shrinkToFit="1"/>
    </xf>
    <xf numFmtId="169" fontId="3" fillId="0" borderId="0" xfId="2" applyFont="1" applyAlignment="1">
      <alignment shrinkToFit="1"/>
    </xf>
    <xf numFmtId="169" fontId="2" fillId="0" borderId="2" xfId="2" applyFont="1" applyBorder="1" applyAlignment="1">
      <alignment shrinkToFit="1"/>
    </xf>
    <xf numFmtId="0" fontId="0" fillId="0" borderId="2" xfId="0" applyBorder="1"/>
    <xf numFmtId="0" fontId="17" fillId="0" borderId="0" xfId="0" applyFont="1" applyAlignment="1">
      <alignment vertical="center"/>
    </xf>
    <xf numFmtId="4" fontId="17" fillId="0" borderId="11" xfId="0" applyNumberFormat="1" applyFont="1" applyBorder="1" applyAlignment="1">
      <alignment vertical="center"/>
    </xf>
    <xf numFmtId="0" fontId="8" fillId="4" borderId="0" xfId="0" applyFont="1" applyFill="1"/>
    <xf numFmtId="0" fontId="24" fillId="0" borderId="0" xfId="0" quotePrefix="1" applyFont="1" applyAlignment="1">
      <alignment horizontal="left" shrinkToFit="1"/>
    </xf>
    <xf numFmtId="0" fontId="25" fillId="0" borderId="0" xfId="0" applyFont="1" applyAlignment="1">
      <alignment horizontal="left" shrinkToFit="1"/>
    </xf>
    <xf numFmtId="0" fontId="24" fillId="0" borderId="0" xfId="0" applyFont="1" applyAlignment="1">
      <alignment horizontal="left" shrinkToFit="1"/>
    </xf>
    <xf numFmtId="0" fontId="0" fillId="0" borderId="0" xfId="0" quotePrefix="1" applyAlignment="1">
      <alignment horizontal="left" shrinkToFit="1"/>
    </xf>
    <xf numFmtId="0" fontId="25" fillId="0" borderId="0" xfId="0" quotePrefix="1" applyFont="1" applyAlignment="1">
      <alignment horizontal="left" shrinkToFit="1"/>
    </xf>
    <xf numFmtId="171" fontId="23" fillId="0" borderId="0" xfId="0" applyNumberFormat="1" applyFont="1" applyAlignment="1">
      <alignment horizontal="center" vertical="center"/>
    </xf>
    <xf numFmtId="169" fontId="2" fillId="0" borderId="0" xfId="2" applyFont="1" applyFill="1" applyAlignment="1">
      <alignment horizontal="right" shrinkToFit="1"/>
    </xf>
    <xf numFmtId="169" fontId="3" fillId="0" borderId="0" xfId="0" applyNumberFormat="1" applyFont="1" applyAlignment="1">
      <alignment horizontal="right" shrinkToFit="1"/>
    </xf>
    <xf numFmtId="169" fontId="12" fillId="0" borderId="0" xfId="0" applyNumberFormat="1" applyFont="1" applyAlignment="1">
      <alignment horizontal="right" shrinkToFit="1"/>
    </xf>
    <xf numFmtId="39" fontId="3" fillId="0" borderId="0" xfId="0" applyNumberFormat="1" applyFont="1" applyAlignment="1">
      <alignment horizontal="right" shrinkToFit="1"/>
    </xf>
    <xf numFmtId="10" fontId="3" fillId="0" borderId="0" xfId="0" applyNumberFormat="1" applyFont="1" applyAlignment="1">
      <alignment horizontal="right" shrinkToFit="1"/>
    </xf>
    <xf numFmtId="1" fontId="3" fillId="0" borderId="0" xfId="0" applyNumberFormat="1" applyFont="1" applyAlignment="1">
      <alignment horizontal="right" shrinkToFit="1"/>
    </xf>
    <xf numFmtId="10" fontId="12" fillId="0" borderId="0" xfId="0" applyNumberFormat="1" applyFont="1" applyAlignment="1">
      <alignment horizontal="right" shrinkToFit="1"/>
    </xf>
    <xf numFmtId="169" fontId="2" fillId="0" borderId="0" xfId="0" applyNumberFormat="1" applyFont="1" applyAlignment="1">
      <alignment horizontal="right" shrinkToFit="1"/>
    </xf>
    <xf numFmtId="49" fontId="4" fillId="0" borderId="0" xfId="0" applyNumberFormat="1" applyFont="1" applyAlignment="1">
      <alignment vertical="center"/>
    </xf>
    <xf numFmtId="49" fontId="2" fillId="0" borderId="0" xfId="0" applyNumberFormat="1" applyFont="1" applyAlignment="1">
      <alignment vertical="center"/>
    </xf>
    <xf numFmtId="49" fontId="3" fillId="2" borderId="0" xfId="0" applyNumberFormat="1" applyFont="1" applyFill="1" applyAlignment="1">
      <alignment vertical="center" wrapText="1"/>
    </xf>
    <xf numFmtId="49" fontId="3" fillId="0" borderId="0" xfId="0" applyNumberFormat="1" applyFont="1" applyAlignment="1">
      <alignment vertical="center"/>
    </xf>
    <xf numFmtId="49" fontId="3" fillId="0" borderId="0" xfId="0" applyNumberFormat="1" applyFont="1" applyAlignment="1">
      <alignment vertical="center" indent="1"/>
    </xf>
    <xf numFmtId="49" fontId="2" fillId="0" borderId="0" xfId="0" applyNumberFormat="1" applyFont="1" applyAlignment="1">
      <alignment vertical="center" indent="2"/>
    </xf>
    <xf numFmtId="39" fontId="2" fillId="0" borderId="0" xfId="0" applyNumberFormat="1" applyFont="1" applyAlignment="1">
      <alignment vertical="center"/>
    </xf>
    <xf numFmtId="39" fontId="3" fillId="0" borderId="1" xfId="0" applyNumberFormat="1" applyFont="1" applyBorder="1" applyAlignment="1">
      <alignment vertical="center"/>
    </xf>
    <xf numFmtId="49" fontId="2" fillId="0" borderId="0" xfId="0" applyNumberFormat="1" applyFont="1" applyAlignment="1">
      <alignment vertical="center" indent="1"/>
    </xf>
    <xf numFmtId="164" fontId="7" fillId="0" borderId="1" xfId="0" applyNumberFormat="1" applyFont="1" applyBorder="1" applyAlignment="1">
      <alignment wrapText="1"/>
    </xf>
    <xf numFmtId="170" fontId="19" fillId="9" borderId="1" xfId="2" applyNumberFormat="1" applyFont="1" applyFill="1" applyBorder="1" applyAlignment="1">
      <alignment wrapText="1"/>
    </xf>
    <xf numFmtId="164" fontId="7" fillId="0" borderId="4" xfId="0" applyNumberFormat="1" applyFont="1" applyBorder="1" applyAlignment="1">
      <alignment wrapText="1"/>
    </xf>
    <xf numFmtId="170" fontId="2" fillId="3" borderId="4" xfId="0" applyNumberFormat="1" applyFont="1" applyFill="1" applyBorder="1" applyAlignment="1">
      <alignment horizontal="right"/>
    </xf>
    <xf numFmtId="170" fontId="2" fillId="0" borderId="4" xfId="0" applyNumberFormat="1" applyFont="1" applyBorder="1" applyAlignment="1">
      <alignment horizontal="right"/>
    </xf>
    <xf numFmtId="170" fontId="2" fillId="0" borderId="4" xfId="2" applyNumberFormat="1" applyFont="1" applyBorder="1" applyAlignment="1">
      <alignment wrapText="1"/>
    </xf>
    <xf numFmtId="164" fontId="7" fillId="0" borderId="12" xfId="0" applyNumberFormat="1" applyFont="1" applyBorder="1" applyAlignment="1">
      <alignment wrapText="1"/>
    </xf>
    <xf numFmtId="170" fontId="2" fillId="9" borderId="12" xfId="2" applyNumberFormat="1" applyFont="1" applyFill="1" applyBorder="1" applyAlignment="1">
      <alignment wrapText="1"/>
    </xf>
    <xf numFmtId="170" fontId="2" fillId="3" borderId="0" xfId="0" applyNumberFormat="1" applyFont="1" applyFill="1"/>
    <xf numFmtId="170" fontId="2" fillId="0" borderId="0" xfId="0" applyNumberFormat="1" applyFont="1"/>
    <xf numFmtId="0" fontId="16" fillId="5" borderId="15" xfId="0" applyFont="1" applyFill="1" applyBorder="1" applyAlignment="1">
      <alignment horizontal="center" vertical="center"/>
    </xf>
    <xf numFmtId="0" fontId="16" fillId="5" borderId="15" xfId="0" applyFont="1" applyFill="1" applyBorder="1" applyAlignment="1">
      <alignment horizontal="left" vertical="center"/>
    </xf>
    <xf numFmtId="39" fontId="2" fillId="0" borderId="2" xfId="0" applyNumberFormat="1" applyFont="1" applyBorder="1" applyAlignment="1">
      <alignment horizontal="right" vertical="center"/>
    </xf>
    <xf numFmtId="39" fontId="3" fillId="0" borderId="1" xfId="0" applyNumberFormat="1" applyFont="1" applyBorder="1" applyAlignment="1">
      <alignment horizontal="right" vertical="center"/>
    </xf>
    <xf numFmtId="49" fontId="3" fillId="2" borderId="0" xfId="0" applyNumberFormat="1" applyFont="1" applyFill="1" applyAlignment="1">
      <alignment horizontal="right" vertical="center" wrapText="1"/>
    </xf>
    <xf numFmtId="49" fontId="2" fillId="0" borderId="0" xfId="0" applyNumberFormat="1" applyFont="1" applyAlignment="1">
      <alignment horizontal="left" vertical="center" indent="3"/>
    </xf>
    <xf numFmtId="49" fontId="2" fillId="0" borderId="0" xfId="0" applyNumberFormat="1" applyFont="1" applyAlignment="1">
      <alignment horizontal="left" vertical="center"/>
    </xf>
    <xf numFmtId="39" fontId="2" fillId="0" borderId="0" xfId="0" applyNumberFormat="1" applyFont="1" applyAlignment="1">
      <alignment horizontal="right" vertical="center"/>
    </xf>
    <xf numFmtId="49" fontId="3" fillId="0" borderId="0" xfId="0" applyNumberFormat="1" applyFont="1" applyAlignment="1">
      <alignment horizontal="right" vertical="center"/>
    </xf>
    <xf numFmtId="49" fontId="2" fillId="0" borderId="0" xfId="0" applyNumberFormat="1" applyFont="1" applyAlignment="1">
      <alignment horizontal="left" vertical="center" indent="2"/>
    </xf>
    <xf numFmtId="49" fontId="4" fillId="0" borderId="0" xfId="0" applyNumberFormat="1" applyFont="1" applyAlignment="1">
      <alignment horizontal="left" vertical="center"/>
    </xf>
    <xf numFmtId="49" fontId="3" fillId="0" borderId="0" xfId="0" applyNumberFormat="1" applyFont="1" applyAlignment="1">
      <alignment vertical="center" indent="2"/>
    </xf>
    <xf numFmtId="49" fontId="2" fillId="0" borderId="0" xfId="0" applyNumberFormat="1" applyFont="1" applyAlignment="1">
      <alignment horizontal="left" vertical="center" indent="1"/>
    </xf>
    <xf numFmtId="39" fontId="3" fillId="0" borderId="2" xfId="0" applyNumberFormat="1" applyFont="1" applyBorder="1" applyAlignment="1">
      <alignment horizontal="right" vertical="center"/>
    </xf>
    <xf numFmtId="164" fontId="3" fillId="0" borderId="17" xfId="0" applyNumberFormat="1" applyFont="1" applyBorder="1"/>
    <xf numFmtId="164" fontId="19" fillId="0" borderId="1" xfId="0" applyNumberFormat="1" applyFont="1" applyBorder="1"/>
    <xf numFmtId="164" fontId="3" fillId="0" borderId="18" xfId="0" applyNumberFormat="1" applyFont="1" applyBorder="1"/>
    <xf numFmtId="164" fontId="3" fillId="0" borderId="19" xfId="0" applyNumberFormat="1" applyFont="1" applyBorder="1"/>
    <xf numFmtId="165" fontId="2" fillId="3" borderId="20" xfId="0" applyNumberFormat="1" applyFont="1" applyFill="1" applyBorder="1" applyAlignment="1">
      <alignment horizontal="right"/>
    </xf>
    <xf numFmtId="165" fontId="2" fillId="0" borderId="20" xfId="0" applyNumberFormat="1" applyFont="1" applyBorder="1" applyAlignment="1">
      <alignment horizontal="right"/>
    </xf>
    <xf numFmtId="165" fontId="2" fillId="0" borderId="21" xfId="0" applyNumberFormat="1" applyFont="1" applyBorder="1"/>
    <xf numFmtId="165" fontId="0" fillId="3" borderId="22" xfId="0" applyNumberFormat="1" applyFill="1" applyBorder="1" applyAlignment="1">
      <alignment horizontal="right"/>
    </xf>
    <xf numFmtId="165" fontId="0" fillId="0" borderId="22" xfId="0" applyNumberFormat="1" applyBorder="1" applyAlignment="1">
      <alignment horizontal="right"/>
    </xf>
    <xf numFmtId="165" fontId="0" fillId="0" borderId="23" xfId="0" applyNumberFormat="1" applyBorder="1"/>
    <xf numFmtId="165" fontId="3" fillId="3" borderId="4" xfId="0" applyNumberFormat="1" applyFont="1" applyFill="1" applyBorder="1" applyAlignment="1">
      <alignment horizontal="right"/>
    </xf>
    <xf numFmtId="165" fontId="3" fillId="0" borderId="4" xfId="0" applyNumberFormat="1" applyFont="1" applyBorder="1" applyAlignment="1">
      <alignment horizontal="right"/>
    </xf>
    <xf numFmtId="165" fontId="3" fillId="0" borderId="5" xfId="0" applyNumberFormat="1" applyFont="1" applyBorder="1"/>
    <xf numFmtId="0" fontId="27" fillId="0" borderId="2" xfId="0" applyFont="1" applyBorder="1"/>
    <xf numFmtId="9" fontId="10" fillId="0" borderId="2" xfId="6" applyFont="1" applyBorder="1"/>
    <xf numFmtId="168" fontId="9" fillId="3" borderId="0" xfId="0" applyNumberFormat="1" applyFont="1" applyFill="1" applyAlignment="1">
      <alignment horizontal="center"/>
    </xf>
    <xf numFmtId="0" fontId="29" fillId="0" borderId="2" xfId="0" applyFont="1" applyBorder="1"/>
    <xf numFmtId="0" fontId="30" fillId="0" borderId="2" xfId="0" applyFont="1" applyBorder="1" applyAlignment="1">
      <alignment horizontal="right"/>
    </xf>
    <xf numFmtId="0" fontId="31" fillId="0" borderId="2" xfId="0" applyFont="1" applyBorder="1" applyAlignment="1">
      <alignment horizontal="left"/>
    </xf>
    <xf numFmtId="0" fontId="29" fillId="0" borderId="2" xfId="0" applyFont="1" applyBorder="1" applyAlignment="1">
      <alignment horizontal="left"/>
    </xf>
    <xf numFmtId="174" fontId="29" fillId="0" borderId="2" xfId="0" applyNumberFormat="1" applyFont="1" applyBorder="1" applyAlignment="1">
      <alignment horizontal="right"/>
    </xf>
    <xf numFmtId="174" fontId="32" fillId="0" borderId="2" xfId="0" applyNumberFormat="1" applyFont="1" applyBorder="1" applyAlignment="1">
      <alignment horizontal="right"/>
    </xf>
    <xf numFmtId="174" fontId="31" fillId="0" borderId="2" xfId="0" applyNumberFormat="1" applyFont="1" applyBorder="1" applyAlignment="1">
      <alignment horizontal="right"/>
    </xf>
    <xf numFmtId="0" fontId="33" fillId="0" borderId="2" xfId="0" applyFont="1" applyBorder="1" applyAlignment="1">
      <alignment horizontal="left"/>
    </xf>
    <xf numFmtId="174" fontId="33" fillId="0" borderId="2" xfId="0" applyNumberFormat="1" applyFont="1" applyBorder="1" applyAlignment="1">
      <alignment horizontal="left"/>
    </xf>
    <xf numFmtId="0" fontId="26" fillId="6" borderId="0" xfId="0" applyFont="1" applyFill="1" applyAlignment="1">
      <alignment horizontal="left"/>
    </xf>
    <xf numFmtId="0" fontId="27" fillId="0" borderId="2" xfId="1" applyFont="1"/>
    <xf numFmtId="168" fontId="9" fillId="10" borderId="0" xfId="0" applyNumberFormat="1" applyFont="1" applyFill="1" applyAlignment="1">
      <alignment horizontal="center"/>
    </xf>
    <xf numFmtId="0" fontId="16" fillId="5" borderId="10" xfId="0" applyFont="1" applyFill="1" applyBorder="1" applyAlignment="1">
      <alignment vertical="center"/>
    </xf>
    <xf numFmtId="0" fontId="16" fillId="5" borderId="15" xfId="0" applyFont="1" applyFill="1" applyBorder="1" applyAlignment="1">
      <alignment vertical="center"/>
    </xf>
    <xf numFmtId="0" fontId="17" fillId="0" borderId="11" xfId="0" applyFont="1" applyBorder="1" applyAlignment="1">
      <alignment vertical="center"/>
    </xf>
    <xf numFmtId="4" fontId="17" fillId="0" borderId="0" xfId="0" applyNumberFormat="1" applyFont="1" applyAlignment="1">
      <alignment vertical="center"/>
    </xf>
    <xf numFmtId="0" fontId="17" fillId="0" borderId="10" xfId="0" applyFont="1" applyBorder="1" applyAlignment="1">
      <alignment vertical="center"/>
    </xf>
    <xf numFmtId="0" fontId="17" fillId="0" borderId="2" xfId="0" applyFont="1" applyBorder="1" applyAlignment="1">
      <alignment horizontal="right" vertical="center"/>
    </xf>
    <xf numFmtId="0" fontId="17" fillId="0" borderId="2" xfId="0" applyFont="1" applyBorder="1" applyAlignment="1">
      <alignment horizontal="center" vertical="center"/>
    </xf>
    <xf numFmtId="4" fontId="17" fillId="0" borderId="2" xfId="0" applyNumberFormat="1" applyFont="1" applyBorder="1" applyAlignment="1">
      <alignment horizontal="right" vertical="center"/>
    </xf>
    <xf numFmtId="175" fontId="10" fillId="0" borderId="2" xfId="6" applyNumberFormat="1" applyFont="1" applyBorder="1"/>
    <xf numFmtId="0" fontId="33" fillId="0" borderId="0" xfId="0" applyFont="1" applyAlignment="1">
      <alignment horizontal="left"/>
    </xf>
    <xf numFmtId="174" fontId="33" fillId="0" borderId="0" xfId="0" applyNumberFormat="1" applyFont="1" applyAlignment="1">
      <alignment horizontal="left"/>
    </xf>
    <xf numFmtId="165" fontId="0" fillId="0" borderId="0" xfId="0" applyNumberFormat="1" applyAlignment="1">
      <alignment horizontal="left"/>
    </xf>
    <xf numFmtId="165" fontId="3" fillId="0" borderId="0" xfId="0" applyNumberFormat="1" applyFont="1" applyAlignment="1">
      <alignment horizontal="right"/>
    </xf>
    <xf numFmtId="165" fontId="8" fillId="0" borderId="0" xfId="0" applyNumberFormat="1" applyFont="1"/>
    <xf numFmtId="165" fontId="3" fillId="0" borderId="17" xfId="0" applyNumberFormat="1" applyFont="1" applyBorder="1"/>
    <xf numFmtId="165" fontId="19" fillId="0" borderId="1" xfId="0" applyNumberFormat="1" applyFont="1" applyBorder="1"/>
    <xf numFmtId="165" fontId="3" fillId="0" borderId="18" xfId="0" applyNumberFormat="1" applyFont="1" applyBorder="1"/>
    <xf numFmtId="165" fontId="3" fillId="0" borderId="19" xfId="0" applyNumberFormat="1" applyFont="1" applyBorder="1"/>
    <xf numFmtId="165" fontId="7" fillId="0" borderId="1" xfId="0" applyNumberFormat="1" applyFont="1" applyBorder="1"/>
    <xf numFmtId="165" fontId="7" fillId="0" borderId="0" xfId="0" applyNumberFormat="1" applyFont="1"/>
    <xf numFmtId="165" fontId="7" fillId="0" borderId="7" xfId="0" applyNumberFormat="1" applyFont="1" applyBorder="1"/>
    <xf numFmtId="165" fontId="7" fillId="0" borderId="1" xfId="0" applyNumberFormat="1" applyFont="1" applyBorder="1" applyAlignment="1">
      <alignment wrapText="1"/>
    </xf>
    <xf numFmtId="165" fontId="19" fillId="9" borderId="1" xfId="2" applyNumberFormat="1" applyFont="1" applyFill="1" applyBorder="1" applyAlignment="1">
      <alignment wrapText="1"/>
    </xf>
    <xf numFmtId="165" fontId="7" fillId="0" borderId="4" xfId="0" applyNumberFormat="1" applyFont="1" applyBorder="1" applyAlignment="1">
      <alignment wrapText="1"/>
    </xf>
    <xf numFmtId="165" fontId="2" fillId="0" borderId="4" xfId="2" applyNumberFormat="1" applyFont="1" applyBorder="1" applyAlignment="1">
      <alignment wrapText="1"/>
    </xf>
    <xf numFmtId="165" fontId="7" fillId="0" borderId="12" xfId="0" applyNumberFormat="1" applyFont="1" applyBorder="1" applyAlignment="1">
      <alignment wrapText="1"/>
    </xf>
    <xf numFmtId="165" fontId="2" fillId="9" borderId="12" xfId="2" applyNumberFormat="1" applyFont="1" applyFill="1" applyBorder="1" applyAlignment="1">
      <alignment wrapText="1"/>
    </xf>
    <xf numFmtId="165" fontId="0" fillId="8" borderId="0" xfId="0" applyNumberFormat="1" applyFill="1"/>
    <xf numFmtId="165" fontId="0" fillId="0" borderId="0" xfId="2" applyNumberFormat="1" applyFont="1"/>
    <xf numFmtId="0" fontId="17" fillId="0" borderId="2" xfId="0" applyFont="1" applyBorder="1" applyAlignment="1">
      <alignment horizontal="left" vertical="center"/>
    </xf>
    <xf numFmtId="165" fontId="2" fillId="3" borderId="12" xfId="0" applyNumberFormat="1" applyFont="1" applyFill="1" applyBorder="1" applyAlignment="1">
      <alignment horizontal="right"/>
    </xf>
    <xf numFmtId="165" fontId="2" fillId="0" borderId="12" xfId="0" applyNumberFormat="1" applyFont="1" applyBorder="1" applyAlignment="1">
      <alignment horizontal="right"/>
    </xf>
    <xf numFmtId="172" fontId="3" fillId="0" borderId="4" xfId="0" applyNumberFormat="1" applyFont="1" applyBorder="1" applyAlignment="1">
      <alignment horizontal="right"/>
    </xf>
    <xf numFmtId="172" fontId="3" fillId="3" borderId="4" xfId="0" applyNumberFormat="1" applyFont="1" applyFill="1" applyBorder="1" applyAlignment="1">
      <alignment horizontal="right"/>
    </xf>
    <xf numFmtId="176" fontId="3" fillId="0" borderId="5" xfId="0" applyNumberFormat="1" applyFont="1" applyBorder="1"/>
    <xf numFmtId="165" fontId="13" fillId="0" borderId="0" xfId="0" applyNumberFormat="1" applyFont="1"/>
    <xf numFmtId="39" fontId="3" fillId="0" borderId="24" xfId="0" applyNumberFormat="1" applyFont="1" applyBorder="1" applyAlignment="1">
      <alignment horizontal="right" vertical="center"/>
    </xf>
    <xf numFmtId="0" fontId="21" fillId="6" borderId="0" xfId="0" applyFont="1" applyFill="1" applyAlignment="1">
      <alignment horizontal="left"/>
    </xf>
    <xf numFmtId="0" fontId="21" fillId="6" borderId="12" xfId="0" applyFont="1" applyFill="1" applyBorder="1" applyAlignment="1">
      <alignment horizontal="left"/>
    </xf>
    <xf numFmtId="0" fontId="37" fillId="6" borderId="0" xfId="0" applyFont="1" applyFill="1" applyAlignment="1">
      <alignment horizontal="left"/>
    </xf>
    <xf numFmtId="0" fontId="37" fillId="6" borderId="1" xfId="0" applyFont="1" applyFill="1" applyBorder="1" applyAlignment="1">
      <alignment horizontal="right"/>
    </xf>
    <xf numFmtId="0" fontId="38" fillId="6" borderId="0" xfId="0" applyFont="1" applyFill="1" applyAlignment="1">
      <alignment horizontal="left"/>
    </xf>
    <xf numFmtId="174" fontId="21" fillId="6" borderId="0" xfId="0" applyNumberFormat="1" applyFont="1" applyFill="1" applyAlignment="1">
      <alignment horizontal="right"/>
    </xf>
    <xf numFmtId="174" fontId="38" fillId="6" borderId="1" xfId="0" applyNumberFormat="1" applyFont="1" applyFill="1" applyBorder="1" applyAlignment="1">
      <alignment horizontal="right"/>
    </xf>
    <xf numFmtId="0" fontId="39" fillId="6" borderId="0" xfId="0" applyFont="1" applyFill="1" applyAlignment="1">
      <alignment horizontal="left"/>
    </xf>
    <xf numFmtId="0" fontId="40" fillId="6" borderId="0" xfId="0" applyFont="1" applyFill="1" applyAlignment="1">
      <alignment horizontal="left"/>
    </xf>
    <xf numFmtId="0" fontId="40" fillId="6" borderId="0" xfId="0" applyFont="1" applyFill="1" applyAlignment="1">
      <alignment horizontal="right"/>
    </xf>
    <xf numFmtId="0" fontId="40" fillId="6" borderId="12" xfId="0" applyFont="1" applyFill="1" applyBorder="1" applyAlignment="1">
      <alignment horizontal="right"/>
    </xf>
    <xf numFmtId="0" fontId="26" fillId="6" borderId="1" xfId="0" applyFont="1" applyFill="1" applyBorder="1" applyAlignment="1">
      <alignment horizontal="right"/>
    </xf>
    <xf numFmtId="0" fontId="41" fillId="6" borderId="0" xfId="0" applyFont="1" applyFill="1" applyAlignment="1">
      <alignment horizontal="left"/>
    </xf>
    <xf numFmtId="173" fontId="40" fillId="6" borderId="0" xfId="0" applyNumberFormat="1" applyFont="1" applyFill="1" applyAlignment="1">
      <alignment horizontal="right"/>
    </xf>
    <xf numFmtId="173" fontId="40" fillId="6" borderId="1" xfId="0" applyNumberFormat="1" applyFont="1" applyFill="1" applyBorder="1" applyAlignment="1">
      <alignment horizontal="right"/>
    </xf>
    <xf numFmtId="173" fontId="41" fillId="6" borderId="24" xfId="0" applyNumberFormat="1" applyFont="1" applyFill="1" applyBorder="1" applyAlignment="1">
      <alignment horizontal="right"/>
    </xf>
    <xf numFmtId="0" fontId="41" fillId="6" borderId="25" xfId="0" applyFont="1" applyFill="1" applyBorder="1" applyAlignment="1">
      <alignment horizontal="left"/>
    </xf>
    <xf numFmtId="0" fontId="38" fillId="6" borderId="2" xfId="0" applyFont="1" applyFill="1" applyBorder="1" applyAlignment="1">
      <alignment horizontal="left"/>
    </xf>
    <xf numFmtId="3" fontId="3" fillId="0" borderId="24" xfId="0" applyNumberFormat="1" applyFont="1" applyBorder="1" applyAlignment="1">
      <alignment horizontal="right" vertical="center"/>
    </xf>
    <xf numFmtId="165" fontId="2" fillId="0" borderId="26" xfId="0" applyNumberFormat="1" applyFont="1" applyBorder="1"/>
    <xf numFmtId="165" fontId="2" fillId="0" borderId="27" xfId="0" applyNumberFormat="1" applyFont="1" applyBorder="1"/>
    <xf numFmtId="165" fontId="2" fillId="0" borderId="28" xfId="0" applyNumberFormat="1" applyFont="1" applyBorder="1" applyAlignment="1">
      <alignment horizontal="right"/>
    </xf>
    <xf numFmtId="165" fontId="2" fillId="0" borderId="29" xfId="0" applyNumberFormat="1" applyFont="1" applyBorder="1" applyAlignment="1">
      <alignment horizontal="right"/>
    </xf>
    <xf numFmtId="49" fontId="3" fillId="0" borderId="24" xfId="0" applyNumberFormat="1" applyFont="1" applyBorder="1" applyAlignment="1">
      <alignment vertical="center"/>
    </xf>
    <xf numFmtId="39" fontId="3" fillId="0" borderId="24" xfId="1" applyNumberFormat="1" applyFont="1" applyBorder="1" applyAlignment="1">
      <alignment horizontal="right" vertical="center"/>
    </xf>
    <xf numFmtId="4" fontId="3" fillId="0" borderId="24" xfId="0" applyNumberFormat="1" applyFont="1" applyBorder="1" applyAlignment="1">
      <alignment horizontal="right" vertical="center"/>
    </xf>
    <xf numFmtId="3" fontId="3" fillId="0" borderId="24" xfId="1" applyNumberFormat="1" applyFont="1" applyBorder="1" applyAlignment="1">
      <alignment horizontal="right" vertical="center"/>
    </xf>
    <xf numFmtId="4" fontId="3" fillId="0" borderId="24" xfId="1" applyNumberFormat="1" applyFont="1" applyBorder="1" applyAlignment="1">
      <alignment horizontal="right" vertical="center"/>
    </xf>
    <xf numFmtId="10" fontId="3" fillId="0" borderId="24" xfId="1" applyNumberFormat="1" applyFont="1" applyBorder="1" applyAlignment="1">
      <alignment horizontal="right" vertical="center"/>
    </xf>
    <xf numFmtId="0" fontId="1" fillId="0" borderId="0" xfId="0" applyFont="1"/>
    <xf numFmtId="0" fontId="1" fillId="0" borderId="0" xfId="0" applyFont="1" applyAlignment="1">
      <alignment shrinkToFit="1"/>
    </xf>
    <xf numFmtId="165" fontId="2" fillId="4" borderId="26" xfId="0" applyNumberFormat="1" applyFont="1" applyFill="1" applyBorder="1"/>
    <xf numFmtId="39" fontId="3" fillId="0" borderId="24" xfId="0" applyNumberFormat="1" applyFont="1" applyBorder="1" applyAlignment="1">
      <alignment vertical="center"/>
    </xf>
    <xf numFmtId="165" fontId="7" fillId="0" borderId="30" xfId="0" applyNumberFormat="1" applyFont="1" applyBorder="1"/>
    <xf numFmtId="165" fontId="2" fillId="3" borderId="30" xfId="0" applyNumberFormat="1" applyFont="1" applyFill="1" applyBorder="1" applyAlignment="1">
      <alignment horizontal="right"/>
    </xf>
    <xf numFmtId="165" fontId="2" fillId="0" borderId="30" xfId="0" applyNumberFormat="1" applyFont="1" applyBorder="1" applyAlignment="1">
      <alignment horizontal="right"/>
    </xf>
    <xf numFmtId="165" fontId="19" fillId="0" borderId="30" xfId="0" applyNumberFormat="1" applyFont="1" applyBorder="1"/>
    <xf numFmtId="49" fontId="3" fillId="0" borderId="24" xfId="1" applyNumberFormat="1" applyFont="1" applyBorder="1" applyAlignment="1">
      <alignment vertical="center"/>
    </xf>
    <xf numFmtId="165" fontId="7" fillId="0" borderId="30" xfId="0" applyNumberFormat="1" applyFont="1" applyBorder="1" applyAlignment="1">
      <alignment wrapText="1"/>
    </xf>
    <xf numFmtId="165" fontId="19" fillId="9" borderId="30" xfId="0" applyNumberFormat="1" applyFont="1" applyFill="1" applyBorder="1" applyAlignment="1">
      <alignment horizontal="right"/>
    </xf>
    <xf numFmtId="165" fontId="19" fillId="9" borderId="30" xfId="2" applyNumberFormat="1" applyFont="1" applyFill="1" applyBorder="1" applyAlignment="1">
      <alignment wrapText="1"/>
    </xf>
    <xf numFmtId="165" fontId="19" fillId="9" borderId="30" xfId="0" applyNumberFormat="1" applyFont="1" applyFill="1" applyBorder="1"/>
    <xf numFmtId="165" fontId="2" fillId="9" borderId="30" xfId="2" applyNumberFormat="1" applyFont="1" applyFill="1" applyBorder="1" applyAlignment="1">
      <alignment wrapText="1"/>
    </xf>
    <xf numFmtId="165" fontId="2" fillId="9" borderId="30" xfId="4" applyNumberFormat="1" applyFont="1" applyFill="1" applyBorder="1"/>
    <xf numFmtId="164" fontId="7" fillId="0" borderId="30" xfId="0" applyNumberFormat="1" applyFont="1" applyBorder="1"/>
    <xf numFmtId="164" fontId="2" fillId="0" borderId="30" xfId="0" applyNumberFormat="1" applyFont="1" applyBorder="1"/>
    <xf numFmtId="164" fontId="7" fillId="0" borderId="30" xfId="0" applyNumberFormat="1" applyFont="1" applyBorder="1" applyAlignment="1">
      <alignment wrapText="1"/>
    </xf>
    <xf numFmtId="170" fontId="19" fillId="9" borderId="30" xfId="0" applyNumberFormat="1" applyFont="1" applyFill="1" applyBorder="1" applyAlignment="1">
      <alignment horizontal="right"/>
    </xf>
    <xf numFmtId="170" fontId="19" fillId="9" borderId="30" xfId="2" applyNumberFormat="1" applyFont="1" applyFill="1" applyBorder="1" applyAlignment="1">
      <alignment wrapText="1"/>
    </xf>
    <xf numFmtId="170" fontId="19" fillId="9" borderId="30" xfId="0" applyNumberFormat="1" applyFont="1" applyFill="1" applyBorder="1"/>
    <xf numFmtId="170" fontId="2" fillId="9" borderId="30" xfId="2" applyNumberFormat="1" applyFont="1" applyFill="1" applyBorder="1" applyAlignment="1">
      <alignment wrapText="1"/>
    </xf>
    <xf numFmtId="170" fontId="2" fillId="9" borderId="30" xfId="4" applyNumberFormat="1" applyFont="1" applyFill="1" applyBorder="1"/>
    <xf numFmtId="164" fontId="7" fillId="4" borderId="30" xfId="0" applyNumberFormat="1" applyFont="1" applyFill="1" applyBorder="1"/>
    <xf numFmtId="165" fontId="2" fillId="4" borderId="30" xfId="0" applyNumberFormat="1" applyFont="1" applyFill="1" applyBorder="1" applyAlignment="1">
      <alignment horizontal="right"/>
    </xf>
    <xf numFmtId="164" fontId="19" fillId="0" borderId="30" xfId="0" applyNumberFormat="1" applyFont="1" applyBorder="1"/>
    <xf numFmtId="8" fontId="0" fillId="0" borderId="0" xfId="0" applyNumberFormat="1" applyAlignment="1">
      <alignment horizontal="left"/>
    </xf>
    <xf numFmtId="8" fontId="2" fillId="3" borderId="0" xfId="0" applyNumberFormat="1" applyFont="1" applyFill="1" applyAlignment="1">
      <alignment horizontal="right"/>
    </xf>
    <xf numFmtId="8" fontId="2" fillId="0" borderId="0" xfId="0" applyNumberFormat="1" applyFont="1" applyAlignment="1">
      <alignment horizontal="right"/>
    </xf>
    <xf numFmtId="8" fontId="3" fillId="0" borderId="0" xfId="0" applyNumberFormat="1" applyFont="1" applyAlignment="1">
      <alignment horizontal="right"/>
    </xf>
    <xf numFmtId="8" fontId="0" fillId="0" borderId="0" xfId="0" applyNumberFormat="1"/>
    <xf numFmtId="8" fontId="7" fillId="0" borderId="30" xfId="0" applyNumberFormat="1" applyFont="1" applyBorder="1"/>
    <xf numFmtId="8" fontId="2" fillId="3" borderId="30" xfId="0" applyNumberFormat="1" applyFont="1" applyFill="1" applyBorder="1" applyAlignment="1">
      <alignment horizontal="right"/>
    </xf>
    <xf numFmtId="8" fontId="2" fillId="0" borderId="30" xfId="0" applyNumberFormat="1" applyFont="1" applyBorder="1" applyAlignment="1">
      <alignment horizontal="right"/>
    </xf>
    <xf numFmtId="8" fontId="2" fillId="0" borderId="3" xfId="0" applyNumberFormat="1" applyFont="1" applyBorder="1"/>
    <xf numFmtId="8" fontId="2" fillId="3" borderId="1" xfId="0" applyNumberFormat="1" applyFont="1" applyFill="1" applyBorder="1" applyAlignment="1">
      <alignment horizontal="right"/>
    </xf>
    <xf numFmtId="8" fontId="2" fillId="0" borderId="1" xfId="0" applyNumberFormat="1" applyFont="1" applyBorder="1" applyAlignment="1">
      <alignment horizontal="right"/>
    </xf>
    <xf numFmtId="8" fontId="2" fillId="0" borderId="26" xfId="0" applyNumberFormat="1" applyFont="1" applyBorder="1"/>
    <xf numFmtId="8" fontId="3" fillId="0" borderId="17" xfId="0" applyNumberFormat="1" applyFont="1" applyBorder="1"/>
    <xf numFmtId="8" fontId="2" fillId="3" borderId="20" xfId="0" applyNumberFormat="1" applyFont="1" applyFill="1" applyBorder="1" applyAlignment="1">
      <alignment horizontal="right"/>
    </xf>
    <xf numFmtId="8" fontId="2" fillId="0" borderId="20" xfId="0" applyNumberFormat="1" applyFont="1" applyBorder="1" applyAlignment="1">
      <alignment horizontal="right"/>
    </xf>
    <xf numFmtId="8" fontId="2" fillId="0" borderId="21" xfId="0" applyNumberFormat="1" applyFont="1" applyBorder="1"/>
    <xf numFmtId="8" fontId="19" fillId="0" borderId="30" xfId="0" applyNumberFormat="1" applyFont="1" applyBorder="1"/>
    <xf numFmtId="8" fontId="2" fillId="3" borderId="12" xfId="0" applyNumberFormat="1" applyFont="1" applyFill="1" applyBorder="1" applyAlignment="1">
      <alignment horizontal="right"/>
    </xf>
    <xf numFmtId="8" fontId="2" fillId="0" borderId="12" xfId="0" applyNumberFormat="1" applyFont="1" applyBorder="1" applyAlignment="1">
      <alignment horizontal="right"/>
    </xf>
    <xf numFmtId="8" fontId="19" fillId="0" borderId="1" xfId="0" applyNumberFormat="1" applyFont="1" applyBorder="1"/>
    <xf numFmtId="8" fontId="2" fillId="0" borderId="27" xfId="0" applyNumberFormat="1" applyFont="1" applyBorder="1"/>
    <xf numFmtId="8" fontId="3" fillId="0" borderId="18" xfId="0" applyNumberFormat="1" applyFont="1" applyBorder="1"/>
    <xf numFmtId="8" fontId="2" fillId="3" borderId="4" xfId="0" applyNumberFormat="1" applyFont="1" applyFill="1" applyBorder="1" applyAlignment="1">
      <alignment horizontal="right"/>
    </xf>
    <xf numFmtId="8" fontId="2" fillId="0" borderId="4" xfId="0" applyNumberFormat="1" applyFont="1" applyBorder="1" applyAlignment="1">
      <alignment horizontal="right"/>
    </xf>
    <xf numFmtId="8" fontId="0" fillId="0" borderId="23" xfId="0" applyNumberFormat="1" applyBorder="1"/>
    <xf numFmtId="8" fontId="3" fillId="0" borderId="19" xfId="0" applyNumberFormat="1" applyFont="1" applyBorder="1"/>
    <xf numFmtId="8" fontId="3" fillId="3" borderId="4" xfId="0" applyNumberFormat="1" applyFont="1" applyFill="1" applyBorder="1" applyAlignment="1">
      <alignment horizontal="right"/>
    </xf>
    <xf numFmtId="8" fontId="3" fillId="0" borderId="4" xfId="0" applyNumberFormat="1" applyFont="1" applyBorder="1" applyAlignment="1">
      <alignment horizontal="right"/>
    </xf>
    <xf numFmtId="8" fontId="3" fillId="0" borderId="5" xfId="0" applyNumberFormat="1" applyFont="1" applyBorder="1"/>
    <xf numFmtId="8" fontId="2" fillId="3" borderId="0" xfId="0" applyNumberFormat="1" applyFont="1" applyFill="1"/>
    <xf numFmtId="8" fontId="2" fillId="0" borderId="0" xfId="0" applyNumberFormat="1" applyFont="1"/>
    <xf numFmtId="8" fontId="7" fillId="0" borderId="1" xfId="0" applyNumberFormat="1" applyFont="1" applyBorder="1"/>
    <xf numFmtId="8" fontId="3" fillId="0" borderId="4" xfId="0" applyNumberFormat="1" applyFont="1" applyBorder="1"/>
    <xf numFmtId="8" fontId="2" fillId="0" borderId="5" xfId="0" applyNumberFormat="1" applyFont="1" applyBorder="1"/>
    <xf numFmtId="8" fontId="9" fillId="3" borderId="0" xfId="0" applyNumberFormat="1" applyFont="1" applyFill="1" applyAlignment="1">
      <alignment horizontal="right"/>
    </xf>
    <xf numFmtId="8" fontId="9" fillId="0" borderId="0" xfId="0" applyNumberFormat="1" applyFont="1"/>
    <xf numFmtId="8" fontId="2" fillId="0" borderId="8" xfId="0" applyNumberFormat="1" applyFont="1" applyBorder="1"/>
    <xf numFmtId="8" fontId="2" fillId="0" borderId="28" xfId="0" applyNumberFormat="1" applyFont="1" applyBorder="1" applyAlignment="1">
      <alignment horizontal="right"/>
    </xf>
    <xf numFmtId="8" fontId="2" fillId="0" borderId="9" xfId="0" applyNumberFormat="1" applyFont="1" applyBorder="1" applyAlignment="1">
      <alignment horizontal="right"/>
    </xf>
    <xf numFmtId="8" fontId="7" fillId="0" borderId="7" xfId="0" applyNumberFormat="1" applyFont="1" applyBorder="1"/>
    <xf numFmtId="8" fontId="2" fillId="0" borderId="29" xfId="0" applyNumberFormat="1" applyFont="1" applyBorder="1" applyAlignment="1">
      <alignment horizontal="right"/>
    </xf>
    <xf numFmtId="8" fontId="7" fillId="0" borderId="0" xfId="0" applyNumberFormat="1" applyFont="1"/>
    <xf numFmtId="8" fontId="2" fillId="3" borderId="4" xfId="0" applyNumberFormat="1" applyFont="1" applyFill="1" applyBorder="1"/>
    <xf numFmtId="8" fontId="2" fillId="0" borderId="4" xfId="0" applyNumberFormat="1" applyFont="1" applyBorder="1"/>
    <xf numFmtId="8" fontId="7" fillId="0" borderId="30" xfId="0" applyNumberFormat="1" applyFont="1" applyBorder="1" applyAlignment="1">
      <alignment wrapText="1"/>
    </xf>
    <xf numFmtId="8" fontId="19" fillId="9" borderId="30" xfId="0" applyNumberFormat="1" applyFont="1" applyFill="1" applyBorder="1" applyAlignment="1">
      <alignment horizontal="right"/>
    </xf>
    <xf numFmtId="8" fontId="19" fillId="9" borderId="30" xfId="2" applyNumberFormat="1" applyFont="1" applyFill="1" applyBorder="1" applyAlignment="1">
      <alignment wrapText="1"/>
    </xf>
    <xf numFmtId="8" fontId="7" fillId="0" borderId="1" xfId="0" applyNumberFormat="1" applyFont="1" applyBorder="1" applyAlignment="1">
      <alignment wrapText="1"/>
    </xf>
    <xf numFmtId="8" fontId="19" fillId="9" borderId="1" xfId="2" applyNumberFormat="1" applyFont="1" applyFill="1" applyBorder="1" applyAlignment="1">
      <alignment wrapText="1"/>
    </xf>
    <xf numFmtId="8" fontId="7" fillId="0" borderId="4" xfId="0" applyNumberFormat="1" applyFont="1" applyBorder="1" applyAlignment="1">
      <alignment wrapText="1"/>
    </xf>
    <xf numFmtId="8" fontId="2" fillId="0" borderId="4" xfId="2" applyNumberFormat="1" applyFont="1" applyBorder="1" applyAlignment="1">
      <alignment wrapText="1"/>
    </xf>
    <xf numFmtId="8" fontId="7" fillId="0" borderId="12" xfId="0" applyNumberFormat="1" applyFont="1" applyBorder="1" applyAlignment="1">
      <alignment wrapText="1"/>
    </xf>
    <xf numFmtId="8" fontId="19" fillId="9" borderId="30" xfId="0" applyNumberFormat="1" applyFont="1" applyFill="1" applyBorder="1"/>
    <xf numFmtId="8" fontId="2" fillId="9" borderId="12" xfId="2" applyNumberFormat="1" applyFont="1" applyFill="1" applyBorder="1" applyAlignment="1">
      <alignment wrapText="1"/>
    </xf>
    <xf numFmtId="8" fontId="2" fillId="9" borderId="30" xfId="2" applyNumberFormat="1" applyFont="1" applyFill="1" applyBorder="1" applyAlignment="1">
      <alignment wrapText="1"/>
    </xf>
    <xf numFmtId="8" fontId="2" fillId="9" borderId="30" xfId="4" applyNumberFormat="1" applyFont="1" applyFill="1" applyBorder="1"/>
    <xf numFmtId="49" fontId="2" fillId="3" borderId="0" xfId="0" applyNumberFormat="1" applyFont="1" applyFill="1" applyAlignment="1">
      <alignment horizontal="right"/>
    </xf>
    <xf numFmtId="0" fontId="0" fillId="0" borderId="0" xfId="0"/>
    <xf numFmtId="0" fontId="14" fillId="0" borderId="2" xfId="3" applyFont="1" applyAlignment="1">
      <alignment horizontal="center" vertical="center"/>
    </xf>
    <xf numFmtId="0" fontId="15" fillId="0" borderId="2" xfId="3"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center" vertical="center"/>
    </xf>
    <xf numFmtId="0" fontId="15" fillId="0" borderId="0" xfId="0" applyFont="1" applyAlignment="1">
      <alignment horizontal="center" vertical="center"/>
    </xf>
    <xf numFmtId="0" fontId="35" fillId="6" borderId="0" xfId="0" applyFont="1" applyFill="1" applyAlignment="1">
      <alignment horizontal="center"/>
    </xf>
    <xf numFmtId="0" fontId="40" fillId="6" borderId="0" xfId="0" applyFont="1" applyFill="1" applyAlignment="1">
      <alignment horizontal="left"/>
    </xf>
    <xf numFmtId="0" fontId="36" fillId="6" borderId="0" xfId="0" applyFont="1" applyFill="1" applyAlignment="1">
      <alignment horizontal="center"/>
    </xf>
    <xf numFmtId="0" fontId="0" fillId="6" borderId="0" xfId="0" applyFill="1" applyAlignment="1">
      <alignment horizontal="left"/>
    </xf>
    <xf numFmtId="0" fontId="21" fillId="6" borderId="0" xfId="0" applyFont="1" applyFill="1" applyAlignment="1">
      <alignment horizontal="left"/>
    </xf>
    <xf numFmtId="49" fontId="5" fillId="0" borderId="2" xfId="0" applyNumberFormat="1" applyFont="1" applyBorder="1" applyAlignment="1">
      <alignment horizontal="left"/>
    </xf>
  </cellXfs>
  <cellStyles count="16">
    <cellStyle name="Comma" xfId="2" builtinId="3"/>
    <cellStyle name="Comma [0] 2" xfId="11" xr:uid="{16CFEC80-D72A-4BFD-89B6-F0BE3F7B142F}"/>
    <cellStyle name="Comma 2" xfId="10" xr:uid="{7A7B78D2-6ED7-4AF8-8BAA-3C9DC080A8C5}"/>
    <cellStyle name="Currency" xfId="4" builtinId="4"/>
    <cellStyle name="Currency [0] 2" xfId="9" xr:uid="{85A035BE-22A2-46B3-A6D9-0085C030D7F0}"/>
    <cellStyle name="Currency 2" xfId="8" xr:uid="{FD8F2A4F-3458-4E38-AB5C-2291E67C2834}"/>
    <cellStyle name="Normal" xfId="0" builtinId="0"/>
    <cellStyle name="Normal 10 2" xfId="14" xr:uid="{633566B1-C148-4BD7-95D2-B9D273C01354}"/>
    <cellStyle name="Normal 2" xfId="1" xr:uid="{D5379AAD-F63A-42C0-B319-F37CF4024B80}"/>
    <cellStyle name="Normal 2 2" xfId="13" xr:uid="{518E6218-E379-4C21-BCD1-5E54C95C015B}"/>
    <cellStyle name="Normal 3" xfId="3" xr:uid="{9E629C99-376A-4241-87AE-44AAA08B59A7}"/>
    <cellStyle name="Normal 4" xfId="5" xr:uid="{2FC84714-C32B-480F-AF9B-E131F7B75E24}"/>
    <cellStyle name="Normal 5" xfId="12" xr:uid="{F47E126E-C884-439D-9BEB-C86B02628331}"/>
    <cellStyle name="Normal 6" xfId="15" xr:uid="{E282A41C-B17E-4212-8DC7-7CB0CC04DDC7}"/>
    <cellStyle name="Percent" xfId="6" builtinId="5"/>
    <cellStyle name="Percent 2" xfId="7" xr:uid="{3BAB9638-564A-452D-B8A2-FA1053B6AC37}"/>
  </cellStyles>
  <dxfs count="4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6" defaultTableStyle="TableStyleMedium2" defaultPivotStyle="PivotStyleLight16">
    <tableStyle name="Balance Sheet-style" pivot="0" count="3" xr9:uid="{2DF7CDD2-22E9-48B0-B2B4-3B54FA01CC2A}">
      <tableStyleElement type="headerRow" dxfId="48"/>
      <tableStyleElement type="firstRowStripe" dxfId="47"/>
      <tableStyleElement type="secondRowStripe" dxfId="46"/>
    </tableStyle>
    <tableStyle name="Balance Sheet-style 2" pivot="0" count="3" xr9:uid="{7D835AF8-0546-4CF8-B5B0-8FBC33F6769E}">
      <tableStyleElement type="headerRow" dxfId="45"/>
      <tableStyleElement type="firstRowStripe" dxfId="44"/>
      <tableStyleElement type="secondRowStripe" dxfId="43"/>
    </tableStyle>
    <tableStyle name="Balance Sheet-style 3" pivot="0" count="3" xr9:uid="{BD9F3F9F-0665-4A3A-A5E7-DA433D18F231}">
      <tableStyleElement type="headerRow" dxfId="42"/>
      <tableStyleElement type="firstRowStripe" dxfId="41"/>
      <tableStyleElement type="secondRowStripe" dxfId="40"/>
    </tableStyle>
    <tableStyle name="Income Statement _12 Month Roll-style" pivot="0" count="3" xr9:uid="{91AF9729-1FCD-4676-9818-D8A99C640251}">
      <tableStyleElement type="headerRow" dxfId="39"/>
      <tableStyleElement type="firstRowStripe" dxfId="38"/>
      <tableStyleElement type="secondRowStripe" dxfId="37"/>
    </tableStyle>
    <tableStyle name="Income Statement _12 Month Roll-style 2" pivot="0" count="3" xr9:uid="{1FD6E559-7AA1-44E4-867C-0AAE13CD54BB}">
      <tableStyleElement type="headerRow" dxfId="36"/>
      <tableStyleElement type="firstRowStripe" dxfId="35"/>
      <tableStyleElement type="secondRowStripe" dxfId="34"/>
    </tableStyle>
    <tableStyle name="Income Statement _12 Month Roll-style 3" pivot="0" count="3" xr9:uid="{FFA4E4F7-B380-4B1A-962B-FA5003E70FEB}">
      <tableStyleElement type="headerRow" dxfId="33"/>
      <tableStyleElement type="firstRowStripe" dxfId="32"/>
      <tableStyleElement type="secondRowStripe" dxfId="31"/>
    </tableStyle>
  </tableStyles>
  <colors>
    <mruColors>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8320-E6AD-4EEF-B36A-B53951F9D5CB}">
  <sheetPr>
    <tabColor theme="5" tint="0.39997558519241921"/>
  </sheetPr>
  <dimension ref="A1:N63"/>
  <sheetViews>
    <sheetView tabSelected="1" zoomScale="87" zoomScaleNormal="100" workbookViewId="0">
      <selection activeCell="J15" sqref="J15"/>
    </sheetView>
  </sheetViews>
  <sheetFormatPr defaultColWidth="8.90625" defaultRowHeight="14.5"/>
  <cols>
    <col min="1" max="1" width="25.36328125" style="311" bestFit="1" customWidth="1"/>
    <col min="2" max="14" width="12.54296875" style="311" customWidth="1"/>
    <col min="15" max="15" width="12.6328125" style="311" bestFit="1" customWidth="1"/>
    <col min="16" max="16" width="8.90625" style="311"/>
    <col min="17" max="17" width="9.6328125" style="311" bestFit="1" customWidth="1"/>
    <col min="18" max="16384" width="8.90625" style="311"/>
  </cols>
  <sheetData>
    <row r="1" spans="1:14" ht="15" thickBot="1">
      <c r="A1" s="307" t="s">
        <v>75</v>
      </c>
      <c r="B1" s="363" t="s">
        <v>9</v>
      </c>
      <c r="C1" s="309" t="s">
        <v>10</v>
      </c>
      <c r="D1" s="308" t="s">
        <v>11</v>
      </c>
      <c r="E1" s="309" t="s">
        <v>12</v>
      </c>
      <c r="F1" s="308" t="s">
        <v>13</v>
      </c>
      <c r="G1" s="309" t="s">
        <v>14</v>
      </c>
      <c r="H1" s="308" t="s">
        <v>15</v>
      </c>
      <c r="I1" s="309" t="s">
        <v>16</v>
      </c>
      <c r="J1" s="308" t="s">
        <v>17</v>
      </c>
      <c r="K1" s="309" t="s">
        <v>5</v>
      </c>
      <c r="L1" s="308" t="s">
        <v>1</v>
      </c>
      <c r="M1" s="309" t="s">
        <v>5503</v>
      </c>
      <c r="N1" s="310" t="s">
        <v>76</v>
      </c>
    </row>
    <row r="2" spans="1:14" ht="15" thickTop="1">
      <c r="A2" s="312" t="s">
        <v>20</v>
      </c>
      <c r="B2" s="313">
        <v>271.161</v>
      </c>
      <c r="C2" s="314">
        <v>271.161</v>
      </c>
      <c r="D2" s="313">
        <v>236.61</v>
      </c>
      <c r="E2" s="314">
        <v>235.91</v>
      </c>
      <c r="F2" s="313">
        <v>236.41</v>
      </c>
      <c r="G2" s="314">
        <v>236.29499999999999</v>
      </c>
      <c r="H2" s="313">
        <v>235.911</v>
      </c>
      <c r="I2" s="314">
        <v>235.89500000000001</v>
      </c>
      <c r="J2" s="313">
        <v>235.45</v>
      </c>
      <c r="K2" s="314">
        <v>235.01400000000001</v>
      </c>
      <c r="L2" s="313">
        <v>234.07929999999999</v>
      </c>
      <c r="M2" s="314">
        <v>234.33195999999998</v>
      </c>
      <c r="N2" s="315">
        <v>2898.2282599999999</v>
      </c>
    </row>
    <row r="3" spans="1:14" ht="15" thickBot="1">
      <c r="A3" s="312" t="s">
        <v>21</v>
      </c>
      <c r="B3" s="316">
        <v>-52.710999999999999</v>
      </c>
      <c r="C3" s="317">
        <v>-52.58</v>
      </c>
      <c r="D3" s="316">
        <v>-15.800870000000002</v>
      </c>
      <c r="E3" s="317">
        <v>-16.694269999999999</v>
      </c>
      <c r="F3" s="316">
        <v>-15.465219999999999</v>
      </c>
      <c r="G3" s="317">
        <v>-15.87041</v>
      </c>
      <c r="H3" s="316">
        <v>-15.37974</v>
      </c>
      <c r="I3" s="317">
        <v>-15.43153</v>
      </c>
      <c r="J3" s="316">
        <v>-15.360580000000001</v>
      </c>
      <c r="K3" s="317">
        <v>-14.87067</v>
      </c>
      <c r="L3" s="316">
        <v>-14.575569999999999</v>
      </c>
      <c r="M3" s="317">
        <v>-14.74146</v>
      </c>
      <c r="N3" s="318">
        <v>-259.48131999999998</v>
      </c>
    </row>
    <row r="4" spans="1:14" ht="15" thickBot="1">
      <c r="A4" s="319" t="s">
        <v>77</v>
      </c>
      <c r="B4" s="320">
        <v>218.45</v>
      </c>
      <c r="C4" s="321">
        <v>218.58100000000002</v>
      </c>
      <c r="D4" s="320">
        <v>220.80913000000001</v>
      </c>
      <c r="E4" s="321">
        <v>219.21573000000001</v>
      </c>
      <c r="F4" s="320">
        <v>220.94478000000001</v>
      </c>
      <c r="G4" s="321">
        <v>220.42458999999999</v>
      </c>
      <c r="H4" s="320">
        <v>220.53126</v>
      </c>
      <c r="I4" s="321">
        <v>220.46347</v>
      </c>
      <c r="J4" s="320">
        <v>220.08941999999999</v>
      </c>
      <c r="K4" s="321">
        <v>220.14333000000002</v>
      </c>
      <c r="L4" s="320">
        <v>219.50372999999999</v>
      </c>
      <c r="M4" s="321">
        <v>219.59049999999999</v>
      </c>
      <c r="N4" s="322">
        <v>2638.7469399999995</v>
      </c>
    </row>
    <row r="5" spans="1:14">
      <c r="A5" s="323" t="s">
        <v>26</v>
      </c>
      <c r="B5" s="324">
        <v>-13.709700000000002</v>
      </c>
      <c r="C5" s="325">
        <v>-12.020629999999999</v>
      </c>
      <c r="D5" s="324">
        <v>-15.936350000000001</v>
      </c>
      <c r="E5" s="325">
        <v>-19.862419999999997</v>
      </c>
      <c r="F5" s="324">
        <v>-18.00432</v>
      </c>
      <c r="G5" s="325">
        <v>-21.631130000000002</v>
      </c>
      <c r="H5" s="324">
        <v>-21.858419999999999</v>
      </c>
      <c r="I5" s="325">
        <v>-27.982970000000002</v>
      </c>
      <c r="J5" s="324">
        <v>-24.76219</v>
      </c>
      <c r="K5" s="325">
        <v>-24.465529999999998</v>
      </c>
      <c r="L5" s="324">
        <v>-27.116949999999999</v>
      </c>
      <c r="M5" s="325">
        <v>-27.683060000000001</v>
      </c>
      <c r="N5" s="318">
        <v>-255.03367000000003</v>
      </c>
    </row>
    <row r="6" spans="1:14">
      <c r="A6" s="323" t="s">
        <v>23</v>
      </c>
      <c r="B6" s="313">
        <v>-1.732</v>
      </c>
      <c r="C6" s="314">
        <v>-1.732</v>
      </c>
      <c r="D6" s="313">
        <v>-1.5649999999999999</v>
      </c>
      <c r="E6" s="314">
        <v>-1.5649999999999999</v>
      </c>
      <c r="F6" s="313">
        <v>-2.0399500000000002</v>
      </c>
      <c r="G6" s="314">
        <v>-2.1844999999999999</v>
      </c>
      <c r="H6" s="313">
        <v>-2.1844999999999999</v>
      </c>
      <c r="I6" s="314">
        <v>-2.1844999999999999</v>
      </c>
      <c r="J6" s="313">
        <v>-2.1844999999999999</v>
      </c>
      <c r="K6" s="314">
        <v>-2.1844999999999999</v>
      </c>
      <c r="L6" s="313">
        <v>-2.1844999999999999</v>
      </c>
      <c r="M6" s="314">
        <v>-2.1844999999999999</v>
      </c>
      <c r="N6" s="318">
        <v>-23.925449999999998</v>
      </c>
    </row>
    <row r="7" spans="1:14">
      <c r="A7" s="323" t="s">
        <v>22</v>
      </c>
      <c r="B7" s="313">
        <v>-0.5333</v>
      </c>
      <c r="C7" s="314">
        <v>-0.15990000000000001</v>
      </c>
      <c r="D7" s="313">
        <v>-4.6987200000000007</v>
      </c>
      <c r="E7" s="314">
        <v>-1.68635</v>
      </c>
      <c r="F7" s="313">
        <v>-1.1599000000000002</v>
      </c>
      <c r="G7" s="314">
        <v>-3.1598999999999999</v>
      </c>
      <c r="H7" s="313">
        <v>-3.2599</v>
      </c>
      <c r="I7" s="314">
        <v>-1.4599000000000002</v>
      </c>
      <c r="J7" s="313">
        <v>-1.9599000000000002</v>
      </c>
      <c r="K7" s="314">
        <v>-4.4228999999999994</v>
      </c>
      <c r="L7" s="313">
        <v>-3.1663000000000001</v>
      </c>
      <c r="M7" s="314">
        <v>-7.4273899999999999</v>
      </c>
      <c r="N7" s="318">
        <v>-33.094360000000002</v>
      </c>
    </row>
    <row r="8" spans="1:14" ht="15" thickBot="1">
      <c r="A8" s="323" t="s">
        <v>27</v>
      </c>
      <c r="B8" s="313">
        <v>-23.199150000000003</v>
      </c>
      <c r="C8" s="314">
        <v>-7.6352399999999996</v>
      </c>
      <c r="D8" s="313">
        <v>-5.7695400000000001</v>
      </c>
      <c r="E8" s="314">
        <v>-1.7946600000000001</v>
      </c>
      <c r="F8" s="313">
        <v>-15.758040000000001</v>
      </c>
      <c r="G8" s="314">
        <v>-10.16156</v>
      </c>
      <c r="H8" s="313">
        <v>-15.78407</v>
      </c>
      <c r="I8" s="314">
        <v>-2.3917199999999998</v>
      </c>
      <c r="J8" s="313">
        <v>-8.4772599999999994</v>
      </c>
      <c r="K8" s="314">
        <v>-4.3573600000000008</v>
      </c>
      <c r="L8" s="313">
        <v>-9.7090999999999994</v>
      </c>
      <c r="M8" s="314">
        <v>-3.8613300000000006</v>
      </c>
      <c r="N8" s="318">
        <v>-108.89903</v>
      </c>
    </row>
    <row r="9" spans="1:14" ht="15" thickBot="1">
      <c r="A9" s="319" t="s">
        <v>78</v>
      </c>
      <c r="B9" s="320">
        <v>179.27584999999999</v>
      </c>
      <c r="C9" s="321">
        <v>197.03323</v>
      </c>
      <c r="D9" s="320">
        <v>192.83951999999999</v>
      </c>
      <c r="E9" s="321">
        <v>194.30730000000003</v>
      </c>
      <c r="F9" s="320">
        <v>183.98257000000001</v>
      </c>
      <c r="G9" s="321">
        <v>183.28749999999997</v>
      </c>
      <c r="H9" s="320">
        <v>177.44436999999999</v>
      </c>
      <c r="I9" s="321">
        <v>186.44438</v>
      </c>
      <c r="J9" s="320">
        <v>182.70556999999997</v>
      </c>
      <c r="K9" s="321">
        <v>184.71304000000003</v>
      </c>
      <c r="L9" s="320">
        <v>177.32687999999996</v>
      </c>
      <c r="M9" s="321">
        <v>178.43421999999998</v>
      </c>
      <c r="N9" s="322">
        <v>2217.7944299999999</v>
      </c>
    </row>
    <row r="10" spans="1:14">
      <c r="A10" s="323" t="s">
        <v>79</v>
      </c>
      <c r="B10" s="313">
        <v>0</v>
      </c>
      <c r="C10" s="314">
        <v>0</v>
      </c>
      <c r="D10" s="313">
        <v>0</v>
      </c>
      <c r="E10" s="314">
        <v>0</v>
      </c>
      <c r="F10" s="313">
        <v>0</v>
      </c>
      <c r="G10" s="314">
        <v>0</v>
      </c>
      <c r="H10" s="313">
        <v>0</v>
      </c>
      <c r="I10" s="314">
        <v>0</v>
      </c>
      <c r="J10" s="313">
        <v>0</v>
      </c>
      <c r="K10" s="314">
        <v>0</v>
      </c>
      <c r="L10" s="313">
        <v>0</v>
      </c>
      <c r="M10" s="314">
        <v>0</v>
      </c>
      <c r="N10" s="318">
        <v>0</v>
      </c>
    </row>
    <row r="11" spans="1:14">
      <c r="A11" s="323" t="s">
        <v>36</v>
      </c>
      <c r="B11" s="313">
        <v>6.7982699999999996</v>
      </c>
      <c r="C11" s="314">
        <v>6.3737899999999996</v>
      </c>
      <c r="D11" s="313">
        <v>4.8489499999999994</v>
      </c>
      <c r="E11" s="314">
        <v>5.3019099999999995</v>
      </c>
      <c r="F11" s="313">
        <v>5.3496099999999993</v>
      </c>
      <c r="G11" s="314">
        <v>9.5124099999999991</v>
      </c>
      <c r="H11" s="313">
        <v>9.1455099999999998</v>
      </c>
      <c r="I11" s="314">
        <v>10.34277</v>
      </c>
      <c r="J11" s="313">
        <v>7.5697700000000001</v>
      </c>
      <c r="K11" s="314">
        <v>8.2145400000000013</v>
      </c>
      <c r="L11" s="313">
        <v>7.7631499999999996</v>
      </c>
      <c r="M11" s="314">
        <v>8.0888299999999997</v>
      </c>
      <c r="N11" s="318">
        <v>89.309510000000003</v>
      </c>
    </row>
    <row r="12" spans="1:14" ht="15" thickBot="1">
      <c r="A12" s="326" t="s">
        <v>31</v>
      </c>
      <c r="B12" s="316">
        <v>19.950659999999999</v>
      </c>
      <c r="C12" s="317">
        <v>18.482539999999997</v>
      </c>
      <c r="D12" s="316">
        <v>7.5554000000000006</v>
      </c>
      <c r="E12" s="317">
        <v>9.1556499999999978</v>
      </c>
      <c r="F12" s="316">
        <v>11.65817</v>
      </c>
      <c r="G12" s="317">
        <v>17.317</v>
      </c>
      <c r="H12" s="316">
        <v>11.024869999999998</v>
      </c>
      <c r="I12" s="317">
        <v>11.23292</v>
      </c>
      <c r="J12" s="316">
        <v>25.019470000000002</v>
      </c>
      <c r="K12" s="317">
        <v>16.481960000000001</v>
      </c>
      <c r="L12" s="316">
        <v>19.311619999999998</v>
      </c>
      <c r="M12" s="317">
        <v>10.044360000000001</v>
      </c>
      <c r="N12" s="327">
        <v>177.23462000000004</v>
      </c>
    </row>
    <row r="13" spans="1:14" ht="15.5" thickTop="1" thickBot="1">
      <c r="A13" s="328" t="s">
        <v>80</v>
      </c>
      <c r="B13" s="329">
        <v>26.748929999999998</v>
      </c>
      <c r="C13" s="330">
        <v>24.856329999999996</v>
      </c>
      <c r="D13" s="329">
        <v>12.404350000000001</v>
      </c>
      <c r="E13" s="330">
        <v>14.457559999999997</v>
      </c>
      <c r="F13" s="329">
        <v>17.00778</v>
      </c>
      <c r="G13" s="330">
        <v>26.829409999999999</v>
      </c>
      <c r="H13" s="329">
        <v>20.170379999999998</v>
      </c>
      <c r="I13" s="330">
        <v>21.575690000000002</v>
      </c>
      <c r="J13" s="329">
        <v>32.589240000000004</v>
      </c>
      <c r="K13" s="330">
        <v>24.6965</v>
      </c>
      <c r="L13" s="329">
        <v>27.074769999999997</v>
      </c>
      <c r="M13" s="330">
        <v>18.133189999999999</v>
      </c>
      <c r="N13" s="331">
        <v>266.54413000000005</v>
      </c>
    </row>
    <row r="14" spans="1:14" ht="15.5" thickTop="1" thickBot="1">
      <c r="A14" s="332" t="s">
        <v>81</v>
      </c>
      <c r="B14" s="333">
        <v>206.02477999999999</v>
      </c>
      <c r="C14" s="334">
        <v>221.88955999999999</v>
      </c>
      <c r="D14" s="333">
        <v>205.24386999999999</v>
      </c>
      <c r="E14" s="334">
        <v>208.76486000000003</v>
      </c>
      <c r="F14" s="333">
        <v>200.99035000000001</v>
      </c>
      <c r="G14" s="334">
        <v>210.11690999999996</v>
      </c>
      <c r="H14" s="333">
        <v>197.61474999999999</v>
      </c>
      <c r="I14" s="334">
        <v>208.02007</v>
      </c>
      <c r="J14" s="333">
        <v>215.29480999999998</v>
      </c>
      <c r="K14" s="334">
        <v>209.40954000000005</v>
      </c>
      <c r="L14" s="333">
        <v>204.40164999999996</v>
      </c>
      <c r="M14" s="334">
        <v>196.56741</v>
      </c>
      <c r="N14" s="335">
        <v>2484.3385599999997</v>
      </c>
    </row>
    <row r="15" spans="1:14" ht="15" thickTop="1">
      <c r="A15" s="309"/>
      <c r="B15" s="336"/>
      <c r="C15" s="337"/>
      <c r="D15" s="336"/>
      <c r="E15" s="337"/>
      <c r="F15" s="336"/>
      <c r="G15" s="337"/>
      <c r="H15" s="336"/>
      <c r="I15" s="337"/>
      <c r="J15" s="336"/>
      <c r="K15" s="337"/>
      <c r="L15" s="336"/>
      <c r="M15" s="337"/>
      <c r="N15" s="337"/>
    </row>
    <row r="16" spans="1:14" ht="15" thickBot="1">
      <c r="A16" s="337"/>
      <c r="B16" s="308" t="s">
        <v>9</v>
      </c>
      <c r="C16" s="309" t="s">
        <v>10</v>
      </c>
      <c r="D16" s="308" t="s">
        <v>11</v>
      </c>
      <c r="E16" s="309" t="s">
        <v>12</v>
      </c>
      <c r="F16" s="308" t="s">
        <v>13</v>
      </c>
      <c r="G16" s="309" t="s">
        <v>14</v>
      </c>
      <c r="H16" s="308" t="s">
        <v>15</v>
      </c>
      <c r="I16" s="309" t="s">
        <v>16</v>
      </c>
      <c r="J16" s="308" t="s">
        <v>17</v>
      </c>
      <c r="K16" s="309" t="s">
        <v>5</v>
      </c>
      <c r="L16" s="308" t="s">
        <v>1</v>
      </c>
      <c r="M16" s="309" t="s">
        <v>5503</v>
      </c>
      <c r="N16" s="310" t="s">
        <v>76</v>
      </c>
    </row>
    <row r="17" spans="1:14" ht="15" thickTop="1">
      <c r="A17" s="312" t="s">
        <v>43</v>
      </c>
      <c r="B17" s="313">
        <v>-9.551619999999998</v>
      </c>
      <c r="C17" s="314">
        <v>-6.38157</v>
      </c>
      <c r="D17" s="313">
        <v>-6.1547600000000005</v>
      </c>
      <c r="E17" s="314">
        <v>-1.10669</v>
      </c>
      <c r="F17" s="313">
        <v>-2.859</v>
      </c>
      <c r="G17" s="314">
        <v>-5.5718699999999988</v>
      </c>
      <c r="H17" s="313">
        <v>-1.7264099999999998</v>
      </c>
      <c r="I17" s="314">
        <v>-7.6302099999999999</v>
      </c>
      <c r="J17" s="313">
        <v>-23.418019999999999</v>
      </c>
      <c r="K17" s="314">
        <v>-4.8354499999999998</v>
      </c>
      <c r="L17" s="313">
        <v>20.721029999999995</v>
      </c>
      <c r="M17" s="314">
        <v>-5.4082600000000003</v>
      </c>
      <c r="N17" s="315">
        <v>-53.92282999999999</v>
      </c>
    </row>
    <row r="18" spans="1:14">
      <c r="A18" s="312" t="s">
        <v>51</v>
      </c>
      <c r="B18" s="313">
        <v>-6.4395899999999999</v>
      </c>
      <c r="C18" s="314">
        <v>-7.8174399999999995</v>
      </c>
      <c r="D18" s="313">
        <v>-10.89911</v>
      </c>
      <c r="E18" s="314">
        <v>-7.5330000000000004</v>
      </c>
      <c r="F18" s="313">
        <v>-13.79983</v>
      </c>
      <c r="G18" s="314">
        <v>-7.5</v>
      </c>
      <c r="H18" s="313">
        <v>-7.5</v>
      </c>
      <c r="I18" s="314">
        <v>-7.5</v>
      </c>
      <c r="J18" s="313">
        <v>-7.5</v>
      </c>
      <c r="K18" s="314">
        <v>-7.5</v>
      </c>
      <c r="L18" s="313">
        <v>-7.5</v>
      </c>
      <c r="M18" s="314">
        <v>-7.5</v>
      </c>
      <c r="N18" s="318">
        <v>-98.988969999999995</v>
      </c>
    </row>
    <row r="19" spans="1:14">
      <c r="A19" s="312" t="s">
        <v>40</v>
      </c>
      <c r="B19" s="313">
        <v>-27.558979999999995</v>
      </c>
      <c r="C19" s="314">
        <v>-13.434759999999997</v>
      </c>
      <c r="D19" s="313">
        <v>-29.364870000000003</v>
      </c>
      <c r="E19" s="314">
        <v>-27.81409</v>
      </c>
      <c r="F19" s="313">
        <v>-32.080649999999999</v>
      </c>
      <c r="G19" s="314">
        <v>-24.222990000000003</v>
      </c>
      <c r="H19" s="313">
        <v>-29.517849999999999</v>
      </c>
      <c r="I19" s="314">
        <v>-23.439260000000004</v>
      </c>
      <c r="J19" s="313">
        <v>-23.415819999999997</v>
      </c>
      <c r="K19" s="314">
        <v>-28.490679999999998</v>
      </c>
      <c r="L19" s="313">
        <v>-23.471870000000003</v>
      </c>
      <c r="M19" s="314">
        <v>-26.013369999999998</v>
      </c>
      <c r="N19" s="318">
        <v>-308.82519000000002</v>
      </c>
    </row>
    <row r="20" spans="1:14">
      <c r="A20" s="312" t="s">
        <v>64</v>
      </c>
      <c r="B20" s="313">
        <v>-5.4522500000000003</v>
      </c>
      <c r="C20" s="314">
        <v>-5.4522500000000003</v>
      </c>
      <c r="D20" s="313">
        <v>-9.1800899999999999</v>
      </c>
      <c r="E20" s="314">
        <v>-9.1800899999999999</v>
      </c>
      <c r="F20" s="313">
        <v>-9.1800899999999999</v>
      </c>
      <c r="G20" s="314">
        <v>-9.6800899999999999</v>
      </c>
      <c r="H20" s="313">
        <v>-9.1800899999999999</v>
      </c>
      <c r="I20" s="314">
        <v>-9.1800899999999999</v>
      </c>
      <c r="J20" s="313">
        <v>-9.1800899999999999</v>
      </c>
      <c r="K20" s="314">
        <v>-9.1800899999999999</v>
      </c>
      <c r="L20" s="313">
        <v>-9.1800899999999999</v>
      </c>
      <c r="M20" s="314">
        <v>-9.1800899999999999</v>
      </c>
      <c r="N20" s="318">
        <v>-103.20540000000003</v>
      </c>
    </row>
    <row r="21" spans="1:14">
      <c r="A21" s="312" t="s">
        <v>66</v>
      </c>
      <c r="B21" s="313">
        <v>-31.337</v>
      </c>
      <c r="C21" s="314">
        <v>-31.337</v>
      </c>
      <c r="D21" s="313">
        <v>-31.337</v>
      </c>
      <c r="E21" s="314">
        <v>-31.337</v>
      </c>
      <c r="F21" s="313">
        <v>-31.75919</v>
      </c>
      <c r="G21" s="314">
        <v>-31.426909999999999</v>
      </c>
      <c r="H21" s="313">
        <v>-31.337</v>
      </c>
      <c r="I21" s="314">
        <v>-31.337</v>
      </c>
      <c r="J21" s="313">
        <v>-31.337</v>
      </c>
      <c r="K21" s="314">
        <v>-31.337</v>
      </c>
      <c r="L21" s="313">
        <v>-31.50121</v>
      </c>
      <c r="M21" s="314">
        <v>-31.337</v>
      </c>
      <c r="N21" s="318">
        <v>-376.72030999999998</v>
      </c>
    </row>
    <row r="22" spans="1:14">
      <c r="A22" s="312" t="s">
        <v>42</v>
      </c>
      <c r="B22" s="313">
        <v>-5.2363099999999996</v>
      </c>
      <c r="C22" s="314">
        <v>-3.8596500000000002</v>
      </c>
      <c r="D22" s="313">
        <v>-0.48816999999999999</v>
      </c>
      <c r="E22" s="314">
        <v>-3.6193700000000004</v>
      </c>
      <c r="F22" s="313">
        <v>-5.9474799999999997</v>
      </c>
      <c r="G22" s="314">
        <v>-11.677560000000001</v>
      </c>
      <c r="H22" s="313">
        <v>-3.7190499999999997</v>
      </c>
      <c r="I22" s="314">
        <v>-5.6787100000000006</v>
      </c>
      <c r="J22" s="313">
        <v>-5.3794100000000009</v>
      </c>
      <c r="K22" s="314">
        <v>-4.8847200000000006</v>
      </c>
      <c r="L22" s="313">
        <v>-8.1460399999999993</v>
      </c>
      <c r="M22" s="314">
        <v>-6.7284800000000002</v>
      </c>
      <c r="N22" s="318">
        <v>-65.364950000000007</v>
      </c>
    </row>
    <row r="23" spans="1:14">
      <c r="A23" s="312" t="s">
        <v>82</v>
      </c>
      <c r="B23" s="313">
        <v>0</v>
      </c>
      <c r="C23" s="314">
        <v>0</v>
      </c>
      <c r="D23" s="313">
        <v>0</v>
      </c>
      <c r="E23" s="314">
        <v>0</v>
      </c>
      <c r="F23" s="313">
        <v>0</v>
      </c>
      <c r="G23" s="314">
        <v>0</v>
      </c>
      <c r="H23" s="313">
        <v>0</v>
      </c>
      <c r="I23" s="314">
        <v>0</v>
      </c>
      <c r="J23" s="313">
        <v>0</v>
      </c>
      <c r="K23" s="314">
        <v>0</v>
      </c>
      <c r="L23" s="313">
        <v>0</v>
      </c>
      <c r="M23" s="314">
        <v>0</v>
      </c>
      <c r="N23" s="318">
        <v>0</v>
      </c>
    </row>
    <row r="24" spans="1:14">
      <c r="A24" s="312" t="s">
        <v>52</v>
      </c>
      <c r="B24" s="313">
        <v>-2.5590799999999998</v>
      </c>
      <c r="C24" s="314">
        <v>-2.2264400000000002</v>
      </c>
      <c r="D24" s="313">
        <v>-2.2000000000000002</v>
      </c>
      <c r="E24" s="314">
        <v>-2.5672799999999998</v>
      </c>
      <c r="F24" s="313">
        <v>-8.3699999999999992</v>
      </c>
      <c r="G24" s="314">
        <v>-4.1601499999999998</v>
      </c>
      <c r="H24" s="313">
        <v>-4.8005599999999991</v>
      </c>
      <c r="I24" s="314">
        <v>-2.4864899999999999</v>
      </c>
      <c r="J24" s="313">
        <v>-3.0537299999999998</v>
      </c>
      <c r="K24" s="314">
        <v>-4.3391400000000004</v>
      </c>
      <c r="L24" s="313">
        <v>-2.8877899999999999</v>
      </c>
      <c r="M24" s="314">
        <v>-2.9359600000000001</v>
      </c>
      <c r="N24" s="318">
        <v>-42.586619999999996</v>
      </c>
    </row>
    <row r="25" spans="1:14">
      <c r="A25" s="312" t="s">
        <v>57</v>
      </c>
      <c r="B25" s="313">
        <v>9.9879999999999997E-2</v>
      </c>
      <c r="C25" s="314">
        <v>0</v>
      </c>
      <c r="D25" s="313">
        <v>0</v>
      </c>
      <c r="E25" s="314">
        <v>0</v>
      </c>
      <c r="F25" s="313">
        <v>0</v>
      </c>
      <c r="G25" s="314">
        <v>0</v>
      </c>
      <c r="H25" s="313">
        <v>0</v>
      </c>
      <c r="I25" s="314">
        <v>-4.7518400000000005</v>
      </c>
      <c r="J25" s="313">
        <v>-0.34382999999999997</v>
      </c>
      <c r="K25" s="314">
        <v>-0.52383000000000002</v>
      </c>
      <c r="L25" s="313">
        <v>-0.34382999999999997</v>
      </c>
      <c r="M25" s="314">
        <v>-3.0078299999999998</v>
      </c>
      <c r="N25" s="318">
        <v>-8.8712800000000005</v>
      </c>
    </row>
    <row r="26" spans="1:14">
      <c r="A26" s="312" t="s">
        <v>55</v>
      </c>
      <c r="B26" s="313">
        <v>-4.3887200000000002</v>
      </c>
      <c r="C26" s="314">
        <v>-2.7255500000000001</v>
      </c>
      <c r="D26" s="313">
        <v>-4.4206000000000003</v>
      </c>
      <c r="E26" s="314">
        <v>-3.2134899999999997</v>
      </c>
      <c r="F26" s="313">
        <v>-12.28809</v>
      </c>
      <c r="G26" s="314">
        <v>-5.95662</v>
      </c>
      <c r="H26" s="313">
        <v>-2.0540600000000002</v>
      </c>
      <c r="I26" s="314">
        <v>-0.13437000000000002</v>
      </c>
      <c r="J26" s="313">
        <v>-3.8456899999999994</v>
      </c>
      <c r="K26" s="314">
        <v>-7.0049099999999997</v>
      </c>
      <c r="L26" s="313">
        <v>-2.9514899999999997</v>
      </c>
      <c r="M26" s="314">
        <v>-3.74404</v>
      </c>
      <c r="N26" s="318">
        <v>-52.727629999999998</v>
      </c>
    </row>
    <row r="27" spans="1:14">
      <c r="A27" s="312" t="s">
        <v>54</v>
      </c>
      <c r="B27" s="313">
        <v>-5.7210099999999997</v>
      </c>
      <c r="C27" s="314">
        <v>-2.7450000000000001</v>
      </c>
      <c r="D27" s="313">
        <v>-3.5114300000000003</v>
      </c>
      <c r="E27" s="314">
        <v>-8.26492</v>
      </c>
      <c r="F27" s="313">
        <v>-7.2309899999999985</v>
      </c>
      <c r="G27" s="314">
        <v>-7.16533</v>
      </c>
      <c r="H27" s="313">
        <v>-5.5037099999999999</v>
      </c>
      <c r="I27" s="314">
        <v>-2.9195499999999996</v>
      </c>
      <c r="J27" s="313">
        <v>-5.8132900000000003</v>
      </c>
      <c r="K27" s="314">
        <v>-6.5754400000000004</v>
      </c>
      <c r="L27" s="313">
        <v>-0.73</v>
      </c>
      <c r="M27" s="314">
        <v>-1.7169000000000001</v>
      </c>
      <c r="N27" s="318">
        <v>-57.897570000000002</v>
      </c>
    </row>
    <row r="28" spans="1:14">
      <c r="A28" s="312" t="s">
        <v>59</v>
      </c>
      <c r="B28" s="313">
        <v>-9.9588199999999993</v>
      </c>
      <c r="C28" s="314">
        <v>-4.4798200000000001</v>
      </c>
      <c r="D28" s="313">
        <v>-6.7521100000000009</v>
      </c>
      <c r="E28" s="314">
        <v>-6.62676</v>
      </c>
      <c r="F28" s="313">
        <v>-10.385380000000001</v>
      </c>
      <c r="G28" s="314">
        <v>-11.541139999999999</v>
      </c>
      <c r="H28" s="313">
        <v>-20.611629999999998</v>
      </c>
      <c r="I28" s="314">
        <v>-10.70401</v>
      </c>
      <c r="J28" s="313">
        <v>-9.3112399999999997</v>
      </c>
      <c r="K28" s="314">
        <v>-13.420279999999998</v>
      </c>
      <c r="L28" s="313">
        <v>-11.410030000000001</v>
      </c>
      <c r="M28" s="314">
        <v>-7.9664899999999994</v>
      </c>
      <c r="N28" s="318">
        <v>-123.16771</v>
      </c>
    </row>
    <row r="29" spans="1:14">
      <c r="A29" s="312" t="s">
        <v>61</v>
      </c>
      <c r="B29" s="313">
        <v>-5.3852900000000004</v>
      </c>
      <c r="C29" s="314">
        <v>1.8469599999999999</v>
      </c>
      <c r="D29" s="313">
        <v>-3.4010400000000001</v>
      </c>
      <c r="E29" s="314">
        <v>-4.9126199999999995</v>
      </c>
      <c r="F29" s="313">
        <v>-5.20052</v>
      </c>
      <c r="G29" s="314">
        <v>-8.1963500000000007</v>
      </c>
      <c r="H29" s="313">
        <v>-4.9896799999999999</v>
      </c>
      <c r="I29" s="314">
        <v>0.56744999999999979</v>
      </c>
      <c r="J29" s="313">
        <v>-4.05</v>
      </c>
      <c r="K29" s="314">
        <v>-4.3838099999999995</v>
      </c>
      <c r="L29" s="313">
        <v>-4.8937199999999992</v>
      </c>
      <c r="M29" s="314">
        <v>-4.6136599999999994</v>
      </c>
      <c r="N29" s="318">
        <v>-47.612279999999998</v>
      </c>
    </row>
    <row r="30" spans="1:14">
      <c r="A30" s="312" t="s">
        <v>83</v>
      </c>
      <c r="B30" s="313">
        <v>0</v>
      </c>
      <c r="C30" s="314">
        <v>0</v>
      </c>
      <c r="D30" s="313">
        <v>0</v>
      </c>
      <c r="E30" s="314">
        <v>0</v>
      </c>
      <c r="F30" s="313">
        <v>0</v>
      </c>
      <c r="G30" s="314">
        <v>0</v>
      </c>
      <c r="H30" s="313">
        <v>0</v>
      </c>
      <c r="I30" s="314">
        <v>0</v>
      </c>
      <c r="J30" s="313">
        <v>0</v>
      </c>
      <c r="K30" s="314">
        <v>0</v>
      </c>
      <c r="L30" s="313">
        <v>0</v>
      </c>
      <c r="M30" s="314">
        <v>0</v>
      </c>
      <c r="N30" s="318">
        <v>0</v>
      </c>
    </row>
    <row r="31" spans="1:14" ht="15" thickBot="1">
      <c r="A31" s="338" t="s">
        <v>84</v>
      </c>
      <c r="B31" s="316">
        <v>0</v>
      </c>
      <c r="C31" s="317">
        <v>0</v>
      </c>
      <c r="D31" s="316">
        <v>0</v>
      </c>
      <c r="E31" s="317">
        <v>0</v>
      </c>
      <c r="F31" s="316">
        <v>0</v>
      </c>
      <c r="G31" s="317">
        <v>0</v>
      </c>
      <c r="H31" s="316">
        <v>0</v>
      </c>
      <c r="I31" s="317">
        <v>0</v>
      </c>
      <c r="J31" s="316">
        <v>0</v>
      </c>
      <c r="K31" s="317">
        <v>0</v>
      </c>
      <c r="L31" s="316">
        <v>0</v>
      </c>
      <c r="M31" s="317">
        <v>0</v>
      </c>
      <c r="N31" s="327">
        <v>0</v>
      </c>
    </row>
    <row r="32" spans="1:14" ht="15.5" thickTop="1" thickBot="1">
      <c r="A32" s="339" t="s">
        <v>85</v>
      </c>
      <c r="B32" s="329">
        <v>-113.48878999999999</v>
      </c>
      <c r="C32" s="330">
        <v>-78.612520000000004</v>
      </c>
      <c r="D32" s="329">
        <v>-107.70918</v>
      </c>
      <c r="E32" s="330">
        <v>-106.17531000000001</v>
      </c>
      <c r="F32" s="329">
        <v>-139.10122000000001</v>
      </c>
      <c r="G32" s="330">
        <v>-127.09900999999999</v>
      </c>
      <c r="H32" s="329">
        <v>-120.94003999999998</v>
      </c>
      <c r="I32" s="330">
        <v>-105.19408000000001</v>
      </c>
      <c r="J32" s="329">
        <v>-126.64811999999999</v>
      </c>
      <c r="K32" s="330">
        <v>-122.47535000000001</v>
      </c>
      <c r="L32" s="329">
        <v>-82.295040000000014</v>
      </c>
      <c r="M32" s="330">
        <v>-110.15207999999998</v>
      </c>
      <c r="N32" s="340">
        <v>-1339.8907400000001</v>
      </c>
    </row>
    <row r="33" spans="1:14" ht="15" thickTop="1"/>
    <row r="34" spans="1:14" ht="15" thickBot="1">
      <c r="A34" s="337"/>
      <c r="B34" s="308" t="s">
        <v>9</v>
      </c>
      <c r="C34" s="309" t="s">
        <v>10</v>
      </c>
      <c r="D34" s="308" t="s">
        <v>11</v>
      </c>
      <c r="E34" s="309" t="s">
        <v>12</v>
      </c>
      <c r="F34" s="308" t="s">
        <v>13</v>
      </c>
      <c r="G34" s="309" t="s">
        <v>14</v>
      </c>
      <c r="H34" s="308" t="s">
        <v>15</v>
      </c>
      <c r="I34" s="309" t="s">
        <v>16</v>
      </c>
      <c r="J34" s="308" t="s">
        <v>17</v>
      </c>
      <c r="K34" s="309" t="s">
        <v>5</v>
      </c>
      <c r="L34" s="308" t="s">
        <v>1</v>
      </c>
      <c r="M34" s="309" t="s">
        <v>5503</v>
      </c>
      <c r="N34" s="310" t="s">
        <v>76</v>
      </c>
    </row>
    <row r="35" spans="1:14" ht="15.5" thickTop="1" thickBot="1">
      <c r="A35" s="339" t="s">
        <v>86</v>
      </c>
      <c r="B35" s="329">
        <v>92.535989999999998</v>
      </c>
      <c r="C35" s="330">
        <v>143.27704</v>
      </c>
      <c r="D35" s="329">
        <v>97.534689999999983</v>
      </c>
      <c r="E35" s="330">
        <v>102.58955000000002</v>
      </c>
      <c r="F35" s="329">
        <v>61.889129999999994</v>
      </c>
      <c r="G35" s="330">
        <v>83.017899999999969</v>
      </c>
      <c r="H35" s="329">
        <v>76.674710000000005</v>
      </c>
      <c r="I35" s="330">
        <v>102.82598999999999</v>
      </c>
      <c r="J35" s="329">
        <v>88.646689999999992</v>
      </c>
      <c r="K35" s="330">
        <v>86.934190000000044</v>
      </c>
      <c r="L35" s="329">
        <v>122.10660999999995</v>
      </c>
      <c r="M35" s="330">
        <v>86.415330000000012</v>
      </c>
      <c r="N35" s="340">
        <v>1144.4478199999996</v>
      </c>
    </row>
    <row r="36" spans="1:14" ht="15" thickTop="1">
      <c r="A36" s="337"/>
      <c r="B36" s="341" t="s">
        <v>5504</v>
      </c>
      <c r="C36" s="341" t="s">
        <v>5504</v>
      </c>
      <c r="D36" s="341" t="s">
        <v>5504</v>
      </c>
      <c r="E36" s="341" t="s">
        <v>5504</v>
      </c>
      <c r="F36" s="341" t="s">
        <v>5504</v>
      </c>
      <c r="G36" s="341" t="s">
        <v>5504</v>
      </c>
      <c r="H36" s="341" t="s">
        <v>5504</v>
      </c>
      <c r="I36" s="341" t="s">
        <v>5504</v>
      </c>
      <c r="J36" s="341" t="s">
        <v>5504</v>
      </c>
      <c r="K36" s="341" t="s">
        <v>5504</v>
      </c>
      <c r="L36" s="341" t="s">
        <v>5504</v>
      </c>
      <c r="M36" s="341" t="s">
        <v>5504</v>
      </c>
      <c r="N36" s="342"/>
    </row>
    <row r="37" spans="1:14" ht="15" thickBot="1">
      <c r="A37" s="337"/>
      <c r="B37" s="308" t="s">
        <v>9</v>
      </c>
      <c r="C37" s="309" t="s">
        <v>10</v>
      </c>
      <c r="D37" s="308" t="s">
        <v>11</v>
      </c>
      <c r="E37" s="309" t="s">
        <v>12</v>
      </c>
      <c r="F37" s="308" t="s">
        <v>13</v>
      </c>
      <c r="G37" s="309" t="s">
        <v>14</v>
      </c>
      <c r="H37" s="308" t="s">
        <v>15</v>
      </c>
      <c r="I37" s="309" t="s">
        <v>16</v>
      </c>
      <c r="J37" s="308" t="s">
        <v>17</v>
      </c>
      <c r="K37" s="309" t="s">
        <v>5</v>
      </c>
      <c r="L37" s="308" t="s">
        <v>1</v>
      </c>
      <c r="M37" s="309" t="s">
        <v>5503</v>
      </c>
      <c r="N37" s="310" t="s">
        <v>76</v>
      </c>
    </row>
    <row r="38" spans="1:14">
      <c r="A38" s="312" t="s">
        <v>71</v>
      </c>
      <c r="B38" s="313">
        <v>-5.0047299999999995</v>
      </c>
      <c r="C38" s="314">
        <v>-2.6100599999999998</v>
      </c>
      <c r="D38" s="313">
        <v>-4.5999999999999996</v>
      </c>
      <c r="E38" s="314">
        <v>0</v>
      </c>
      <c r="F38" s="313">
        <v>-1.7354700000000001</v>
      </c>
      <c r="G38" s="314">
        <v>65.480080000000001</v>
      </c>
      <c r="H38" s="313">
        <v>-2.32565</v>
      </c>
      <c r="I38" s="314">
        <v>-5.7828200000000001</v>
      </c>
      <c r="J38" s="313">
        <v>-11.1821</v>
      </c>
      <c r="K38" s="314">
        <v>-9.5220900000000004</v>
      </c>
      <c r="L38" s="313">
        <v>-45.083359999999999</v>
      </c>
      <c r="M38" s="314">
        <v>-44.925170000000008</v>
      </c>
      <c r="N38" s="343">
        <v>-67.291370000000001</v>
      </c>
    </row>
    <row r="39" spans="1:14">
      <c r="A39" s="348" t="s">
        <v>87</v>
      </c>
      <c r="B39" s="313">
        <v>0</v>
      </c>
      <c r="C39" s="314">
        <v>0</v>
      </c>
      <c r="D39" s="313">
        <v>0</v>
      </c>
      <c r="E39" s="314">
        <v>0</v>
      </c>
      <c r="F39" s="313">
        <v>0</v>
      </c>
      <c r="G39" s="314">
        <v>0</v>
      </c>
      <c r="H39" s="313">
        <v>0</v>
      </c>
      <c r="I39" s="314">
        <v>0</v>
      </c>
      <c r="J39" s="313">
        <v>0</v>
      </c>
      <c r="K39" s="314">
        <v>0</v>
      </c>
      <c r="L39" s="313">
        <v>0</v>
      </c>
      <c r="M39" s="314">
        <v>0</v>
      </c>
      <c r="N39" s="344">
        <v>0</v>
      </c>
    </row>
    <row r="40" spans="1:14">
      <c r="A40" s="348" t="s">
        <v>70</v>
      </c>
      <c r="B40" s="313">
        <v>-1.21</v>
      </c>
      <c r="C40" s="314">
        <v>-1.62809</v>
      </c>
      <c r="D40" s="313">
        <v>-3.9660500000000001</v>
      </c>
      <c r="E40" s="314">
        <v>-1.2184999999999999</v>
      </c>
      <c r="F40" s="313">
        <v>-1.5319800000000001</v>
      </c>
      <c r="G40" s="314">
        <v>-2.02935</v>
      </c>
      <c r="H40" s="313">
        <v>-7.1298500000000002</v>
      </c>
      <c r="I40" s="314">
        <v>-13.49</v>
      </c>
      <c r="J40" s="313">
        <v>-20.4864</v>
      </c>
      <c r="K40" s="314">
        <v>-3.9500100000000002</v>
      </c>
      <c r="L40" s="313">
        <v>-16.059010000000001</v>
      </c>
      <c r="M40" s="314">
        <v>-1.4750099999999999</v>
      </c>
      <c r="N40" s="344">
        <v>-74.174250000000001</v>
      </c>
    </row>
    <row r="41" spans="1:14">
      <c r="A41" s="348" t="s">
        <v>69</v>
      </c>
      <c r="B41" s="313">
        <v>-3.3991100000000003</v>
      </c>
      <c r="C41" s="314">
        <v>-3.3283100000000001</v>
      </c>
      <c r="D41" s="313">
        <v>-3.1295799999999998</v>
      </c>
      <c r="E41" s="314">
        <v>-3.2348699999999999</v>
      </c>
      <c r="F41" s="313">
        <v>-3.0475599999999998</v>
      </c>
      <c r="G41" s="314">
        <v>-3.1740599999999999</v>
      </c>
      <c r="H41" s="313">
        <v>-3.0946100000000003</v>
      </c>
      <c r="I41" s="314">
        <v>-2.8555799999999998</v>
      </c>
      <c r="J41" s="313">
        <v>-3.2452899999999998</v>
      </c>
      <c r="K41" s="314">
        <v>-3.1831100000000001</v>
      </c>
      <c r="L41" s="313">
        <v>-3.1490500000000003</v>
      </c>
      <c r="M41" s="314">
        <v>-2.8921100000000002</v>
      </c>
      <c r="N41" s="344">
        <v>-37.733240000000002</v>
      </c>
    </row>
    <row r="42" spans="1:14">
      <c r="A42" s="348" t="s">
        <v>68</v>
      </c>
      <c r="B42" s="313">
        <v>-163.37724</v>
      </c>
      <c r="C42" s="314">
        <v>-163.31856999999999</v>
      </c>
      <c r="D42" s="313">
        <v>-152.88809000000001</v>
      </c>
      <c r="E42" s="314">
        <v>-158.75898999999998</v>
      </c>
      <c r="F42" s="313">
        <v>-150.28790000000001</v>
      </c>
      <c r="G42" s="314">
        <v>-150.94259</v>
      </c>
      <c r="H42" s="313">
        <v>-149.07326999999998</v>
      </c>
      <c r="I42" s="314">
        <v>-134.73958999999999</v>
      </c>
      <c r="J42" s="313">
        <v>-106.44333</v>
      </c>
      <c r="K42" s="314">
        <v>-96.905210000000011</v>
      </c>
      <c r="L42" s="313">
        <v>-103.36534</v>
      </c>
      <c r="M42" s="314">
        <v>-96.521550000000005</v>
      </c>
      <c r="N42" s="344">
        <v>-1626.6216699999998</v>
      </c>
    </row>
    <row r="43" spans="1:14" ht="15" thickBot="1">
      <c r="A43" s="348" t="s">
        <v>88</v>
      </c>
      <c r="B43" s="313">
        <v>0</v>
      </c>
      <c r="C43" s="314">
        <v>0</v>
      </c>
      <c r="D43" s="313">
        <v>0</v>
      </c>
      <c r="E43" s="314">
        <v>0</v>
      </c>
      <c r="F43" s="313">
        <v>0</v>
      </c>
      <c r="G43" s="314">
        <v>0</v>
      </c>
      <c r="H43" s="313">
        <v>0</v>
      </c>
      <c r="I43" s="314">
        <v>0</v>
      </c>
      <c r="J43" s="313">
        <v>0</v>
      </c>
      <c r="K43" s="314">
        <v>0</v>
      </c>
      <c r="L43" s="313">
        <v>0</v>
      </c>
      <c r="M43" s="314">
        <v>0</v>
      </c>
      <c r="N43" s="344">
        <v>0</v>
      </c>
    </row>
    <row r="44" spans="1:14" ht="15.5" thickTop="1" thickBot="1">
      <c r="A44" s="339" t="s">
        <v>89</v>
      </c>
      <c r="B44" s="329">
        <v>-172.99108000000001</v>
      </c>
      <c r="C44" s="330">
        <v>-170.88503</v>
      </c>
      <c r="D44" s="329">
        <v>-164.58372</v>
      </c>
      <c r="E44" s="330">
        <v>-163.21235999999999</v>
      </c>
      <c r="F44" s="329">
        <v>-156.60291000000001</v>
      </c>
      <c r="G44" s="330">
        <v>-90.66592</v>
      </c>
      <c r="H44" s="329">
        <v>-161.62337999999997</v>
      </c>
      <c r="I44" s="330">
        <v>-156.86798999999999</v>
      </c>
      <c r="J44" s="329">
        <v>-141.35712000000001</v>
      </c>
      <c r="K44" s="330">
        <v>-113.56042000000001</v>
      </c>
      <c r="L44" s="329">
        <v>-167.65676000000002</v>
      </c>
      <c r="M44" s="330">
        <v>-145.81384000000003</v>
      </c>
      <c r="N44" s="345">
        <v>-1805.8205300000002</v>
      </c>
    </row>
    <row r="45" spans="1:14" ht="15.5" thickTop="1" thickBot="1">
      <c r="A45" s="346" t="s">
        <v>90</v>
      </c>
      <c r="B45" s="313">
        <v>0</v>
      </c>
      <c r="C45" s="314">
        <v>0</v>
      </c>
      <c r="D45" s="313">
        <v>0</v>
      </c>
      <c r="E45" s="314">
        <v>0</v>
      </c>
      <c r="F45" s="313">
        <v>0</v>
      </c>
      <c r="G45" s="314">
        <v>0</v>
      </c>
      <c r="H45" s="313">
        <v>0</v>
      </c>
      <c r="I45" s="314">
        <v>0</v>
      </c>
      <c r="J45" s="313">
        <v>0</v>
      </c>
      <c r="K45" s="314">
        <v>0</v>
      </c>
      <c r="L45" s="313">
        <v>0</v>
      </c>
      <c r="M45" s="314">
        <v>0</v>
      </c>
      <c r="N45" s="347">
        <v>0</v>
      </c>
    </row>
    <row r="46" spans="1:14" ht="15" thickBot="1">
      <c r="A46" s="348"/>
      <c r="B46" s="308" t="s">
        <v>9</v>
      </c>
      <c r="C46" s="309" t="s">
        <v>10</v>
      </c>
      <c r="D46" s="308" t="s">
        <v>11</v>
      </c>
      <c r="E46" s="309" t="s">
        <v>12</v>
      </c>
      <c r="F46" s="308" t="s">
        <v>13</v>
      </c>
      <c r="G46" s="309" t="s">
        <v>14</v>
      </c>
      <c r="H46" s="308" t="s">
        <v>15</v>
      </c>
      <c r="I46" s="309" t="s">
        <v>16</v>
      </c>
      <c r="J46" s="308" t="s">
        <v>17</v>
      </c>
      <c r="K46" s="309" t="s">
        <v>5</v>
      </c>
      <c r="L46" s="308" t="s">
        <v>1</v>
      </c>
      <c r="M46" s="309" t="s">
        <v>5503</v>
      </c>
      <c r="N46" s="310" t="s">
        <v>76</v>
      </c>
    </row>
    <row r="47" spans="1:14" ht="15.5" thickTop="1" thickBot="1">
      <c r="A47" s="339" t="s">
        <v>91</v>
      </c>
      <c r="B47" s="349">
        <v>-80.455090000000013</v>
      </c>
      <c r="C47" s="350">
        <v>-27.607990000000001</v>
      </c>
      <c r="D47" s="349">
        <v>-67.049030000000016</v>
      </c>
      <c r="E47" s="350">
        <v>-60.622809999999973</v>
      </c>
      <c r="F47" s="349">
        <v>-94.713780000000014</v>
      </c>
      <c r="G47" s="350">
        <v>-7.6480200000000309</v>
      </c>
      <c r="H47" s="349">
        <v>-84.948669999999964</v>
      </c>
      <c r="I47" s="350">
        <v>-54.042000000000002</v>
      </c>
      <c r="J47" s="349">
        <v>-52.710430000000017</v>
      </c>
      <c r="K47" s="350">
        <v>-26.626229999999964</v>
      </c>
      <c r="L47" s="349">
        <v>-45.550150000000073</v>
      </c>
      <c r="M47" s="350">
        <v>-59.398510000000016</v>
      </c>
      <c r="N47" s="350">
        <v>-661.37270999999998</v>
      </c>
    </row>
    <row r="48" spans="1:14" ht="15" thickTop="1"/>
    <row r="49" spans="1:13" hidden="1">
      <c r="A49" s="337"/>
      <c r="B49" s="308" t="str">
        <f t="shared" ref="B49:M49" si="0">B1</f>
        <v>Jul 2024</v>
      </c>
      <c r="C49" s="309" t="str">
        <f t="shared" si="0"/>
        <v>Aug 2024</v>
      </c>
      <c r="D49" s="308" t="str">
        <f t="shared" si="0"/>
        <v>Sep 2024</v>
      </c>
      <c r="E49" s="309" t="str">
        <f t="shared" si="0"/>
        <v>Oct 2024</v>
      </c>
      <c r="F49" s="308" t="str">
        <f t="shared" si="0"/>
        <v>Nov 2024</v>
      </c>
      <c r="G49" s="309" t="str">
        <f t="shared" si="0"/>
        <v>Dec 2024</v>
      </c>
      <c r="H49" s="308" t="str">
        <f t="shared" si="0"/>
        <v>Jan 2025</v>
      </c>
      <c r="I49" s="309" t="str">
        <f t="shared" si="0"/>
        <v>Feb 2025</v>
      </c>
      <c r="J49" s="308" t="str">
        <f t="shared" si="0"/>
        <v>Mar 2025</v>
      </c>
      <c r="K49" s="309" t="str">
        <f t="shared" si="0"/>
        <v>Apr 2025</v>
      </c>
      <c r="L49" s="308" t="str">
        <f t="shared" si="0"/>
        <v>May 2025</v>
      </c>
      <c r="M49" s="309" t="str">
        <f t="shared" si="0"/>
        <v>Jun 2025</v>
      </c>
    </row>
    <row r="50" spans="1:13" hidden="1">
      <c r="A50" s="351" t="s">
        <v>92</v>
      </c>
      <c r="B50" s="352"/>
      <c r="C50" s="352"/>
      <c r="D50" s="352"/>
      <c r="E50" s="352"/>
      <c r="F50" s="352"/>
      <c r="G50" s="352"/>
      <c r="H50" s="352"/>
      <c r="I50" s="352"/>
      <c r="J50" s="352"/>
      <c r="K50" s="352"/>
      <c r="L50" s="352"/>
      <c r="M50" s="352"/>
    </row>
    <row r="51" spans="1:13" hidden="1">
      <c r="A51" s="351" t="s">
        <v>93</v>
      </c>
      <c r="B51" s="353"/>
      <c r="C51" s="353"/>
      <c r="D51" s="353"/>
      <c r="E51" s="353"/>
      <c r="F51" s="353"/>
      <c r="G51" s="353"/>
      <c r="H51" s="353"/>
      <c r="I51" s="353"/>
      <c r="J51" s="353"/>
      <c r="K51" s="353"/>
      <c r="L51" s="353"/>
      <c r="M51" s="353"/>
    </row>
    <row r="52" spans="1:13" hidden="1">
      <c r="A52" s="351" t="s">
        <v>94</v>
      </c>
      <c r="B52" s="353"/>
      <c r="C52" s="353"/>
      <c r="D52" s="353"/>
      <c r="E52" s="353"/>
      <c r="F52" s="353"/>
      <c r="G52" s="353"/>
      <c r="H52" s="353"/>
      <c r="I52" s="353"/>
      <c r="J52" s="353"/>
      <c r="K52" s="353"/>
      <c r="L52" s="353"/>
      <c r="M52" s="353"/>
    </row>
    <row r="53" spans="1:13" hidden="1">
      <c r="A53" s="354" t="s">
        <v>95</v>
      </c>
      <c r="B53" s="355"/>
      <c r="C53" s="355"/>
      <c r="D53" s="355"/>
      <c r="E53" s="355"/>
      <c r="F53" s="355"/>
      <c r="G53" s="355"/>
      <c r="H53" s="355"/>
      <c r="I53" s="355"/>
      <c r="J53" s="355"/>
      <c r="K53" s="355"/>
      <c r="L53" s="355"/>
      <c r="M53" s="355"/>
    </row>
    <row r="54" spans="1:13" ht="15.5" hidden="1" thickTop="1" thickBot="1">
      <c r="A54" s="356" t="s">
        <v>96</v>
      </c>
      <c r="B54" s="329">
        <f>IF(B36="","",SUM(B50:B53))</f>
        <v>0</v>
      </c>
      <c r="C54" s="330">
        <f t="shared" ref="C54:M54" si="1">IF(C36="","",SUM(C50:C53))</f>
        <v>0</v>
      </c>
      <c r="D54" s="329">
        <f t="shared" si="1"/>
        <v>0</v>
      </c>
      <c r="E54" s="330">
        <f t="shared" si="1"/>
        <v>0</v>
      </c>
      <c r="F54" s="329">
        <f t="shared" si="1"/>
        <v>0</v>
      </c>
      <c r="G54" s="330">
        <f t="shared" si="1"/>
        <v>0</v>
      </c>
      <c r="H54" s="329">
        <f t="shared" si="1"/>
        <v>0</v>
      </c>
      <c r="I54" s="330">
        <f t="shared" si="1"/>
        <v>0</v>
      </c>
      <c r="J54" s="329">
        <f t="shared" si="1"/>
        <v>0</v>
      </c>
      <c r="K54" s="330">
        <f t="shared" si="1"/>
        <v>0</v>
      </c>
      <c r="L54" s="329">
        <f t="shared" si="1"/>
        <v>0</v>
      </c>
      <c r="M54" s="357">
        <f t="shared" si="1"/>
        <v>0</v>
      </c>
    </row>
    <row r="55" spans="1:13" hidden="1">
      <c r="A55" s="358" t="s">
        <v>97</v>
      </c>
      <c r="B55" s="352"/>
      <c r="C55" s="352"/>
      <c r="D55" s="352"/>
      <c r="E55" s="352"/>
      <c r="F55" s="352"/>
      <c r="G55" s="352"/>
      <c r="H55" s="352"/>
      <c r="I55" s="352"/>
      <c r="J55" s="352"/>
      <c r="K55" s="359"/>
      <c r="L55" s="359"/>
      <c r="M55" s="360"/>
    </row>
    <row r="56" spans="1:13" hidden="1">
      <c r="A56" s="351" t="s">
        <v>98</v>
      </c>
      <c r="B56" s="352"/>
      <c r="C56" s="352"/>
      <c r="D56" s="352"/>
      <c r="E56" s="352"/>
      <c r="F56" s="352"/>
      <c r="G56" s="352"/>
      <c r="H56" s="352"/>
      <c r="I56" s="352"/>
      <c r="J56" s="352"/>
      <c r="K56" s="359"/>
      <c r="L56" s="359"/>
      <c r="M56" s="361"/>
    </row>
    <row r="57" spans="1:13" hidden="1">
      <c r="A57" s="351" t="s">
        <v>99</v>
      </c>
      <c r="B57" s="352"/>
      <c r="C57" s="352"/>
      <c r="D57" s="352"/>
      <c r="E57" s="352"/>
      <c r="F57" s="352"/>
      <c r="G57" s="352"/>
      <c r="H57" s="352"/>
      <c r="I57" s="352"/>
      <c r="J57" s="352"/>
      <c r="K57" s="359"/>
      <c r="L57" s="359"/>
      <c r="M57" s="361"/>
    </row>
    <row r="58" spans="1:13" hidden="1">
      <c r="A58" s="351" t="s">
        <v>100</v>
      </c>
      <c r="B58" s="352"/>
      <c r="C58" s="352"/>
      <c r="D58" s="352"/>
      <c r="E58" s="352"/>
      <c r="F58" s="352"/>
      <c r="G58" s="352"/>
      <c r="H58" s="352"/>
      <c r="I58" s="352"/>
      <c r="J58" s="352"/>
      <c r="K58" s="359"/>
      <c r="L58" s="359"/>
      <c r="M58" s="361"/>
    </row>
    <row r="59" spans="1:13" hidden="1">
      <c r="A59" s="351" t="s">
        <v>101</v>
      </c>
      <c r="B59" s="352"/>
      <c r="C59" s="352"/>
      <c r="D59" s="352"/>
      <c r="E59" s="352"/>
      <c r="F59" s="352"/>
      <c r="G59" s="352"/>
      <c r="H59" s="352"/>
      <c r="I59" s="352"/>
      <c r="J59" s="352"/>
      <c r="K59" s="359"/>
      <c r="L59" s="359"/>
      <c r="M59" s="361"/>
    </row>
    <row r="60" spans="1:13" hidden="1">
      <c r="A60" s="312" t="s">
        <v>102</v>
      </c>
      <c r="B60" s="352"/>
      <c r="C60" s="352"/>
      <c r="D60" s="352"/>
      <c r="E60" s="352"/>
      <c r="F60" s="352"/>
      <c r="G60" s="352"/>
      <c r="H60" s="352"/>
      <c r="I60" s="352"/>
      <c r="J60" s="352"/>
      <c r="K60" s="359"/>
      <c r="L60" s="359"/>
      <c r="M60" s="362"/>
    </row>
    <row r="61" spans="1:13" hidden="1">
      <c r="A61" s="348"/>
      <c r="B61" s="336"/>
      <c r="C61" s="337"/>
      <c r="D61" s="336"/>
      <c r="E61" s="337"/>
      <c r="F61" s="336"/>
      <c r="G61" s="337"/>
      <c r="H61" s="336"/>
      <c r="I61" s="337"/>
      <c r="J61" s="336"/>
      <c r="K61" s="337"/>
      <c r="L61" s="336"/>
      <c r="M61" s="337"/>
    </row>
    <row r="62" spans="1:13" hidden="1">
      <c r="A62" s="312" t="s">
        <v>103</v>
      </c>
      <c r="B62" s="352"/>
      <c r="C62" s="352"/>
      <c r="D62" s="352"/>
      <c r="E62" s="352"/>
      <c r="F62" s="352"/>
      <c r="G62" s="352"/>
      <c r="H62" s="352"/>
      <c r="I62" s="352"/>
      <c r="J62" s="352"/>
      <c r="K62" s="359"/>
      <c r="L62" s="359"/>
      <c r="M62" s="359"/>
    </row>
    <row r="63" spans="1:13" hidden="1">
      <c r="A63" s="312" t="s">
        <v>104</v>
      </c>
      <c r="B63" s="352"/>
      <c r="C63" s="352"/>
      <c r="D63" s="352"/>
      <c r="E63" s="352"/>
      <c r="F63" s="352"/>
      <c r="G63" s="352"/>
      <c r="H63" s="352"/>
      <c r="I63" s="352"/>
      <c r="J63" s="352"/>
      <c r="K63" s="359"/>
      <c r="L63" s="359"/>
      <c r="M63" s="359"/>
    </row>
  </sheetData>
  <conditionalFormatting sqref="B36:M36">
    <cfRule type="containsText" dxfId="30" priority="1" operator="containsText" text="Yes">
      <formula>NOT(ISERROR(SEARCH("Yes",B36)))</formula>
    </cfRule>
    <cfRule type="cellIs" dxfId="29" priority="2" operator="equal">
      <formula>"ERROR"</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019E-0223-4EA6-9D37-0B2CABD54EA1}">
  <sheetPr>
    <tabColor theme="3" tint="0.89999084444715716"/>
    <pageSetUpPr fitToPage="1"/>
  </sheetPr>
  <dimension ref="A1:K274"/>
  <sheetViews>
    <sheetView showGridLines="0" zoomScale="90" zoomScaleNormal="90" workbookViewId="0">
      <selection activeCell="D164" sqref="D164"/>
    </sheetView>
  </sheetViews>
  <sheetFormatPr defaultColWidth="9.36328125" defaultRowHeight="12.5"/>
  <cols>
    <col min="1" max="1" width="11.453125" style="41" customWidth="1"/>
    <col min="2" max="2" width="37.36328125" style="41" customWidth="1"/>
    <col min="3" max="11" width="15" style="41" customWidth="1"/>
    <col min="12" max="16384" width="9.36328125" style="41"/>
  </cols>
  <sheetData>
    <row r="1" spans="1:11" ht="15" customHeight="1">
      <c r="A1" s="365" t="s">
        <v>183</v>
      </c>
      <c r="B1" s="365"/>
      <c r="C1" s="365"/>
      <c r="D1" s="365"/>
      <c r="E1" s="365"/>
      <c r="F1" s="365"/>
      <c r="G1" s="365"/>
      <c r="H1" s="365"/>
      <c r="I1" s="365"/>
      <c r="J1" s="365"/>
      <c r="K1" s="365"/>
    </row>
    <row r="2" spans="1:11" ht="15.75" customHeight="1">
      <c r="A2" s="366" t="s">
        <v>184</v>
      </c>
      <c r="B2" s="366"/>
      <c r="C2" s="366"/>
      <c r="D2" s="366"/>
      <c r="E2" s="366"/>
      <c r="F2" s="366"/>
      <c r="G2" s="366"/>
      <c r="H2" s="366"/>
      <c r="I2" s="366"/>
      <c r="J2" s="366"/>
      <c r="K2" s="366"/>
    </row>
    <row r="3" spans="1:11" ht="15" customHeight="1">
      <c r="A3" s="365" t="s">
        <v>185</v>
      </c>
      <c r="B3" s="365"/>
      <c r="C3" s="365"/>
      <c r="D3" s="365"/>
      <c r="E3" s="365"/>
      <c r="F3" s="365"/>
      <c r="G3" s="365"/>
      <c r="H3" s="365"/>
      <c r="I3" s="365"/>
      <c r="J3" s="365"/>
      <c r="K3" s="365"/>
    </row>
    <row r="4" spans="1:11" ht="15" customHeight="1">
      <c r="A4" s="365" t="s">
        <v>156</v>
      </c>
      <c r="B4" s="365"/>
      <c r="C4" s="365"/>
      <c r="D4" s="365"/>
      <c r="E4" s="365"/>
      <c r="F4" s="365"/>
      <c r="G4" s="365"/>
      <c r="H4" s="365"/>
      <c r="I4" s="365"/>
      <c r="J4" s="365"/>
      <c r="K4" s="365"/>
    </row>
    <row r="5" spans="1:11" ht="15" customHeight="1">
      <c r="A5" s="42"/>
      <c r="B5" s="43"/>
      <c r="C5" s="42" t="s">
        <v>186</v>
      </c>
      <c r="D5" s="42" t="s">
        <v>187</v>
      </c>
      <c r="E5" s="42" t="s">
        <v>188</v>
      </c>
      <c r="F5" s="42" t="s">
        <v>189</v>
      </c>
      <c r="G5" s="42" t="s">
        <v>190</v>
      </c>
      <c r="H5" s="42" t="s">
        <v>191</v>
      </c>
      <c r="I5" s="42" t="s">
        <v>188</v>
      </c>
      <c r="J5" s="42" t="s">
        <v>189</v>
      </c>
      <c r="K5" s="42" t="s">
        <v>192</v>
      </c>
    </row>
    <row r="6" spans="1:11" ht="15" customHeight="1">
      <c r="A6" s="44"/>
      <c r="B6" s="45"/>
      <c r="C6" s="44"/>
      <c r="D6" s="44"/>
      <c r="E6" s="44"/>
      <c r="F6" s="44"/>
      <c r="G6" s="44"/>
      <c r="H6" s="44"/>
      <c r="I6" s="44"/>
      <c r="J6" s="44"/>
      <c r="K6" s="44"/>
    </row>
    <row r="7" spans="1:11" ht="15" customHeight="1">
      <c r="A7" s="46" t="s">
        <v>193</v>
      </c>
      <c r="B7" s="47" t="s">
        <v>194</v>
      </c>
      <c r="C7" s="48"/>
      <c r="D7" s="48"/>
      <c r="E7" s="48"/>
      <c r="F7" s="48"/>
      <c r="G7" s="48"/>
      <c r="H7" s="48"/>
      <c r="I7" s="48"/>
      <c r="J7" s="48"/>
      <c r="K7" s="48"/>
    </row>
    <row r="8" spans="1:11" ht="15" customHeight="1">
      <c r="A8" s="46"/>
      <c r="B8" s="47"/>
      <c r="C8" s="46"/>
      <c r="D8" s="46"/>
      <c r="E8" s="46"/>
      <c r="F8" s="46"/>
      <c r="G8" s="46"/>
      <c r="H8" s="46"/>
      <c r="I8" s="46"/>
      <c r="J8" s="46"/>
      <c r="K8" s="46"/>
    </row>
    <row r="9" spans="1:11" ht="15" customHeight="1">
      <c r="A9" s="46" t="s">
        <v>195</v>
      </c>
      <c r="B9" s="47" t="s">
        <v>196</v>
      </c>
      <c r="C9" s="48"/>
      <c r="D9" s="48"/>
      <c r="E9" s="48"/>
      <c r="F9" s="48"/>
      <c r="G9" s="48"/>
      <c r="H9" s="48"/>
      <c r="I9" s="48"/>
      <c r="J9" s="48"/>
      <c r="K9" s="48"/>
    </row>
    <row r="10" spans="1:11" ht="15" customHeight="1">
      <c r="A10" s="46"/>
      <c r="B10" s="47"/>
      <c r="C10" s="46"/>
      <c r="D10" s="46"/>
      <c r="E10" s="46"/>
      <c r="F10" s="46"/>
      <c r="G10" s="46"/>
      <c r="H10" s="46"/>
      <c r="I10" s="46"/>
      <c r="J10" s="46"/>
      <c r="K10" s="46"/>
    </row>
    <row r="11" spans="1:11" ht="15" customHeight="1">
      <c r="A11" s="46" t="s">
        <v>197</v>
      </c>
      <c r="B11" s="47" t="s">
        <v>198</v>
      </c>
      <c r="C11" s="48"/>
      <c r="D11" s="48"/>
      <c r="E11" s="48"/>
      <c r="F11" s="48"/>
      <c r="G11" s="48"/>
      <c r="H11" s="48"/>
      <c r="I11" s="48"/>
      <c r="J11" s="48"/>
      <c r="K11" s="48"/>
    </row>
    <row r="12" spans="1:11" ht="15" customHeight="1">
      <c r="A12" s="46"/>
      <c r="B12" s="47"/>
      <c r="C12" s="46"/>
      <c r="D12" s="46"/>
      <c r="E12" s="46"/>
      <c r="F12" s="46"/>
      <c r="G12" s="46"/>
      <c r="H12" s="46"/>
      <c r="I12" s="46"/>
      <c r="J12" s="46"/>
      <c r="K12" s="46"/>
    </row>
    <row r="13" spans="1:11" ht="15" customHeight="1">
      <c r="A13" s="46" t="s">
        <v>199</v>
      </c>
      <c r="B13" s="47" t="s">
        <v>200</v>
      </c>
      <c r="C13" s="48"/>
      <c r="D13" s="48"/>
      <c r="E13" s="48"/>
      <c r="F13" s="48"/>
      <c r="G13" s="48"/>
      <c r="H13" s="48"/>
      <c r="I13" s="48"/>
      <c r="J13" s="48"/>
      <c r="K13" s="48"/>
    </row>
    <row r="14" spans="1:11" ht="15" customHeight="1">
      <c r="A14" s="46" t="s">
        <v>201</v>
      </c>
      <c r="B14" s="47" t="s">
        <v>202</v>
      </c>
      <c r="C14" s="49">
        <v>378750</v>
      </c>
      <c r="D14" s="49">
        <v>375600</v>
      </c>
      <c r="E14" s="49">
        <v>3150</v>
      </c>
      <c r="F14" s="49">
        <v>0.84</v>
      </c>
      <c r="G14" s="49">
        <v>1133476</v>
      </c>
      <c r="H14" s="49">
        <v>1126800</v>
      </c>
      <c r="I14" s="49">
        <v>6676</v>
      </c>
      <c r="J14" s="49">
        <v>0.59</v>
      </c>
      <c r="K14" s="49">
        <v>4507200</v>
      </c>
    </row>
    <row r="15" spans="1:11" ht="15" customHeight="1">
      <c r="A15" s="46" t="s">
        <v>203</v>
      </c>
      <c r="B15" s="47" t="s">
        <v>204</v>
      </c>
      <c r="C15" s="49">
        <v>-3703</v>
      </c>
      <c r="D15" s="49">
        <v>2457.56</v>
      </c>
      <c r="E15" s="49">
        <v>-6160.56</v>
      </c>
      <c r="F15" s="49">
        <v>-250.68</v>
      </c>
      <c r="G15" s="49">
        <v>-8654</v>
      </c>
      <c r="H15" s="49">
        <v>3529.6</v>
      </c>
      <c r="I15" s="49">
        <v>-12183.6</v>
      </c>
      <c r="J15" s="49">
        <v>-345.18</v>
      </c>
      <c r="K15" s="49">
        <v>68308.84</v>
      </c>
    </row>
    <row r="17" spans="1:11" ht="15" customHeight="1">
      <c r="A17" s="46" t="s">
        <v>205</v>
      </c>
      <c r="B17" s="47" t="s">
        <v>206</v>
      </c>
      <c r="C17" s="51">
        <v>375047</v>
      </c>
      <c r="D17" s="51">
        <v>378057.56</v>
      </c>
      <c r="E17" s="51">
        <v>-3010.56</v>
      </c>
      <c r="F17" s="51">
        <v>-0.8</v>
      </c>
      <c r="G17" s="51">
        <v>1124822</v>
      </c>
      <c r="H17" s="51">
        <v>1130329.6000000001</v>
      </c>
      <c r="I17" s="51">
        <v>-5507.6</v>
      </c>
      <c r="J17" s="51">
        <v>-0.49</v>
      </c>
      <c r="K17" s="51">
        <v>4575508.84</v>
      </c>
    </row>
    <row r="18" spans="1:11" ht="15" customHeight="1">
      <c r="A18" s="46"/>
      <c r="B18" s="47"/>
      <c r="C18" s="46"/>
      <c r="D18" s="46"/>
      <c r="E18" s="46"/>
      <c r="F18" s="46"/>
      <c r="G18" s="46"/>
      <c r="H18" s="46"/>
      <c r="I18" s="46"/>
      <c r="J18" s="46"/>
      <c r="K18" s="46"/>
    </row>
    <row r="19" spans="1:11" ht="15" customHeight="1">
      <c r="A19" s="46" t="s">
        <v>207</v>
      </c>
      <c r="B19" s="47" t="s">
        <v>208</v>
      </c>
      <c r="C19" s="48"/>
      <c r="D19" s="48"/>
      <c r="E19" s="48"/>
      <c r="F19" s="48"/>
      <c r="G19" s="48"/>
      <c r="H19" s="48"/>
      <c r="I19" s="48"/>
      <c r="J19" s="48"/>
      <c r="K19" s="48"/>
    </row>
    <row r="20" spans="1:11" ht="15" customHeight="1">
      <c r="A20" s="46" t="s">
        <v>209</v>
      </c>
      <c r="B20" s="47" t="s">
        <v>210</v>
      </c>
      <c r="C20" s="49">
        <v>-10538</v>
      </c>
      <c r="D20" s="49">
        <v>-1125</v>
      </c>
      <c r="E20" s="49">
        <v>-9413</v>
      </c>
      <c r="F20" s="49">
        <v>-836.71</v>
      </c>
      <c r="G20" s="49">
        <v>-43564.24</v>
      </c>
      <c r="H20" s="49">
        <v>-4673.07</v>
      </c>
      <c r="I20" s="49">
        <v>-38891.17</v>
      </c>
      <c r="J20" s="49">
        <v>-832.24</v>
      </c>
      <c r="K20" s="49">
        <v>-19298.03</v>
      </c>
    </row>
    <row r="21" spans="1:11" ht="15" customHeight="1">
      <c r="A21" s="46" t="s">
        <v>211</v>
      </c>
      <c r="B21" s="47" t="s">
        <v>212</v>
      </c>
      <c r="C21" s="49">
        <v>-54168.3</v>
      </c>
      <c r="D21" s="49">
        <v>-41586.33</v>
      </c>
      <c r="E21" s="49">
        <v>-12581.97</v>
      </c>
      <c r="F21" s="49">
        <v>-30.26</v>
      </c>
      <c r="G21" s="49">
        <v>-209656.4</v>
      </c>
      <c r="H21" s="49">
        <v>-131858.97</v>
      </c>
      <c r="I21" s="49">
        <v>-77797.429999999993</v>
      </c>
      <c r="J21" s="49">
        <v>-59</v>
      </c>
      <c r="K21" s="49">
        <v>-414842.21</v>
      </c>
    </row>
    <row r="22" spans="1:11" ht="15" customHeight="1">
      <c r="A22" s="46" t="s">
        <v>213</v>
      </c>
      <c r="B22" s="47" t="s">
        <v>214</v>
      </c>
      <c r="C22" s="49">
        <v>-1999</v>
      </c>
      <c r="D22" s="49">
        <v>-450</v>
      </c>
      <c r="E22" s="49">
        <v>-1549</v>
      </c>
      <c r="F22" s="49">
        <v>-344.22</v>
      </c>
      <c r="G22" s="49">
        <v>-2303.37</v>
      </c>
      <c r="H22" s="49">
        <v>-1350</v>
      </c>
      <c r="I22" s="49">
        <v>-953.37</v>
      </c>
      <c r="J22" s="49">
        <v>-70.62</v>
      </c>
      <c r="K22" s="49">
        <v>-5400</v>
      </c>
    </row>
    <row r="23" spans="1:11" ht="15" customHeight="1">
      <c r="A23" s="46" t="s">
        <v>215</v>
      </c>
      <c r="B23" s="47" t="s">
        <v>216</v>
      </c>
      <c r="C23" s="49">
        <v>-1175</v>
      </c>
      <c r="D23" s="49">
        <v>-1369</v>
      </c>
      <c r="E23" s="49">
        <v>194</v>
      </c>
      <c r="F23" s="49">
        <v>14.17</v>
      </c>
      <c r="G23" s="49">
        <v>-4519.5200000000004</v>
      </c>
      <c r="H23" s="49">
        <v>-4069</v>
      </c>
      <c r="I23" s="49">
        <v>-450.52</v>
      </c>
      <c r="J23" s="49">
        <v>-11.07</v>
      </c>
      <c r="K23" s="49">
        <v>-16390</v>
      </c>
    </row>
    <row r="24" spans="1:11" ht="15" customHeight="1">
      <c r="A24" s="46" t="s">
        <v>217</v>
      </c>
      <c r="B24" s="47" t="s">
        <v>218</v>
      </c>
      <c r="C24" s="49">
        <v>-1700</v>
      </c>
      <c r="D24" s="49">
        <v>0</v>
      </c>
      <c r="E24" s="49">
        <v>-1700</v>
      </c>
      <c r="F24" s="48" t="s">
        <v>219</v>
      </c>
      <c r="G24" s="49">
        <v>-5100</v>
      </c>
      <c r="H24" s="49">
        <v>0</v>
      </c>
      <c r="I24" s="49">
        <v>-5100</v>
      </c>
      <c r="J24" s="48" t="s">
        <v>219</v>
      </c>
      <c r="K24" s="49">
        <v>0</v>
      </c>
    </row>
    <row r="25" spans="1:11" ht="15" customHeight="1">
      <c r="A25" s="46" t="s">
        <v>220</v>
      </c>
      <c r="B25" s="47" t="s">
        <v>221</v>
      </c>
      <c r="C25" s="49">
        <v>-14935.52</v>
      </c>
      <c r="D25" s="49">
        <v>-20188.27</v>
      </c>
      <c r="E25" s="49">
        <v>5252.75</v>
      </c>
      <c r="F25" s="49">
        <v>26.02</v>
      </c>
      <c r="G25" s="49">
        <v>18363.490000000002</v>
      </c>
      <c r="H25" s="49">
        <v>-63218.23</v>
      </c>
      <c r="I25" s="49">
        <v>81581.72</v>
      </c>
      <c r="J25" s="49">
        <v>129.05000000000001</v>
      </c>
      <c r="K25" s="49">
        <v>-189008.51</v>
      </c>
    </row>
    <row r="26" spans="1:11" ht="15" customHeight="1">
      <c r="A26" s="46"/>
      <c r="B26" s="47"/>
      <c r="C26" s="50"/>
      <c r="D26" s="50"/>
      <c r="E26" s="50"/>
      <c r="F26" s="50"/>
      <c r="G26" s="50"/>
      <c r="H26" s="50"/>
      <c r="I26" s="50"/>
      <c r="J26" s="50"/>
      <c r="K26" s="50"/>
    </row>
    <row r="27" spans="1:11" ht="15" customHeight="1">
      <c r="A27" s="46" t="s">
        <v>222</v>
      </c>
      <c r="B27" s="47" t="s">
        <v>223</v>
      </c>
      <c r="C27" s="51">
        <v>-84515.82</v>
      </c>
      <c r="D27" s="51">
        <v>-64718.6</v>
      </c>
      <c r="E27" s="51">
        <v>-19797.22</v>
      </c>
      <c r="F27" s="51">
        <v>-30.59</v>
      </c>
      <c r="G27" s="51">
        <v>-246780.04</v>
      </c>
      <c r="H27" s="51">
        <v>-205169.27</v>
      </c>
      <c r="I27" s="51">
        <v>-41610.769999999997</v>
      </c>
      <c r="J27" s="51">
        <v>-20.28</v>
      </c>
      <c r="K27" s="51">
        <v>-644938.75</v>
      </c>
    </row>
    <row r="28" spans="1:11" ht="15" customHeight="1">
      <c r="A28" s="46"/>
      <c r="B28" s="47"/>
      <c r="C28" s="46"/>
      <c r="D28" s="46"/>
      <c r="E28" s="46"/>
      <c r="F28" s="46"/>
      <c r="G28" s="46"/>
      <c r="H28" s="46"/>
      <c r="I28" s="46"/>
      <c r="J28" s="46"/>
      <c r="K28" s="46"/>
    </row>
    <row r="29" spans="1:11" ht="15" customHeight="1">
      <c r="A29" s="46" t="s">
        <v>224</v>
      </c>
      <c r="B29" s="47" t="s">
        <v>225</v>
      </c>
      <c r="C29" s="48"/>
      <c r="D29" s="48"/>
      <c r="E29" s="48"/>
      <c r="F29" s="48"/>
      <c r="G29" s="48"/>
      <c r="H29" s="48"/>
      <c r="I29" s="48"/>
      <c r="J29" s="48"/>
      <c r="K29" s="48"/>
    </row>
    <row r="30" spans="1:11" ht="15" customHeight="1">
      <c r="A30" s="46" t="s">
        <v>226</v>
      </c>
      <c r="B30" s="47" t="s">
        <v>227</v>
      </c>
      <c r="C30" s="49">
        <v>9136.0300000000007</v>
      </c>
      <c r="D30" s="49">
        <v>8141.64</v>
      </c>
      <c r="E30" s="49">
        <v>994.39</v>
      </c>
      <c r="F30" s="49">
        <v>12.21</v>
      </c>
      <c r="G30" s="49">
        <v>25269.66</v>
      </c>
      <c r="H30" s="49">
        <v>24424.92</v>
      </c>
      <c r="I30" s="49">
        <v>844.74</v>
      </c>
      <c r="J30" s="49">
        <v>3.46</v>
      </c>
      <c r="K30" s="49">
        <v>97699.68</v>
      </c>
    </row>
    <row r="31" spans="1:11" ht="15" customHeight="1">
      <c r="A31" s="46" t="s">
        <v>228</v>
      </c>
      <c r="B31" s="47" t="s">
        <v>229</v>
      </c>
      <c r="C31" s="49">
        <v>546.84</v>
      </c>
      <c r="D31" s="49">
        <v>549.23</v>
      </c>
      <c r="E31" s="49">
        <v>-2.39</v>
      </c>
      <c r="F31" s="49">
        <v>-0.44</v>
      </c>
      <c r="G31" s="49">
        <v>2233.02</v>
      </c>
      <c r="H31" s="49">
        <v>1647.69</v>
      </c>
      <c r="I31" s="49">
        <v>585.33000000000004</v>
      </c>
      <c r="J31" s="49">
        <v>35.520000000000003</v>
      </c>
      <c r="K31" s="49">
        <v>6590.76</v>
      </c>
    </row>
    <row r="32" spans="1:11" ht="15" customHeight="1">
      <c r="A32" s="46" t="s">
        <v>230</v>
      </c>
      <c r="B32" s="47" t="s">
        <v>231</v>
      </c>
      <c r="C32" s="49">
        <v>10234.08</v>
      </c>
      <c r="D32" s="49">
        <v>9600</v>
      </c>
      <c r="E32" s="49">
        <v>634.08000000000004</v>
      </c>
      <c r="F32" s="49">
        <v>6.6</v>
      </c>
      <c r="G32" s="49">
        <v>30827.93</v>
      </c>
      <c r="H32" s="49">
        <v>28800</v>
      </c>
      <c r="I32" s="49">
        <v>2027.93</v>
      </c>
      <c r="J32" s="49">
        <v>7.04</v>
      </c>
      <c r="K32" s="49">
        <v>115200</v>
      </c>
    </row>
    <row r="33" spans="1:11" ht="15" customHeight="1">
      <c r="A33" s="46" t="s">
        <v>232</v>
      </c>
      <c r="B33" s="47" t="s">
        <v>233</v>
      </c>
      <c r="C33" s="49">
        <v>2184.0500000000002</v>
      </c>
      <c r="D33" s="49">
        <v>2225</v>
      </c>
      <c r="E33" s="49">
        <v>-40.950000000000003</v>
      </c>
      <c r="F33" s="49">
        <v>-1.84</v>
      </c>
      <c r="G33" s="49">
        <v>6156.62</v>
      </c>
      <c r="H33" s="49">
        <v>6625</v>
      </c>
      <c r="I33" s="49">
        <v>-468.38</v>
      </c>
      <c r="J33" s="49">
        <v>-7.07</v>
      </c>
      <c r="K33" s="49">
        <v>27275</v>
      </c>
    </row>
    <row r="34" spans="1:11" ht="15" customHeight="1">
      <c r="A34" s="46" t="s">
        <v>234</v>
      </c>
      <c r="B34" s="47" t="s">
        <v>235</v>
      </c>
      <c r="C34" s="49">
        <v>0</v>
      </c>
      <c r="D34" s="49">
        <v>0</v>
      </c>
      <c r="E34" s="49">
        <v>0</v>
      </c>
      <c r="F34" s="48" t="s">
        <v>219</v>
      </c>
      <c r="G34" s="49">
        <v>-99.73</v>
      </c>
      <c r="H34" s="49">
        <v>0</v>
      </c>
      <c r="I34" s="49">
        <v>-99.73</v>
      </c>
      <c r="J34" s="48" t="s">
        <v>219</v>
      </c>
      <c r="K34" s="49">
        <v>0</v>
      </c>
    </row>
    <row r="35" spans="1:11" ht="15" customHeight="1">
      <c r="A35" s="46" t="s">
        <v>236</v>
      </c>
      <c r="B35" s="47" t="s">
        <v>237</v>
      </c>
      <c r="C35" s="49">
        <v>3725</v>
      </c>
      <c r="D35" s="49">
        <v>4171.88</v>
      </c>
      <c r="E35" s="49">
        <v>-446.88</v>
      </c>
      <c r="F35" s="49">
        <v>-10.71</v>
      </c>
      <c r="G35" s="49">
        <v>11725</v>
      </c>
      <c r="H35" s="49">
        <v>12421.88</v>
      </c>
      <c r="I35" s="49">
        <v>-696.88</v>
      </c>
      <c r="J35" s="49">
        <v>-5.61</v>
      </c>
      <c r="K35" s="49">
        <v>51140.66</v>
      </c>
    </row>
    <row r="36" spans="1:11" ht="15" customHeight="1">
      <c r="A36" s="46" t="s">
        <v>238</v>
      </c>
      <c r="B36" s="47" t="s">
        <v>239</v>
      </c>
      <c r="C36" s="49">
        <v>768.61</v>
      </c>
      <c r="D36" s="49">
        <v>0</v>
      </c>
      <c r="E36" s="49">
        <v>768.61</v>
      </c>
      <c r="F36" s="48" t="s">
        <v>219</v>
      </c>
      <c r="G36" s="49">
        <v>768.61</v>
      </c>
      <c r="H36" s="49">
        <v>0</v>
      </c>
      <c r="I36" s="49">
        <v>768.61</v>
      </c>
      <c r="J36" s="48" t="s">
        <v>219</v>
      </c>
      <c r="K36" s="49">
        <v>0</v>
      </c>
    </row>
    <row r="37" spans="1:11" ht="15" customHeight="1">
      <c r="A37" s="46" t="s">
        <v>240</v>
      </c>
      <c r="B37" s="47" t="s">
        <v>241</v>
      </c>
      <c r="C37" s="49">
        <v>975</v>
      </c>
      <c r="D37" s="49">
        <v>75</v>
      </c>
      <c r="E37" s="49">
        <v>900</v>
      </c>
      <c r="F37" s="49">
        <v>1200</v>
      </c>
      <c r="G37" s="49">
        <v>2025</v>
      </c>
      <c r="H37" s="49">
        <v>225</v>
      </c>
      <c r="I37" s="49">
        <v>1800</v>
      </c>
      <c r="J37" s="49">
        <v>800</v>
      </c>
      <c r="K37" s="49">
        <v>900</v>
      </c>
    </row>
    <row r="38" spans="1:11" ht="15" customHeight="1">
      <c r="A38" s="46" t="s">
        <v>242</v>
      </c>
      <c r="B38" s="47" t="s">
        <v>243</v>
      </c>
      <c r="C38" s="49">
        <v>-14206.89</v>
      </c>
      <c r="D38" s="49">
        <v>-4461.8900000000003</v>
      </c>
      <c r="E38" s="49">
        <v>-9745</v>
      </c>
      <c r="F38" s="49">
        <v>-218.41</v>
      </c>
      <c r="G38" s="49">
        <v>-18442.28</v>
      </c>
      <c r="H38" s="49">
        <v>-13764.78</v>
      </c>
      <c r="I38" s="49">
        <v>-4677.5</v>
      </c>
      <c r="J38" s="49">
        <v>-33.979999999999997</v>
      </c>
      <c r="K38" s="49">
        <v>-55829.49</v>
      </c>
    </row>
    <row r="39" spans="1:11" ht="15" customHeight="1">
      <c r="A39" s="46" t="s">
        <v>244</v>
      </c>
      <c r="B39" s="47" t="s">
        <v>245</v>
      </c>
      <c r="C39" s="49">
        <v>0</v>
      </c>
      <c r="D39" s="49">
        <v>0</v>
      </c>
      <c r="E39" s="49">
        <v>0</v>
      </c>
      <c r="F39" s="48" t="s">
        <v>219</v>
      </c>
      <c r="G39" s="49">
        <v>49.72</v>
      </c>
      <c r="H39" s="49">
        <v>0</v>
      </c>
      <c r="I39" s="49">
        <v>49.72</v>
      </c>
      <c r="J39" s="48" t="s">
        <v>219</v>
      </c>
      <c r="K39" s="49">
        <v>0</v>
      </c>
    </row>
    <row r="40" spans="1:11" ht="15" customHeight="1">
      <c r="A40" s="46" t="s">
        <v>246</v>
      </c>
      <c r="B40" s="47" t="s">
        <v>247</v>
      </c>
      <c r="C40" s="49">
        <v>5</v>
      </c>
      <c r="D40" s="49">
        <v>0</v>
      </c>
      <c r="E40" s="49">
        <v>5</v>
      </c>
      <c r="F40" s="48" t="s">
        <v>219</v>
      </c>
      <c r="G40" s="49">
        <v>5</v>
      </c>
      <c r="H40" s="49">
        <v>0</v>
      </c>
      <c r="I40" s="49">
        <v>5</v>
      </c>
      <c r="J40" s="48" t="s">
        <v>219</v>
      </c>
      <c r="K40" s="49">
        <v>0</v>
      </c>
    </row>
    <row r="41" spans="1:11" ht="15" customHeight="1">
      <c r="A41" s="46" t="s">
        <v>248</v>
      </c>
      <c r="B41" s="47" t="s">
        <v>249</v>
      </c>
      <c r="C41" s="49">
        <v>625</v>
      </c>
      <c r="D41" s="49">
        <v>500</v>
      </c>
      <c r="E41" s="49">
        <v>125</v>
      </c>
      <c r="F41" s="49">
        <v>25</v>
      </c>
      <c r="G41" s="49">
        <v>865</v>
      </c>
      <c r="H41" s="49">
        <v>1500</v>
      </c>
      <c r="I41" s="49">
        <v>-635</v>
      </c>
      <c r="J41" s="49">
        <v>-42.33</v>
      </c>
      <c r="K41" s="49">
        <v>6000</v>
      </c>
    </row>
    <row r="42" spans="1:11" ht="15" customHeight="1">
      <c r="A42" s="46" t="s">
        <v>250</v>
      </c>
      <c r="B42" s="47" t="s">
        <v>251</v>
      </c>
      <c r="C42" s="49">
        <v>0</v>
      </c>
      <c r="D42" s="49">
        <v>0</v>
      </c>
      <c r="E42" s="49">
        <v>0</v>
      </c>
      <c r="F42" s="48" t="s">
        <v>219</v>
      </c>
      <c r="G42" s="49">
        <v>0</v>
      </c>
      <c r="H42" s="49">
        <v>25</v>
      </c>
      <c r="I42" s="49">
        <v>-25</v>
      </c>
      <c r="J42" s="49">
        <v>-100</v>
      </c>
      <c r="K42" s="49">
        <v>75</v>
      </c>
    </row>
    <row r="43" spans="1:11" ht="15" customHeight="1">
      <c r="A43" s="46" t="s">
        <v>252</v>
      </c>
      <c r="B43" s="47" t="s">
        <v>253</v>
      </c>
      <c r="C43" s="49">
        <v>625.80999999999995</v>
      </c>
      <c r="D43" s="49">
        <v>400</v>
      </c>
      <c r="E43" s="49">
        <v>225.81</v>
      </c>
      <c r="F43" s="49">
        <v>56.45</v>
      </c>
      <c r="G43" s="49">
        <v>2332.83</v>
      </c>
      <c r="H43" s="49">
        <v>1200</v>
      </c>
      <c r="I43" s="49">
        <v>1132.83</v>
      </c>
      <c r="J43" s="49">
        <v>94.4</v>
      </c>
      <c r="K43" s="49">
        <v>5500</v>
      </c>
    </row>
    <row r="44" spans="1:11" ht="15" customHeight="1">
      <c r="A44" s="46" t="s">
        <v>254</v>
      </c>
      <c r="B44" s="47" t="s">
        <v>255</v>
      </c>
      <c r="C44" s="49">
        <v>1475</v>
      </c>
      <c r="D44" s="49">
        <v>1200</v>
      </c>
      <c r="E44" s="49">
        <v>275</v>
      </c>
      <c r="F44" s="49">
        <v>22.92</v>
      </c>
      <c r="G44" s="49">
        <v>3099.31</v>
      </c>
      <c r="H44" s="49">
        <v>3560</v>
      </c>
      <c r="I44" s="49">
        <v>-460.69</v>
      </c>
      <c r="J44" s="49">
        <v>-12.94</v>
      </c>
      <c r="K44" s="49">
        <v>14720</v>
      </c>
    </row>
    <row r="45" spans="1:11" ht="15" customHeight="1">
      <c r="A45" s="46" t="s">
        <v>256</v>
      </c>
      <c r="B45" s="47" t="s">
        <v>257</v>
      </c>
      <c r="C45" s="49">
        <v>10614</v>
      </c>
      <c r="D45" s="49">
        <v>1427</v>
      </c>
      <c r="E45" s="49">
        <v>9187</v>
      </c>
      <c r="F45" s="49">
        <v>643.79999999999995</v>
      </c>
      <c r="G45" s="49">
        <v>24925</v>
      </c>
      <c r="H45" s="49">
        <v>4281</v>
      </c>
      <c r="I45" s="49">
        <v>20644</v>
      </c>
      <c r="J45" s="49">
        <v>482.22</v>
      </c>
      <c r="K45" s="49">
        <v>17124</v>
      </c>
    </row>
    <row r="46" spans="1:11" ht="15" customHeight="1">
      <c r="A46" s="46" t="s">
        <v>258</v>
      </c>
      <c r="B46" s="47" t="s">
        <v>259</v>
      </c>
      <c r="C46" s="49">
        <v>4725</v>
      </c>
      <c r="D46" s="49">
        <v>950</v>
      </c>
      <c r="E46" s="49">
        <v>3775</v>
      </c>
      <c r="F46" s="49">
        <v>397.37</v>
      </c>
      <c r="G46" s="49">
        <v>10050</v>
      </c>
      <c r="H46" s="49">
        <v>3900</v>
      </c>
      <c r="I46" s="49">
        <v>6150</v>
      </c>
      <c r="J46" s="49">
        <v>157.69</v>
      </c>
      <c r="K46" s="49">
        <v>16000</v>
      </c>
    </row>
    <row r="47" spans="1:11" ht="15" customHeight="1">
      <c r="A47" s="46" t="s">
        <v>260</v>
      </c>
      <c r="B47" s="47" t="s">
        <v>261</v>
      </c>
      <c r="C47" s="49">
        <v>433</v>
      </c>
      <c r="D47" s="49">
        <v>250</v>
      </c>
      <c r="E47" s="49">
        <v>183</v>
      </c>
      <c r="F47" s="49">
        <v>73.2</v>
      </c>
      <c r="G47" s="49">
        <v>1856</v>
      </c>
      <c r="H47" s="49">
        <v>750</v>
      </c>
      <c r="I47" s="49">
        <v>1106</v>
      </c>
      <c r="J47" s="49">
        <v>147.47</v>
      </c>
      <c r="K47" s="49">
        <v>3000</v>
      </c>
    </row>
    <row r="48" spans="1:11" ht="15" customHeight="1">
      <c r="A48" s="46" t="s">
        <v>262</v>
      </c>
      <c r="B48" s="47" t="s">
        <v>263</v>
      </c>
      <c r="C48" s="49">
        <v>3508</v>
      </c>
      <c r="D48" s="49">
        <v>0</v>
      </c>
      <c r="E48" s="49">
        <v>3508</v>
      </c>
      <c r="F48" s="48" t="s">
        <v>219</v>
      </c>
      <c r="G48" s="49">
        <v>3513</v>
      </c>
      <c r="H48" s="49">
        <v>0</v>
      </c>
      <c r="I48" s="49">
        <v>3513</v>
      </c>
      <c r="J48" s="48" t="s">
        <v>219</v>
      </c>
      <c r="K48" s="49">
        <v>0</v>
      </c>
    </row>
    <row r="49" spans="1:11" ht="15" customHeight="1">
      <c r="A49" s="46" t="s">
        <v>264</v>
      </c>
      <c r="B49" s="47" t="s">
        <v>265</v>
      </c>
      <c r="C49" s="49">
        <v>0</v>
      </c>
      <c r="D49" s="49">
        <v>0</v>
      </c>
      <c r="E49" s="49">
        <v>0</v>
      </c>
      <c r="F49" s="48" t="s">
        <v>219</v>
      </c>
      <c r="G49" s="49">
        <v>0</v>
      </c>
      <c r="H49" s="49">
        <v>0</v>
      </c>
      <c r="I49" s="49">
        <v>0</v>
      </c>
      <c r="J49" s="48" t="s">
        <v>219</v>
      </c>
      <c r="K49" s="49">
        <v>1000</v>
      </c>
    </row>
    <row r="50" spans="1:11" ht="15" customHeight="1">
      <c r="A50" s="46" t="s">
        <v>266</v>
      </c>
      <c r="B50" s="47" t="s">
        <v>267</v>
      </c>
      <c r="C50" s="49">
        <v>900</v>
      </c>
      <c r="D50" s="49">
        <v>0</v>
      </c>
      <c r="E50" s="49">
        <v>900</v>
      </c>
      <c r="F50" s="48" t="s">
        <v>219</v>
      </c>
      <c r="G50" s="49">
        <v>1910</v>
      </c>
      <c r="H50" s="49">
        <v>0</v>
      </c>
      <c r="I50" s="49">
        <v>1910</v>
      </c>
      <c r="J50" s="48" t="s">
        <v>219</v>
      </c>
      <c r="K50" s="49">
        <v>0</v>
      </c>
    </row>
    <row r="51" spans="1:11" ht="15" customHeight="1">
      <c r="A51" s="46" t="s">
        <v>268</v>
      </c>
      <c r="B51" s="47" t="s">
        <v>269</v>
      </c>
      <c r="C51" s="49">
        <v>103.35</v>
      </c>
      <c r="D51" s="49">
        <v>300</v>
      </c>
      <c r="E51" s="49">
        <v>-196.65</v>
      </c>
      <c r="F51" s="49">
        <v>-65.55</v>
      </c>
      <c r="G51" s="49">
        <v>369.29</v>
      </c>
      <c r="H51" s="49">
        <v>900</v>
      </c>
      <c r="I51" s="49">
        <v>-530.71</v>
      </c>
      <c r="J51" s="49">
        <v>-58.97</v>
      </c>
      <c r="K51" s="49">
        <v>3600</v>
      </c>
    </row>
    <row r="52" spans="1:11" ht="15" customHeight="1">
      <c r="A52" s="46" t="s">
        <v>270</v>
      </c>
      <c r="B52" s="47" t="s">
        <v>271</v>
      </c>
      <c r="C52" s="49">
        <v>2177.0500000000002</v>
      </c>
      <c r="D52" s="49">
        <v>2002.5</v>
      </c>
      <c r="E52" s="49">
        <v>174.55</v>
      </c>
      <c r="F52" s="49">
        <v>8.7200000000000006</v>
      </c>
      <c r="G52" s="49">
        <v>6164.97</v>
      </c>
      <c r="H52" s="49">
        <v>5962.5</v>
      </c>
      <c r="I52" s="49">
        <v>202.47</v>
      </c>
      <c r="J52" s="49">
        <v>3.4</v>
      </c>
      <c r="K52" s="49">
        <v>24547.5</v>
      </c>
    </row>
    <row r="53" spans="1:11" ht="15" customHeight="1">
      <c r="A53" s="46" t="s">
        <v>272</v>
      </c>
      <c r="B53" s="47" t="s">
        <v>273</v>
      </c>
      <c r="C53" s="49">
        <v>10930</v>
      </c>
      <c r="D53" s="49">
        <v>1820</v>
      </c>
      <c r="E53" s="49">
        <v>9110</v>
      </c>
      <c r="F53" s="49">
        <v>500.55</v>
      </c>
      <c r="G53" s="49">
        <v>23161.5</v>
      </c>
      <c r="H53" s="49">
        <v>7560</v>
      </c>
      <c r="I53" s="49">
        <v>15601.5</v>
      </c>
      <c r="J53" s="49">
        <v>206.37</v>
      </c>
      <c r="K53" s="49">
        <v>31220</v>
      </c>
    </row>
    <row r="54" spans="1:11" ht="15" customHeight="1">
      <c r="A54" s="46" t="s">
        <v>274</v>
      </c>
      <c r="B54" s="47" t="s">
        <v>275</v>
      </c>
      <c r="C54" s="49">
        <v>2675.42</v>
      </c>
      <c r="D54" s="49">
        <v>1335</v>
      </c>
      <c r="E54" s="49">
        <v>1340.42</v>
      </c>
      <c r="F54" s="49">
        <v>100.41</v>
      </c>
      <c r="G54" s="49">
        <v>7747.59</v>
      </c>
      <c r="H54" s="49">
        <v>3975</v>
      </c>
      <c r="I54" s="49">
        <v>3772.59</v>
      </c>
      <c r="J54" s="49">
        <v>94.91</v>
      </c>
      <c r="K54" s="49">
        <v>16365</v>
      </c>
    </row>
    <row r="55" spans="1:11" ht="15" customHeight="1">
      <c r="A55" s="46"/>
      <c r="B55" s="47"/>
      <c r="C55" s="50"/>
      <c r="D55" s="50"/>
      <c r="E55" s="50"/>
      <c r="F55" s="50"/>
      <c r="G55" s="50"/>
      <c r="H55" s="50"/>
      <c r="I55" s="50"/>
      <c r="J55" s="50"/>
      <c r="K55" s="50"/>
    </row>
    <row r="56" spans="1:11" ht="15" customHeight="1">
      <c r="A56" s="46" t="s">
        <v>276</v>
      </c>
      <c r="B56" s="47" t="s">
        <v>277</v>
      </c>
      <c r="C56" s="51">
        <v>52159.35</v>
      </c>
      <c r="D56" s="51">
        <v>30485.360000000001</v>
      </c>
      <c r="E56" s="51">
        <v>21673.99</v>
      </c>
      <c r="F56" s="51">
        <v>71.099999999999994</v>
      </c>
      <c r="G56" s="51">
        <v>146513.04</v>
      </c>
      <c r="H56" s="51">
        <v>93993.21</v>
      </c>
      <c r="I56" s="51">
        <v>52519.83</v>
      </c>
      <c r="J56" s="51">
        <v>55.88</v>
      </c>
      <c r="K56" s="51">
        <v>382128.11</v>
      </c>
    </row>
    <row r="57" spans="1:11" ht="15" customHeight="1">
      <c r="A57" s="46"/>
      <c r="B57" s="47"/>
      <c r="C57" s="50"/>
      <c r="D57" s="50"/>
      <c r="E57" s="50"/>
      <c r="F57" s="50"/>
      <c r="G57" s="50"/>
      <c r="H57" s="50"/>
      <c r="I57" s="50"/>
      <c r="J57" s="50"/>
      <c r="K57" s="50"/>
    </row>
    <row r="58" spans="1:11" ht="15" customHeight="1">
      <c r="A58" s="46" t="s">
        <v>278</v>
      </c>
      <c r="B58" s="47" t="s">
        <v>279</v>
      </c>
      <c r="C58" s="51">
        <v>342690.53</v>
      </c>
      <c r="D58" s="51">
        <v>343824.32</v>
      </c>
      <c r="E58" s="51">
        <v>-1133.79</v>
      </c>
      <c r="F58" s="51">
        <v>-0.33</v>
      </c>
      <c r="G58" s="51">
        <v>1024555</v>
      </c>
      <c r="H58" s="51">
        <v>1019153.54</v>
      </c>
      <c r="I58" s="51">
        <v>5401.46</v>
      </c>
      <c r="J58" s="51">
        <v>0.53</v>
      </c>
      <c r="K58" s="51">
        <v>4312698.2</v>
      </c>
    </row>
    <row r="59" spans="1:11" ht="15" customHeight="1">
      <c r="A59" s="46"/>
      <c r="B59" s="47"/>
      <c r="C59" s="46"/>
      <c r="D59" s="46"/>
      <c r="E59" s="46"/>
      <c r="F59" s="46"/>
      <c r="G59" s="46"/>
      <c r="H59" s="46"/>
      <c r="I59" s="46"/>
      <c r="J59" s="46"/>
      <c r="K59" s="46"/>
    </row>
    <row r="60" spans="1:11" ht="15" customHeight="1">
      <c r="A60" s="46" t="s">
        <v>280</v>
      </c>
      <c r="B60" s="47" t="s">
        <v>281</v>
      </c>
      <c r="C60" s="48"/>
      <c r="D60" s="48"/>
      <c r="E60" s="48"/>
      <c r="F60" s="48"/>
      <c r="G60" s="48"/>
      <c r="H60" s="48"/>
      <c r="I60" s="48"/>
      <c r="J60" s="48"/>
      <c r="K60" s="48"/>
    </row>
    <row r="61" spans="1:11" ht="15" customHeight="1">
      <c r="A61" s="46"/>
      <c r="B61" s="47"/>
      <c r="C61" s="46"/>
      <c r="D61" s="46"/>
      <c r="E61" s="46"/>
      <c r="F61" s="46"/>
      <c r="G61" s="46"/>
      <c r="H61" s="46"/>
      <c r="I61" s="46"/>
      <c r="J61" s="46"/>
      <c r="K61" s="46"/>
    </row>
    <row r="62" spans="1:11" ht="15" customHeight="1">
      <c r="A62" s="46" t="s">
        <v>282</v>
      </c>
      <c r="B62" s="47" t="s">
        <v>283</v>
      </c>
      <c r="C62" s="48"/>
      <c r="D62" s="48"/>
      <c r="E62" s="48"/>
      <c r="F62" s="48"/>
      <c r="G62" s="48"/>
      <c r="H62" s="48"/>
      <c r="I62" s="48"/>
      <c r="J62" s="48"/>
      <c r="K62" s="48"/>
    </row>
    <row r="63" spans="1:11" ht="15" customHeight="1">
      <c r="A63" s="46" t="s">
        <v>284</v>
      </c>
      <c r="B63" s="47" t="s">
        <v>285</v>
      </c>
      <c r="C63" s="49">
        <v>7846.17</v>
      </c>
      <c r="D63" s="49">
        <v>7680</v>
      </c>
      <c r="E63" s="49">
        <v>-166.17</v>
      </c>
      <c r="F63" s="49">
        <v>-2.16</v>
      </c>
      <c r="G63" s="49">
        <v>20245.87</v>
      </c>
      <c r="H63" s="49">
        <v>17920</v>
      </c>
      <c r="I63" s="49">
        <v>-2325.87</v>
      </c>
      <c r="J63" s="49">
        <v>-12.98</v>
      </c>
      <c r="K63" s="49">
        <v>69273.600000000006</v>
      </c>
    </row>
    <row r="64" spans="1:11" ht="15" customHeight="1">
      <c r="A64" s="46" t="s">
        <v>286</v>
      </c>
      <c r="B64" s="47" t="s">
        <v>287</v>
      </c>
      <c r="C64" s="49">
        <v>350</v>
      </c>
      <c r="D64" s="49">
        <v>218.4</v>
      </c>
      <c r="E64" s="49">
        <v>-131.6</v>
      </c>
      <c r="F64" s="49">
        <v>-60.26</v>
      </c>
      <c r="G64" s="49">
        <v>1778.44</v>
      </c>
      <c r="H64" s="49">
        <v>907.2</v>
      </c>
      <c r="I64" s="49">
        <v>-871.24</v>
      </c>
      <c r="J64" s="49">
        <v>-96.04</v>
      </c>
      <c r="K64" s="49">
        <v>3746.4</v>
      </c>
    </row>
    <row r="65" spans="1:11" ht="15" customHeight="1">
      <c r="A65" s="46" t="s">
        <v>288</v>
      </c>
      <c r="B65" s="47" t="s">
        <v>289</v>
      </c>
      <c r="C65" s="49">
        <v>900</v>
      </c>
      <c r="D65" s="49">
        <v>117</v>
      </c>
      <c r="E65" s="49">
        <v>-783</v>
      </c>
      <c r="F65" s="49">
        <v>-669.23</v>
      </c>
      <c r="G65" s="49">
        <v>5250</v>
      </c>
      <c r="H65" s="49">
        <v>486</v>
      </c>
      <c r="I65" s="49">
        <v>-4764</v>
      </c>
      <c r="J65" s="49">
        <v>-980.25</v>
      </c>
      <c r="K65" s="49">
        <v>2007</v>
      </c>
    </row>
    <row r="66" spans="1:11" ht="15" customHeight="1">
      <c r="A66" s="46" t="s">
        <v>290</v>
      </c>
      <c r="B66" s="47" t="s">
        <v>291</v>
      </c>
      <c r="C66" s="49">
        <v>683.03</v>
      </c>
      <c r="D66" s="49">
        <v>643.72</v>
      </c>
      <c r="E66" s="49">
        <v>-39.31</v>
      </c>
      <c r="F66" s="49">
        <v>-6.11</v>
      </c>
      <c r="G66" s="49">
        <v>2319.66</v>
      </c>
      <c r="H66" s="49">
        <v>1534.42</v>
      </c>
      <c r="I66" s="49">
        <v>-785.24</v>
      </c>
      <c r="J66" s="49">
        <v>-51.18</v>
      </c>
      <c r="K66" s="49">
        <v>5951.14</v>
      </c>
    </row>
    <row r="67" spans="1:11" ht="15" customHeight="1">
      <c r="A67" s="46" t="s">
        <v>292</v>
      </c>
      <c r="B67" s="47" t="s">
        <v>293</v>
      </c>
      <c r="C67" s="49">
        <v>6095.5</v>
      </c>
      <c r="D67" s="49">
        <v>4800</v>
      </c>
      <c r="E67" s="49">
        <v>-1295.5</v>
      </c>
      <c r="F67" s="49">
        <v>-26.99</v>
      </c>
      <c r="G67" s="49">
        <v>7095.5</v>
      </c>
      <c r="H67" s="49">
        <v>11200</v>
      </c>
      <c r="I67" s="49">
        <v>4104.5</v>
      </c>
      <c r="J67" s="49">
        <v>36.65</v>
      </c>
      <c r="K67" s="49">
        <v>43200</v>
      </c>
    </row>
    <row r="68" spans="1:11" ht="15" customHeight="1">
      <c r="A68" s="46" t="s">
        <v>294</v>
      </c>
      <c r="B68" s="47" t="s">
        <v>295</v>
      </c>
      <c r="C68" s="49">
        <v>895.5</v>
      </c>
      <c r="D68" s="49">
        <v>0</v>
      </c>
      <c r="E68" s="49">
        <v>-895.5</v>
      </c>
      <c r="F68" s="48" t="s">
        <v>219</v>
      </c>
      <c r="G68" s="49">
        <v>1091.25</v>
      </c>
      <c r="H68" s="49">
        <v>0</v>
      </c>
      <c r="I68" s="49">
        <v>-1091.25</v>
      </c>
      <c r="J68" s="48" t="s">
        <v>219</v>
      </c>
      <c r="K68" s="49">
        <v>0</v>
      </c>
    </row>
    <row r="69" spans="1:11" ht="15" customHeight="1">
      <c r="A69" s="46" t="s">
        <v>296</v>
      </c>
      <c r="B69" s="47" t="s">
        <v>297</v>
      </c>
      <c r="C69" s="49">
        <v>350</v>
      </c>
      <c r="D69" s="49">
        <v>249.6</v>
      </c>
      <c r="E69" s="49">
        <v>-100.4</v>
      </c>
      <c r="F69" s="49">
        <v>-40.22</v>
      </c>
      <c r="G69" s="49">
        <v>350</v>
      </c>
      <c r="H69" s="49">
        <v>1036.8</v>
      </c>
      <c r="I69" s="49">
        <v>686.8</v>
      </c>
      <c r="J69" s="49">
        <v>66.239999999999995</v>
      </c>
      <c r="K69" s="49">
        <v>4281.6000000000004</v>
      </c>
    </row>
    <row r="70" spans="1:11" ht="15" customHeight="1">
      <c r="A70" s="46" t="s">
        <v>298</v>
      </c>
      <c r="B70" s="47" t="s">
        <v>299</v>
      </c>
      <c r="C70" s="49">
        <v>150</v>
      </c>
      <c r="D70" s="49">
        <v>78</v>
      </c>
      <c r="E70" s="49">
        <v>-72</v>
      </c>
      <c r="F70" s="49">
        <v>-92.31</v>
      </c>
      <c r="G70" s="49">
        <v>150</v>
      </c>
      <c r="H70" s="49">
        <v>324</v>
      </c>
      <c r="I70" s="49">
        <v>174</v>
      </c>
      <c r="J70" s="49">
        <v>53.7</v>
      </c>
      <c r="K70" s="49">
        <v>1338</v>
      </c>
    </row>
    <row r="71" spans="1:11" ht="15" customHeight="1">
      <c r="A71" s="46" t="s">
        <v>300</v>
      </c>
      <c r="B71" s="47" t="s">
        <v>301</v>
      </c>
      <c r="C71" s="49">
        <v>628.77</v>
      </c>
      <c r="D71" s="49">
        <v>404</v>
      </c>
      <c r="E71" s="49">
        <v>-224.77</v>
      </c>
      <c r="F71" s="49">
        <v>-55.64</v>
      </c>
      <c r="G71" s="49">
        <v>731.72</v>
      </c>
      <c r="H71" s="49">
        <v>979</v>
      </c>
      <c r="I71" s="49">
        <v>247.28</v>
      </c>
      <c r="J71" s="49">
        <v>25.26</v>
      </c>
      <c r="K71" s="49">
        <v>3798</v>
      </c>
    </row>
    <row r="72" spans="1:11" ht="15" customHeight="1">
      <c r="A72" s="46" t="s">
        <v>302</v>
      </c>
      <c r="B72" s="47" t="s">
        <v>303</v>
      </c>
      <c r="C72" s="49">
        <v>4879</v>
      </c>
      <c r="D72" s="49">
        <v>5280</v>
      </c>
      <c r="E72" s="49">
        <v>401</v>
      </c>
      <c r="F72" s="49">
        <v>7.59</v>
      </c>
      <c r="G72" s="49">
        <v>6082</v>
      </c>
      <c r="H72" s="49">
        <v>12320</v>
      </c>
      <c r="I72" s="49">
        <v>6238</v>
      </c>
      <c r="J72" s="49">
        <v>50.63</v>
      </c>
      <c r="K72" s="49">
        <v>47625.599999999999</v>
      </c>
    </row>
    <row r="73" spans="1:11" ht="15" customHeight="1">
      <c r="A73" s="46" t="s">
        <v>304</v>
      </c>
      <c r="B73" s="47" t="s">
        <v>305</v>
      </c>
      <c r="C73" s="49">
        <v>724.41</v>
      </c>
      <c r="D73" s="49">
        <v>0</v>
      </c>
      <c r="E73" s="49">
        <v>-724.41</v>
      </c>
      <c r="F73" s="48" t="s">
        <v>219</v>
      </c>
      <c r="G73" s="49">
        <v>724.41</v>
      </c>
      <c r="H73" s="49">
        <v>0</v>
      </c>
      <c r="I73" s="49">
        <v>-724.41</v>
      </c>
      <c r="J73" s="48" t="s">
        <v>219</v>
      </c>
      <c r="K73" s="49">
        <v>0</v>
      </c>
    </row>
    <row r="74" spans="1:11" ht="15" customHeight="1">
      <c r="A74" s="46" t="s">
        <v>306</v>
      </c>
      <c r="B74" s="47" t="s">
        <v>307</v>
      </c>
      <c r="C74" s="49">
        <v>350</v>
      </c>
      <c r="D74" s="49">
        <v>312</v>
      </c>
      <c r="E74" s="49">
        <v>-38</v>
      </c>
      <c r="F74" s="49">
        <v>-12.18</v>
      </c>
      <c r="G74" s="49">
        <v>350</v>
      </c>
      <c r="H74" s="49">
        <v>1296</v>
      </c>
      <c r="I74" s="49">
        <v>946</v>
      </c>
      <c r="J74" s="49">
        <v>72.989999999999995</v>
      </c>
      <c r="K74" s="49">
        <v>5352</v>
      </c>
    </row>
    <row r="75" spans="1:11" ht="15" customHeight="1">
      <c r="A75" s="46" t="s">
        <v>308</v>
      </c>
      <c r="B75" s="47" t="s">
        <v>309</v>
      </c>
      <c r="C75" s="49">
        <v>1650</v>
      </c>
      <c r="D75" s="49">
        <v>585</v>
      </c>
      <c r="E75" s="49">
        <v>-1065</v>
      </c>
      <c r="F75" s="49">
        <v>-182.05</v>
      </c>
      <c r="G75" s="49">
        <v>1650</v>
      </c>
      <c r="H75" s="49">
        <v>2430</v>
      </c>
      <c r="I75" s="49">
        <v>780</v>
      </c>
      <c r="J75" s="49">
        <v>32.1</v>
      </c>
      <c r="K75" s="49">
        <v>10035</v>
      </c>
    </row>
    <row r="76" spans="1:11" ht="15" customHeight="1">
      <c r="A76" s="46" t="s">
        <v>310</v>
      </c>
      <c r="B76" s="47" t="s">
        <v>311</v>
      </c>
      <c r="C76" s="49">
        <v>617.11</v>
      </c>
      <c r="D76" s="49">
        <v>531</v>
      </c>
      <c r="E76" s="49">
        <v>-86.11</v>
      </c>
      <c r="F76" s="49">
        <v>-16.22</v>
      </c>
      <c r="G76" s="49">
        <v>688.07</v>
      </c>
      <c r="H76" s="49">
        <v>1293</v>
      </c>
      <c r="I76" s="49">
        <v>604.92999999999995</v>
      </c>
      <c r="J76" s="49">
        <v>46.78</v>
      </c>
      <c r="K76" s="49">
        <v>5032</v>
      </c>
    </row>
    <row r="77" spans="1:11" ht="15" customHeight="1">
      <c r="A77" s="46" t="s">
        <v>312</v>
      </c>
      <c r="B77" s="47" t="s">
        <v>313</v>
      </c>
      <c r="C77" s="49">
        <v>11945.91</v>
      </c>
      <c r="D77" s="49">
        <v>10560</v>
      </c>
      <c r="E77" s="49">
        <v>-1385.91</v>
      </c>
      <c r="F77" s="49">
        <v>-13.12</v>
      </c>
      <c r="G77" s="49">
        <v>22313.93</v>
      </c>
      <c r="H77" s="49">
        <v>24640</v>
      </c>
      <c r="I77" s="49">
        <v>2326.0700000000002</v>
      </c>
      <c r="J77" s="49">
        <v>9.44</v>
      </c>
      <c r="K77" s="49">
        <v>95145.600000000006</v>
      </c>
    </row>
    <row r="78" spans="1:11" ht="15" customHeight="1">
      <c r="A78" s="46" t="s">
        <v>314</v>
      </c>
      <c r="B78" s="47" t="s">
        <v>315</v>
      </c>
      <c r="C78" s="49">
        <v>770.19</v>
      </c>
      <c r="D78" s="49">
        <v>571.55999999999995</v>
      </c>
      <c r="E78" s="49">
        <v>-198.63</v>
      </c>
      <c r="F78" s="49">
        <v>-34.75</v>
      </c>
      <c r="G78" s="49">
        <v>1386.99</v>
      </c>
      <c r="H78" s="49">
        <v>1714.68</v>
      </c>
      <c r="I78" s="49">
        <v>327.69</v>
      </c>
      <c r="J78" s="49">
        <v>19.11</v>
      </c>
      <c r="K78" s="49">
        <v>6858.72</v>
      </c>
    </row>
    <row r="79" spans="1:11" ht="15" customHeight="1">
      <c r="A79" s="46" t="s">
        <v>316</v>
      </c>
      <c r="B79" s="47" t="s">
        <v>317</v>
      </c>
      <c r="C79" s="49">
        <v>0</v>
      </c>
      <c r="D79" s="49">
        <v>421.2</v>
      </c>
      <c r="E79" s="49">
        <v>421.2</v>
      </c>
      <c r="F79" s="49">
        <v>100</v>
      </c>
      <c r="G79" s="49">
        <v>1583.34</v>
      </c>
      <c r="H79" s="49">
        <v>1749.6</v>
      </c>
      <c r="I79" s="49">
        <v>166.26</v>
      </c>
      <c r="J79" s="49">
        <v>9.5</v>
      </c>
      <c r="K79" s="49">
        <v>7225.2</v>
      </c>
    </row>
    <row r="80" spans="1:11" ht="15" customHeight="1">
      <c r="A80" s="46" t="s">
        <v>318</v>
      </c>
      <c r="B80" s="47" t="s">
        <v>319</v>
      </c>
      <c r="C80" s="49">
        <v>1048.2</v>
      </c>
      <c r="D80" s="49">
        <v>982</v>
      </c>
      <c r="E80" s="49">
        <v>-66.2</v>
      </c>
      <c r="F80" s="49">
        <v>-6.74</v>
      </c>
      <c r="G80" s="49">
        <v>2367.3200000000002</v>
      </c>
      <c r="H80" s="49">
        <v>2389</v>
      </c>
      <c r="I80" s="49">
        <v>21.68</v>
      </c>
      <c r="J80" s="49">
        <v>0.91</v>
      </c>
      <c r="K80" s="49">
        <v>9285</v>
      </c>
    </row>
    <row r="81" spans="1:11" ht="15" customHeight="1">
      <c r="A81" s="46" t="s">
        <v>320</v>
      </c>
      <c r="B81" s="47" t="s">
        <v>321</v>
      </c>
      <c r="C81" s="49">
        <v>-6550</v>
      </c>
      <c r="D81" s="49">
        <v>0</v>
      </c>
      <c r="E81" s="49">
        <v>6550</v>
      </c>
      <c r="F81" s="48" t="s">
        <v>219</v>
      </c>
      <c r="G81" s="49">
        <v>0</v>
      </c>
      <c r="H81" s="49">
        <v>0</v>
      </c>
      <c r="I81" s="49">
        <v>0</v>
      </c>
      <c r="J81" s="48" t="s">
        <v>219</v>
      </c>
      <c r="K81" s="49">
        <v>0</v>
      </c>
    </row>
    <row r="82" spans="1:11" ht="15" customHeight="1">
      <c r="A82" s="46" t="s">
        <v>322</v>
      </c>
      <c r="B82" s="47" t="s">
        <v>323</v>
      </c>
      <c r="C82" s="49">
        <v>193.24</v>
      </c>
      <c r="D82" s="49">
        <v>105</v>
      </c>
      <c r="E82" s="49">
        <v>-88.24</v>
      </c>
      <c r="F82" s="49">
        <v>-84.04</v>
      </c>
      <c r="G82" s="49">
        <v>728.78</v>
      </c>
      <c r="H82" s="49">
        <v>315</v>
      </c>
      <c r="I82" s="49">
        <v>-413.78</v>
      </c>
      <c r="J82" s="49">
        <v>-131.36000000000001</v>
      </c>
      <c r="K82" s="49">
        <v>1260</v>
      </c>
    </row>
    <row r="83" spans="1:11" ht="15" customHeight="1">
      <c r="A83" s="46" t="s">
        <v>324</v>
      </c>
      <c r="B83" s="47" t="s">
        <v>325</v>
      </c>
      <c r="C83" s="49">
        <v>0</v>
      </c>
      <c r="D83" s="49">
        <v>0</v>
      </c>
      <c r="E83" s="49">
        <v>0</v>
      </c>
      <c r="F83" s="48" t="s">
        <v>219</v>
      </c>
      <c r="G83" s="49">
        <v>131.53</v>
      </c>
      <c r="H83" s="49">
        <v>0</v>
      </c>
      <c r="I83" s="49">
        <v>-131.53</v>
      </c>
      <c r="J83" s="48" t="s">
        <v>219</v>
      </c>
      <c r="K83" s="49">
        <v>0</v>
      </c>
    </row>
    <row r="84" spans="1:11" ht="15" customHeight="1">
      <c r="A84" s="46" t="s">
        <v>326</v>
      </c>
      <c r="B84" s="47" t="s">
        <v>327</v>
      </c>
      <c r="C84" s="49">
        <v>2361.9699999999998</v>
      </c>
      <c r="D84" s="49">
        <v>526.62</v>
      </c>
      <c r="E84" s="49">
        <v>-1835.35</v>
      </c>
      <c r="F84" s="49">
        <v>-348.52</v>
      </c>
      <c r="G84" s="49">
        <v>3563.51</v>
      </c>
      <c r="H84" s="49">
        <v>1273.72</v>
      </c>
      <c r="I84" s="49">
        <v>-2289.79</v>
      </c>
      <c r="J84" s="49">
        <v>-179.77</v>
      </c>
      <c r="K84" s="49">
        <v>4947.3999999999996</v>
      </c>
    </row>
    <row r="85" spans="1:11" ht="15" customHeight="1">
      <c r="A85" s="46" t="s">
        <v>328</v>
      </c>
      <c r="B85" s="47" t="s">
        <v>329</v>
      </c>
      <c r="C85" s="49">
        <v>543.03</v>
      </c>
      <c r="D85" s="49">
        <v>368</v>
      </c>
      <c r="E85" s="49">
        <v>-175.03</v>
      </c>
      <c r="F85" s="49">
        <v>-47.56</v>
      </c>
      <c r="G85" s="49">
        <v>1169.44</v>
      </c>
      <c r="H85" s="49">
        <v>858</v>
      </c>
      <c r="I85" s="49">
        <v>-311.44</v>
      </c>
      <c r="J85" s="49">
        <v>-36.299999999999997</v>
      </c>
      <c r="K85" s="49">
        <v>3314</v>
      </c>
    </row>
    <row r="86" spans="1:11" ht="15" customHeight="1">
      <c r="A86" s="46" t="s">
        <v>330</v>
      </c>
      <c r="B86" s="47" t="s">
        <v>331</v>
      </c>
      <c r="C86" s="49">
        <v>484.91</v>
      </c>
      <c r="D86" s="49">
        <v>1300</v>
      </c>
      <c r="E86" s="49">
        <v>815.09</v>
      </c>
      <c r="F86" s="49">
        <v>62.7</v>
      </c>
      <c r="G86" s="49">
        <v>2011.99</v>
      </c>
      <c r="H86" s="49">
        <v>3900</v>
      </c>
      <c r="I86" s="49">
        <v>1888.01</v>
      </c>
      <c r="J86" s="49">
        <v>48.41</v>
      </c>
      <c r="K86" s="49">
        <v>15600</v>
      </c>
    </row>
    <row r="87" spans="1:11" ht="15" customHeight="1">
      <c r="A87" s="46" t="s">
        <v>332</v>
      </c>
      <c r="B87" s="47" t="s">
        <v>333</v>
      </c>
      <c r="C87" s="49">
        <v>0</v>
      </c>
      <c r="D87" s="49">
        <v>226</v>
      </c>
      <c r="E87" s="49">
        <v>226</v>
      </c>
      <c r="F87" s="49">
        <v>100</v>
      </c>
      <c r="G87" s="49">
        <v>0</v>
      </c>
      <c r="H87" s="49">
        <v>547</v>
      </c>
      <c r="I87" s="49">
        <v>547</v>
      </c>
      <c r="J87" s="49">
        <v>100</v>
      </c>
      <c r="K87" s="49">
        <v>2120</v>
      </c>
    </row>
    <row r="88" spans="1:11" ht="15" customHeight="1">
      <c r="A88" s="46"/>
      <c r="B88" s="47"/>
      <c r="C88" s="50"/>
      <c r="D88" s="50"/>
      <c r="E88" s="50"/>
      <c r="F88" s="50"/>
      <c r="G88" s="50"/>
      <c r="H88" s="50"/>
      <c r="I88" s="50"/>
      <c r="J88" s="50"/>
      <c r="K88" s="50"/>
    </row>
    <row r="89" spans="1:11" ht="15" customHeight="1">
      <c r="A89" s="46" t="s">
        <v>334</v>
      </c>
      <c r="B89" s="47" t="s">
        <v>335</v>
      </c>
      <c r="C89" s="51">
        <v>36916.94</v>
      </c>
      <c r="D89" s="51">
        <v>35959.1</v>
      </c>
      <c r="E89" s="51">
        <v>-957.84</v>
      </c>
      <c r="F89" s="51">
        <v>-2.66</v>
      </c>
      <c r="G89" s="51">
        <v>83763.75</v>
      </c>
      <c r="H89" s="51">
        <v>89113.42</v>
      </c>
      <c r="I89" s="51">
        <v>5349.67</v>
      </c>
      <c r="J89" s="51">
        <v>6</v>
      </c>
      <c r="K89" s="51">
        <v>347396.26</v>
      </c>
    </row>
    <row r="90" spans="1:11" ht="15" customHeight="1">
      <c r="A90" s="46"/>
      <c r="B90" s="47"/>
      <c r="C90" s="46"/>
      <c r="D90" s="46"/>
      <c r="E90" s="46"/>
      <c r="F90" s="46"/>
      <c r="G90" s="46"/>
      <c r="H90" s="46"/>
      <c r="I90" s="46"/>
      <c r="J90" s="46"/>
      <c r="K90" s="46"/>
    </row>
    <row r="91" spans="1:11" ht="15" customHeight="1">
      <c r="A91" s="46" t="s">
        <v>336</v>
      </c>
      <c r="B91" s="47" t="s">
        <v>337</v>
      </c>
      <c r="C91" s="48"/>
      <c r="D91" s="48"/>
      <c r="E91" s="48"/>
      <c r="F91" s="48"/>
      <c r="G91" s="48"/>
      <c r="H91" s="48"/>
      <c r="I91" s="48"/>
      <c r="J91" s="48"/>
      <c r="K91" s="48"/>
    </row>
    <row r="92" spans="1:11" ht="15" customHeight="1">
      <c r="A92" s="46" t="s">
        <v>338</v>
      </c>
      <c r="B92" s="47" t="s">
        <v>339</v>
      </c>
      <c r="C92" s="49">
        <v>4200</v>
      </c>
      <c r="D92" s="49">
        <v>4200</v>
      </c>
      <c r="E92" s="49">
        <v>0</v>
      </c>
      <c r="F92" s="49">
        <v>0</v>
      </c>
      <c r="G92" s="49">
        <v>16250</v>
      </c>
      <c r="H92" s="49">
        <v>12600</v>
      </c>
      <c r="I92" s="49">
        <v>-3650</v>
      </c>
      <c r="J92" s="49">
        <v>-28.97</v>
      </c>
      <c r="K92" s="49">
        <v>50400</v>
      </c>
    </row>
    <row r="93" spans="1:11" ht="15" customHeight="1">
      <c r="A93" s="46" t="s">
        <v>340</v>
      </c>
      <c r="B93" s="47" t="s">
        <v>341</v>
      </c>
      <c r="C93" s="49">
        <v>275</v>
      </c>
      <c r="D93" s="49">
        <v>350</v>
      </c>
      <c r="E93" s="49">
        <v>75</v>
      </c>
      <c r="F93" s="49">
        <v>21.43</v>
      </c>
      <c r="G93" s="49">
        <v>889.42</v>
      </c>
      <c r="H93" s="49">
        <v>1050</v>
      </c>
      <c r="I93" s="49">
        <v>160.58000000000001</v>
      </c>
      <c r="J93" s="49">
        <v>15.29</v>
      </c>
      <c r="K93" s="49">
        <v>4200</v>
      </c>
    </row>
    <row r="94" spans="1:11" ht="15" customHeight="1">
      <c r="A94" s="46" t="s">
        <v>342</v>
      </c>
      <c r="B94" s="47" t="s">
        <v>343</v>
      </c>
      <c r="C94" s="49">
        <v>1200</v>
      </c>
      <c r="D94" s="49">
        <v>1000</v>
      </c>
      <c r="E94" s="49">
        <v>-200</v>
      </c>
      <c r="F94" s="49">
        <v>-20</v>
      </c>
      <c r="G94" s="49">
        <v>3600</v>
      </c>
      <c r="H94" s="49">
        <v>3000</v>
      </c>
      <c r="I94" s="49">
        <v>-600</v>
      </c>
      <c r="J94" s="49">
        <v>-20</v>
      </c>
      <c r="K94" s="49">
        <v>12000</v>
      </c>
    </row>
    <row r="95" spans="1:11" ht="15" customHeight="1">
      <c r="A95" s="46" t="s">
        <v>344</v>
      </c>
      <c r="B95" s="47" t="s">
        <v>345</v>
      </c>
      <c r="C95" s="49">
        <v>1820</v>
      </c>
      <c r="D95" s="49">
        <v>2000</v>
      </c>
      <c r="E95" s="49">
        <v>180</v>
      </c>
      <c r="F95" s="49">
        <v>9</v>
      </c>
      <c r="G95" s="49">
        <v>5460</v>
      </c>
      <c r="H95" s="49">
        <v>6000</v>
      </c>
      <c r="I95" s="49">
        <v>540</v>
      </c>
      <c r="J95" s="49">
        <v>9</v>
      </c>
      <c r="K95" s="49">
        <v>24000</v>
      </c>
    </row>
    <row r="96" spans="1:11" ht="15" customHeight="1">
      <c r="A96" s="46" t="s">
        <v>346</v>
      </c>
      <c r="B96" s="47" t="s">
        <v>347</v>
      </c>
      <c r="C96" s="49">
        <v>2600</v>
      </c>
      <c r="D96" s="49">
        <v>2600</v>
      </c>
      <c r="E96" s="49">
        <v>0</v>
      </c>
      <c r="F96" s="49">
        <v>0</v>
      </c>
      <c r="G96" s="49">
        <v>7445.07</v>
      </c>
      <c r="H96" s="49">
        <v>7800</v>
      </c>
      <c r="I96" s="49">
        <v>354.93</v>
      </c>
      <c r="J96" s="49">
        <v>4.55</v>
      </c>
      <c r="K96" s="49">
        <v>31200</v>
      </c>
    </row>
    <row r="97" spans="1:11" ht="15" customHeight="1">
      <c r="A97" s="46" t="s">
        <v>348</v>
      </c>
      <c r="B97" s="47" t="s">
        <v>349</v>
      </c>
      <c r="C97" s="49">
        <v>200</v>
      </c>
      <c r="D97" s="49">
        <v>0</v>
      </c>
      <c r="E97" s="49">
        <v>-200</v>
      </c>
      <c r="F97" s="48" t="s">
        <v>219</v>
      </c>
      <c r="G97" s="49">
        <v>600</v>
      </c>
      <c r="H97" s="49">
        <v>200</v>
      </c>
      <c r="I97" s="49">
        <v>-400</v>
      </c>
      <c r="J97" s="49">
        <v>-200</v>
      </c>
      <c r="K97" s="49">
        <v>800</v>
      </c>
    </row>
    <row r="98" spans="1:11" ht="15" customHeight="1">
      <c r="A98" s="46" t="s">
        <v>350</v>
      </c>
      <c r="B98" s="47" t="s">
        <v>351</v>
      </c>
      <c r="C98" s="49">
        <v>0</v>
      </c>
      <c r="D98" s="49">
        <v>1000</v>
      </c>
      <c r="E98" s="49">
        <v>1000</v>
      </c>
      <c r="F98" s="49">
        <v>100</v>
      </c>
      <c r="G98" s="49">
        <v>760</v>
      </c>
      <c r="H98" s="49">
        <v>2000</v>
      </c>
      <c r="I98" s="49">
        <v>1240</v>
      </c>
      <c r="J98" s="49">
        <v>62</v>
      </c>
      <c r="K98" s="49">
        <v>3000</v>
      </c>
    </row>
    <row r="99" spans="1:11" ht="15" customHeight="1">
      <c r="A99" s="46"/>
      <c r="B99" s="47"/>
      <c r="C99" s="50"/>
      <c r="D99" s="50"/>
      <c r="E99" s="50"/>
      <c r="F99" s="50"/>
      <c r="G99" s="50"/>
      <c r="H99" s="50"/>
      <c r="I99" s="50"/>
      <c r="J99" s="50"/>
      <c r="K99" s="50"/>
    </row>
    <row r="100" spans="1:11" ht="15" customHeight="1">
      <c r="A100" s="46" t="s">
        <v>352</v>
      </c>
      <c r="B100" s="47" t="s">
        <v>353</v>
      </c>
      <c r="C100" s="51">
        <v>10295</v>
      </c>
      <c r="D100" s="51">
        <v>11150</v>
      </c>
      <c r="E100" s="51">
        <v>855</v>
      </c>
      <c r="F100" s="51">
        <v>7.67</v>
      </c>
      <c r="G100" s="51">
        <v>35004.49</v>
      </c>
      <c r="H100" s="51">
        <v>32650</v>
      </c>
      <c r="I100" s="51">
        <v>-2354.4899999999998</v>
      </c>
      <c r="J100" s="51">
        <v>-7.21</v>
      </c>
      <c r="K100" s="51">
        <v>125600</v>
      </c>
    </row>
    <row r="101" spans="1:11" ht="15" customHeight="1">
      <c r="A101" s="46"/>
      <c r="B101" s="47"/>
      <c r="C101" s="46"/>
      <c r="D101" s="46"/>
      <c r="E101" s="46"/>
      <c r="F101" s="46"/>
      <c r="G101" s="46"/>
      <c r="H101" s="46"/>
      <c r="I101" s="46"/>
      <c r="J101" s="46"/>
      <c r="K101" s="46"/>
    </row>
    <row r="102" spans="1:11" ht="15" customHeight="1">
      <c r="A102" s="46" t="s">
        <v>354</v>
      </c>
      <c r="B102" s="47" t="s">
        <v>355</v>
      </c>
      <c r="C102" s="48"/>
      <c r="D102" s="48"/>
      <c r="E102" s="48"/>
      <c r="F102" s="48"/>
      <c r="G102" s="48"/>
      <c r="H102" s="48"/>
      <c r="I102" s="48"/>
      <c r="J102" s="48"/>
      <c r="K102" s="48"/>
    </row>
    <row r="103" spans="1:11" ht="15" customHeight="1">
      <c r="A103" s="46" t="s">
        <v>356</v>
      </c>
      <c r="B103" s="47" t="s">
        <v>357</v>
      </c>
      <c r="C103" s="49">
        <v>148.9</v>
      </c>
      <c r="D103" s="49">
        <v>850</v>
      </c>
      <c r="E103" s="49">
        <v>701.1</v>
      </c>
      <c r="F103" s="49">
        <v>82.48</v>
      </c>
      <c r="G103" s="49">
        <v>2233.9</v>
      </c>
      <c r="H103" s="49">
        <v>2550</v>
      </c>
      <c r="I103" s="49">
        <v>316.10000000000002</v>
      </c>
      <c r="J103" s="49">
        <v>12.4</v>
      </c>
      <c r="K103" s="49">
        <v>10200</v>
      </c>
    </row>
    <row r="104" spans="1:11" ht="15" customHeight="1">
      <c r="A104" s="46" t="s">
        <v>358</v>
      </c>
      <c r="B104" s="47" t="s">
        <v>359</v>
      </c>
      <c r="C104" s="49">
        <v>0</v>
      </c>
      <c r="D104" s="49">
        <v>416.67</v>
      </c>
      <c r="E104" s="49">
        <v>416.67</v>
      </c>
      <c r="F104" s="49">
        <v>100</v>
      </c>
      <c r="G104" s="49">
        <v>0</v>
      </c>
      <c r="H104" s="49">
        <v>1250.01</v>
      </c>
      <c r="I104" s="49">
        <v>1250.01</v>
      </c>
      <c r="J104" s="49">
        <v>100</v>
      </c>
      <c r="K104" s="49">
        <v>5000.04</v>
      </c>
    </row>
    <row r="105" spans="1:11" ht="15" customHeight="1">
      <c r="A105" s="46" t="s">
        <v>360</v>
      </c>
      <c r="B105" s="47" t="s">
        <v>361</v>
      </c>
      <c r="C105" s="49">
        <v>656.04</v>
      </c>
      <c r="D105" s="49">
        <v>2100</v>
      </c>
      <c r="E105" s="49">
        <v>1443.96</v>
      </c>
      <c r="F105" s="49">
        <v>68.760000000000005</v>
      </c>
      <c r="G105" s="49">
        <v>656.04</v>
      </c>
      <c r="H105" s="49">
        <v>6300</v>
      </c>
      <c r="I105" s="49">
        <v>5643.96</v>
      </c>
      <c r="J105" s="49">
        <v>89.59</v>
      </c>
      <c r="K105" s="49">
        <v>25200</v>
      </c>
    </row>
    <row r="106" spans="1:11" ht="15" customHeight="1">
      <c r="A106" s="46" t="s">
        <v>362</v>
      </c>
      <c r="B106" s="47" t="s">
        <v>363</v>
      </c>
      <c r="C106" s="49">
        <v>558</v>
      </c>
      <c r="D106" s="49">
        <v>1200</v>
      </c>
      <c r="E106" s="49">
        <v>642</v>
      </c>
      <c r="F106" s="49">
        <v>53.5</v>
      </c>
      <c r="G106" s="49">
        <v>2313.48</v>
      </c>
      <c r="H106" s="49">
        <v>3600</v>
      </c>
      <c r="I106" s="49">
        <v>1286.52</v>
      </c>
      <c r="J106" s="49">
        <v>35.74</v>
      </c>
      <c r="K106" s="49">
        <v>14400</v>
      </c>
    </row>
    <row r="107" spans="1:11" ht="15" customHeight="1">
      <c r="A107" s="46" t="s">
        <v>364</v>
      </c>
      <c r="B107" s="47" t="s">
        <v>365</v>
      </c>
      <c r="C107" s="49">
        <v>0</v>
      </c>
      <c r="D107" s="49">
        <v>0</v>
      </c>
      <c r="E107" s="49">
        <v>0</v>
      </c>
      <c r="F107" s="48" t="s">
        <v>219</v>
      </c>
      <c r="G107" s="49">
        <v>0</v>
      </c>
      <c r="H107" s="49">
        <v>0</v>
      </c>
      <c r="I107" s="49">
        <v>0</v>
      </c>
      <c r="J107" s="48" t="s">
        <v>219</v>
      </c>
      <c r="K107" s="49">
        <v>350</v>
      </c>
    </row>
    <row r="108" spans="1:11" ht="15" customHeight="1">
      <c r="A108" s="46" t="s">
        <v>366</v>
      </c>
      <c r="B108" s="47" t="s">
        <v>367</v>
      </c>
      <c r="C108" s="49">
        <v>192.01</v>
      </c>
      <c r="D108" s="49">
        <v>0</v>
      </c>
      <c r="E108" s="49">
        <v>-192.01</v>
      </c>
      <c r="F108" s="48" t="s">
        <v>219</v>
      </c>
      <c r="G108" s="49">
        <v>192.01</v>
      </c>
      <c r="H108" s="49">
        <v>0</v>
      </c>
      <c r="I108" s="49">
        <v>-192.01</v>
      </c>
      <c r="J108" s="48" t="s">
        <v>219</v>
      </c>
      <c r="K108" s="49">
        <v>0</v>
      </c>
    </row>
    <row r="109" spans="1:11" ht="15" customHeight="1">
      <c r="A109" s="46" t="s">
        <v>368</v>
      </c>
      <c r="B109" s="47" t="s">
        <v>369</v>
      </c>
      <c r="C109" s="49">
        <v>0</v>
      </c>
      <c r="D109" s="49">
        <v>0</v>
      </c>
      <c r="E109" s="49">
        <v>0</v>
      </c>
      <c r="F109" s="48" t="s">
        <v>219</v>
      </c>
      <c r="G109" s="49">
        <v>1085.72</v>
      </c>
      <c r="H109" s="49">
        <v>0</v>
      </c>
      <c r="I109" s="49">
        <v>-1085.72</v>
      </c>
      <c r="J109" s="48" t="s">
        <v>219</v>
      </c>
      <c r="K109" s="49">
        <v>0</v>
      </c>
    </row>
    <row r="110" spans="1:11" ht="15" customHeight="1">
      <c r="A110" s="46" t="s">
        <v>370</v>
      </c>
      <c r="B110" s="47" t="s">
        <v>371</v>
      </c>
      <c r="C110" s="49">
        <v>405</v>
      </c>
      <c r="D110" s="49">
        <v>162</v>
      </c>
      <c r="E110" s="49">
        <v>-243</v>
      </c>
      <c r="F110" s="49">
        <v>-150</v>
      </c>
      <c r="G110" s="49">
        <v>405</v>
      </c>
      <c r="H110" s="49">
        <v>486</v>
      </c>
      <c r="I110" s="49">
        <v>81</v>
      </c>
      <c r="J110" s="49">
        <v>16.670000000000002</v>
      </c>
      <c r="K110" s="49">
        <v>1944</v>
      </c>
    </row>
    <row r="111" spans="1:11" ht="15" customHeight="1">
      <c r="A111" s="46" t="s">
        <v>372</v>
      </c>
      <c r="B111" s="47" t="s">
        <v>373</v>
      </c>
      <c r="C111" s="49">
        <v>0</v>
      </c>
      <c r="D111" s="49">
        <v>500</v>
      </c>
      <c r="E111" s="49">
        <v>500</v>
      </c>
      <c r="F111" s="49">
        <v>100</v>
      </c>
      <c r="G111" s="49">
        <v>677.61</v>
      </c>
      <c r="H111" s="49">
        <v>1500</v>
      </c>
      <c r="I111" s="49">
        <v>822.39</v>
      </c>
      <c r="J111" s="49">
        <v>54.83</v>
      </c>
      <c r="K111" s="49">
        <v>6000</v>
      </c>
    </row>
    <row r="112" spans="1:11" ht="15" customHeight="1">
      <c r="A112" s="46" t="s">
        <v>374</v>
      </c>
      <c r="B112" s="47" t="s">
        <v>375</v>
      </c>
      <c r="C112" s="49">
        <v>0</v>
      </c>
      <c r="D112" s="49">
        <v>200</v>
      </c>
      <c r="E112" s="49">
        <v>200</v>
      </c>
      <c r="F112" s="49">
        <v>100</v>
      </c>
      <c r="G112" s="49">
        <v>0</v>
      </c>
      <c r="H112" s="49">
        <v>600</v>
      </c>
      <c r="I112" s="49">
        <v>600</v>
      </c>
      <c r="J112" s="49">
        <v>100</v>
      </c>
      <c r="K112" s="49">
        <v>2150</v>
      </c>
    </row>
    <row r="113" spans="1:11" ht="15" customHeight="1">
      <c r="A113" s="46" t="s">
        <v>376</v>
      </c>
      <c r="B113" s="47" t="s">
        <v>377</v>
      </c>
      <c r="C113" s="49">
        <v>556.66999999999996</v>
      </c>
      <c r="D113" s="49">
        <v>1666.67</v>
      </c>
      <c r="E113" s="49">
        <v>1110</v>
      </c>
      <c r="F113" s="49">
        <v>66.599999999999994</v>
      </c>
      <c r="G113" s="49">
        <v>2796.5</v>
      </c>
      <c r="H113" s="49">
        <v>5000.01</v>
      </c>
      <c r="I113" s="49">
        <v>2203.5100000000002</v>
      </c>
      <c r="J113" s="49">
        <v>44.07</v>
      </c>
      <c r="K113" s="49">
        <v>20000.04</v>
      </c>
    </row>
    <row r="114" spans="1:11" ht="15" customHeight="1">
      <c r="A114" s="46" t="s">
        <v>378</v>
      </c>
      <c r="B114" s="47" t="s">
        <v>379</v>
      </c>
      <c r="C114" s="49">
        <v>0</v>
      </c>
      <c r="D114" s="49">
        <v>0</v>
      </c>
      <c r="E114" s="49">
        <v>0</v>
      </c>
      <c r="F114" s="48" t="s">
        <v>219</v>
      </c>
      <c r="G114" s="49">
        <v>247.92</v>
      </c>
      <c r="H114" s="49">
        <v>0</v>
      </c>
      <c r="I114" s="49">
        <v>-247.92</v>
      </c>
      <c r="J114" s="48" t="s">
        <v>219</v>
      </c>
      <c r="K114" s="49">
        <v>0</v>
      </c>
    </row>
    <row r="115" spans="1:11" ht="15" customHeight="1">
      <c r="A115" s="46" t="s">
        <v>380</v>
      </c>
      <c r="B115" s="47" t="s">
        <v>381</v>
      </c>
      <c r="C115" s="49">
        <v>0</v>
      </c>
      <c r="D115" s="49">
        <v>40</v>
      </c>
      <c r="E115" s="49">
        <v>40</v>
      </c>
      <c r="F115" s="49">
        <v>100</v>
      </c>
      <c r="G115" s="49">
        <v>360</v>
      </c>
      <c r="H115" s="49">
        <v>120</v>
      </c>
      <c r="I115" s="49">
        <v>-240</v>
      </c>
      <c r="J115" s="49">
        <v>-200</v>
      </c>
      <c r="K115" s="49">
        <v>480</v>
      </c>
    </row>
    <row r="116" spans="1:11" ht="15" customHeight="1">
      <c r="A116" s="46" t="s">
        <v>382</v>
      </c>
      <c r="B116" s="47" t="s">
        <v>383</v>
      </c>
      <c r="C116" s="49">
        <v>0</v>
      </c>
      <c r="D116" s="49">
        <v>52</v>
      </c>
      <c r="E116" s="49">
        <v>52</v>
      </c>
      <c r="F116" s="49">
        <v>100</v>
      </c>
      <c r="G116" s="49">
        <v>0</v>
      </c>
      <c r="H116" s="49">
        <v>156</v>
      </c>
      <c r="I116" s="49">
        <v>156</v>
      </c>
      <c r="J116" s="49">
        <v>100</v>
      </c>
      <c r="K116" s="49">
        <v>624</v>
      </c>
    </row>
    <row r="117" spans="1:11" ht="15" customHeight="1">
      <c r="A117" s="46" t="s">
        <v>384</v>
      </c>
      <c r="B117" s="47" t="s">
        <v>385</v>
      </c>
      <c r="C117" s="49">
        <v>0</v>
      </c>
      <c r="D117" s="49">
        <v>392.07</v>
      </c>
      <c r="E117" s="49">
        <v>392.07</v>
      </c>
      <c r="F117" s="49">
        <v>100</v>
      </c>
      <c r="G117" s="49">
        <v>783.82</v>
      </c>
      <c r="H117" s="49">
        <v>1176.21</v>
      </c>
      <c r="I117" s="49">
        <v>392.39</v>
      </c>
      <c r="J117" s="49">
        <v>33.36</v>
      </c>
      <c r="K117" s="49">
        <v>4704.84</v>
      </c>
    </row>
    <row r="118" spans="1:11" ht="15" customHeight="1">
      <c r="A118" s="46" t="s">
        <v>386</v>
      </c>
      <c r="B118" s="47" t="s">
        <v>387</v>
      </c>
      <c r="C118" s="49">
        <v>0</v>
      </c>
      <c r="D118" s="49">
        <v>0</v>
      </c>
      <c r="E118" s="49">
        <v>0</v>
      </c>
      <c r="F118" s="48" t="s">
        <v>219</v>
      </c>
      <c r="G118" s="49">
        <v>250</v>
      </c>
      <c r="H118" s="49">
        <v>0</v>
      </c>
      <c r="I118" s="49">
        <v>-250</v>
      </c>
      <c r="J118" s="48" t="s">
        <v>219</v>
      </c>
      <c r="K118" s="49">
        <v>0</v>
      </c>
    </row>
    <row r="119" spans="1:11" ht="15" customHeight="1">
      <c r="A119" s="46" t="s">
        <v>388</v>
      </c>
      <c r="B119" s="47" t="s">
        <v>389</v>
      </c>
      <c r="C119" s="49">
        <v>0</v>
      </c>
      <c r="D119" s="49">
        <v>425</v>
      </c>
      <c r="E119" s="49">
        <v>425</v>
      </c>
      <c r="F119" s="49">
        <v>100</v>
      </c>
      <c r="G119" s="49">
        <v>265.19</v>
      </c>
      <c r="H119" s="49">
        <v>1275</v>
      </c>
      <c r="I119" s="49">
        <v>1009.81</v>
      </c>
      <c r="J119" s="49">
        <v>79.2</v>
      </c>
      <c r="K119" s="49">
        <v>5100</v>
      </c>
    </row>
    <row r="120" spans="1:11" ht="15" customHeight="1">
      <c r="A120" s="46" t="s">
        <v>390</v>
      </c>
      <c r="B120" s="47" t="s">
        <v>391</v>
      </c>
      <c r="C120" s="49">
        <v>60</v>
      </c>
      <c r="D120" s="49">
        <v>0</v>
      </c>
      <c r="E120" s="49">
        <v>-60</v>
      </c>
      <c r="F120" s="48" t="s">
        <v>219</v>
      </c>
      <c r="G120" s="49">
        <v>60</v>
      </c>
      <c r="H120" s="49">
        <v>0</v>
      </c>
      <c r="I120" s="49">
        <v>-60</v>
      </c>
      <c r="J120" s="48" t="s">
        <v>219</v>
      </c>
      <c r="K120" s="49">
        <v>500</v>
      </c>
    </row>
    <row r="121" spans="1:11" ht="15" customHeight="1">
      <c r="A121" s="46" t="s">
        <v>392</v>
      </c>
      <c r="B121" s="47" t="s">
        <v>393</v>
      </c>
      <c r="C121" s="49">
        <v>0</v>
      </c>
      <c r="D121" s="49">
        <v>0</v>
      </c>
      <c r="E121" s="49">
        <v>0</v>
      </c>
      <c r="F121" s="48" t="s">
        <v>219</v>
      </c>
      <c r="G121" s="49">
        <v>53.25</v>
      </c>
      <c r="H121" s="49">
        <v>0</v>
      </c>
      <c r="I121" s="49">
        <v>-53.25</v>
      </c>
      <c r="J121" s="48" t="s">
        <v>219</v>
      </c>
      <c r="K121" s="49">
        <v>5000</v>
      </c>
    </row>
    <row r="122" spans="1:11" ht="15" customHeight="1">
      <c r="A122" s="46" t="s">
        <v>394</v>
      </c>
      <c r="B122" s="47" t="s">
        <v>395</v>
      </c>
      <c r="C122" s="49">
        <v>0</v>
      </c>
      <c r="D122" s="49">
        <v>0</v>
      </c>
      <c r="E122" s="49">
        <v>0</v>
      </c>
      <c r="F122" s="48" t="s">
        <v>219</v>
      </c>
      <c r="G122" s="49">
        <v>489.77</v>
      </c>
      <c r="H122" s="49">
        <v>250</v>
      </c>
      <c r="I122" s="49">
        <v>-239.77</v>
      </c>
      <c r="J122" s="49">
        <v>-95.91</v>
      </c>
      <c r="K122" s="49">
        <v>500</v>
      </c>
    </row>
    <row r="123" spans="1:11" ht="15" customHeight="1">
      <c r="A123" s="46" t="s">
        <v>396</v>
      </c>
      <c r="B123" s="47" t="s">
        <v>397</v>
      </c>
      <c r="C123" s="49">
        <v>200</v>
      </c>
      <c r="D123" s="49">
        <v>125</v>
      </c>
      <c r="E123" s="49">
        <v>-75</v>
      </c>
      <c r="F123" s="49">
        <v>-60</v>
      </c>
      <c r="G123" s="49">
        <v>281.44</v>
      </c>
      <c r="H123" s="49">
        <v>375</v>
      </c>
      <c r="I123" s="49">
        <v>93.56</v>
      </c>
      <c r="J123" s="49">
        <v>24.95</v>
      </c>
      <c r="K123" s="49">
        <v>1500</v>
      </c>
    </row>
    <row r="124" spans="1:11" ht="15" customHeight="1">
      <c r="A124" s="46" t="s">
        <v>398</v>
      </c>
      <c r="B124" s="47" t="s">
        <v>399</v>
      </c>
      <c r="C124" s="49">
        <v>0</v>
      </c>
      <c r="D124" s="49">
        <v>0</v>
      </c>
      <c r="E124" s="49">
        <v>0</v>
      </c>
      <c r="F124" s="48" t="s">
        <v>219</v>
      </c>
      <c r="G124" s="49">
        <v>207.33</v>
      </c>
      <c r="H124" s="49">
        <v>0</v>
      </c>
      <c r="I124" s="49">
        <v>-207.33</v>
      </c>
      <c r="J124" s="48" t="s">
        <v>219</v>
      </c>
      <c r="K124" s="49">
        <v>0</v>
      </c>
    </row>
    <row r="125" spans="1:11" ht="15" customHeight="1">
      <c r="A125" s="46" t="s">
        <v>400</v>
      </c>
      <c r="B125" s="47" t="s">
        <v>401</v>
      </c>
      <c r="C125" s="49">
        <v>0</v>
      </c>
      <c r="D125" s="49">
        <v>0</v>
      </c>
      <c r="E125" s="49">
        <v>0</v>
      </c>
      <c r="F125" s="48" t="s">
        <v>219</v>
      </c>
      <c r="G125" s="49">
        <v>425</v>
      </c>
      <c r="H125" s="49">
        <v>0</v>
      </c>
      <c r="I125" s="49">
        <v>-425</v>
      </c>
      <c r="J125" s="48" t="s">
        <v>219</v>
      </c>
      <c r="K125" s="49">
        <v>1000</v>
      </c>
    </row>
    <row r="126" spans="1:11" ht="15" customHeight="1">
      <c r="A126" s="46" t="s">
        <v>402</v>
      </c>
      <c r="B126" s="47" t="s">
        <v>403</v>
      </c>
      <c r="C126" s="49">
        <v>0</v>
      </c>
      <c r="D126" s="49">
        <v>300</v>
      </c>
      <c r="E126" s="49">
        <v>300</v>
      </c>
      <c r="F126" s="49">
        <v>100</v>
      </c>
      <c r="G126" s="49">
        <v>0</v>
      </c>
      <c r="H126" s="49">
        <v>900</v>
      </c>
      <c r="I126" s="49">
        <v>900</v>
      </c>
      <c r="J126" s="49">
        <v>100</v>
      </c>
      <c r="K126" s="49">
        <v>3600</v>
      </c>
    </row>
    <row r="127" spans="1:11" ht="15" customHeight="1">
      <c r="A127" s="46" t="s">
        <v>404</v>
      </c>
      <c r="B127" s="47" t="s">
        <v>405</v>
      </c>
      <c r="C127" s="49">
        <v>0</v>
      </c>
      <c r="D127" s="49">
        <v>185</v>
      </c>
      <c r="E127" s="49">
        <v>185</v>
      </c>
      <c r="F127" s="49">
        <v>100</v>
      </c>
      <c r="G127" s="49">
        <v>0</v>
      </c>
      <c r="H127" s="49">
        <v>555</v>
      </c>
      <c r="I127" s="49">
        <v>555</v>
      </c>
      <c r="J127" s="49">
        <v>100</v>
      </c>
      <c r="K127" s="49">
        <v>2220</v>
      </c>
    </row>
    <row r="128" spans="1:11" ht="15" customHeight="1">
      <c r="A128" s="46" t="s">
        <v>406</v>
      </c>
      <c r="B128" s="47" t="s">
        <v>407</v>
      </c>
      <c r="C128" s="49">
        <v>0</v>
      </c>
      <c r="D128" s="49">
        <v>282.77999999999997</v>
      </c>
      <c r="E128" s="49">
        <v>282.77999999999997</v>
      </c>
      <c r="F128" s="49">
        <v>100</v>
      </c>
      <c r="G128" s="49">
        <v>123.68</v>
      </c>
      <c r="H128" s="49">
        <v>848.34</v>
      </c>
      <c r="I128" s="49">
        <v>724.66</v>
      </c>
      <c r="J128" s="49">
        <v>85.42</v>
      </c>
      <c r="K128" s="49">
        <v>3393.36</v>
      </c>
    </row>
    <row r="129" spans="1:11" ht="15" customHeight="1">
      <c r="A129" s="46" t="s">
        <v>408</v>
      </c>
      <c r="B129" s="47" t="s">
        <v>409</v>
      </c>
      <c r="C129" s="49">
        <v>0</v>
      </c>
      <c r="D129" s="49">
        <v>0</v>
      </c>
      <c r="E129" s="49">
        <v>0</v>
      </c>
      <c r="F129" s="48" t="s">
        <v>219</v>
      </c>
      <c r="G129" s="49">
        <v>0</v>
      </c>
      <c r="H129" s="49">
        <v>0</v>
      </c>
      <c r="I129" s="49">
        <v>0</v>
      </c>
      <c r="J129" s="48" t="s">
        <v>219</v>
      </c>
      <c r="K129" s="49">
        <v>1500</v>
      </c>
    </row>
    <row r="130" spans="1:11" ht="15" customHeight="1">
      <c r="A130" s="46" t="s">
        <v>410</v>
      </c>
      <c r="B130" s="47" t="s">
        <v>411</v>
      </c>
      <c r="C130" s="49">
        <v>0</v>
      </c>
      <c r="D130" s="49">
        <v>0</v>
      </c>
      <c r="E130" s="49">
        <v>0</v>
      </c>
      <c r="F130" s="48" t="s">
        <v>219</v>
      </c>
      <c r="G130" s="49">
        <v>0</v>
      </c>
      <c r="H130" s="49">
        <v>300</v>
      </c>
      <c r="I130" s="49">
        <v>300</v>
      </c>
      <c r="J130" s="49">
        <v>100</v>
      </c>
      <c r="K130" s="49">
        <v>600</v>
      </c>
    </row>
    <row r="131" spans="1:11" ht="15" customHeight="1">
      <c r="A131" s="46" t="s">
        <v>412</v>
      </c>
      <c r="B131" s="47" t="s">
        <v>413</v>
      </c>
      <c r="C131" s="49">
        <v>0</v>
      </c>
      <c r="D131" s="49">
        <v>0</v>
      </c>
      <c r="E131" s="49">
        <v>0</v>
      </c>
      <c r="F131" s="48" t="s">
        <v>219</v>
      </c>
      <c r="G131" s="49">
        <v>0</v>
      </c>
      <c r="H131" s="49">
        <v>0</v>
      </c>
      <c r="I131" s="49">
        <v>0</v>
      </c>
      <c r="J131" s="48" t="s">
        <v>219</v>
      </c>
      <c r="K131" s="49">
        <v>700</v>
      </c>
    </row>
    <row r="132" spans="1:11" ht="15" customHeight="1">
      <c r="A132" s="46" t="s">
        <v>414</v>
      </c>
      <c r="B132" s="47" t="s">
        <v>415</v>
      </c>
      <c r="C132" s="49">
        <v>0</v>
      </c>
      <c r="D132" s="49">
        <v>0</v>
      </c>
      <c r="E132" s="49">
        <v>0</v>
      </c>
      <c r="F132" s="48" t="s">
        <v>219</v>
      </c>
      <c r="G132" s="49">
        <v>41.91</v>
      </c>
      <c r="H132" s="49">
        <v>0</v>
      </c>
      <c r="I132" s="49">
        <v>-41.91</v>
      </c>
      <c r="J132" s="48" t="s">
        <v>219</v>
      </c>
      <c r="K132" s="49">
        <v>0</v>
      </c>
    </row>
    <row r="133" spans="1:11" ht="15" customHeight="1">
      <c r="A133" s="46" t="s">
        <v>416</v>
      </c>
      <c r="B133" s="47" t="s">
        <v>417</v>
      </c>
      <c r="C133" s="49">
        <v>75</v>
      </c>
      <c r="D133" s="49">
        <v>25</v>
      </c>
      <c r="E133" s="49">
        <v>-50</v>
      </c>
      <c r="F133" s="49">
        <v>-200</v>
      </c>
      <c r="G133" s="49">
        <v>75</v>
      </c>
      <c r="H133" s="49">
        <v>75</v>
      </c>
      <c r="I133" s="49">
        <v>0</v>
      </c>
      <c r="J133" s="49">
        <v>0</v>
      </c>
      <c r="K133" s="49">
        <v>300</v>
      </c>
    </row>
    <row r="134" spans="1:11" ht="15" customHeight="1">
      <c r="A134" s="46" t="s">
        <v>418</v>
      </c>
      <c r="B134" s="47" t="s">
        <v>419</v>
      </c>
      <c r="C134" s="49">
        <v>0</v>
      </c>
      <c r="D134" s="49">
        <v>0</v>
      </c>
      <c r="E134" s="49">
        <v>0</v>
      </c>
      <c r="F134" s="48" t="s">
        <v>219</v>
      </c>
      <c r="G134" s="49">
        <v>0</v>
      </c>
      <c r="H134" s="49">
        <v>0</v>
      </c>
      <c r="I134" s="49">
        <v>0</v>
      </c>
      <c r="J134" s="48" t="s">
        <v>219</v>
      </c>
      <c r="K134" s="49">
        <v>2000</v>
      </c>
    </row>
    <row r="135" spans="1:11" ht="15" customHeight="1">
      <c r="A135" s="46" t="s">
        <v>420</v>
      </c>
      <c r="B135" s="47" t="s">
        <v>421</v>
      </c>
      <c r="C135" s="49">
        <v>0</v>
      </c>
      <c r="D135" s="49">
        <v>5.57</v>
      </c>
      <c r="E135" s="49">
        <v>5.57</v>
      </c>
      <c r="F135" s="49">
        <v>100</v>
      </c>
      <c r="G135" s="49">
        <v>450.1</v>
      </c>
      <c r="H135" s="49">
        <v>16.71</v>
      </c>
      <c r="I135" s="49">
        <v>-433.39</v>
      </c>
      <c r="J135" s="49">
        <v>-2593.6</v>
      </c>
      <c r="K135" s="49">
        <v>66.84</v>
      </c>
    </row>
    <row r="136" spans="1:11" ht="15" customHeight="1">
      <c r="A136" s="46" t="s">
        <v>422</v>
      </c>
      <c r="B136" s="47" t="s">
        <v>423</v>
      </c>
      <c r="C136" s="49">
        <v>300</v>
      </c>
      <c r="D136" s="49">
        <v>500</v>
      </c>
      <c r="E136" s="49">
        <v>200</v>
      </c>
      <c r="F136" s="49">
        <v>40</v>
      </c>
      <c r="G136" s="49">
        <v>1095</v>
      </c>
      <c r="H136" s="49">
        <v>1500</v>
      </c>
      <c r="I136" s="49">
        <v>405</v>
      </c>
      <c r="J136" s="49">
        <v>27</v>
      </c>
      <c r="K136" s="49">
        <v>6000</v>
      </c>
    </row>
    <row r="137" spans="1:11" ht="15" customHeight="1">
      <c r="A137" s="46" t="s">
        <v>424</v>
      </c>
      <c r="B137" s="47" t="s">
        <v>425</v>
      </c>
      <c r="C137" s="49">
        <v>0</v>
      </c>
      <c r="D137" s="49">
        <v>0</v>
      </c>
      <c r="E137" s="49">
        <v>0</v>
      </c>
      <c r="F137" s="48" t="s">
        <v>219</v>
      </c>
      <c r="G137" s="49">
        <v>0</v>
      </c>
      <c r="H137" s="49">
        <v>1000</v>
      </c>
      <c r="I137" s="49">
        <v>1000</v>
      </c>
      <c r="J137" s="49">
        <v>100</v>
      </c>
      <c r="K137" s="49">
        <v>1000</v>
      </c>
    </row>
    <row r="138" spans="1:11" ht="15" customHeight="1">
      <c r="A138" s="46"/>
      <c r="B138" s="47"/>
      <c r="C138" s="50"/>
      <c r="D138" s="50"/>
      <c r="E138" s="50"/>
      <c r="F138" s="50"/>
      <c r="G138" s="50"/>
      <c r="H138" s="50"/>
      <c r="I138" s="50"/>
      <c r="J138" s="50"/>
      <c r="K138" s="50"/>
    </row>
    <row r="139" spans="1:11" ht="15" customHeight="1">
      <c r="A139" s="46" t="s">
        <v>426</v>
      </c>
      <c r="B139" s="47" t="s">
        <v>427</v>
      </c>
      <c r="C139" s="51">
        <v>3151.62</v>
      </c>
      <c r="D139" s="51">
        <v>9427.76</v>
      </c>
      <c r="E139" s="51">
        <v>6276.14</v>
      </c>
      <c r="F139" s="51">
        <v>66.569999999999993</v>
      </c>
      <c r="G139" s="51">
        <v>15569.67</v>
      </c>
      <c r="H139" s="51">
        <v>29833.279999999999</v>
      </c>
      <c r="I139" s="51">
        <v>14263.61</v>
      </c>
      <c r="J139" s="51">
        <v>47.81</v>
      </c>
      <c r="K139" s="51">
        <v>126033.12</v>
      </c>
    </row>
    <row r="140" spans="1:11" ht="15" customHeight="1">
      <c r="A140" s="46"/>
      <c r="B140" s="47"/>
      <c r="C140" s="46"/>
      <c r="D140" s="46"/>
      <c r="E140" s="46"/>
      <c r="F140" s="46"/>
      <c r="G140" s="46"/>
      <c r="H140" s="46"/>
      <c r="I140" s="46"/>
      <c r="J140" s="46"/>
      <c r="K140" s="46"/>
    </row>
    <row r="141" spans="1:11" ht="15" customHeight="1">
      <c r="A141" s="46" t="s">
        <v>428</v>
      </c>
      <c r="B141" s="47" t="s">
        <v>429</v>
      </c>
      <c r="C141" s="48"/>
      <c r="D141" s="48"/>
      <c r="E141" s="48"/>
      <c r="F141" s="48"/>
      <c r="G141" s="48"/>
      <c r="H141" s="48"/>
      <c r="I141" s="48"/>
      <c r="J141" s="48"/>
      <c r="K141" s="48"/>
    </row>
    <row r="142" spans="1:11" ht="15" customHeight="1">
      <c r="A142" s="46" t="s">
        <v>430</v>
      </c>
      <c r="B142" s="47" t="s">
        <v>431</v>
      </c>
      <c r="C142" s="49">
        <v>2150</v>
      </c>
      <c r="D142" s="49">
        <v>1000</v>
      </c>
      <c r="E142" s="49">
        <v>-1150</v>
      </c>
      <c r="F142" s="49">
        <v>-115</v>
      </c>
      <c r="G142" s="49">
        <v>10040</v>
      </c>
      <c r="H142" s="49">
        <v>4000</v>
      </c>
      <c r="I142" s="49">
        <v>-6040</v>
      </c>
      <c r="J142" s="49">
        <v>-151</v>
      </c>
      <c r="K142" s="49">
        <v>17000</v>
      </c>
    </row>
    <row r="143" spans="1:11" ht="15" customHeight="1">
      <c r="A143" s="46" t="s">
        <v>432</v>
      </c>
      <c r="B143" s="47" t="s">
        <v>403</v>
      </c>
      <c r="C143" s="49">
        <v>45</v>
      </c>
      <c r="D143" s="49">
        <v>104</v>
      </c>
      <c r="E143" s="49">
        <v>59</v>
      </c>
      <c r="F143" s="49">
        <v>56.73</v>
      </c>
      <c r="G143" s="49">
        <v>895</v>
      </c>
      <c r="H143" s="49">
        <v>432</v>
      </c>
      <c r="I143" s="49">
        <v>-463</v>
      </c>
      <c r="J143" s="49">
        <v>-107.18</v>
      </c>
      <c r="K143" s="49">
        <v>1784</v>
      </c>
    </row>
    <row r="144" spans="1:11" ht="15" customHeight="1">
      <c r="A144" s="46" t="s">
        <v>433</v>
      </c>
      <c r="B144" s="47" t="s">
        <v>434</v>
      </c>
      <c r="C144" s="49">
        <v>0</v>
      </c>
      <c r="D144" s="49">
        <v>0</v>
      </c>
      <c r="E144" s="49">
        <v>0</v>
      </c>
      <c r="F144" s="48" t="s">
        <v>219</v>
      </c>
      <c r="G144" s="49">
        <v>1830</v>
      </c>
      <c r="H144" s="49">
        <v>0</v>
      </c>
      <c r="I144" s="49">
        <v>-1830</v>
      </c>
      <c r="J144" s="48" t="s">
        <v>219</v>
      </c>
      <c r="K144" s="49">
        <v>0</v>
      </c>
    </row>
    <row r="145" spans="1:11" ht="15" customHeight="1">
      <c r="A145" s="46" t="s">
        <v>435</v>
      </c>
      <c r="B145" s="47" t="s">
        <v>436</v>
      </c>
      <c r="C145" s="49">
        <v>200</v>
      </c>
      <c r="D145" s="49">
        <v>57.2</v>
      </c>
      <c r="E145" s="49">
        <v>-142.80000000000001</v>
      </c>
      <c r="F145" s="49">
        <v>-249.65</v>
      </c>
      <c r="G145" s="49">
        <v>729.65</v>
      </c>
      <c r="H145" s="49">
        <v>237.6</v>
      </c>
      <c r="I145" s="49">
        <v>-492.05</v>
      </c>
      <c r="J145" s="49">
        <v>-207.09</v>
      </c>
      <c r="K145" s="49">
        <v>981.2</v>
      </c>
    </row>
    <row r="146" spans="1:11" ht="15" customHeight="1">
      <c r="A146" s="46" t="s">
        <v>437</v>
      </c>
      <c r="B146" s="47" t="s">
        <v>438</v>
      </c>
      <c r="C146" s="49">
        <v>0</v>
      </c>
      <c r="D146" s="49">
        <v>2210</v>
      </c>
      <c r="E146" s="49">
        <v>2210</v>
      </c>
      <c r="F146" s="49">
        <v>100</v>
      </c>
      <c r="G146" s="49">
        <v>259.12</v>
      </c>
      <c r="H146" s="49">
        <v>9180</v>
      </c>
      <c r="I146" s="49">
        <v>8920.8799999999992</v>
      </c>
      <c r="J146" s="49">
        <v>97.18</v>
      </c>
      <c r="K146" s="49">
        <v>37910</v>
      </c>
    </row>
    <row r="147" spans="1:11" ht="15" customHeight="1">
      <c r="A147" s="46" t="s">
        <v>439</v>
      </c>
      <c r="B147" s="47" t="s">
        <v>440</v>
      </c>
      <c r="C147" s="49">
        <v>0</v>
      </c>
      <c r="D147" s="49">
        <v>26</v>
      </c>
      <c r="E147" s="49">
        <v>26</v>
      </c>
      <c r="F147" s="49">
        <v>100</v>
      </c>
      <c r="G147" s="49">
        <v>0</v>
      </c>
      <c r="H147" s="49">
        <v>108</v>
      </c>
      <c r="I147" s="49">
        <v>108</v>
      </c>
      <c r="J147" s="49">
        <v>100</v>
      </c>
      <c r="K147" s="49">
        <v>446</v>
      </c>
    </row>
    <row r="148" spans="1:11" ht="15" customHeight="1">
      <c r="A148" s="46" t="s">
        <v>441</v>
      </c>
      <c r="B148" s="47" t="s">
        <v>442</v>
      </c>
      <c r="C148" s="49">
        <v>435.99</v>
      </c>
      <c r="D148" s="49">
        <v>234</v>
      </c>
      <c r="E148" s="49">
        <v>-201.99</v>
      </c>
      <c r="F148" s="49">
        <v>-86.32</v>
      </c>
      <c r="G148" s="49">
        <v>435.99</v>
      </c>
      <c r="H148" s="49">
        <v>972</v>
      </c>
      <c r="I148" s="49">
        <v>536.01</v>
      </c>
      <c r="J148" s="49">
        <v>55.15</v>
      </c>
      <c r="K148" s="49">
        <v>4014</v>
      </c>
    </row>
    <row r="149" spans="1:11" ht="15" customHeight="1">
      <c r="A149" s="46" t="s">
        <v>443</v>
      </c>
      <c r="B149" s="47" t="s">
        <v>369</v>
      </c>
      <c r="C149" s="49">
        <v>0</v>
      </c>
      <c r="D149" s="49">
        <v>0</v>
      </c>
      <c r="E149" s="49">
        <v>0</v>
      </c>
      <c r="F149" s="48" t="s">
        <v>219</v>
      </c>
      <c r="G149" s="49">
        <v>280.72000000000003</v>
      </c>
      <c r="H149" s="49">
        <v>20</v>
      </c>
      <c r="I149" s="49">
        <v>-260.72000000000003</v>
      </c>
      <c r="J149" s="49">
        <v>-1303.5999999999999</v>
      </c>
      <c r="K149" s="49">
        <v>80</v>
      </c>
    </row>
    <row r="150" spans="1:11" ht="15" customHeight="1">
      <c r="A150" s="46" t="s">
        <v>444</v>
      </c>
      <c r="B150" s="47" t="s">
        <v>445</v>
      </c>
      <c r="C150" s="49">
        <v>0</v>
      </c>
      <c r="D150" s="49">
        <v>67.599999999999994</v>
      </c>
      <c r="E150" s="49">
        <v>67.599999999999994</v>
      </c>
      <c r="F150" s="49">
        <v>100</v>
      </c>
      <c r="G150" s="49">
        <v>0</v>
      </c>
      <c r="H150" s="49">
        <v>280.8</v>
      </c>
      <c r="I150" s="49">
        <v>280.8</v>
      </c>
      <c r="J150" s="49">
        <v>100</v>
      </c>
      <c r="K150" s="49">
        <v>1159.5999999999999</v>
      </c>
    </row>
    <row r="151" spans="1:11" ht="15" customHeight="1">
      <c r="A151" s="46" t="s">
        <v>446</v>
      </c>
      <c r="B151" s="47" t="s">
        <v>447</v>
      </c>
      <c r="C151" s="49">
        <v>0</v>
      </c>
      <c r="D151" s="49">
        <v>187.2</v>
      </c>
      <c r="E151" s="49">
        <v>187.2</v>
      </c>
      <c r="F151" s="49">
        <v>100</v>
      </c>
      <c r="G151" s="49">
        <v>32.25</v>
      </c>
      <c r="H151" s="49">
        <v>777.6</v>
      </c>
      <c r="I151" s="49">
        <v>745.35</v>
      </c>
      <c r="J151" s="49">
        <v>95.85</v>
      </c>
      <c r="K151" s="49">
        <v>3211.2</v>
      </c>
    </row>
    <row r="152" spans="1:11" ht="15" customHeight="1">
      <c r="A152" s="46" t="s">
        <v>448</v>
      </c>
      <c r="B152" s="47" t="s">
        <v>449</v>
      </c>
      <c r="C152" s="49">
        <v>646.75</v>
      </c>
      <c r="D152" s="49">
        <v>57.2</v>
      </c>
      <c r="E152" s="49">
        <v>-589.54999999999995</v>
      </c>
      <c r="F152" s="49">
        <v>-1030.68</v>
      </c>
      <c r="G152" s="49">
        <v>646.75</v>
      </c>
      <c r="H152" s="49">
        <v>237.6</v>
      </c>
      <c r="I152" s="49">
        <v>-409.15</v>
      </c>
      <c r="J152" s="49">
        <v>-172.2</v>
      </c>
      <c r="K152" s="49">
        <v>981.2</v>
      </c>
    </row>
    <row r="153" spans="1:11" ht="15" customHeight="1">
      <c r="A153" s="46" t="s">
        <v>450</v>
      </c>
      <c r="B153" s="47" t="s">
        <v>451</v>
      </c>
      <c r="C153" s="49">
        <v>0</v>
      </c>
      <c r="D153" s="49">
        <v>520</v>
      </c>
      <c r="E153" s="49">
        <v>520</v>
      </c>
      <c r="F153" s="49">
        <v>100</v>
      </c>
      <c r="G153" s="49">
        <v>0</v>
      </c>
      <c r="H153" s="49">
        <v>2160</v>
      </c>
      <c r="I153" s="49">
        <v>2160</v>
      </c>
      <c r="J153" s="49">
        <v>100</v>
      </c>
      <c r="K153" s="49">
        <v>8920</v>
      </c>
    </row>
    <row r="154" spans="1:11" ht="15" customHeight="1">
      <c r="A154" s="46" t="s">
        <v>452</v>
      </c>
      <c r="B154" s="47" t="s">
        <v>453</v>
      </c>
      <c r="C154" s="49">
        <v>0</v>
      </c>
      <c r="D154" s="49">
        <v>62.4</v>
      </c>
      <c r="E154" s="49">
        <v>62.4</v>
      </c>
      <c r="F154" s="49">
        <v>100</v>
      </c>
      <c r="G154" s="49">
        <v>0</v>
      </c>
      <c r="H154" s="49">
        <v>177.6</v>
      </c>
      <c r="I154" s="49">
        <v>177.6</v>
      </c>
      <c r="J154" s="49">
        <v>100</v>
      </c>
      <c r="K154" s="49">
        <v>547.20000000000005</v>
      </c>
    </row>
    <row r="155" spans="1:11" ht="15" customHeight="1">
      <c r="A155" s="46" t="s">
        <v>454</v>
      </c>
      <c r="B155" s="47" t="s">
        <v>455</v>
      </c>
      <c r="C155" s="49">
        <v>0</v>
      </c>
      <c r="D155" s="49">
        <v>166.4</v>
      </c>
      <c r="E155" s="49">
        <v>166.4</v>
      </c>
      <c r="F155" s="49">
        <v>100</v>
      </c>
      <c r="G155" s="49">
        <v>2490</v>
      </c>
      <c r="H155" s="49">
        <v>691.2</v>
      </c>
      <c r="I155" s="49">
        <v>-1798.8</v>
      </c>
      <c r="J155" s="49">
        <v>-260.24</v>
      </c>
      <c r="K155" s="49">
        <v>2854.4</v>
      </c>
    </row>
    <row r="156" spans="1:11" ht="15" customHeight="1">
      <c r="A156" s="46"/>
      <c r="B156" s="47"/>
      <c r="C156" s="50"/>
      <c r="D156" s="50"/>
      <c r="E156" s="50"/>
      <c r="F156" s="50"/>
      <c r="G156" s="50"/>
      <c r="H156" s="50"/>
      <c r="I156" s="50"/>
      <c r="J156" s="50"/>
      <c r="K156" s="50"/>
    </row>
    <row r="157" spans="1:11" ht="15" customHeight="1">
      <c r="A157" s="46" t="s">
        <v>456</v>
      </c>
      <c r="B157" s="47" t="s">
        <v>457</v>
      </c>
      <c r="C157" s="51">
        <v>3477.74</v>
      </c>
      <c r="D157" s="51">
        <v>4692</v>
      </c>
      <c r="E157" s="51">
        <v>1214.26</v>
      </c>
      <c r="F157" s="51">
        <v>25.88</v>
      </c>
      <c r="G157" s="51">
        <v>17639.48</v>
      </c>
      <c r="H157" s="51">
        <v>19274.400000000001</v>
      </c>
      <c r="I157" s="51">
        <v>1634.92</v>
      </c>
      <c r="J157" s="51">
        <v>8.48</v>
      </c>
      <c r="K157" s="51">
        <v>79888.800000000003</v>
      </c>
    </row>
    <row r="158" spans="1:11" ht="15" customHeight="1">
      <c r="A158" s="46"/>
      <c r="B158" s="47"/>
      <c r="C158" s="46"/>
      <c r="D158" s="46"/>
      <c r="E158" s="46"/>
      <c r="F158" s="46"/>
      <c r="G158" s="46"/>
      <c r="H158" s="46"/>
      <c r="I158" s="46"/>
      <c r="J158" s="46"/>
      <c r="K158" s="46"/>
    </row>
    <row r="159" spans="1:11" ht="15" customHeight="1">
      <c r="A159" s="46" t="s">
        <v>458</v>
      </c>
      <c r="B159" s="47" t="s">
        <v>459</v>
      </c>
      <c r="C159" s="48"/>
      <c r="D159" s="48"/>
      <c r="E159" s="48"/>
      <c r="F159" s="48"/>
      <c r="G159" s="48"/>
      <c r="H159" s="48"/>
      <c r="I159" s="48"/>
      <c r="J159" s="48"/>
      <c r="K159" s="48"/>
    </row>
    <row r="160" spans="1:11" ht="15" customHeight="1">
      <c r="A160" s="46" t="s">
        <v>460</v>
      </c>
      <c r="B160" s="47" t="s">
        <v>461</v>
      </c>
      <c r="C160" s="49">
        <v>3398.55</v>
      </c>
      <c r="D160" s="49">
        <v>4576.91</v>
      </c>
      <c r="E160" s="49">
        <v>1178.3599999999999</v>
      </c>
      <c r="F160" s="49">
        <v>25.75</v>
      </c>
      <c r="G160" s="49">
        <v>11469.18</v>
      </c>
      <c r="H160" s="49">
        <v>13730.73</v>
      </c>
      <c r="I160" s="49">
        <v>2261.5500000000002</v>
      </c>
      <c r="J160" s="49">
        <v>16.47</v>
      </c>
      <c r="K160" s="49">
        <v>54922.92</v>
      </c>
    </row>
    <row r="161" spans="1:11" ht="15" customHeight="1">
      <c r="A161" s="46" t="s">
        <v>462</v>
      </c>
      <c r="B161" s="47" t="s">
        <v>463</v>
      </c>
      <c r="C161" s="49">
        <v>10598.18</v>
      </c>
      <c r="D161" s="49">
        <v>9928.83</v>
      </c>
      <c r="E161" s="49">
        <v>-669.35</v>
      </c>
      <c r="F161" s="49">
        <v>-6.74</v>
      </c>
      <c r="G161" s="49">
        <v>31197.75</v>
      </c>
      <c r="H161" s="49">
        <v>29786.49</v>
      </c>
      <c r="I161" s="49">
        <v>-1411.26</v>
      </c>
      <c r="J161" s="49">
        <v>-4.74</v>
      </c>
      <c r="K161" s="49">
        <v>119145.96</v>
      </c>
    </row>
    <row r="162" spans="1:11" ht="15" customHeight="1">
      <c r="A162" s="46" t="s">
        <v>464</v>
      </c>
      <c r="B162" s="47" t="s">
        <v>465</v>
      </c>
      <c r="C162" s="49">
        <v>8220.1299999999992</v>
      </c>
      <c r="D162" s="49">
        <v>2000</v>
      </c>
      <c r="E162" s="49">
        <v>-6220.13</v>
      </c>
      <c r="F162" s="49">
        <v>-311.01</v>
      </c>
      <c r="G162" s="49">
        <v>15603.28</v>
      </c>
      <c r="H162" s="49">
        <v>6000</v>
      </c>
      <c r="I162" s="49">
        <v>-9603.2800000000007</v>
      </c>
      <c r="J162" s="49">
        <v>-160.05000000000001</v>
      </c>
      <c r="K162" s="49">
        <v>24000</v>
      </c>
    </row>
    <row r="163" spans="1:11" ht="15" customHeight="1">
      <c r="A163" s="46" t="s">
        <v>466</v>
      </c>
      <c r="B163" s="47" t="s">
        <v>467</v>
      </c>
      <c r="C163" s="49">
        <v>3277.5</v>
      </c>
      <c r="D163" s="49">
        <v>2338.96</v>
      </c>
      <c r="E163" s="49">
        <v>-938.54</v>
      </c>
      <c r="F163" s="49">
        <v>-40.130000000000003</v>
      </c>
      <c r="G163" s="49">
        <v>9832.5</v>
      </c>
      <c r="H163" s="49">
        <v>7016.88</v>
      </c>
      <c r="I163" s="49">
        <v>-2815.62</v>
      </c>
      <c r="J163" s="49">
        <v>-40.130000000000003</v>
      </c>
      <c r="K163" s="49">
        <v>28067.52</v>
      </c>
    </row>
    <row r="164" spans="1:11" ht="15" customHeight="1">
      <c r="A164" s="46" t="s">
        <v>468</v>
      </c>
      <c r="B164" s="47" t="s">
        <v>469</v>
      </c>
      <c r="C164" s="49">
        <v>1768.78</v>
      </c>
      <c r="D164" s="49">
        <v>1557.5</v>
      </c>
      <c r="E164" s="49">
        <v>-211.28</v>
      </c>
      <c r="F164" s="49">
        <v>-13.57</v>
      </c>
      <c r="G164" s="49">
        <v>11545.13</v>
      </c>
      <c r="H164" s="49">
        <v>4637.5</v>
      </c>
      <c r="I164" s="49">
        <v>-6907.63</v>
      </c>
      <c r="J164" s="49">
        <v>-148.94999999999999</v>
      </c>
      <c r="K164" s="49">
        <v>19092.5</v>
      </c>
    </row>
    <row r="165" spans="1:11" ht="15" customHeight="1">
      <c r="A165" s="46"/>
      <c r="B165" s="47"/>
      <c r="C165" s="50"/>
      <c r="D165" s="50"/>
      <c r="E165" s="50"/>
      <c r="F165" s="50"/>
      <c r="G165" s="50"/>
      <c r="H165" s="50"/>
      <c r="I165" s="50"/>
      <c r="J165" s="50"/>
      <c r="K165" s="50"/>
    </row>
    <row r="166" spans="1:11" ht="15" customHeight="1">
      <c r="A166" s="46" t="s">
        <v>470</v>
      </c>
      <c r="B166" s="47" t="s">
        <v>471</v>
      </c>
      <c r="C166" s="51">
        <v>27263.14</v>
      </c>
      <c r="D166" s="51">
        <v>20402.2</v>
      </c>
      <c r="E166" s="51">
        <v>-6860.94</v>
      </c>
      <c r="F166" s="51">
        <v>-33.630000000000003</v>
      </c>
      <c r="G166" s="51">
        <v>79647.839999999997</v>
      </c>
      <c r="H166" s="51">
        <v>61171.6</v>
      </c>
      <c r="I166" s="51">
        <v>-18476.240000000002</v>
      </c>
      <c r="J166" s="51">
        <v>-30.2</v>
      </c>
      <c r="K166" s="51">
        <v>245228.9</v>
      </c>
    </row>
    <row r="167" spans="1:11" ht="15" customHeight="1">
      <c r="A167" s="46"/>
      <c r="B167" s="47"/>
      <c r="C167" s="46"/>
      <c r="D167" s="46"/>
      <c r="E167" s="46"/>
      <c r="F167" s="46"/>
      <c r="G167" s="46"/>
      <c r="H167" s="46"/>
      <c r="I167" s="46"/>
      <c r="J167" s="46"/>
      <c r="K167" s="46"/>
    </row>
    <row r="168" spans="1:11" ht="15" customHeight="1">
      <c r="A168" s="46" t="s">
        <v>472</v>
      </c>
      <c r="B168" s="47" t="s">
        <v>473</v>
      </c>
      <c r="C168" s="48"/>
      <c r="D168" s="48"/>
      <c r="E168" s="48"/>
      <c r="F168" s="48"/>
      <c r="G168" s="48"/>
      <c r="H168" s="48"/>
      <c r="I168" s="48"/>
      <c r="J168" s="48"/>
      <c r="K168" s="48"/>
    </row>
    <row r="169" spans="1:11" ht="15" customHeight="1">
      <c r="A169" s="46" t="s">
        <v>474</v>
      </c>
      <c r="B169" s="47" t="s">
        <v>475</v>
      </c>
      <c r="C169" s="49">
        <v>2922.17</v>
      </c>
      <c r="D169" s="49">
        <v>5400</v>
      </c>
      <c r="E169" s="49">
        <v>2477.83</v>
      </c>
      <c r="F169" s="49">
        <v>45.89</v>
      </c>
      <c r="G169" s="49">
        <v>18725.86</v>
      </c>
      <c r="H169" s="49">
        <v>16200</v>
      </c>
      <c r="I169" s="49">
        <v>-2525.86</v>
      </c>
      <c r="J169" s="49">
        <v>-15.59</v>
      </c>
      <c r="K169" s="49">
        <v>64800</v>
      </c>
    </row>
    <row r="170" spans="1:11" ht="15" customHeight="1">
      <c r="A170" s="46" t="s">
        <v>476</v>
      </c>
      <c r="B170" s="47" t="s">
        <v>477</v>
      </c>
      <c r="C170" s="49">
        <v>0</v>
      </c>
      <c r="D170" s="49">
        <v>25</v>
      </c>
      <c r="E170" s="49">
        <v>25</v>
      </c>
      <c r="F170" s="49">
        <v>100</v>
      </c>
      <c r="G170" s="49">
        <v>0</v>
      </c>
      <c r="H170" s="49">
        <v>75</v>
      </c>
      <c r="I170" s="49">
        <v>75</v>
      </c>
      <c r="J170" s="49">
        <v>100</v>
      </c>
      <c r="K170" s="49">
        <v>300</v>
      </c>
    </row>
    <row r="171" spans="1:11" ht="15" customHeight="1">
      <c r="A171" s="46" t="s">
        <v>478</v>
      </c>
      <c r="B171" s="47" t="s">
        <v>479</v>
      </c>
      <c r="C171" s="49">
        <v>0</v>
      </c>
      <c r="D171" s="49">
        <v>0</v>
      </c>
      <c r="E171" s="49">
        <v>0</v>
      </c>
      <c r="F171" s="48" t="s">
        <v>219</v>
      </c>
      <c r="G171" s="49">
        <v>149</v>
      </c>
      <c r="H171" s="49">
        <v>0</v>
      </c>
      <c r="I171" s="49">
        <v>-149</v>
      </c>
      <c r="J171" s="48" t="s">
        <v>219</v>
      </c>
      <c r="K171" s="49">
        <v>0</v>
      </c>
    </row>
    <row r="172" spans="1:11" ht="15" customHeight="1">
      <c r="A172" s="46" t="s">
        <v>480</v>
      </c>
      <c r="B172" s="47" t="s">
        <v>481</v>
      </c>
      <c r="C172" s="49">
        <v>0</v>
      </c>
      <c r="D172" s="49">
        <v>0</v>
      </c>
      <c r="E172" s="49">
        <v>0</v>
      </c>
      <c r="F172" s="48" t="s">
        <v>219</v>
      </c>
      <c r="G172" s="49">
        <v>870</v>
      </c>
      <c r="H172" s="49">
        <v>0</v>
      </c>
      <c r="I172" s="49">
        <v>-870</v>
      </c>
      <c r="J172" s="48" t="s">
        <v>219</v>
      </c>
      <c r="K172" s="49">
        <v>0</v>
      </c>
    </row>
    <row r="173" spans="1:11" ht="15" customHeight="1">
      <c r="A173" s="46" t="s">
        <v>482</v>
      </c>
      <c r="B173" s="47" t="s">
        <v>483</v>
      </c>
      <c r="C173" s="49">
        <v>0</v>
      </c>
      <c r="D173" s="49">
        <v>300</v>
      </c>
      <c r="E173" s="49">
        <v>300</v>
      </c>
      <c r="F173" s="49">
        <v>100</v>
      </c>
      <c r="G173" s="49">
        <v>0</v>
      </c>
      <c r="H173" s="49">
        <v>400</v>
      </c>
      <c r="I173" s="49">
        <v>400</v>
      </c>
      <c r="J173" s="49">
        <v>100</v>
      </c>
      <c r="K173" s="49">
        <v>1300</v>
      </c>
    </row>
    <row r="174" spans="1:11" ht="15" customHeight="1">
      <c r="A174" s="46" t="s">
        <v>484</v>
      </c>
      <c r="B174" s="47" t="s">
        <v>485</v>
      </c>
      <c r="C174" s="49">
        <v>0</v>
      </c>
      <c r="D174" s="49">
        <v>200</v>
      </c>
      <c r="E174" s="49">
        <v>200</v>
      </c>
      <c r="F174" s="49">
        <v>100</v>
      </c>
      <c r="G174" s="49">
        <v>0</v>
      </c>
      <c r="H174" s="49">
        <v>600</v>
      </c>
      <c r="I174" s="49">
        <v>600</v>
      </c>
      <c r="J174" s="49">
        <v>100</v>
      </c>
      <c r="K174" s="49">
        <v>2400</v>
      </c>
    </row>
    <row r="175" spans="1:11" ht="15" customHeight="1">
      <c r="A175" s="46"/>
      <c r="B175" s="47"/>
      <c r="C175" s="50"/>
      <c r="D175" s="50"/>
      <c r="E175" s="50"/>
      <c r="F175" s="50"/>
      <c r="G175" s="50"/>
      <c r="H175" s="50"/>
      <c r="I175" s="50"/>
      <c r="J175" s="50"/>
      <c r="K175" s="50"/>
    </row>
    <row r="176" spans="1:11" ht="15" customHeight="1">
      <c r="A176" s="46" t="s">
        <v>486</v>
      </c>
      <c r="B176" s="47" t="s">
        <v>487</v>
      </c>
      <c r="C176" s="51">
        <v>2922.17</v>
      </c>
      <c r="D176" s="51">
        <v>5925</v>
      </c>
      <c r="E176" s="51">
        <v>3002.83</v>
      </c>
      <c r="F176" s="51">
        <v>50.68</v>
      </c>
      <c r="G176" s="51">
        <v>19744.86</v>
      </c>
      <c r="H176" s="51">
        <v>17275</v>
      </c>
      <c r="I176" s="51">
        <v>-2469.86</v>
      </c>
      <c r="J176" s="51">
        <v>-14.3</v>
      </c>
      <c r="K176" s="51">
        <v>68800</v>
      </c>
    </row>
    <row r="178" spans="1:11" ht="15" customHeight="1">
      <c r="A178" s="46" t="s">
        <v>488</v>
      </c>
      <c r="B178" s="47" t="s">
        <v>489</v>
      </c>
      <c r="C178" s="48"/>
      <c r="D178" s="48"/>
      <c r="E178" s="48"/>
      <c r="F178" s="48"/>
      <c r="G178" s="48"/>
      <c r="H178" s="48"/>
      <c r="I178" s="48"/>
      <c r="J178" s="48"/>
      <c r="K178" s="48"/>
    </row>
    <row r="179" spans="1:11" ht="15" customHeight="1">
      <c r="A179" s="46" t="s">
        <v>490</v>
      </c>
      <c r="B179" s="47" t="s">
        <v>491</v>
      </c>
      <c r="C179" s="49">
        <v>0</v>
      </c>
      <c r="D179" s="49">
        <v>0</v>
      </c>
      <c r="E179" s="49">
        <v>0</v>
      </c>
      <c r="F179" s="48" t="s">
        <v>219</v>
      </c>
      <c r="G179" s="49">
        <v>805.09</v>
      </c>
      <c r="H179" s="49">
        <v>0</v>
      </c>
      <c r="I179" s="49">
        <v>-805.09</v>
      </c>
      <c r="J179" s="48" t="s">
        <v>219</v>
      </c>
      <c r="K179" s="49">
        <v>1000</v>
      </c>
    </row>
    <row r="180" spans="1:11" ht="15" customHeight="1">
      <c r="A180" s="46" t="s">
        <v>492</v>
      </c>
      <c r="B180" s="47" t="s">
        <v>493</v>
      </c>
      <c r="C180" s="49">
        <v>6773.38</v>
      </c>
      <c r="D180" s="49">
        <v>1600</v>
      </c>
      <c r="E180" s="49">
        <v>-5173.38</v>
      </c>
      <c r="F180" s="49">
        <v>-323.33999999999997</v>
      </c>
      <c r="G180" s="49">
        <v>17746.41</v>
      </c>
      <c r="H180" s="49">
        <v>4800</v>
      </c>
      <c r="I180" s="49">
        <v>-12946.41</v>
      </c>
      <c r="J180" s="49">
        <v>-269.72000000000003</v>
      </c>
      <c r="K180" s="49">
        <v>19200</v>
      </c>
    </row>
    <row r="181" spans="1:11" ht="15" customHeight="1">
      <c r="A181" s="46" t="s">
        <v>494</v>
      </c>
      <c r="B181" s="47" t="s">
        <v>495</v>
      </c>
      <c r="C181" s="49">
        <v>252.5</v>
      </c>
      <c r="D181" s="49">
        <v>400</v>
      </c>
      <c r="E181" s="49">
        <v>147.5</v>
      </c>
      <c r="F181" s="49">
        <v>36.880000000000003</v>
      </c>
      <c r="G181" s="49">
        <v>882.5</v>
      </c>
      <c r="H181" s="49">
        <v>1200</v>
      </c>
      <c r="I181" s="49">
        <v>317.5</v>
      </c>
      <c r="J181" s="49">
        <v>26.46</v>
      </c>
      <c r="K181" s="49">
        <v>4800</v>
      </c>
    </row>
    <row r="182" spans="1:11" ht="15" customHeight="1">
      <c r="A182" s="46" t="s">
        <v>496</v>
      </c>
      <c r="B182" s="47" t="s">
        <v>497</v>
      </c>
      <c r="C182" s="49">
        <v>827.4</v>
      </c>
      <c r="D182" s="49">
        <v>0</v>
      </c>
      <c r="E182" s="49">
        <v>-827.4</v>
      </c>
      <c r="F182" s="48" t="s">
        <v>219</v>
      </c>
      <c r="G182" s="49">
        <v>1007.06</v>
      </c>
      <c r="H182" s="49">
        <v>400</v>
      </c>
      <c r="I182" s="49">
        <v>-607.05999999999995</v>
      </c>
      <c r="J182" s="49">
        <v>-151.76</v>
      </c>
      <c r="K182" s="49">
        <v>1600</v>
      </c>
    </row>
    <row r="183" spans="1:11" ht="15" customHeight="1">
      <c r="A183" s="46" t="s">
        <v>498</v>
      </c>
      <c r="B183" s="47" t="s">
        <v>499</v>
      </c>
      <c r="C183" s="49">
        <v>0</v>
      </c>
      <c r="D183" s="49">
        <v>0</v>
      </c>
      <c r="E183" s="49">
        <v>0</v>
      </c>
      <c r="F183" s="48" t="s">
        <v>219</v>
      </c>
      <c r="G183" s="49">
        <v>190.46</v>
      </c>
      <c r="H183" s="49">
        <v>0</v>
      </c>
      <c r="I183" s="49">
        <v>-190.46</v>
      </c>
      <c r="J183" s="48" t="s">
        <v>219</v>
      </c>
      <c r="K183" s="49">
        <v>0</v>
      </c>
    </row>
    <row r="184" spans="1:11" ht="15" customHeight="1">
      <c r="A184" s="46" t="s">
        <v>500</v>
      </c>
      <c r="B184" s="47" t="s">
        <v>501</v>
      </c>
      <c r="C184" s="49">
        <v>265.33999999999997</v>
      </c>
      <c r="D184" s="49">
        <v>250</v>
      </c>
      <c r="E184" s="49">
        <v>-15.34</v>
      </c>
      <c r="F184" s="49">
        <v>-6.14</v>
      </c>
      <c r="G184" s="49">
        <v>883.54</v>
      </c>
      <c r="H184" s="49">
        <v>750</v>
      </c>
      <c r="I184" s="49">
        <v>-133.54</v>
      </c>
      <c r="J184" s="49">
        <v>-17.809999999999999</v>
      </c>
      <c r="K184" s="49">
        <v>3000</v>
      </c>
    </row>
    <row r="185" spans="1:11" ht="15" customHeight="1">
      <c r="A185" s="46" t="s">
        <v>502</v>
      </c>
      <c r="B185" s="47" t="s">
        <v>503</v>
      </c>
      <c r="C185" s="49">
        <v>643.62</v>
      </c>
      <c r="D185" s="49">
        <v>630</v>
      </c>
      <c r="E185" s="49">
        <v>-13.62</v>
      </c>
      <c r="F185" s="49">
        <v>-2.16</v>
      </c>
      <c r="G185" s="49">
        <v>1900.2</v>
      </c>
      <c r="H185" s="49">
        <v>1890</v>
      </c>
      <c r="I185" s="49">
        <v>-10.199999999999999</v>
      </c>
      <c r="J185" s="49">
        <v>-0.54</v>
      </c>
      <c r="K185" s="49">
        <v>7560</v>
      </c>
    </row>
    <row r="186" spans="1:11" ht="15" customHeight="1">
      <c r="A186" s="46" t="s">
        <v>504</v>
      </c>
      <c r="B186" s="47" t="s">
        <v>505</v>
      </c>
      <c r="C186" s="49">
        <v>265.04000000000002</v>
      </c>
      <c r="D186" s="49">
        <v>104</v>
      </c>
      <c r="E186" s="49">
        <v>-161.04</v>
      </c>
      <c r="F186" s="49">
        <v>-154.85</v>
      </c>
      <c r="G186" s="49">
        <v>648.89</v>
      </c>
      <c r="H186" s="49">
        <v>312</v>
      </c>
      <c r="I186" s="49">
        <v>-336.89</v>
      </c>
      <c r="J186" s="49">
        <v>-107.98</v>
      </c>
      <c r="K186" s="49">
        <v>1248</v>
      </c>
    </row>
    <row r="187" spans="1:11" ht="15" customHeight="1">
      <c r="A187" s="46"/>
      <c r="B187" s="47"/>
      <c r="C187" s="50"/>
      <c r="D187" s="50"/>
      <c r="E187" s="50"/>
      <c r="F187" s="50"/>
      <c r="G187" s="50"/>
      <c r="H187" s="50"/>
      <c r="I187" s="50"/>
      <c r="J187" s="50"/>
      <c r="K187" s="50"/>
    </row>
    <row r="188" spans="1:11" ht="15" customHeight="1">
      <c r="A188" s="46" t="s">
        <v>506</v>
      </c>
      <c r="B188" s="47" t="s">
        <v>507</v>
      </c>
      <c r="C188" s="51">
        <v>9027.2800000000007</v>
      </c>
      <c r="D188" s="51">
        <v>2984</v>
      </c>
      <c r="E188" s="51">
        <v>-6043.28</v>
      </c>
      <c r="F188" s="51">
        <v>-202.52</v>
      </c>
      <c r="G188" s="51">
        <v>24064.15</v>
      </c>
      <c r="H188" s="51">
        <v>9352</v>
      </c>
      <c r="I188" s="51">
        <v>-14712.15</v>
      </c>
      <c r="J188" s="51">
        <v>-157.32</v>
      </c>
      <c r="K188" s="51">
        <v>38408</v>
      </c>
    </row>
    <row r="189" spans="1:11" ht="15" customHeight="1">
      <c r="A189" s="46"/>
      <c r="B189" s="47"/>
      <c r="C189" s="46"/>
      <c r="D189" s="46"/>
      <c r="E189" s="46"/>
      <c r="F189" s="46"/>
      <c r="G189" s="46"/>
      <c r="H189" s="46"/>
      <c r="I189" s="46"/>
      <c r="J189" s="46"/>
      <c r="K189" s="46"/>
    </row>
    <row r="190" spans="1:11" ht="15" customHeight="1">
      <c r="A190" s="46" t="s">
        <v>508</v>
      </c>
      <c r="B190" s="47" t="s">
        <v>509</v>
      </c>
      <c r="C190" s="48"/>
      <c r="D190" s="48"/>
      <c r="E190" s="48"/>
      <c r="F190" s="48"/>
      <c r="G190" s="48"/>
      <c r="H190" s="48"/>
      <c r="I190" s="48"/>
      <c r="J190" s="48"/>
      <c r="K190" s="48"/>
    </row>
    <row r="191" spans="1:11" ht="15" customHeight="1">
      <c r="A191" s="46" t="s">
        <v>510</v>
      </c>
      <c r="B191" s="47" t="s">
        <v>511</v>
      </c>
      <c r="C191" s="49">
        <v>88.07</v>
      </c>
      <c r="D191" s="49">
        <v>0</v>
      </c>
      <c r="E191" s="49">
        <v>-88.07</v>
      </c>
      <c r="F191" s="48" t="s">
        <v>219</v>
      </c>
      <c r="G191" s="49">
        <v>532.9</v>
      </c>
      <c r="H191" s="49">
        <v>0</v>
      </c>
      <c r="I191" s="49">
        <v>-532.9</v>
      </c>
      <c r="J191" s="48" t="s">
        <v>219</v>
      </c>
      <c r="K191" s="49">
        <v>0</v>
      </c>
    </row>
    <row r="192" spans="1:11" ht="15" customHeight="1">
      <c r="A192" s="46" t="s">
        <v>512</v>
      </c>
      <c r="B192" s="47" t="s">
        <v>513</v>
      </c>
      <c r="C192" s="49">
        <v>1371.97</v>
      </c>
      <c r="D192" s="49">
        <v>150</v>
      </c>
      <c r="E192" s="49">
        <v>-1221.97</v>
      </c>
      <c r="F192" s="49">
        <v>-814.65</v>
      </c>
      <c r="G192" s="49">
        <v>5642.76</v>
      </c>
      <c r="H192" s="49">
        <v>660</v>
      </c>
      <c r="I192" s="49">
        <v>-4982.76</v>
      </c>
      <c r="J192" s="49">
        <v>-754.96</v>
      </c>
      <c r="K192" s="49">
        <v>2670</v>
      </c>
    </row>
    <row r="193" spans="1:11" ht="15" customHeight="1">
      <c r="A193" s="46" t="s">
        <v>514</v>
      </c>
      <c r="B193" s="47" t="s">
        <v>515</v>
      </c>
      <c r="C193" s="49">
        <v>-5207</v>
      </c>
      <c r="D193" s="49">
        <v>0</v>
      </c>
      <c r="E193" s="49">
        <v>5207</v>
      </c>
      <c r="F193" s="48" t="s">
        <v>219</v>
      </c>
      <c r="G193" s="49">
        <v>0</v>
      </c>
      <c r="H193" s="49">
        <v>0</v>
      </c>
      <c r="I193" s="49">
        <v>0</v>
      </c>
      <c r="J193" s="48" t="s">
        <v>219</v>
      </c>
      <c r="K193" s="49">
        <v>0</v>
      </c>
    </row>
    <row r="194" spans="1:11" ht="15" customHeight="1">
      <c r="A194" s="46" t="s">
        <v>516</v>
      </c>
      <c r="B194" s="47" t="s">
        <v>517</v>
      </c>
      <c r="C194" s="49">
        <v>0</v>
      </c>
      <c r="D194" s="49">
        <v>0</v>
      </c>
      <c r="E194" s="49">
        <v>0</v>
      </c>
      <c r="F194" s="48" t="s">
        <v>219</v>
      </c>
      <c r="G194" s="49">
        <v>1260</v>
      </c>
      <c r="H194" s="49">
        <v>500</v>
      </c>
      <c r="I194" s="49">
        <v>-760</v>
      </c>
      <c r="J194" s="49">
        <v>-152</v>
      </c>
      <c r="K194" s="49">
        <v>500</v>
      </c>
    </row>
    <row r="195" spans="1:11" ht="15" customHeight="1">
      <c r="A195" s="46" t="s">
        <v>518</v>
      </c>
      <c r="B195" s="47" t="s">
        <v>519</v>
      </c>
      <c r="C195" s="49">
        <v>-3090.23</v>
      </c>
      <c r="D195" s="49">
        <v>2300</v>
      </c>
      <c r="E195" s="49">
        <v>5390.23</v>
      </c>
      <c r="F195" s="49">
        <v>234.36</v>
      </c>
      <c r="G195" s="49">
        <v>6191.68</v>
      </c>
      <c r="H195" s="49">
        <v>6900</v>
      </c>
      <c r="I195" s="49">
        <v>708.32</v>
      </c>
      <c r="J195" s="49">
        <v>10.27</v>
      </c>
      <c r="K195" s="49">
        <v>27600</v>
      </c>
    </row>
    <row r="196" spans="1:11" ht="15" customHeight="1">
      <c r="A196" s="46" t="s">
        <v>520</v>
      </c>
      <c r="B196" s="47" t="s">
        <v>521</v>
      </c>
      <c r="C196" s="49">
        <v>132.94999999999999</v>
      </c>
      <c r="D196" s="49">
        <v>0</v>
      </c>
      <c r="E196" s="49">
        <v>-132.94999999999999</v>
      </c>
      <c r="F196" s="48" t="s">
        <v>219</v>
      </c>
      <c r="G196" s="49">
        <v>161.69999999999999</v>
      </c>
      <c r="H196" s="49">
        <v>25</v>
      </c>
      <c r="I196" s="49">
        <v>-136.69999999999999</v>
      </c>
      <c r="J196" s="49">
        <v>-546.79999999999995</v>
      </c>
      <c r="K196" s="49">
        <v>100</v>
      </c>
    </row>
    <row r="197" spans="1:11" ht="15" customHeight="1">
      <c r="A197" s="46" t="s">
        <v>522</v>
      </c>
      <c r="B197" s="47" t="s">
        <v>523</v>
      </c>
      <c r="C197" s="49">
        <v>260.42</v>
      </c>
      <c r="D197" s="49">
        <v>150</v>
      </c>
      <c r="E197" s="49">
        <v>-110.42</v>
      </c>
      <c r="F197" s="49">
        <v>-73.61</v>
      </c>
      <c r="G197" s="49">
        <v>1235.53</v>
      </c>
      <c r="H197" s="49">
        <v>450</v>
      </c>
      <c r="I197" s="49">
        <v>-785.53</v>
      </c>
      <c r="J197" s="49">
        <v>-174.56</v>
      </c>
      <c r="K197" s="49">
        <v>1800</v>
      </c>
    </row>
    <row r="198" spans="1:11" ht="15" customHeight="1">
      <c r="A198" s="46" t="s">
        <v>524</v>
      </c>
      <c r="B198" s="47" t="s">
        <v>525</v>
      </c>
      <c r="C198" s="49">
        <v>0</v>
      </c>
      <c r="D198" s="49">
        <v>0</v>
      </c>
      <c r="E198" s="49">
        <v>0</v>
      </c>
      <c r="F198" s="48" t="s">
        <v>219</v>
      </c>
      <c r="G198" s="49">
        <v>937.1</v>
      </c>
      <c r="H198" s="49">
        <v>0</v>
      </c>
      <c r="I198" s="49">
        <v>-937.1</v>
      </c>
      <c r="J198" s="48" t="s">
        <v>219</v>
      </c>
      <c r="K198" s="49">
        <v>0</v>
      </c>
    </row>
    <row r="199" spans="1:11" ht="15" customHeight="1">
      <c r="A199" s="46" t="s">
        <v>526</v>
      </c>
      <c r="B199" s="47" t="s">
        <v>527</v>
      </c>
      <c r="C199" s="49">
        <v>100</v>
      </c>
      <c r="D199" s="49">
        <v>0</v>
      </c>
      <c r="E199" s="49">
        <v>-100</v>
      </c>
      <c r="F199" s="48" t="s">
        <v>219</v>
      </c>
      <c r="G199" s="49">
        <v>300</v>
      </c>
      <c r="H199" s="49">
        <v>0</v>
      </c>
      <c r="I199" s="49">
        <v>-300</v>
      </c>
      <c r="J199" s="48" t="s">
        <v>219</v>
      </c>
      <c r="K199" s="49">
        <v>0</v>
      </c>
    </row>
    <row r="200" spans="1:11" ht="15" customHeight="1">
      <c r="A200" s="46" t="s">
        <v>528</v>
      </c>
      <c r="B200" s="47" t="s">
        <v>529</v>
      </c>
      <c r="C200" s="49">
        <v>7603.25</v>
      </c>
      <c r="D200" s="49">
        <v>0</v>
      </c>
      <c r="E200" s="49">
        <v>-7603.25</v>
      </c>
      <c r="F200" s="48" t="s">
        <v>219</v>
      </c>
      <c r="G200" s="49">
        <v>7603.25</v>
      </c>
      <c r="H200" s="49">
        <v>0</v>
      </c>
      <c r="I200" s="49">
        <v>-7603.25</v>
      </c>
      <c r="J200" s="48" t="s">
        <v>219</v>
      </c>
      <c r="K200" s="49">
        <v>0</v>
      </c>
    </row>
    <row r="201" spans="1:11" ht="15" customHeight="1">
      <c r="A201" s="46"/>
      <c r="B201" s="47"/>
      <c r="C201" s="50"/>
      <c r="D201" s="50"/>
      <c r="E201" s="50"/>
      <c r="F201" s="50"/>
      <c r="G201" s="50"/>
      <c r="H201" s="50"/>
      <c r="I201" s="50"/>
      <c r="J201" s="50"/>
      <c r="K201" s="50"/>
    </row>
    <row r="202" spans="1:11" ht="15" customHeight="1">
      <c r="A202" s="46" t="s">
        <v>530</v>
      </c>
      <c r="B202" s="47" t="s">
        <v>531</v>
      </c>
      <c r="C202" s="51">
        <v>1259.43</v>
      </c>
      <c r="D202" s="51">
        <v>2600</v>
      </c>
      <c r="E202" s="51">
        <v>1340.57</v>
      </c>
      <c r="F202" s="51">
        <v>51.56</v>
      </c>
      <c r="G202" s="51">
        <v>23864.92</v>
      </c>
      <c r="H202" s="51">
        <v>8535</v>
      </c>
      <c r="I202" s="51">
        <v>-15329.92</v>
      </c>
      <c r="J202" s="51">
        <v>-179.61</v>
      </c>
      <c r="K202" s="51">
        <v>32670</v>
      </c>
    </row>
    <row r="203" spans="1:11" ht="15" customHeight="1">
      <c r="A203" s="46"/>
      <c r="B203" s="47"/>
      <c r="C203" s="46"/>
      <c r="D203" s="46"/>
      <c r="E203" s="46"/>
      <c r="F203" s="46"/>
      <c r="G203" s="46"/>
      <c r="H203" s="46"/>
      <c r="I203" s="46"/>
      <c r="J203" s="46"/>
      <c r="K203" s="46"/>
    </row>
    <row r="204" spans="1:11" ht="15" customHeight="1">
      <c r="A204" s="46" t="s">
        <v>532</v>
      </c>
      <c r="B204" s="47" t="s">
        <v>533</v>
      </c>
      <c r="C204" s="48"/>
      <c r="D204" s="48"/>
      <c r="E204" s="48"/>
      <c r="F204" s="48"/>
      <c r="G204" s="48"/>
      <c r="H204" s="48"/>
      <c r="I204" s="48"/>
      <c r="J204" s="48"/>
      <c r="K204" s="48"/>
    </row>
    <row r="205" spans="1:11" ht="15" customHeight="1">
      <c r="A205" s="46" t="s">
        <v>534</v>
      </c>
      <c r="B205" s="47" t="s">
        <v>535</v>
      </c>
      <c r="C205" s="49">
        <v>55131.91</v>
      </c>
      <c r="D205" s="49">
        <v>54413</v>
      </c>
      <c r="E205" s="49">
        <v>-718.91</v>
      </c>
      <c r="F205" s="49">
        <v>-1.32</v>
      </c>
      <c r="G205" s="49">
        <v>165395.73000000001</v>
      </c>
      <c r="H205" s="49">
        <v>162835</v>
      </c>
      <c r="I205" s="49">
        <v>-2560.73</v>
      </c>
      <c r="J205" s="49">
        <v>-1.57</v>
      </c>
      <c r="K205" s="49">
        <v>658711</v>
      </c>
    </row>
    <row r="206" spans="1:11" ht="15" customHeight="1">
      <c r="A206" s="46" t="s">
        <v>536</v>
      </c>
      <c r="B206" s="47" t="s">
        <v>537</v>
      </c>
      <c r="C206" s="49">
        <v>42672.76</v>
      </c>
      <c r="D206" s="49">
        <v>42672.74</v>
      </c>
      <c r="E206" s="49">
        <v>-0.02</v>
      </c>
      <c r="F206" s="49">
        <v>0</v>
      </c>
      <c r="G206" s="49">
        <v>128018.24000000001</v>
      </c>
      <c r="H206" s="49">
        <v>128018.22</v>
      </c>
      <c r="I206" s="49">
        <v>-0.02</v>
      </c>
      <c r="J206" s="49">
        <v>0</v>
      </c>
      <c r="K206" s="49">
        <v>418268.22</v>
      </c>
    </row>
    <row r="207" spans="1:11" ht="15" customHeight="1">
      <c r="A207" s="46"/>
      <c r="B207" s="47"/>
      <c r="C207" s="50"/>
      <c r="D207" s="50"/>
      <c r="E207" s="50"/>
      <c r="F207" s="50"/>
      <c r="G207" s="50"/>
      <c r="H207" s="50"/>
      <c r="I207" s="50"/>
      <c r="J207" s="50"/>
      <c r="K207" s="50"/>
    </row>
    <row r="208" spans="1:11" ht="15" customHeight="1">
      <c r="A208" s="46" t="s">
        <v>538</v>
      </c>
      <c r="B208" s="47" t="s">
        <v>539</v>
      </c>
      <c r="C208" s="51">
        <v>97804.67</v>
      </c>
      <c r="D208" s="51">
        <v>97085.74</v>
      </c>
      <c r="E208" s="51">
        <v>-718.93</v>
      </c>
      <c r="F208" s="51">
        <v>-0.74</v>
      </c>
      <c r="G208" s="51">
        <v>293413.96999999997</v>
      </c>
      <c r="H208" s="51">
        <v>290853.21999999997</v>
      </c>
      <c r="I208" s="51">
        <v>-2560.75</v>
      </c>
      <c r="J208" s="51">
        <v>-0.88</v>
      </c>
      <c r="K208" s="51">
        <v>1076979.22</v>
      </c>
    </row>
    <row r="210" spans="1:11" ht="15" customHeight="1">
      <c r="A210" s="46" t="s">
        <v>540</v>
      </c>
      <c r="B210" s="47" t="s">
        <v>541</v>
      </c>
      <c r="C210" s="48"/>
      <c r="D210" s="48"/>
      <c r="E210" s="48"/>
      <c r="F210" s="48"/>
      <c r="G210" s="48"/>
      <c r="H210" s="48"/>
      <c r="I210" s="48"/>
      <c r="J210" s="48"/>
      <c r="K210" s="48"/>
    </row>
    <row r="211" spans="1:11" ht="15" customHeight="1">
      <c r="A211" s="46" t="s">
        <v>542</v>
      </c>
      <c r="B211" s="47" t="s">
        <v>543</v>
      </c>
      <c r="C211" s="49">
        <v>10561.21</v>
      </c>
      <c r="D211" s="49">
        <v>10328.23</v>
      </c>
      <c r="E211" s="49">
        <v>-232.98</v>
      </c>
      <c r="F211" s="49">
        <v>-2.2599999999999998</v>
      </c>
      <c r="G211" s="49">
        <v>28635.47</v>
      </c>
      <c r="H211" s="49">
        <v>30615.1</v>
      </c>
      <c r="I211" s="49">
        <v>1979.63</v>
      </c>
      <c r="J211" s="49">
        <v>6.47</v>
      </c>
      <c r="K211" s="49">
        <v>129542.93</v>
      </c>
    </row>
    <row r="212" spans="1:11" ht="15" customHeight="1">
      <c r="A212" s="46"/>
      <c r="B212" s="47"/>
      <c r="C212" s="50"/>
      <c r="D212" s="50"/>
      <c r="E212" s="50"/>
      <c r="F212" s="50"/>
      <c r="G212" s="50"/>
      <c r="H212" s="50"/>
      <c r="I212" s="50"/>
      <c r="J212" s="50"/>
      <c r="K212" s="50"/>
    </row>
    <row r="213" spans="1:11" ht="15" customHeight="1">
      <c r="A213" s="46" t="s">
        <v>544</v>
      </c>
      <c r="B213" s="47" t="s">
        <v>545</v>
      </c>
      <c r="C213" s="51">
        <v>10561.21</v>
      </c>
      <c r="D213" s="51">
        <v>10328.23</v>
      </c>
      <c r="E213" s="51">
        <v>-232.98</v>
      </c>
      <c r="F213" s="51">
        <v>-2.2599999999999998</v>
      </c>
      <c r="G213" s="51">
        <v>28635.47</v>
      </c>
      <c r="H213" s="51">
        <v>30615.1</v>
      </c>
      <c r="I213" s="51">
        <v>1979.63</v>
      </c>
      <c r="J213" s="51">
        <v>6.47</v>
      </c>
      <c r="K213" s="51">
        <v>129542.93</v>
      </c>
    </row>
    <row r="214" spans="1:11" ht="15" customHeight="1">
      <c r="A214" s="46"/>
      <c r="B214" s="47"/>
      <c r="C214" s="50"/>
      <c r="D214" s="50"/>
      <c r="E214" s="50"/>
      <c r="F214" s="50"/>
      <c r="G214" s="50"/>
      <c r="H214" s="50"/>
      <c r="I214" s="50"/>
      <c r="J214" s="50"/>
      <c r="K214" s="50"/>
    </row>
    <row r="215" spans="1:11" ht="15" customHeight="1">
      <c r="A215" s="46" t="s">
        <v>546</v>
      </c>
      <c r="B215" s="47" t="s">
        <v>547</v>
      </c>
      <c r="C215" s="51">
        <v>202679.2</v>
      </c>
      <c r="D215" s="51">
        <v>200554.03</v>
      </c>
      <c r="E215" s="51">
        <v>-2125.17</v>
      </c>
      <c r="F215" s="51">
        <v>-1.06</v>
      </c>
      <c r="G215" s="51">
        <v>621348.6</v>
      </c>
      <c r="H215" s="51">
        <v>588673.02</v>
      </c>
      <c r="I215" s="51">
        <v>-32675.58</v>
      </c>
      <c r="J215" s="51">
        <v>-5.55</v>
      </c>
      <c r="K215" s="51">
        <v>2270547.23</v>
      </c>
    </row>
    <row r="216" spans="1:11" ht="15" customHeight="1">
      <c r="A216" s="46"/>
      <c r="B216" s="47"/>
      <c r="C216" s="50"/>
      <c r="D216" s="50"/>
      <c r="E216" s="50"/>
      <c r="F216" s="50"/>
      <c r="G216" s="50"/>
      <c r="H216" s="50"/>
      <c r="I216" s="50"/>
      <c r="J216" s="50"/>
      <c r="K216" s="50"/>
    </row>
    <row r="217" spans="1:11" ht="15" customHeight="1">
      <c r="A217" s="46" t="s">
        <v>548</v>
      </c>
      <c r="B217" s="47" t="s">
        <v>549</v>
      </c>
      <c r="C217" s="51">
        <v>140011.32999999999</v>
      </c>
      <c r="D217" s="51">
        <v>143270.29</v>
      </c>
      <c r="E217" s="51">
        <v>-3258.96</v>
      </c>
      <c r="F217" s="51">
        <v>-2.27</v>
      </c>
      <c r="G217" s="51">
        <v>403206.40000000002</v>
      </c>
      <c r="H217" s="51">
        <v>430480.52</v>
      </c>
      <c r="I217" s="51">
        <v>-27274.12</v>
      </c>
      <c r="J217" s="51">
        <v>-6.34</v>
      </c>
      <c r="K217" s="51">
        <v>2042150.97</v>
      </c>
    </row>
    <row r="218" spans="1:11" ht="15" customHeight="1">
      <c r="A218" s="46"/>
      <c r="B218" s="47"/>
      <c r="C218" s="46"/>
      <c r="D218" s="46"/>
      <c r="E218" s="46"/>
      <c r="F218" s="46"/>
      <c r="G218" s="46"/>
      <c r="H218" s="46"/>
      <c r="I218" s="46"/>
      <c r="J218" s="46"/>
      <c r="K218" s="46"/>
    </row>
    <row r="219" spans="1:11" ht="15" customHeight="1">
      <c r="A219" s="46" t="s">
        <v>550</v>
      </c>
      <c r="B219" s="47" t="s">
        <v>551</v>
      </c>
      <c r="C219" s="48"/>
      <c r="D219" s="48"/>
      <c r="E219" s="48"/>
      <c r="F219" s="48"/>
      <c r="G219" s="48"/>
      <c r="H219" s="48"/>
      <c r="I219" s="48"/>
      <c r="J219" s="48"/>
      <c r="K219" s="48"/>
    </row>
    <row r="220" spans="1:11" ht="15" customHeight="1">
      <c r="A220" s="46"/>
      <c r="B220" s="47"/>
      <c r="C220" s="46"/>
      <c r="D220" s="46"/>
      <c r="E220" s="46"/>
      <c r="F220" s="46"/>
      <c r="G220" s="46"/>
      <c r="H220" s="46"/>
      <c r="I220" s="46"/>
      <c r="J220" s="46"/>
      <c r="K220" s="46"/>
    </row>
    <row r="221" spans="1:11" ht="15" customHeight="1">
      <c r="A221" s="46" t="s">
        <v>552</v>
      </c>
      <c r="B221" s="47" t="s">
        <v>553</v>
      </c>
      <c r="C221" s="48"/>
      <c r="D221" s="48"/>
      <c r="E221" s="48"/>
      <c r="F221" s="48"/>
      <c r="G221" s="48"/>
      <c r="H221" s="48"/>
      <c r="I221" s="48"/>
      <c r="J221" s="48"/>
      <c r="K221" s="48"/>
    </row>
    <row r="222" spans="1:11" ht="15" customHeight="1">
      <c r="A222" s="46" t="s">
        <v>554</v>
      </c>
      <c r="B222" s="47" t="s">
        <v>555</v>
      </c>
      <c r="C222" s="49">
        <v>115141.75999999999</v>
      </c>
      <c r="D222" s="49">
        <v>119183.4</v>
      </c>
      <c r="E222" s="49">
        <v>4041.64</v>
      </c>
      <c r="F222" s="49">
        <v>3.39</v>
      </c>
      <c r="G222" s="49">
        <v>338096.27</v>
      </c>
      <c r="H222" s="49">
        <v>361458.35</v>
      </c>
      <c r="I222" s="49">
        <v>23362.080000000002</v>
      </c>
      <c r="J222" s="49">
        <v>6.46</v>
      </c>
      <c r="K222" s="49">
        <v>1441628.43</v>
      </c>
    </row>
    <row r="223" spans="1:11" ht="15" customHeight="1">
      <c r="A223" s="46" t="s">
        <v>556</v>
      </c>
      <c r="B223" s="47" t="s">
        <v>557</v>
      </c>
      <c r="C223" s="49">
        <v>38840.97</v>
      </c>
      <c r="D223" s="49">
        <v>73813.75</v>
      </c>
      <c r="E223" s="49">
        <v>34972.78</v>
      </c>
      <c r="F223" s="49">
        <v>47.38</v>
      </c>
      <c r="G223" s="49">
        <v>159908.04999999999</v>
      </c>
      <c r="H223" s="49">
        <v>216679.07</v>
      </c>
      <c r="I223" s="49">
        <v>56771.02</v>
      </c>
      <c r="J223" s="49">
        <v>26.2</v>
      </c>
      <c r="K223" s="49">
        <v>871478.46</v>
      </c>
    </row>
    <row r="224" spans="1:11" ht="15" customHeight="1">
      <c r="A224" s="46" t="s">
        <v>558</v>
      </c>
      <c r="B224" s="47" t="s">
        <v>559</v>
      </c>
      <c r="C224" s="49">
        <v>118.75</v>
      </c>
      <c r="D224" s="49">
        <v>0</v>
      </c>
      <c r="E224" s="49">
        <v>-118.75</v>
      </c>
      <c r="F224" s="48" t="s">
        <v>219</v>
      </c>
      <c r="G224" s="49">
        <v>356.25</v>
      </c>
      <c r="H224" s="49">
        <v>0</v>
      </c>
      <c r="I224" s="49">
        <v>-356.25</v>
      </c>
      <c r="J224" s="48" t="s">
        <v>219</v>
      </c>
      <c r="K224" s="49">
        <v>0</v>
      </c>
    </row>
    <row r="226" spans="1:11" ht="15" customHeight="1">
      <c r="A226" s="46" t="s">
        <v>560</v>
      </c>
      <c r="B226" s="47" t="s">
        <v>561</v>
      </c>
      <c r="C226" s="51">
        <v>154101.48000000001</v>
      </c>
      <c r="D226" s="51">
        <v>192997.15</v>
      </c>
      <c r="E226" s="51">
        <v>38895.67</v>
      </c>
      <c r="F226" s="51">
        <v>20.149999999999999</v>
      </c>
      <c r="G226" s="51">
        <v>498360.57</v>
      </c>
      <c r="H226" s="51">
        <v>578137.42000000004</v>
      </c>
      <c r="I226" s="51">
        <v>79776.850000000006</v>
      </c>
      <c r="J226" s="51">
        <v>13.8</v>
      </c>
      <c r="K226" s="51">
        <v>2313106.89</v>
      </c>
    </row>
    <row r="227" spans="1:11" ht="15" customHeight="1">
      <c r="A227" s="46"/>
      <c r="B227" s="47"/>
      <c r="C227" s="46"/>
      <c r="D227" s="46"/>
      <c r="E227" s="46"/>
      <c r="F227" s="46"/>
      <c r="G227" s="46"/>
      <c r="H227" s="46"/>
      <c r="I227" s="46"/>
      <c r="J227" s="46"/>
      <c r="K227" s="46"/>
    </row>
    <row r="228" spans="1:11" ht="15" customHeight="1">
      <c r="A228" s="46" t="s">
        <v>562</v>
      </c>
      <c r="B228" s="47" t="s">
        <v>563</v>
      </c>
      <c r="C228" s="48"/>
      <c r="D228" s="48"/>
      <c r="E228" s="48"/>
      <c r="F228" s="48"/>
      <c r="G228" s="48"/>
      <c r="H228" s="48"/>
      <c r="I228" s="48"/>
      <c r="J228" s="48"/>
      <c r="K228" s="48"/>
    </row>
    <row r="229" spans="1:11" ht="15" customHeight="1">
      <c r="A229" s="46" t="s">
        <v>564</v>
      </c>
      <c r="B229" s="47" t="s">
        <v>565</v>
      </c>
      <c r="C229" s="49">
        <v>340.09</v>
      </c>
      <c r="D229" s="49">
        <v>541.66999999999996</v>
      </c>
      <c r="E229" s="49">
        <v>201.58</v>
      </c>
      <c r="F229" s="49">
        <v>37.21</v>
      </c>
      <c r="G229" s="49">
        <v>2288.1</v>
      </c>
      <c r="H229" s="49">
        <v>1625.01</v>
      </c>
      <c r="I229" s="49">
        <v>-663.09</v>
      </c>
      <c r="J229" s="49">
        <v>-40.81</v>
      </c>
      <c r="K229" s="49">
        <v>6500.04</v>
      </c>
    </row>
    <row r="230" spans="1:11" ht="15" customHeight="1">
      <c r="A230" s="46" t="s">
        <v>566</v>
      </c>
      <c r="B230" s="47" t="s">
        <v>567</v>
      </c>
      <c r="C230" s="49">
        <v>-11085</v>
      </c>
      <c r="D230" s="49">
        <v>2000</v>
      </c>
      <c r="E230" s="49">
        <v>13085</v>
      </c>
      <c r="F230" s="49">
        <v>654.25</v>
      </c>
      <c r="G230" s="49">
        <v>-11085</v>
      </c>
      <c r="H230" s="49">
        <v>6000</v>
      </c>
      <c r="I230" s="49">
        <v>17085</v>
      </c>
      <c r="J230" s="49">
        <v>284.75</v>
      </c>
      <c r="K230" s="49">
        <v>24000</v>
      </c>
    </row>
    <row r="231" spans="1:11" ht="15" customHeight="1">
      <c r="A231" s="46" t="s">
        <v>568</v>
      </c>
      <c r="B231" s="47" t="s">
        <v>569</v>
      </c>
      <c r="C231" s="49">
        <v>3520.4</v>
      </c>
      <c r="D231" s="49">
        <v>3433.13</v>
      </c>
      <c r="E231" s="49">
        <v>-87.27</v>
      </c>
      <c r="F231" s="49">
        <v>-2.54</v>
      </c>
      <c r="G231" s="49">
        <v>9545.16</v>
      </c>
      <c r="H231" s="49">
        <v>10136.65</v>
      </c>
      <c r="I231" s="49">
        <v>591.49</v>
      </c>
      <c r="J231" s="49">
        <v>5.84</v>
      </c>
      <c r="K231" s="49">
        <v>41642.71</v>
      </c>
    </row>
    <row r="232" spans="1:11" ht="15" customHeight="1">
      <c r="A232" s="46" t="s">
        <v>570</v>
      </c>
      <c r="B232" s="47" t="s">
        <v>571</v>
      </c>
      <c r="C232" s="49">
        <v>8933.7000000000007</v>
      </c>
      <c r="D232" s="49">
        <v>270.83</v>
      </c>
      <c r="E232" s="49">
        <v>-8662.8700000000008</v>
      </c>
      <c r="F232" s="49">
        <v>-3198.64</v>
      </c>
      <c r="G232" s="49">
        <v>11694.66</v>
      </c>
      <c r="H232" s="49">
        <v>812.49</v>
      </c>
      <c r="I232" s="49">
        <v>-10882.17</v>
      </c>
      <c r="J232" s="49">
        <v>-1339.36</v>
      </c>
      <c r="K232" s="49">
        <v>3249.96</v>
      </c>
    </row>
    <row r="233" spans="1:11" ht="15" customHeight="1">
      <c r="A233" s="46" t="s">
        <v>572</v>
      </c>
      <c r="B233" s="47" t="s">
        <v>573</v>
      </c>
      <c r="C233" s="49">
        <v>0</v>
      </c>
      <c r="D233" s="49">
        <v>485</v>
      </c>
      <c r="E233" s="49">
        <v>485</v>
      </c>
      <c r="F233" s="49">
        <v>100</v>
      </c>
      <c r="G233" s="49">
        <v>0</v>
      </c>
      <c r="H233" s="49">
        <v>1455</v>
      </c>
      <c r="I233" s="49">
        <v>1455</v>
      </c>
      <c r="J233" s="49">
        <v>100</v>
      </c>
      <c r="K233" s="49">
        <v>5820</v>
      </c>
    </row>
    <row r="234" spans="1:11" ht="15" customHeight="1">
      <c r="A234" s="46" t="s">
        <v>574</v>
      </c>
      <c r="B234" s="47" t="s">
        <v>575</v>
      </c>
      <c r="C234" s="49">
        <v>2506.94</v>
      </c>
      <c r="D234" s="49">
        <v>2333.33</v>
      </c>
      <c r="E234" s="49">
        <v>-173.61</v>
      </c>
      <c r="F234" s="49">
        <v>-7.44</v>
      </c>
      <c r="G234" s="49">
        <v>6423.6</v>
      </c>
      <c r="H234" s="49">
        <v>6999.99</v>
      </c>
      <c r="I234" s="49">
        <v>576.39</v>
      </c>
      <c r="J234" s="49">
        <v>8.23</v>
      </c>
      <c r="K234" s="49">
        <v>27999.96</v>
      </c>
    </row>
    <row r="235" spans="1:11" ht="15" customHeight="1">
      <c r="A235" s="46" t="s">
        <v>576</v>
      </c>
      <c r="B235" s="47" t="s">
        <v>577</v>
      </c>
      <c r="C235" s="49">
        <v>23105.07</v>
      </c>
      <c r="D235" s="49">
        <v>0</v>
      </c>
      <c r="E235" s="49">
        <v>-23105.07</v>
      </c>
      <c r="F235" s="48" t="s">
        <v>219</v>
      </c>
      <c r="G235" s="49">
        <v>79146.350000000006</v>
      </c>
      <c r="H235" s="49">
        <v>0</v>
      </c>
      <c r="I235" s="49">
        <v>-79146.350000000006</v>
      </c>
      <c r="J235" s="48" t="s">
        <v>219</v>
      </c>
      <c r="K235" s="49">
        <v>0</v>
      </c>
    </row>
    <row r="236" spans="1:11" ht="15" customHeight="1">
      <c r="A236" s="46" t="s">
        <v>578</v>
      </c>
      <c r="B236" s="47" t="s">
        <v>579</v>
      </c>
      <c r="C236" s="49">
        <v>12558.75</v>
      </c>
      <c r="D236" s="49">
        <v>0</v>
      </c>
      <c r="E236" s="49">
        <v>-12558.75</v>
      </c>
      <c r="F236" s="48" t="s">
        <v>219</v>
      </c>
      <c r="G236" s="49">
        <v>12558.75</v>
      </c>
      <c r="H236" s="49">
        <v>0</v>
      </c>
      <c r="I236" s="49">
        <v>-12558.75</v>
      </c>
      <c r="J236" s="48" t="s">
        <v>219</v>
      </c>
      <c r="K236" s="49">
        <v>0</v>
      </c>
    </row>
    <row r="237" spans="1:11" ht="15" customHeight="1">
      <c r="A237" s="46"/>
      <c r="B237" s="47"/>
      <c r="C237" s="50"/>
      <c r="D237" s="50"/>
      <c r="E237" s="50"/>
      <c r="F237" s="50"/>
      <c r="G237" s="50"/>
      <c r="H237" s="50"/>
      <c r="I237" s="50"/>
      <c r="J237" s="50"/>
      <c r="K237" s="50"/>
    </row>
    <row r="238" spans="1:11" ht="15" customHeight="1">
      <c r="A238" s="46" t="s">
        <v>580</v>
      </c>
      <c r="B238" s="47" t="s">
        <v>581</v>
      </c>
      <c r="C238" s="51">
        <v>39879.949999999997</v>
      </c>
      <c r="D238" s="51">
        <v>9063.9599999999991</v>
      </c>
      <c r="E238" s="51">
        <v>-30815.99</v>
      </c>
      <c r="F238" s="51">
        <v>-339.98</v>
      </c>
      <c r="G238" s="51">
        <v>110571.62</v>
      </c>
      <c r="H238" s="51">
        <v>27029.14</v>
      </c>
      <c r="I238" s="51">
        <v>-83542.48</v>
      </c>
      <c r="J238" s="51">
        <v>-309.08</v>
      </c>
      <c r="K238" s="51">
        <v>109212.67</v>
      </c>
    </row>
    <row r="239" spans="1:11" ht="15" customHeight="1">
      <c r="A239" s="46"/>
      <c r="B239" s="47"/>
      <c r="C239" s="46"/>
      <c r="D239" s="46"/>
      <c r="E239" s="46"/>
      <c r="F239" s="46"/>
      <c r="G239" s="46"/>
      <c r="H239" s="46"/>
      <c r="I239" s="46"/>
      <c r="J239" s="46"/>
      <c r="K239" s="46"/>
    </row>
    <row r="240" spans="1:11" ht="15" customHeight="1">
      <c r="A240" s="46" t="s">
        <v>582</v>
      </c>
      <c r="B240" s="47" t="s">
        <v>583</v>
      </c>
      <c r="C240" s="48"/>
      <c r="D240" s="48"/>
      <c r="E240" s="48"/>
      <c r="F240" s="48"/>
      <c r="G240" s="48"/>
      <c r="H240" s="48"/>
      <c r="I240" s="48"/>
      <c r="J240" s="48"/>
      <c r="K240" s="48"/>
    </row>
    <row r="241" spans="1:11" ht="15" customHeight="1">
      <c r="A241" s="46" t="s">
        <v>584</v>
      </c>
      <c r="B241" s="47" t="s">
        <v>585</v>
      </c>
      <c r="C241" s="49">
        <v>392.34</v>
      </c>
      <c r="D241" s="49">
        <v>150</v>
      </c>
      <c r="E241" s="49">
        <v>-242.34</v>
      </c>
      <c r="F241" s="49">
        <v>-161.56</v>
      </c>
      <c r="G241" s="49">
        <v>4358.3100000000004</v>
      </c>
      <c r="H241" s="49">
        <v>450</v>
      </c>
      <c r="I241" s="49">
        <v>-3908.31</v>
      </c>
      <c r="J241" s="49">
        <v>-868.51</v>
      </c>
      <c r="K241" s="49">
        <v>1800</v>
      </c>
    </row>
    <row r="242" spans="1:11" ht="15" customHeight="1">
      <c r="A242" s="46" t="s">
        <v>586</v>
      </c>
      <c r="B242" s="47" t="s">
        <v>587</v>
      </c>
      <c r="C242" s="49">
        <v>0</v>
      </c>
      <c r="D242" s="49">
        <v>0</v>
      </c>
      <c r="E242" s="49">
        <v>0</v>
      </c>
      <c r="F242" s="48" t="s">
        <v>219</v>
      </c>
      <c r="G242" s="49">
        <v>157.91999999999999</v>
      </c>
      <c r="H242" s="49">
        <v>200</v>
      </c>
      <c r="I242" s="49">
        <v>42.08</v>
      </c>
      <c r="J242" s="49">
        <v>21.04</v>
      </c>
      <c r="K242" s="49">
        <v>800</v>
      </c>
    </row>
    <row r="243" spans="1:11" ht="15" customHeight="1">
      <c r="A243" s="46" t="s">
        <v>588</v>
      </c>
      <c r="B243" s="47" t="s">
        <v>589</v>
      </c>
      <c r="C243" s="49">
        <v>40.97</v>
      </c>
      <c r="D243" s="49">
        <v>0</v>
      </c>
      <c r="E243" s="49">
        <v>-40.97</v>
      </c>
      <c r="F243" s="48" t="s">
        <v>219</v>
      </c>
      <c r="G243" s="49">
        <v>318.48</v>
      </c>
      <c r="H243" s="49">
        <v>75</v>
      </c>
      <c r="I243" s="49">
        <v>-243.48</v>
      </c>
      <c r="J243" s="49">
        <v>-324.64</v>
      </c>
      <c r="K243" s="49">
        <v>300</v>
      </c>
    </row>
    <row r="244" spans="1:11" ht="15" customHeight="1">
      <c r="A244" s="46" t="s">
        <v>590</v>
      </c>
      <c r="B244" s="47" t="s">
        <v>591</v>
      </c>
      <c r="C244" s="49">
        <v>0</v>
      </c>
      <c r="D244" s="49">
        <v>0</v>
      </c>
      <c r="E244" s="49">
        <v>0</v>
      </c>
      <c r="F244" s="48" t="s">
        <v>219</v>
      </c>
      <c r="G244" s="49">
        <v>194.99</v>
      </c>
      <c r="H244" s="49">
        <v>0</v>
      </c>
      <c r="I244" s="49">
        <v>-194.99</v>
      </c>
      <c r="J244" s="48" t="s">
        <v>219</v>
      </c>
      <c r="K244" s="49">
        <v>0</v>
      </c>
    </row>
    <row r="245" spans="1:11" ht="15" customHeight="1">
      <c r="A245" s="46" t="s">
        <v>592</v>
      </c>
      <c r="B245" s="47" t="s">
        <v>593</v>
      </c>
      <c r="C245" s="49">
        <v>0</v>
      </c>
      <c r="D245" s="49">
        <v>0</v>
      </c>
      <c r="E245" s="49">
        <v>0</v>
      </c>
      <c r="F245" s="48" t="s">
        <v>219</v>
      </c>
      <c r="G245" s="49">
        <v>988.49</v>
      </c>
      <c r="H245" s="49">
        <v>0</v>
      </c>
      <c r="I245" s="49">
        <v>-988.49</v>
      </c>
      <c r="J245" s="48" t="s">
        <v>219</v>
      </c>
      <c r="K245" s="49">
        <v>0</v>
      </c>
    </row>
    <row r="246" spans="1:11" ht="15" customHeight="1">
      <c r="A246" s="46"/>
      <c r="B246" s="47"/>
      <c r="C246" s="50"/>
      <c r="D246" s="50"/>
      <c r="E246" s="50"/>
      <c r="F246" s="50"/>
      <c r="G246" s="50"/>
      <c r="H246" s="50"/>
      <c r="I246" s="50"/>
      <c r="J246" s="50"/>
      <c r="K246" s="50"/>
    </row>
    <row r="247" spans="1:11" ht="15" customHeight="1">
      <c r="A247" s="46" t="s">
        <v>594</v>
      </c>
      <c r="B247" s="47" t="s">
        <v>595</v>
      </c>
      <c r="C247" s="51">
        <v>433.31</v>
      </c>
      <c r="D247" s="51">
        <v>150</v>
      </c>
      <c r="E247" s="51">
        <v>-283.31</v>
      </c>
      <c r="F247" s="51">
        <v>-188.87</v>
      </c>
      <c r="G247" s="51">
        <v>6018.19</v>
      </c>
      <c r="H247" s="51">
        <v>725</v>
      </c>
      <c r="I247" s="51">
        <v>-5293.19</v>
      </c>
      <c r="J247" s="51">
        <v>-730.1</v>
      </c>
      <c r="K247" s="51">
        <v>2900</v>
      </c>
    </row>
    <row r="248" spans="1:11" ht="15" customHeight="1">
      <c r="A248" s="46"/>
      <c r="B248" s="47"/>
      <c r="C248" s="46"/>
      <c r="D248" s="46"/>
      <c r="E248" s="46"/>
      <c r="F248" s="46"/>
      <c r="G248" s="46"/>
      <c r="H248" s="46"/>
      <c r="I248" s="46"/>
      <c r="J248" s="46"/>
      <c r="K248" s="46"/>
    </row>
    <row r="249" spans="1:11" ht="15" customHeight="1">
      <c r="A249" s="46" t="s">
        <v>596</v>
      </c>
      <c r="B249" s="47" t="s">
        <v>597</v>
      </c>
      <c r="C249" s="48"/>
      <c r="D249" s="48"/>
      <c r="E249" s="48"/>
      <c r="F249" s="48"/>
      <c r="G249" s="48"/>
      <c r="H249" s="48"/>
      <c r="I249" s="48"/>
      <c r="J249" s="48"/>
      <c r="K249" s="48"/>
    </row>
    <row r="250" spans="1:11" ht="15" customHeight="1">
      <c r="A250" s="46" t="s">
        <v>598</v>
      </c>
      <c r="B250" s="47" t="s">
        <v>599</v>
      </c>
      <c r="C250" s="49">
        <v>943.93</v>
      </c>
      <c r="D250" s="49">
        <v>0</v>
      </c>
      <c r="E250" s="49">
        <v>-943.93</v>
      </c>
      <c r="F250" s="48" t="s">
        <v>219</v>
      </c>
      <c r="G250" s="49">
        <v>12401.66</v>
      </c>
      <c r="H250" s="49">
        <v>0</v>
      </c>
      <c r="I250" s="49">
        <v>-12401.66</v>
      </c>
      <c r="J250" s="48" t="s">
        <v>219</v>
      </c>
      <c r="K250" s="49">
        <v>0</v>
      </c>
    </row>
    <row r="251" spans="1:11" ht="15" customHeight="1">
      <c r="A251" s="46" t="s">
        <v>600</v>
      </c>
      <c r="B251" s="47" t="s">
        <v>601</v>
      </c>
      <c r="C251" s="49">
        <v>4511.97</v>
      </c>
      <c r="D251" s="49">
        <v>0</v>
      </c>
      <c r="E251" s="49">
        <v>-4511.97</v>
      </c>
      <c r="F251" s="48" t="s">
        <v>219</v>
      </c>
      <c r="G251" s="49">
        <v>29999.06</v>
      </c>
      <c r="H251" s="49">
        <v>0</v>
      </c>
      <c r="I251" s="49">
        <v>-29999.06</v>
      </c>
      <c r="J251" s="48" t="s">
        <v>219</v>
      </c>
      <c r="K251" s="49">
        <v>0</v>
      </c>
    </row>
    <row r="252" spans="1:11" ht="15" customHeight="1">
      <c r="A252" s="46" t="s">
        <v>602</v>
      </c>
      <c r="B252" s="47" t="s">
        <v>603</v>
      </c>
      <c r="C252" s="49">
        <v>0</v>
      </c>
      <c r="D252" s="49">
        <v>0</v>
      </c>
      <c r="E252" s="49">
        <v>0</v>
      </c>
      <c r="F252" s="48" t="s">
        <v>219</v>
      </c>
      <c r="G252" s="49">
        <v>4492.51</v>
      </c>
      <c r="H252" s="49">
        <v>0</v>
      </c>
      <c r="I252" s="49">
        <v>-4492.51</v>
      </c>
      <c r="J252" s="48" t="s">
        <v>219</v>
      </c>
      <c r="K252" s="49">
        <v>0</v>
      </c>
    </row>
    <row r="253" spans="1:11" ht="15" customHeight="1">
      <c r="A253" s="46" t="s">
        <v>604</v>
      </c>
      <c r="B253" s="47" t="s">
        <v>605</v>
      </c>
      <c r="C253" s="49">
        <v>500</v>
      </c>
      <c r="D253" s="49">
        <v>0</v>
      </c>
      <c r="E253" s="49">
        <v>-500</v>
      </c>
      <c r="F253" s="48" t="s">
        <v>219</v>
      </c>
      <c r="G253" s="49">
        <v>2779.21</v>
      </c>
      <c r="H253" s="49">
        <v>0</v>
      </c>
      <c r="I253" s="49">
        <v>-2779.21</v>
      </c>
      <c r="J253" s="48" t="s">
        <v>219</v>
      </c>
      <c r="K253" s="49">
        <v>0</v>
      </c>
    </row>
    <row r="254" spans="1:11" ht="15" customHeight="1">
      <c r="A254" s="46" t="s">
        <v>606</v>
      </c>
      <c r="B254" s="47" t="s">
        <v>607</v>
      </c>
      <c r="C254" s="49">
        <v>0</v>
      </c>
      <c r="D254" s="49">
        <v>0</v>
      </c>
      <c r="E254" s="49">
        <v>0</v>
      </c>
      <c r="F254" s="48" t="s">
        <v>219</v>
      </c>
      <c r="G254" s="49">
        <v>4655.78</v>
      </c>
      <c r="H254" s="49">
        <v>0</v>
      </c>
      <c r="I254" s="49">
        <v>-4655.78</v>
      </c>
      <c r="J254" s="48" t="s">
        <v>219</v>
      </c>
      <c r="K254" s="49">
        <v>0</v>
      </c>
    </row>
    <row r="255" spans="1:11" ht="15" customHeight="1">
      <c r="A255" s="46" t="s">
        <v>608</v>
      </c>
      <c r="B255" s="47" t="s">
        <v>609</v>
      </c>
      <c r="C255" s="49">
        <v>0</v>
      </c>
      <c r="D255" s="49">
        <v>833.33</v>
      </c>
      <c r="E255" s="49">
        <v>833.33</v>
      </c>
      <c r="F255" s="49">
        <v>100</v>
      </c>
      <c r="G255" s="49">
        <v>0</v>
      </c>
      <c r="H255" s="49">
        <v>2499.9899999999998</v>
      </c>
      <c r="I255" s="49">
        <v>2499.9899999999998</v>
      </c>
      <c r="J255" s="49">
        <v>100</v>
      </c>
      <c r="K255" s="49">
        <v>9999.9599999999991</v>
      </c>
    </row>
    <row r="256" spans="1:11" ht="15" customHeight="1">
      <c r="A256" s="46" t="s">
        <v>610</v>
      </c>
      <c r="B256" s="47" t="s">
        <v>611</v>
      </c>
      <c r="C256" s="49">
        <v>0</v>
      </c>
      <c r="D256" s="49">
        <v>416.67</v>
      </c>
      <c r="E256" s="49">
        <v>416.67</v>
      </c>
      <c r="F256" s="49">
        <v>100</v>
      </c>
      <c r="G256" s="49">
        <v>990</v>
      </c>
      <c r="H256" s="49">
        <v>1250.01</v>
      </c>
      <c r="I256" s="49">
        <v>260.01</v>
      </c>
      <c r="J256" s="49">
        <v>20.8</v>
      </c>
      <c r="K256" s="49">
        <v>5000.04</v>
      </c>
    </row>
    <row r="257" spans="1:11" ht="15" customHeight="1">
      <c r="A257" s="46" t="s">
        <v>612</v>
      </c>
      <c r="B257" s="47" t="s">
        <v>613</v>
      </c>
      <c r="C257" s="49">
        <v>11230</v>
      </c>
      <c r="D257" s="49">
        <v>0</v>
      </c>
      <c r="E257" s="49">
        <v>-11230</v>
      </c>
      <c r="F257" s="48" t="s">
        <v>219</v>
      </c>
      <c r="G257" s="49">
        <v>34284.36</v>
      </c>
      <c r="H257" s="49">
        <v>0</v>
      </c>
      <c r="I257" s="49">
        <v>-34284.36</v>
      </c>
      <c r="J257" s="48" t="s">
        <v>219</v>
      </c>
      <c r="K257" s="49">
        <v>0</v>
      </c>
    </row>
    <row r="258" spans="1:11" ht="15" customHeight="1">
      <c r="A258" s="46" t="s">
        <v>614</v>
      </c>
      <c r="B258" s="47" t="s">
        <v>615</v>
      </c>
      <c r="C258" s="49">
        <v>550</v>
      </c>
      <c r="D258" s="49">
        <v>2500</v>
      </c>
      <c r="E258" s="49">
        <v>1950</v>
      </c>
      <c r="F258" s="49">
        <v>78</v>
      </c>
      <c r="G258" s="49">
        <v>5171</v>
      </c>
      <c r="H258" s="49">
        <v>7500</v>
      </c>
      <c r="I258" s="49">
        <v>2329</v>
      </c>
      <c r="J258" s="49">
        <v>31.05</v>
      </c>
      <c r="K258" s="49">
        <v>30000</v>
      </c>
    </row>
    <row r="259" spans="1:11" ht="15" customHeight="1">
      <c r="A259" s="46" t="s">
        <v>616</v>
      </c>
      <c r="B259" s="47" t="s">
        <v>617</v>
      </c>
      <c r="C259" s="49">
        <v>9514.2999999999993</v>
      </c>
      <c r="D259" s="49">
        <v>0</v>
      </c>
      <c r="E259" s="49">
        <v>-9514.2999999999993</v>
      </c>
      <c r="F259" s="48" t="s">
        <v>219</v>
      </c>
      <c r="G259" s="49">
        <v>20531.47</v>
      </c>
      <c r="H259" s="49">
        <v>0</v>
      </c>
      <c r="I259" s="49">
        <v>-20531.47</v>
      </c>
      <c r="J259" s="48" t="s">
        <v>219</v>
      </c>
      <c r="K259" s="49">
        <v>0</v>
      </c>
    </row>
    <row r="260" spans="1:11" ht="15" customHeight="1">
      <c r="A260" s="46" t="s">
        <v>618</v>
      </c>
      <c r="B260" s="47" t="s">
        <v>619</v>
      </c>
      <c r="C260" s="49">
        <v>880</v>
      </c>
      <c r="D260" s="49">
        <v>0</v>
      </c>
      <c r="E260" s="49">
        <v>-880</v>
      </c>
      <c r="F260" s="48" t="s">
        <v>219</v>
      </c>
      <c r="G260" s="49">
        <v>12587.94</v>
      </c>
      <c r="H260" s="49">
        <v>0</v>
      </c>
      <c r="I260" s="49">
        <v>-12587.94</v>
      </c>
      <c r="J260" s="48" t="s">
        <v>219</v>
      </c>
      <c r="K260" s="49">
        <v>0</v>
      </c>
    </row>
    <row r="261" spans="1:11" ht="15" customHeight="1">
      <c r="A261" s="46" t="s">
        <v>620</v>
      </c>
      <c r="B261" s="47" t="s">
        <v>621</v>
      </c>
      <c r="C261" s="49">
        <v>710.75</v>
      </c>
      <c r="D261" s="49">
        <v>1666.67</v>
      </c>
      <c r="E261" s="49">
        <v>955.92</v>
      </c>
      <c r="F261" s="49">
        <v>57.36</v>
      </c>
      <c r="G261" s="49">
        <v>710.75</v>
      </c>
      <c r="H261" s="49">
        <v>5000.01</v>
      </c>
      <c r="I261" s="49">
        <v>4289.26</v>
      </c>
      <c r="J261" s="49">
        <v>85.78</v>
      </c>
      <c r="K261" s="49">
        <v>20000.04</v>
      </c>
    </row>
    <row r="262" spans="1:11" ht="15" customHeight="1">
      <c r="A262" s="46" t="s">
        <v>622</v>
      </c>
      <c r="B262" s="47" t="s">
        <v>623</v>
      </c>
      <c r="C262" s="49">
        <v>0</v>
      </c>
      <c r="D262" s="49">
        <v>0</v>
      </c>
      <c r="E262" s="49">
        <v>0</v>
      </c>
      <c r="F262" s="48" t="s">
        <v>219</v>
      </c>
      <c r="G262" s="49">
        <v>5450</v>
      </c>
      <c r="H262" s="49">
        <v>0</v>
      </c>
      <c r="I262" s="49">
        <v>-5450</v>
      </c>
      <c r="J262" s="48" t="s">
        <v>219</v>
      </c>
      <c r="K262" s="49">
        <v>0</v>
      </c>
    </row>
    <row r="263" spans="1:11" ht="15" customHeight="1">
      <c r="A263" s="46" t="s">
        <v>624</v>
      </c>
      <c r="B263" s="47" t="s">
        <v>625</v>
      </c>
      <c r="C263" s="49">
        <v>0</v>
      </c>
      <c r="D263" s="49">
        <v>0</v>
      </c>
      <c r="E263" s="49">
        <v>0</v>
      </c>
      <c r="F263" s="48" t="s">
        <v>219</v>
      </c>
      <c r="G263" s="49">
        <v>250</v>
      </c>
      <c r="H263" s="49">
        <v>0</v>
      </c>
      <c r="I263" s="49">
        <v>-250</v>
      </c>
      <c r="J263" s="48" t="s">
        <v>219</v>
      </c>
      <c r="K263" s="49">
        <v>0</v>
      </c>
    </row>
    <row r="264" spans="1:11" ht="15" customHeight="1">
      <c r="A264" s="46" t="s">
        <v>626</v>
      </c>
      <c r="B264" s="47" t="s">
        <v>627</v>
      </c>
      <c r="C264" s="49">
        <v>1405</v>
      </c>
      <c r="D264" s="49">
        <v>0</v>
      </c>
      <c r="E264" s="49">
        <v>-1405</v>
      </c>
      <c r="F264" s="48" t="s">
        <v>219</v>
      </c>
      <c r="G264" s="49">
        <v>7310</v>
      </c>
      <c r="H264" s="49">
        <v>0</v>
      </c>
      <c r="I264" s="49">
        <v>-7310</v>
      </c>
      <c r="J264" s="48" t="s">
        <v>219</v>
      </c>
      <c r="K264" s="49">
        <v>0</v>
      </c>
    </row>
    <row r="265" spans="1:11" ht="15" customHeight="1">
      <c r="A265" s="46" t="s">
        <v>628</v>
      </c>
      <c r="B265" s="47" t="s">
        <v>629</v>
      </c>
      <c r="C265" s="49">
        <v>5655</v>
      </c>
      <c r="D265" s="49">
        <v>0</v>
      </c>
      <c r="E265" s="49">
        <v>-5655</v>
      </c>
      <c r="F265" s="48" t="s">
        <v>219</v>
      </c>
      <c r="G265" s="49">
        <v>14015</v>
      </c>
      <c r="H265" s="49">
        <v>0</v>
      </c>
      <c r="I265" s="49">
        <v>-14015</v>
      </c>
      <c r="J265" s="48" t="s">
        <v>219</v>
      </c>
      <c r="K265" s="49">
        <v>0</v>
      </c>
    </row>
    <row r="266" spans="1:11" ht="15" customHeight="1">
      <c r="A266" s="46" t="s">
        <v>630</v>
      </c>
      <c r="B266" s="47" t="s">
        <v>631</v>
      </c>
      <c r="C266" s="49">
        <v>0</v>
      </c>
      <c r="D266" s="49">
        <v>0</v>
      </c>
      <c r="E266" s="49">
        <v>0</v>
      </c>
      <c r="F266" s="48" t="s">
        <v>219</v>
      </c>
      <c r="G266" s="49">
        <v>1255.4100000000001</v>
      </c>
      <c r="H266" s="49">
        <v>0</v>
      </c>
      <c r="I266" s="49">
        <v>-1255.4100000000001</v>
      </c>
      <c r="J266" s="48" t="s">
        <v>219</v>
      </c>
      <c r="K266" s="49">
        <v>0</v>
      </c>
    </row>
    <row r="267" spans="1:11" ht="15" customHeight="1">
      <c r="A267" s="46" t="s">
        <v>632</v>
      </c>
      <c r="B267" s="47" t="s">
        <v>633</v>
      </c>
      <c r="C267" s="49">
        <v>0</v>
      </c>
      <c r="D267" s="49">
        <v>0</v>
      </c>
      <c r="E267" s="49">
        <v>0</v>
      </c>
      <c r="F267" s="48" t="s">
        <v>219</v>
      </c>
      <c r="G267" s="49">
        <v>1595</v>
      </c>
      <c r="H267" s="49">
        <v>0</v>
      </c>
      <c r="I267" s="49">
        <v>-1595</v>
      </c>
      <c r="J267" s="48" t="s">
        <v>219</v>
      </c>
      <c r="K267" s="49">
        <v>0</v>
      </c>
    </row>
    <row r="268" spans="1:11" ht="15" customHeight="1">
      <c r="A268" s="46" t="s">
        <v>634</v>
      </c>
      <c r="B268" s="47" t="s">
        <v>635</v>
      </c>
      <c r="C268" s="49">
        <v>0</v>
      </c>
      <c r="D268" s="49">
        <v>0</v>
      </c>
      <c r="E268" s="49">
        <v>0</v>
      </c>
      <c r="F268" s="48" t="s">
        <v>219</v>
      </c>
      <c r="G268" s="49">
        <v>525</v>
      </c>
      <c r="H268" s="49">
        <v>0</v>
      </c>
      <c r="I268" s="49">
        <v>-525</v>
      </c>
      <c r="J268" s="48" t="s">
        <v>219</v>
      </c>
      <c r="K268" s="49">
        <v>0</v>
      </c>
    </row>
    <row r="269" spans="1:11" ht="15" customHeight="1">
      <c r="A269" s="46"/>
      <c r="B269" s="47"/>
      <c r="C269" s="50"/>
      <c r="D269" s="50"/>
      <c r="E269" s="50"/>
      <c r="F269" s="50"/>
      <c r="G269" s="50"/>
      <c r="H269" s="50"/>
      <c r="I269" s="50"/>
      <c r="J269" s="50"/>
      <c r="K269" s="50"/>
    </row>
    <row r="270" spans="1:11" ht="15" customHeight="1">
      <c r="A270" s="46" t="s">
        <v>636</v>
      </c>
      <c r="B270" s="47" t="s">
        <v>637</v>
      </c>
      <c r="C270" s="51">
        <v>35900.949999999997</v>
      </c>
      <c r="D270" s="51">
        <v>5416.67</v>
      </c>
      <c r="E270" s="51">
        <v>-30484.28</v>
      </c>
      <c r="F270" s="51">
        <v>-562.79</v>
      </c>
      <c r="G270" s="51">
        <v>159004.15</v>
      </c>
      <c r="H270" s="51">
        <v>16250.01</v>
      </c>
      <c r="I270" s="51">
        <v>-142754.14000000001</v>
      </c>
      <c r="J270" s="51">
        <v>-878.49</v>
      </c>
      <c r="K270" s="51">
        <v>65000.04</v>
      </c>
    </row>
    <row r="271" spans="1:11" ht="15" customHeight="1">
      <c r="A271" s="46"/>
      <c r="B271" s="47"/>
      <c r="C271" s="50"/>
      <c r="D271" s="50"/>
      <c r="E271" s="50"/>
      <c r="F271" s="50"/>
      <c r="G271" s="50"/>
      <c r="H271" s="50"/>
      <c r="I271" s="50"/>
      <c r="J271" s="50"/>
      <c r="K271" s="50"/>
    </row>
    <row r="272" spans="1:11" ht="15" customHeight="1">
      <c r="A272" s="46" t="s">
        <v>181</v>
      </c>
      <c r="B272" s="47" t="s">
        <v>182</v>
      </c>
      <c r="C272" s="51">
        <v>230315.69</v>
      </c>
      <c r="D272" s="51">
        <v>207627.78</v>
      </c>
      <c r="E272" s="51">
        <v>-22687.91</v>
      </c>
      <c r="F272" s="51">
        <v>-10.93</v>
      </c>
      <c r="G272" s="51">
        <v>773954.53</v>
      </c>
      <c r="H272" s="51">
        <v>622141.56999999995</v>
      </c>
      <c r="I272" s="51">
        <v>-151812.96</v>
      </c>
      <c r="J272" s="51">
        <v>-24.4</v>
      </c>
      <c r="K272" s="51">
        <v>2490219.6</v>
      </c>
    </row>
    <row r="274" spans="1:11" ht="15" customHeight="1">
      <c r="A274" s="46" t="s">
        <v>177</v>
      </c>
      <c r="B274" s="47" t="s">
        <v>178</v>
      </c>
      <c r="C274" s="51">
        <v>-90304.36</v>
      </c>
      <c r="D274" s="51">
        <v>-64357.49</v>
      </c>
      <c r="E274" s="51">
        <v>-25946.87</v>
      </c>
      <c r="F274" s="51">
        <v>-40.32</v>
      </c>
      <c r="G274" s="51">
        <v>-370748.13</v>
      </c>
      <c r="H274" s="51">
        <v>-191661.05</v>
      </c>
      <c r="I274" s="51">
        <v>-179087.08</v>
      </c>
      <c r="J274" s="51">
        <v>-93.44</v>
      </c>
      <c r="K274" s="51">
        <v>-448068.63</v>
      </c>
    </row>
  </sheetData>
  <mergeCells count="4">
    <mergeCell ref="A1:K1"/>
    <mergeCell ref="A2:K2"/>
    <mergeCell ref="A3:K3"/>
    <mergeCell ref="A4:K4"/>
  </mergeCells>
  <pageMargins left="0.7" right="0.7" top="0.7" bottom="0.7" header="0.5" footer="0.5"/>
  <pageSetup scale="66" fitToHeight="990" orientation="landscape" useFirstPageNumber="1" r:id="rId1"/>
  <headerFooter alignWithMargins="0">
    <oddHeader>&amp;R&amp;B&amp;D &amp;T</oddHeader>
    <oddFooter>&amp;C&amp;B Page &amp;P of &amp;N</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2:CL553"/>
  <sheetViews>
    <sheetView topLeftCell="A67" zoomScale="60" zoomScaleNormal="60" workbookViewId="0">
      <selection activeCell="M62" sqref="M62"/>
    </sheetView>
  </sheetViews>
  <sheetFormatPr defaultRowHeight="14.5"/>
  <cols>
    <col min="1" max="1" width="25.54296875" style="11" customWidth="1"/>
    <col min="2" max="2" width="31.453125" style="11" customWidth="1"/>
    <col min="3" max="15" width="17.36328125" style="11" customWidth="1"/>
    <col min="17" max="17" width="15.36328125" hidden="1" customWidth="1"/>
    <col min="18" max="18" width="10.36328125" hidden="1" customWidth="1"/>
    <col min="19" max="20" width="9.36328125" hidden="1" customWidth="1"/>
    <col min="21" max="33" width="18.36328125" hidden="1" customWidth="1"/>
    <col min="34" max="34" width="25.54296875" style="6" bestFit="1" customWidth="1"/>
    <col min="66" max="84" width="9.36328125" hidden="1" customWidth="1"/>
    <col min="86" max="90" width="9.36328125" hidden="1" customWidth="1"/>
  </cols>
  <sheetData>
    <row r="2" spans="1:34" ht="15.5">
      <c r="A2" s="21" t="s">
        <v>638</v>
      </c>
    </row>
    <row r="3" spans="1:34">
      <c r="A3" s="22" t="s">
        <v>175</v>
      </c>
    </row>
    <row r="4" spans="1:34">
      <c r="A4" s="22" t="s">
        <v>0</v>
      </c>
    </row>
    <row r="5" spans="1:34">
      <c r="A5" s="22" t="s">
        <v>639</v>
      </c>
    </row>
    <row r="7" spans="1:34">
      <c r="A7" s="23" t="s">
        <v>3</v>
      </c>
      <c r="B7" s="23" t="s">
        <v>4</v>
      </c>
      <c r="C7" s="24" t="s">
        <v>640</v>
      </c>
      <c r="D7" s="24" t="s">
        <v>641</v>
      </c>
      <c r="E7" s="24" t="s">
        <v>642</v>
      </c>
      <c r="F7" s="24" t="s">
        <v>643</v>
      </c>
      <c r="G7" s="24" t="s">
        <v>644</v>
      </c>
      <c r="H7" s="24" t="s">
        <v>8</v>
      </c>
      <c r="I7" s="24" t="s">
        <v>9</v>
      </c>
      <c r="J7" s="24" t="s">
        <v>10</v>
      </c>
      <c r="K7" s="24" t="s">
        <v>11</v>
      </c>
      <c r="L7" s="24" t="s">
        <v>12</v>
      </c>
      <c r="M7" s="24" t="s">
        <v>13</v>
      </c>
      <c r="N7" s="24" t="s">
        <v>14</v>
      </c>
      <c r="O7" s="24" t="s">
        <v>18</v>
      </c>
      <c r="Q7" s="71" t="s">
        <v>158</v>
      </c>
      <c r="R7" s="72" t="s">
        <v>159</v>
      </c>
      <c r="S7" s="72" t="s">
        <v>160</v>
      </c>
      <c r="T7" s="71" t="s">
        <v>161</v>
      </c>
      <c r="U7" s="71" t="s">
        <v>162</v>
      </c>
      <c r="V7" s="71" t="s">
        <v>163</v>
      </c>
      <c r="W7" s="71" t="s">
        <v>164</v>
      </c>
      <c r="X7" s="71" t="s">
        <v>165</v>
      </c>
      <c r="Y7" s="71" t="s">
        <v>166</v>
      </c>
      <c r="Z7" s="71" t="s">
        <v>167</v>
      </c>
      <c r="AA7" s="71" t="s">
        <v>168</v>
      </c>
      <c r="AB7" s="71" t="s">
        <v>169</v>
      </c>
      <c r="AC7" s="71" t="s">
        <v>170</v>
      </c>
      <c r="AD7" s="71" t="s">
        <v>171</v>
      </c>
      <c r="AE7" s="71" t="s">
        <v>172</v>
      </c>
      <c r="AF7" s="71" t="s">
        <v>173</v>
      </c>
      <c r="AG7" s="71" t="s">
        <v>174</v>
      </c>
    </row>
    <row r="8" spans="1:34">
      <c r="A8" s="26" t="s">
        <v>19</v>
      </c>
    </row>
    <row r="9" spans="1:34">
      <c r="A9" s="27" t="s">
        <v>645</v>
      </c>
    </row>
    <row r="10" spans="1:34">
      <c r="A10" s="28" t="s">
        <v>646</v>
      </c>
      <c r="B10" s="22" t="s">
        <v>647</v>
      </c>
      <c r="C10" s="29">
        <v>275633.78999999998</v>
      </c>
      <c r="D10" s="29">
        <v>275671.73</v>
      </c>
      <c r="E10" s="29">
        <v>279635.21000000002</v>
      </c>
      <c r="F10" s="29">
        <v>278835.64</v>
      </c>
      <c r="G10" s="29">
        <v>275544.36</v>
      </c>
      <c r="H10" s="29">
        <v>275959.53000000003</v>
      </c>
      <c r="I10" s="29">
        <v>276405.71999999997</v>
      </c>
      <c r="J10" s="29">
        <v>274406.38</v>
      </c>
      <c r="K10" s="29">
        <v>274776.06</v>
      </c>
      <c r="L10" s="29">
        <v>275160.13</v>
      </c>
      <c r="M10" s="29">
        <v>267203.42</v>
      </c>
      <c r="N10" s="29">
        <v>268855.27</v>
      </c>
      <c r="O10" s="29">
        <v>3298087.24</v>
      </c>
      <c r="Q10" s="73">
        <v>4</v>
      </c>
      <c r="R10" s="20" t="s">
        <v>175</v>
      </c>
      <c r="S10" s="20" t="s">
        <v>176</v>
      </c>
      <c r="U10" s="74">
        <f t="shared" ref="U10:U19" si="0">IF(5 = Q10, C10 * -1, C10)</f>
        <v>275633.78999999998</v>
      </c>
      <c r="V10" s="74">
        <f t="shared" ref="V10:V19" si="1">IF(5 = Q10, D10 * -1, D10)</f>
        <v>275671.73</v>
      </c>
      <c r="W10" s="74">
        <f t="shared" ref="W10:W19" si="2">IF(5 = Q10, E10 * -1, E10)</f>
        <v>279635.21000000002</v>
      </c>
      <c r="X10" s="74">
        <f t="shared" ref="X10:X19" si="3">IF(5 = Q10, F10 * -1, F10)</f>
        <v>278835.64</v>
      </c>
      <c r="Y10" s="74">
        <f t="shared" ref="Y10:Y19" si="4">IF(5 = Q10, G10 * -1, G10)</f>
        <v>275544.36</v>
      </c>
      <c r="Z10" s="74">
        <f t="shared" ref="Z10:Z19" si="5">IF(5 = Q10, H10 * -1, H10)</f>
        <v>275959.53000000003</v>
      </c>
      <c r="AA10" s="74">
        <f t="shared" ref="AA10:AA19" si="6">IF(5 = Q10, I10 * -1, I10)</f>
        <v>276405.71999999997</v>
      </c>
      <c r="AB10" s="74">
        <f t="shared" ref="AB10:AB19" si="7">IF(5 = Q10, J10 * -1, J10)</f>
        <v>274406.38</v>
      </c>
      <c r="AC10" s="74">
        <f t="shared" ref="AC10:AC19" si="8">IF(5 = Q10, K10 * -1, K10)</f>
        <v>274776.06</v>
      </c>
      <c r="AD10" s="74">
        <f t="shared" ref="AD10:AD19" si="9">IF(5 = Q10, L10 * -1, L10)</f>
        <v>275160.13</v>
      </c>
      <c r="AE10" s="74">
        <f t="shared" ref="AE10:AE19" si="10">IF(5 = Q10, M10 * -1, M10)</f>
        <v>267203.42</v>
      </c>
      <c r="AF10" s="74">
        <f t="shared" ref="AF10:AF19" si="11">IF(5 = Q10, N10 * -1, N10)</f>
        <v>268855.27</v>
      </c>
      <c r="AG10" s="74">
        <f t="shared" ref="AG10:AG19" si="12">IF(5 = Q10, O10 * -1, O10)</f>
        <v>3298087.24</v>
      </c>
      <c r="AH10" s="6" t="s">
        <v>20</v>
      </c>
    </row>
    <row r="11" spans="1:34">
      <c r="A11" s="28" t="s">
        <v>648</v>
      </c>
      <c r="B11" s="22" t="s">
        <v>649</v>
      </c>
      <c r="C11" s="29">
        <v>-20703.22</v>
      </c>
      <c r="D11" s="29">
        <v>-18666.7</v>
      </c>
      <c r="E11" s="29">
        <v>-21247.26</v>
      </c>
      <c r="F11" s="29">
        <v>-18608.650000000001</v>
      </c>
      <c r="G11" s="29">
        <v>-16892.25</v>
      </c>
      <c r="H11" s="29">
        <v>-17799.09</v>
      </c>
      <c r="I11" s="29">
        <v>-18065.64</v>
      </c>
      <c r="J11" s="29">
        <v>-16178.15</v>
      </c>
      <c r="K11" s="29">
        <v>-14469.73</v>
      </c>
      <c r="L11" s="29">
        <v>-15890.83</v>
      </c>
      <c r="M11" s="29">
        <v>-8271.9599999999991</v>
      </c>
      <c r="N11" s="29">
        <v>-9504.2000000000007</v>
      </c>
      <c r="O11" s="29">
        <v>-196297.68</v>
      </c>
      <c r="Q11" s="73">
        <v>4</v>
      </c>
      <c r="R11" s="20" t="s">
        <v>175</v>
      </c>
      <c r="S11" s="20" t="s">
        <v>176</v>
      </c>
      <c r="U11" s="74">
        <f t="shared" si="0"/>
        <v>-20703.22</v>
      </c>
      <c r="V11" s="74">
        <f t="shared" si="1"/>
        <v>-18666.7</v>
      </c>
      <c r="W11" s="74">
        <f t="shared" si="2"/>
        <v>-21247.26</v>
      </c>
      <c r="X11" s="74">
        <f t="shared" si="3"/>
        <v>-18608.650000000001</v>
      </c>
      <c r="Y11" s="74">
        <f t="shared" si="4"/>
        <v>-16892.25</v>
      </c>
      <c r="Z11" s="74">
        <f t="shared" si="5"/>
        <v>-17799.09</v>
      </c>
      <c r="AA11" s="74">
        <f t="shared" si="6"/>
        <v>-18065.64</v>
      </c>
      <c r="AB11" s="74">
        <f t="shared" si="7"/>
        <v>-16178.15</v>
      </c>
      <c r="AC11" s="74">
        <f t="shared" si="8"/>
        <v>-14469.73</v>
      </c>
      <c r="AD11" s="74">
        <f t="shared" si="9"/>
        <v>-15890.83</v>
      </c>
      <c r="AE11" s="74">
        <f t="shared" si="10"/>
        <v>-8271.9599999999991</v>
      </c>
      <c r="AF11" s="74">
        <f t="shared" si="11"/>
        <v>-9504.2000000000007</v>
      </c>
      <c r="AG11" s="74">
        <f t="shared" si="12"/>
        <v>-196297.68</v>
      </c>
      <c r="AH11" s="6" t="s">
        <v>21</v>
      </c>
    </row>
    <row r="12" spans="1:34">
      <c r="A12" s="28" t="s">
        <v>650</v>
      </c>
      <c r="B12" s="22" t="s">
        <v>651</v>
      </c>
      <c r="C12" s="29">
        <v>1574.35</v>
      </c>
      <c r="D12" s="29">
        <v>1675</v>
      </c>
      <c r="E12" s="29">
        <v>1617.07</v>
      </c>
      <c r="F12" s="29">
        <v>1610.69</v>
      </c>
      <c r="G12" s="29">
        <v>1926.57</v>
      </c>
      <c r="H12" s="29">
        <v>1904.5</v>
      </c>
      <c r="I12" s="29">
        <v>2073.58</v>
      </c>
      <c r="J12" s="29">
        <v>2076.13</v>
      </c>
      <c r="K12" s="29">
        <v>2181.6</v>
      </c>
      <c r="L12" s="29">
        <v>2755.32</v>
      </c>
      <c r="M12" s="29">
        <v>3166.53</v>
      </c>
      <c r="N12" s="29">
        <v>3339.2</v>
      </c>
      <c r="O12" s="29">
        <v>25900.54</v>
      </c>
      <c r="Q12" s="73">
        <v>4</v>
      </c>
      <c r="R12" s="20" t="s">
        <v>175</v>
      </c>
      <c r="S12" s="20" t="s">
        <v>176</v>
      </c>
      <c r="U12" s="74">
        <f t="shared" si="0"/>
        <v>1574.35</v>
      </c>
      <c r="V12" s="74">
        <f t="shared" si="1"/>
        <v>1675</v>
      </c>
      <c r="W12" s="74">
        <f t="shared" si="2"/>
        <v>1617.07</v>
      </c>
      <c r="X12" s="74">
        <f t="shared" si="3"/>
        <v>1610.69</v>
      </c>
      <c r="Y12" s="74">
        <f t="shared" si="4"/>
        <v>1926.57</v>
      </c>
      <c r="Z12" s="74">
        <f t="shared" si="5"/>
        <v>1904.5</v>
      </c>
      <c r="AA12" s="74">
        <f t="shared" si="6"/>
        <v>2073.58</v>
      </c>
      <c r="AB12" s="74">
        <f t="shared" si="7"/>
        <v>2076.13</v>
      </c>
      <c r="AC12" s="74">
        <f t="shared" si="8"/>
        <v>2181.6</v>
      </c>
      <c r="AD12" s="74">
        <f t="shared" si="9"/>
        <v>2755.32</v>
      </c>
      <c r="AE12" s="74">
        <f t="shared" si="10"/>
        <v>3166.53</v>
      </c>
      <c r="AF12" s="74">
        <f t="shared" si="11"/>
        <v>3339.2</v>
      </c>
      <c r="AG12" s="74">
        <f t="shared" si="12"/>
        <v>25900.54</v>
      </c>
      <c r="AH12" s="6" t="s">
        <v>652</v>
      </c>
    </row>
    <row r="13" spans="1:34">
      <c r="A13" s="28" t="s">
        <v>653</v>
      </c>
      <c r="B13" s="22" t="s">
        <v>654</v>
      </c>
      <c r="C13" s="29">
        <v>-147.13</v>
      </c>
      <c r="D13" s="29">
        <v>0</v>
      </c>
      <c r="E13" s="29">
        <v>0</v>
      </c>
      <c r="F13" s="29">
        <v>0</v>
      </c>
      <c r="G13" s="29">
        <v>0</v>
      </c>
      <c r="H13" s="29">
        <v>0</v>
      </c>
      <c r="I13" s="29">
        <v>0</v>
      </c>
      <c r="J13" s="29">
        <v>0</v>
      </c>
      <c r="K13" s="29">
        <v>6.67</v>
      </c>
      <c r="L13" s="29">
        <v>235.55</v>
      </c>
      <c r="M13" s="29">
        <v>7818.72</v>
      </c>
      <c r="N13" s="29">
        <v>7840.82</v>
      </c>
      <c r="O13" s="29">
        <v>15754.63</v>
      </c>
      <c r="Q13" s="73">
        <v>4</v>
      </c>
      <c r="R13" s="20" t="s">
        <v>175</v>
      </c>
      <c r="S13" s="20" t="s">
        <v>176</v>
      </c>
      <c r="U13" s="74">
        <f t="shared" si="0"/>
        <v>-147.13</v>
      </c>
      <c r="V13" s="74">
        <f t="shared" si="1"/>
        <v>0</v>
      </c>
      <c r="W13" s="74">
        <f t="shared" si="2"/>
        <v>0</v>
      </c>
      <c r="X13" s="74">
        <f t="shared" si="3"/>
        <v>0</v>
      </c>
      <c r="Y13" s="74">
        <f t="shared" si="4"/>
        <v>0</v>
      </c>
      <c r="Z13" s="74">
        <f t="shared" si="5"/>
        <v>0</v>
      </c>
      <c r="AA13" s="74">
        <f t="shared" si="6"/>
        <v>0</v>
      </c>
      <c r="AB13" s="74">
        <f t="shared" si="7"/>
        <v>0</v>
      </c>
      <c r="AC13" s="74">
        <f t="shared" si="8"/>
        <v>6.67</v>
      </c>
      <c r="AD13" s="74">
        <f t="shared" si="9"/>
        <v>235.55</v>
      </c>
      <c r="AE13" s="74">
        <f t="shared" si="10"/>
        <v>7818.72</v>
      </c>
      <c r="AF13" s="74">
        <f t="shared" si="11"/>
        <v>7840.82</v>
      </c>
      <c r="AG13" s="74">
        <f t="shared" si="12"/>
        <v>15754.63</v>
      </c>
      <c r="AH13" s="6" t="s">
        <v>652</v>
      </c>
    </row>
    <row r="14" spans="1:34">
      <c r="B14" s="33" t="s">
        <v>645</v>
      </c>
      <c r="C14" s="34">
        <v>256357.78999999998</v>
      </c>
      <c r="D14" s="34">
        <v>258680.02999999997</v>
      </c>
      <c r="E14" s="34">
        <v>260005.02000000002</v>
      </c>
      <c r="F14" s="34">
        <v>261837.68000000002</v>
      </c>
      <c r="G14" s="34">
        <v>260578.68</v>
      </c>
      <c r="H14" s="34">
        <v>260064.94000000003</v>
      </c>
      <c r="I14" s="34">
        <v>260413.65999999995</v>
      </c>
      <c r="J14" s="34">
        <v>260304.36000000002</v>
      </c>
      <c r="K14" s="34">
        <v>262494.59999999998</v>
      </c>
      <c r="L14" s="34">
        <v>262260.17000000004</v>
      </c>
      <c r="M14" s="34">
        <v>269916.70999999996</v>
      </c>
      <c r="N14" s="34">
        <v>270531.09000000003</v>
      </c>
      <c r="O14" s="34">
        <v>3143444.73</v>
      </c>
      <c r="Q14" s="73">
        <v>4</v>
      </c>
      <c r="R14" s="20" t="s">
        <v>175</v>
      </c>
      <c r="S14" s="20" t="s">
        <v>176</v>
      </c>
      <c r="U14" s="74">
        <f t="shared" si="0"/>
        <v>256357.78999999998</v>
      </c>
      <c r="V14" s="74">
        <f t="shared" si="1"/>
        <v>258680.02999999997</v>
      </c>
      <c r="W14" s="74">
        <f t="shared" si="2"/>
        <v>260005.02000000002</v>
      </c>
      <c r="X14" s="74">
        <f t="shared" si="3"/>
        <v>261837.68000000002</v>
      </c>
      <c r="Y14" s="74">
        <f t="shared" si="4"/>
        <v>260578.68</v>
      </c>
      <c r="Z14" s="74">
        <f t="shared" si="5"/>
        <v>260064.94000000003</v>
      </c>
      <c r="AA14" s="74">
        <f t="shared" si="6"/>
        <v>260413.65999999995</v>
      </c>
      <c r="AB14" s="74">
        <f t="shared" si="7"/>
        <v>260304.36000000002</v>
      </c>
      <c r="AC14" s="74">
        <f t="shared" si="8"/>
        <v>262494.59999999998</v>
      </c>
      <c r="AD14" s="74">
        <f t="shared" si="9"/>
        <v>262260.17000000004</v>
      </c>
      <c r="AE14" s="74">
        <f t="shared" si="10"/>
        <v>269916.70999999996</v>
      </c>
      <c r="AF14" s="74">
        <f t="shared" si="11"/>
        <v>270531.09000000003</v>
      </c>
      <c r="AG14" s="74">
        <f t="shared" si="12"/>
        <v>3143444.73</v>
      </c>
    </row>
    <row r="15" spans="1:34">
      <c r="Q15" s="73">
        <v>4</v>
      </c>
      <c r="R15" s="20" t="s">
        <v>175</v>
      </c>
      <c r="S15" s="20" t="s">
        <v>176</v>
      </c>
      <c r="U15" s="74">
        <f t="shared" si="0"/>
        <v>0</v>
      </c>
      <c r="V15" s="74">
        <f t="shared" si="1"/>
        <v>0</v>
      </c>
      <c r="W15" s="74">
        <f t="shared" si="2"/>
        <v>0</v>
      </c>
      <c r="X15" s="74">
        <f t="shared" si="3"/>
        <v>0</v>
      </c>
      <c r="Y15" s="74">
        <f t="shared" si="4"/>
        <v>0</v>
      </c>
      <c r="Z15" s="74">
        <f t="shared" si="5"/>
        <v>0</v>
      </c>
      <c r="AA15" s="74">
        <f t="shared" si="6"/>
        <v>0</v>
      </c>
      <c r="AB15" s="74">
        <f t="shared" si="7"/>
        <v>0</v>
      </c>
      <c r="AC15" s="74">
        <f t="shared" si="8"/>
        <v>0</v>
      </c>
      <c r="AD15" s="74">
        <f t="shared" si="9"/>
        <v>0</v>
      </c>
      <c r="AE15" s="74">
        <f t="shared" si="10"/>
        <v>0</v>
      </c>
      <c r="AF15" s="74">
        <f t="shared" si="11"/>
        <v>0</v>
      </c>
      <c r="AG15" s="74">
        <f t="shared" si="12"/>
        <v>0</v>
      </c>
    </row>
    <row r="16" spans="1:34">
      <c r="A16" s="27" t="s">
        <v>655</v>
      </c>
      <c r="Q16" s="73">
        <v>4</v>
      </c>
      <c r="R16" s="20" t="s">
        <v>175</v>
      </c>
      <c r="S16" s="20" t="s">
        <v>176</v>
      </c>
      <c r="U16" s="74">
        <f t="shared" si="0"/>
        <v>0</v>
      </c>
      <c r="V16" s="74">
        <f t="shared" si="1"/>
        <v>0</v>
      </c>
      <c r="W16" s="74">
        <f t="shared" si="2"/>
        <v>0</v>
      </c>
      <c r="X16" s="74">
        <f t="shared" si="3"/>
        <v>0</v>
      </c>
      <c r="Y16" s="74">
        <f t="shared" si="4"/>
        <v>0</v>
      </c>
      <c r="Z16" s="74">
        <f t="shared" si="5"/>
        <v>0</v>
      </c>
      <c r="AA16" s="74">
        <f t="shared" si="6"/>
        <v>0</v>
      </c>
      <c r="AB16" s="74">
        <f t="shared" si="7"/>
        <v>0</v>
      </c>
      <c r="AC16" s="74">
        <f t="shared" si="8"/>
        <v>0</v>
      </c>
      <c r="AD16" s="74">
        <f t="shared" si="9"/>
        <v>0</v>
      </c>
      <c r="AE16" s="74">
        <f t="shared" si="10"/>
        <v>0</v>
      </c>
      <c r="AF16" s="74">
        <f t="shared" si="11"/>
        <v>0</v>
      </c>
      <c r="AG16" s="74">
        <f t="shared" si="12"/>
        <v>0</v>
      </c>
    </row>
    <row r="17" spans="1:34">
      <c r="A17" s="28" t="s">
        <v>656</v>
      </c>
      <c r="B17" s="22" t="s">
        <v>657</v>
      </c>
      <c r="C17" s="29">
        <v>-4074.38</v>
      </c>
      <c r="D17" s="29">
        <v>-9022.6</v>
      </c>
      <c r="E17" s="29">
        <v>-3280.08</v>
      </c>
      <c r="F17" s="29">
        <v>-3161.13</v>
      </c>
      <c r="G17" s="29">
        <v>-11395.38</v>
      </c>
      <c r="H17" s="29">
        <v>-11435.88</v>
      </c>
      <c r="I17" s="29">
        <v>-8348.67</v>
      </c>
      <c r="J17" s="29">
        <v>-15964.4</v>
      </c>
      <c r="K17" s="29">
        <v>-11211.49</v>
      </c>
      <c r="L17" s="29">
        <v>-8522.61</v>
      </c>
      <c r="M17" s="29">
        <v>-11145.94</v>
      </c>
      <c r="N17" s="29">
        <v>-5962.15</v>
      </c>
      <c r="O17" s="29">
        <v>-103524.71</v>
      </c>
      <c r="Q17" s="73">
        <v>4</v>
      </c>
      <c r="R17" s="20" t="s">
        <v>175</v>
      </c>
      <c r="S17" s="20" t="s">
        <v>176</v>
      </c>
      <c r="U17" s="74">
        <f t="shared" si="0"/>
        <v>-4074.38</v>
      </c>
      <c r="V17" s="74">
        <f t="shared" si="1"/>
        <v>-9022.6</v>
      </c>
      <c r="W17" s="74">
        <f t="shared" si="2"/>
        <v>-3280.08</v>
      </c>
      <c r="X17" s="74">
        <f t="shared" si="3"/>
        <v>-3161.13</v>
      </c>
      <c r="Y17" s="74">
        <f t="shared" si="4"/>
        <v>-11395.38</v>
      </c>
      <c r="Z17" s="74">
        <f t="shared" si="5"/>
        <v>-11435.88</v>
      </c>
      <c r="AA17" s="74">
        <f t="shared" si="6"/>
        <v>-8348.67</v>
      </c>
      <c r="AB17" s="74">
        <f t="shared" si="7"/>
        <v>-15964.4</v>
      </c>
      <c r="AC17" s="74">
        <f t="shared" si="8"/>
        <v>-11211.49</v>
      </c>
      <c r="AD17" s="74">
        <f t="shared" si="9"/>
        <v>-8522.61</v>
      </c>
      <c r="AE17" s="74">
        <f t="shared" si="10"/>
        <v>-11145.94</v>
      </c>
      <c r="AF17" s="74">
        <f t="shared" si="11"/>
        <v>-5962.15</v>
      </c>
      <c r="AG17" s="74">
        <f t="shared" si="12"/>
        <v>-103524.71</v>
      </c>
      <c r="AH17" s="6" t="s">
        <v>27</v>
      </c>
    </row>
    <row r="18" spans="1:34">
      <c r="A18" s="28" t="s">
        <v>658</v>
      </c>
      <c r="B18" s="22" t="s">
        <v>659</v>
      </c>
      <c r="C18" s="29">
        <v>0</v>
      </c>
      <c r="D18" s="29">
        <v>0</v>
      </c>
      <c r="E18" s="29">
        <v>0</v>
      </c>
      <c r="F18" s="29">
        <v>0</v>
      </c>
      <c r="G18" s="29">
        <v>0</v>
      </c>
      <c r="H18" s="29">
        <v>801.97</v>
      </c>
      <c r="I18" s="29">
        <v>5260.42</v>
      </c>
      <c r="J18" s="29">
        <v>0</v>
      </c>
      <c r="K18" s="29">
        <v>11656.91</v>
      </c>
      <c r="L18" s="29">
        <v>4897.4799999999996</v>
      </c>
      <c r="M18" s="29">
        <v>3507.37</v>
      </c>
      <c r="N18" s="29">
        <v>18318.310000000001</v>
      </c>
      <c r="O18" s="29">
        <v>44442.46</v>
      </c>
      <c r="Q18" s="73">
        <v>4</v>
      </c>
      <c r="R18" s="20" t="s">
        <v>175</v>
      </c>
      <c r="S18" s="20" t="s">
        <v>176</v>
      </c>
      <c r="U18" s="74">
        <f t="shared" si="0"/>
        <v>0</v>
      </c>
      <c r="V18" s="74">
        <f t="shared" si="1"/>
        <v>0</v>
      </c>
      <c r="W18" s="74">
        <f t="shared" si="2"/>
        <v>0</v>
      </c>
      <c r="X18" s="74">
        <f t="shared" si="3"/>
        <v>0</v>
      </c>
      <c r="Y18" s="74">
        <f t="shared" si="4"/>
        <v>0</v>
      </c>
      <c r="Z18" s="74">
        <f t="shared" si="5"/>
        <v>801.97</v>
      </c>
      <c r="AA18" s="74">
        <f t="shared" si="6"/>
        <v>5260.42</v>
      </c>
      <c r="AB18" s="74">
        <f t="shared" si="7"/>
        <v>0</v>
      </c>
      <c r="AC18" s="74">
        <f t="shared" si="8"/>
        <v>11656.91</v>
      </c>
      <c r="AD18" s="74">
        <f t="shared" si="9"/>
        <v>4897.4799999999996</v>
      </c>
      <c r="AE18" s="74">
        <f t="shared" si="10"/>
        <v>3507.37</v>
      </c>
      <c r="AF18" s="74">
        <f t="shared" si="11"/>
        <v>18318.310000000001</v>
      </c>
      <c r="AG18" s="74">
        <f t="shared" si="12"/>
        <v>44442.46</v>
      </c>
      <c r="AH18" s="6" t="s">
        <v>652</v>
      </c>
    </row>
    <row r="19" spans="1:34">
      <c r="A19" s="28" t="s">
        <v>660</v>
      </c>
      <c r="B19" s="22" t="s">
        <v>661</v>
      </c>
      <c r="C19" s="29">
        <v>-2938</v>
      </c>
      <c r="D19" s="29">
        <v>-1675.88</v>
      </c>
      <c r="E19" s="29">
        <v>-2874.47</v>
      </c>
      <c r="F19" s="29">
        <v>-7759.25</v>
      </c>
      <c r="G19" s="29">
        <v>-3024.95</v>
      </c>
      <c r="H19" s="29">
        <v>-9486.11</v>
      </c>
      <c r="I19" s="29">
        <v>-9028.06</v>
      </c>
      <c r="J19" s="29">
        <v>-11806.63</v>
      </c>
      <c r="K19" s="29">
        <v>-12838.82</v>
      </c>
      <c r="L19" s="29">
        <v>-6397.75</v>
      </c>
      <c r="M19" s="29">
        <v>-10670.5</v>
      </c>
      <c r="N19" s="29">
        <v>-5635.6</v>
      </c>
      <c r="O19" s="29">
        <v>-84136.02</v>
      </c>
      <c r="Q19" s="73">
        <v>4</v>
      </c>
      <c r="R19" s="20" t="s">
        <v>175</v>
      </c>
      <c r="S19" s="20" t="s">
        <v>176</v>
      </c>
      <c r="U19" s="74">
        <f t="shared" si="0"/>
        <v>-2938</v>
      </c>
      <c r="V19" s="74">
        <f t="shared" si="1"/>
        <v>-1675.88</v>
      </c>
      <c r="W19" s="74">
        <f t="shared" si="2"/>
        <v>-2874.47</v>
      </c>
      <c r="X19" s="74">
        <f t="shared" si="3"/>
        <v>-7759.25</v>
      </c>
      <c r="Y19" s="74">
        <f t="shared" si="4"/>
        <v>-3024.95</v>
      </c>
      <c r="Z19" s="74">
        <f t="shared" si="5"/>
        <v>-9486.11</v>
      </c>
      <c r="AA19" s="74">
        <f t="shared" si="6"/>
        <v>-9028.06</v>
      </c>
      <c r="AB19" s="74">
        <f t="shared" si="7"/>
        <v>-11806.63</v>
      </c>
      <c r="AC19" s="74">
        <f t="shared" si="8"/>
        <v>-12838.82</v>
      </c>
      <c r="AD19" s="74">
        <f t="shared" si="9"/>
        <v>-6397.75</v>
      </c>
      <c r="AE19" s="74">
        <f t="shared" si="10"/>
        <v>-10670.5</v>
      </c>
      <c r="AF19" s="74">
        <f t="shared" si="11"/>
        <v>-5635.6</v>
      </c>
      <c r="AG19" s="74">
        <f t="shared" si="12"/>
        <v>-84136.02</v>
      </c>
      <c r="AH19" s="6" t="s">
        <v>22</v>
      </c>
    </row>
    <row r="20" spans="1:34">
      <c r="A20" s="28" t="s">
        <v>662</v>
      </c>
      <c r="B20" s="22" t="s">
        <v>25</v>
      </c>
      <c r="C20" s="29">
        <v>-16258.8</v>
      </c>
      <c r="D20" s="29">
        <v>-15479.74</v>
      </c>
      <c r="E20" s="29">
        <v>-15972.75</v>
      </c>
      <c r="F20" s="29">
        <v>-22854.02</v>
      </c>
      <c r="G20" s="29">
        <v>-21026.49</v>
      </c>
      <c r="H20" s="29">
        <v>-21367.33</v>
      </c>
      <c r="I20" s="29">
        <v>-15568.18</v>
      </c>
      <c r="J20" s="29">
        <v>-18879.509999999998</v>
      </c>
      <c r="K20" s="29">
        <v>-22091.78</v>
      </c>
      <c r="L20" s="29">
        <v>-19608.59</v>
      </c>
      <c r="M20" s="29">
        <v>-14273.23</v>
      </c>
      <c r="N20" s="29">
        <v>-15773.34</v>
      </c>
      <c r="O20" s="29">
        <v>-219153.76</v>
      </c>
      <c r="Q20" s="75">
        <v>4</v>
      </c>
      <c r="R20" s="76" t="str">
        <f>R19</f>
        <v>Teagen</v>
      </c>
      <c r="S20" s="76" t="str">
        <f>S19</f>
        <v>TEA</v>
      </c>
      <c r="T20" s="75">
        <f>T19</f>
        <v>0</v>
      </c>
      <c r="U20" s="77">
        <f t="shared" ref="U20:AG20" si="13">SUM(U10:U19)</f>
        <v>505703.19999999995</v>
      </c>
      <c r="V20" s="77">
        <f t="shared" si="13"/>
        <v>506661.57999999996</v>
      </c>
      <c r="W20" s="77">
        <f t="shared" si="13"/>
        <v>513855.49000000005</v>
      </c>
      <c r="X20" s="77">
        <f t="shared" si="13"/>
        <v>512754.98000000004</v>
      </c>
      <c r="Y20" s="77">
        <f t="shared" si="13"/>
        <v>506737.02999999997</v>
      </c>
      <c r="Z20" s="77">
        <f t="shared" si="13"/>
        <v>500009.86000000004</v>
      </c>
      <c r="AA20" s="77">
        <f t="shared" si="13"/>
        <v>508711.00999999989</v>
      </c>
      <c r="AB20" s="77">
        <f t="shared" si="13"/>
        <v>492837.69</v>
      </c>
      <c r="AC20" s="77">
        <f t="shared" si="13"/>
        <v>512595.8</v>
      </c>
      <c r="AD20" s="77">
        <f t="shared" si="13"/>
        <v>514497.46000000008</v>
      </c>
      <c r="AE20" s="77">
        <f t="shared" si="13"/>
        <v>521524.35</v>
      </c>
      <c r="AF20" s="77">
        <f t="shared" si="13"/>
        <v>547782.74000000011</v>
      </c>
      <c r="AG20" s="77">
        <f t="shared" si="13"/>
        <v>6143671.1900000004</v>
      </c>
      <c r="AH20" s="6" t="s">
        <v>26</v>
      </c>
    </row>
    <row r="21" spans="1:34">
      <c r="A21" s="28" t="s">
        <v>663</v>
      </c>
      <c r="B21" s="22" t="s">
        <v>664</v>
      </c>
      <c r="C21" s="29">
        <v>-841.5</v>
      </c>
      <c r="D21" s="29">
        <v>-961.74</v>
      </c>
      <c r="E21" s="29">
        <v>-514.20000000000005</v>
      </c>
      <c r="F21" s="29">
        <v>-787.5</v>
      </c>
      <c r="G21" s="29">
        <v>-1179.8599999999999</v>
      </c>
      <c r="H21" s="29">
        <v>-1179.8599999999999</v>
      </c>
      <c r="I21" s="29">
        <v>-1179.8599999999999</v>
      </c>
      <c r="J21" s="29">
        <v>-1179.8599999999999</v>
      </c>
      <c r="K21" s="29">
        <v>-1179.8599999999999</v>
      </c>
      <c r="L21" s="29">
        <v>-1179.8599999999999</v>
      </c>
      <c r="M21" s="29">
        <v>-1179.8599999999999</v>
      </c>
      <c r="N21" s="29">
        <v>-907.77</v>
      </c>
      <c r="O21" s="29">
        <v>-12271.73</v>
      </c>
      <c r="AH21" s="6" t="s">
        <v>652</v>
      </c>
    </row>
    <row r="22" spans="1:34">
      <c r="A22" s="28" t="s">
        <v>665</v>
      </c>
      <c r="B22" s="22" t="s">
        <v>666</v>
      </c>
      <c r="C22" s="29">
        <v>0</v>
      </c>
      <c r="D22" s="29">
        <v>0</v>
      </c>
      <c r="E22" s="29">
        <v>0</v>
      </c>
      <c r="F22" s="29">
        <v>0</v>
      </c>
      <c r="G22" s="29">
        <v>0</v>
      </c>
      <c r="H22" s="29">
        <v>0</v>
      </c>
      <c r="I22" s="29">
        <v>0</v>
      </c>
      <c r="J22" s="29">
        <v>0</v>
      </c>
      <c r="K22" s="29">
        <v>0</v>
      </c>
      <c r="L22" s="29">
        <v>0</v>
      </c>
      <c r="M22" s="29">
        <v>0</v>
      </c>
      <c r="N22" s="29">
        <v>-82.89</v>
      </c>
      <c r="O22" s="29">
        <v>-82.89</v>
      </c>
      <c r="AH22" s="6" t="s">
        <v>26</v>
      </c>
    </row>
    <row r="23" spans="1:34">
      <c r="A23" s="28" t="s">
        <v>667</v>
      </c>
      <c r="B23" s="22" t="s">
        <v>668</v>
      </c>
      <c r="C23" s="29">
        <v>-1065</v>
      </c>
      <c r="D23" s="29">
        <v>-1065</v>
      </c>
      <c r="E23" s="29">
        <v>-1065</v>
      </c>
      <c r="F23" s="29">
        <v>-1065</v>
      </c>
      <c r="G23" s="29">
        <v>-1065</v>
      </c>
      <c r="H23" s="29">
        <v>-1065</v>
      </c>
      <c r="I23" s="29">
        <v>-1065</v>
      </c>
      <c r="J23" s="29">
        <v>-1065</v>
      </c>
      <c r="K23" s="29">
        <v>-1065</v>
      </c>
      <c r="L23" s="29">
        <v>-839</v>
      </c>
      <c r="M23" s="29">
        <v>-839</v>
      </c>
      <c r="N23" s="29">
        <v>-839</v>
      </c>
      <c r="O23" s="29">
        <v>-12102</v>
      </c>
      <c r="Q23" s="73">
        <v>4</v>
      </c>
      <c r="R23" s="20" t="s">
        <v>175</v>
      </c>
      <c r="S23" s="20" t="s">
        <v>176</v>
      </c>
      <c r="U23" s="74">
        <f t="shared" ref="U23:U35" si="14">IF(5 = Q23, C23 * -1, C23)</f>
        <v>-1065</v>
      </c>
      <c r="V23" s="74">
        <f t="shared" ref="V23:V35" si="15">IF(5 = Q23, D23 * -1, D23)</f>
        <v>-1065</v>
      </c>
      <c r="W23" s="74">
        <f t="shared" ref="W23:W35" si="16">IF(5 = Q23, E23 * -1, E23)</f>
        <v>-1065</v>
      </c>
      <c r="X23" s="74">
        <f t="shared" ref="X23:X35" si="17">IF(5 = Q23, F23 * -1, F23)</f>
        <v>-1065</v>
      </c>
      <c r="Y23" s="74">
        <f t="shared" ref="Y23:Y35" si="18">IF(5 = Q23, G23 * -1, G23)</f>
        <v>-1065</v>
      </c>
      <c r="Z23" s="74">
        <f t="shared" ref="Z23:Z35" si="19">IF(5 = Q23, H23 * -1, H23)</f>
        <v>-1065</v>
      </c>
      <c r="AA23" s="74">
        <f t="shared" ref="AA23:AA35" si="20">IF(5 = Q23, I23 * -1, I23)</f>
        <v>-1065</v>
      </c>
      <c r="AB23" s="74">
        <f t="shared" ref="AB23:AB35" si="21">IF(5 = Q23, J23 * -1, J23)</f>
        <v>-1065</v>
      </c>
      <c r="AC23" s="74">
        <f t="shared" ref="AC23:AC35" si="22">IF(5 = Q23, K23 * -1, K23)</f>
        <v>-1065</v>
      </c>
      <c r="AD23" s="74">
        <f t="shared" ref="AD23:AD35" si="23">IF(5 = Q23, L23 * -1, L23)</f>
        <v>-839</v>
      </c>
      <c r="AE23" s="74">
        <f t="shared" ref="AE23:AE35" si="24">IF(5 = Q23, M23 * -1, M23)</f>
        <v>-839</v>
      </c>
      <c r="AF23" s="74">
        <f t="shared" ref="AF23:AF35" si="25">IF(5 = Q23, N23 * -1, N23)</f>
        <v>-839</v>
      </c>
      <c r="AG23" s="74">
        <f t="shared" ref="AG23:AG35" si="26">IF(5 = Q23, O23 * -1, O23)</f>
        <v>-12102</v>
      </c>
      <c r="AH23" s="6" t="s">
        <v>23</v>
      </c>
    </row>
    <row r="24" spans="1:34">
      <c r="B24" s="33" t="s">
        <v>655</v>
      </c>
      <c r="C24" s="34">
        <v>-25177.68</v>
      </c>
      <c r="D24" s="34">
        <v>-28204.960000000003</v>
      </c>
      <c r="E24" s="34">
        <v>-23706.5</v>
      </c>
      <c r="F24" s="34">
        <v>-35626.9</v>
      </c>
      <c r="G24" s="34">
        <v>-37691.68</v>
      </c>
      <c r="H24" s="34">
        <v>-43732.210000000006</v>
      </c>
      <c r="I24" s="34">
        <v>-29929.35</v>
      </c>
      <c r="J24" s="34">
        <v>-48895.399999999994</v>
      </c>
      <c r="K24" s="34">
        <v>-36730.04</v>
      </c>
      <c r="L24" s="34">
        <v>-31650.33</v>
      </c>
      <c r="M24" s="34">
        <v>-34601.159999999996</v>
      </c>
      <c r="N24" s="34">
        <v>-10882.439999999999</v>
      </c>
      <c r="O24" s="34">
        <v>-386828.65</v>
      </c>
      <c r="Q24" s="73">
        <v>4</v>
      </c>
      <c r="R24" s="20" t="s">
        <v>175</v>
      </c>
      <c r="S24" s="20" t="s">
        <v>176</v>
      </c>
      <c r="U24" s="74">
        <f t="shared" si="14"/>
        <v>-25177.68</v>
      </c>
      <c r="V24" s="74">
        <f t="shared" si="15"/>
        <v>-28204.960000000003</v>
      </c>
      <c r="W24" s="74">
        <f t="shared" si="16"/>
        <v>-23706.5</v>
      </c>
      <c r="X24" s="74">
        <f t="shared" si="17"/>
        <v>-35626.9</v>
      </c>
      <c r="Y24" s="74">
        <f t="shared" si="18"/>
        <v>-37691.68</v>
      </c>
      <c r="Z24" s="74">
        <f t="shared" si="19"/>
        <v>-43732.210000000006</v>
      </c>
      <c r="AA24" s="74">
        <f t="shared" si="20"/>
        <v>-29929.35</v>
      </c>
      <c r="AB24" s="74">
        <f t="shared" si="21"/>
        <v>-48895.399999999994</v>
      </c>
      <c r="AC24" s="74">
        <f t="shared" si="22"/>
        <v>-36730.04</v>
      </c>
      <c r="AD24" s="74">
        <f t="shared" si="23"/>
        <v>-31650.33</v>
      </c>
      <c r="AE24" s="74">
        <f t="shared" si="24"/>
        <v>-34601.159999999996</v>
      </c>
      <c r="AF24" s="74">
        <f t="shared" si="25"/>
        <v>-10882.439999999999</v>
      </c>
      <c r="AG24" s="74">
        <f t="shared" si="26"/>
        <v>-386828.65</v>
      </c>
    </row>
    <row r="25" spans="1:34">
      <c r="Q25" s="73">
        <v>4</v>
      </c>
      <c r="R25" s="20" t="s">
        <v>175</v>
      </c>
      <c r="S25" s="20" t="s">
        <v>176</v>
      </c>
      <c r="U25" s="74">
        <f t="shared" si="14"/>
        <v>0</v>
      </c>
      <c r="V25" s="74">
        <f t="shared" si="15"/>
        <v>0</v>
      </c>
      <c r="W25" s="74">
        <f t="shared" si="16"/>
        <v>0</v>
      </c>
      <c r="X25" s="74">
        <f t="shared" si="17"/>
        <v>0</v>
      </c>
      <c r="Y25" s="74">
        <f t="shared" si="18"/>
        <v>0</v>
      </c>
      <c r="Z25" s="74">
        <f t="shared" si="19"/>
        <v>0</v>
      </c>
      <c r="AA25" s="74">
        <f t="shared" si="20"/>
        <v>0</v>
      </c>
      <c r="AB25" s="74">
        <f t="shared" si="21"/>
        <v>0</v>
      </c>
      <c r="AC25" s="74">
        <f t="shared" si="22"/>
        <v>0</v>
      </c>
      <c r="AD25" s="74">
        <f t="shared" si="23"/>
        <v>0</v>
      </c>
      <c r="AE25" s="74">
        <f t="shared" si="24"/>
        <v>0</v>
      </c>
      <c r="AF25" s="74">
        <f t="shared" si="25"/>
        <v>0</v>
      </c>
      <c r="AG25" s="74">
        <f t="shared" si="26"/>
        <v>0</v>
      </c>
    </row>
    <row r="26" spans="1:34">
      <c r="B26" s="33" t="s">
        <v>29</v>
      </c>
      <c r="C26" s="34">
        <v>231180.11</v>
      </c>
      <c r="D26" s="34">
        <v>230475.06999999998</v>
      </c>
      <c r="E26" s="34">
        <v>236298.52000000002</v>
      </c>
      <c r="F26" s="34">
        <v>226210.78000000003</v>
      </c>
      <c r="G26" s="34">
        <v>222887</v>
      </c>
      <c r="H26" s="34">
        <v>216332.73000000004</v>
      </c>
      <c r="I26" s="34">
        <v>230484.30999999997</v>
      </c>
      <c r="J26" s="34">
        <v>211408.96000000002</v>
      </c>
      <c r="K26" s="34">
        <v>225764.55999999997</v>
      </c>
      <c r="L26" s="34">
        <v>230609.84000000008</v>
      </c>
      <c r="M26" s="34">
        <v>235315.54999999996</v>
      </c>
      <c r="N26" s="34">
        <v>259648.65000000002</v>
      </c>
      <c r="O26" s="34">
        <v>2756616.08</v>
      </c>
      <c r="Q26" s="73">
        <v>4</v>
      </c>
      <c r="R26" s="20" t="s">
        <v>175</v>
      </c>
      <c r="S26" s="20" t="s">
        <v>176</v>
      </c>
      <c r="U26" s="74">
        <f t="shared" si="14"/>
        <v>231180.11</v>
      </c>
      <c r="V26" s="74">
        <f t="shared" si="15"/>
        <v>230475.06999999998</v>
      </c>
      <c r="W26" s="74">
        <f t="shared" si="16"/>
        <v>236298.52000000002</v>
      </c>
      <c r="X26" s="74">
        <f t="shared" si="17"/>
        <v>226210.78000000003</v>
      </c>
      <c r="Y26" s="74">
        <f t="shared" si="18"/>
        <v>222887</v>
      </c>
      <c r="Z26" s="74">
        <f t="shared" si="19"/>
        <v>216332.73000000004</v>
      </c>
      <c r="AA26" s="74">
        <f t="shared" si="20"/>
        <v>230484.30999999997</v>
      </c>
      <c r="AB26" s="74">
        <f t="shared" si="21"/>
        <v>211408.96000000002</v>
      </c>
      <c r="AC26" s="74">
        <f t="shared" si="22"/>
        <v>225764.55999999997</v>
      </c>
      <c r="AD26" s="74">
        <f t="shared" si="23"/>
        <v>230609.84000000008</v>
      </c>
      <c r="AE26" s="74">
        <f t="shared" si="24"/>
        <v>235315.54999999996</v>
      </c>
      <c r="AF26" s="74">
        <f t="shared" si="25"/>
        <v>259648.65000000002</v>
      </c>
      <c r="AG26" s="74">
        <f t="shared" si="26"/>
        <v>2756616.08</v>
      </c>
    </row>
    <row r="27" spans="1:34">
      <c r="Q27" s="73">
        <v>4</v>
      </c>
      <c r="R27" s="20" t="s">
        <v>175</v>
      </c>
      <c r="S27" s="20" t="s">
        <v>176</v>
      </c>
      <c r="U27" s="74">
        <f t="shared" si="14"/>
        <v>0</v>
      </c>
      <c r="V27" s="74">
        <f t="shared" si="15"/>
        <v>0</v>
      </c>
      <c r="W27" s="74">
        <f t="shared" si="16"/>
        <v>0</v>
      </c>
      <c r="X27" s="74">
        <f t="shared" si="17"/>
        <v>0</v>
      </c>
      <c r="Y27" s="74">
        <f t="shared" si="18"/>
        <v>0</v>
      </c>
      <c r="Z27" s="74">
        <f t="shared" si="19"/>
        <v>0</v>
      </c>
      <c r="AA27" s="74">
        <f t="shared" si="20"/>
        <v>0</v>
      </c>
      <c r="AB27" s="74">
        <f t="shared" si="21"/>
        <v>0</v>
      </c>
      <c r="AC27" s="74">
        <f t="shared" si="22"/>
        <v>0</v>
      </c>
      <c r="AD27" s="74">
        <f t="shared" si="23"/>
        <v>0</v>
      </c>
      <c r="AE27" s="74">
        <f t="shared" si="24"/>
        <v>0</v>
      </c>
      <c r="AF27" s="74">
        <f t="shared" si="25"/>
        <v>0</v>
      </c>
      <c r="AG27" s="74">
        <f t="shared" si="26"/>
        <v>0</v>
      </c>
    </row>
    <row r="28" spans="1:34">
      <c r="A28" s="26" t="s">
        <v>30</v>
      </c>
      <c r="Q28" s="73">
        <v>4</v>
      </c>
      <c r="R28" s="20" t="s">
        <v>175</v>
      </c>
      <c r="S28" s="20" t="s">
        <v>176</v>
      </c>
      <c r="U28" s="74">
        <f t="shared" si="14"/>
        <v>0</v>
      </c>
      <c r="V28" s="74">
        <f t="shared" si="15"/>
        <v>0</v>
      </c>
      <c r="W28" s="74">
        <f t="shared" si="16"/>
        <v>0</v>
      </c>
      <c r="X28" s="74">
        <f t="shared" si="17"/>
        <v>0</v>
      </c>
      <c r="Y28" s="74">
        <f t="shared" si="18"/>
        <v>0</v>
      </c>
      <c r="Z28" s="74">
        <f t="shared" si="19"/>
        <v>0</v>
      </c>
      <c r="AA28" s="74">
        <f t="shared" si="20"/>
        <v>0</v>
      </c>
      <c r="AB28" s="74">
        <f t="shared" si="21"/>
        <v>0</v>
      </c>
      <c r="AC28" s="74">
        <f t="shared" si="22"/>
        <v>0</v>
      </c>
      <c r="AD28" s="74">
        <f t="shared" si="23"/>
        <v>0</v>
      </c>
      <c r="AE28" s="74">
        <f t="shared" si="24"/>
        <v>0</v>
      </c>
      <c r="AF28" s="74">
        <f t="shared" si="25"/>
        <v>0</v>
      </c>
      <c r="AG28" s="74">
        <f t="shared" si="26"/>
        <v>0</v>
      </c>
    </row>
    <row r="29" spans="1:34">
      <c r="A29" s="38" t="s">
        <v>669</v>
      </c>
      <c r="B29" s="22" t="s">
        <v>670</v>
      </c>
      <c r="C29" s="29">
        <v>1435.58</v>
      </c>
      <c r="D29" s="29">
        <v>1672.67</v>
      </c>
      <c r="E29" s="29">
        <v>1583.91</v>
      </c>
      <c r="F29" s="29">
        <v>1475.17</v>
      </c>
      <c r="G29" s="29">
        <v>1491.55</v>
      </c>
      <c r="H29" s="29">
        <v>1374.68</v>
      </c>
      <c r="I29" s="29">
        <v>1532.01</v>
      </c>
      <c r="J29" s="29">
        <v>1448.71</v>
      </c>
      <c r="K29" s="29">
        <v>1413</v>
      </c>
      <c r="L29" s="29">
        <v>1361.6</v>
      </c>
      <c r="M29" s="29">
        <v>1338</v>
      </c>
      <c r="N29" s="29">
        <v>1351.16</v>
      </c>
      <c r="O29" s="29">
        <v>17478.04</v>
      </c>
      <c r="Q29" s="73">
        <v>4</v>
      </c>
      <c r="R29" s="20" t="s">
        <v>175</v>
      </c>
      <c r="S29" s="20" t="s">
        <v>176</v>
      </c>
      <c r="U29" s="74">
        <f t="shared" si="14"/>
        <v>1435.58</v>
      </c>
      <c r="V29" s="74">
        <f t="shared" si="15"/>
        <v>1672.67</v>
      </c>
      <c r="W29" s="74">
        <f t="shared" si="16"/>
        <v>1583.91</v>
      </c>
      <c r="X29" s="74">
        <f t="shared" si="17"/>
        <v>1475.17</v>
      </c>
      <c r="Y29" s="74">
        <f t="shared" si="18"/>
        <v>1491.55</v>
      </c>
      <c r="Z29" s="74">
        <f t="shared" si="19"/>
        <v>1374.68</v>
      </c>
      <c r="AA29" s="74">
        <f t="shared" si="20"/>
        <v>1532.01</v>
      </c>
      <c r="AB29" s="74">
        <f t="shared" si="21"/>
        <v>1448.71</v>
      </c>
      <c r="AC29" s="74">
        <f t="shared" si="22"/>
        <v>1413</v>
      </c>
      <c r="AD29" s="74">
        <f t="shared" si="23"/>
        <v>1361.6</v>
      </c>
      <c r="AE29" s="74">
        <f t="shared" si="24"/>
        <v>1338</v>
      </c>
      <c r="AF29" s="74">
        <f t="shared" si="25"/>
        <v>1351.16</v>
      </c>
      <c r="AG29" s="74">
        <f t="shared" si="26"/>
        <v>17478.04</v>
      </c>
      <c r="AH29" s="6" t="s">
        <v>652</v>
      </c>
    </row>
    <row r="30" spans="1:34">
      <c r="A30" s="38" t="s">
        <v>671</v>
      </c>
      <c r="B30" s="22" t="s">
        <v>672</v>
      </c>
      <c r="C30" s="29">
        <v>5834.5</v>
      </c>
      <c r="D30" s="29">
        <v>6419.63</v>
      </c>
      <c r="E30" s="29">
        <v>6549.65</v>
      </c>
      <c r="F30" s="29">
        <v>6153.55</v>
      </c>
      <c r="G30" s="29">
        <v>6702.92</v>
      </c>
      <c r="H30" s="29">
        <v>6884.73</v>
      </c>
      <c r="I30" s="29">
        <v>7125.52</v>
      </c>
      <c r="J30" s="29">
        <v>7459.37</v>
      </c>
      <c r="K30" s="29">
        <v>7014.61</v>
      </c>
      <c r="L30" s="29">
        <v>7267.37</v>
      </c>
      <c r="M30" s="29">
        <v>0</v>
      </c>
      <c r="N30" s="29">
        <v>0</v>
      </c>
      <c r="O30" s="29">
        <v>67411.850000000006</v>
      </c>
      <c r="Q30" s="73">
        <v>4</v>
      </c>
      <c r="R30" s="20" t="s">
        <v>175</v>
      </c>
      <c r="S30" s="20" t="s">
        <v>176</v>
      </c>
      <c r="U30" s="74">
        <f t="shared" si="14"/>
        <v>5834.5</v>
      </c>
      <c r="V30" s="74">
        <f t="shared" si="15"/>
        <v>6419.63</v>
      </c>
      <c r="W30" s="74">
        <f t="shared" si="16"/>
        <v>6549.65</v>
      </c>
      <c r="X30" s="74">
        <f t="shared" si="17"/>
        <v>6153.55</v>
      </c>
      <c r="Y30" s="74">
        <f t="shared" si="18"/>
        <v>6702.92</v>
      </c>
      <c r="Z30" s="74">
        <f t="shared" si="19"/>
        <v>6884.73</v>
      </c>
      <c r="AA30" s="74">
        <f t="shared" si="20"/>
        <v>7125.52</v>
      </c>
      <c r="AB30" s="74">
        <f t="shared" si="21"/>
        <v>7459.37</v>
      </c>
      <c r="AC30" s="74">
        <f t="shared" si="22"/>
        <v>7014.61</v>
      </c>
      <c r="AD30" s="74">
        <f t="shared" si="23"/>
        <v>7267.37</v>
      </c>
      <c r="AE30" s="74">
        <f t="shared" si="24"/>
        <v>0</v>
      </c>
      <c r="AF30" s="74">
        <f t="shared" si="25"/>
        <v>0</v>
      </c>
      <c r="AG30" s="74">
        <f t="shared" si="26"/>
        <v>67411.850000000006</v>
      </c>
      <c r="AH30" s="6" t="s">
        <v>652</v>
      </c>
    </row>
    <row r="31" spans="1:34">
      <c r="A31" s="38" t="s">
        <v>673</v>
      </c>
      <c r="B31" s="22" t="s">
        <v>674</v>
      </c>
      <c r="C31" s="29">
        <v>0</v>
      </c>
      <c r="D31" s="29">
        <v>1778.02</v>
      </c>
      <c r="E31" s="29">
        <v>0</v>
      </c>
      <c r="F31" s="29">
        <v>0</v>
      </c>
      <c r="G31" s="29">
        <v>1815.18</v>
      </c>
      <c r="H31" s="29">
        <v>0</v>
      </c>
      <c r="I31" s="29">
        <v>0</v>
      </c>
      <c r="J31" s="29">
        <v>1619.51</v>
      </c>
      <c r="K31" s="29">
        <v>0</v>
      </c>
      <c r="L31" s="29">
        <v>0</v>
      </c>
      <c r="M31" s="29">
        <v>1709.16</v>
      </c>
      <c r="N31" s="29">
        <v>0</v>
      </c>
      <c r="O31" s="29">
        <v>6921.87</v>
      </c>
      <c r="Q31" s="73">
        <v>4</v>
      </c>
      <c r="R31" s="20" t="s">
        <v>175</v>
      </c>
      <c r="S31" s="20" t="s">
        <v>176</v>
      </c>
      <c r="U31" s="74">
        <f t="shared" si="14"/>
        <v>0</v>
      </c>
      <c r="V31" s="74">
        <f t="shared" si="15"/>
        <v>1778.02</v>
      </c>
      <c r="W31" s="74">
        <f t="shared" si="16"/>
        <v>0</v>
      </c>
      <c r="X31" s="74">
        <f t="shared" si="17"/>
        <v>0</v>
      </c>
      <c r="Y31" s="74">
        <f t="shared" si="18"/>
        <v>1815.18</v>
      </c>
      <c r="Z31" s="74">
        <f t="shared" si="19"/>
        <v>0</v>
      </c>
      <c r="AA31" s="74">
        <f t="shared" si="20"/>
        <v>0</v>
      </c>
      <c r="AB31" s="74">
        <f t="shared" si="21"/>
        <v>1619.51</v>
      </c>
      <c r="AC31" s="74">
        <f t="shared" si="22"/>
        <v>0</v>
      </c>
      <c r="AD31" s="74">
        <f t="shared" si="23"/>
        <v>0</v>
      </c>
      <c r="AE31" s="74">
        <f t="shared" si="24"/>
        <v>1709.16</v>
      </c>
      <c r="AF31" s="74">
        <f t="shared" si="25"/>
        <v>0</v>
      </c>
      <c r="AG31" s="74">
        <f t="shared" si="26"/>
        <v>6921.87</v>
      </c>
      <c r="AH31" s="6" t="s">
        <v>652</v>
      </c>
    </row>
    <row r="32" spans="1:34">
      <c r="A32" s="38" t="s">
        <v>675</v>
      </c>
      <c r="B32" s="22" t="s">
        <v>676</v>
      </c>
      <c r="C32" s="29">
        <v>4271.18</v>
      </c>
      <c r="D32" s="29">
        <v>4264.78</v>
      </c>
      <c r="E32" s="29">
        <v>4273.45</v>
      </c>
      <c r="F32" s="29">
        <v>4210.3500000000004</v>
      </c>
      <c r="G32" s="29">
        <v>4258.97</v>
      </c>
      <c r="H32" s="29">
        <v>4290.01</v>
      </c>
      <c r="I32" s="29">
        <v>4428.1499999999996</v>
      </c>
      <c r="J32" s="29">
        <v>4392.24</v>
      </c>
      <c r="K32" s="29">
        <v>4380.3900000000003</v>
      </c>
      <c r="L32" s="29">
        <v>4484.2</v>
      </c>
      <c r="M32" s="29">
        <v>4591.8599999999997</v>
      </c>
      <c r="N32" s="29">
        <v>4618.45</v>
      </c>
      <c r="O32" s="29">
        <v>52464.03</v>
      </c>
      <c r="Q32" s="73">
        <v>4</v>
      </c>
      <c r="R32" s="20" t="s">
        <v>175</v>
      </c>
      <c r="S32" s="20" t="s">
        <v>176</v>
      </c>
      <c r="U32" s="74">
        <f t="shared" si="14"/>
        <v>4271.18</v>
      </c>
      <c r="V32" s="74">
        <f t="shared" si="15"/>
        <v>4264.78</v>
      </c>
      <c r="W32" s="74">
        <f t="shared" si="16"/>
        <v>4273.45</v>
      </c>
      <c r="X32" s="74">
        <f t="shared" si="17"/>
        <v>4210.3500000000004</v>
      </c>
      <c r="Y32" s="74">
        <f t="shared" si="18"/>
        <v>4258.97</v>
      </c>
      <c r="Z32" s="74">
        <f t="shared" si="19"/>
        <v>4290.01</v>
      </c>
      <c r="AA32" s="74">
        <f t="shared" si="20"/>
        <v>4428.1499999999996</v>
      </c>
      <c r="AB32" s="74">
        <f t="shared" si="21"/>
        <v>4392.24</v>
      </c>
      <c r="AC32" s="74">
        <f t="shared" si="22"/>
        <v>4380.3900000000003</v>
      </c>
      <c r="AD32" s="74">
        <f t="shared" si="23"/>
        <v>4484.2</v>
      </c>
      <c r="AE32" s="74">
        <f t="shared" si="24"/>
        <v>4591.8599999999997</v>
      </c>
      <c r="AF32" s="74">
        <f t="shared" si="25"/>
        <v>4618.45</v>
      </c>
      <c r="AG32" s="74">
        <f t="shared" si="26"/>
        <v>52464.03</v>
      </c>
      <c r="AH32" s="6" t="s">
        <v>652</v>
      </c>
    </row>
    <row r="33" spans="1:34">
      <c r="A33" s="38" t="s">
        <v>677</v>
      </c>
      <c r="B33" s="22" t="s">
        <v>678</v>
      </c>
      <c r="C33" s="29">
        <v>0</v>
      </c>
      <c r="D33" s="29">
        <v>0</v>
      </c>
      <c r="E33" s="29">
        <v>0</v>
      </c>
      <c r="F33" s="29">
        <v>0</v>
      </c>
      <c r="G33" s="29">
        <v>0</v>
      </c>
      <c r="H33" s="29">
        <v>0</v>
      </c>
      <c r="I33" s="29">
        <v>0</v>
      </c>
      <c r="J33" s="29">
        <v>0</v>
      </c>
      <c r="K33" s="29">
        <v>2000</v>
      </c>
      <c r="L33" s="29">
        <v>3000</v>
      </c>
      <c r="M33" s="29">
        <v>2000</v>
      </c>
      <c r="N33" s="29">
        <v>0</v>
      </c>
      <c r="O33" s="29">
        <v>7000</v>
      </c>
      <c r="Q33" s="73">
        <v>4</v>
      </c>
      <c r="R33" s="20" t="s">
        <v>175</v>
      </c>
      <c r="S33" s="20" t="s">
        <v>176</v>
      </c>
      <c r="U33" s="74">
        <f t="shared" si="14"/>
        <v>0</v>
      </c>
      <c r="V33" s="74">
        <f t="shared" si="15"/>
        <v>0</v>
      </c>
      <c r="W33" s="74">
        <f t="shared" si="16"/>
        <v>0</v>
      </c>
      <c r="X33" s="74">
        <f t="shared" si="17"/>
        <v>0</v>
      </c>
      <c r="Y33" s="74">
        <f t="shared" si="18"/>
        <v>0</v>
      </c>
      <c r="Z33" s="74">
        <f t="shared" si="19"/>
        <v>0</v>
      </c>
      <c r="AA33" s="74">
        <f t="shared" si="20"/>
        <v>0</v>
      </c>
      <c r="AB33" s="74">
        <f t="shared" si="21"/>
        <v>0</v>
      </c>
      <c r="AC33" s="74">
        <f t="shared" si="22"/>
        <v>2000</v>
      </c>
      <c r="AD33" s="74">
        <f t="shared" si="23"/>
        <v>3000</v>
      </c>
      <c r="AE33" s="74">
        <f t="shared" si="24"/>
        <v>2000</v>
      </c>
      <c r="AF33" s="74">
        <f t="shared" si="25"/>
        <v>0</v>
      </c>
      <c r="AG33" s="74">
        <f t="shared" si="26"/>
        <v>7000</v>
      </c>
      <c r="AH33" s="6" t="s">
        <v>652</v>
      </c>
    </row>
    <row r="34" spans="1:34">
      <c r="A34" s="38" t="s">
        <v>679</v>
      </c>
      <c r="B34" s="22" t="s">
        <v>680</v>
      </c>
      <c r="C34" s="29">
        <v>14756.57</v>
      </c>
      <c r="D34" s="29">
        <v>20075.59</v>
      </c>
      <c r="E34" s="29">
        <v>17871.27</v>
      </c>
      <c r="F34" s="29">
        <v>14651.06</v>
      </c>
      <c r="G34" s="29">
        <v>22486.9</v>
      </c>
      <c r="H34" s="29">
        <v>19185.04</v>
      </c>
      <c r="I34" s="29">
        <v>20364.79</v>
      </c>
      <c r="J34" s="29">
        <v>19386.27</v>
      </c>
      <c r="K34" s="29">
        <v>13688.34</v>
      </c>
      <c r="L34" s="29">
        <v>18777.849999999999</v>
      </c>
      <c r="M34" s="29">
        <v>15811.63</v>
      </c>
      <c r="N34" s="29">
        <v>16539.64</v>
      </c>
      <c r="O34" s="29">
        <v>213594.95</v>
      </c>
      <c r="Q34" s="73">
        <v>4</v>
      </c>
      <c r="R34" s="20" t="s">
        <v>175</v>
      </c>
      <c r="S34" s="20" t="s">
        <v>176</v>
      </c>
      <c r="U34" s="74">
        <f t="shared" si="14"/>
        <v>14756.57</v>
      </c>
      <c r="V34" s="74">
        <f t="shared" si="15"/>
        <v>20075.59</v>
      </c>
      <c r="W34" s="74">
        <f t="shared" si="16"/>
        <v>17871.27</v>
      </c>
      <c r="X34" s="74">
        <f t="shared" si="17"/>
        <v>14651.06</v>
      </c>
      <c r="Y34" s="74">
        <f t="shared" si="18"/>
        <v>22486.9</v>
      </c>
      <c r="Z34" s="74">
        <f t="shared" si="19"/>
        <v>19185.04</v>
      </c>
      <c r="AA34" s="74">
        <f t="shared" si="20"/>
        <v>20364.79</v>
      </c>
      <c r="AB34" s="74">
        <f t="shared" si="21"/>
        <v>19386.27</v>
      </c>
      <c r="AC34" s="74">
        <f t="shared" si="22"/>
        <v>13688.34</v>
      </c>
      <c r="AD34" s="74">
        <f t="shared" si="23"/>
        <v>18777.849999999999</v>
      </c>
      <c r="AE34" s="74">
        <f t="shared" si="24"/>
        <v>15811.63</v>
      </c>
      <c r="AF34" s="74">
        <f t="shared" si="25"/>
        <v>16539.64</v>
      </c>
      <c r="AG34" s="74">
        <f t="shared" si="26"/>
        <v>213594.95</v>
      </c>
      <c r="AH34" s="6" t="s">
        <v>652</v>
      </c>
    </row>
    <row r="35" spans="1:34">
      <c r="A35" s="38" t="s">
        <v>681</v>
      </c>
      <c r="B35" s="22" t="s">
        <v>682</v>
      </c>
      <c r="C35" s="29">
        <v>10823.08</v>
      </c>
      <c r="D35" s="29">
        <v>10749.88</v>
      </c>
      <c r="E35" s="29">
        <v>10756.78</v>
      </c>
      <c r="F35" s="29">
        <v>10593.18</v>
      </c>
      <c r="G35" s="29">
        <v>10633.19</v>
      </c>
      <c r="H35" s="29">
        <v>10610.51</v>
      </c>
      <c r="I35" s="29">
        <v>10877.2</v>
      </c>
      <c r="J35" s="29">
        <v>10688.89</v>
      </c>
      <c r="K35" s="29">
        <v>10659.37</v>
      </c>
      <c r="L35" s="29">
        <v>10815.55</v>
      </c>
      <c r="M35" s="29">
        <v>10962.75</v>
      </c>
      <c r="N35" s="29">
        <v>11066.79</v>
      </c>
      <c r="O35" s="29">
        <v>129237.17</v>
      </c>
      <c r="Q35" s="73">
        <v>4</v>
      </c>
      <c r="R35" s="20" t="s">
        <v>175</v>
      </c>
      <c r="S35" s="20" t="s">
        <v>176</v>
      </c>
      <c r="U35" s="74">
        <f t="shared" si="14"/>
        <v>10823.08</v>
      </c>
      <c r="V35" s="74">
        <f t="shared" si="15"/>
        <v>10749.88</v>
      </c>
      <c r="W35" s="74">
        <f t="shared" si="16"/>
        <v>10756.78</v>
      </c>
      <c r="X35" s="74">
        <f t="shared" si="17"/>
        <v>10593.18</v>
      </c>
      <c r="Y35" s="74">
        <f t="shared" si="18"/>
        <v>10633.19</v>
      </c>
      <c r="Z35" s="74">
        <f t="shared" si="19"/>
        <v>10610.51</v>
      </c>
      <c r="AA35" s="74">
        <f t="shared" si="20"/>
        <v>10877.2</v>
      </c>
      <c r="AB35" s="74">
        <f t="shared" si="21"/>
        <v>10688.89</v>
      </c>
      <c r="AC35" s="74">
        <f t="shared" si="22"/>
        <v>10659.37</v>
      </c>
      <c r="AD35" s="74">
        <f t="shared" si="23"/>
        <v>10815.55</v>
      </c>
      <c r="AE35" s="74">
        <f t="shared" si="24"/>
        <v>10962.75</v>
      </c>
      <c r="AF35" s="74">
        <f t="shared" si="25"/>
        <v>11066.79</v>
      </c>
      <c r="AG35" s="74">
        <f t="shared" si="26"/>
        <v>129237.17</v>
      </c>
      <c r="AH35" s="6" t="s">
        <v>652</v>
      </c>
    </row>
    <row r="36" spans="1:34">
      <c r="A36" s="38" t="s">
        <v>683</v>
      </c>
      <c r="B36" s="22" t="s">
        <v>684</v>
      </c>
      <c r="C36" s="29">
        <v>2276.63</v>
      </c>
      <c r="D36" s="29">
        <v>2269.5</v>
      </c>
      <c r="E36" s="29">
        <v>2265.9499999999998</v>
      </c>
      <c r="F36" s="29">
        <v>2221.31</v>
      </c>
      <c r="G36" s="29">
        <v>2241.37</v>
      </c>
      <c r="H36" s="29">
        <v>2236.77</v>
      </c>
      <c r="I36" s="29">
        <v>2291.61</v>
      </c>
      <c r="J36" s="29">
        <v>2258.58</v>
      </c>
      <c r="K36" s="29">
        <v>2235.9699999999998</v>
      </c>
      <c r="L36" s="29">
        <v>2203.9299999999998</v>
      </c>
      <c r="M36" s="29">
        <v>2116.5700000000002</v>
      </c>
      <c r="N36" s="29">
        <v>1986.52</v>
      </c>
      <c r="O36" s="29">
        <v>26604.71</v>
      </c>
      <c r="Q36" s="75">
        <v>4</v>
      </c>
      <c r="R36" s="76" t="str">
        <f>R35</f>
        <v>Teagen</v>
      </c>
      <c r="S36" s="76" t="str">
        <f>S35</f>
        <v>TEA</v>
      </c>
      <c r="T36" s="75">
        <f>T35</f>
        <v>0</v>
      </c>
      <c r="U36" s="77">
        <f t="shared" ref="U36:AG36" si="27">SUM(U23:U35)</f>
        <v>242058.33999999997</v>
      </c>
      <c r="V36" s="77">
        <f t="shared" si="27"/>
        <v>246165.68</v>
      </c>
      <c r="W36" s="77">
        <f t="shared" si="27"/>
        <v>252562.08000000002</v>
      </c>
      <c r="X36" s="77">
        <f t="shared" si="27"/>
        <v>226602.19000000003</v>
      </c>
      <c r="Y36" s="77">
        <f t="shared" si="27"/>
        <v>231519.03</v>
      </c>
      <c r="Z36" s="77">
        <f t="shared" si="27"/>
        <v>213880.49000000005</v>
      </c>
      <c r="AA36" s="77">
        <f t="shared" si="27"/>
        <v>243817.62999999998</v>
      </c>
      <c r="AB36" s="77">
        <f t="shared" si="27"/>
        <v>206443.55</v>
      </c>
      <c r="AC36" s="77">
        <f t="shared" si="27"/>
        <v>227125.22999999995</v>
      </c>
      <c r="AD36" s="77">
        <f t="shared" si="27"/>
        <v>243827.08000000007</v>
      </c>
      <c r="AE36" s="77">
        <f t="shared" si="27"/>
        <v>236288.78999999995</v>
      </c>
      <c r="AF36" s="77">
        <f t="shared" si="27"/>
        <v>281503.25</v>
      </c>
      <c r="AG36" s="77">
        <f t="shared" si="27"/>
        <v>2851793.3400000003</v>
      </c>
      <c r="AH36" s="6" t="s">
        <v>652</v>
      </c>
    </row>
    <row r="37" spans="1:34">
      <c r="A37" s="38" t="s">
        <v>685</v>
      </c>
      <c r="B37" s="22" t="s">
        <v>686</v>
      </c>
      <c r="C37" s="29">
        <v>2890.72</v>
      </c>
      <c r="D37" s="29">
        <v>2887.61</v>
      </c>
      <c r="E37" s="29">
        <v>2881.98</v>
      </c>
      <c r="F37" s="29">
        <v>2867.49</v>
      </c>
      <c r="G37" s="29">
        <v>2962.51</v>
      </c>
      <c r="H37" s="29">
        <v>3020.08</v>
      </c>
      <c r="I37" s="29">
        <v>3159.36</v>
      </c>
      <c r="J37" s="29">
        <v>3170.01</v>
      </c>
      <c r="K37" s="29">
        <v>3172.01</v>
      </c>
      <c r="L37" s="29">
        <v>3144.56</v>
      </c>
      <c r="M37" s="29">
        <v>3042.66</v>
      </c>
      <c r="N37" s="29">
        <v>2839.16</v>
      </c>
      <c r="O37" s="29">
        <v>36038.15</v>
      </c>
      <c r="AH37" s="6" t="s">
        <v>652</v>
      </c>
    </row>
    <row r="38" spans="1:34">
      <c r="A38" s="38" t="s">
        <v>687</v>
      </c>
      <c r="B38" s="22" t="s">
        <v>688</v>
      </c>
      <c r="C38" s="29">
        <v>4050</v>
      </c>
      <c r="D38" s="29">
        <v>3950</v>
      </c>
      <c r="E38" s="29">
        <v>3200</v>
      </c>
      <c r="F38" s="29">
        <v>4200</v>
      </c>
      <c r="G38" s="29">
        <v>3250</v>
      </c>
      <c r="H38" s="29">
        <v>3650</v>
      </c>
      <c r="I38" s="29">
        <v>4600</v>
      </c>
      <c r="J38" s="29">
        <v>3700</v>
      </c>
      <c r="K38" s="29">
        <v>4700</v>
      </c>
      <c r="L38" s="29">
        <v>3100</v>
      </c>
      <c r="M38" s="29">
        <v>2650</v>
      </c>
      <c r="N38" s="29">
        <v>4150</v>
      </c>
      <c r="O38" s="29">
        <v>45200</v>
      </c>
      <c r="Q38" s="75">
        <v>4</v>
      </c>
      <c r="R38" s="76" t="str">
        <f>R35</f>
        <v>Teagen</v>
      </c>
      <c r="S38" s="76" t="str">
        <f>S35</f>
        <v>TEA</v>
      </c>
      <c r="T38" s="75">
        <f>T35</f>
        <v>0</v>
      </c>
      <c r="U38" s="77">
        <f t="shared" ref="U38:AG38" si="28">SUM(U10:U19)+SUM(U23:U35)</f>
        <v>747761.53999999992</v>
      </c>
      <c r="V38" s="77">
        <f t="shared" si="28"/>
        <v>752827.26</v>
      </c>
      <c r="W38" s="77">
        <f t="shared" si="28"/>
        <v>766417.57000000007</v>
      </c>
      <c r="X38" s="77">
        <f t="shared" si="28"/>
        <v>739357.17</v>
      </c>
      <c r="Y38" s="77">
        <f t="shared" si="28"/>
        <v>738256.05999999994</v>
      </c>
      <c r="Z38" s="77">
        <f t="shared" si="28"/>
        <v>713890.35000000009</v>
      </c>
      <c r="AA38" s="77">
        <f t="shared" si="28"/>
        <v>752528.6399999999</v>
      </c>
      <c r="AB38" s="77">
        <f t="shared" si="28"/>
        <v>699281.24</v>
      </c>
      <c r="AC38" s="77">
        <f t="shared" si="28"/>
        <v>739721.02999999991</v>
      </c>
      <c r="AD38" s="77">
        <f t="shared" si="28"/>
        <v>758324.54000000015</v>
      </c>
      <c r="AE38" s="77">
        <f t="shared" si="28"/>
        <v>757813.1399999999</v>
      </c>
      <c r="AF38" s="77">
        <f t="shared" si="28"/>
        <v>829285.99000000011</v>
      </c>
      <c r="AG38" s="77">
        <f t="shared" si="28"/>
        <v>8995464.5300000012</v>
      </c>
      <c r="AH38" s="6" t="s">
        <v>652</v>
      </c>
    </row>
    <row r="39" spans="1:34">
      <c r="A39" s="38" t="s">
        <v>689</v>
      </c>
      <c r="B39" s="22" t="s">
        <v>690</v>
      </c>
      <c r="C39" s="29">
        <v>2565.41</v>
      </c>
      <c r="D39" s="29">
        <v>2562.71</v>
      </c>
      <c r="E39" s="29">
        <v>2573.96</v>
      </c>
      <c r="F39" s="29">
        <v>2544.38</v>
      </c>
      <c r="G39" s="29">
        <v>2601.9299999999998</v>
      </c>
      <c r="H39" s="29">
        <v>2628.41</v>
      </c>
      <c r="I39" s="29">
        <v>2725.48</v>
      </c>
      <c r="J39" s="29">
        <v>2714.26</v>
      </c>
      <c r="K39" s="29">
        <v>2711.96</v>
      </c>
      <c r="L39" s="29">
        <v>2695.5</v>
      </c>
      <c r="M39" s="29">
        <v>2603.6</v>
      </c>
      <c r="N39" s="29">
        <v>2452.29</v>
      </c>
      <c r="O39" s="29">
        <v>31379.89</v>
      </c>
      <c r="AH39" s="6" t="s">
        <v>652</v>
      </c>
    </row>
    <row r="40" spans="1:34">
      <c r="A40" s="38" t="s">
        <v>691</v>
      </c>
      <c r="B40" s="22" t="s">
        <v>692</v>
      </c>
      <c r="C40" s="29">
        <v>4746.1000000000004</v>
      </c>
      <c r="D40" s="29">
        <v>5212.33</v>
      </c>
      <c r="E40" s="29">
        <v>5675.69</v>
      </c>
      <c r="F40" s="29">
        <v>6153.54</v>
      </c>
      <c r="G40" s="29">
        <v>6680.23</v>
      </c>
      <c r="H40" s="29">
        <v>7024.97</v>
      </c>
      <c r="I40" s="29">
        <v>7530.88</v>
      </c>
      <c r="J40" s="29">
        <v>7487.81</v>
      </c>
      <c r="K40" s="29">
        <v>7565.76</v>
      </c>
      <c r="L40" s="29">
        <v>7894.82</v>
      </c>
      <c r="M40" s="29">
        <v>8093.41</v>
      </c>
      <c r="N40" s="29">
        <v>8169.25</v>
      </c>
      <c r="O40" s="29">
        <v>82234.789999999994</v>
      </c>
      <c r="AH40" s="6" t="s">
        <v>652</v>
      </c>
    </row>
    <row r="41" spans="1:34">
      <c r="A41" s="38" t="s">
        <v>693</v>
      </c>
      <c r="B41" s="22" t="s">
        <v>694</v>
      </c>
      <c r="C41" s="29">
        <v>112.12</v>
      </c>
      <c r="D41" s="29">
        <v>50</v>
      </c>
      <c r="E41" s="29">
        <v>275</v>
      </c>
      <c r="F41" s="29">
        <v>860</v>
      </c>
      <c r="G41" s="29">
        <v>415</v>
      </c>
      <c r="H41" s="29">
        <v>536.85</v>
      </c>
      <c r="I41" s="29">
        <v>358.15</v>
      </c>
      <c r="J41" s="29">
        <v>465.6</v>
      </c>
      <c r="K41" s="29">
        <v>768.75</v>
      </c>
      <c r="L41" s="29">
        <v>1059</v>
      </c>
      <c r="M41" s="29">
        <v>1604.1</v>
      </c>
      <c r="N41" s="29">
        <v>1510.05</v>
      </c>
      <c r="O41" s="29">
        <v>8014.62</v>
      </c>
      <c r="Q41" s="73">
        <v>4</v>
      </c>
      <c r="R41" s="20" t="s">
        <v>175</v>
      </c>
      <c r="S41" s="20" t="s">
        <v>176</v>
      </c>
      <c r="U41" s="74">
        <f t="shared" ref="U41:U72" si="29">IF(5 = Q41, C41 * -1, C41)</f>
        <v>112.12</v>
      </c>
      <c r="V41" s="74">
        <f t="shared" ref="V41:V72" si="30">IF(5 = Q41, D41 * -1, D41)</f>
        <v>50</v>
      </c>
      <c r="W41" s="74">
        <f t="shared" ref="W41:W72" si="31">IF(5 = Q41, E41 * -1, E41)</f>
        <v>275</v>
      </c>
      <c r="X41" s="74">
        <f t="shared" ref="X41:X72" si="32">IF(5 = Q41, F41 * -1, F41)</f>
        <v>860</v>
      </c>
      <c r="Y41" s="74">
        <f t="shared" ref="Y41:Y72" si="33">IF(5 = Q41, G41 * -1, G41)</f>
        <v>415</v>
      </c>
      <c r="Z41" s="74">
        <f t="shared" ref="Z41:Z72" si="34">IF(5 = Q41, H41 * -1, H41)</f>
        <v>536.85</v>
      </c>
      <c r="AA41" s="74">
        <f t="shared" ref="AA41:AA72" si="35">IF(5 = Q41, I41 * -1, I41)</f>
        <v>358.15</v>
      </c>
      <c r="AB41" s="74">
        <f t="shared" ref="AB41:AB72" si="36">IF(5 = Q41, J41 * -1, J41)</f>
        <v>465.6</v>
      </c>
      <c r="AC41" s="74">
        <f t="shared" ref="AC41:AC72" si="37">IF(5 = Q41, K41 * -1, K41)</f>
        <v>768.75</v>
      </c>
      <c r="AD41" s="74">
        <f t="shared" ref="AD41:AD72" si="38">IF(5 = Q41, L41 * -1, L41)</f>
        <v>1059</v>
      </c>
      <c r="AE41" s="74">
        <f t="shared" ref="AE41:AE72" si="39">IF(5 = Q41, M41 * -1, M41)</f>
        <v>1604.1</v>
      </c>
      <c r="AF41" s="74">
        <f t="shared" ref="AF41:AF72" si="40">IF(5 = Q41, N41 * -1, N41)</f>
        <v>1510.05</v>
      </c>
      <c r="AG41" s="74">
        <f t="shared" ref="AG41:AG72" si="41">IF(5 = Q41, O41 * -1, O41)</f>
        <v>8014.62</v>
      </c>
      <c r="AH41" s="6" t="s">
        <v>652</v>
      </c>
    </row>
    <row r="42" spans="1:34">
      <c r="A42" s="38" t="s">
        <v>695</v>
      </c>
      <c r="B42" s="22" t="s">
        <v>696</v>
      </c>
      <c r="C42" s="29">
        <v>917.31</v>
      </c>
      <c r="D42" s="29">
        <v>582.69000000000005</v>
      </c>
      <c r="E42" s="29">
        <v>450</v>
      </c>
      <c r="F42" s="29">
        <v>375</v>
      </c>
      <c r="G42" s="29">
        <v>75</v>
      </c>
      <c r="H42" s="29">
        <v>150</v>
      </c>
      <c r="I42" s="29">
        <v>225</v>
      </c>
      <c r="J42" s="29">
        <v>150</v>
      </c>
      <c r="K42" s="29">
        <v>225</v>
      </c>
      <c r="L42" s="29">
        <v>225</v>
      </c>
      <c r="M42" s="29">
        <v>75</v>
      </c>
      <c r="N42" s="29">
        <v>150</v>
      </c>
      <c r="O42" s="29">
        <v>3600</v>
      </c>
      <c r="Q42" s="73">
        <v>4</v>
      </c>
      <c r="R42" s="20" t="s">
        <v>175</v>
      </c>
      <c r="S42" s="20" t="s">
        <v>176</v>
      </c>
      <c r="U42" s="74">
        <f t="shared" si="29"/>
        <v>917.31</v>
      </c>
      <c r="V42" s="74">
        <f t="shared" si="30"/>
        <v>582.69000000000005</v>
      </c>
      <c r="W42" s="74">
        <f t="shared" si="31"/>
        <v>450</v>
      </c>
      <c r="X42" s="74">
        <f t="shared" si="32"/>
        <v>375</v>
      </c>
      <c r="Y42" s="74">
        <f t="shared" si="33"/>
        <v>75</v>
      </c>
      <c r="Z42" s="74">
        <f t="shared" si="34"/>
        <v>150</v>
      </c>
      <c r="AA42" s="74">
        <f t="shared" si="35"/>
        <v>225</v>
      </c>
      <c r="AB42" s="74">
        <f t="shared" si="36"/>
        <v>150</v>
      </c>
      <c r="AC42" s="74">
        <f t="shared" si="37"/>
        <v>225</v>
      </c>
      <c r="AD42" s="74">
        <f t="shared" si="38"/>
        <v>225</v>
      </c>
      <c r="AE42" s="74">
        <f t="shared" si="39"/>
        <v>75</v>
      </c>
      <c r="AF42" s="74">
        <f t="shared" si="40"/>
        <v>150</v>
      </c>
      <c r="AG42" s="74">
        <f t="shared" si="41"/>
        <v>3600</v>
      </c>
      <c r="AH42" s="6" t="s">
        <v>652</v>
      </c>
    </row>
    <row r="43" spans="1:34">
      <c r="A43" s="38" t="s">
        <v>697</v>
      </c>
      <c r="B43" s="22" t="s">
        <v>698</v>
      </c>
      <c r="C43" s="29">
        <v>779.4</v>
      </c>
      <c r="D43" s="29">
        <v>2100</v>
      </c>
      <c r="E43" s="29">
        <v>600</v>
      </c>
      <c r="F43" s="29">
        <v>1200</v>
      </c>
      <c r="G43" s="29">
        <v>1200</v>
      </c>
      <c r="H43" s="29">
        <v>2400</v>
      </c>
      <c r="I43" s="29">
        <v>400</v>
      </c>
      <c r="J43" s="29">
        <v>1200</v>
      </c>
      <c r="K43" s="29">
        <v>800</v>
      </c>
      <c r="L43" s="29">
        <v>800</v>
      </c>
      <c r="M43" s="29">
        <v>0</v>
      </c>
      <c r="N43" s="29">
        <v>1600</v>
      </c>
      <c r="O43" s="29">
        <v>13079.4</v>
      </c>
      <c r="Q43" s="73">
        <v>4</v>
      </c>
      <c r="R43" s="20" t="s">
        <v>175</v>
      </c>
      <c r="S43" s="20" t="s">
        <v>176</v>
      </c>
      <c r="U43" s="74">
        <f t="shared" si="29"/>
        <v>779.4</v>
      </c>
      <c r="V43" s="74">
        <f t="shared" si="30"/>
        <v>2100</v>
      </c>
      <c r="W43" s="74">
        <f t="shared" si="31"/>
        <v>600</v>
      </c>
      <c r="X43" s="74">
        <f t="shared" si="32"/>
        <v>1200</v>
      </c>
      <c r="Y43" s="74">
        <f t="shared" si="33"/>
        <v>1200</v>
      </c>
      <c r="Z43" s="74">
        <f t="shared" si="34"/>
        <v>2400</v>
      </c>
      <c r="AA43" s="74">
        <f t="shared" si="35"/>
        <v>400</v>
      </c>
      <c r="AB43" s="74">
        <f t="shared" si="36"/>
        <v>1200</v>
      </c>
      <c r="AC43" s="74">
        <f t="shared" si="37"/>
        <v>800</v>
      </c>
      <c r="AD43" s="74">
        <f t="shared" si="38"/>
        <v>800</v>
      </c>
      <c r="AE43" s="74">
        <f t="shared" si="39"/>
        <v>0</v>
      </c>
      <c r="AF43" s="74">
        <f t="shared" si="40"/>
        <v>1600</v>
      </c>
      <c r="AG43" s="74">
        <f t="shared" si="41"/>
        <v>13079.4</v>
      </c>
      <c r="AH43" s="6" t="s">
        <v>652</v>
      </c>
    </row>
    <row r="44" spans="1:34">
      <c r="A44" s="38" t="s">
        <v>699</v>
      </c>
      <c r="B44" s="22" t="s">
        <v>700</v>
      </c>
      <c r="C44" s="29">
        <v>5234.87</v>
      </c>
      <c r="D44" s="29">
        <v>1361</v>
      </c>
      <c r="E44" s="29">
        <v>1855.16</v>
      </c>
      <c r="F44" s="29">
        <v>803.06</v>
      </c>
      <c r="G44" s="29">
        <v>3075.88</v>
      </c>
      <c r="H44" s="29">
        <v>2159.9499999999998</v>
      </c>
      <c r="I44" s="29">
        <v>2710.58</v>
      </c>
      <c r="J44" s="29">
        <v>535</v>
      </c>
      <c r="K44" s="29">
        <v>5383.8</v>
      </c>
      <c r="L44" s="29">
        <v>2505.37</v>
      </c>
      <c r="M44" s="29">
        <v>853.13</v>
      </c>
      <c r="N44" s="29">
        <v>5115.0600000000004</v>
      </c>
      <c r="O44" s="29">
        <v>31592.86</v>
      </c>
      <c r="Q44" s="73">
        <v>4</v>
      </c>
      <c r="R44" s="20" t="s">
        <v>175</v>
      </c>
      <c r="S44" s="20" t="s">
        <v>176</v>
      </c>
      <c r="U44" s="74">
        <f t="shared" si="29"/>
        <v>5234.87</v>
      </c>
      <c r="V44" s="74">
        <f t="shared" si="30"/>
        <v>1361</v>
      </c>
      <c r="W44" s="74">
        <f t="shared" si="31"/>
        <v>1855.16</v>
      </c>
      <c r="X44" s="74">
        <f t="shared" si="32"/>
        <v>803.06</v>
      </c>
      <c r="Y44" s="74">
        <f t="shared" si="33"/>
        <v>3075.88</v>
      </c>
      <c r="Z44" s="74">
        <f t="shared" si="34"/>
        <v>2159.9499999999998</v>
      </c>
      <c r="AA44" s="74">
        <f t="shared" si="35"/>
        <v>2710.58</v>
      </c>
      <c r="AB44" s="74">
        <f t="shared" si="36"/>
        <v>535</v>
      </c>
      <c r="AC44" s="74">
        <f t="shared" si="37"/>
        <v>5383.8</v>
      </c>
      <c r="AD44" s="74">
        <f t="shared" si="38"/>
        <v>2505.37</v>
      </c>
      <c r="AE44" s="74">
        <f t="shared" si="39"/>
        <v>853.13</v>
      </c>
      <c r="AF44" s="74">
        <f t="shared" si="40"/>
        <v>5115.0600000000004</v>
      </c>
      <c r="AG44" s="74">
        <f t="shared" si="41"/>
        <v>31592.86</v>
      </c>
      <c r="AH44" s="6" t="s">
        <v>652</v>
      </c>
    </row>
    <row r="45" spans="1:34">
      <c r="A45" s="38" t="s">
        <v>701</v>
      </c>
      <c r="B45" s="22" t="s">
        <v>702</v>
      </c>
      <c r="C45" s="29">
        <v>0</v>
      </c>
      <c r="D45" s="29">
        <v>0</v>
      </c>
      <c r="E45" s="29">
        <v>0</v>
      </c>
      <c r="F45" s="29">
        <v>0</v>
      </c>
      <c r="G45" s="29">
        <v>0</v>
      </c>
      <c r="H45" s="29">
        <v>0</v>
      </c>
      <c r="I45" s="29">
        <v>0</v>
      </c>
      <c r="J45" s="29">
        <v>0</v>
      </c>
      <c r="K45" s="29">
        <v>0</v>
      </c>
      <c r="L45" s="29">
        <v>1000</v>
      </c>
      <c r="M45" s="29">
        <v>0</v>
      </c>
      <c r="N45" s="29">
        <v>500</v>
      </c>
      <c r="O45" s="29">
        <v>1500</v>
      </c>
      <c r="Q45" s="73">
        <v>4</v>
      </c>
      <c r="R45" s="20" t="s">
        <v>175</v>
      </c>
      <c r="S45" s="20" t="s">
        <v>176</v>
      </c>
      <c r="U45" s="74">
        <f t="shared" si="29"/>
        <v>0</v>
      </c>
      <c r="V45" s="74">
        <f t="shared" si="30"/>
        <v>0</v>
      </c>
      <c r="W45" s="74">
        <f t="shared" si="31"/>
        <v>0</v>
      </c>
      <c r="X45" s="74">
        <f t="shared" si="32"/>
        <v>0</v>
      </c>
      <c r="Y45" s="74">
        <f t="shared" si="33"/>
        <v>0</v>
      </c>
      <c r="Z45" s="74">
        <f t="shared" si="34"/>
        <v>0</v>
      </c>
      <c r="AA45" s="74">
        <f t="shared" si="35"/>
        <v>0</v>
      </c>
      <c r="AB45" s="74">
        <f t="shared" si="36"/>
        <v>0</v>
      </c>
      <c r="AC45" s="74">
        <f t="shared" si="37"/>
        <v>0</v>
      </c>
      <c r="AD45" s="74">
        <f t="shared" si="38"/>
        <v>1000</v>
      </c>
      <c r="AE45" s="74">
        <f t="shared" si="39"/>
        <v>0</v>
      </c>
      <c r="AF45" s="74">
        <f t="shared" si="40"/>
        <v>500</v>
      </c>
      <c r="AG45" s="74">
        <f t="shared" si="41"/>
        <v>1500</v>
      </c>
      <c r="AH45" s="6" t="s">
        <v>652</v>
      </c>
    </row>
    <row r="46" spans="1:34">
      <c r="A46" s="38" t="s">
        <v>703</v>
      </c>
      <c r="B46" s="22" t="s">
        <v>704</v>
      </c>
      <c r="C46" s="29">
        <v>1175</v>
      </c>
      <c r="D46" s="29">
        <v>500</v>
      </c>
      <c r="E46" s="29">
        <v>975</v>
      </c>
      <c r="F46" s="29">
        <v>1425</v>
      </c>
      <c r="G46" s="29">
        <v>2000</v>
      </c>
      <c r="H46" s="29">
        <v>2100</v>
      </c>
      <c r="I46" s="29">
        <v>3200</v>
      </c>
      <c r="J46" s="29">
        <v>2375</v>
      </c>
      <c r="K46" s="29">
        <v>2525</v>
      </c>
      <c r="L46" s="29">
        <v>1550</v>
      </c>
      <c r="M46" s="29">
        <v>1225</v>
      </c>
      <c r="N46" s="29">
        <v>1975</v>
      </c>
      <c r="O46" s="29">
        <v>21025</v>
      </c>
      <c r="Q46" s="73">
        <v>4</v>
      </c>
      <c r="R46" s="20" t="s">
        <v>175</v>
      </c>
      <c r="S46" s="20" t="s">
        <v>176</v>
      </c>
      <c r="U46" s="74">
        <f t="shared" si="29"/>
        <v>1175</v>
      </c>
      <c r="V46" s="74">
        <f t="shared" si="30"/>
        <v>500</v>
      </c>
      <c r="W46" s="74">
        <f t="shared" si="31"/>
        <v>975</v>
      </c>
      <c r="X46" s="74">
        <f t="shared" si="32"/>
        <v>1425</v>
      </c>
      <c r="Y46" s="74">
        <f t="shared" si="33"/>
        <v>2000</v>
      </c>
      <c r="Z46" s="74">
        <f t="shared" si="34"/>
        <v>2100</v>
      </c>
      <c r="AA46" s="74">
        <f t="shared" si="35"/>
        <v>3200</v>
      </c>
      <c r="AB46" s="74">
        <f t="shared" si="36"/>
        <v>2375</v>
      </c>
      <c r="AC46" s="74">
        <f t="shared" si="37"/>
        <v>2525</v>
      </c>
      <c r="AD46" s="74">
        <f t="shared" si="38"/>
        <v>1550</v>
      </c>
      <c r="AE46" s="74">
        <f t="shared" si="39"/>
        <v>1225</v>
      </c>
      <c r="AF46" s="74">
        <f t="shared" si="40"/>
        <v>1975</v>
      </c>
      <c r="AG46" s="74">
        <f t="shared" si="41"/>
        <v>21025</v>
      </c>
      <c r="AH46" s="6" t="s">
        <v>652</v>
      </c>
    </row>
    <row r="47" spans="1:34">
      <c r="A47" s="38" t="s">
        <v>705</v>
      </c>
      <c r="B47" s="22" t="s">
        <v>706</v>
      </c>
      <c r="C47" s="29">
        <v>800</v>
      </c>
      <c r="D47" s="29">
        <v>400</v>
      </c>
      <c r="E47" s="29">
        <v>600</v>
      </c>
      <c r="F47" s="29">
        <v>700</v>
      </c>
      <c r="G47" s="29">
        <v>1050</v>
      </c>
      <c r="H47" s="29">
        <v>800</v>
      </c>
      <c r="I47" s="29">
        <v>1000</v>
      </c>
      <c r="J47" s="29">
        <v>450</v>
      </c>
      <c r="K47" s="29">
        <v>1000</v>
      </c>
      <c r="L47" s="29">
        <v>750</v>
      </c>
      <c r="M47" s="29">
        <v>550</v>
      </c>
      <c r="N47" s="29">
        <v>700</v>
      </c>
      <c r="O47" s="29">
        <v>8800</v>
      </c>
      <c r="Q47" s="73">
        <v>4</v>
      </c>
      <c r="R47" s="20" t="s">
        <v>175</v>
      </c>
      <c r="S47" s="20" t="s">
        <v>176</v>
      </c>
      <c r="U47" s="74">
        <f t="shared" si="29"/>
        <v>800</v>
      </c>
      <c r="V47" s="74">
        <f t="shared" si="30"/>
        <v>400</v>
      </c>
      <c r="W47" s="74">
        <f t="shared" si="31"/>
        <v>600</v>
      </c>
      <c r="X47" s="74">
        <f t="shared" si="32"/>
        <v>700</v>
      </c>
      <c r="Y47" s="74">
        <f t="shared" si="33"/>
        <v>1050</v>
      </c>
      <c r="Z47" s="74">
        <f t="shared" si="34"/>
        <v>800</v>
      </c>
      <c r="AA47" s="74">
        <f t="shared" si="35"/>
        <v>1000</v>
      </c>
      <c r="AB47" s="74">
        <f t="shared" si="36"/>
        <v>450</v>
      </c>
      <c r="AC47" s="74">
        <f t="shared" si="37"/>
        <v>1000</v>
      </c>
      <c r="AD47" s="74">
        <f t="shared" si="38"/>
        <v>750</v>
      </c>
      <c r="AE47" s="74">
        <f t="shared" si="39"/>
        <v>550</v>
      </c>
      <c r="AF47" s="74">
        <f t="shared" si="40"/>
        <v>700</v>
      </c>
      <c r="AG47" s="74">
        <f t="shared" si="41"/>
        <v>8800</v>
      </c>
      <c r="AH47" s="6" t="s">
        <v>652</v>
      </c>
    </row>
    <row r="48" spans="1:34">
      <c r="A48" s="38" t="s">
        <v>707</v>
      </c>
      <c r="B48" s="22" t="s">
        <v>708</v>
      </c>
      <c r="C48" s="29">
        <v>2839.95</v>
      </c>
      <c r="D48" s="29">
        <v>0</v>
      </c>
      <c r="E48" s="29">
        <v>1098.93</v>
      </c>
      <c r="F48" s="29">
        <v>2829</v>
      </c>
      <c r="G48" s="29">
        <v>1344.02</v>
      </c>
      <c r="H48" s="29">
        <v>1774.87</v>
      </c>
      <c r="I48" s="29">
        <v>5187.01</v>
      </c>
      <c r="J48" s="29">
        <v>1174</v>
      </c>
      <c r="K48" s="29">
        <v>5680.71</v>
      </c>
      <c r="L48" s="29">
        <v>278.60000000000002</v>
      </c>
      <c r="M48" s="29">
        <v>1256.55</v>
      </c>
      <c r="N48" s="29">
        <v>755.98</v>
      </c>
      <c r="O48" s="29">
        <v>24219.62</v>
      </c>
      <c r="Q48" s="73">
        <v>4</v>
      </c>
      <c r="R48" s="20" t="s">
        <v>175</v>
      </c>
      <c r="S48" s="20" t="s">
        <v>176</v>
      </c>
      <c r="U48" s="74">
        <f t="shared" si="29"/>
        <v>2839.95</v>
      </c>
      <c r="V48" s="74">
        <f t="shared" si="30"/>
        <v>0</v>
      </c>
      <c r="W48" s="74">
        <f t="shared" si="31"/>
        <v>1098.93</v>
      </c>
      <c r="X48" s="74">
        <f t="shared" si="32"/>
        <v>2829</v>
      </c>
      <c r="Y48" s="74">
        <f t="shared" si="33"/>
        <v>1344.02</v>
      </c>
      <c r="Z48" s="74">
        <f t="shared" si="34"/>
        <v>1774.87</v>
      </c>
      <c r="AA48" s="74">
        <f t="shared" si="35"/>
        <v>5187.01</v>
      </c>
      <c r="AB48" s="74">
        <f t="shared" si="36"/>
        <v>1174</v>
      </c>
      <c r="AC48" s="74">
        <f t="shared" si="37"/>
        <v>5680.71</v>
      </c>
      <c r="AD48" s="74">
        <f t="shared" si="38"/>
        <v>278.60000000000002</v>
      </c>
      <c r="AE48" s="74">
        <f t="shared" si="39"/>
        <v>1256.55</v>
      </c>
      <c r="AF48" s="74">
        <f t="shared" si="40"/>
        <v>755.98</v>
      </c>
      <c r="AG48" s="74">
        <f t="shared" si="41"/>
        <v>24219.62</v>
      </c>
      <c r="AH48" s="6" t="s">
        <v>652</v>
      </c>
    </row>
    <row r="49" spans="1:34">
      <c r="A49" s="38" t="s">
        <v>709</v>
      </c>
      <c r="B49" s="22" t="s">
        <v>710</v>
      </c>
      <c r="C49" s="29">
        <v>2950</v>
      </c>
      <c r="D49" s="29">
        <v>400</v>
      </c>
      <c r="E49" s="29">
        <v>2000</v>
      </c>
      <c r="F49" s="29">
        <v>2800</v>
      </c>
      <c r="G49" s="29">
        <v>4200</v>
      </c>
      <c r="H49" s="29">
        <v>3400</v>
      </c>
      <c r="I49" s="29">
        <v>4200</v>
      </c>
      <c r="J49" s="29">
        <v>1950</v>
      </c>
      <c r="K49" s="29">
        <v>4600</v>
      </c>
      <c r="L49" s="29">
        <v>3075</v>
      </c>
      <c r="M49" s="29">
        <v>2200</v>
      </c>
      <c r="N49" s="29">
        <v>2475</v>
      </c>
      <c r="O49" s="29">
        <v>34250</v>
      </c>
      <c r="Q49" s="73">
        <v>4</v>
      </c>
      <c r="R49" s="20" t="s">
        <v>175</v>
      </c>
      <c r="S49" s="20" t="s">
        <v>176</v>
      </c>
      <c r="U49" s="74">
        <f t="shared" si="29"/>
        <v>2950</v>
      </c>
      <c r="V49" s="74">
        <f t="shared" si="30"/>
        <v>400</v>
      </c>
      <c r="W49" s="74">
        <f t="shared" si="31"/>
        <v>2000</v>
      </c>
      <c r="X49" s="74">
        <f t="shared" si="32"/>
        <v>2800</v>
      </c>
      <c r="Y49" s="74">
        <f t="shared" si="33"/>
        <v>4200</v>
      </c>
      <c r="Z49" s="74">
        <f t="shared" si="34"/>
        <v>3400</v>
      </c>
      <c r="AA49" s="74">
        <f t="shared" si="35"/>
        <v>4200</v>
      </c>
      <c r="AB49" s="74">
        <f t="shared" si="36"/>
        <v>1950</v>
      </c>
      <c r="AC49" s="74">
        <f t="shared" si="37"/>
        <v>4600</v>
      </c>
      <c r="AD49" s="74">
        <f t="shared" si="38"/>
        <v>3075</v>
      </c>
      <c r="AE49" s="74">
        <f t="shared" si="39"/>
        <v>2200</v>
      </c>
      <c r="AF49" s="74">
        <f t="shared" si="40"/>
        <v>2475</v>
      </c>
      <c r="AG49" s="74">
        <f t="shared" si="41"/>
        <v>34250</v>
      </c>
      <c r="AH49" s="6" t="s">
        <v>652</v>
      </c>
    </row>
    <row r="50" spans="1:34">
      <c r="B50" s="33" t="s">
        <v>30</v>
      </c>
      <c r="C50" s="34">
        <v>68458.42</v>
      </c>
      <c r="D50" s="34">
        <v>67236.41</v>
      </c>
      <c r="E50" s="34">
        <v>65486.73</v>
      </c>
      <c r="F50" s="34">
        <v>66062.09</v>
      </c>
      <c r="G50" s="34">
        <v>78484.650000000023</v>
      </c>
      <c r="H50" s="34">
        <v>74226.87</v>
      </c>
      <c r="I50" s="34">
        <v>81915.739999999991</v>
      </c>
      <c r="J50" s="34">
        <v>72625.25</v>
      </c>
      <c r="K50" s="34">
        <v>80524.670000000013</v>
      </c>
      <c r="L50" s="34">
        <v>75988.349999999991</v>
      </c>
      <c r="M50" s="34">
        <v>62683.42</v>
      </c>
      <c r="N50" s="34">
        <v>67954.350000000006</v>
      </c>
      <c r="O50" s="34">
        <v>861646.95000000007</v>
      </c>
      <c r="Q50" s="73">
        <v>4</v>
      </c>
      <c r="R50" s="20" t="s">
        <v>175</v>
      </c>
      <c r="S50" s="20" t="s">
        <v>176</v>
      </c>
      <c r="U50" s="74">
        <f t="shared" si="29"/>
        <v>68458.42</v>
      </c>
      <c r="V50" s="74">
        <f t="shared" si="30"/>
        <v>67236.41</v>
      </c>
      <c r="W50" s="74">
        <f t="shared" si="31"/>
        <v>65486.73</v>
      </c>
      <c r="X50" s="74">
        <f t="shared" si="32"/>
        <v>66062.09</v>
      </c>
      <c r="Y50" s="74">
        <f t="shared" si="33"/>
        <v>78484.650000000023</v>
      </c>
      <c r="Z50" s="74">
        <f t="shared" si="34"/>
        <v>74226.87</v>
      </c>
      <c r="AA50" s="74">
        <f t="shared" si="35"/>
        <v>81915.739999999991</v>
      </c>
      <c r="AB50" s="74">
        <f t="shared" si="36"/>
        <v>72625.25</v>
      </c>
      <c r="AC50" s="74">
        <f t="shared" si="37"/>
        <v>80524.670000000013</v>
      </c>
      <c r="AD50" s="74">
        <f t="shared" si="38"/>
        <v>75988.349999999991</v>
      </c>
      <c r="AE50" s="74">
        <f t="shared" si="39"/>
        <v>62683.42</v>
      </c>
      <c r="AF50" s="74">
        <f t="shared" si="40"/>
        <v>67954.350000000006</v>
      </c>
      <c r="AG50" s="74">
        <f t="shared" si="41"/>
        <v>861646.95000000007</v>
      </c>
    </row>
    <row r="51" spans="1:34">
      <c r="Q51" s="73">
        <v>4</v>
      </c>
      <c r="R51" s="20" t="s">
        <v>175</v>
      </c>
      <c r="S51" s="20" t="s">
        <v>176</v>
      </c>
      <c r="U51" s="74">
        <f t="shared" si="29"/>
        <v>0</v>
      </c>
      <c r="V51" s="74">
        <f t="shared" si="30"/>
        <v>0</v>
      </c>
      <c r="W51" s="74">
        <f t="shared" si="31"/>
        <v>0</v>
      </c>
      <c r="X51" s="74">
        <f t="shared" si="32"/>
        <v>0</v>
      </c>
      <c r="Y51" s="74">
        <f t="shared" si="33"/>
        <v>0</v>
      </c>
      <c r="Z51" s="74">
        <f t="shared" si="34"/>
        <v>0</v>
      </c>
      <c r="AA51" s="74">
        <f t="shared" si="35"/>
        <v>0</v>
      </c>
      <c r="AB51" s="74">
        <f t="shared" si="36"/>
        <v>0</v>
      </c>
      <c r="AC51" s="74">
        <f t="shared" si="37"/>
        <v>0</v>
      </c>
      <c r="AD51" s="74">
        <f t="shared" si="38"/>
        <v>0</v>
      </c>
      <c r="AE51" s="74">
        <f t="shared" si="39"/>
        <v>0</v>
      </c>
      <c r="AF51" s="74">
        <f t="shared" si="40"/>
        <v>0</v>
      </c>
      <c r="AG51" s="74">
        <f t="shared" si="41"/>
        <v>0</v>
      </c>
    </row>
    <row r="52" spans="1:34">
      <c r="B52" s="33" t="s">
        <v>19</v>
      </c>
      <c r="C52" s="34">
        <v>299638.52999999991</v>
      </c>
      <c r="D52" s="34">
        <v>297711.48000000004</v>
      </c>
      <c r="E52" s="34">
        <v>301785.25000000006</v>
      </c>
      <c r="F52" s="34">
        <v>292272.87</v>
      </c>
      <c r="G52" s="34">
        <v>301371.64999999997</v>
      </c>
      <c r="H52" s="34">
        <v>290559.59999999998</v>
      </c>
      <c r="I52" s="34">
        <v>312400.05</v>
      </c>
      <c r="J52" s="34">
        <v>284034.21000000002</v>
      </c>
      <c r="K52" s="34">
        <v>306289.23</v>
      </c>
      <c r="L52" s="34">
        <v>306598.19000000006</v>
      </c>
      <c r="M52" s="34">
        <v>297998.96999999986</v>
      </c>
      <c r="N52" s="34">
        <v>327602.99999999994</v>
      </c>
      <c r="O52" s="34">
        <v>3618263.0300000003</v>
      </c>
      <c r="Q52" s="73">
        <v>4</v>
      </c>
      <c r="R52" s="20" t="s">
        <v>175</v>
      </c>
      <c r="S52" s="20" t="s">
        <v>176</v>
      </c>
      <c r="U52" s="74">
        <f t="shared" si="29"/>
        <v>299638.52999999991</v>
      </c>
      <c r="V52" s="74">
        <f t="shared" si="30"/>
        <v>297711.48000000004</v>
      </c>
      <c r="W52" s="74">
        <f t="shared" si="31"/>
        <v>301785.25000000006</v>
      </c>
      <c r="X52" s="74">
        <f t="shared" si="32"/>
        <v>292272.87</v>
      </c>
      <c r="Y52" s="74">
        <f t="shared" si="33"/>
        <v>301371.64999999997</v>
      </c>
      <c r="Z52" s="74">
        <f t="shared" si="34"/>
        <v>290559.59999999998</v>
      </c>
      <c r="AA52" s="74">
        <f t="shared" si="35"/>
        <v>312400.05</v>
      </c>
      <c r="AB52" s="74">
        <f t="shared" si="36"/>
        <v>284034.21000000002</v>
      </c>
      <c r="AC52" s="74">
        <f t="shared" si="37"/>
        <v>306289.23</v>
      </c>
      <c r="AD52" s="74">
        <f t="shared" si="38"/>
        <v>306598.19000000006</v>
      </c>
      <c r="AE52" s="74">
        <f t="shared" si="39"/>
        <v>297998.96999999986</v>
      </c>
      <c r="AF52" s="74">
        <f t="shared" si="40"/>
        <v>327602.99999999994</v>
      </c>
      <c r="AG52" s="74">
        <f t="shared" si="41"/>
        <v>3618263.0300000003</v>
      </c>
    </row>
    <row r="53" spans="1:34">
      <c r="Q53" s="73">
        <v>4</v>
      </c>
      <c r="R53" s="20" t="s">
        <v>175</v>
      </c>
      <c r="S53" s="20" t="s">
        <v>176</v>
      </c>
      <c r="U53" s="74">
        <f t="shared" si="29"/>
        <v>0</v>
      </c>
      <c r="V53" s="74">
        <f t="shared" si="30"/>
        <v>0</v>
      </c>
      <c r="W53" s="74">
        <f t="shared" si="31"/>
        <v>0</v>
      </c>
      <c r="X53" s="74">
        <f t="shared" si="32"/>
        <v>0</v>
      </c>
      <c r="Y53" s="74">
        <f t="shared" si="33"/>
        <v>0</v>
      </c>
      <c r="Z53" s="74">
        <f t="shared" si="34"/>
        <v>0</v>
      </c>
      <c r="AA53" s="74">
        <f t="shared" si="35"/>
        <v>0</v>
      </c>
      <c r="AB53" s="74">
        <f t="shared" si="36"/>
        <v>0</v>
      </c>
      <c r="AC53" s="74">
        <f t="shared" si="37"/>
        <v>0</v>
      </c>
      <c r="AD53" s="74">
        <f t="shared" si="38"/>
        <v>0</v>
      </c>
      <c r="AE53" s="74">
        <f t="shared" si="39"/>
        <v>0</v>
      </c>
      <c r="AF53" s="74">
        <f t="shared" si="40"/>
        <v>0</v>
      </c>
      <c r="AG53" s="74">
        <f t="shared" si="41"/>
        <v>0</v>
      </c>
    </row>
    <row r="54" spans="1:34">
      <c r="A54" s="26" t="s">
        <v>39</v>
      </c>
      <c r="Q54" s="73">
        <v>4</v>
      </c>
      <c r="R54" s="20" t="s">
        <v>175</v>
      </c>
      <c r="S54" s="20" t="s">
        <v>176</v>
      </c>
      <c r="U54" s="74">
        <f t="shared" si="29"/>
        <v>0</v>
      </c>
      <c r="V54" s="74">
        <f t="shared" si="30"/>
        <v>0</v>
      </c>
      <c r="W54" s="74">
        <f t="shared" si="31"/>
        <v>0</v>
      </c>
      <c r="X54" s="74">
        <f t="shared" si="32"/>
        <v>0</v>
      </c>
      <c r="Y54" s="74">
        <f t="shared" si="33"/>
        <v>0</v>
      </c>
      <c r="Z54" s="74">
        <f t="shared" si="34"/>
        <v>0</v>
      </c>
      <c r="AA54" s="74">
        <f t="shared" si="35"/>
        <v>0</v>
      </c>
      <c r="AB54" s="74">
        <f t="shared" si="36"/>
        <v>0</v>
      </c>
      <c r="AC54" s="74">
        <f t="shared" si="37"/>
        <v>0</v>
      </c>
      <c r="AD54" s="74">
        <f t="shared" si="38"/>
        <v>0</v>
      </c>
      <c r="AE54" s="74">
        <f t="shared" si="39"/>
        <v>0</v>
      </c>
      <c r="AF54" s="74">
        <f t="shared" si="40"/>
        <v>0</v>
      </c>
      <c r="AG54" s="74">
        <f t="shared" si="41"/>
        <v>0</v>
      </c>
    </row>
    <row r="55" spans="1:34">
      <c r="A55" s="27" t="s">
        <v>711</v>
      </c>
      <c r="Q55" s="73">
        <v>4</v>
      </c>
      <c r="R55" s="20" t="s">
        <v>175</v>
      </c>
      <c r="S55" s="20" t="s">
        <v>176</v>
      </c>
      <c r="U55" s="74">
        <f t="shared" si="29"/>
        <v>0</v>
      </c>
      <c r="V55" s="74">
        <f t="shared" si="30"/>
        <v>0</v>
      </c>
      <c r="W55" s="74">
        <f t="shared" si="31"/>
        <v>0</v>
      </c>
      <c r="X55" s="74">
        <f t="shared" si="32"/>
        <v>0</v>
      </c>
      <c r="Y55" s="74">
        <f t="shared" si="33"/>
        <v>0</v>
      </c>
      <c r="Z55" s="74">
        <f t="shared" si="34"/>
        <v>0</v>
      </c>
      <c r="AA55" s="74">
        <f t="shared" si="35"/>
        <v>0</v>
      </c>
      <c r="AB55" s="74">
        <f t="shared" si="36"/>
        <v>0</v>
      </c>
      <c r="AC55" s="74">
        <f t="shared" si="37"/>
        <v>0</v>
      </c>
      <c r="AD55" s="74">
        <f t="shared" si="38"/>
        <v>0</v>
      </c>
      <c r="AE55" s="74">
        <f t="shared" si="39"/>
        <v>0</v>
      </c>
      <c r="AF55" s="74">
        <f t="shared" si="40"/>
        <v>0</v>
      </c>
      <c r="AG55" s="74">
        <f t="shared" si="41"/>
        <v>0</v>
      </c>
    </row>
    <row r="56" spans="1:34">
      <c r="A56" s="39" t="s">
        <v>40</v>
      </c>
      <c r="Q56" s="73">
        <v>4</v>
      </c>
      <c r="R56" s="20" t="s">
        <v>175</v>
      </c>
      <c r="S56" s="20" t="s">
        <v>176</v>
      </c>
      <c r="U56" s="74">
        <f t="shared" si="29"/>
        <v>0</v>
      </c>
      <c r="V56" s="74">
        <f t="shared" si="30"/>
        <v>0</v>
      </c>
      <c r="W56" s="74">
        <f t="shared" si="31"/>
        <v>0</v>
      </c>
      <c r="X56" s="74">
        <f t="shared" si="32"/>
        <v>0</v>
      </c>
      <c r="Y56" s="74">
        <f t="shared" si="33"/>
        <v>0</v>
      </c>
      <c r="Z56" s="74">
        <f t="shared" si="34"/>
        <v>0</v>
      </c>
      <c r="AA56" s="74">
        <f t="shared" si="35"/>
        <v>0</v>
      </c>
      <c r="AB56" s="74">
        <f t="shared" si="36"/>
        <v>0</v>
      </c>
      <c r="AC56" s="74">
        <f t="shared" si="37"/>
        <v>0</v>
      </c>
      <c r="AD56" s="74">
        <f t="shared" si="38"/>
        <v>0</v>
      </c>
      <c r="AE56" s="74">
        <f t="shared" si="39"/>
        <v>0</v>
      </c>
      <c r="AF56" s="74">
        <f t="shared" si="40"/>
        <v>0</v>
      </c>
      <c r="AG56" s="74">
        <f t="shared" si="41"/>
        <v>0</v>
      </c>
    </row>
    <row r="57" spans="1:34">
      <c r="A57" s="40" t="s">
        <v>712</v>
      </c>
      <c r="B57" s="22" t="s">
        <v>713</v>
      </c>
      <c r="C57" s="29">
        <v>5384.6</v>
      </c>
      <c r="D57" s="29">
        <v>5384.61</v>
      </c>
      <c r="E57" s="29">
        <v>8076.9</v>
      </c>
      <c r="F57" s="29">
        <v>5384.6</v>
      </c>
      <c r="G57" s="29">
        <v>5384.6</v>
      </c>
      <c r="H57" s="29">
        <v>5384.6</v>
      </c>
      <c r="I57" s="29">
        <v>5384.6</v>
      </c>
      <c r="J57" s="29">
        <v>8076.91</v>
      </c>
      <c r="K57" s="29">
        <v>5769.23</v>
      </c>
      <c r="L57" s="29">
        <v>5769.24</v>
      </c>
      <c r="M57" s="29">
        <v>5769.23</v>
      </c>
      <c r="N57" s="29">
        <v>5769.23</v>
      </c>
      <c r="O57" s="29">
        <v>71538.350000000006</v>
      </c>
      <c r="Q57" s="73">
        <v>4</v>
      </c>
      <c r="R57" s="20" t="s">
        <v>175</v>
      </c>
      <c r="S57" s="20" t="s">
        <v>176</v>
      </c>
      <c r="U57" s="74">
        <f t="shared" si="29"/>
        <v>5384.6</v>
      </c>
      <c r="V57" s="74">
        <f t="shared" si="30"/>
        <v>5384.61</v>
      </c>
      <c r="W57" s="74">
        <f t="shared" si="31"/>
        <v>8076.9</v>
      </c>
      <c r="X57" s="74">
        <f t="shared" si="32"/>
        <v>5384.6</v>
      </c>
      <c r="Y57" s="74">
        <f t="shared" si="33"/>
        <v>5384.6</v>
      </c>
      <c r="Z57" s="74">
        <f t="shared" si="34"/>
        <v>5384.6</v>
      </c>
      <c r="AA57" s="74">
        <f t="shared" si="35"/>
        <v>5384.6</v>
      </c>
      <c r="AB57" s="74">
        <f t="shared" si="36"/>
        <v>8076.91</v>
      </c>
      <c r="AC57" s="74">
        <f t="shared" si="37"/>
        <v>5769.23</v>
      </c>
      <c r="AD57" s="74">
        <f t="shared" si="38"/>
        <v>5769.24</v>
      </c>
      <c r="AE57" s="74">
        <f t="shared" si="39"/>
        <v>5769.23</v>
      </c>
      <c r="AF57" s="74">
        <f t="shared" si="40"/>
        <v>5769.23</v>
      </c>
      <c r="AG57" s="74">
        <f t="shared" si="41"/>
        <v>71538.350000000006</v>
      </c>
      <c r="AH57" s="6" t="s">
        <v>40</v>
      </c>
    </row>
    <row r="58" spans="1:34">
      <c r="A58" s="40" t="s">
        <v>714</v>
      </c>
      <c r="B58" s="22" t="s">
        <v>715</v>
      </c>
      <c r="C58" s="29">
        <v>3067.21</v>
      </c>
      <c r="D58" s="29">
        <v>3078</v>
      </c>
      <c r="E58" s="29">
        <v>614.46</v>
      </c>
      <c r="F58" s="29">
        <v>2621.62</v>
      </c>
      <c r="G58" s="29">
        <v>2934.55</v>
      </c>
      <c r="H58" s="29">
        <v>2980.34</v>
      </c>
      <c r="I58" s="29">
        <v>3054.82</v>
      </c>
      <c r="J58" s="29">
        <v>4604.34</v>
      </c>
      <c r="K58" s="29">
        <v>2975.31</v>
      </c>
      <c r="L58" s="29">
        <v>2951.46</v>
      </c>
      <c r="M58" s="29">
        <v>2996.3</v>
      </c>
      <c r="N58" s="29">
        <v>2736.95</v>
      </c>
      <c r="O58" s="29">
        <v>34615.360000000001</v>
      </c>
      <c r="Q58" s="73">
        <v>4</v>
      </c>
      <c r="R58" s="20" t="s">
        <v>175</v>
      </c>
      <c r="S58" s="20" t="s">
        <v>176</v>
      </c>
      <c r="U58" s="74">
        <f t="shared" si="29"/>
        <v>3067.21</v>
      </c>
      <c r="V58" s="74">
        <f t="shared" si="30"/>
        <v>3078</v>
      </c>
      <c r="W58" s="74">
        <f t="shared" si="31"/>
        <v>614.46</v>
      </c>
      <c r="X58" s="74">
        <f t="shared" si="32"/>
        <v>2621.62</v>
      </c>
      <c r="Y58" s="74">
        <f t="shared" si="33"/>
        <v>2934.55</v>
      </c>
      <c r="Z58" s="74">
        <f t="shared" si="34"/>
        <v>2980.34</v>
      </c>
      <c r="AA58" s="74">
        <f t="shared" si="35"/>
        <v>3054.82</v>
      </c>
      <c r="AB58" s="74">
        <f t="shared" si="36"/>
        <v>4604.34</v>
      </c>
      <c r="AC58" s="74">
        <f t="shared" si="37"/>
        <v>2975.31</v>
      </c>
      <c r="AD58" s="74">
        <f t="shared" si="38"/>
        <v>2951.46</v>
      </c>
      <c r="AE58" s="74">
        <f t="shared" si="39"/>
        <v>2996.3</v>
      </c>
      <c r="AF58" s="74">
        <f t="shared" si="40"/>
        <v>2736.95</v>
      </c>
      <c r="AG58" s="74">
        <f t="shared" si="41"/>
        <v>34615.360000000001</v>
      </c>
      <c r="AH58" s="6" t="s">
        <v>40</v>
      </c>
    </row>
    <row r="59" spans="1:34">
      <c r="A59" s="40" t="s">
        <v>716</v>
      </c>
      <c r="B59" s="22" t="s">
        <v>717</v>
      </c>
      <c r="C59" s="29">
        <v>2902.61</v>
      </c>
      <c r="D59" s="29">
        <v>2942.33</v>
      </c>
      <c r="E59" s="29">
        <v>4441.4799999999996</v>
      </c>
      <c r="F59" s="29">
        <v>2845.96</v>
      </c>
      <c r="G59" s="29">
        <v>2876.81</v>
      </c>
      <c r="H59" s="29">
        <v>2890.43</v>
      </c>
      <c r="I59" s="29">
        <v>2880.51</v>
      </c>
      <c r="J59" s="29">
        <v>3781.45</v>
      </c>
      <c r="K59" s="29">
        <v>2809.55</v>
      </c>
      <c r="L59" s="29">
        <v>2872.53</v>
      </c>
      <c r="M59" s="29">
        <v>3087.38</v>
      </c>
      <c r="N59" s="29">
        <v>3095.37</v>
      </c>
      <c r="O59" s="29">
        <v>37426.410000000003</v>
      </c>
      <c r="Q59" s="73">
        <v>4</v>
      </c>
      <c r="R59" s="20" t="s">
        <v>175</v>
      </c>
      <c r="S59" s="20" t="s">
        <v>176</v>
      </c>
      <c r="U59" s="74">
        <f t="shared" si="29"/>
        <v>2902.61</v>
      </c>
      <c r="V59" s="74">
        <f t="shared" si="30"/>
        <v>2942.33</v>
      </c>
      <c r="W59" s="74">
        <f t="shared" si="31"/>
        <v>4441.4799999999996</v>
      </c>
      <c r="X59" s="74">
        <f t="shared" si="32"/>
        <v>2845.96</v>
      </c>
      <c r="Y59" s="74">
        <f t="shared" si="33"/>
        <v>2876.81</v>
      </c>
      <c r="Z59" s="74">
        <f t="shared" si="34"/>
        <v>2890.43</v>
      </c>
      <c r="AA59" s="74">
        <f t="shared" si="35"/>
        <v>2880.51</v>
      </c>
      <c r="AB59" s="74">
        <f t="shared" si="36"/>
        <v>3781.45</v>
      </c>
      <c r="AC59" s="74">
        <f t="shared" si="37"/>
        <v>2809.55</v>
      </c>
      <c r="AD59" s="74">
        <f t="shared" si="38"/>
        <v>2872.53</v>
      </c>
      <c r="AE59" s="74">
        <f t="shared" si="39"/>
        <v>3087.38</v>
      </c>
      <c r="AF59" s="74">
        <f t="shared" si="40"/>
        <v>3095.37</v>
      </c>
      <c r="AG59" s="74">
        <f t="shared" si="41"/>
        <v>37426.410000000003</v>
      </c>
      <c r="AH59" s="6" t="s">
        <v>40</v>
      </c>
    </row>
    <row r="60" spans="1:34">
      <c r="A60" s="40" t="s">
        <v>718</v>
      </c>
      <c r="B60" s="22" t="s">
        <v>719</v>
      </c>
      <c r="C60" s="29">
        <v>5018.46</v>
      </c>
      <c r="D60" s="29">
        <v>5083.82</v>
      </c>
      <c r="E60" s="29">
        <v>7608.21</v>
      </c>
      <c r="F60" s="29">
        <v>5089.8</v>
      </c>
      <c r="G60" s="29">
        <v>5151.8500000000004</v>
      </c>
      <c r="H60" s="29">
        <v>5238.46</v>
      </c>
      <c r="I60" s="29">
        <v>5296.41</v>
      </c>
      <c r="J60" s="29">
        <v>7556.7</v>
      </c>
      <c r="K60" s="29">
        <v>5027.2299999999996</v>
      </c>
      <c r="L60" s="29">
        <v>4935.4399999999996</v>
      </c>
      <c r="M60" s="29">
        <v>5003.7</v>
      </c>
      <c r="N60" s="29">
        <v>5084.2700000000004</v>
      </c>
      <c r="O60" s="29">
        <v>66094.350000000006</v>
      </c>
      <c r="Q60" s="73">
        <v>4</v>
      </c>
      <c r="R60" s="20" t="s">
        <v>175</v>
      </c>
      <c r="S60" s="20" t="s">
        <v>176</v>
      </c>
      <c r="U60" s="74">
        <f t="shared" si="29"/>
        <v>5018.46</v>
      </c>
      <c r="V60" s="74">
        <f t="shared" si="30"/>
        <v>5083.82</v>
      </c>
      <c r="W60" s="74">
        <f t="shared" si="31"/>
        <v>7608.21</v>
      </c>
      <c r="X60" s="74">
        <f t="shared" si="32"/>
        <v>5089.8</v>
      </c>
      <c r="Y60" s="74">
        <f t="shared" si="33"/>
        <v>5151.8500000000004</v>
      </c>
      <c r="Z60" s="74">
        <f t="shared" si="34"/>
        <v>5238.46</v>
      </c>
      <c r="AA60" s="74">
        <f t="shared" si="35"/>
        <v>5296.41</v>
      </c>
      <c r="AB60" s="74">
        <f t="shared" si="36"/>
        <v>7556.7</v>
      </c>
      <c r="AC60" s="74">
        <f t="shared" si="37"/>
        <v>5027.2299999999996</v>
      </c>
      <c r="AD60" s="74">
        <f t="shared" si="38"/>
        <v>4935.4399999999996</v>
      </c>
      <c r="AE60" s="74">
        <f t="shared" si="39"/>
        <v>5003.7</v>
      </c>
      <c r="AF60" s="74">
        <f t="shared" si="40"/>
        <v>5084.2700000000004</v>
      </c>
      <c r="AG60" s="74">
        <f t="shared" si="41"/>
        <v>66094.350000000006</v>
      </c>
      <c r="AH60" s="6" t="s">
        <v>40</v>
      </c>
    </row>
    <row r="61" spans="1:34">
      <c r="A61" s="40" t="s">
        <v>720</v>
      </c>
      <c r="B61" s="22" t="s">
        <v>721</v>
      </c>
      <c r="C61" s="29">
        <v>7696.75</v>
      </c>
      <c r="D61" s="29">
        <v>6909.09</v>
      </c>
      <c r="E61" s="29">
        <v>9585.0300000000007</v>
      </c>
      <c r="F61" s="29">
        <v>6563.34</v>
      </c>
      <c r="G61" s="29">
        <v>6708.19</v>
      </c>
      <c r="H61" s="29">
        <v>6925.57</v>
      </c>
      <c r="I61" s="29">
        <v>6815.18</v>
      </c>
      <c r="J61" s="29">
        <v>10137.73</v>
      </c>
      <c r="K61" s="29">
        <v>6939.25</v>
      </c>
      <c r="L61" s="29">
        <v>6783.64</v>
      </c>
      <c r="M61" s="29">
        <v>6689.98</v>
      </c>
      <c r="N61" s="29">
        <v>6825.86</v>
      </c>
      <c r="O61" s="29">
        <v>88579.61</v>
      </c>
      <c r="Q61" s="73">
        <v>4</v>
      </c>
      <c r="R61" s="20" t="s">
        <v>175</v>
      </c>
      <c r="S61" s="20" t="s">
        <v>176</v>
      </c>
      <c r="U61" s="74">
        <f t="shared" si="29"/>
        <v>7696.75</v>
      </c>
      <c r="V61" s="74">
        <f t="shared" si="30"/>
        <v>6909.09</v>
      </c>
      <c r="W61" s="74">
        <f t="shared" si="31"/>
        <v>9585.0300000000007</v>
      </c>
      <c r="X61" s="74">
        <f t="shared" si="32"/>
        <v>6563.34</v>
      </c>
      <c r="Y61" s="74">
        <f t="shared" si="33"/>
        <v>6708.19</v>
      </c>
      <c r="Z61" s="74">
        <f t="shared" si="34"/>
        <v>6925.57</v>
      </c>
      <c r="AA61" s="74">
        <f t="shared" si="35"/>
        <v>6815.18</v>
      </c>
      <c r="AB61" s="74">
        <f t="shared" si="36"/>
        <v>10137.73</v>
      </c>
      <c r="AC61" s="74">
        <f t="shared" si="37"/>
        <v>6939.25</v>
      </c>
      <c r="AD61" s="74">
        <f t="shared" si="38"/>
        <v>6783.64</v>
      </c>
      <c r="AE61" s="74">
        <f t="shared" si="39"/>
        <v>6689.98</v>
      </c>
      <c r="AF61" s="74">
        <f t="shared" si="40"/>
        <v>6825.86</v>
      </c>
      <c r="AG61" s="74">
        <f t="shared" si="41"/>
        <v>88579.61</v>
      </c>
      <c r="AH61" s="6" t="s">
        <v>40</v>
      </c>
    </row>
    <row r="62" spans="1:34">
      <c r="A62" s="40" t="s">
        <v>722</v>
      </c>
      <c r="B62" s="22" t="s">
        <v>723</v>
      </c>
      <c r="C62" s="29">
        <v>0</v>
      </c>
      <c r="D62" s="29">
        <v>3427.88</v>
      </c>
      <c r="E62" s="29">
        <v>4495.78</v>
      </c>
      <c r="F62" s="29">
        <v>3101.59</v>
      </c>
      <c r="G62" s="29">
        <v>2912.19</v>
      </c>
      <c r="H62" s="29">
        <v>3111.09</v>
      </c>
      <c r="I62" s="29">
        <v>2953.54</v>
      </c>
      <c r="J62" s="29">
        <v>4310.95</v>
      </c>
      <c r="K62" s="29">
        <v>2896.57</v>
      </c>
      <c r="L62" s="29">
        <v>2813.15</v>
      </c>
      <c r="M62" s="29">
        <v>2799.25</v>
      </c>
      <c r="N62" s="29">
        <v>2775.83</v>
      </c>
      <c r="O62" s="29">
        <v>35597.82</v>
      </c>
      <c r="Q62" s="73">
        <v>4</v>
      </c>
      <c r="R62" s="20" t="s">
        <v>175</v>
      </c>
      <c r="S62" s="20" t="s">
        <v>176</v>
      </c>
      <c r="U62" s="74">
        <f t="shared" si="29"/>
        <v>0</v>
      </c>
      <c r="V62" s="74">
        <f t="shared" si="30"/>
        <v>3427.88</v>
      </c>
      <c r="W62" s="74">
        <f t="shared" si="31"/>
        <v>4495.78</v>
      </c>
      <c r="X62" s="74">
        <f t="shared" si="32"/>
        <v>3101.59</v>
      </c>
      <c r="Y62" s="74">
        <f t="shared" si="33"/>
        <v>2912.19</v>
      </c>
      <c r="Z62" s="74">
        <f t="shared" si="34"/>
        <v>3111.09</v>
      </c>
      <c r="AA62" s="74">
        <f t="shared" si="35"/>
        <v>2953.54</v>
      </c>
      <c r="AB62" s="74">
        <f t="shared" si="36"/>
        <v>4310.95</v>
      </c>
      <c r="AC62" s="74">
        <f t="shared" si="37"/>
        <v>2896.57</v>
      </c>
      <c r="AD62" s="74">
        <f t="shared" si="38"/>
        <v>2813.15</v>
      </c>
      <c r="AE62" s="74">
        <f t="shared" si="39"/>
        <v>2799.25</v>
      </c>
      <c r="AF62" s="74">
        <f t="shared" si="40"/>
        <v>2775.83</v>
      </c>
      <c r="AG62" s="74">
        <f t="shared" si="41"/>
        <v>35597.82</v>
      </c>
      <c r="AH62" s="6" t="s">
        <v>40</v>
      </c>
    </row>
    <row r="63" spans="1:34">
      <c r="A63" s="40" t="s">
        <v>724</v>
      </c>
      <c r="B63" s="22" t="s">
        <v>725</v>
      </c>
      <c r="C63" s="29">
        <v>2420.21</v>
      </c>
      <c r="D63" s="29">
        <v>2427.38</v>
      </c>
      <c r="E63" s="29">
        <v>3558.86</v>
      </c>
      <c r="F63" s="29">
        <v>2382.46</v>
      </c>
      <c r="G63" s="29">
        <v>2357.6</v>
      </c>
      <c r="H63" s="29">
        <v>2395.88</v>
      </c>
      <c r="I63" s="29">
        <v>2375.6799999999998</v>
      </c>
      <c r="J63" s="29">
        <v>3633.6</v>
      </c>
      <c r="K63" s="29">
        <v>2581.1</v>
      </c>
      <c r="L63" s="29">
        <v>2577.0100000000002</v>
      </c>
      <c r="M63" s="29">
        <v>2553.94</v>
      </c>
      <c r="N63" s="29">
        <v>2538.48</v>
      </c>
      <c r="O63" s="29">
        <v>31802.2</v>
      </c>
      <c r="Q63" s="73">
        <v>4</v>
      </c>
      <c r="R63" s="20" t="s">
        <v>175</v>
      </c>
      <c r="S63" s="20" t="s">
        <v>176</v>
      </c>
      <c r="U63" s="74">
        <f t="shared" si="29"/>
        <v>2420.21</v>
      </c>
      <c r="V63" s="74">
        <f t="shared" si="30"/>
        <v>2427.38</v>
      </c>
      <c r="W63" s="74">
        <f t="shared" si="31"/>
        <v>3558.86</v>
      </c>
      <c r="X63" s="74">
        <f t="shared" si="32"/>
        <v>2382.46</v>
      </c>
      <c r="Y63" s="74">
        <f t="shared" si="33"/>
        <v>2357.6</v>
      </c>
      <c r="Z63" s="74">
        <f t="shared" si="34"/>
        <v>2395.88</v>
      </c>
      <c r="AA63" s="74">
        <f t="shared" si="35"/>
        <v>2375.6799999999998</v>
      </c>
      <c r="AB63" s="74">
        <f t="shared" si="36"/>
        <v>3633.6</v>
      </c>
      <c r="AC63" s="74">
        <f t="shared" si="37"/>
        <v>2581.1</v>
      </c>
      <c r="AD63" s="74">
        <f t="shared" si="38"/>
        <v>2577.0100000000002</v>
      </c>
      <c r="AE63" s="74">
        <f t="shared" si="39"/>
        <v>2553.94</v>
      </c>
      <c r="AF63" s="74">
        <f t="shared" si="40"/>
        <v>2538.48</v>
      </c>
      <c r="AG63" s="74">
        <f t="shared" si="41"/>
        <v>31802.2</v>
      </c>
      <c r="AH63" s="6" t="s">
        <v>40</v>
      </c>
    </row>
    <row r="64" spans="1:34">
      <c r="B64" s="33" t="s">
        <v>40</v>
      </c>
      <c r="C64" s="34">
        <v>26489.84</v>
      </c>
      <c r="D64" s="34">
        <v>29253.110000000004</v>
      </c>
      <c r="E64" s="34">
        <v>38380.720000000001</v>
      </c>
      <c r="F64" s="34">
        <v>27989.37</v>
      </c>
      <c r="G64" s="34">
        <v>28325.789999999997</v>
      </c>
      <c r="H64" s="34">
        <v>28926.370000000003</v>
      </c>
      <c r="I64" s="34">
        <v>28760.74</v>
      </c>
      <c r="J64" s="34">
        <v>42101.68</v>
      </c>
      <c r="K64" s="34">
        <v>28998.239999999998</v>
      </c>
      <c r="L64" s="34">
        <v>28702.47</v>
      </c>
      <c r="M64" s="34">
        <v>28899.78</v>
      </c>
      <c r="N64" s="34">
        <v>28825.99</v>
      </c>
      <c r="O64" s="34">
        <v>365654.10000000003</v>
      </c>
      <c r="Q64" s="73">
        <v>4</v>
      </c>
      <c r="R64" s="20" t="s">
        <v>175</v>
      </c>
      <c r="S64" s="20" t="s">
        <v>176</v>
      </c>
      <c r="U64" s="74">
        <f t="shared" si="29"/>
        <v>26489.84</v>
      </c>
      <c r="V64" s="74">
        <f t="shared" si="30"/>
        <v>29253.110000000004</v>
      </c>
      <c r="W64" s="74">
        <f t="shared" si="31"/>
        <v>38380.720000000001</v>
      </c>
      <c r="X64" s="74">
        <f t="shared" si="32"/>
        <v>27989.37</v>
      </c>
      <c r="Y64" s="74">
        <f t="shared" si="33"/>
        <v>28325.789999999997</v>
      </c>
      <c r="Z64" s="74">
        <f t="shared" si="34"/>
        <v>28926.370000000003</v>
      </c>
      <c r="AA64" s="74">
        <f t="shared" si="35"/>
        <v>28760.74</v>
      </c>
      <c r="AB64" s="74">
        <f t="shared" si="36"/>
        <v>42101.68</v>
      </c>
      <c r="AC64" s="74">
        <f t="shared" si="37"/>
        <v>28998.239999999998</v>
      </c>
      <c r="AD64" s="74">
        <f t="shared" si="38"/>
        <v>28702.47</v>
      </c>
      <c r="AE64" s="74">
        <f t="shared" si="39"/>
        <v>28899.78</v>
      </c>
      <c r="AF64" s="74">
        <f t="shared" si="40"/>
        <v>28825.99</v>
      </c>
      <c r="AG64" s="74">
        <f t="shared" si="41"/>
        <v>365654.10000000003</v>
      </c>
    </row>
    <row r="65" spans="1:34">
      <c r="Q65" s="73">
        <v>4</v>
      </c>
      <c r="R65" s="20" t="s">
        <v>175</v>
      </c>
      <c r="S65" s="20" t="s">
        <v>176</v>
      </c>
      <c r="U65" s="74">
        <f t="shared" si="29"/>
        <v>0</v>
      </c>
      <c r="V65" s="74">
        <f t="shared" si="30"/>
        <v>0</v>
      </c>
      <c r="W65" s="74">
        <f t="shared" si="31"/>
        <v>0</v>
      </c>
      <c r="X65" s="74">
        <f t="shared" si="32"/>
        <v>0</v>
      </c>
      <c r="Y65" s="74">
        <f t="shared" si="33"/>
        <v>0</v>
      </c>
      <c r="Z65" s="74">
        <f t="shared" si="34"/>
        <v>0</v>
      </c>
      <c r="AA65" s="74">
        <f t="shared" si="35"/>
        <v>0</v>
      </c>
      <c r="AB65" s="74">
        <f t="shared" si="36"/>
        <v>0</v>
      </c>
      <c r="AC65" s="74">
        <f t="shared" si="37"/>
        <v>0</v>
      </c>
      <c r="AD65" s="74">
        <f t="shared" si="38"/>
        <v>0</v>
      </c>
      <c r="AE65" s="74">
        <f t="shared" si="39"/>
        <v>0</v>
      </c>
      <c r="AF65" s="74">
        <f t="shared" si="40"/>
        <v>0</v>
      </c>
      <c r="AG65" s="74">
        <f t="shared" si="41"/>
        <v>0</v>
      </c>
    </row>
    <row r="66" spans="1:34">
      <c r="A66" s="39" t="s">
        <v>726</v>
      </c>
      <c r="Q66" s="73">
        <v>4</v>
      </c>
      <c r="R66" s="20" t="s">
        <v>175</v>
      </c>
      <c r="S66" s="20" t="s">
        <v>176</v>
      </c>
      <c r="U66" s="74">
        <f t="shared" si="29"/>
        <v>0</v>
      </c>
      <c r="V66" s="74">
        <f t="shared" si="30"/>
        <v>0</v>
      </c>
      <c r="W66" s="74">
        <f t="shared" si="31"/>
        <v>0</v>
      </c>
      <c r="X66" s="74">
        <f t="shared" si="32"/>
        <v>0</v>
      </c>
      <c r="Y66" s="74">
        <f t="shared" si="33"/>
        <v>0</v>
      </c>
      <c r="Z66" s="74">
        <f t="shared" si="34"/>
        <v>0</v>
      </c>
      <c r="AA66" s="74">
        <f t="shared" si="35"/>
        <v>0</v>
      </c>
      <c r="AB66" s="74">
        <f t="shared" si="36"/>
        <v>0</v>
      </c>
      <c r="AC66" s="74">
        <f t="shared" si="37"/>
        <v>0</v>
      </c>
      <c r="AD66" s="74">
        <f t="shared" si="38"/>
        <v>0</v>
      </c>
      <c r="AE66" s="74">
        <f t="shared" si="39"/>
        <v>0</v>
      </c>
      <c r="AF66" s="74">
        <f t="shared" si="40"/>
        <v>0</v>
      </c>
      <c r="AG66" s="74">
        <f t="shared" si="41"/>
        <v>0</v>
      </c>
    </row>
    <row r="67" spans="1:34">
      <c r="A67" s="40" t="s">
        <v>727</v>
      </c>
      <c r="B67" s="22" t="s">
        <v>728</v>
      </c>
      <c r="C67" s="29">
        <v>2870.33</v>
      </c>
      <c r="D67" s="29">
        <v>3103.85</v>
      </c>
      <c r="E67" s="29">
        <v>3605.6</v>
      </c>
      <c r="F67" s="29">
        <v>2791.1</v>
      </c>
      <c r="G67" s="29">
        <v>2735.81</v>
      </c>
      <c r="H67" s="29">
        <v>2694.33</v>
      </c>
      <c r="I67" s="29">
        <v>2678.69</v>
      </c>
      <c r="J67" s="29">
        <v>3702.74</v>
      </c>
      <c r="K67" s="29">
        <v>2440.92</v>
      </c>
      <c r="L67" s="29">
        <v>2586.61</v>
      </c>
      <c r="M67" s="29">
        <v>2908.08</v>
      </c>
      <c r="N67" s="29">
        <v>2457.08</v>
      </c>
      <c r="O67" s="29">
        <v>34575.14</v>
      </c>
      <c r="Q67" s="73">
        <v>4</v>
      </c>
      <c r="R67" s="20" t="s">
        <v>175</v>
      </c>
      <c r="S67" s="20" t="s">
        <v>176</v>
      </c>
      <c r="U67" s="74">
        <f t="shared" si="29"/>
        <v>2870.33</v>
      </c>
      <c r="V67" s="74">
        <f t="shared" si="30"/>
        <v>3103.85</v>
      </c>
      <c r="W67" s="74">
        <f t="shared" si="31"/>
        <v>3605.6</v>
      </c>
      <c r="X67" s="74">
        <f t="shared" si="32"/>
        <v>2791.1</v>
      </c>
      <c r="Y67" s="74">
        <f t="shared" si="33"/>
        <v>2735.81</v>
      </c>
      <c r="Z67" s="74">
        <f t="shared" si="34"/>
        <v>2694.33</v>
      </c>
      <c r="AA67" s="74">
        <f t="shared" si="35"/>
        <v>2678.69</v>
      </c>
      <c r="AB67" s="74">
        <f t="shared" si="36"/>
        <v>3702.74</v>
      </c>
      <c r="AC67" s="74">
        <f t="shared" si="37"/>
        <v>2440.92</v>
      </c>
      <c r="AD67" s="74">
        <f t="shared" si="38"/>
        <v>2586.61</v>
      </c>
      <c r="AE67" s="74">
        <f t="shared" si="39"/>
        <v>2908.08</v>
      </c>
      <c r="AF67" s="74">
        <f t="shared" si="40"/>
        <v>2457.08</v>
      </c>
      <c r="AG67" s="74">
        <f t="shared" si="41"/>
        <v>34575.14</v>
      </c>
      <c r="AH67" s="6" t="s">
        <v>40</v>
      </c>
    </row>
    <row r="68" spans="1:34">
      <c r="A68" s="40" t="s">
        <v>729</v>
      </c>
      <c r="B68" s="22" t="s">
        <v>730</v>
      </c>
      <c r="C68" s="29">
        <v>4354.6000000000004</v>
      </c>
      <c r="D68" s="29">
        <v>4355.95</v>
      </c>
      <c r="E68" s="29">
        <v>3655.77</v>
      </c>
      <c r="F68" s="29">
        <v>2615.8200000000002</v>
      </c>
      <c r="G68" s="29">
        <v>3859.26</v>
      </c>
      <c r="H68" s="29">
        <v>6145.28</v>
      </c>
      <c r="I68" s="29">
        <v>3872.67</v>
      </c>
      <c r="J68" s="29">
        <v>3872.67</v>
      </c>
      <c r="K68" s="29">
        <v>3872.67</v>
      </c>
      <c r="L68" s="29">
        <v>3942.17</v>
      </c>
      <c r="M68" s="29">
        <v>3921.06</v>
      </c>
      <c r="N68" s="29">
        <v>3723.15</v>
      </c>
      <c r="O68" s="29">
        <v>48191.07</v>
      </c>
      <c r="Q68" s="73">
        <v>4</v>
      </c>
      <c r="R68" s="20" t="s">
        <v>175</v>
      </c>
      <c r="S68" s="20" t="s">
        <v>176</v>
      </c>
      <c r="U68" s="74">
        <f t="shared" si="29"/>
        <v>4354.6000000000004</v>
      </c>
      <c r="V68" s="74">
        <f t="shared" si="30"/>
        <v>4355.95</v>
      </c>
      <c r="W68" s="74">
        <f t="shared" si="31"/>
        <v>3655.77</v>
      </c>
      <c r="X68" s="74">
        <f t="shared" si="32"/>
        <v>2615.8200000000002</v>
      </c>
      <c r="Y68" s="74">
        <f t="shared" si="33"/>
        <v>3859.26</v>
      </c>
      <c r="Z68" s="74">
        <f t="shared" si="34"/>
        <v>6145.28</v>
      </c>
      <c r="AA68" s="74">
        <f t="shared" si="35"/>
        <v>3872.67</v>
      </c>
      <c r="AB68" s="74">
        <f t="shared" si="36"/>
        <v>3872.67</v>
      </c>
      <c r="AC68" s="74">
        <f t="shared" si="37"/>
        <v>3872.67</v>
      </c>
      <c r="AD68" s="74">
        <f t="shared" si="38"/>
        <v>3942.17</v>
      </c>
      <c r="AE68" s="74">
        <f t="shared" si="39"/>
        <v>3921.06</v>
      </c>
      <c r="AF68" s="74">
        <f t="shared" si="40"/>
        <v>3723.15</v>
      </c>
      <c r="AG68" s="74">
        <f t="shared" si="41"/>
        <v>48191.07</v>
      </c>
      <c r="AH68" s="6" t="s">
        <v>40</v>
      </c>
    </row>
    <row r="69" spans="1:34">
      <c r="A69" s="40" t="s">
        <v>731</v>
      </c>
      <c r="B69" s="22" t="s">
        <v>732</v>
      </c>
      <c r="C69" s="29">
        <v>4664.71</v>
      </c>
      <c r="D69" s="29">
        <v>5045.82</v>
      </c>
      <c r="E69" s="29">
        <v>2755.23</v>
      </c>
      <c r="F69" s="29">
        <v>4090.88</v>
      </c>
      <c r="G69" s="29">
        <v>4405.17</v>
      </c>
      <c r="H69" s="29">
        <v>3745.4</v>
      </c>
      <c r="I69" s="29">
        <v>4165.92</v>
      </c>
      <c r="J69" s="29">
        <v>6698.6</v>
      </c>
      <c r="K69" s="29">
        <v>3934.63</v>
      </c>
      <c r="L69" s="29">
        <v>7054.84</v>
      </c>
      <c r="M69" s="29">
        <v>10764.26</v>
      </c>
      <c r="N69" s="29">
        <v>4728.95</v>
      </c>
      <c r="O69" s="29">
        <v>62054.41</v>
      </c>
      <c r="Q69" s="73">
        <v>4</v>
      </c>
      <c r="R69" s="20" t="s">
        <v>175</v>
      </c>
      <c r="S69" s="20" t="s">
        <v>176</v>
      </c>
      <c r="U69" s="74">
        <f t="shared" si="29"/>
        <v>4664.71</v>
      </c>
      <c r="V69" s="74">
        <f t="shared" si="30"/>
        <v>5045.82</v>
      </c>
      <c r="W69" s="74">
        <f t="shared" si="31"/>
        <v>2755.23</v>
      </c>
      <c r="X69" s="74">
        <f t="shared" si="32"/>
        <v>4090.88</v>
      </c>
      <c r="Y69" s="74">
        <f t="shared" si="33"/>
        <v>4405.17</v>
      </c>
      <c r="Z69" s="74">
        <f t="shared" si="34"/>
        <v>3745.4</v>
      </c>
      <c r="AA69" s="74">
        <f t="shared" si="35"/>
        <v>4165.92</v>
      </c>
      <c r="AB69" s="74">
        <f t="shared" si="36"/>
        <v>6698.6</v>
      </c>
      <c r="AC69" s="74">
        <f t="shared" si="37"/>
        <v>3934.63</v>
      </c>
      <c r="AD69" s="74">
        <f t="shared" si="38"/>
        <v>7054.84</v>
      </c>
      <c r="AE69" s="74">
        <f t="shared" si="39"/>
        <v>10764.26</v>
      </c>
      <c r="AF69" s="74">
        <f t="shared" si="40"/>
        <v>4728.95</v>
      </c>
      <c r="AG69" s="74">
        <f t="shared" si="41"/>
        <v>62054.41</v>
      </c>
      <c r="AH69" s="6" t="s">
        <v>40</v>
      </c>
    </row>
    <row r="70" spans="1:34">
      <c r="A70" s="40" t="s">
        <v>733</v>
      </c>
      <c r="B70" s="22" t="s">
        <v>734</v>
      </c>
      <c r="C70" s="29">
        <v>643.82000000000005</v>
      </c>
      <c r="D70" s="29">
        <v>699.54</v>
      </c>
      <c r="E70" s="29">
        <v>2258.73</v>
      </c>
      <c r="F70" s="29">
        <v>907.05</v>
      </c>
      <c r="G70" s="29">
        <v>669.84</v>
      </c>
      <c r="H70" s="29">
        <v>675.64</v>
      </c>
      <c r="I70" s="29">
        <v>673.77</v>
      </c>
      <c r="J70" s="29">
        <v>675.96</v>
      </c>
      <c r="K70" s="29">
        <v>999.69</v>
      </c>
      <c r="L70" s="29">
        <v>676.6</v>
      </c>
      <c r="M70" s="29">
        <v>715.64</v>
      </c>
      <c r="N70" s="29">
        <v>798.29</v>
      </c>
      <c r="O70" s="29">
        <v>10394.57</v>
      </c>
      <c r="Q70" s="73">
        <v>4</v>
      </c>
      <c r="R70" s="20" t="s">
        <v>175</v>
      </c>
      <c r="S70" s="20" t="s">
        <v>176</v>
      </c>
      <c r="U70" s="74">
        <f t="shared" si="29"/>
        <v>643.82000000000005</v>
      </c>
      <c r="V70" s="74">
        <f t="shared" si="30"/>
        <v>699.54</v>
      </c>
      <c r="W70" s="74">
        <f t="shared" si="31"/>
        <v>2258.73</v>
      </c>
      <c r="X70" s="74">
        <f t="shared" si="32"/>
        <v>907.05</v>
      </c>
      <c r="Y70" s="74">
        <f t="shared" si="33"/>
        <v>669.84</v>
      </c>
      <c r="Z70" s="74">
        <f t="shared" si="34"/>
        <v>675.64</v>
      </c>
      <c r="AA70" s="74">
        <f t="shared" si="35"/>
        <v>673.77</v>
      </c>
      <c r="AB70" s="74">
        <f t="shared" si="36"/>
        <v>675.96</v>
      </c>
      <c r="AC70" s="74">
        <f t="shared" si="37"/>
        <v>999.69</v>
      </c>
      <c r="AD70" s="74">
        <f t="shared" si="38"/>
        <v>676.6</v>
      </c>
      <c r="AE70" s="74">
        <f t="shared" si="39"/>
        <v>715.64</v>
      </c>
      <c r="AF70" s="74">
        <f t="shared" si="40"/>
        <v>798.29</v>
      </c>
      <c r="AG70" s="74">
        <f t="shared" si="41"/>
        <v>10394.57</v>
      </c>
      <c r="AH70" s="6" t="s">
        <v>40</v>
      </c>
    </row>
    <row r="71" spans="1:34">
      <c r="A71" s="40" t="s">
        <v>735</v>
      </c>
      <c r="B71" s="22" t="s">
        <v>736</v>
      </c>
      <c r="C71" s="29">
        <v>168.48</v>
      </c>
      <c r="D71" s="29">
        <v>168.48</v>
      </c>
      <c r="E71" s="29">
        <v>168.48</v>
      </c>
      <c r="F71" s="29">
        <v>304.7</v>
      </c>
      <c r="G71" s="29">
        <v>286.69</v>
      </c>
      <c r="H71" s="29">
        <v>175.03</v>
      </c>
      <c r="I71" s="29">
        <v>175.03</v>
      </c>
      <c r="J71" s="29">
        <v>183.4</v>
      </c>
      <c r="K71" s="29">
        <v>206.32</v>
      </c>
      <c r="L71" s="29">
        <v>178.77</v>
      </c>
      <c r="M71" s="29">
        <v>178.77</v>
      </c>
      <c r="N71" s="29">
        <v>178.77</v>
      </c>
      <c r="O71" s="29">
        <v>2372.92</v>
      </c>
      <c r="Q71" s="73">
        <v>4</v>
      </c>
      <c r="R71" s="20" t="s">
        <v>175</v>
      </c>
      <c r="S71" s="20" t="s">
        <v>176</v>
      </c>
      <c r="U71" s="74">
        <f t="shared" si="29"/>
        <v>168.48</v>
      </c>
      <c r="V71" s="74">
        <f t="shared" si="30"/>
        <v>168.48</v>
      </c>
      <c r="W71" s="74">
        <f t="shared" si="31"/>
        <v>168.48</v>
      </c>
      <c r="X71" s="74">
        <f t="shared" si="32"/>
        <v>304.7</v>
      </c>
      <c r="Y71" s="74">
        <f t="shared" si="33"/>
        <v>286.69</v>
      </c>
      <c r="Z71" s="74">
        <f t="shared" si="34"/>
        <v>175.03</v>
      </c>
      <c r="AA71" s="74">
        <f t="shared" si="35"/>
        <v>175.03</v>
      </c>
      <c r="AB71" s="74">
        <f t="shared" si="36"/>
        <v>183.4</v>
      </c>
      <c r="AC71" s="74">
        <f t="shared" si="37"/>
        <v>206.32</v>
      </c>
      <c r="AD71" s="74">
        <f t="shared" si="38"/>
        <v>178.77</v>
      </c>
      <c r="AE71" s="74">
        <f t="shared" si="39"/>
        <v>178.77</v>
      </c>
      <c r="AF71" s="74">
        <f t="shared" si="40"/>
        <v>178.77</v>
      </c>
      <c r="AG71" s="74">
        <f t="shared" si="41"/>
        <v>2372.92</v>
      </c>
      <c r="AH71" s="6" t="s">
        <v>40</v>
      </c>
    </row>
    <row r="72" spans="1:34">
      <c r="B72" s="33" t="s">
        <v>726</v>
      </c>
      <c r="C72" s="34">
        <v>12701.939999999999</v>
      </c>
      <c r="D72" s="34">
        <v>13373.64</v>
      </c>
      <c r="E72" s="34">
        <v>12443.81</v>
      </c>
      <c r="F72" s="34">
        <v>10709.55</v>
      </c>
      <c r="G72" s="34">
        <v>11956.77</v>
      </c>
      <c r="H72" s="34">
        <v>13435.68</v>
      </c>
      <c r="I72" s="34">
        <v>11566.080000000002</v>
      </c>
      <c r="J72" s="34">
        <v>15133.37</v>
      </c>
      <c r="K72" s="34">
        <v>11454.230000000001</v>
      </c>
      <c r="L72" s="34">
        <v>14438.990000000002</v>
      </c>
      <c r="M72" s="34">
        <v>18487.810000000001</v>
      </c>
      <c r="N72" s="34">
        <v>11886.240000000002</v>
      </c>
      <c r="O72" s="34">
        <v>157588.11000000002</v>
      </c>
      <c r="Q72" s="73">
        <v>4</v>
      </c>
      <c r="R72" s="20" t="s">
        <v>175</v>
      </c>
      <c r="S72" s="20" t="s">
        <v>176</v>
      </c>
      <c r="U72" s="74">
        <f t="shared" si="29"/>
        <v>12701.939999999999</v>
      </c>
      <c r="V72" s="74">
        <f t="shared" si="30"/>
        <v>13373.64</v>
      </c>
      <c r="W72" s="74">
        <f t="shared" si="31"/>
        <v>12443.81</v>
      </c>
      <c r="X72" s="74">
        <f t="shared" si="32"/>
        <v>10709.55</v>
      </c>
      <c r="Y72" s="74">
        <f t="shared" si="33"/>
        <v>11956.77</v>
      </c>
      <c r="Z72" s="74">
        <f t="shared" si="34"/>
        <v>13435.68</v>
      </c>
      <c r="AA72" s="74">
        <f t="shared" si="35"/>
        <v>11566.080000000002</v>
      </c>
      <c r="AB72" s="74">
        <f t="shared" si="36"/>
        <v>15133.37</v>
      </c>
      <c r="AC72" s="74">
        <f t="shared" si="37"/>
        <v>11454.230000000001</v>
      </c>
      <c r="AD72" s="74">
        <f t="shared" si="38"/>
        <v>14438.990000000002</v>
      </c>
      <c r="AE72" s="74">
        <f t="shared" si="39"/>
        <v>18487.810000000001</v>
      </c>
      <c r="AF72" s="74">
        <f t="shared" si="40"/>
        <v>11886.240000000002</v>
      </c>
      <c r="AG72" s="74">
        <f t="shared" si="41"/>
        <v>157588.11000000002</v>
      </c>
    </row>
    <row r="73" spans="1:34">
      <c r="Q73" s="73">
        <v>4</v>
      </c>
      <c r="R73" s="20" t="s">
        <v>175</v>
      </c>
      <c r="S73" s="20" t="s">
        <v>176</v>
      </c>
      <c r="U73" s="74">
        <f t="shared" ref="U73:U104" si="42">IF(5 = Q73, C73 * -1, C73)</f>
        <v>0</v>
      </c>
      <c r="V73" s="74">
        <f t="shared" ref="V73:V104" si="43">IF(5 = Q73, D73 * -1, D73)</f>
        <v>0</v>
      </c>
      <c r="W73" s="74">
        <f t="shared" ref="W73:W104" si="44">IF(5 = Q73, E73 * -1, E73)</f>
        <v>0</v>
      </c>
      <c r="X73" s="74">
        <f t="shared" ref="X73:X104" si="45">IF(5 = Q73, F73 * -1, F73)</f>
        <v>0</v>
      </c>
      <c r="Y73" s="74">
        <f t="shared" ref="Y73:Y104" si="46">IF(5 = Q73, G73 * -1, G73)</f>
        <v>0</v>
      </c>
      <c r="Z73" s="74">
        <f t="shared" ref="Z73:Z104" si="47">IF(5 = Q73, H73 * -1, H73)</f>
        <v>0</v>
      </c>
      <c r="AA73" s="74">
        <f t="shared" ref="AA73:AA104" si="48">IF(5 = Q73, I73 * -1, I73)</f>
        <v>0</v>
      </c>
      <c r="AB73" s="74">
        <f t="shared" ref="AB73:AB104" si="49">IF(5 = Q73, J73 * -1, J73)</f>
        <v>0</v>
      </c>
      <c r="AC73" s="74">
        <f t="shared" ref="AC73:AC104" si="50">IF(5 = Q73, K73 * -1, K73)</f>
        <v>0</v>
      </c>
      <c r="AD73" s="74">
        <f t="shared" ref="AD73:AD104" si="51">IF(5 = Q73, L73 * -1, L73)</f>
        <v>0</v>
      </c>
      <c r="AE73" s="74">
        <f t="shared" ref="AE73:AE104" si="52">IF(5 = Q73, M73 * -1, M73)</f>
        <v>0</v>
      </c>
      <c r="AF73" s="74">
        <f t="shared" ref="AF73:AF104" si="53">IF(5 = Q73, N73 * -1, N73)</f>
        <v>0</v>
      </c>
      <c r="AG73" s="74">
        <f t="shared" ref="AG73:AG104" si="54">IF(5 = Q73, O73 * -1, O73)</f>
        <v>0</v>
      </c>
    </row>
    <row r="74" spans="1:34">
      <c r="B74" s="33" t="s">
        <v>711</v>
      </c>
      <c r="C74" s="34">
        <v>39191.78</v>
      </c>
      <c r="D74" s="34">
        <v>42626.750000000007</v>
      </c>
      <c r="E74" s="34">
        <v>50824.530000000006</v>
      </c>
      <c r="F74" s="34">
        <v>38698.92</v>
      </c>
      <c r="G74" s="34">
        <v>40282.559999999998</v>
      </c>
      <c r="H74" s="34">
        <v>42362.05</v>
      </c>
      <c r="I74" s="34">
        <v>40326.819999999992</v>
      </c>
      <c r="J74" s="34">
        <v>57235.049999999996</v>
      </c>
      <c r="K74" s="34">
        <v>40452.469999999994</v>
      </c>
      <c r="L74" s="34">
        <v>43141.459999999992</v>
      </c>
      <c r="M74" s="34">
        <v>47387.59</v>
      </c>
      <c r="N74" s="34">
        <v>40712.229999999996</v>
      </c>
      <c r="O74" s="34">
        <v>523242.21000000008</v>
      </c>
      <c r="Q74" s="73">
        <v>4</v>
      </c>
      <c r="R74" s="20" t="s">
        <v>175</v>
      </c>
      <c r="S74" s="20" t="s">
        <v>176</v>
      </c>
      <c r="U74" s="74">
        <f t="shared" si="42"/>
        <v>39191.78</v>
      </c>
      <c r="V74" s="74">
        <f t="shared" si="43"/>
        <v>42626.750000000007</v>
      </c>
      <c r="W74" s="74">
        <f t="shared" si="44"/>
        <v>50824.530000000006</v>
      </c>
      <c r="X74" s="74">
        <f t="shared" si="45"/>
        <v>38698.92</v>
      </c>
      <c r="Y74" s="74">
        <f t="shared" si="46"/>
        <v>40282.559999999998</v>
      </c>
      <c r="Z74" s="74">
        <f t="shared" si="47"/>
        <v>42362.05</v>
      </c>
      <c r="AA74" s="74">
        <f t="shared" si="48"/>
        <v>40326.819999999992</v>
      </c>
      <c r="AB74" s="74">
        <f t="shared" si="49"/>
        <v>57235.049999999996</v>
      </c>
      <c r="AC74" s="74">
        <f t="shared" si="50"/>
        <v>40452.469999999994</v>
      </c>
      <c r="AD74" s="74">
        <f t="shared" si="51"/>
        <v>43141.459999999992</v>
      </c>
      <c r="AE74" s="74">
        <f t="shared" si="52"/>
        <v>47387.59</v>
      </c>
      <c r="AF74" s="74">
        <f t="shared" si="53"/>
        <v>40712.229999999996</v>
      </c>
      <c r="AG74" s="74">
        <f t="shared" si="54"/>
        <v>523242.21000000008</v>
      </c>
    </row>
    <row r="75" spans="1:34">
      <c r="Q75" s="73">
        <v>4</v>
      </c>
      <c r="R75" s="20" t="s">
        <v>175</v>
      </c>
      <c r="S75" s="20" t="s">
        <v>176</v>
      </c>
      <c r="U75" s="74">
        <f t="shared" si="42"/>
        <v>0</v>
      </c>
      <c r="V75" s="74">
        <f t="shared" si="43"/>
        <v>0</v>
      </c>
      <c r="W75" s="74">
        <f t="shared" si="44"/>
        <v>0</v>
      </c>
      <c r="X75" s="74">
        <f t="shared" si="45"/>
        <v>0</v>
      </c>
      <c r="Y75" s="74">
        <f t="shared" si="46"/>
        <v>0</v>
      </c>
      <c r="Z75" s="74">
        <f t="shared" si="47"/>
        <v>0</v>
      </c>
      <c r="AA75" s="74">
        <f t="shared" si="48"/>
        <v>0</v>
      </c>
      <c r="AB75" s="74">
        <f t="shared" si="49"/>
        <v>0</v>
      </c>
      <c r="AC75" s="74">
        <f t="shared" si="50"/>
        <v>0</v>
      </c>
      <c r="AD75" s="74">
        <f t="shared" si="51"/>
        <v>0</v>
      </c>
      <c r="AE75" s="74">
        <f t="shared" si="52"/>
        <v>0</v>
      </c>
      <c r="AF75" s="74">
        <f t="shared" si="53"/>
        <v>0</v>
      </c>
      <c r="AG75" s="74">
        <f t="shared" si="54"/>
        <v>0</v>
      </c>
    </row>
    <row r="76" spans="1:34">
      <c r="A76" s="27" t="s">
        <v>737</v>
      </c>
      <c r="Q76" s="73">
        <v>4</v>
      </c>
      <c r="R76" s="20" t="s">
        <v>175</v>
      </c>
      <c r="S76" s="20" t="s">
        <v>176</v>
      </c>
      <c r="U76" s="74">
        <f t="shared" si="42"/>
        <v>0</v>
      </c>
      <c r="V76" s="74">
        <f t="shared" si="43"/>
        <v>0</v>
      </c>
      <c r="W76" s="74">
        <f t="shared" si="44"/>
        <v>0</v>
      </c>
      <c r="X76" s="74">
        <f t="shared" si="45"/>
        <v>0</v>
      </c>
      <c r="Y76" s="74">
        <f t="shared" si="46"/>
        <v>0</v>
      </c>
      <c r="Z76" s="74">
        <f t="shared" si="47"/>
        <v>0</v>
      </c>
      <c r="AA76" s="74">
        <f t="shared" si="48"/>
        <v>0</v>
      </c>
      <c r="AB76" s="74">
        <f t="shared" si="49"/>
        <v>0</v>
      </c>
      <c r="AC76" s="74">
        <f t="shared" si="50"/>
        <v>0</v>
      </c>
      <c r="AD76" s="74">
        <f t="shared" si="51"/>
        <v>0</v>
      </c>
      <c r="AE76" s="74">
        <f t="shared" si="52"/>
        <v>0</v>
      </c>
      <c r="AF76" s="74">
        <f t="shared" si="53"/>
        <v>0</v>
      </c>
      <c r="AG76" s="74">
        <f t="shared" si="54"/>
        <v>0</v>
      </c>
    </row>
    <row r="77" spans="1:34">
      <c r="A77" s="28" t="s">
        <v>738</v>
      </c>
      <c r="B77" s="22" t="s">
        <v>739</v>
      </c>
      <c r="C77" s="29">
        <v>64.95</v>
      </c>
      <c r="D77" s="29">
        <v>64.95</v>
      </c>
      <c r="E77" s="29">
        <v>64.95</v>
      </c>
      <c r="F77" s="29">
        <v>64.95</v>
      </c>
      <c r="G77" s="29">
        <v>64.95</v>
      </c>
      <c r="H77" s="29">
        <v>64.95</v>
      </c>
      <c r="I77" s="29">
        <v>64.95</v>
      </c>
      <c r="J77" s="29">
        <v>65</v>
      </c>
      <c r="K77" s="29">
        <v>64.900000000000006</v>
      </c>
      <c r="L77" s="29">
        <v>64.95</v>
      </c>
      <c r="M77" s="29">
        <v>64.95</v>
      </c>
      <c r="N77" s="29">
        <v>64.95</v>
      </c>
      <c r="O77" s="29">
        <v>779.4</v>
      </c>
      <c r="Q77" s="73">
        <v>4</v>
      </c>
      <c r="R77" s="20" t="s">
        <v>175</v>
      </c>
      <c r="S77" s="20" t="s">
        <v>176</v>
      </c>
      <c r="U77" s="74">
        <f t="shared" si="42"/>
        <v>64.95</v>
      </c>
      <c r="V77" s="74">
        <f t="shared" si="43"/>
        <v>64.95</v>
      </c>
      <c r="W77" s="74">
        <f t="shared" si="44"/>
        <v>64.95</v>
      </c>
      <c r="X77" s="74">
        <f t="shared" si="45"/>
        <v>64.95</v>
      </c>
      <c r="Y77" s="74">
        <f t="shared" si="46"/>
        <v>64.95</v>
      </c>
      <c r="Z77" s="74">
        <f t="shared" si="47"/>
        <v>64.95</v>
      </c>
      <c r="AA77" s="74">
        <f t="shared" si="48"/>
        <v>64.95</v>
      </c>
      <c r="AB77" s="74">
        <f t="shared" si="49"/>
        <v>65</v>
      </c>
      <c r="AC77" s="74">
        <f t="shared" si="50"/>
        <v>64.900000000000006</v>
      </c>
      <c r="AD77" s="74">
        <f t="shared" si="51"/>
        <v>64.95</v>
      </c>
      <c r="AE77" s="74">
        <f t="shared" si="52"/>
        <v>64.95</v>
      </c>
      <c r="AF77" s="74">
        <f t="shared" si="53"/>
        <v>64.95</v>
      </c>
      <c r="AG77" s="74">
        <f t="shared" si="54"/>
        <v>779.4</v>
      </c>
      <c r="AH77" s="6" t="s">
        <v>55</v>
      </c>
    </row>
    <row r="78" spans="1:34">
      <c r="A78" s="28" t="s">
        <v>740</v>
      </c>
      <c r="B78" s="22" t="s">
        <v>741</v>
      </c>
      <c r="C78" s="29">
        <v>2300</v>
      </c>
      <c r="D78" s="29">
        <v>2300</v>
      </c>
      <c r="E78" s="29">
        <v>2300</v>
      </c>
      <c r="F78" s="29">
        <v>2300</v>
      </c>
      <c r="G78" s="29">
        <v>2300</v>
      </c>
      <c r="H78" s="29">
        <v>2300</v>
      </c>
      <c r="I78" s="29">
        <v>2300</v>
      </c>
      <c r="J78" s="29">
        <v>2300</v>
      </c>
      <c r="K78" s="29">
        <v>2300</v>
      </c>
      <c r="L78" s="29">
        <v>2300</v>
      </c>
      <c r="M78" s="29">
        <v>2300</v>
      </c>
      <c r="N78" s="29">
        <v>2300</v>
      </c>
      <c r="O78" s="29">
        <v>27600</v>
      </c>
      <c r="Q78" s="73">
        <v>4</v>
      </c>
      <c r="R78" s="20" t="s">
        <v>175</v>
      </c>
      <c r="S78" s="20" t="s">
        <v>176</v>
      </c>
      <c r="U78" s="74">
        <f t="shared" si="42"/>
        <v>2300</v>
      </c>
      <c r="V78" s="74">
        <f t="shared" si="43"/>
        <v>2300</v>
      </c>
      <c r="W78" s="74">
        <f t="shared" si="44"/>
        <v>2300</v>
      </c>
      <c r="X78" s="74">
        <f t="shared" si="45"/>
        <v>2300</v>
      </c>
      <c r="Y78" s="74">
        <f t="shared" si="46"/>
        <v>2300</v>
      </c>
      <c r="Z78" s="74">
        <f t="shared" si="47"/>
        <v>2300</v>
      </c>
      <c r="AA78" s="74">
        <f t="shared" si="48"/>
        <v>2300</v>
      </c>
      <c r="AB78" s="74">
        <f t="shared" si="49"/>
        <v>2300</v>
      </c>
      <c r="AC78" s="74">
        <f t="shared" si="50"/>
        <v>2300</v>
      </c>
      <c r="AD78" s="74">
        <f t="shared" si="51"/>
        <v>2300</v>
      </c>
      <c r="AE78" s="74">
        <f t="shared" si="52"/>
        <v>2300</v>
      </c>
      <c r="AF78" s="74">
        <f t="shared" si="53"/>
        <v>2300</v>
      </c>
      <c r="AG78" s="74">
        <f t="shared" si="54"/>
        <v>27600</v>
      </c>
      <c r="AH78" s="6" t="s">
        <v>55</v>
      </c>
    </row>
    <row r="79" spans="1:34">
      <c r="A79" s="28" t="s">
        <v>742</v>
      </c>
      <c r="B79" s="22" t="s">
        <v>743</v>
      </c>
      <c r="C79" s="29">
        <v>309.91000000000003</v>
      </c>
      <c r="D79" s="29">
        <v>319.11</v>
      </c>
      <c r="E79" s="29">
        <v>334.88</v>
      </c>
      <c r="F79" s="29">
        <v>334.88</v>
      </c>
      <c r="G79" s="29">
        <v>837.42</v>
      </c>
      <c r="H79" s="29">
        <v>391.84</v>
      </c>
      <c r="I79" s="29">
        <v>313.36</v>
      </c>
      <c r="J79" s="29">
        <v>320</v>
      </c>
      <c r="K79" s="29">
        <v>150.19999999999999</v>
      </c>
      <c r="L79" s="29">
        <v>1502.45</v>
      </c>
      <c r="M79" s="29">
        <v>173.01</v>
      </c>
      <c r="N79" s="29">
        <v>636.75</v>
      </c>
      <c r="O79" s="29">
        <v>5623.81</v>
      </c>
      <c r="Q79" s="73">
        <v>4</v>
      </c>
      <c r="R79" s="20" t="s">
        <v>175</v>
      </c>
      <c r="S79" s="20" t="s">
        <v>176</v>
      </c>
      <c r="U79" s="74">
        <f t="shared" si="42"/>
        <v>309.91000000000003</v>
      </c>
      <c r="V79" s="74">
        <f t="shared" si="43"/>
        <v>319.11</v>
      </c>
      <c r="W79" s="74">
        <f t="shared" si="44"/>
        <v>334.88</v>
      </c>
      <c r="X79" s="74">
        <f t="shared" si="45"/>
        <v>334.88</v>
      </c>
      <c r="Y79" s="74">
        <f t="shared" si="46"/>
        <v>837.42</v>
      </c>
      <c r="Z79" s="74">
        <f t="shared" si="47"/>
        <v>391.84</v>
      </c>
      <c r="AA79" s="74">
        <f t="shared" si="48"/>
        <v>313.36</v>
      </c>
      <c r="AB79" s="74">
        <f t="shared" si="49"/>
        <v>320</v>
      </c>
      <c r="AC79" s="74">
        <f t="shared" si="50"/>
        <v>150.19999999999999</v>
      </c>
      <c r="AD79" s="74">
        <f t="shared" si="51"/>
        <v>1502.45</v>
      </c>
      <c r="AE79" s="74">
        <f t="shared" si="52"/>
        <v>173.01</v>
      </c>
      <c r="AF79" s="74">
        <f t="shared" si="53"/>
        <v>636.75</v>
      </c>
      <c r="AG79" s="74">
        <f t="shared" si="54"/>
        <v>5623.81</v>
      </c>
      <c r="AH79" s="6" t="s">
        <v>55</v>
      </c>
    </row>
    <row r="80" spans="1:34">
      <c r="A80" s="28" t="s">
        <v>744</v>
      </c>
      <c r="B80" s="22" t="s">
        <v>745</v>
      </c>
      <c r="C80" s="29">
        <v>1264</v>
      </c>
      <c r="D80" s="29">
        <v>1680</v>
      </c>
      <c r="E80" s="29">
        <v>1345</v>
      </c>
      <c r="F80" s="29">
        <v>1345</v>
      </c>
      <c r="G80" s="29">
        <v>1345</v>
      </c>
      <c r="H80" s="29">
        <v>1345</v>
      </c>
      <c r="I80" s="29">
        <v>1345</v>
      </c>
      <c r="J80" s="29">
        <v>1345</v>
      </c>
      <c r="K80" s="29">
        <v>1345</v>
      </c>
      <c r="L80" s="29">
        <v>0</v>
      </c>
      <c r="M80" s="29">
        <v>1340</v>
      </c>
      <c r="N80" s="29">
        <v>1345</v>
      </c>
      <c r="O80" s="29">
        <v>15044</v>
      </c>
      <c r="Q80" s="73">
        <v>4</v>
      </c>
      <c r="R80" s="20" t="s">
        <v>175</v>
      </c>
      <c r="S80" s="20" t="s">
        <v>176</v>
      </c>
      <c r="U80" s="74">
        <f t="shared" si="42"/>
        <v>1264</v>
      </c>
      <c r="V80" s="74">
        <f t="shared" si="43"/>
        <v>1680</v>
      </c>
      <c r="W80" s="74">
        <f t="shared" si="44"/>
        <v>1345</v>
      </c>
      <c r="X80" s="74">
        <f t="shared" si="45"/>
        <v>1345</v>
      </c>
      <c r="Y80" s="74">
        <f t="shared" si="46"/>
        <v>1345</v>
      </c>
      <c r="Z80" s="74">
        <f t="shared" si="47"/>
        <v>1345</v>
      </c>
      <c r="AA80" s="74">
        <f t="shared" si="48"/>
        <v>1345</v>
      </c>
      <c r="AB80" s="74">
        <f t="shared" si="49"/>
        <v>1345</v>
      </c>
      <c r="AC80" s="74">
        <f t="shared" si="50"/>
        <v>1345</v>
      </c>
      <c r="AD80" s="74">
        <f t="shared" si="51"/>
        <v>0</v>
      </c>
      <c r="AE80" s="74">
        <f t="shared" si="52"/>
        <v>1340</v>
      </c>
      <c r="AF80" s="74">
        <f t="shared" si="53"/>
        <v>1345</v>
      </c>
      <c r="AG80" s="74">
        <f t="shared" si="54"/>
        <v>15044</v>
      </c>
      <c r="AH80" s="6" t="s">
        <v>55</v>
      </c>
    </row>
    <row r="81" spans="1:34">
      <c r="A81" s="28" t="s">
        <v>746</v>
      </c>
      <c r="B81" s="22" t="s">
        <v>747</v>
      </c>
      <c r="C81" s="29">
        <v>392</v>
      </c>
      <c r="D81" s="29">
        <v>0</v>
      </c>
      <c r="E81" s="29">
        <v>0</v>
      </c>
      <c r="F81" s="29">
        <v>392</v>
      </c>
      <c r="G81" s="29">
        <v>0</v>
      </c>
      <c r="H81" s="29">
        <v>556.20000000000005</v>
      </c>
      <c r="I81" s="29">
        <v>0</v>
      </c>
      <c r="J81" s="29">
        <v>0</v>
      </c>
      <c r="K81" s="29">
        <v>0</v>
      </c>
      <c r="L81" s="29">
        <v>0</v>
      </c>
      <c r="M81" s="29">
        <v>412</v>
      </c>
      <c r="N81" s="29">
        <v>0</v>
      </c>
      <c r="O81" s="29">
        <v>1752.2</v>
      </c>
      <c r="Q81" s="73">
        <v>4</v>
      </c>
      <c r="R81" s="20" t="s">
        <v>175</v>
      </c>
      <c r="S81" s="20" t="s">
        <v>176</v>
      </c>
      <c r="U81" s="74">
        <f t="shared" si="42"/>
        <v>392</v>
      </c>
      <c r="V81" s="74">
        <f t="shared" si="43"/>
        <v>0</v>
      </c>
      <c r="W81" s="74">
        <f t="shared" si="44"/>
        <v>0</v>
      </c>
      <c r="X81" s="74">
        <f t="shared" si="45"/>
        <v>392</v>
      </c>
      <c r="Y81" s="74">
        <f t="shared" si="46"/>
        <v>0</v>
      </c>
      <c r="Z81" s="74">
        <f t="shared" si="47"/>
        <v>556.20000000000005</v>
      </c>
      <c r="AA81" s="74">
        <f t="shared" si="48"/>
        <v>0</v>
      </c>
      <c r="AB81" s="74">
        <f t="shared" si="49"/>
        <v>0</v>
      </c>
      <c r="AC81" s="74">
        <f t="shared" si="50"/>
        <v>0</v>
      </c>
      <c r="AD81" s="74">
        <f t="shared" si="51"/>
        <v>0</v>
      </c>
      <c r="AE81" s="74">
        <f t="shared" si="52"/>
        <v>412</v>
      </c>
      <c r="AF81" s="74">
        <f t="shared" si="53"/>
        <v>0</v>
      </c>
      <c r="AG81" s="74">
        <f t="shared" si="54"/>
        <v>1752.2</v>
      </c>
      <c r="AH81" s="6" t="s">
        <v>55</v>
      </c>
    </row>
    <row r="82" spans="1:34">
      <c r="B82" s="33" t="s">
        <v>737</v>
      </c>
      <c r="C82" s="34">
        <v>4330.8599999999997</v>
      </c>
      <c r="D82" s="34">
        <v>4364.0599999999995</v>
      </c>
      <c r="E82" s="34">
        <v>4044.83</v>
      </c>
      <c r="F82" s="34">
        <v>4436.83</v>
      </c>
      <c r="G82" s="34">
        <v>4547.37</v>
      </c>
      <c r="H82" s="34">
        <v>4657.99</v>
      </c>
      <c r="I82" s="34">
        <v>4023.31</v>
      </c>
      <c r="J82" s="34">
        <v>4030</v>
      </c>
      <c r="K82" s="34">
        <v>3860.1</v>
      </c>
      <c r="L82" s="34">
        <v>3867.3999999999996</v>
      </c>
      <c r="M82" s="34">
        <v>4289.96</v>
      </c>
      <c r="N82" s="34">
        <v>4346.7</v>
      </c>
      <c r="O82" s="34">
        <v>50799.409999999996</v>
      </c>
      <c r="Q82" s="73">
        <v>4</v>
      </c>
      <c r="R82" s="20" t="s">
        <v>175</v>
      </c>
      <c r="S82" s="20" t="s">
        <v>176</v>
      </c>
      <c r="U82" s="74">
        <f t="shared" si="42"/>
        <v>4330.8599999999997</v>
      </c>
      <c r="V82" s="74">
        <f t="shared" si="43"/>
        <v>4364.0599999999995</v>
      </c>
      <c r="W82" s="74">
        <f t="shared" si="44"/>
        <v>4044.83</v>
      </c>
      <c r="X82" s="74">
        <f t="shared" si="45"/>
        <v>4436.83</v>
      </c>
      <c r="Y82" s="74">
        <f t="shared" si="46"/>
        <v>4547.37</v>
      </c>
      <c r="Z82" s="74">
        <f t="shared" si="47"/>
        <v>4657.99</v>
      </c>
      <c r="AA82" s="74">
        <f t="shared" si="48"/>
        <v>4023.31</v>
      </c>
      <c r="AB82" s="74">
        <f t="shared" si="49"/>
        <v>4030</v>
      </c>
      <c r="AC82" s="74">
        <f t="shared" si="50"/>
        <v>3860.1</v>
      </c>
      <c r="AD82" s="74">
        <f t="shared" si="51"/>
        <v>3867.3999999999996</v>
      </c>
      <c r="AE82" s="74">
        <f t="shared" si="52"/>
        <v>4289.96</v>
      </c>
      <c r="AF82" s="74">
        <f t="shared" si="53"/>
        <v>4346.7</v>
      </c>
      <c r="AG82" s="74">
        <f t="shared" si="54"/>
        <v>50799.409999999996</v>
      </c>
    </row>
    <row r="83" spans="1:34">
      <c r="Q83" s="73">
        <v>4</v>
      </c>
      <c r="R83" s="20" t="s">
        <v>175</v>
      </c>
      <c r="S83" s="20" t="s">
        <v>176</v>
      </c>
      <c r="U83" s="74">
        <f t="shared" si="42"/>
        <v>0</v>
      </c>
      <c r="V83" s="74">
        <f t="shared" si="43"/>
        <v>0</v>
      </c>
      <c r="W83" s="74">
        <f t="shared" si="44"/>
        <v>0</v>
      </c>
      <c r="X83" s="74">
        <f t="shared" si="45"/>
        <v>0</v>
      </c>
      <c r="Y83" s="74">
        <f t="shared" si="46"/>
        <v>0</v>
      </c>
      <c r="Z83" s="74">
        <f t="shared" si="47"/>
        <v>0</v>
      </c>
      <c r="AA83" s="74">
        <f t="shared" si="48"/>
        <v>0</v>
      </c>
      <c r="AB83" s="74">
        <f t="shared" si="49"/>
        <v>0</v>
      </c>
      <c r="AC83" s="74">
        <f t="shared" si="50"/>
        <v>0</v>
      </c>
      <c r="AD83" s="74">
        <f t="shared" si="51"/>
        <v>0</v>
      </c>
      <c r="AE83" s="74">
        <f t="shared" si="52"/>
        <v>0</v>
      </c>
      <c r="AF83" s="74">
        <f t="shared" si="53"/>
        <v>0</v>
      </c>
      <c r="AG83" s="74">
        <f t="shared" si="54"/>
        <v>0</v>
      </c>
    </row>
    <row r="84" spans="1:34">
      <c r="A84" s="27" t="s">
        <v>59</v>
      </c>
      <c r="Q84" s="73">
        <v>4</v>
      </c>
      <c r="R84" s="20" t="s">
        <v>175</v>
      </c>
      <c r="S84" s="20" t="s">
        <v>176</v>
      </c>
      <c r="U84" s="74">
        <f t="shared" si="42"/>
        <v>0</v>
      </c>
      <c r="V84" s="74">
        <f t="shared" si="43"/>
        <v>0</v>
      </c>
      <c r="W84" s="74">
        <f t="shared" si="44"/>
        <v>0</v>
      </c>
      <c r="X84" s="74">
        <f t="shared" si="45"/>
        <v>0</v>
      </c>
      <c r="Y84" s="74">
        <f t="shared" si="46"/>
        <v>0</v>
      </c>
      <c r="Z84" s="74">
        <f t="shared" si="47"/>
        <v>0</v>
      </c>
      <c r="AA84" s="74">
        <f t="shared" si="48"/>
        <v>0</v>
      </c>
      <c r="AB84" s="74">
        <f t="shared" si="49"/>
        <v>0</v>
      </c>
      <c r="AC84" s="74">
        <f t="shared" si="50"/>
        <v>0</v>
      </c>
      <c r="AD84" s="74">
        <f t="shared" si="51"/>
        <v>0</v>
      </c>
      <c r="AE84" s="74">
        <f t="shared" si="52"/>
        <v>0</v>
      </c>
      <c r="AF84" s="74">
        <f t="shared" si="53"/>
        <v>0</v>
      </c>
      <c r="AG84" s="74">
        <f t="shared" si="54"/>
        <v>0</v>
      </c>
    </row>
    <row r="85" spans="1:34">
      <c r="A85" s="28" t="s">
        <v>748</v>
      </c>
      <c r="B85" s="22" t="s">
        <v>749</v>
      </c>
      <c r="C85" s="29">
        <v>2361.4499999999998</v>
      </c>
      <c r="D85" s="29">
        <v>2117.65</v>
      </c>
      <c r="E85" s="29">
        <v>2202.88</v>
      </c>
      <c r="F85" s="29">
        <v>2022.15</v>
      </c>
      <c r="G85" s="29">
        <v>2156.84</v>
      </c>
      <c r="H85" s="29">
        <v>1910.53</v>
      </c>
      <c r="I85" s="29">
        <v>2070.7199999999998</v>
      </c>
      <c r="J85" s="29">
        <v>2829.6</v>
      </c>
      <c r="K85" s="29">
        <v>3300.06</v>
      </c>
      <c r="L85" s="29">
        <v>4504.08</v>
      </c>
      <c r="M85" s="29">
        <v>2486.9</v>
      </c>
      <c r="N85" s="29">
        <v>3705.27</v>
      </c>
      <c r="O85" s="29">
        <v>31668.13</v>
      </c>
      <c r="Q85" s="73">
        <v>4</v>
      </c>
      <c r="R85" s="20" t="s">
        <v>175</v>
      </c>
      <c r="S85" s="20" t="s">
        <v>176</v>
      </c>
      <c r="U85" s="74">
        <f t="shared" si="42"/>
        <v>2361.4499999999998</v>
      </c>
      <c r="V85" s="74">
        <f t="shared" si="43"/>
        <v>2117.65</v>
      </c>
      <c r="W85" s="74">
        <f t="shared" si="44"/>
        <v>2202.88</v>
      </c>
      <c r="X85" s="74">
        <f t="shared" si="45"/>
        <v>2022.15</v>
      </c>
      <c r="Y85" s="74">
        <f t="shared" si="46"/>
        <v>2156.84</v>
      </c>
      <c r="Z85" s="74">
        <f t="shared" si="47"/>
        <v>1910.53</v>
      </c>
      <c r="AA85" s="74">
        <f t="shared" si="48"/>
        <v>2070.7199999999998</v>
      </c>
      <c r="AB85" s="74">
        <f t="shared" si="49"/>
        <v>2829.6</v>
      </c>
      <c r="AC85" s="74">
        <f t="shared" si="50"/>
        <v>3300.06</v>
      </c>
      <c r="AD85" s="74">
        <f t="shared" si="51"/>
        <v>4504.08</v>
      </c>
      <c r="AE85" s="74">
        <f t="shared" si="52"/>
        <v>2486.9</v>
      </c>
      <c r="AF85" s="74">
        <f t="shared" si="53"/>
        <v>3705.27</v>
      </c>
      <c r="AG85" s="74">
        <f t="shared" si="54"/>
        <v>31668.13</v>
      </c>
      <c r="AH85" s="6" t="s">
        <v>59</v>
      </c>
    </row>
    <row r="86" spans="1:34">
      <c r="A86" s="28" t="s">
        <v>750</v>
      </c>
      <c r="B86" s="22" t="s">
        <v>751</v>
      </c>
      <c r="C86" s="29">
        <v>48.26</v>
      </c>
      <c r="D86" s="29">
        <v>2141.77</v>
      </c>
      <c r="E86" s="29">
        <v>120.23</v>
      </c>
      <c r="F86" s="29">
        <v>291.38</v>
      </c>
      <c r="G86" s="29">
        <v>-305.26</v>
      </c>
      <c r="H86" s="29">
        <v>209.27</v>
      </c>
      <c r="I86" s="29">
        <v>-1221.1199999999999</v>
      </c>
      <c r="J86" s="29">
        <v>776.2</v>
      </c>
      <c r="K86" s="29">
        <v>-1206.74</v>
      </c>
      <c r="L86" s="29">
        <v>-612.57000000000005</v>
      </c>
      <c r="M86" s="29">
        <v>-504.81</v>
      </c>
      <c r="N86" s="29">
        <v>-1031.1300000000001</v>
      </c>
      <c r="O86" s="29">
        <v>-1294.52</v>
      </c>
      <c r="Q86" s="73">
        <v>4</v>
      </c>
      <c r="R86" s="20" t="s">
        <v>175</v>
      </c>
      <c r="S86" s="20" t="s">
        <v>176</v>
      </c>
      <c r="U86" s="74">
        <f t="shared" si="42"/>
        <v>48.26</v>
      </c>
      <c r="V86" s="74">
        <f t="shared" si="43"/>
        <v>2141.77</v>
      </c>
      <c r="W86" s="74">
        <f t="shared" si="44"/>
        <v>120.23</v>
      </c>
      <c r="X86" s="74">
        <f t="shared" si="45"/>
        <v>291.38</v>
      </c>
      <c r="Y86" s="74">
        <f t="shared" si="46"/>
        <v>-305.26</v>
      </c>
      <c r="Z86" s="74">
        <f t="shared" si="47"/>
        <v>209.27</v>
      </c>
      <c r="AA86" s="74">
        <f t="shared" si="48"/>
        <v>-1221.1199999999999</v>
      </c>
      <c r="AB86" s="74">
        <f t="shared" si="49"/>
        <v>776.2</v>
      </c>
      <c r="AC86" s="74">
        <f t="shared" si="50"/>
        <v>-1206.74</v>
      </c>
      <c r="AD86" s="74">
        <f t="shared" si="51"/>
        <v>-612.57000000000005</v>
      </c>
      <c r="AE86" s="74">
        <f t="shared" si="52"/>
        <v>-504.81</v>
      </c>
      <c r="AF86" s="74">
        <f t="shared" si="53"/>
        <v>-1031.1300000000001</v>
      </c>
      <c r="AG86" s="74">
        <f t="shared" si="54"/>
        <v>-1294.52</v>
      </c>
      <c r="AH86" s="6" t="s">
        <v>59</v>
      </c>
    </row>
    <row r="87" spans="1:34">
      <c r="A87" s="28" t="s">
        <v>752</v>
      </c>
      <c r="B87" s="22" t="s">
        <v>753</v>
      </c>
      <c r="C87" s="29">
        <v>452.32</v>
      </c>
      <c r="D87" s="29">
        <v>521.92999999999995</v>
      </c>
      <c r="E87" s="29">
        <v>386.92</v>
      </c>
      <c r="F87" s="29">
        <v>315.52</v>
      </c>
      <c r="G87" s="29">
        <v>183.5</v>
      </c>
      <c r="H87" s="29">
        <v>160.19999999999999</v>
      </c>
      <c r="I87" s="29">
        <v>159.13</v>
      </c>
      <c r="J87" s="29">
        <v>147.16999999999999</v>
      </c>
      <c r="K87" s="29">
        <v>8.67</v>
      </c>
      <c r="L87" s="29">
        <v>-500</v>
      </c>
      <c r="M87" s="29">
        <v>350.29</v>
      </c>
      <c r="N87" s="29">
        <v>302.89999999999998</v>
      </c>
      <c r="O87" s="29">
        <v>2488.5500000000002</v>
      </c>
      <c r="Q87" s="73">
        <v>4</v>
      </c>
      <c r="R87" s="20" t="s">
        <v>175</v>
      </c>
      <c r="S87" s="20" t="s">
        <v>176</v>
      </c>
      <c r="U87" s="74">
        <f t="shared" si="42"/>
        <v>452.32</v>
      </c>
      <c r="V87" s="74">
        <f t="shared" si="43"/>
        <v>521.92999999999995</v>
      </c>
      <c r="W87" s="74">
        <f t="shared" si="44"/>
        <v>386.92</v>
      </c>
      <c r="X87" s="74">
        <f t="shared" si="45"/>
        <v>315.52</v>
      </c>
      <c r="Y87" s="74">
        <f t="shared" si="46"/>
        <v>183.5</v>
      </c>
      <c r="Z87" s="74">
        <f t="shared" si="47"/>
        <v>160.19999999999999</v>
      </c>
      <c r="AA87" s="74">
        <f t="shared" si="48"/>
        <v>159.13</v>
      </c>
      <c r="AB87" s="74">
        <f t="shared" si="49"/>
        <v>147.16999999999999</v>
      </c>
      <c r="AC87" s="74">
        <f t="shared" si="50"/>
        <v>8.67</v>
      </c>
      <c r="AD87" s="74">
        <f t="shared" si="51"/>
        <v>-500</v>
      </c>
      <c r="AE87" s="74">
        <f t="shared" si="52"/>
        <v>350.29</v>
      </c>
      <c r="AF87" s="74">
        <f t="shared" si="53"/>
        <v>302.89999999999998</v>
      </c>
      <c r="AG87" s="74">
        <f t="shared" si="54"/>
        <v>2488.5500000000002</v>
      </c>
      <c r="AH87" s="6" t="s">
        <v>59</v>
      </c>
    </row>
    <row r="88" spans="1:34">
      <c r="A88" s="28" t="s">
        <v>754</v>
      </c>
      <c r="B88" s="22" t="s">
        <v>755</v>
      </c>
      <c r="C88" s="29">
        <v>7301.5</v>
      </c>
      <c r="D88" s="29">
        <v>18969.7</v>
      </c>
      <c r="E88" s="29">
        <v>14850.88</v>
      </c>
      <c r="F88" s="29">
        <v>23657.78</v>
      </c>
      <c r="G88" s="29">
        <v>20647.28</v>
      </c>
      <c r="H88" s="29">
        <v>21736.28</v>
      </c>
      <c r="I88" s="29">
        <v>22033.279999999999</v>
      </c>
      <c r="J88" s="29">
        <v>14645.4</v>
      </c>
      <c r="K88" s="29">
        <v>16950.03</v>
      </c>
      <c r="L88" s="29">
        <v>17830.34</v>
      </c>
      <c r="M88" s="29">
        <v>17354</v>
      </c>
      <c r="N88" s="29">
        <v>21822.94</v>
      </c>
      <c r="O88" s="29">
        <v>217799.41</v>
      </c>
      <c r="Q88" s="73">
        <v>4</v>
      </c>
      <c r="R88" s="20" t="s">
        <v>175</v>
      </c>
      <c r="S88" s="20" t="s">
        <v>176</v>
      </c>
      <c r="U88" s="74">
        <f t="shared" si="42"/>
        <v>7301.5</v>
      </c>
      <c r="V88" s="74">
        <f t="shared" si="43"/>
        <v>18969.7</v>
      </c>
      <c r="W88" s="74">
        <f t="shared" si="44"/>
        <v>14850.88</v>
      </c>
      <c r="X88" s="74">
        <f t="shared" si="45"/>
        <v>23657.78</v>
      </c>
      <c r="Y88" s="74">
        <f t="shared" si="46"/>
        <v>20647.28</v>
      </c>
      <c r="Z88" s="74">
        <f t="shared" si="47"/>
        <v>21736.28</v>
      </c>
      <c r="AA88" s="74">
        <f t="shared" si="48"/>
        <v>22033.279999999999</v>
      </c>
      <c r="AB88" s="74">
        <f t="shared" si="49"/>
        <v>14645.4</v>
      </c>
      <c r="AC88" s="74">
        <f t="shared" si="50"/>
        <v>16950.03</v>
      </c>
      <c r="AD88" s="74">
        <f t="shared" si="51"/>
        <v>17830.34</v>
      </c>
      <c r="AE88" s="74">
        <f t="shared" si="52"/>
        <v>17354</v>
      </c>
      <c r="AF88" s="74">
        <f t="shared" si="53"/>
        <v>21822.94</v>
      </c>
      <c r="AG88" s="74">
        <f t="shared" si="54"/>
        <v>217799.41</v>
      </c>
      <c r="AH88" s="6" t="s">
        <v>59</v>
      </c>
    </row>
    <row r="89" spans="1:34">
      <c r="A89" s="28" t="s">
        <v>756</v>
      </c>
      <c r="B89" s="22" t="s">
        <v>757</v>
      </c>
      <c r="C89" s="29">
        <v>2554.7199999999998</v>
      </c>
      <c r="D89" s="29">
        <v>2939.72</v>
      </c>
      <c r="E89" s="29">
        <v>3243.45</v>
      </c>
      <c r="F89" s="29">
        <v>3243.45</v>
      </c>
      <c r="G89" s="29">
        <v>3243.45</v>
      </c>
      <c r="H89" s="29">
        <v>2858.45</v>
      </c>
      <c r="I89" s="29">
        <v>3628.45</v>
      </c>
      <c r="J89" s="29">
        <v>3243.45</v>
      </c>
      <c r="K89" s="29">
        <v>2858.45</v>
      </c>
      <c r="L89" s="29">
        <v>3439.45</v>
      </c>
      <c r="M89" s="29">
        <v>3243.45</v>
      </c>
      <c r="N89" s="29">
        <v>3393.45</v>
      </c>
      <c r="O89" s="29">
        <v>37889.94</v>
      </c>
      <c r="Q89" s="73">
        <v>4</v>
      </c>
      <c r="R89" s="20" t="s">
        <v>175</v>
      </c>
      <c r="S89" s="20" t="s">
        <v>176</v>
      </c>
      <c r="U89" s="74">
        <f t="shared" si="42"/>
        <v>2554.7199999999998</v>
      </c>
      <c r="V89" s="74">
        <f t="shared" si="43"/>
        <v>2939.72</v>
      </c>
      <c r="W89" s="74">
        <f t="shared" si="44"/>
        <v>3243.45</v>
      </c>
      <c r="X89" s="74">
        <f t="shared" si="45"/>
        <v>3243.45</v>
      </c>
      <c r="Y89" s="74">
        <f t="shared" si="46"/>
        <v>3243.45</v>
      </c>
      <c r="Z89" s="74">
        <f t="shared" si="47"/>
        <v>2858.45</v>
      </c>
      <c r="AA89" s="74">
        <f t="shared" si="48"/>
        <v>3628.45</v>
      </c>
      <c r="AB89" s="74">
        <f t="shared" si="49"/>
        <v>3243.45</v>
      </c>
      <c r="AC89" s="74">
        <f t="shared" si="50"/>
        <v>2858.45</v>
      </c>
      <c r="AD89" s="74">
        <f t="shared" si="51"/>
        <v>3439.45</v>
      </c>
      <c r="AE89" s="74">
        <f t="shared" si="52"/>
        <v>3243.45</v>
      </c>
      <c r="AF89" s="74">
        <f t="shared" si="53"/>
        <v>3393.45</v>
      </c>
      <c r="AG89" s="74">
        <f t="shared" si="54"/>
        <v>37889.94</v>
      </c>
      <c r="AH89" s="6" t="s">
        <v>61</v>
      </c>
    </row>
    <row r="90" spans="1:34">
      <c r="A90" s="28" t="s">
        <v>758</v>
      </c>
      <c r="B90" s="22" t="s">
        <v>759</v>
      </c>
      <c r="C90" s="29">
        <v>2958.6</v>
      </c>
      <c r="D90" s="29">
        <v>2958.6</v>
      </c>
      <c r="E90" s="29">
        <v>2958.6</v>
      </c>
      <c r="F90" s="29">
        <v>2958.6</v>
      </c>
      <c r="G90" s="29">
        <v>2958.6</v>
      </c>
      <c r="H90" s="29">
        <v>2958.6</v>
      </c>
      <c r="I90" s="29">
        <v>2958.6</v>
      </c>
      <c r="J90" s="29">
        <v>2958.6</v>
      </c>
      <c r="K90" s="29">
        <v>2958.6</v>
      </c>
      <c r="L90" s="29">
        <v>2958.6</v>
      </c>
      <c r="M90" s="29">
        <v>2958.6</v>
      </c>
      <c r="N90" s="29">
        <v>2958.6</v>
      </c>
      <c r="O90" s="29">
        <v>35503.199999999997</v>
      </c>
      <c r="Q90" s="73">
        <v>4</v>
      </c>
      <c r="R90" s="20" t="s">
        <v>175</v>
      </c>
      <c r="S90" s="20" t="s">
        <v>176</v>
      </c>
      <c r="U90" s="74">
        <f t="shared" si="42"/>
        <v>2958.6</v>
      </c>
      <c r="V90" s="74">
        <f t="shared" si="43"/>
        <v>2958.6</v>
      </c>
      <c r="W90" s="74">
        <f t="shared" si="44"/>
        <v>2958.6</v>
      </c>
      <c r="X90" s="74">
        <f t="shared" si="45"/>
        <v>2958.6</v>
      </c>
      <c r="Y90" s="74">
        <f t="shared" si="46"/>
        <v>2958.6</v>
      </c>
      <c r="Z90" s="74">
        <f t="shared" si="47"/>
        <v>2958.6</v>
      </c>
      <c r="AA90" s="74">
        <f t="shared" si="48"/>
        <v>2958.6</v>
      </c>
      <c r="AB90" s="74">
        <f t="shared" si="49"/>
        <v>2958.6</v>
      </c>
      <c r="AC90" s="74">
        <f t="shared" si="50"/>
        <v>2958.6</v>
      </c>
      <c r="AD90" s="74">
        <f t="shared" si="51"/>
        <v>2958.6</v>
      </c>
      <c r="AE90" s="74">
        <f t="shared" si="52"/>
        <v>2958.6</v>
      </c>
      <c r="AF90" s="74">
        <f t="shared" si="53"/>
        <v>2958.6</v>
      </c>
      <c r="AG90" s="74">
        <f t="shared" si="54"/>
        <v>35503.199999999997</v>
      </c>
      <c r="AH90" s="6" t="s">
        <v>61</v>
      </c>
    </row>
    <row r="91" spans="1:34">
      <c r="A91" s="28" t="s">
        <v>760</v>
      </c>
      <c r="B91" s="22" t="s">
        <v>761</v>
      </c>
      <c r="C91" s="29">
        <v>1510</v>
      </c>
      <c r="D91" s="29">
        <v>1475</v>
      </c>
      <c r="E91" s="29">
        <v>1465</v>
      </c>
      <c r="F91" s="29">
        <v>1470</v>
      </c>
      <c r="G91" s="29">
        <v>1425</v>
      </c>
      <c r="H91" s="29">
        <v>1430</v>
      </c>
      <c r="I91" s="29">
        <v>1450</v>
      </c>
      <c r="J91" s="29">
        <v>2018.02</v>
      </c>
      <c r="K91" s="29">
        <v>1475</v>
      </c>
      <c r="L91" s="29">
        <v>1410</v>
      </c>
      <c r="M91" s="29">
        <v>1430</v>
      </c>
      <c r="N91" s="29">
        <v>1460</v>
      </c>
      <c r="O91" s="29">
        <v>18018.02</v>
      </c>
      <c r="Q91" s="73">
        <v>4</v>
      </c>
      <c r="R91" s="20" t="s">
        <v>175</v>
      </c>
      <c r="S91" s="20" t="s">
        <v>176</v>
      </c>
      <c r="U91" s="74">
        <f t="shared" si="42"/>
        <v>1510</v>
      </c>
      <c r="V91" s="74">
        <f t="shared" si="43"/>
        <v>1475</v>
      </c>
      <c r="W91" s="74">
        <f t="shared" si="44"/>
        <v>1465</v>
      </c>
      <c r="X91" s="74">
        <f t="shared" si="45"/>
        <v>1470</v>
      </c>
      <c r="Y91" s="74">
        <f t="shared" si="46"/>
        <v>1425</v>
      </c>
      <c r="Z91" s="74">
        <f t="shared" si="47"/>
        <v>1430</v>
      </c>
      <c r="AA91" s="74">
        <f t="shared" si="48"/>
        <v>1450</v>
      </c>
      <c r="AB91" s="74">
        <f t="shared" si="49"/>
        <v>2018.02</v>
      </c>
      <c r="AC91" s="74">
        <f t="shared" si="50"/>
        <v>1475</v>
      </c>
      <c r="AD91" s="74">
        <f t="shared" si="51"/>
        <v>1410</v>
      </c>
      <c r="AE91" s="74">
        <f t="shared" si="52"/>
        <v>1430</v>
      </c>
      <c r="AF91" s="74">
        <f t="shared" si="53"/>
        <v>1460</v>
      </c>
      <c r="AG91" s="74">
        <f t="shared" si="54"/>
        <v>18018.02</v>
      </c>
      <c r="AH91" s="6" t="s">
        <v>59</v>
      </c>
    </row>
    <row r="92" spans="1:34">
      <c r="B92" s="33" t="s">
        <v>59</v>
      </c>
      <c r="C92" s="34">
        <v>17186.849999999999</v>
      </c>
      <c r="D92" s="34">
        <v>31124.370000000003</v>
      </c>
      <c r="E92" s="34">
        <v>25227.96</v>
      </c>
      <c r="F92" s="34">
        <v>33958.879999999997</v>
      </c>
      <c r="G92" s="34">
        <v>30309.41</v>
      </c>
      <c r="H92" s="34">
        <v>31263.329999999998</v>
      </c>
      <c r="I92" s="34">
        <v>31079.059999999998</v>
      </c>
      <c r="J92" s="34">
        <v>26618.44</v>
      </c>
      <c r="K92" s="34">
        <v>26344.069999999996</v>
      </c>
      <c r="L92" s="34">
        <v>29029.899999999998</v>
      </c>
      <c r="M92" s="34">
        <v>27318.43</v>
      </c>
      <c r="N92" s="34">
        <v>32612.03</v>
      </c>
      <c r="O92" s="34">
        <v>342072.73000000004</v>
      </c>
      <c r="Q92" s="73">
        <v>4</v>
      </c>
      <c r="R92" s="20" t="s">
        <v>175</v>
      </c>
      <c r="S92" s="20" t="s">
        <v>176</v>
      </c>
      <c r="U92" s="74">
        <f t="shared" si="42"/>
        <v>17186.849999999999</v>
      </c>
      <c r="V92" s="74">
        <f t="shared" si="43"/>
        <v>31124.370000000003</v>
      </c>
      <c r="W92" s="74">
        <f t="shared" si="44"/>
        <v>25227.96</v>
      </c>
      <c r="X92" s="74">
        <f t="shared" si="45"/>
        <v>33958.879999999997</v>
      </c>
      <c r="Y92" s="74">
        <f t="shared" si="46"/>
        <v>30309.41</v>
      </c>
      <c r="Z92" s="74">
        <f t="shared" si="47"/>
        <v>31263.329999999998</v>
      </c>
      <c r="AA92" s="74">
        <f t="shared" si="48"/>
        <v>31079.059999999998</v>
      </c>
      <c r="AB92" s="74">
        <f t="shared" si="49"/>
        <v>26618.44</v>
      </c>
      <c r="AC92" s="74">
        <f t="shared" si="50"/>
        <v>26344.069999999996</v>
      </c>
      <c r="AD92" s="74">
        <f t="shared" si="51"/>
        <v>29029.899999999998</v>
      </c>
      <c r="AE92" s="74">
        <f t="shared" si="52"/>
        <v>27318.43</v>
      </c>
      <c r="AF92" s="74">
        <f t="shared" si="53"/>
        <v>32612.03</v>
      </c>
      <c r="AG92" s="74">
        <f t="shared" si="54"/>
        <v>342072.73000000004</v>
      </c>
    </row>
    <row r="93" spans="1:34">
      <c r="Q93" s="73">
        <v>4</v>
      </c>
      <c r="R93" s="20" t="s">
        <v>175</v>
      </c>
      <c r="S93" s="20" t="s">
        <v>176</v>
      </c>
      <c r="U93" s="74">
        <f t="shared" si="42"/>
        <v>0</v>
      </c>
      <c r="V93" s="74">
        <f t="shared" si="43"/>
        <v>0</v>
      </c>
      <c r="W93" s="74">
        <f t="shared" si="44"/>
        <v>0</v>
      </c>
      <c r="X93" s="74">
        <f t="shared" si="45"/>
        <v>0</v>
      </c>
      <c r="Y93" s="74">
        <f t="shared" si="46"/>
        <v>0</v>
      </c>
      <c r="Z93" s="74">
        <f t="shared" si="47"/>
        <v>0</v>
      </c>
      <c r="AA93" s="74">
        <f t="shared" si="48"/>
        <v>0</v>
      </c>
      <c r="AB93" s="74">
        <f t="shared" si="49"/>
        <v>0</v>
      </c>
      <c r="AC93" s="74">
        <f t="shared" si="50"/>
        <v>0</v>
      </c>
      <c r="AD93" s="74">
        <f t="shared" si="51"/>
        <v>0</v>
      </c>
      <c r="AE93" s="74">
        <f t="shared" si="52"/>
        <v>0</v>
      </c>
      <c r="AF93" s="74">
        <f t="shared" si="53"/>
        <v>0</v>
      </c>
      <c r="AG93" s="74">
        <f t="shared" si="54"/>
        <v>0</v>
      </c>
    </row>
    <row r="94" spans="1:34">
      <c r="A94" s="27" t="s">
        <v>53</v>
      </c>
      <c r="Q94" s="73">
        <v>4</v>
      </c>
      <c r="R94" s="20" t="s">
        <v>175</v>
      </c>
      <c r="S94" s="20" t="s">
        <v>176</v>
      </c>
      <c r="U94" s="74">
        <f t="shared" si="42"/>
        <v>0</v>
      </c>
      <c r="V94" s="74">
        <f t="shared" si="43"/>
        <v>0</v>
      </c>
      <c r="W94" s="74">
        <f t="shared" si="44"/>
        <v>0</v>
      </c>
      <c r="X94" s="74">
        <f t="shared" si="45"/>
        <v>0</v>
      </c>
      <c r="Y94" s="74">
        <f t="shared" si="46"/>
        <v>0</v>
      </c>
      <c r="Z94" s="74">
        <f t="shared" si="47"/>
        <v>0</v>
      </c>
      <c r="AA94" s="74">
        <f t="shared" si="48"/>
        <v>0</v>
      </c>
      <c r="AB94" s="74">
        <f t="shared" si="49"/>
        <v>0</v>
      </c>
      <c r="AC94" s="74">
        <f t="shared" si="50"/>
        <v>0</v>
      </c>
      <c r="AD94" s="74">
        <f t="shared" si="51"/>
        <v>0</v>
      </c>
      <c r="AE94" s="74">
        <f t="shared" si="52"/>
        <v>0</v>
      </c>
      <c r="AF94" s="74">
        <f t="shared" si="53"/>
        <v>0</v>
      </c>
      <c r="AG94" s="74">
        <f t="shared" si="54"/>
        <v>0</v>
      </c>
    </row>
    <row r="95" spans="1:34">
      <c r="A95" s="28" t="s">
        <v>762</v>
      </c>
      <c r="B95" s="22" t="s">
        <v>763</v>
      </c>
      <c r="C95" s="29">
        <v>1124.06</v>
      </c>
      <c r="D95" s="29">
        <v>1661.61</v>
      </c>
      <c r="E95" s="29">
        <v>715.36</v>
      </c>
      <c r="F95" s="29">
        <v>132.25</v>
      </c>
      <c r="G95" s="29">
        <v>265.41000000000003</v>
      </c>
      <c r="H95" s="29">
        <v>134</v>
      </c>
      <c r="I95" s="29">
        <v>448.36</v>
      </c>
      <c r="J95" s="29">
        <v>540.76</v>
      </c>
      <c r="K95" s="29">
        <v>333.72</v>
      </c>
      <c r="L95" s="29">
        <v>506.46</v>
      </c>
      <c r="M95" s="29">
        <v>328.36</v>
      </c>
      <c r="N95" s="29">
        <v>731.9</v>
      </c>
      <c r="O95" s="29">
        <v>6922.25</v>
      </c>
      <c r="Q95" s="73">
        <v>4</v>
      </c>
      <c r="R95" s="20" t="s">
        <v>175</v>
      </c>
      <c r="S95" s="20" t="s">
        <v>176</v>
      </c>
      <c r="U95" s="74">
        <f t="shared" si="42"/>
        <v>1124.06</v>
      </c>
      <c r="V95" s="74">
        <f t="shared" si="43"/>
        <v>1661.61</v>
      </c>
      <c r="W95" s="74">
        <f t="shared" si="44"/>
        <v>715.36</v>
      </c>
      <c r="X95" s="74">
        <f t="shared" si="45"/>
        <v>132.25</v>
      </c>
      <c r="Y95" s="74">
        <f t="shared" si="46"/>
        <v>265.41000000000003</v>
      </c>
      <c r="Z95" s="74">
        <f t="shared" si="47"/>
        <v>134</v>
      </c>
      <c r="AA95" s="74">
        <f t="shared" si="48"/>
        <v>448.36</v>
      </c>
      <c r="AB95" s="74">
        <f t="shared" si="49"/>
        <v>540.76</v>
      </c>
      <c r="AC95" s="74">
        <f t="shared" si="50"/>
        <v>333.72</v>
      </c>
      <c r="AD95" s="74">
        <f t="shared" si="51"/>
        <v>506.46</v>
      </c>
      <c r="AE95" s="74">
        <f t="shared" si="52"/>
        <v>328.36</v>
      </c>
      <c r="AF95" s="74">
        <f t="shared" si="53"/>
        <v>731.9</v>
      </c>
      <c r="AG95" s="74">
        <f t="shared" si="54"/>
        <v>6922.25</v>
      </c>
      <c r="AH95" s="6" t="s">
        <v>55</v>
      </c>
    </row>
    <row r="96" spans="1:34">
      <c r="A96" s="28" t="s">
        <v>764</v>
      </c>
      <c r="B96" s="22" t="s">
        <v>765</v>
      </c>
      <c r="C96" s="29">
        <v>7442.5</v>
      </c>
      <c r="D96" s="29">
        <v>2096.4699999999998</v>
      </c>
      <c r="E96" s="29">
        <v>6222.4</v>
      </c>
      <c r="F96" s="29">
        <v>4109.63</v>
      </c>
      <c r="G96" s="29">
        <v>2737.92</v>
      </c>
      <c r="H96" s="29">
        <v>762.92</v>
      </c>
      <c r="I96" s="29">
        <v>1047.21</v>
      </c>
      <c r="J96" s="29">
        <v>3413.97</v>
      </c>
      <c r="K96" s="29">
        <v>-1796.45</v>
      </c>
      <c r="L96" s="29">
        <v>806.31</v>
      </c>
      <c r="M96" s="29">
        <v>317.89</v>
      </c>
      <c r="N96" s="29">
        <v>1616.91</v>
      </c>
      <c r="O96" s="29">
        <v>28777.68</v>
      </c>
      <c r="Q96" s="73">
        <v>4</v>
      </c>
      <c r="R96" s="20" t="s">
        <v>175</v>
      </c>
      <c r="S96" s="20" t="s">
        <v>176</v>
      </c>
      <c r="U96" s="74">
        <f t="shared" si="42"/>
        <v>7442.5</v>
      </c>
      <c r="V96" s="74">
        <f t="shared" si="43"/>
        <v>2096.4699999999998</v>
      </c>
      <c r="W96" s="74">
        <f t="shared" si="44"/>
        <v>6222.4</v>
      </c>
      <c r="X96" s="74">
        <f t="shared" si="45"/>
        <v>4109.63</v>
      </c>
      <c r="Y96" s="74">
        <f t="shared" si="46"/>
        <v>2737.92</v>
      </c>
      <c r="Z96" s="74">
        <f t="shared" si="47"/>
        <v>762.92</v>
      </c>
      <c r="AA96" s="74">
        <f t="shared" si="48"/>
        <v>1047.21</v>
      </c>
      <c r="AB96" s="74">
        <f t="shared" si="49"/>
        <v>3413.97</v>
      </c>
      <c r="AC96" s="74">
        <f t="shared" si="50"/>
        <v>-1796.45</v>
      </c>
      <c r="AD96" s="74">
        <f t="shared" si="51"/>
        <v>806.31</v>
      </c>
      <c r="AE96" s="74">
        <f t="shared" si="52"/>
        <v>317.89</v>
      </c>
      <c r="AF96" s="74">
        <f t="shared" si="53"/>
        <v>1616.91</v>
      </c>
      <c r="AG96" s="74">
        <f t="shared" si="54"/>
        <v>28777.68</v>
      </c>
      <c r="AH96" s="6" t="s">
        <v>55</v>
      </c>
    </row>
    <row r="97" spans="1:34">
      <c r="A97" s="28" t="s">
        <v>766</v>
      </c>
      <c r="B97" s="22" t="s">
        <v>767</v>
      </c>
      <c r="C97" s="29">
        <v>1086.1500000000001</v>
      </c>
      <c r="D97" s="29">
        <v>3634.42</v>
      </c>
      <c r="E97" s="29">
        <v>1416.89</v>
      </c>
      <c r="F97" s="29">
        <v>2278.6799999999998</v>
      </c>
      <c r="G97" s="29">
        <v>1193.3499999999999</v>
      </c>
      <c r="H97" s="29">
        <v>1583.39</v>
      </c>
      <c r="I97" s="29">
        <v>2249.4699999999998</v>
      </c>
      <c r="J97" s="29">
        <v>1150</v>
      </c>
      <c r="K97" s="29">
        <v>1913.49</v>
      </c>
      <c r="L97" s="29">
        <v>2676.13</v>
      </c>
      <c r="M97" s="29">
        <v>532.85</v>
      </c>
      <c r="N97" s="29">
        <v>310</v>
      </c>
      <c r="O97" s="29">
        <v>20024.82</v>
      </c>
      <c r="Q97" s="73">
        <v>4</v>
      </c>
      <c r="R97" s="20" t="s">
        <v>175</v>
      </c>
      <c r="S97" s="20" t="s">
        <v>176</v>
      </c>
      <c r="U97" s="74">
        <f t="shared" si="42"/>
        <v>1086.1500000000001</v>
      </c>
      <c r="V97" s="74">
        <f t="shared" si="43"/>
        <v>3634.42</v>
      </c>
      <c r="W97" s="74">
        <f t="shared" si="44"/>
        <v>1416.89</v>
      </c>
      <c r="X97" s="74">
        <f t="shared" si="45"/>
        <v>2278.6799999999998</v>
      </c>
      <c r="Y97" s="74">
        <f t="shared" si="46"/>
        <v>1193.3499999999999</v>
      </c>
      <c r="Z97" s="74">
        <f t="shared" si="47"/>
        <v>1583.39</v>
      </c>
      <c r="AA97" s="74">
        <f t="shared" si="48"/>
        <v>2249.4699999999998</v>
      </c>
      <c r="AB97" s="74">
        <f t="shared" si="49"/>
        <v>1150</v>
      </c>
      <c r="AC97" s="74">
        <f t="shared" si="50"/>
        <v>1913.49</v>
      </c>
      <c r="AD97" s="74">
        <f t="shared" si="51"/>
        <v>2676.13</v>
      </c>
      <c r="AE97" s="74">
        <f t="shared" si="52"/>
        <v>532.85</v>
      </c>
      <c r="AF97" s="74">
        <f t="shared" si="53"/>
        <v>310</v>
      </c>
      <c r="AG97" s="74">
        <f t="shared" si="54"/>
        <v>20024.82</v>
      </c>
      <c r="AH97" s="6" t="s">
        <v>55</v>
      </c>
    </row>
    <row r="98" spans="1:34">
      <c r="A98" s="28" t="s">
        <v>768</v>
      </c>
      <c r="B98" s="22" t="s">
        <v>769</v>
      </c>
      <c r="C98" s="29">
        <v>685</v>
      </c>
      <c r="D98" s="29">
        <v>370</v>
      </c>
      <c r="E98" s="29">
        <v>815</v>
      </c>
      <c r="F98" s="29">
        <v>1121.5</v>
      </c>
      <c r="G98" s="29">
        <v>1474.06</v>
      </c>
      <c r="H98" s="29">
        <v>1208.29</v>
      </c>
      <c r="I98" s="29">
        <v>1140</v>
      </c>
      <c r="J98" s="29">
        <v>1210</v>
      </c>
      <c r="K98" s="29">
        <v>820</v>
      </c>
      <c r="L98" s="29">
        <v>721.76</v>
      </c>
      <c r="M98" s="29">
        <v>460</v>
      </c>
      <c r="N98" s="29">
        <v>325</v>
      </c>
      <c r="O98" s="29">
        <v>10350.61</v>
      </c>
      <c r="Q98" s="73">
        <v>4</v>
      </c>
      <c r="R98" s="20" t="s">
        <v>175</v>
      </c>
      <c r="S98" s="20" t="s">
        <v>176</v>
      </c>
      <c r="U98" s="74">
        <f t="shared" si="42"/>
        <v>685</v>
      </c>
      <c r="V98" s="74">
        <f t="shared" si="43"/>
        <v>370</v>
      </c>
      <c r="W98" s="74">
        <f t="shared" si="44"/>
        <v>815</v>
      </c>
      <c r="X98" s="74">
        <f t="shared" si="45"/>
        <v>1121.5</v>
      </c>
      <c r="Y98" s="74">
        <f t="shared" si="46"/>
        <v>1474.06</v>
      </c>
      <c r="Z98" s="74">
        <f t="shared" si="47"/>
        <v>1208.29</v>
      </c>
      <c r="AA98" s="74">
        <f t="shared" si="48"/>
        <v>1140</v>
      </c>
      <c r="AB98" s="74">
        <f t="shared" si="49"/>
        <v>1210</v>
      </c>
      <c r="AC98" s="74">
        <f t="shared" si="50"/>
        <v>820</v>
      </c>
      <c r="AD98" s="74">
        <f t="shared" si="51"/>
        <v>721.76</v>
      </c>
      <c r="AE98" s="74">
        <f t="shared" si="52"/>
        <v>460</v>
      </c>
      <c r="AF98" s="74">
        <f t="shared" si="53"/>
        <v>325</v>
      </c>
      <c r="AG98" s="74">
        <f t="shared" si="54"/>
        <v>10350.61</v>
      </c>
      <c r="AH98" s="6" t="s">
        <v>55</v>
      </c>
    </row>
    <row r="99" spans="1:34">
      <c r="A99" s="28" t="s">
        <v>770</v>
      </c>
      <c r="B99" s="22" t="s">
        <v>771</v>
      </c>
      <c r="C99" s="29">
        <v>0</v>
      </c>
      <c r="D99" s="29">
        <v>0</v>
      </c>
      <c r="E99" s="29">
        <v>0</v>
      </c>
      <c r="F99" s="29">
        <v>0</v>
      </c>
      <c r="G99" s="29">
        <v>0</v>
      </c>
      <c r="H99" s="29">
        <v>0</v>
      </c>
      <c r="I99" s="29">
        <v>25.14</v>
      </c>
      <c r="J99" s="29">
        <v>0</v>
      </c>
      <c r="K99" s="29">
        <v>0</v>
      </c>
      <c r="L99" s="29">
        <v>148.81</v>
      </c>
      <c r="M99" s="29">
        <v>0</v>
      </c>
      <c r="N99" s="29">
        <v>179.18</v>
      </c>
      <c r="O99" s="29">
        <v>353.13</v>
      </c>
      <c r="Q99" s="73">
        <v>4</v>
      </c>
      <c r="R99" s="20" t="s">
        <v>175</v>
      </c>
      <c r="S99" s="20" t="s">
        <v>176</v>
      </c>
      <c r="U99" s="74">
        <f t="shared" si="42"/>
        <v>0</v>
      </c>
      <c r="V99" s="74">
        <f t="shared" si="43"/>
        <v>0</v>
      </c>
      <c r="W99" s="74">
        <f t="shared" si="44"/>
        <v>0</v>
      </c>
      <c r="X99" s="74">
        <f t="shared" si="45"/>
        <v>0</v>
      </c>
      <c r="Y99" s="74">
        <f t="shared" si="46"/>
        <v>0</v>
      </c>
      <c r="Z99" s="74">
        <f t="shared" si="47"/>
        <v>0</v>
      </c>
      <c r="AA99" s="74">
        <f t="shared" si="48"/>
        <v>25.14</v>
      </c>
      <c r="AB99" s="74">
        <f t="shared" si="49"/>
        <v>0</v>
      </c>
      <c r="AC99" s="74">
        <f t="shared" si="50"/>
        <v>0</v>
      </c>
      <c r="AD99" s="74">
        <f t="shared" si="51"/>
        <v>148.81</v>
      </c>
      <c r="AE99" s="74">
        <f t="shared" si="52"/>
        <v>0</v>
      </c>
      <c r="AF99" s="74">
        <f t="shared" si="53"/>
        <v>179.18</v>
      </c>
      <c r="AG99" s="74">
        <f t="shared" si="54"/>
        <v>353.13</v>
      </c>
      <c r="AH99" s="6" t="s">
        <v>55</v>
      </c>
    </row>
    <row r="100" spans="1:34">
      <c r="A100" s="28" t="s">
        <v>772</v>
      </c>
      <c r="B100" s="22" t="s">
        <v>773</v>
      </c>
      <c r="C100" s="29">
        <v>0</v>
      </c>
      <c r="D100" s="29">
        <v>0</v>
      </c>
      <c r="E100" s="29">
        <v>460</v>
      </c>
      <c r="F100" s="29">
        <v>670</v>
      </c>
      <c r="G100" s="29">
        <v>1160</v>
      </c>
      <c r="H100" s="29">
        <v>980</v>
      </c>
      <c r="I100" s="29">
        <v>1810</v>
      </c>
      <c r="J100" s="29">
        <v>740</v>
      </c>
      <c r="K100" s="29">
        <v>1610</v>
      </c>
      <c r="L100" s="29">
        <v>240</v>
      </c>
      <c r="M100" s="29">
        <v>630</v>
      </c>
      <c r="N100" s="29">
        <v>2112.0500000000002</v>
      </c>
      <c r="O100" s="29">
        <v>10412.049999999999</v>
      </c>
      <c r="Q100" s="73">
        <v>4</v>
      </c>
      <c r="R100" s="20" t="s">
        <v>175</v>
      </c>
      <c r="S100" s="20" t="s">
        <v>176</v>
      </c>
      <c r="U100" s="74">
        <f t="shared" si="42"/>
        <v>0</v>
      </c>
      <c r="V100" s="74">
        <f t="shared" si="43"/>
        <v>0</v>
      </c>
      <c r="W100" s="74">
        <f t="shared" si="44"/>
        <v>460</v>
      </c>
      <c r="X100" s="74">
        <f t="shared" si="45"/>
        <v>670</v>
      </c>
      <c r="Y100" s="74">
        <f t="shared" si="46"/>
        <v>1160</v>
      </c>
      <c r="Z100" s="74">
        <f t="shared" si="47"/>
        <v>980</v>
      </c>
      <c r="AA100" s="74">
        <f t="shared" si="48"/>
        <v>1810</v>
      </c>
      <c r="AB100" s="74">
        <f t="shared" si="49"/>
        <v>740</v>
      </c>
      <c r="AC100" s="74">
        <f t="shared" si="50"/>
        <v>1610</v>
      </c>
      <c r="AD100" s="74">
        <f t="shared" si="51"/>
        <v>240</v>
      </c>
      <c r="AE100" s="74">
        <f t="shared" si="52"/>
        <v>630</v>
      </c>
      <c r="AF100" s="74">
        <f t="shared" si="53"/>
        <v>2112.0500000000002</v>
      </c>
      <c r="AG100" s="74">
        <f t="shared" si="54"/>
        <v>10412.049999999999</v>
      </c>
      <c r="AH100" s="6" t="s">
        <v>55</v>
      </c>
    </row>
    <row r="101" spans="1:34">
      <c r="A101" s="28" t="s">
        <v>774</v>
      </c>
      <c r="B101" s="22" t="s">
        <v>775</v>
      </c>
      <c r="C101" s="29">
        <v>1020</v>
      </c>
      <c r="D101" s="29">
        <v>760</v>
      </c>
      <c r="E101" s="29">
        <v>850</v>
      </c>
      <c r="F101" s="29">
        <v>540</v>
      </c>
      <c r="G101" s="29">
        <v>2455</v>
      </c>
      <c r="H101" s="29">
        <v>-690</v>
      </c>
      <c r="I101" s="29">
        <v>1920</v>
      </c>
      <c r="J101" s="29">
        <v>1250</v>
      </c>
      <c r="K101" s="29">
        <v>1345</v>
      </c>
      <c r="L101" s="29">
        <v>-250</v>
      </c>
      <c r="M101" s="29">
        <v>675</v>
      </c>
      <c r="N101" s="29">
        <v>1200</v>
      </c>
      <c r="O101" s="29">
        <v>11075</v>
      </c>
      <c r="Q101" s="73">
        <v>4</v>
      </c>
      <c r="R101" s="20" t="s">
        <v>175</v>
      </c>
      <c r="S101" s="20" t="s">
        <v>176</v>
      </c>
      <c r="U101" s="74">
        <f t="shared" si="42"/>
        <v>1020</v>
      </c>
      <c r="V101" s="74">
        <f t="shared" si="43"/>
        <v>760</v>
      </c>
      <c r="W101" s="74">
        <f t="shared" si="44"/>
        <v>850</v>
      </c>
      <c r="X101" s="74">
        <f t="shared" si="45"/>
        <v>540</v>
      </c>
      <c r="Y101" s="74">
        <f t="shared" si="46"/>
        <v>2455</v>
      </c>
      <c r="Z101" s="74">
        <f t="shared" si="47"/>
        <v>-690</v>
      </c>
      <c r="AA101" s="74">
        <f t="shared" si="48"/>
        <v>1920</v>
      </c>
      <c r="AB101" s="74">
        <f t="shared" si="49"/>
        <v>1250</v>
      </c>
      <c r="AC101" s="74">
        <f t="shared" si="50"/>
        <v>1345</v>
      </c>
      <c r="AD101" s="74">
        <f t="shared" si="51"/>
        <v>-250</v>
      </c>
      <c r="AE101" s="74">
        <f t="shared" si="52"/>
        <v>675</v>
      </c>
      <c r="AF101" s="74">
        <f t="shared" si="53"/>
        <v>1200</v>
      </c>
      <c r="AG101" s="74">
        <f t="shared" si="54"/>
        <v>11075</v>
      </c>
      <c r="AH101" s="6" t="s">
        <v>55</v>
      </c>
    </row>
    <row r="102" spans="1:34">
      <c r="B102" s="33" t="s">
        <v>53</v>
      </c>
      <c r="C102" s="34">
        <v>11357.71</v>
      </c>
      <c r="D102" s="34">
        <v>8522.5</v>
      </c>
      <c r="E102" s="34">
        <v>10479.65</v>
      </c>
      <c r="F102" s="34">
        <v>8852.06</v>
      </c>
      <c r="G102" s="34">
        <v>9285.74</v>
      </c>
      <c r="H102" s="34">
        <v>3978.6000000000004</v>
      </c>
      <c r="I102" s="34">
        <v>8640.18</v>
      </c>
      <c r="J102" s="34">
        <v>8304.73</v>
      </c>
      <c r="K102" s="34">
        <v>4225.76</v>
      </c>
      <c r="L102" s="34">
        <v>4849.47</v>
      </c>
      <c r="M102" s="34">
        <v>2944.1</v>
      </c>
      <c r="N102" s="34">
        <v>6475.04</v>
      </c>
      <c r="O102" s="34">
        <v>87915.540000000008</v>
      </c>
      <c r="Q102" s="73">
        <v>4</v>
      </c>
      <c r="R102" s="20" t="s">
        <v>175</v>
      </c>
      <c r="S102" s="20" t="s">
        <v>176</v>
      </c>
      <c r="U102" s="74">
        <f t="shared" si="42"/>
        <v>11357.71</v>
      </c>
      <c r="V102" s="74">
        <f t="shared" si="43"/>
        <v>8522.5</v>
      </c>
      <c r="W102" s="74">
        <f t="shared" si="44"/>
        <v>10479.65</v>
      </c>
      <c r="X102" s="74">
        <f t="shared" si="45"/>
        <v>8852.06</v>
      </c>
      <c r="Y102" s="74">
        <f t="shared" si="46"/>
        <v>9285.74</v>
      </c>
      <c r="Z102" s="74">
        <f t="shared" si="47"/>
        <v>3978.6000000000004</v>
      </c>
      <c r="AA102" s="74">
        <f t="shared" si="48"/>
        <v>8640.18</v>
      </c>
      <c r="AB102" s="74">
        <f t="shared" si="49"/>
        <v>8304.73</v>
      </c>
      <c r="AC102" s="74">
        <f t="shared" si="50"/>
        <v>4225.76</v>
      </c>
      <c r="AD102" s="74">
        <f t="shared" si="51"/>
        <v>4849.47</v>
      </c>
      <c r="AE102" s="74">
        <f t="shared" si="52"/>
        <v>2944.1</v>
      </c>
      <c r="AF102" s="74">
        <f t="shared" si="53"/>
        <v>6475.04</v>
      </c>
      <c r="AG102" s="74">
        <f t="shared" si="54"/>
        <v>87915.540000000008</v>
      </c>
    </row>
    <row r="103" spans="1:34">
      <c r="Q103" s="73">
        <v>4</v>
      </c>
      <c r="R103" s="20" t="s">
        <v>175</v>
      </c>
      <c r="S103" s="20" t="s">
        <v>176</v>
      </c>
      <c r="U103" s="74">
        <f t="shared" si="42"/>
        <v>0</v>
      </c>
      <c r="V103" s="74">
        <f t="shared" si="43"/>
        <v>0</v>
      </c>
      <c r="W103" s="74">
        <f t="shared" si="44"/>
        <v>0</v>
      </c>
      <c r="X103" s="74">
        <f t="shared" si="45"/>
        <v>0</v>
      </c>
      <c r="Y103" s="74">
        <f t="shared" si="46"/>
        <v>0</v>
      </c>
      <c r="Z103" s="74">
        <f t="shared" si="47"/>
        <v>0</v>
      </c>
      <c r="AA103" s="74">
        <f t="shared" si="48"/>
        <v>0</v>
      </c>
      <c r="AB103" s="74">
        <f t="shared" si="49"/>
        <v>0</v>
      </c>
      <c r="AC103" s="74">
        <f t="shared" si="50"/>
        <v>0</v>
      </c>
      <c r="AD103" s="74">
        <f t="shared" si="51"/>
        <v>0</v>
      </c>
      <c r="AE103" s="74">
        <f t="shared" si="52"/>
        <v>0</v>
      </c>
      <c r="AF103" s="74">
        <f t="shared" si="53"/>
        <v>0</v>
      </c>
      <c r="AG103" s="74">
        <f t="shared" si="54"/>
        <v>0</v>
      </c>
    </row>
    <row r="104" spans="1:34">
      <c r="A104" s="27" t="s">
        <v>776</v>
      </c>
      <c r="Q104" s="73">
        <v>4</v>
      </c>
      <c r="R104" s="20" t="s">
        <v>175</v>
      </c>
      <c r="S104" s="20" t="s">
        <v>176</v>
      </c>
      <c r="U104" s="74">
        <f t="shared" si="42"/>
        <v>0</v>
      </c>
      <c r="V104" s="74">
        <f t="shared" si="43"/>
        <v>0</v>
      </c>
      <c r="W104" s="74">
        <f t="shared" si="44"/>
        <v>0</v>
      </c>
      <c r="X104" s="74">
        <f t="shared" si="45"/>
        <v>0</v>
      </c>
      <c r="Y104" s="74">
        <f t="shared" si="46"/>
        <v>0</v>
      </c>
      <c r="Z104" s="74">
        <f t="shared" si="47"/>
        <v>0</v>
      </c>
      <c r="AA104" s="74">
        <f t="shared" si="48"/>
        <v>0</v>
      </c>
      <c r="AB104" s="74">
        <f t="shared" si="49"/>
        <v>0</v>
      </c>
      <c r="AC104" s="74">
        <f t="shared" si="50"/>
        <v>0</v>
      </c>
      <c r="AD104" s="74">
        <f t="shared" si="51"/>
        <v>0</v>
      </c>
      <c r="AE104" s="74">
        <f t="shared" si="52"/>
        <v>0</v>
      </c>
      <c r="AF104" s="74">
        <f t="shared" si="53"/>
        <v>0</v>
      </c>
      <c r="AG104" s="74">
        <f t="shared" si="54"/>
        <v>0</v>
      </c>
    </row>
    <row r="105" spans="1:34">
      <c r="A105" s="28" t="s">
        <v>777</v>
      </c>
      <c r="B105" s="22" t="s">
        <v>778</v>
      </c>
      <c r="C105" s="29">
        <v>402.04</v>
      </c>
      <c r="D105" s="29">
        <v>250</v>
      </c>
      <c r="E105" s="29">
        <v>0</v>
      </c>
      <c r="F105" s="29">
        <v>0</v>
      </c>
      <c r="G105" s="29">
        <v>850</v>
      </c>
      <c r="H105" s="29">
        <v>445</v>
      </c>
      <c r="I105" s="29">
        <v>500</v>
      </c>
      <c r="J105" s="29">
        <v>1075</v>
      </c>
      <c r="K105" s="29">
        <v>650</v>
      </c>
      <c r="L105" s="29">
        <v>-1150</v>
      </c>
      <c r="M105" s="29">
        <v>0</v>
      </c>
      <c r="N105" s="29">
        <v>0</v>
      </c>
      <c r="O105" s="29">
        <v>3022.04</v>
      </c>
      <c r="Q105" s="73">
        <v>4</v>
      </c>
      <c r="R105" s="20" t="s">
        <v>175</v>
      </c>
      <c r="S105" s="20" t="s">
        <v>176</v>
      </c>
      <c r="U105" s="74">
        <f t="shared" ref="U105:U110" si="55">IF(5 = Q105, C105 * -1, C105)</f>
        <v>402.04</v>
      </c>
      <c r="V105" s="74">
        <f t="shared" ref="V105:V110" si="56">IF(5 = Q105, D105 * -1, D105)</f>
        <v>250</v>
      </c>
      <c r="W105" s="74">
        <f t="shared" ref="W105:W110" si="57">IF(5 = Q105, E105 * -1, E105)</f>
        <v>0</v>
      </c>
      <c r="X105" s="74">
        <f t="shared" ref="X105:X110" si="58">IF(5 = Q105, F105 * -1, F105)</f>
        <v>0</v>
      </c>
      <c r="Y105" s="74">
        <f t="shared" ref="Y105:Y110" si="59">IF(5 = Q105, G105 * -1, G105)</f>
        <v>850</v>
      </c>
      <c r="Z105" s="74">
        <f t="shared" ref="Z105:Z110" si="60">IF(5 = Q105, H105 * -1, H105)</f>
        <v>445</v>
      </c>
      <c r="AA105" s="74">
        <f t="shared" ref="AA105:AA110" si="61">IF(5 = Q105, I105 * -1, I105)</f>
        <v>500</v>
      </c>
      <c r="AB105" s="74">
        <f t="shared" ref="AB105:AB110" si="62">IF(5 = Q105, J105 * -1, J105)</f>
        <v>1075</v>
      </c>
      <c r="AC105" s="74">
        <f t="shared" ref="AC105:AC110" si="63">IF(5 = Q105, K105 * -1, K105)</f>
        <v>650</v>
      </c>
      <c r="AD105" s="74">
        <f t="shared" ref="AD105:AD110" si="64">IF(5 = Q105, L105 * -1, L105)</f>
        <v>-1150</v>
      </c>
      <c r="AE105" s="74">
        <f t="shared" ref="AE105:AE110" si="65">IF(5 = Q105, M105 * -1, M105)</f>
        <v>0</v>
      </c>
      <c r="AF105" s="74">
        <f t="shared" ref="AF105:AF110" si="66">IF(5 = Q105, N105 * -1, N105)</f>
        <v>0</v>
      </c>
      <c r="AG105" s="74">
        <f t="shared" ref="AG105:AG110" si="67">IF(5 = Q105, O105 * -1, O105)</f>
        <v>3022.04</v>
      </c>
      <c r="AH105" s="6" t="s">
        <v>57</v>
      </c>
    </row>
    <row r="106" spans="1:34">
      <c r="A106" s="28" t="s">
        <v>779</v>
      </c>
      <c r="B106" s="22" t="s">
        <v>780</v>
      </c>
      <c r="C106" s="29">
        <v>3551.85</v>
      </c>
      <c r="D106" s="29">
        <v>2511.7800000000002</v>
      </c>
      <c r="E106" s="29">
        <v>2218.65</v>
      </c>
      <c r="F106" s="29">
        <v>986.93</v>
      </c>
      <c r="G106" s="29">
        <v>1792.76</v>
      </c>
      <c r="H106" s="29">
        <v>1559.24</v>
      </c>
      <c r="I106" s="29">
        <v>3197.06</v>
      </c>
      <c r="J106" s="29">
        <v>1372.05</v>
      </c>
      <c r="K106" s="29">
        <v>2730.65</v>
      </c>
      <c r="L106" s="29">
        <v>3064.12</v>
      </c>
      <c r="M106" s="29">
        <v>1819.97</v>
      </c>
      <c r="N106" s="29">
        <v>2401.48</v>
      </c>
      <c r="O106" s="29">
        <v>27206.54</v>
      </c>
      <c r="Q106" s="73">
        <v>4</v>
      </c>
      <c r="R106" s="20" t="s">
        <v>175</v>
      </c>
      <c r="S106" s="20" t="s">
        <v>176</v>
      </c>
      <c r="U106" s="74">
        <f t="shared" si="55"/>
        <v>3551.85</v>
      </c>
      <c r="V106" s="74">
        <f t="shared" si="56"/>
        <v>2511.7800000000002</v>
      </c>
      <c r="W106" s="74">
        <f t="shared" si="57"/>
        <v>2218.65</v>
      </c>
      <c r="X106" s="74">
        <f t="shared" si="58"/>
        <v>986.93</v>
      </c>
      <c r="Y106" s="74">
        <f t="shared" si="59"/>
        <v>1792.76</v>
      </c>
      <c r="Z106" s="74">
        <f t="shared" si="60"/>
        <v>1559.24</v>
      </c>
      <c r="AA106" s="74">
        <f t="shared" si="61"/>
        <v>3197.06</v>
      </c>
      <c r="AB106" s="74">
        <f t="shared" si="62"/>
        <v>1372.05</v>
      </c>
      <c r="AC106" s="74">
        <f t="shared" si="63"/>
        <v>2730.65</v>
      </c>
      <c r="AD106" s="74">
        <f t="shared" si="64"/>
        <v>3064.12</v>
      </c>
      <c r="AE106" s="74">
        <f t="shared" si="65"/>
        <v>1819.97</v>
      </c>
      <c r="AF106" s="74">
        <f t="shared" si="66"/>
        <v>2401.48</v>
      </c>
      <c r="AG106" s="74">
        <f t="shared" si="67"/>
        <v>27206.54</v>
      </c>
      <c r="AH106" s="6" t="s">
        <v>55</v>
      </c>
    </row>
    <row r="107" spans="1:34">
      <c r="A107" s="28" t="s">
        <v>781</v>
      </c>
      <c r="B107" s="22" t="s">
        <v>782</v>
      </c>
      <c r="C107" s="29">
        <v>0</v>
      </c>
      <c r="D107" s="29">
        <v>0</v>
      </c>
      <c r="E107" s="29">
        <v>0</v>
      </c>
      <c r="F107" s="29">
        <v>0</v>
      </c>
      <c r="G107" s="29">
        <v>0</v>
      </c>
      <c r="H107" s="29">
        <v>0</v>
      </c>
      <c r="I107" s="29">
        <v>0</v>
      </c>
      <c r="J107" s="29">
        <v>0</v>
      </c>
      <c r="K107" s="29">
        <v>0</v>
      </c>
      <c r="L107" s="29">
        <v>0</v>
      </c>
      <c r="M107" s="29">
        <v>0</v>
      </c>
      <c r="N107" s="29">
        <v>200</v>
      </c>
      <c r="O107" s="29">
        <v>200</v>
      </c>
      <c r="Q107" s="73">
        <v>4</v>
      </c>
      <c r="R107" s="20" t="s">
        <v>175</v>
      </c>
      <c r="S107" s="20" t="s">
        <v>176</v>
      </c>
      <c r="U107" s="74">
        <f t="shared" si="55"/>
        <v>0</v>
      </c>
      <c r="V107" s="74">
        <f t="shared" si="56"/>
        <v>0</v>
      </c>
      <c r="W107" s="74">
        <f t="shared" si="57"/>
        <v>0</v>
      </c>
      <c r="X107" s="74">
        <f t="shared" si="58"/>
        <v>0</v>
      </c>
      <c r="Y107" s="74">
        <f t="shared" si="59"/>
        <v>0</v>
      </c>
      <c r="Z107" s="74">
        <f t="shared" si="60"/>
        <v>0</v>
      </c>
      <c r="AA107" s="74">
        <f t="shared" si="61"/>
        <v>0</v>
      </c>
      <c r="AB107" s="74">
        <f t="shared" si="62"/>
        <v>0</v>
      </c>
      <c r="AC107" s="74">
        <f t="shared" si="63"/>
        <v>0</v>
      </c>
      <c r="AD107" s="74">
        <f t="shared" si="64"/>
        <v>0</v>
      </c>
      <c r="AE107" s="74">
        <f t="shared" si="65"/>
        <v>0</v>
      </c>
      <c r="AF107" s="74">
        <f t="shared" si="66"/>
        <v>200</v>
      </c>
      <c r="AG107" s="74">
        <f t="shared" si="67"/>
        <v>200</v>
      </c>
      <c r="AH107" s="6" t="s">
        <v>57</v>
      </c>
    </row>
    <row r="108" spans="1:34">
      <c r="A108" s="28" t="s">
        <v>783</v>
      </c>
      <c r="B108" s="22" t="s">
        <v>784</v>
      </c>
      <c r="C108" s="29">
        <v>1783.9</v>
      </c>
      <c r="D108" s="29">
        <v>625.80999999999995</v>
      </c>
      <c r="E108" s="29">
        <v>708.39</v>
      </c>
      <c r="F108" s="29">
        <v>794.97</v>
      </c>
      <c r="G108" s="29">
        <v>175.85</v>
      </c>
      <c r="H108" s="29">
        <v>338</v>
      </c>
      <c r="I108" s="29">
        <v>1243.57</v>
      </c>
      <c r="J108" s="29">
        <v>1033.03</v>
      </c>
      <c r="K108" s="29">
        <v>504.9</v>
      </c>
      <c r="L108" s="29">
        <v>1924.53</v>
      </c>
      <c r="M108" s="29">
        <v>705.9</v>
      </c>
      <c r="N108" s="29">
        <v>1031.3499999999999</v>
      </c>
      <c r="O108" s="29">
        <v>10870.2</v>
      </c>
      <c r="Q108" s="73">
        <v>4</v>
      </c>
      <c r="R108" s="20" t="s">
        <v>175</v>
      </c>
      <c r="S108" s="20" t="s">
        <v>176</v>
      </c>
      <c r="U108" s="74">
        <f t="shared" si="55"/>
        <v>1783.9</v>
      </c>
      <c r="V108" s="74">
        <f t="shared" si="56"/>
        <v>625.80999999999995</v>
      </c>
      <c r="W108" s="74">
        <f t="shared" si="57"/>
        <v>708.39</v>
      </c>
      <c r="X108" s="74">
        <f t="shared" si="58"/>
        <v>794.97</v>
      </c>
      <c r="Y108" s="74">
        <f t="shared" si="59"/>
        <v>175.85</v>
      </c>
      <c r="Z108" s="74">
        <f t="shared" si="60"/>
        <v>338</v>
      </c>
      <c r="AA108" s="74">
        <f t="shared" si="61"/>
        <v>1243.57</v>
      </c>
      <c r="AB108" s="74">
        <f t="shared" si="62"/>
        <v>1033.03</v>
      </c>
      <c r="AC108" s="74">
        <f t="shared" si="63"/>
        <v>504.9</v>
      </c>
      <c r="AD108" s="74">
        <f t="shared" si="64"/>
        <v>1924.53</v>
      </c>
      <c r="AE108" s="74">
        <f t="shared" si="65"/>
        <v>705.9</v>
      </c>
      <c r="AF108" s="74">
        <f t="shared" si="66"/>
        <v>1031.3499999999999</v>
      </c>
      <c r="AG108" s="74">
        <f t="shared" si="67"/>
        <v>10870.2</v>
      </c>
      <c r="AH108" s="6" t="s">
        <v>55</v>
      </c>
    </row>
    <row r="109" spans="1:34">
      <c r="A109" s="28" t="s">
        <v>785</v>
      </c>
      <c r="B109" s="22" t="s">
        <v>786</v>
      </c>
      <c r="C109" s="29">
        <v>1652.34</v>
      </c>
      <c r="D109" s="29">
        <v>253.1</v>
      </c>
      <c r="E109" s="29">
        <v>480.32</v>
      </c>
      <c r="F109" s="29">
        <v>729.03</v>
      </c>
      <c r="G109" s="29">
        <v>1123.27</v>
      </c>
      <c r="H109" s="29">
        <v>1086.3800000000001</v>
      </c>
      <c r="I109" s="29">
        <v>905.82</v>
      </c>
      <c r="J109" s="29">
        <v>1566.79</v>
      </c>
      <c r="K109" s="29">
        <v>1548.03</v>
      </c>
      <c r="L109" s="29">
        <v>625.88</v>
      </c>
      <c r="M109" s="29">
        <v>0</v>
      </c>
      <c r="N109" s="29">
        <v>926.85</v>
      </c>
      <c r="O109" s="29">
        <v>10897.81</v>
      </c>
      <c r="Q109" s="73">
        <v>4</v>
      </c>
      <c r="R109" s="20" t="s">
        <v>175</v>
      </c>
      <c r="S109" s="20" t="s">
        <v>176</v>
      </c>
      <c r="U109" s="74">
        <f t="shared" si="55"/>
        <v>1652.34</v>
      </c>
      <c r="V109" s="74">
        <f t="shared" si="56"/>
        <v>253.1</v>
      </c>
      <c r="W109" s="74">
        <f t="shared" si="57"/>
        <v>480.32</v>
      </c>
      <c r="X109" s="74">
        <f t="shared" si="58"/>
        <v>729.03</v>
      </c>
      <c r="Y109" s="74">
        <f t="shared" si="59"/>
        <v>1123.27</v>
      </c>
      <c r="Z109" s="74">
        <f t="shared" si="60"/>
        <v>1086.3800000000001</v>
      </c>
      <c r="AA109" s="74">
        <f t="shared" si="61"/>
        <v>905.82</v>
      </c>
      <c r="AB109" s="74">
        <f t="shared" si="62"/>
        <v>1566.79</v>
      </c>
      <c r="AC109" s="74">
        <f t="shared" si="63"/>
        <v>1548.03</v>
      </c>
      <c r="AD109" s="74">
        <f t="shared" si="64"/>
        <v>625.88</v>
      </c>
      <c r="AE109" s="74">
        <f t="shared" si="65"/>
        <v>0</v>
      </c>
      <c r="AF109" s="74">
        <f t="shared" si="66"/>
        <v>926.85</v>
      </c>
      <c r="AG109" s="74">
        <f t="shared" si="67"/>
        <v>10897.81</v>
      </c>
      <c r="AH109" s="6" t="s">
        <v>55</v>
      </c>
    </row>
    <row r="110" spans="1:34">
      <c r="A110" s="28" t="s">
        <v>787</v>
      </c>
      <c r="B110" s="22" t="s">
        <v>788</v>
      </c>
      <c r="C110" s="29">
        <v>573.45000000000005</v>
      </c>
      <c r="D110" s="29">
        <v>317.79000000000002</v>
      </c>
      <c r="E110" s="29">
        <v>692.57</v>
      </c>
      <c r="F110" s="29">
        <v>108.8</v>
      </c>
      <c r="G110" s="29">
        <v>328.86</v>
      </c>
      <c r="H110" s="29">
        <v>606.88</v>
      </c>
      <c r="I110" s="29">
        <v>406.32</v>
      </c>
      <c r="J110" s="29">
        <v>544.35</v>
      </c>
      <c r="K110" s="29">
        <v>211.04</v>
      </c>
      <c r="L110" s="29">
        <v>574.16999999999996</v>
      </c>
      <c r="M110" s="29">
        <v>0</v>
      </c>
      <c r="N110" s="29">
        <v>197.72</v>
      </c>
      <c r="O110" s="29">
        <v>4561.95</v>
      </c>
      <c r="Q110" s="73">
        <v>4</v>
      </c>
      <c r="R110" s="20" t="s">
        <v>175</v>
      </c>
      <c r="S110" s="20" t="s">
        <v>176</v>
      </c>
      <c r="U110" s="74">
        <f t="shared" si="55"/>
        <v>573.45000000000005</v>
      </c>
      <c r="V110" s="74">
        <f t="shared" si="56"/>
        <v>317.79000000000002</v>
      </c>
      <c r="W110" s="74">
        <f t="shared" si="57"/>
        <v>692.57</v>
      </c>
      <c r="X110" s="74">
        <f t="shared" si="58"/>
        <v>108.8</v>
      </c>
      <c r="Y110" s="74">
        <f t="shared" si="59"/>
        <v>328.86</v>
      </c>
      <c r="Z110" s="74">
        <f t="shared" si="60"/>
        <v>606.88</v>
      </c>
      <c r="AA110" s="74">
        <f t="shared" si="61"/>
        <v>406.32</v>
      </c>
      <c r="AB110" s="74">
        <f t="shared" si="62"/>
        <v>544.35</v>
      </c>
      <c r="AC110" s="74">
        <f t="shared" si="63"/>
        <v>211.04</v>
      </c>
      <c r="AD110" s="74">
        <f t="shared" si="64"/>
        <v>574.16999999999996</v>
      </c>
      <c r="AE110" s="74">
        <f t="shared" si="65"/>
        <v>0</v>
      </c>
      <c r="AF110" s="74">
        <f t="shared" si="66"/>
        <v>197.72</v>
      </c>
      <c r="AG110" s="74">
        <f t="shared" si="67"/>
        <v>4561.95</v>
      </c>
      <c r="AH110" s="6" t="s">
        <v>55</v>
      </c>
    </row>
    <row r="111" spans="1:34">
      <c r="A111" s="28" t="s">
        <v>789</v>
      </c>
      <c r="B111" s="22" t="s">
        <v>790</v>
      </c>
      <c r="C111" s="29">
        <v>4761.7</v>
      </c>
      <c r="D111" s="29">
        <v>2537.3000000000002</v>
      </c>
      <c r="E111" s="29">
        <v>4848.75</v>
      </c>
      <c r="F111" s="29">
        <v>3952.51</v>
      </c>
      <c r="G111" s="29">
        <v>3900.11</v>
      </c>
      <c r="H111" s="29">
        <v>2882.43</v>
      </c>
      <c r="I111" s="29">
        <v>3912.96</v>
      </c>
      <c r="J111" s="29">
        <v>1829.42</v>
      </c>
      <c r="K111" s="29">
        <v>5013.04</v>
      </c>
      <c r="L111" s="29">
        <v>823.18</v>
      </c>
      <c r="M111" s="29">
        <v>6355.33</v>
      </c>
      <c r="N111" s="29">
        <v>3917.07</v>
      </c>
      <c r="O111" s="29">
        <v>44733.8</v>
      </c>
      <c r="Q111" s="75">
        <v>4</v>
      </c>
      <c r="R111" s="76" t="str">
        <f>R110</f>
        <v>Teagen</v>
      </c>
      <c r="S111" s="76" t="str">
        <f>S110</f>
        <v>TEA</v>
      </c>
      <c r="T111" s="75">
        <f>T110</f>
        <v>0</v>
      </c>
      <c r="U111" s="77">
        <f t="shared" ref="U111:AG111" si="68">SUM(U41:U110)</f>
        <v>574195.35999999987</v>
      </c>
      <c r="V111" s="77">
        <f t="shared" si="68"/>
        <v>590202.17000000016</v>
      </c>
      <c r="W111" s="77">
        <f t="shared" si="68"/>
        <v>611204.46999999986</v>
      </c>
      <c r="X111" s="77">
        <f t="shared" si="68"/>
        <v>582539.0500000004</v>
      </c>
      <c r="Y111" s="77">
        <f t="shared" si="68"/>
        <v>606619.65999999992</v>
      </c>
      <c r="Z111" s="77">
        <f t="shared" si="68"/>
        <v>589029.63000000012</v>
      </c>
      <c r="AA111" s="77">
        <f t="shared" si="68"/>
        <v>626314.85999999964</v>
      </c>
      <c r="AB111" s="77">
        <f t="shared" si="68"/>
        <v>620161.77</v>
      </c>
      <c r="AC111" s="77">
        <f t="shared" si="68"/>
        <v>603659.04999999993</v>
      </c>
      <c r="AD111" s="77">
        <f t="shared" si="68"/>
        <v>603786.13000000012</v>
      </c>
      <c r="AE111" s="77">
        <f t="shared" si="68"/>
        <v>582239.78999999992</v>
      </c>
      <c r="AF111" s="77">
        <f t="shared" si="68"/>
        <v>624100.06999999995</v>
      </c>
      <c r="AG111" s="77">
        <f t="shared" si="68"/>
        <v>7214052.0100000026</v>
      </c>
      <c r="AH111" s="6" t="s">
        <v>55</v>
      </c>
    </row>
    <row r="112" spans="1:34">
      <c r="A112" s="28" t="s">
        <v>791</v>
      </c>
      <c r="B112" s="22" t="s">
        <v>792</v>
      </c>
      <c r="C112" s="29">
        <v>1357</v>
      </c>
      <c r="D112" s="29">
        <v>801</v>
      </c>
      <c r="E112" s="29">
        <v>946.18</v>
      </c>
      <c r="F112" s="29">
        <v>1215</v>
      </c>
      <c r="G112" s="29">
        <v>800</v>
      </c>
      <c r="H112" s="29">
        <v>1171.96</v>
      </c>
      <c r="I112" s="29">
        <v>4643</v>
      </c>
      <c r="J112" s="29">
        <v>595</v>
      </c>
      <c r="K112" s="29">
        <v>-477</v>
      </c>
      <c r="L112" s="29">
        <v>608.42999999999995</v>
      </c>
      <c r="M112" s="29">
        <v>715</v>
      </c>
      <c r="N112" s="29">
        <v>850</v>
      </c>
      <c r="O112" s="29">
        <v>13225.57</v>
      </c>
      <c r="AH112" s="6" t="s">
        <v>52</v>
      </c>
    </row>
    <row r="113" spans="1:34">
      <c r="A113" s="28" t="s">
        <v>793</v>
      </c>
      <c r="B113" s="22" t="s">
        <v>794</v>
      </c>
      <c r="C113" s="29">
        <v>0</v>
      </c>
      <c r="D113" s="29">
        <v>0</v>
      </c>
      <c r="E113" s="29">
        <v>0</v>
      </c>
      <c r="F113" s="29">
        <v>0</v>
      </c>
      <c r="G113" s="29">
        <v>0</v>
      </c>
      <c r="H113" s="29">
        <v>104.2</v>
      </c>
      <c r="I113" s="29">
        <v>76.03</v>
      </c>
      <c r="J113" s="29">
        <v>0</v>
      </c>
      <c r="K113" s="29">
        <v>945.79</v>
      </c>
      <c r="L113" s="29">
        <v>0</v>
      </c>
      <c r="M113" s="29">
        <v>103.76</v>
      </c>
      <c r="N113" s="29">
        <v>61.46</v>
      </c>
      <c r="O113" s="29">
        <v>1291.24</v>
      </c>
      <c r="AH113" s="6" t="s">
        <v>52</v>
      </c>
    </row>
    <row r="114" spans="1:34">
      <c r="A114" s="28" t="s">
        <v>795</v>
      </c>
      <c r="B114" s="22" t="s">
        <v>796</v>
      </c>
      <c r="C114" s="29">
        <v>0</v>
      </c>
      <c r="D114" s="29">
        <v>228.84</v>
      </c>
      <c r="E114" s="29">
        <v>33.33</v>
      </c>
      <c r="F114" s="29">
        <v>96.96</v>
      </c>
      <c r="G114" s="29">
        <v>257.63</v>
      </c>
      <c r="H114" s="29">
        <v>154.11000000000001</v>
      </c>
      <c r="I114" s="29">
        <v>1505.96</v>
      </c>
      <c r="J114" s="29">
        <v>533.33000000000004</v>
      </c>
      <c r="K114" s="29">
        <v>71.36</v>
      </c>
      <c r="L114" s="29">
        <v>-238.18</v>
      </c>
      <c r="M114" s="29">
        <v>33.33</v>
      </c>
      <c r="N114" s="29">
        <v>314.33</v>
      </c>
      <c r="O114" s="29">
        <v>2991</v>
      </c>
      <c r="Q114" s="73">
        <v>4</v>
      </c>
      <c r="R114" s="20" t="s">
        <v>175</v>
      </c>
      <c r="S114" s="20" t="s">
        <v>176</v>
      </c>
      <c r="U114" s="74">
        <f t="shared" ref="U114:U119" si="69">IF(5 = Q114, C114 * -1, C114)</f>
        <v>0</v>
      </c>
      <c r="V114" s="74">
        <f t="shared" ref="V114:V119" si="70">IF(5 = Q114, D114 * -1, D114)</f>
        <v>228.84</v>
      </c>
      <c r="W114" s="74">
        <f t="shared" ref="W114:W119" si="71">IF(5 = Q114, E114 * -1, E114)</f>
        <v>33.33</v>
      </c>
      <c r="X114" s="74">
        <f t="shared" ref="X114:X119" si="72">IF(5 = Q114, F114 * -1, F114)</f>
        <v>96.96</v>
      </c>
      <c r="Y114" s="74">
        <f t="shared" ref="Y114:Y119" si="73">IF(5 = Q114, G114 * -1, G114)</f>
        <v>257.63</v>
      </c>
      <c r="Z114" s="74">
        <f t="shared" ref="Z114:Z119" si="74">IF(5 = Q114, H114 * -1, H114)</f>
        <v>154.11000000000001</v>
      </c>
      <c r="AA114" s="74">
        <f t="shared" ref="AA114:AA119" si="75">IF(5 = Q114, I114 * -1, I114)</f>
        <v>1505.96</v>
      </c>
      <c r="AB114" s="74">
        <f t="shared" ref="AB114:AB119" si="76">IF(5 = Q114, J114 * -1, J114)</f>
        <v>533.33000000000004</v>
      </c>
      <c r="AC114" s="74">
        <f t="shared" ref="AC114:AC119" si="77">IF(5 = Q114, K114 * -1, K114)</f>
        <v>71.36</v>
      </c>
      <c r="AD114" s="74">
        <f t="shared" ref="AD114:AD119" si="78">IF(5 = Q114, L114 * -1, L114)</f>
        <v>-238.18</v>
      </c>
      <c r="AE114" s="74">
        <f t="shared" ref="AE114:AE119" si="79">IF(5 = Q114, M114 * -1, M114)</f>
        <v>33.33</v>
      </c>
      <c r="AF114" s="74">
        <f t="shared" ref="AF114:AF119" si="80">IF(5 = Q114, N114 * -1, N114)</f>
        <v>314.33</v>
      </c>
      <c r="AG114" s="74">
        <f t="shared" ref="AG114:AG119" si="81">IF(5 = Q114, O114 * -1, O114)</f>
        <v>2991</v>
      </c>
      <c r="AH114" s="6" t="s">
        <v>55</v>
      </c>
    </row>
    <row r="115" spans="1:34">
      <c r="A115" s="28" t="s">
        <v>797</v>
      </c>
      <c r="B115" s="22" t="s">
        <v>798</v>
      </c>
      <c r="C115" s="29">
        <v>0</v>
      </c>
      <c r="D115" s="29">
        <v>428.91</v>
      </c>
      <c r="E115" s="29">
        <v>0</v>
      </c>
      <c r="F115" s="29">
        <v>0</v>
      </c>
      <c r="G115" s="29">
        <v>23.88</v>
      </c>
      <c r="H115" s="29">
        <v>0</v>
      </c>
      <c r="I115" s="29">
        <v>186.57</v>
      </c>
      <c r="J115" s="29">
        <v>0</v>
      </c>
      <c r="K115" s="29">
        <v>0</v>
      </c>
      <c r="L115" s="29">
        <v>0</v>
      </c>
      <c r="M115" s="29">
        <v>0</v>
      </c>
      <c r="N115" s="29">
        <v>0</v>
      </c>
      <c r="O115" s="29">
        <v>639.36</v>
      </c>
      <c r="Q115" s="73">
        <v>4</v>
      </c>
      <c r="R115" s="20" t="s">
        <v>175</v>
      </c>
      <c r="S115" s="20" t="s">
        <v>176</v>
      </c>
      <c r="U115" s="74">
        <f t="shared" si="69"/>
        <v>0</v>
      </c>
      <c r="V115" s="74">
        <f t="shared" si="70"/>
        <v>428.91</v>
      </c>
      <c r="W115" s="74">
        <f t="shared" si="71"/>
        <v>0</v>
      </c>
      <c r="X115" s="74">
        <f t="shared" si="72"/>
        <v>0</v>
      </c>
      <c r="Y115" s="74">
        <f t="shared" si="73"/>
        <v>23.88</v>
      </c>
      <c r="Z115" s="74">
        <f t="shared" si="74"/>
        <v>0</v>
      </c>
      <c r="AA115" s="74">
        <f t="shared" si="75"/>
        <v>186.57</v>
      </c>
      <c r="AB115" s="74">
        <f t="shared" si="76"/>
        <v>0</v>
      </c>
      <c r="AC115" s="74">
        <f t="shared" si="77"/>
        <v>0</v>
      </c>
      <c r="AD115" s="74">
        <f t="shared" si="78"/>
        <v>0</v>
      </c>
      <c r="AE115" s="74">
        <f t="shared" si="79"/>
        <v>0</v>
      </c>
      <c r="AF115" s="74">
        <f t="shared" si="80"/>
        <v>0</v>
      </c>
      <c r="AG115" s="74">
        <f t="shared" si="81"/>
        <v>639.36</v>
      </c>
      <c r="AH115" s="6" t="s">
        <v>55</v>
      </c>
    </row>
    <row r="116" spans="1:34">
      <c r="A116" s="28" t="s">
        <v>799</v>
      </c>
      <c r="B116" s="22" t="s">
        <v>800</v>
      </c>
      <c r="C116" s="29">
        <v>0</v>
      </c>
      <c r="D116" s="29">
        <v>0</v>
      </c>
      <c r="E116" s="29">
        <v>0</v>
      </c>
      <c r="F116" s="29">
        <v>0</v>
      </c>
      <c r="G116" s="29">
        <v>0</v>
      </c>
      <c r="H116" s="29">
        <v>0</v>
      </c>
      <c r="I116" s="29">
        <v>0</v>
      </c>
      <c r="J116" s="29">
        <v>0</v>
      </c>
      <c r="K116" s="29">
        <v>80.78</v>
      </c>
      <c r="L116" s="29">
        <v>0</v>
      </c>
      <c r="M116" s="29">
        <v>0</v>
      </c>
      <c r="N116" s="29">
        <v>0</v>
      </c>
      <c r="O116" s="29">
        <v>80.78</v>
      </c>
      <c r="Q116" s="73">
        <v>4</v>
      </c>
      <c r="R116" s="20" t="s">
        <v>175</v>
      </c>
      <c r="S116" s="20" t="s">
        <v>176</v>
      </c>
      <c r="U116" s="74">
        <f t="shared" si="69"/>
        <v>0</v>
      </c>
      <c r="V116" s="74">
        <f t="shared" si="70"/>
        <v>0</v>
      </c>
      <c r="W116" s="74">
        <f t="shared" si="71"/>
        <v>0</v>
      </c>
      <c r="X116" s="74">
        <f t="shared" si="72"/>
        <v>0</v>
      </c>
      <c r="Y116" s="74">
        <f t="shared" si="73"/>
        <v>0</v>
      </c>
      <c r="Z116" s="74">
        <f t="shared" si="74"/>
        <v>0</v>
      </c>
      <c r="AA116" s="74">
        <f t="shared" si="75"/>
        <v>0</v>
      </c>
      <c r="AB116" s="74">
        <f t="shared" si="76"/>
        <v>0</v>
      </c>
      <c r="AC116" s="74">
        <f t="shared" si="77"/>
        <v>80.78</v>
      </c>
      <c r="AD116" s="74">
        <f t="shared" si="78"/>
        <v>0</v>
      </c>
      <c r="AE116" s="74">
        <f t="shared" si="79"/>
        <v>0</v>
      </c>
      <c r="AF116" s="74">
        <f t="shared" si="80"/>
        <v>0</v>
      </c>
      <c r="AG116" s="74">
        <f t="shared" si="81"/>
        <v>80.78</v>
      </c>
      <c r="AH116" s="6" t="s">
        <v>57</v>
      </c>
    </row>
    <row r="117" spans="1:34">
      <c r="A117" s="28" t="s">
        <v>801</v>
      </c>
      <c r="B117" s="22" t="s">
        <v>802</v>
      </c>
      <c r="C117" s="29">
        <v>0</v>
      </c>
      <c r="D117" s="29">
        <v>0</v>
      </c>
      <c r="E117" s="29">
        <v>0</v>
      </c>
      <c r="F117" s="29">
        <v>0</v>
      </c>
      <c r="G117" s="29">
        <v>0</v>
      </c>
      <c r="H117" s="29">
        <v>510</v>
      </c>
      <c r="I117" s="29">
        <v>0</v>
      </c>
      <c r="J117" s="29">
        <v>0</v>
      </c>
      <c r="K117" s="29">
        <v>0</v>
      </c>
      <c r="L117" s="29">
        <v>0</v>
      </c>
      <c r="M117" s="29">
        <v>0</v>
      </c>
      <c r="N117" s="29">
        <v>0</v>
      </c>
      <c r="O117" s="29">
        <v>510</v>
      </c>
      <c r="Q117" s="73">
        <v>4</v>
      </c>
      <c r="R117" s="20" t="s">
        <v>175</v>
      </c>
      <c r="S117" s="20" t="s">
        <v>176</v>
      </c>
      <c r="U117" s="74">
        <f t="shared" si="69"/>
        <v>0</v>
      </c>
      <c r="V117" s="74">
        <f t="shared" si="70"/>
        <v>0</v>
      </c>
      <c r="W117" s="74">
        <f t="shared" si="71"/>
        <v>0</v>
      </c>
      <c r="X117" s="74">
        <f t="shared" si="72"/>
        <v>0</v>
      </c>
      <c r="Y117" s="74">
        <f t="shared" si="73"/>
        <v>0</v>
      </c>
      <c r="Z117" s="74">
        <f t="shared" si="74"/>
        <v>510</v>
      </c>
      <c r="AA117" s="74">
        <f t="shared" si="75"/>
        <v>0</v>
      </c>
      <c r="AB117" s="74">
        <f t="shared" si="76"/>
        <v>0</v>
      </c>
      <c r="AC117" s="74">
        <f t="shared" si="77"/>
        <v>0</v>
      </c>
      <c r="AD117" s="74">
        <f t="shared" si="78"/>
        <v>0</v>
      </c>
      <c r="AE117" s="74">
        <f t="shared" si="79"/>
        <v>0</v>
      </c>
      <c r="AF117" s="74">
        <f t="shared" si="80"/>
        <v>0</v>
      </c>
      <c r="AG117" s="74">
        <f t="shared" si="81"/>
        <v>510</v>
      </c>
      <c r="AH117" s="6" t="s">
        <v>55</v>
      </c>
    </row>
    <row r="118" spans="1:34">
      <c r="B118" s="33" t="s">
        <v>776</v>
      </c>
      <c r="C118" s="34">
        <v>14082.279999999999</v>
      </c>
      <c r="D118" s="34">
        <v>7954.5300000000007</v>
      </c>
      <c r="E118" s="34">
        <v>9928.19</v>
      </c>
      <c r="F118" s="34">
        <v>7884.2000000000007</v>
      </c>
      <c r="G118" s="34">
        <v>9252.3599999999988</v>
      </c>
      <c r="H118" s="34">
        <v>8858.2000000000007</v>
      </c>
      <c r="I118" s="34">
        <v>16577.29</v>
      </c>
      <c r="J118" s="34">
        <v>8548.9700000000012</v>
      </c>
      <c r="K118" s="34">
        <v>11278.590000000002</v>
      </c>
      <c r="L118" s="34">
        <v>6232.13</v>
      </c>
      <c r="M118" s="34">
        <v>9733.2900000000009</v>
      </c>
      <c r="N118" s="34">
        <v>9900.26</v>
      </c>
      <c r="O118" s="34">
        <v>120230.29000000001</v>
      </c>
      <c r="Q118" s="73">
        <v>4</v>
      </c>
      <c r="R118" s="20" t="s">
        <v>175</v>
      </c>
      <c r="S118" s="20" t="s">
        <v>176</v>
      </c>
      <c r="U118" s="74">
        <f t="shared" si="69"/>
        <v>14082.279999999999</v>
      </c>
      <c r="V118" s="74">
        <f t="shared" si="70"/>
        <v>7954.5300000000007</v>
      </c>
      <c r="W118" s="74">
        <f t="shared" si="71"/>
        <v>9928.19</v>
      </c>
      <c r="X118" s="74">
        <f t="shared" si="72"/>
        <v>7884.2000000000007</v>
      </c>
      <c r="Y118" s="74">
        <f t="shared" si="73"/>
        <v>9252.3599999999988</v>
      </c>
      <c r="Z118" s="74">
        <f t="shared" si="74"/>
        <v>8858.2000000000007</v>
      </c>
      <c r="AA118" s="74">
        <f t="shared" si="75"/>
        <v>16577.29</v>
      </c>
      <c r="AB118" s="74">
        <f t="shared" si="76"/>
        <v>8548.9700000000012</v>
      </c>
      <c r="AC118" s="74">
        <f t="shared" si="77"/>
        <v>11278.590000000002</v>
      </c>
      <c r="AD118" s="74">
        <f t="shared" si="78"/>
        <v>6232.13</v>
      </c>
      <c r="AE118" s="74">
        <f t="shared" si="79"/>
        <v>9733.2900000000009</v>
      </c>
      <c r="AF118" s="74">
        <f t="shared" si="80"/>
        <v>9900.26</v>
      </c>
      <c r="AG118" s="74">
        <f t="shared" si="81"/>
        <v>120230.29000000001</v>
      </c>
    </row>
    <row r="119" spans="1:34">
      <c r="Q119" s="73">
        <v>4</v>
      </c>
      <c r="R119" s="20" t="s">
        <v>175</v>
      </c>
      <c r="S119" s="20" t="s">
        <v>176</v>
      </c>
      <c r="U119" s="74">
        <f t="shared" si="69"/>
        <v>0</v>
      </c>
      <c r="V119" s="74">
        <f t="shared" si="70"/>
        <v>0</v>
      </c>
      <c r="W119" s="74">
        <f t="shared" si="71"/>
        <v>0</v>
      </c>
      <c r="X119" s="74">
        <f t="shared" si="72"/>
        <v>0</v>
      </c>
      <c r="Y119" s="74">
        <f t="shared" si="73"/>
        <v>0</v>
      </c>
      <c r="Z119" s="74">
        <f t="shared" si="74"/>
        <v>0</v>
      </c>
      <c r="AA119" s="74">
        <f t="shared" si="75"/>
        <v>0</v>
      </c>
      <c r="AB119" s="74">
        <f t="shared" si="76"/>
        <v>0</v>
      </c>
      <c r="AC119" s="74">
        <f t="shared" si="77"/>
        <v>0</v>
      </c>
      <c r="AD119" s="74">
        <f t="shared" si="78"/>
        <v>0</v>
      </c>
      <c r="AE119" s="74">
        <f t="shared" si="79"/>
        <v>0</v>
      </c>
      <c r="AF119" s="74">
        <f t="shared" si="80"/>
        <v>0</v>
      </c>
      <c r="AG119" s="74">
        <f t="shared" si="81"/>
        <v>0</v>
      </c>
    </row>
    <row r="120" spans="1:34">
      <c r="A120" s="27" t="s">
        <v>803</v>
      </c>
      <c r="Q120" s="75">
        <v>4</v>
      </c>
      <c r="R120" s="76" t="str">
        <f>R119</f>
        <v>Teagen</v>
      </c>
      <c r="S120" s="76" t="str">
        <f>S119</f>
        <v>TEA</v>
      </c>
      <c r="T120" s="75">
        <f>T119</f>
        <v>0</v>
      </c>
      <c r="U120" s="77">
        <f t="shared" ref="U120:AG120" si="82">SUM(U114:U119)</f>
        <v>14082.279999999999</v>
      </c>
      <c r="V120" s="77">
        <f t="shared" si="82"/>
        <v>8612.2800000000007</v>
      </c>
      <c r="W120" s="77">
        <f t="shared" si="82"/>
        <v>9961.52</v>
      </c>
      <c r="X120" s="77">
        <f t="shared" si="82"/>
        <v>7981.1600000000008</v>
      </c>
      <c r="Y120" s="77">
        <f t="shared" si="82"/>
        <v>9533.869999999999</v>
      </c>
      <c r="Z120" s="77">
        <f t="shared" si="82"/>
        <v>9522.3100000000013</v>
      </c>
      <c r="AA120" s="77">
        <f t="shared" si="82"/>
        <v>18269.82</v>
      </c>
      <c r="AB120" s="77">
        <f t="shared" si="82"/>
        <v>9082.3000000000011</v>
      </c>
      <c r="AC120" s="77">
        <f t="shared" si="82"/>
        <v>11430.730000000001</v>
      </c>
      <c r="AD120" s="77">
        <f t="shared" si="82"/>
        <v>5993.95</v>
      </c>
      <c r="AE120" s="77">
        <f t="shared" si="82"/>
        <v>9766.6200000000008</v>
      </c>
      <c r="AF120" s="77">
        <f t="shared" si="82"/>
        <v>10214.59</v>
      </c>
      <c r="AG120" s="77">
        <f t="shared" si="82"/>
        <v>124451.43000000001</v>
      </c>
    </row>
    <row r="121" spans="1:34">
      <c r="A121" s="28" t="s">
        <v>804</v>
      </c>
      <c r="B121" s="22" t="s">
        <v>805</v>
      </c>
      <c r="C121" s="29">
        <v>4580.38</v>
      </c>
      <c r="D121" s="29">
        <v>3533.06</v>
      </c>
      <c r="E121" s="29">
        <v>4690.8</v>
      </c>
      <c r="F121" s="29">
        <v>4330.55</v>
      </c>
      <c r="G121" s="29">
        <v>4151.01</v>
      </c>
      <c r="H121" s="29">
        <v>5404.13</v>
      </c>
      <c r="I121" s="29">
        <v>4821.3100000000004</v>
      </c>
      <c r="J121" s="29">
        <v>6753.82</v>
      </c>
      <c r="K121" s="29">
        <v>3151.76</v>
      </c>
      <c r="L121" s="29">
        <v>7247.2</v>
      </c>
      <c r="M121" s="29">
        <v>6578.22</v>
      </c>
      <c r="N121" s="29">
        <v>5618.57</v>
      </c>
      <c r="O121" s="29">
        <v>60860.81</v>
      </c>
      <c r="AH121" s="6" t="s">
        <v>42</v>
      </c>
    </row>
    <row r="122" spans="1:34">
      <c r="A122" s="28" t="s">
        <v>806</v>
      </c>
      <c r="B122" s="22" t="s">
        <v>807</v>
      </c>
      <c r="C122" s="29">
        <v>43.72</v>
      </c>
      <c r="D122" s="29">
        <v>125.33</v>
      </c>
      <c r="E122" s="29">
        <v>142.32</v>
      </c>
      <c r="F122" s="29">
        <v>144.06</v>
      </c>
      <c r="G122" s="29">
        <v>142.13999999999999</v>
      </c>
      <c r="H122" s="29">
        <v>138.44</v>
      </c>
      <c r="I122" s="29">
        <v>146.02000000000001</v>
      </c>
      <c r="J122" s="29">
        <v>146.02000000000001</v>
      </c>
      <c r="K122" s="29">
        <v>0</v>
      </c>
      <c r="L122" s="29">
        <v>275.2</v>
      </c>
      <c r="M122" s="29">
        <v>0</v>
      </c>
      <c r="N122" s="29">
        <v>0</v>
      </c>
      <c r="O122" s="29">
        <v>1303.25</v>
      </c>
      <c r="Q122" s="75">
        <v>4</v>
      </c>
      <c r="R122" s="76" t="str">
        <f>R119</f>
        <v>Teagen</v>
      </c>
      <c r="S122" s="76" t="str">
        <f>S119</f>
        <v>TEA</v>
      </c>
      <c r="T122" s="75">
        <f>T119</f>
        <v>0</v>
      </c>
      <c r="U122" s="77">
        <f t="shared" ref="U122:AG122" si="83">SUM(U10:U19)+SUM(U23:U35)+SUM(U41:U110)+SUM(U114:U119)</f>
        <v>1336039.18</v>
      </c>
      <c r="V122" s="77">
        <f t="shared" si="83"/>
        <v>1351641.7100000002</v>
      </c>
      <c r="W122" s="77">
        <f t="shared" si="83"/>
        <v>1387583.56</v>
      </c>
      <c r="X122" s="77">
        <f t="shared" si="83"/>
        <v>1329877.3800000004</v>
      </c>
      <c r="Y122" s="77">
        <f t="shared" si="83"/>
        <v>1354409.5899999999</v>
      </c>
      <c r="Z122" s="77">
        <f t="shared" si="83"/>
        <v>1312442.2900000003</v>
      </c>
      <c r="AA122" s="77">
        <f t="shared" si="83"/>
        <v>1397113.3199999996</v>
      </c>
      <c r="AB122" s="77">
        <f t="shared" si="83"/>
        <v>1328525.31</v>
      </c>
      <c r="AC122" s="77">
        <f t="shared" si="83"/>
        <v>1354810.8099999998</v>
      </c>
      <c r="AD122" s="77">
        <f t="shared" si="83"/>
        <v>1368104.6200000003</v>
      </c>
      <c r="AE122" s="77">
        <f t="shared" si="83"/>
        <v>1349819.5499999998</v>
      </c>
      <c r="AF122" s="77">
        <f t="shared" si="83"/>
        <v>1463600.6500000001</v>
      </c>
      <c r="AG122" s="77">
        <f t="shared" si="83"/>
        <v>16333967.970000003</v>
      </c>
      <c r="AH122" s="6" t="s">
        <v>42</v>
      </c>
    </row>
    <row r="123" spans="1:34">
      <c r="A123" s="28" t="s">
        <v>808</v>
      </c>
      <c r="B123" s="22" t="s">
        <v>809</v>
      </c>
      <c r="C123" s="29">
        <v>792.29</v>
      </c>
      <c r="D123" s="29">
        <v>0</v>
      </c>
      <c r="E123" s="29">
        <v>0</v>
      </c>
      <c r="F123" s="29">
        <v>0</v>
      </c>
      <c r="G123" s="29">
        <v>0</v>
      </c>
      <c r="H123" s="29">
        <v>920.52</v>
      </c>
      <c r="I123" s="29">
        <v>70.319999999999993</v>
      </c>
      <c r="J123" s="29">
        <v>0</v>
      </c>
      <c r="K123" s="29">
        <v>0</v>
      </c>
      <c r="L123" s="29">
        <v>36.659999999999997</v>
      </c>
      <c r="M123" s="29">
        <v>0</v>
      </c>
      <c r="N123" s="29">
        <v>0</v>
      </c>
      <c r="O123" s="29">
        <v>1819.79</v>
      </c>
      <c r="AH123" s="6" t="s">
        <v>42</v>
      </c>
    </row>
    <row r="124" spans="1:34">
      <c r="A124" s="28" t="s">
        <v>810</v>
      </c>
      <c r="B124" s="22" t="s">
        <v>811</v>
      </c>
      <c r="C124" s="29">
        <v>0</v>
      </c>
      <c r="D124" s="29">
        <v>299.08999999999997</v>
      </c>
      <c r="E124" s="29">
        <v>0</v>
      </c>
      <c r="F124" s="29">
        <v>80.95</v>
      </c>
      <c r="G124" s="29">
        <v>1332.88</v>
      </c>
      <c r="H124" s="29">
        <v>0</v>
      </c>
      <c r="I124" s="29">
        <v>0</v>
      </c>
      <c r="J124" s="29">
        <v>272.64999999999998</v>
      </c>
      <c r="K124" s="29">
        <v>60.81</v>
      </c>
      <c r="L124" s="29">
        <v>0</v>
      </c>
      <c r="M124" s="29">
        <v>0</v>
      </c>
      <c r="N124" s="29">
        <v>0</v>
      </c>
      <c r="O124" s="29">
        <v>2046.38</v>
      </c>
      <c r="AH124" s="6" t="s">
        <v>42</v>
      </c>
    </row>
    <row r="125" spans="1:34">
      <c r="A125" s="28" t="s">
        <v>812</v>
      </c>
      <c r="B125" s="22" t="s">
        <v>813</v>
      </c>
      <c r="C125" s="29">
        <v>21.81</v>
      </c>
      <c r="D125" s="29">
        <v>63.9</v>
      </c>
      <c r="E125" s="29">
        <v>0</v>
      </c>
      <c r="F125" s="29">
        <v>88.49</v>
      </c>
      <c r="G125" s="29">
        <v>90.93</v>
      </c>
      <c r="H125" s="29">
        <v>99.73</v>
      </c>
      <c r="I125" s="29">
        <v>347.87</v>
      </c>
      <c r="J125" s="29">
        <v>213.97</v>
      </c>
      <c r="K125" s="29">
        <v>341.91</v>
      </c>
      <c r="L125" s="29">
        <v>300.16000000000003</v>
      </c>
      <c r="M125" s="29">
        <v>688.46</v>
      </c>
      <c r="N125" s="29">
        <v>572.33000000000004</v>
      </c>
      <c r="O125" s="29">
        <v>2829.56</v>
      </c>
      <c r="AH125" s="6" t="s">
        <v>42</v>
      </c>
    </row>
    <row r="126" spans="1:34">
      <c r="A126" s="28" t="s">
        <v>814</v>
      </c>
      <c r="B126" s="22" t="s">
        <v>815</v>
      </c>
      <c r="C126" s="29">
        <v>1065.82</v>
      </c>
      <c r="D126" s="29">
        <v>81.37</v>
      </c>
      <c r="E126" s="29">
        <v>986.94</v>
      </c>
      <c r="F126" s="29">
        <v>468.28</v>
      </c>
      <c r="G126" s="29">
        <v>1030.1600000000001</v>
      </c>
      <c r="H126" s="29">
        <v>179.1</v>
      </c>
      <c r="I126" s="29">
        <v>1346.27</v>
      </c>
      <c r="J126" s="29">
        <v>510.25</v>
      </c>
      <c r="K126" s="29">
        <v>248.11</v>
      </c>
      <c r="L126" s="29">
        <v>167.03</v>
      </c>
      <c r="M126" s="29">
        <v>0</v>
      </c>
      <c r="N126" s="29">
        <v>0</v>
      </c>
      <c r="O126" s="29">
        <v>6083.33</v>
      </c>
      <c r="AH126" s="6" t="s">
        <v>42</v>
      </c>
    </row>
    <row r="127" spans="1:34">
      <c r="A127" s="28" t="s">
        <v>816</v>
      </c>
      <c r="B127" s="22" t="s">
        <v>817</v>
      </c>
      <c r="C127" s="29">
        <v>1217</v>
      </c>
      <c r="D127" s="29">
        <v>418</v>
      </c>
      <c r="E127" s="29">
        <v>918</v>
      </c>
      <c r="F127" s="29">
        <v>1965</v>
      </c>
      <c r="G127" s="29">
        <v>3313</v>
      </c>
      <c r="H127" s="29">
        <v>1060</v>
      </c>
      <c r="I127" s="29">
        <v>3904</v>
      </c>
      <c r="J127" s="29">
        <v>289</v>
      </c>
      <c r="K127" s="29">
        <v>2215</v>
      </c>
      <c r="L127" s="29">
        <v>2150</v>
      </c>
      <c r="M127" s="29">
        <v>3702</v>
      </c>
      <c r="N127" s="29">
        <v>548.92999999999995</v>
      </c>
      <c r="O127" s="29">
        <v>21699.93</v>
      </c>
      <c r="Q127" s="73">
        <v>5</v>
      </c>
      <c r="R127" s="20" t="s">
        <v>175</v>
      </c>
      <c r="S127" s="20" t="s">
        <v>176</v>
      </c>
      <c r="U127" s="74">
        <f t="shared" ref="U127:U153" si="84">IF(5 = Q127, C127 * -1, C127)</f>
        <v>-1217</v>
      </c>
      <c r="V127" s="74">
        <f t="shared" ref="V127:V153" si="85">IF(5 = Q127, D127 * -1, D127)</f>
        <v>-418</v>
      </c>
      <c r="W127" s="74">
        <f t="shared" ref="W127:W153" si="86">IF(5 = Q127, E127 * -1, E127)</f>
        <v>-918</v>
      </c>
      <c r="X127" s="74">
        <f t="shared" ref="X127:X153" si="87">IF(5 = Q127, F127 * -1, F127)</f>
        <v>-1965</v>
      </c>
      <c r="Y127" s="74">
        <f t="shared" ref="Y127:Y153" si="88">IF(5 = Q127, G127 * -1, G127)</f>
        <v>-3313</v>
      </c>
      <c r="Z127" s="74">
        <f t="shared" ref="Z127:Z153" si="89">IF(5 = Q127, H127 * -1, H127)</f>
        <v>-1060</v>
      </c>
      <c r="AA127" s="74">
        <f t="shared" ref="AA127:AA153" si="90">IF(5 = Q127, I127 * -1, I127)</f>
        <v>-3904</v>
      </c>
      <c r="AB127" s="74">
        <f t="shared" ref="AB127:AB153" si="91">IF(5 = Q127, J127 * -1, J127)</f>
        <v>-289</v>
      </c>
      <c r="AC127" s="74">
        <f t="shared" ref="AC127:AC153" si="92">IF(5 = Q127, K127 * -1, K127)</f>
        <v>-2215</v>
      </c>
      <c r="AD127" s="74">
        <f t="shared" ref="AD127:AD153" si="93">IF(5 = Q127, L127 * -1, L127)</f>
        <v>-2150</v>
      </c>
      <c r="AE127" s="74">
        <f t="shared" ref="AE127:AE153" si="94">IF(5 = Q127, M127 * -1, M127)</f>
        <v>-3702</v>
      </c>
      <c r="AF127" s="74">
        <f t="shared" ref="AF127:AF153" si="95">IF(5 = Q127, N127 * -1, N127)</f>
        <v>-548.92999999999995</v>
      </c>
      <c r="AG127" s="74">
        <f t="shared" ref="AG127:AG153" si="96">IF(5 = Q127, O127 * -1, O127)</f>
        <v>-21699.93</v>
      </c>
      <c r="AH127" s="6" t="s">
        <v>42</v>
      </c>
    </row>
    <row r="128" spans="1:34">
      <c r="A128" s="28" t="s">
        <v>818</v>
      </c>
      <c r="B128" s="22" t="s">
        <v>819</v>
      </c>
      <c r="C128" s="29">
        <v>723.81</v>
      </c>
      <c r="D128" s="29">
        <v>159.12</v>
      </c>
      <c r="E128" s="29">
        <v>359.12</v>
      </c>
      <c r="F128" s="29">
        <v>374.12</v>
      </c>
      <c r="G128" s="29">
        <v>159.12</v>
      </c>
      <c r="H128" s="29">
        <v>359.12</v>
      </c>
      <c r="I128" s="29">
        <v>159.12</v>
      </c>
      <c r="J128" s="29">
        <v>159.12</v>
      </c>
      <c r="K128" s="29">
        <v>359.12</v>
      </c>
      <c r="L128" s="29">
        <v>359.12</v>
      </c>
      <c r="M128" s="29">
        <v>159.12</v>
      </c>
      <c r="N128" s="29">
        <v>359.12</v>
      </c>
      <c r="O128" s="29">
        <v>3689.13</v>
      </c>
      <c r="Q128" s="73">
        <v>5</v>
      </c>
      <c r="R128" s="20" t="s">
        <v>175</v>
      </c>
      <c r="S128" s="20" t="s">
        <v>176</v>
      </c>
      <c r="U128" s="74">
        <f t="shared" si="84"/>
        <v>-723.81</v>
      </c>
      <c r="V128" s="74">
        <f t="shared" si="85"/>
        <v>-159.12</v>
      </c>
      <c r="W128" s="74">
        <f t="shared" si="86"/>
        <v>-359.12</v>
      </c>
      <c r="X128" s="74">
        <f t="shared" si="87"/>
        <v>-374.12</v>
      </c>
      <c r="Y128" s="74">
        <f t="shared" si="88"/>
        <v>-159.12</v>
      </c>
      <c r="Z128" s="74">
        <f t="shared" si="89"/>
        <v>-359.12</v>
      </c>
      <c r="AA128" s="74">
        <f t="shared" si="90"/>
        <v>-159.12</v>
      </c>
      <c r="AB128" s="74">
        <f t="shared" si="91"/>
        <v>-159.12</v>
      </c>
      <c r="AC128" s="74">
        <f t="shared" si="92"/>
        <v>-359.12</v>
      </c>
      <c r="AD128" s="74">
        <f t="shared" si="93"/>
        <v>-359.12</v>
      </c>
      <c r="AE128" s="74">
        <f t="shared" si="94"/>
        <v>-159.12</v>
      </c>
      <c r="AF128" s="74">
        <f t="shared" si="95"/>
        <v>-359.12</v>
      </c>
      <c r="AG128" s="74">
        <f t="shared" si="96"/>
        <v>-3689.13</v>
      </c>
      <c r="AH128" s="6" t="s">
        <v>42</v>
      </c>
    </row>
    <row r="129" spans="1:34">
      <c r="A129" s="28" t="s">
        <v>820</v>
      </c>
      <c r="B129" s="22" t="s">
        <v>821</v>
      </c>
      <c r="C129" s="29">
        <v>1311.19</v>
      </c>
      <c r="D129" s="29">
        <v>434.84</v>
      </c>
      <c r="E129" s="29">
        <v>216.63</v>
      </c>
      <c r="F129" s="29">
        <v>10.78</v>
      </c>
      <c r="G129" s="29">
        <v>753.27</v>
      </c>
      <c r="H129" s="29">
        <v>56.74</v>
      </c>
      <c r="I129" s="29">
        <v>821.65</v>
      </c>
      <c r="J129" s="29">
        <v>376.62</v>
      </c>
      <c r="K129" s="29">
        <v>849.52</v>
      </c>
      <c r="L129" s="29">
        <v>506.6</v>
      </c>
      <c r="M129" s="29">
        <v>1258.51</v>
      </c>
      <c r="N129" s="29">
        <v>996.29</v>
      </c>
      <c r="O129" s="29">
        <v>7592.64</v>
      </c>
      <c r="Q129" s="73">
        <v>5</v>
      </c>
      <c r="R129" s="20" t="s">
        <v>175</v>
      </c>
      <c r="S129" s="20" t="s">
        <v>176</v>
      </c>
      <c r="U129" s="74">
        <f t="shared" si="84"/>
        <v>-1311.19</v>
      </c>
      <c r="V129" s="74">
        <f t="shared" si="85"/>
        <v>-434.84</v>
      </c>
      <c r="W129" s="74">
        <f t="shared" si="86"/>
        <v>-216.63</v>
      </c>
      <c r="X129" s="74">
        <f t="shared" si="87"/>
        <v>-10.78</v>
      </c>
      <c r="Y129" s="74">
        <f t="shared" si="88"/>
        <v>-753.27</v>
      </c>
      <c r="Z129" s="74">
        <f t="shared" si="89"/>
        <v>-56.74</v>
      </c>
      <c r="AA129" s="74">
        <f t="shared" si="90"/>
        <v>-821.65</v>
      </c>
      <c r="AB129" s="74">
        <f t="shared" si="91"/>
        <v>-376.62</v>
      </c>
      <c r="AC129" s="74">
        <f t="shared" si="92"/>
        <v>-849.52</v>
      </c>
      <c r="AD129" s="74">
        <f t="shared" si="93"/>
        <v>-506.6</v>
      </c>
      <c r="AE129" s="74">
        <f t="shared" si="94"/>
        <v>-1258.51</v>
      </c>
      <c r="AF129" s="74">
        <f t="shared" si="95"/>
        <v>-996.29</v>
      </c>
      <c r="AG129" s="74">
        <f t="shared" si="96"/>
        <v>-7592.64</v>
      </c>
      <c r="AH129" s="6" t="s">
        <v>42</v>
      </c>
    </row>
    <row r="130" spans="1:34">
      <c r="B130" s="33" t="s">
        <v>803</v>
      </c>
      <c r="C130" s="34">
        <v>9756.02</v>
      </c>
      <c r="D130" s="34">
        <v>5114.71</v>
      </c>
      <c r="E130" s="34">
        <v>7313.8099999999995</v>
      </c>
      <c r="F130" s="34">
        <v>7462.23</v>
      </c>
      <c r="G130" s="34">
        <v>10972.510000000002</v>
      </c>
      <c r="H130" s="34">
        <v>8217.7800000000007</v>
      </c>
      <c r="I130" s="34">
        <v>11616.560000000001</v>
      </c>
      <c r="J130" s="34">
        <v>8721.4500000000007</v>
      </c>
      <c r="K130" s="34">
        <v>7226.23</v>
      </c>
      <c r="L130" s="34">
        <v>11041.970000000001</v>
      </c>
      <c r="M130" s="34">
        <v>12386.310000000001</v>
      </c>
      <c r="N130" s="34">
        <v>8095.24</v>
      </c>
      <c r="O130" s="34">
        <v>107924.81999999999</v>
      </c>
      <c r="Q130" s="73">
        <v>5</v>
      </c>
      <c r="R130" s="20" t="s">
        <v>175</v>
      </c>
      <c r="S130" s="20" t="s">
        <v>176</v>
      </c>
      <c r="U130" s="74">
        <f t="shared" si="84"/>
        <v>-9756.02</v>
      </c>
      <c r="V130" s="74">
        <f t="shared" si="85"/>
        <v>-5114.71</v>
      </c>
      <c r="W130" s="74">
        <f t="shared" si="86"/>
        <v>-7313.8099999999995</v>
      </c>
      <c r="X130" s="74">
        <f t="shared" si="87"/>
        <v>-7462.23</v>
      </c>
      <c r="Y130" s="74">
        <f t="shared" si="88"/>
        <v>-10972.510000000002</v>
      </c>
      <c r="Z130" s="74">
        <f t="shared" si="89"/>
        <v>-8217.7800000000007</v>
      </c>
      <c r="AA130" s="74">
        <f t="shared" si="90"/>
        <v>-11616.560000000001</v>
      </c>
      <c r="AB130" s="74">
        <f t="shared" si="91"/>
        <v>-8721.4500000000007</v>
      </c>
      <c r="AC130" s="74">
        <f t="shared" si="92"/>
        <v>-7226.23</v>
      </c>
      <c r="AD130" s="74">
        <f t="shared" si="93"/>
        <v>-11041.970000000001</v>
      </c>
      <c r="AE130" s="74">
        <f t="shared" si="94"/>
        <v>-12386.310000000001</v>
      </c>
      <c r="AF130" s="74">
        <f t="shared" si="95"/>
        <v>-8095.24</v>
      </c>
      <c r="AG130" s="74">
        <f t="shared" si="96"/>
        <v>-107924.81999999999</v>
      </c>
    </row>
    <row r="131" spans="1:34">
      <c r="Q131" s="73">
        <v>5</v>
      </c>
      <c r="R131" s="20" t="s">
        <v>175</v>
      </c>
      <c r="S131" s="20" t="s">
        <v>176</v>
      </c>
      <c r="U131" s="74">
        <f t="shared" si="84"/>
        <v>0</v>
      </c>
      <c r="V131" s="74">
        <f t="shared" si="85"/>
        <v>0</v>
      </c>
      <c r="W131" s="74">
        <f t="shared" si="86"/>
        <v>0</v>
      </c>
      <c r="X131" s="74">
        <f t="shared" si="87"/>
        <v>0</v>
      </c>
      <c r="Y131" s="74">
        <f t="shared" si="88"/>
        <v>0</v>
      </c>
      <c r="Z131" s="74">
        <f t="shared" si="89"/>
        <v>0</v>
      </c>
      <c r="AA131" s="74">
        <f t="shared" si="90"/>
        <v>0</v>
      </c>
      <c r="AB131" s="74">
        <f t="shared" si="91"/>
        <v>0</v>
      </c>
      <c r="AC131" s="74">
        <f t="shared" si="92"/>
        <v>0</v>
      </c>
      <c r="AD131" s="74">
        <f t="shared" si="93"/>
        <v>0</v>
      </c>
      <c r="AE131" s="74">
        <f t="shared" si="94"/>
        <v>0</v>
      </c>
      <c r="AF131" s="74">
        <f t="shared" si="95"/>
        <v>0</v>
      </c>
      <c r="AG131" s="74">
        <f t="shared" si="96"/>
        <v>0</v>
      </c>
    </row>
    <row r="132" spans="1:34">
      <c r="A132" s="27" t="s">
        <v>822</v>
      </c>
      <c r="Q132" s="73">
        <v>5</v>
      </c>
      <c r="R132" s="20" t="s">
        <v>175</v>
      </c>
      <c r="S132" s="20" t="s">
        <v>176</v>
      </c>
      <c r="U132" s="74">
        <f t="shared" si="84"/>
        <v>0</v>
      </c>
      <c r="V132" s="74">
        <f t="shared" si="85"/>
        <v>0</v>
      </c>
      <c r="W132" s="74">
        <f t="shared" si="86"/>
        <v>0</v>
      </c>
      <c r="X132" s="74">
        <f t="shared" si="87"/>
        <v>0</v>
      </c>
      <c r="Y132" s="74">
        <f t="shared" si="88"/>
        <v>0</v>
      </c>
      <c r="Z132" s="74">
        <f t="shared" si="89"/>
        <v>0</v>
      </c>
      <c r="AA132" s="74">
        <f t="shared" si="90"/>
        <v>0</v>
      </c>
      <c r="AB132" s="74">
        <f t="shared" si="91"/>
        <v>0</v>
      </c>
      <c r="AC132" s="74">
        <f t="shared" si="92"/>
        <v>0</v>
      </c>
      <c r="AD132" s="74">
        <f t="shared" si="93"/>
        <v>0</v>
      </c>
      <c r="AE132" s="74">
        <f t="shared" si="94"/>
        <v>0</v>
      </c>
      <c r="AF132" s="74">
        <f t="shared" si="95"/>
        <v>0</v>
      </c>
      <c r="AG132" s="74">
        <f t="shared" si="96"/>
        <v>0</v>
      </c>
    </row>
    <row r="133" spans="1:34">
      <c r="A133" s="28" t="s">
        <v>823</v>
      </c>
      <c r="B133" s="22" t="s">
        <v>824</v>
      </c>
      <c r="C133" s="29">
        <v>851.69</v>
      </c>
      <c r="D133" s="29">
        <v>1058.51</v>
      </c>
      <c r="E133" s="29">
        <v>862.73</v>
      </c>
      <c r="F133" s="29">
        <v>1052.5899999999999</v>
      </c>
      <c r="G133" s="29">
        <v>868.72</v>
      </c>
      <c r="H133" s="29">
        <v>866.78</v>
      </c>
      <c r="I133" s="29">
        <v>1088.78</v>
      </c>
      <c r="J133" s="29">
        <v>671.78</v>
      </c>
      <c r="K133" s="29">
        <v>1183.72</v>
      </c>
      <c r="L133" s="29">
        <v>824.44</v>
      </c>
      <c r="M133" s="29">
        <v>1239.21</v>
      </c>
      <c r="N133" s="29">
        <v>1489</v>
      </c>
      <c r="O133" s="29">
        <v>12057.95</v>
      </c>
      <c r="Q133" s="73">
        <v>5</v>
      </c>
      <c r="R133" s="20" t="s">
        <v>175</v>
      </c>
      <c r="S133" s="20" t="s">
        <v>176</v>
      </c>
      <c r="U133" s="74">
        <f t="shared" si="84"/>
        <v>-851.69</v>
      </c>
      <c r="V133" s="74">
        <f t="shared" si="85"/>
        <v>-1058.51</v>
      </c>
      <c r="W133" s="74">
        <f t="shared" si="86"/>
        <v>-862.73</v>
      </c>
      <c r="X133" s="74">
        <f t="shared" si="87"/>
        <v>-1052.5899999999999</v>
      </c>
      <c r="Y133" s="74">
        <f t="shared" si="88"/>
        <v>-868.72</v>
      </c>
      <c r="Z133" s="74">
        <f t="shared" si="89"/>
        <v>-866.78</v>
      </c>
      <c r="AA133" s="74">
        <f t="shared" si="90"/>
        <v>-1088.78</v>
      </c>
      <c r="AB133" s="74">
        <f t="shared" si="91"/>
        <v>-671.78</v>
      </c>
      <c r="AC133" s="74">
        <f t="shared" si="92"/>
        <v>-1183.72</v>
      </c>
      <c r="AD133" s="74">
        <f t="shared" si="93"/>
        <v>-824.44</v>
      </c>
      <c r="AE133" s="74">
        <f t="shared" si="94"/>
        <v>-1239.21</v>
      </c>
      <c r="AF133" s="74">
        <f t="shared" si="95"/>
        <v>-1489</v>
      </c>
      <c r="AG133" s="74">
        <f t="shared" si="96"/>
        <v>-12057.95</v>
      </c>
      <c r="AH133" s="6" t="s">
        <v>43</v>
      </c>
    </row>
    <row r="134" spans="1:34">
      <c r="A134" s="28" t="s">
        <v>825</v>
      </c>
      <c r="B134" s="22" t="s">
        <v>826</v>
      </c>
      <c r="C134" s="29">
        <v>116.87</v>
      </c>
      <c r="D134" s="29">
        <v>0</v>
      </c>
      <c r="E134" s="29">
        <v>237.18</v>
      </c>
      <c r="F134" s="29">
        <v>14.79</v>
      </c>
      <c r="G134" s="29">
        <v>290</v>
      </c>
      <c r="H134" s="29">
        <v>69.39</v>
      </c>
      <c r="I134" s="29">
        <v>119.81</v>
      </c>
      <c r="J134" s="29">
        <v>229.37</v>
      </c>
      <c r="K134" s="29">
        <v>-170.19</v>
      </c>
      <c r="L134" s="29">
        <v>347.48</v>
      </c>
      <c r="M134" s="29">
        <v>0</v>
      </c>
      <c r="N134" s="29">
        <v>9.77</v>
      </c>
      <c r="O134" s="29">
        <v>1264.47</v>
      </c>
      <c r="Q134" s="73">
        <v>5</v>
      </c>
      <c r="R134" s="20" t="s">
        <v>175</v>
      </c>
      <c r="S134" s="20" t="s">
        <v>176</v>
      </c>
      <c r="U134" s="74">
        <f t="shared" si="84"/>
        <v>-116.87</v>
      </c>
      <c r="V134" s="74">
        <f t="shared" si="85"/>
        <v>0</v>
      </c>
      <c r="W134" s="74">
        <f t="shared" si="86"/>
        <v>-237.18</v>
      </c>
      <c r="X134" s="74">
        <f t="shared" si="87"/>
        <v>-14.79</v>
      </c>
      <c r="Y134" s="74">
        <f t="shared" si="88"/>
        <v>-290</v>
      </c>
      <c r="Z134" s="74">
        <f t="shared" si="89"/>
        <v>-69.39</v>
      </c>
      <c r="AA134" s="74">
        <f t="shared" si="90"/>
        <v>-119.81</v>
      </c>
      <c r="AB134" s="74">
        <f t="shared" si="91"/>
        <v>-229.37</v>
      </c>
      <c r="AC134" s="74">
        <f t="shared" si="92"/>
        <v>170.19</v>
      </c>
      <c r="AD134" s="74">
        <f t="shared" si="93"/>
        <v>-347.48</v>
      </c>
      <c r="AE134" s="74">
        <f t="shared" si="94"/>
        <v>0</v>
      </c>
      <c r="AF134" s="74">
        <f t="shared" si="95"/>
        <v>-9.77</v>
      </c>
      <c r="AG134" s="74">
        <f t="shared" si="96"/>
        <v>-1264.47</v>
      </c>
      <c r="AH134" s="6" t="s">
        <v>43</v>
      </c>
    </row>
    <row r="135" spans="1:34">
      <c r="A135" s="28" t="s">
        <v>827</v>
      </c>
      <c r="B135" s="22" t="s">
        <v>828</v>
      </c>
      <c r="C135" s="29">
        <v>30.9</v>
      </c>
      <c r="D135" s="29">
        <v>39</v>
      </c>
      <c r="E135" s="29">
        <v>0</v>
      </c>
      <c r="F135" s="29">
        <v>0</v>
      </c>
      <c r="G135" s="29">
        <v>0</v>
      </c>
      <c r="H135" s="29">
        <v>0</v>
      </c>
      <c r="I135" s="29">
        <v>0</v>
      </c>
      <c r="J135" s="29">
        <v>0</v>
      </c>
      <c r="K135" s="29">
        <v>0</v>
      </c>
      <c r="L135" s="29">
        <v>0</v>
      </c>
      <c r="M135" s="29">
        <v>0</v>
      </c>
      <c r="N135" s="29">
        <v>0</v>
      </c>
      <c r="O135" s="29">
        <v>69.900000000000006</v>
      </c>
      <c r="Q135" s="73">
        <v>5</v>
      </c>
      <c r="R135" s="20" t="s">
        <v>175</v>
      </c>
      <c r="S135" s="20" t="s">
        <v>176</v>
      </c>
      <c r="U135" s="74">
        <f t="shared" si="84"/>
        <v>-30.9</v>
      </c>
      <c r="V135" s="74">
        <f t="shared" si="85"/>
        <v>-39</v>
      </c>
      <c r="W135" s="74">
        <f t="shared" si="86"/>
        <v>0</v>
      </c>
      <c r="X135" s="74">
        <f t="shared" si="87"/>
        <v>0</v>
      </c>
      <c r="Y135" s="74">
        <f t="shared" si="88"/>
        <v>0</v>
      </c>
      <c r="Z135" s="74">
        <f t="shared" si="89"/>
        <v>0</v>
      </c>
      <c r="AA135" s="74">
        <f t="shared" si="90"/>
        <v>0</v>
      </c>
      <c r="AB135" s="74">
        <f t="shared" si="91"/>
        <v>0</v>
      </c>
      <c r="AC135" s="74">
        <f t="shared" si="92"/>
        <v>0</v>
      </c>
      <c r="AD135" s="74">
        <f t="shared" si="93"/>
        <v>0</v>
      </c>
      <c r="AE135" s="74">
        <f t="shared" si="94"/>
        <v>0</v>
      </c>
      <c r="AF135" s="74">
        <f t="shared" si="95"/>
        <v>0</v>
      </c>
      <c r="AG135" s="74">
        <f t="shared" si="96"/>
        <v>-69.900000000000006</v>
      </c>
      <c r="AH135" s="6" t="s">
        <v>43</v>
      </c>
    </row>
    <row r="136" spans="1:34">
      <c r="A136" s="28" t="s">
        <v>829</v>
      </c>
      <c r="B136" s="22" t="s">
        <v>830</v>
      </c>
      <c r="C136" s="29">
        <v>39.24</v>
      </c>
      <c r="D136" s="29">
        <v>95.68</v>
      </c>
      <c r="E136" s="29">
        <v>108.6</v>
      </c>
      <c r="F136" s="29">
        <v>97.82</v>
      </c>
      <c r="G136" s="29">
        <v>93.84</v>
      </c>
      <c r="H136" s="29">
        <v>161.46</v>
      </c>
      <c r="I136" s="29">
        <v>74.02</v>
      </c>
      <c r="J136" s="29">
        <v>113.65</v>
      </c>
      <c r="K136" s="29">
        <v>124.6</v>
      </c>
      <c r="L136" s="29">
        <v>119.15</v>
      </c>
      <c r="M136" s="29">
        <v>112</v>
      </c>
      <c r="N136" s="29">
        <v>65.849999999999994</v>
      </c>
      <c r="O136" s="29">
        <v>1205.9100000000001</v>
      </c>
      <c r="Q136" s="73">
        <v>5</v>
      </c>
      <c r="R136" s="20" t="s">
        <v>175</v>
      </c>
      <c r="S136" s="20" t="s">
        <v>176</v>
      </c>
      <c r="U136" s="74">
        <f t="shared" si="84"/>
        <v>-39.24</v>
      </c>
      <c r="V136" s="74">
        <f t="shared" si="85"/>
        <v>-95.68</v>
      </c>
      <c r="W136" s="74">
        <f t="shared" si="86"/>
        <v>-108.6</v>
      </c>
      <c r="X136" s="74">
        <f t="shared" si="87"/>
        <v>-97.82</v>
      </c>
      <c r="Y136" s="74">
        <f t="shared" si="88"/>
        <v>-93.84</v>
      </c>
      <c r="Z136" s="74">
        <f t="shared" si="89"/>
        <v>-161.46</v>
      </c>
      <c r="AA136" s="74">
        <f t="shared" si="90"/>
        <v>-74.02</v>
      </c>
      <c r="AB136" s="74">
        <f t="shared" si="91"/>
        <v>-113.65</v>
      </c>
      <c r="AC136" s="74">
        <f t="shared" si="92"/>
        <v>-124.6</v>
      </c>
      <c r="AD136" s="74">
        <f t="shared" si="93"/>
        <v>-119.15</v>
      </c>
      <c r="AE136" s="74">
        <f t="shared" si="94"/>
        <v>-112</v>
      </c>
      <c r="AF136" s="74">
        <f t="shared" si="95"/>
        <v>-65.849999999999994</v>
      </c>
      <c r="AG136" s="74">
        <f t="shared" si="96"/>
        <v>-1205.9100000000001</v>
      </c>
      <c r="AH136" s="6" t="s">
        <v>43</v>
      </c>
    </row>
    <row r="137" spans="1:34">
      <c r="A137" s="28" t="s">
        <v>831</v>
      </c>
      <c r="B137" s="22" t="s">
        <v>832</v>
      </c>
      <c r="C137" s="29">
        <v>0</v>
      </c>
      <c r="D137" s="29">
        <v>56.29</v>
      </c>
      <c r="E137" s="29">
        <v>0</v>
      </c>
      <c r="F137" s="29">
        <v>0</v>
      </c>
      <c r="G137" s="29">
        <v>285.23</v>
      </c>
      <c r="H137" s="29">
        <v>43.66</v>
      </c>
      <c r="I137" s="29">
        <v>10.83</v>
      </c>
      <c r="J137" s="29">
        <v>344.16</v>
      </c>
      <c r="K137" s="29">
        <v>187.5</v>
      </c>
      <c r="L137" s="29">
        <v>43.44</v>
      </c>
      <c r="M137" s="29">
        <v>0</v>
      </c>
      <c r="N137" s="29">
        <v>100.05</v>
      </c>
      <c r="O137" s="29">
        <v>1071.1600000000001</v>
      </c>
      <c r="Q137" s="73">
        <v>5</v>
      </c>
      <c r="R137" s="20" t="s">
        <v>175</v>
      </c>
      <c r="S137" s="20" t="s">
        <v>176</v>
      </c>
      <c r="U137" s="74">
        <f t="shared" si="84"/>
        <v>0</v>
      </c>
      <c r="V137" s="74">
        <f t="shared" si="85"/>
        <v>-56.29</v>
      </c>
      <c r="W137" s="74">
        <f t="shared" si="86"/>
        <v>0</v>
      </c>
      <c r="X137" s="74">
        <f t="shared" si="87"/>
        <v>0</v>
      </c>
      <c r="Y137" s="74">
        <f t="shared" si="88"/>
        <v>-285.23</v>
      </c>
      <c r="Z137" s="74">
        <f t="shared" si="89"/>
        <v>-43.66</v>
      </c>
      <c r="AA137" s="74">
        <f t="shared" si="90"/>
        <v>-10.83</v>
      </c>
      <c r="AB137" s="74">
        <f t="shared" si="91"/>
        <v>-344.16</v>
      </c>
      <c r="AC137" s="74">
        <f t="shared" si="92"/>
        <v>-187.5</v>
      </c>
      <c r="AD137" s="74">
        <f t="shared" si="93"/>
        <v>-43.44</v>
      </c>
      <c r="AE137" s="74">
        <f t="shared" si="94"/>
        <v>0</v>
      </c>
      <c r="AF137" s="74">
        <f t="shared" si="95"/>
        <v>-100.05</v>
      </c>
      <c r="AG137" s="74">
        <f t="shared" si="96"/>
        <v>-1071.1600000000001</v>
      </c>
      <c r="AH137" s="6" t="s">
        <v>43</v>
      </c>
    </row>
    <row r="138" spans="1:34">
      <c r="A138" s="28" t="s">
        <v>833</v>
      </c>
      <c r="B138" s="22" t="s">
        <v>834</v>
      </c>
      <c r="C138" s="29">
        <v>258.63</v>
      </c>
      <c r="D138" s="29">
        <v>155.21</v>
      </c>
      <c r="E138" s="29">
        <v>227.57</v>
      </c>
      <c r="F138" s="29">
        <v>128.26</v>
      </c>
      <c r="G138" s="29">
        <v>319.31</v>
      </c>
      <c r="H138" s="29">
        <v>68.260000000000005</v>
      </c>
      <c r="I138" s="29">
        <v>770.26</v>
      </c>
      <c r="J138" s="29">
        <v>138.94999999999999</v>
      </c>
      <c r="K138" s="29">
        <v>-266.64</v>
      </c>
      <c r="L138" s="29">
        <v>-396.05</v>
      </c>
      <c r="M138" s="29">
        <v>75</v>
      </c>
      <c r="N138" s="29">
        <v>111.13</v>
      </c>
      <c r="O138" s="29">
        <v>1589.89</v>
      </c>
      <c r="Q138" s="73">
        <v>5</v>
      </c>
      <c r="R138" s="20" t="s">
        <v>175</v>
      </c>
      <c r="S138" s="20" t="s">
        <v>176</v>
      </c>
      <c r="U138" s="74">
        <f t="shared" si="84"/>
        <v>-258.63</v>
      </c>
      <c r="V138" s="74">
        <f t="shared" si="85"/>
        <v>-155.21</v>
      </c>
      <c r="W138" s="74">
        <f t="shared" si="86"/>
        <v>-227.57</v>
      </c>
      <c r="X138" s="74">
        <f t="shared" si="87"/>
        <v>-128.26</v>
      </c>
      <c r="Y138" s="74">
        <f t="shared" si="88"/>
        <v>-319.31</v>
      </c>
      <c r="Z138" s="74">
        <f t="shared" si="89"/>
        <v>-68.260000000000005</v>
      </c>
      <c r="AA138" s="74">
        <f t="shared" si="90"/>
        <v>-770.26</v>
      </c>
      <c r="AB138" s="74">
        <f t="shared" si="91"/>
        <v>-138.94999999999999</v>
      </c>
      <c r="AC138" s="74">
        <f t="shared" si="92"/>
        <v>266.64</v>
      </c>
      <c r="AD138" s="74">
        <f t="shared" si="93"/>
        <v>396.05</v>
      </c>
      <c r="AE138" s="74">
        <f t="shared" si="94"/>
        <v>-75</v>
      </c>
      <c r="AF138" s="74">
        <f t="shared" si="95"/>
        <v>-111.13</v>
      </c>
      <c r="AG138" s="74">
        <f t="shared" si="96"/>
        <v>-1589.89</v>
      </c>
      <c r="AH138" s="6" t="s">
        <v>43</v>
      </c>
    </row>
    <row r="139" spans="1:34">
      <c r="A139" s="28" t="s">
        <v>835</v>
      </c>
      <c r="B139" s="22" t="s">
        <v>836</v>
      </c>
      <c r="C139" s="29">
        <v>0</v>
      </c>
      <c r="D139" s="29">
        <v>0</v>
      </c>
      <c r="E139" s="29">
        <v>0</v>
      </c>
      <c r="F139" s="29">
        <v>0</v>
      </c>
      <c r="G139" s="29">
        <v>0</v>
      </c>
      <c r="H139" s="29">
        <v>0</v>
      </c>
      <c r="I139" s="29">
        <v>0</v>
      </c>
      <c r="J139" s="29">
        <v>0</v>
      </c>
      <c r="K139" s="29">
        <v>19.02</v>
      </c>
      <c r="L139" s="29">
        <v>0</v>
      </c>
      <c r="M139" s="29">
        <v>0</v>
      </c>
      <c r="N139" s="29">
        <v>0</v>
      </c>
      <c r="O139" s="29">
        <v>19.02</v>
      </c>
      <c r="Q139" s="73">
        <v>5</v>
      </c>
      <c r="R139" s="20" t="s">
        <v>175</v>
      </c>
      <c r="S139" s="20" t="s">
        <v>176</v>
      </c>
      <c r="U139" s="74">
        <f t="shared" si="84"/>
        <v>0</v>
      </c>
      <c r="V139" s="74">
        <f t="shared" si="85"/>
        <v>0</v>
      </c>
      <c r="W139" s="74">
        <f t="shared" si="86"/>
        <v>0</v>
      </c>
      <c r="X139" s="74">
        <f t="shared" si="87"/>
        <v>0</v>
      </c>
      <c r="Y139" s="74">
        <f t="shared" si="88"/>
        <v>0</v>
      </c>
      <c r="Z139" s="74">
        <f t="shared" si="89"/>
        <v>0</v>
      </c>
      <c r="AA139" s="74">
        <f t="shared" si="90"/>
        <v>0</v>
      </c>
      <c r="AB139" s="74">
        <f t="shared" si="91"/>
        <v>0</v>
      </c>
      <c r="AC139" s="74">
        <f t="shared" si="92"/>
        <v>-19.02</v>
      </c>
      <c r="AD139" s="74">
        <f t="shared" si="93"/>
        <v>0</v>
      </c>
      <c r="AE139" s="74">
        <f t="shared" si="94"/>
        <v>0</v>
      </c>
      <c r="AF139" s="74">
        <f t="shared" si="95"/>
        <v>0</v>
      </c>
      <c r="AG139" s="74">
        <f t="shared" si="96"/>
        <v>-19.02</v>
      </c>
      <c r="AH139" s="6" t="s">
        <v>43</v>
      </c>
    </row>
    <row r="140" spans="1:34">
      <c r="A140" s="28" t="s">
        <v>837</v>
      </c>
      <c r="B140" s="22" t="s">
        <v>838</v>
      </c>
      <c r="C140" s="29">
        <v>2224.42</v>
      </c>
      <c r="D140" s="29">
        <v>2134.31</v>
      </c>
      <c r="E140" s="29">
        <v>5419.43</v>
      </c>
      <c r="F140" s="29">
        <v>3489.54</v>
      </c>
      <c r="G140" s="29">
        <v>3208.42</v>
      </c>
      <c r="H140" s="29">
        <v>3355.73</v>
      </c>
      <c r="I140" s="29">
        <v>2949.01</v>
      </c>
      <c r="J140" s="29">
        <v>2452.4</v>
      </c>
      <c r="K140" s="29">
        <v>2870.79</v>
      </c>
      <c r="L140" s="29">
        <v>4493.8999999999996</v>
      </c>
      <c r="M140" s="29">
        <v>2560.85</v>
      </c>
      <c r="N140" s="29">
        <v>2507.9</v>
      </c>
      <c r="O140" s="29">
        <v>37666.699999999997</v>
      </c>
      <c r="Q140" s="73">
        <v>5</v>
      </c>
      <c r="R140" s="20" t="s">
        <v>175</v>
      </c>
      <c r="S140" s="20" t="s">
        <v>176</v>
      </c>
      <c r="U140" s="74">
        <f t="shared" si="84"/>
        <v>-2224.42</v>
      </c>
      <c r="V140" s="74">
        <f t="shared" si="85"/>
        <v>-2134.31</v>
      </c>
      <c r="W140" s="74">
        <f t="shared" si="86"/>
        <v>-5419.43</v>
      </c>
      <c r="X140" s="74">
        <f t="shared" si="87"/>
        <v>-3489.54</v>
      </c>
      <c r="Y140" s="74">
        <f t="shared" si="88"/>
        <v>-3208.42</v>
      </c>
      <c r="Z140" s="74">
        <f t="shared" si="89"/>
        <v>-3355.73</v>
      </c>
      <c r="AA140" s="74">
        <f t="shared" si="90"/>
        <v>-2949.01</v>
      </c>
      <c r="AB140" s="74">
        <f t="shared" si="91"/>
        <v>-2452.4</v>
      </c>
      <c r="AC140" s="74">
        <f t="shared" si="92"/>
        <v>-2870.79</v>
      </c>
      <c r="AD140" s="74">
        <f t="shared" si="93"/>
        <v>-4493.8999999999996</v>
      </c>
      <c r="AE140" s="74">
        <f t="shared" si="94"/>
        <v>-2560.85</v>
      </c>
      <c r="AF140" s="74">
        <f t="shared" si="95"/>
        <v>-2507.9</v>
      </c>
      <c r="AG140" s="74">
        <f t="shared" si="96"/>
        <v>-37666.699999999997</v>
      </c>
      <c r="AH140" s="6" t="s">
        <v>43</v>
      </c>
    </row>
    <row r="141" spans="1:34">
      <c r="A141" s="28" t="s">
        <v>839</v>
      </c>
      <c r="B141" s="22" t="s">
        <v>840</v>
      </c>
      <c r="C141" s="29">
        <v>0</v>
      </c>
      <c r="D141" s="29">
        <v>0</v>
      </c>
      <c r="E141" s="29">
        <v>0</v>
      </c>
      <c r="F141" s="29">
        <v>0</v>
      </c>
      <c r="G141" s="29">
        <v>0</v>
      </c>
      <c r="H141" s="29">
        <v>0</v>
      </c>
      <c r="I141" s="29">
        <v>0</v>
      </c>
      <c r="J141" s="29">
        <v>0</v>
      </c>
      <c r="K141" s="29">
        <v>0</v>
      </c>
      <c r="L141" s="29">
        <v>0</v>
      </c>
      <c r="M141" s="29">
        <v>2189.98</v>
      </c>
      <c r="N141" s="29">
        <v>0</v>
      </c>
      <c r="O141" s="29">
        <v>2189.98</v>
      </c>
      <c r="Q141" s="73">
        <v>5</v>
      </c>
      <c r="R141" s="20" t="s">
        <v>175</v>
      </c>
      <c r="S141" s="20" t="s">
        <v>176</v>
      </c>
      <c r="U141" s="74">
        <f t="shared" si="84"/>
        <v>0</v>
      </c>
      <c r="V141" s="74">
        <f t="shared" si="85"/>
        <v>0</v>
      </c>
      <c r="W141" s="74">
        <f t="shared" si="86"/>
        <v>0</v>
      </c>
      <c r="X141" s="74">
        <f t="shared" si="87"/>
        <v>0</v>
      </c>
      <c r="Y141" s="74">
        <f t="shared" si="88"/>
        <v>0</v>
      </c>
      <c r="Z141" s="74">
        <f t="shared" si="89"/>
        <v>0</v>
      </c>
      <c r="AA141" s="74">
        <f t="shared" si="90"/>
        <v>0</v>
      </c>
      <c r="AB141" s="74">
        <f t="shared" si="91"/>
        <v>0</v>
      </c>
      <c r="AC141" s="74">
        <f t="shared" si="92"/>
        <v>0</v>
      </c>
      <c r="AD141" s="74">
        <f t="shared" si="93"/>
        <v>0</v>
      </c>
      <c r="AE141" s="74">
        <f t="shared" si="94"/>
        <v>-2189.98</v>
      </c>
      <c r="AF141" s="74">
        <f t="shared" si="95"/>
        <v>0</v>
      </c>
      <c r="AG141" s="74">
        <f t="shared" si="96"/>
        <v>-2189.98</v>
      </c>
      <c r="AH141" s="6" t="s">
        <v>82</v>
      </c>
    </row>
    <row r="142" spans="1:34">
      <c r="A142" s="28" t="s">
        <v>841</v>
      </c>
      <c r="B142" s="22" t="s">
        <v>842</v>
      </c>
      <c r="C142" s="29">
        <v>-2011.4</v>
      </c>
      <c r="D142" s="29">
        <v>254</v>
      </c>
      <c r="E142" s="29">
        <v>-190</v>
      </c>
      <c r="F142" s="29">
        <v>317</v>
      </c>
      <c r="G142" s="29">
        <v>-380</v>
      </c>
      <c r="H142" s="29">
        <v>-1712</v>
      </c>
      <c r="I142" s="29">
        <v>2599</v>
      </c>
      <c r="J142" s="29">
        <v>-1141</v>
      </c>
      <c r="K142" s="29">
        <v>380</v>
      </c>
      <c r="L142" s="29">
        <v>952.4</v>
      </c>
      <c r="M142" s="29">
        <v>-634</v>
      </c>
      <c r="N142" s="29">
        <v>1585</v>
      </c>
      <c r="O142" s="29">
        <v>19</v>
      </c>
      <c r="Q142" s="73">
        <v>5</v>
      </c>
      <c r="R142" s="20" t="s">
        <v>175</v>
      </c>
      <c r="S142" s="20" t="s">
        <v>176</v>
      </c>
      <c r="U142" s="74">
        <f t="shared" si="84"/>
        <v>2011.4</v>
      </c>
      <c r="V142" s="74">
        <f t="shared" si="85"/>
        <v>-254</v>
      </c>
      <c r="W142" s="74">
        <f t="shared" si="86"/>
        <v>190</v>
      </c>
      <c r="X142" s="74">
        <f t="shared" si="87"/>
        <v>-317</v>
      </c>
      <c r="Y142" s="74">
        <f t="shared" si="88"/>
        <v>380</v>
      </c>
      <c r="Z142" s="74">
        <f t="shared" si="89"/>
        <v>1712</v>
      </c>
      <c r="AA142" s="74">
        <f t="shared" si="90"/>
        <v>-2599</v>
      </c>
      <c r="AB142" s="74">
        <f t="shared" si="91"/>
        <v>1141</v>
      </c>
      <c r="AC142" s="74">
        <f t="shared" si="92"/>
        <v>-380</v>
      </c>
      <c r="AD142" s="74">
        <f t="shared" si="93"/>
        <v>-952.4</v>
      </c>
      <c r="AE142" s="74">
        <f t="shared" si="94"/>
        <v>634</v>
      </c>
      <c r="AF142" s="74">
        <f t="shared" si="95"/>
        <v>-1585</v>
      </c>
      <c r="AG142" s="74">
        <f t="shared" si="96"/>
        <v>-19</v>
      </c>
      <c r="AH142" s="6" t="s">
        <v>82</v>
      </c>
    </row>
    <row r="143" spans="1:34">
      <c r="A143" s="28" t="s">
        <v>843</v>
      </c>
      <c r="B143" s="22" t="s">
        <v>844</v>
      </c>
      <c r="C143" s="29">
        <v>971.25</v>
      </c>
      <c r="D143" s="29">
        <v>945.25</v>
      </c>
      <c r="E143" s="29">
        <v>869</v>
      </c>
      <c r="F143" s="29">
        <v>988.75</v>
      </c>
      <c r="G143" s="29">
        <v>1537.75</v>
      </c>
      <c r="H143" s="29">
        <v>1243.5999999999999</v>
      </c>
      <c r="I143" s="29">
        <v>1321.2</v>
      </c>
      <c r="J143" s="29">
        <v>1485</v>
      </c>
      <c r="K143" s="29">
        <v>1711.35</v>
      </c>
      <c r="L143" s="29">
        <v>1884.5</v>
      </c>
      <c r="M143" s="29">
        <v>1839.15</v>
      </c>
      <c r="N143" s="29">
        <v>2135.15</v>
      </c>
      <c r="O143" s="29">
        <v>16931.95</v>
      </c>
      <c r="Q143" s="73">
        <v>5</v>
      </c>
      <c r="R143" s="20" t="s">
        <v>175</v>
      </c>
      <c r="S143" s="20" t="s">
        <v>176</v>
      </c>
      <c r="U143" s="74">
        <f t="shared" si="84"/>
        <v>-971.25</v>
      </c>
      <c r="V143" s="74">
        <f t="shared" si="85"/>
        <v>-945.25</v>
      </c>
      <c r="W143" s="74">
        <f t="shared" si="86"/>
        <v>-869</v>
      </c>
      <c r="X143" s="74">
        <f t="shared" si="87"/>
        <v>-988.75</v>
      </c>
      <c r="Y143" s="74">
        <f t="shared" si="88"/>
        <v>-1537.75</v>
      </c>
      <c r="Z143" s="74">
        <f t="shared" si="89"/>
        <v>-1243.5999999999999</v>
      </c>
      <c r="AA143" s="74">
        <f t="shared" si="90"/>
        <v>-1321.2</v>
      </c>
      <c r="AB143" s="74">
        <f t="shared" si="91"/>
        <v>-1485</v>
      </c>
      <c r="AC143" s="74">
        <f t="shared" si="92"/>
        <v>-1711.35</v>
      </c>
      <c r="AD143" s="74">
        <f t="shared" si="93"/>
        <v>-1884.5</v>
      </c>
      <c r="AE143" s="74">
        <f t="shared" si="94"/>
        <v>-1839.15</v>
      </c>
      <c r="AF143" s="74">
        <f t="shared" si="95"/>
        <v>-2135.15</v>
      </c>
      <c r="AG143" s="74">
        <f t="shared" si="96"/>
        <v>-16931.95</v>
      </c>
      <c r="AH143" s="6" t="s">
        <v>43</v>
      </c>
    </row>
    <row r="144" spans="1:34">
      <c r="A144" s="28" t="s">
        <v>845</v>
      </c>
      <c r="B144" s="22" t="s">
        <v>846</v>
      </c>
      <c r="C144" s="29">
        <v>3109.83</v>
      </c>
      <c r="D144" s="29">
        <v>3336.2</v>
      </c>
      <c r="E144" s="29">
        <v>3263.4</v>
      </c>
      <c r="F144" s="29">
        <v>3719.39</v>
      </c>
      <c r="G144" s="29">
        <v>3593.59</v>
      </c>
      <c r="H144" s="29">
        <v>4378.95</v>
      </c>
      <c r="I144" s="29">
        <v>4464.32</v>
      </c>
      <c r="J144" s="29">
        <v>4421.43</v>
      </c>
      <c r="K144" s="29">
        <v>4485.79</v>
      </c>
      <c r="L144" s="29">
        <v>6731.58</v>
      </c>
      <c r="M144" s="29">
        <v>15249.41</v>
      </c>
      <c r="N144" s="29">
        <v>7711.14</v>
      </c>
      <c r="O144" s="29">
        <v>64465.03</v>
      </c>
      <c r="Q144" s="73">
        <v>5</v>
      </c>
      <c r="R144" s="20" t="s">
        <v>175</v>
      </c>
      <c r="S144" s="20" t="s">
        <v>176</v>
      </c>
      <c r="U144" s="74">
        <f t="shared" si="84"/>
        <v>-3109.83</v>
      </c>
      <c r="V144" s="74">
        <f t="shared" si="85"/>
        <v>-3336.2</v>
      </c>
      <c r="W144" s="74">
        <f t="shared" si="86"/>
        <v>-3263.4</v>
      </c>
      <c r="X144" s="74">
        <f t="shared" si="87"/>
        <v>-3719.39</v>
      </c>
      <c r="Y144" s="74">
        <f t="shared" si="88"/>
        <v>-3593.59</v>
      </c>
      <c r="Z144" s="74">
        <f t="shared" si="89"/>
        <v>-4378.95</v>
      </c>
      <c r="AA144" s="74">
        <f t="shared" si="90"/>
        <v>-4464.32</v>
      </c>
      <c r="AB144" s="74">
        <f t="shared" si="91"/>
        <v>-4421.43</v>
      </c>
      <c r="AC144" s="74">
        <f t="shared" si="92"/>
        <v>-4485.79</v>
      </c>
      <c r="AD144" s="74">
        <f t="shared" si="93"/>
        <v>-6731.58</v>
      </c>
      <c r="AE144" s="74">
        <f t="shared" si="94"/>
        <v>-15249.41</v>
      </c>
      <c r="AF144" s="74">
        <f t="shared" si="95"/>
        <v>-7711.14</v>
      </c>
      <c r="AG144" s="74">
        <f t="shared" si="96"/>
        <v>-64465.03</v>
      </c>
      <c r="AH144" s="6" t="s">
        <v>43</v>
      </c>
    </row>
    <row r="145" spans="1:34">
      <c r="A145" s="28" t="s">
        <v>847</v>
      </c>
      <c r="B145" s="22" t="s">
        <v>848</v>
      </c>
      <c r="C145" s="29">
        <v>2361.85</v>
      </c>
      <c r="D145" s="29">
        <v>2593.46</v>
      </c>
      <c r="E145" s="29">
        <v>2535.3200000000002</v>
      </c>
      <c r="F145" s="29">
        <v>2523.3200000000002</v>
      </c>
      <c r="G145" s="29">
        <v>2561.1799999999998</v>
      </c>
      <c r="H145" s="29">
        <v>2606.48</v>
      </c>
      <c r="I145" s="29">
        <v>2574.61</v>
      </c>
      <c r="J145" s="29">
        <v>2574.61</v>
      </c>
      <c r="K145" s="29">
        <v>2520.4899999999998</v>
      </c>
      <c r="L145" s="29">
        <v>5115.6000000000004</v>
      </c>
      <c r="M145" s="29">
        <v>126.33</v>
      </c>
      <c r="N145" s="29">
        <v>2611.5</v>
      </c>
      <c r="O145" s="29">
        <v>30704.75</v>
      </c>
      <c r="Q145" s="73">
        <v>5</v>
      </c>
      <c r="R145" s="20" t="s">
        <v>175</v>
      </c>
      <c r="S145" s="20" t="s">
        <v>176</v>
      </c>
      <c r="U145" s="74">
        <f t="shared" si="84"/>
        <v>-2361.85</v>
      </c>
      <c r="V145" s="74">
        <f t="shared" si="85"/>
        <v>-2593.46</v>
      </c>
      <c r="W145" s="74">
        <f t="shared" si="86"/>
        <v>-2535.3200000000002</v>
      </c>
      <c r="X145" s="74">
        <f t="shared" si="87"/>
        <v>-2523.3200000000002</v>
      </c>
      <c r="Y145" s="74">
        <f t="shared" si="88"/>
        <v>-2561.1799999999998</v>
      </c>
      <c r="Z145" s="74">
        <f t="shared" si="89"/>
        <v>-2606.48</v>
      </c>
      <c r="AA145" s="74">
        <f t="shared" si="90"/>
        <v>-2574.61</v>
      </c>
      <c r="AB145" s="74">
        <f t="shared" si="91"/>
        <v>-2574.61</v>
      </c>
      <c r="AC145" s="74">
        <f t="shared" si="92"/>
        <v>-2520.4899999999998</v>
      </c>
      <c r="AD145" s="74">
        <f t="shared" si="93"/>
        <v>-5115.6000000000004</v>
      </c>
      <c r="AE145" s="74">
        <f t="shared" si="94"/>
        <v>-126.33</v>
      </c>
      <c r="AF145" s="74">
        <f t="shared" si="95"/>
        <v>-2611.5</v>
      </c>
      <c r="AG145" s="74">
        <f t="shared" si="96"/>
        <v>-30704.75</v>
      </c>
      <c r="AH145" s="6" t="s">
        <v>43</v>
      </c>
    </row>
    <row r="146" spans="1:34">
      <c r="A146" s="28" t="s">
        <v>849</v>
      </c>
      <c r="B146" s="22" t="s">
        <v>850</v>
      </c>
      <c r="C146" s="29">
        <v>0</v>
      </c>
      <c r="D146" s="29">
        <v>0</v>
      </c>
      <c r="E146" s="29">
        <v>0</v>
      </c>
      <c r="F146" s="29">
        <v>0</v>
      </c>
      <c r="G146" s="29">
        <v>26</v>
      </c>
      <c r="H146" s="29">
        <v>0</v>
      </c>
      <c r="I146" s="29">
        <v>40</v>
      </c>
      <c r="J146" s="29">
        <v>0</v>
      </c>
      <c r="K146" s="29">
        <v>100</v>
      </c>
      <c r="L146" s="29">
        <v>0</v>
      </c>
      <c r="M146" s="29">
        <v>0</v>
      </c>
      <c r="N146" s="29">
        <v>0</v>
      </c>
      <c r="O146" s="29">
        <v>166</v>
      </c>
      <c r="Q146" s="73">
        <v>5</v>
      </c>
      <c r="R146" s="20" t="s">
        <v>175</v>
      </c>
      <c r="S146" s="20" t="s">
        <v>176</v>
      </c>
      <c r="U146" s="74">
        <f t="shared" si="84"/>
        <v>0</v>
      </c>
      <c r="V146" s="74">
        <f t="shared" si="85"/>
        <v>0</v>
      </c>
      <c r="W146" s="74">
        <f t="shared" si="86"/>
        <v>0</v>
      </c>
      <c r="X146" s="74">
        <f t="shared" si="87"/>
        <v>0</v>
      </c>
      <c r="Y146" s="74">
        <f t="shared" si="88"/>
        <v>-26</v>
      </c>
      <c r="Z146" s="74">
        <f t="shared" si="89"/>
        <v>0</v>
      </c>
      <c r="AA146" s="74">
        <f t="shared" si="90"/>
        <v>-40</v>
      </c>
      <c r="AB146" s="74">
        <f t="shared" si="91"/>
        <v>0</v>
      </c>
      <c r="AC146" s="74">
        <f t="shared" si="92"/>
        <v>-100</v>
      </c>
      <c r="AD146" s="74">
        <f t="shared" si="93"/>
        <v>0</v>
      </c>
      <c r="AE146" s="74">
        <f t="shared" si="94"/>
        <v>0</v>
      </c>
      <c r="AF146" s="74">
        <f t="shared" si="95"/>
        <v>0</v>
      </c>
      <c r="AG146" s="74">
        <f t="shared" si="96"/>
        <v>-166</v>
      </c>
      <c r="AH146" s="6" t="s">
        <v>43</v>
      </c>
    </row>
    <row r="147" spans="1:34">
      <c r="A147" s="28" t="s">
        <v>851</v>
      </c>
      <c r="B147" s="22" t="s">
        <v>852</v>
      </c>
      <c r="C147" s="29">
        <v>0</v>
      </c>
      <c r="D147" s="29">
        <v>0</v>
      </c>
      <c r="E147" s="29">
        <v>0</v>
      </c>
      <c r="F147" s="29">
        <v>0</v>
      </c>
      <c r="G147" s="29">
        <v>0</v>
      </c>
      <c r="H147" s="29">
        <v>0</v>
      </c>
      <c r="I147" s="29">
        <v>0</v>
      </c>
      <c r="J147" s="29">
        <v>246.2</v>
      </c>
      <c r="K147" s="29">
        <v>0</v>
      </c>
      <c r="L147" s="29">
        <v>0</v>
      </c>
      <c r="M147" s="29">
        <v>0</v>
      </c>
      <c r="N147" s="29">
        <v>0</v>
      </c>
      <c r="O147" s="29">
        <v>246.2</v>
      </c>
      <c r="Q147" s="73">
        <v>5</v>
      </c>
      <c r="R147" s="20" t="s">
        <v>175</v>
      </c>
      <c r="S147" s="20" t="s">
        <v>176</v>
      </c>
      <c r="U147" s="74">
        <f t="shared" si="84"/>
        <v>0</v>
      </c>
      <c r="V147" s="74">
        <f t="shared" si="85"/>
        <v>0</v>
      </c>
      <c r="W147" s="74">
        <f t="shared" si="86"/>
        <v>0</v>
      </c>
      <c r="X147" s="74">
        <f t="shared" si="87"/>
        <v>0</v>
      </c>
      <c r="Y147" s="74">
        <f t="shared" si="88"/>
        <v>0</v>
      </c>
      <c r="Z147" s="74">
        <f t="shared" si="89"/>
        <v>0</v>
      </c>
      <c r="AA147" s="74">
        <f t="shared" si="90"/>
        <v>0</v>
      </c>
      <c r="AB147" s="74">
        <f t="shared" si="91"/>
        <v>-246.2</v>
      </c>
      <c r="AC147" s="74">
        <f t="shared" si="92"/>
        <v>0</v>
      </c>
      <c r="AD147" s="74">
        <f t="shared" si="93"/>
        <v>0</v>
      </c>
      <c r="AE147" s="74">
        <f t="shared" si="94"/>
        <v>0</v>
      </c>
      <c r="AF147" s="74">
        <f t="shared" si="95"/>
        <v>0</v>
      </c>
      <c r="AG147" s="74">
        <f t="shared" si="96"/>
        <v>-246.2</v>
      </c>
      <c r="AH147" s="6" t="s">
        <v>43</v>
      </c>
    </row>
    <row r="148" spans="1:34">
      <c r="A148" s="28" t="s">
        <v>853</v>
      </c>
      <c r="B148" s="22" t="s">
        <v>73</v>
      </c>
      <c r="C148" s="29">
        <v>0</v>
      </c>
      <c r="D148" s="29">
        <v>0</v>
      </c>
      <c r="E148" s="29">
        <v>0</v>
      </c>
      <c r="F148" s="29">
        <v>0</v>
      </c>
      <c r="G148" s="29">
        <v>0</v>
      </c>
      <c r="H148" s="29">
        <v>0</v>
      </c>
      <c r="I148" s="29">
        <v>0</v>
      </c>
      <c r="J148" s="29">
        <v>0</v>
      </c>
      <c r="K148" s="29">
        <v>615.94000000000005</v>
      </c>
      <c r="L148" s="29">
        <v>0</v>
      </c>
      <c r="M148" s="29">
        <v>0</v>
      </c>
      <c r="N148" s="29">
        <v>0</v>
      </c>
      <c r="O148" s="29">
        <v>615.94000000000005</v>
      </c>
      <c r="Q148" s="73">
        <v>5</v>
      </c>
      <c r="R148" s="20" t="s">
        <v>175</v>
      </c>
      <c r="S148" s="20" t="s">
        <v>176</v>
      </c>
      <c r="U148" s="74">
        <f t="shared" si="84"/>
        <v>0</v>
      </c>
      <c r="V148" s="74">
        <f t="shared" si="85"/>
        <v>0</v>
      </c>
      <c r="W148" s="74">
        <f t="shared" si="86"/>
        <v>0</v>
      </c>
      <c r="X148" s="74">
        <f t="shared" si="87"/>
        <v>0</v>
      </c>
      <c r="Y148" s="74">
        <f t="shared" si="88"/>
        <v>0</v>
      </c>
      <c r="Z148" s="74">
        <f t="shared" si="89"/>
        <v>0</v>
      </c>
      <c r="AA148" s="74">
        <f t="shared" si="90"/>
        <v>0</v>
      </c>
      <c r="AB148" s="74">
        <f t="shared" si="91"/>
        <v>0</v>
      </c>
      <c r="AC148" s="74">
        <f t="shared" si="92"/>
        <v>-615.94000000000005</v>
      </c>
      <c r="AD148" s="74">
        <f t="shared" si="93"/>
        <v>0</v>
      </c>
      <c r="AE148" s="74">
        <f t="shared" si="94"/>
        <v>0</v>
      </c>
      <c r="AF148" s="74">
        <f t="shared" si="95"/>
        <v>0</v>
      </c>
      <c r="AG148" s="74">
        <f t="shared" si="96"/>
        <v>-615.94000000000005</v>
      </c>
      <c r="AH148" s="6" t="s">
        <v>82</v>
      </c>
    </row>
    <row r="149" spans="1:34">
      <c r="A149" s="28" t="s">
        <v>854</v>
      </c>
      <c r="B149" s="22" t="s">
        <v>855</v>
      </c>
      <c r="C149" s="29">
        <v>75</v>
      </c>
      <c r="D149" s="29">
        <v>75</v>
      </c>
      <c r="E149" s="29">
        <v>1083.5</v>
      </c>
      <c r="F149" s="29">
        <v>75</v>
      </c>
      <c r="G149" s="29">
        <v>409.62</v>
      </c>
      <c r="H149" s="29">
        <v>139.34</v>
      </c>
      <c r="I149" s="29">
        <v>128.34</v>
      </c>
      <c r="J149" s="29">
        <v>75</v>
      </c>
      <c r="K149" s="29">
        <v>75</v>
      </c>
      <c r="L149" s="29">
        <v>75</v>
      </c>
      <c r="M149" s="29">
        <v>75</v>
      </c>
      <c r="N149" s="29">
        <v>361.49</v>
      </c>
      <c r="O149" s="29">
        <v>2647.29</v>
      </c>
      <c r="Q149" s="73">
        <v>5</v>
      </c>
      <c r="R149" s="20" t="s">
        <v>175</v>
      </c>
      <c r="S149" s="20" t="s">
        <v>176</v>
      </c>
      <c r="U149" s="74">
        <f t="shared" si="84"/>
        <v>-75</v>
      </c>
      <c r="V149" s="74">
        <f t="shared" si="85"/>
        <v>-75</v>
      </c>
      <c r="W149" s="74">
        <f t="shared" si="86"/>
        <v>-1083.5</v>
      </c>
      <c r="X149" s="74">
        <f t="shared" si="87"/>
        <v>-75</v>
      </c>
      <c r="Y149" s="74">
        <f t="shared" si="88"/>
        <v>-409.62</v>
      </c>
      <c r="Z149" s="74">
        <f t="shared" si="89"/>
        <v>-139.34</v>
      </c>
      <c r="AA149" s="74">
        <f t="shared" si="90"/>
        <v>-128.34</v>
      </c>
      <c r="AB149" s="74">
        <f t="shared" si="91"/>
        <v>-75</v>
      </c>
      <c r="AC149" s="74">
        <f t="shared" si="92"/>
        <v>-75</v>
      </c>
      <c r="AD149" s="74">
        <f t="shared" si="93"/>
        <v>-75</v>
      </c>
      <c r="AE149" s="74">
        <f t="shared" si="94"/>
        <v>-75</v>
      </c>
      <c r="AF149" s="74">
        <f t="shared" si="95"/>
        <v>-361.49</v>
      </c>
      <c r="AG149" s="74">
        <f t="shared" si="96"/>
        <v>-2647.29</v>
      </c>
      <c r="AH149" s="6" t="s">
        <v>82</v>
      </c>
    </row>
    <row r="150" spans="1:34">
      <c r="B150" s="33" t="s">
        <v>822</v>
      </c>
      <c r="C150" s="34">
        <v>8028.2800000000007</v>
      </c>
      <c r="D150" s="34">
        <v>10742.91</v>
      </c>
      <c r="E150" s="34">
        <v>14416.73</v>
      </c>
      <c r="F150" s="34">
        <v>12406.46</v>
      </c>
      <c r="G150" s="34">
        <v>12813.660000000002</v>
      </c>
      <c r="H150" s="34">
        <v>11221.649999999998</v>
      </c>
      <c r="I150" s="34">
        <v>16140.18</v>
      </c>
      <c r="J150" s="34">
        <v>11611.550000000003</v>
      </c>
      <c r="K150" s="34">
        <v>13837.369999999999</v>
      </c>
      <c r="L150" s="34">
        <v>20191.439999999999</v>
      </c>
      <c r="M150" s="34">
        <v>22832.93</v>
      </c>
      <c r="N150" s="34">
        <v>18687.980000000003</v>
      </c>
      <c r="O150" s="34">
        <v>172931.14000000004</v>
      </c>
      <c r="Q150" s="73">
        <v>5</v>
      </c>
      <c r="R150" s="20" t="s">
        <v>175</v>
      </c>
      <c r="S150" s="20" t="s">
        <v>176</v>
      </c>
      <c r="U150" s="74">
        <f t="shared" si="84"/>
        <v>-8028.2800000000007</v>
      </c>
      <c r="V150" s="74">
        <f t="shared" si="85"/>
        <v>-10742.91</v>
      </c>
      <c r="W150" s="74">
        <f t="shared" si="86"/>
        <v>-14416.73</v>
      </c>
      <c r="X150" s="74">
        <f t="shared" si="87"/>
        <v>-12406.46</v>
      </c>
      <c r="Y150" s="74">
        <f t="shared" si="88"/>
        <v>-12813.660000000002</v>
      </c>
      <c r="Z150" s="74">
        <f t="shared" si="89"/>
        <v>-11221.649999999998</v>
      </c>
      <c r="AA150" s="74">
        <f t="shared" si="90"/>
        <v>-16140.18</v>
      </c>
      <c r="AB150" s="74">
        <f t="shared" si="91"/>
        <v>-11611.550000000003</v>
      </c>
      <c r="AC150" s="74">
        <f t="shared" si="92"/>
        <v>-13837.369999999999</v>
      </c>
      <c r="AD150" s="74">
        <f t="shared" si="93"/>
        <v>-20191.439999999999</v>
      </c>
      <c r="AE150" s="74">
        <f t="shared" si="94"/>
        <v>-22832.93</v>
      </c>
      <c r="AF150" s="74">
        <f t="shared" si="95"/>
        <v>-18687.980000000003</v>
      </c>
      <c r="AG150" s="74">
        <f t="shared" si="96"/>
        <v>-172931.14000000004</v>
      </c>
    </row>
    <row r="151" spans="1:34">
      <c r="Q151" s="73">
        <v>5</v>
      </c>
      <c r="R151" s="20" t="s">
        <v>175</v>
      </c>
      <c r="S151" s="20" t="s">
        <v>176</v>
      </c>
      <c r="U151" s="74">
        <f t="shared" si="84"/>
        <v>0</v>
      </c>
      <c r="V151" s="74">
        <f t="shared" si="85"/>
        <v>0</v>
      </c>
      <c r="W151" s="74">
        <f t="shared" si="86"/>
        <v>0</v>
      </c>
      <c r="X151" s="74">
        <f t="shared" si="87"/>
        <v>0</v>
      </c>
      <c r="Y151" s="74">
        <f t="shared" si="88"/>
        <v>0</v>
      </c>
      <c r="Z151" s="74">
        <f t="shared" si="89"/>
        <v>0</v>
      </c>
      <c r="AA151" s="74">
        <f t="shared" si="90"/>
        <v>0</v>
      </c>
      <c r="AB151" s="74">
        <f t="shared" si="91"/>
        <v>0</v>
      </c>
      <c r="AC151" s="74">
        <f t="shared" si="92"/>
        <v>0</v>
      </c>
      <c r="AD151" s="74">
        <f t="shared" si="93"/>
        <v>0</v>
      </c>
      <c r="AE151" s="74">
        <f t="shared" si="94"/>
        <v>0</v>
      </c>
      <c r="AF151" s="74">
        <f t="shared" si="95"/>
        <v>0</v>
      </c>
      <c r="AG151" s="74">
        <f t="shared" si="96"/>
        <v>0</v>
      </c>
    </row>
    <row r="152" spans="1:34">
      <c r="A152" s="27" t="s">
        <v>50</v>
      </c>
      <c r="Q152" s="73">
        <v>5</v>
      </c>
      <c r="R152" s="20" t="s">
        <v>175</v>
      </c>
      <c r="S152" s="20" t="s">
        <v>176</v>
      </c>
      <c r="U152" s="74">
        <f t="shared" si="84"/>
        <v>0</v>
      </c>
      <c r="V152" s="74">
        <f t="shared" si="85"/>
        <v>0</v>
      </c>
      <c r="W152" s="74">
        <f t="shared" si="86"/>
        <v>0</v>
      </c>
      <c r="X152" s="74">
        <f t="shared" si="87"/>
        <v>0</v>
      </c>
      <c r="Y152" s="74">
        <f t="shared" si="88"/>
        <v>0</v>
      </c>
      <c r="Z152" s="74">
        <f t="shared" si="89"/>
        <v>0</v>
      </c>
      <c r="AA152" s="74">
        <f t="shared" si="90"/>
        <v>0</v>
      </c>
      <c r="AB152" s="74">
        <f t="shared" si="91"/>
        <v>0</v>
      </c>
      <c r="AC152" s="74">
        <f t="shared" si="92"/>
        <v>0</v>
      </c>
      <c r="AD152" s="74">
        <f t="shared" si="93"/>
        <v>0</v>
      </c>
      <c r="AE152" s="74">
        <f t="shared" si="94"/>
        <v>0</v>
      </c>
      <c r="AF152" s="74">
        <f t="shared" si="95"/>
        <v>0</v>
      </c>
      <c r="AG152" s="74">
        <f t="shared" si="96"/>
        <v>0</v>
      </c>
    </row>
    <row r="153" spans="1:34">
      <c r="A153" s="28" t="s">
        <v>856</v>
      </c>
      <c r="B153" s="22" t="s">
        <v>51</v>
      </c>
      <c r="C153" s="29">
        <v>8989.16</v>
      </c>
      <c r="D153" s="29">
        <v>8931.34</v>
      </c>
      <c r="E153" s="29">
        <v>9053.56</v>
      </c>
      <c r="F153" s="29">
        <v>8768.19</v>
      </c>
      <c r="G153" s="29">
        <v>9041.15</v>
      </c>
      <c r="H153" s="29">
        <v>8716.7900000000009</v>
      </c>
      <c r="I153" s="29">
        <v>9372</v>
      </c>
      <c r="J153" s="29">
        <v>8521.0300000000007</v>
      </c>
      <c r="K153" s="29">
        <v>9188.68</v>
      </c>
      <c r="L153" s="29">
        <v>9197.9500000000007</v>
      </c>
      <c r="M153" s="29">
        <v>8939.9699999999993</v>
      </c>
      <c r="N153" s="29">
        <v>9828.09</v>
      </c>
      <c r="O153" s="29">
        <v>108547.91</v>
      </c>
      <c r="Q153" s="73">
        <v>5</v>
      </c>
      <c r="R153" s="20" t="s">
        <v>175</v>
      </c>
      <c r="S153" s="20" t="s">
        <v>176</v>
      </c>
      <c r="U153" s="74">
        <f t="shared" si="84"/>
        <v>-8989.16</v>
      </c>
      <c r="V153" s="74">
        <f t="shared" si="85"/>
        <v>-8931.34</v>
      </c>
      <c r="W153" s="74">
        <f t="shared" si="86"/>
        <v>-9053.56</v>
      </c>
      <c r="X153" s="74">
        <f t="shared" si="87"/>
        <v>-8768.19</v>
      </c>
      <c r="Y153" s="74">
        <f t="shared" si="88"/>
        <v>-9041.15</v>
      </c>
      <c r="Z153" s="74">
        <f t="shared" si="89"/>
        <v>-8716.7900000000009</v>
      </c>
      <c r="AA153" s="74">
        <f t="shared" si="90"/>
        <v>-9372</v>
      </c>
      <c r="AB153" s="74">
        <f t="shared" si="91"/>
        <v>-8521.0300000000007</v>
      </c>
      <c r="AC153" s="74">
        <f t="shared" si="92"/>
        <v>-9188.68</v>
      </c>
      <c r="AD153" s="74">
        <f t="shared" si="93"/>
        <v>-9197.9500000000007</v>
      </c>
      <c r="AE153" s="74">
        <f t="shared" si="94"/>
        <v>-8939.9699999999993</v>
      </c>
      <c r="AF153" s="74">
        <f t="shared" si="95"/>
        <v>-9828.09</v>
      </c>
      <c r="AG153" s="74">
        <f t="shared" si="96"/>
        <v>-108547.91</v>
      </c>
      <c r="AH153" s="6" t="s">
        <v>51</v>
      </c>
    </row>
    <row r="154" spans="1:34">
      <c r="B154" s="33" t="s">
        <v>50</v>
      </c>
      <c r="C154" s="34">
        <v>8989.16</v>
      </c>
      <c r="D154" s="34">
        <v>8931.34</v>
      </c>
      <c r="E154" s="34">
        <v>9053.56</v>
      </c>
      <c r="F154" s="34">
        <v>8768.19</v>
      </c>
      <c r="G154" s="34">
        <v>9041.15</v>
      </c>
      <c r="H154" s="34">
        <v>8716.7900000000009</v>
      </c>
      <c r="I154" s="34">
        <v>9372</v>
      </c>
      <c r="J154" s="34">
        <v>8521.0300000000007</v>
      </c>
      <c r="K154" s="34">
        <v>9188.68</v>
      </c>
      <c r="L154" s="34">
        <v>9197.9500000000007</v>
      </c>
      <c r="M154" s="34">
        <v>8939.9699999999993</v>
      </c>
      <c r="N154" s="34">
        <v>9828.09</v>
      </c>
      <c r="O154" s="34">
        <v>108547.91</v>
      </c>
      <c r="Q154" s="75">
        <v>5</v>
      </c>
      <c r="R154" s="76" t="str">
        <f>R153</f>
        <v>Teagen</v>
      </c>
      <c r="S154" s="76" t="str">
        <f>S153</f>
        <v>TEA</v>
      </c>
      <c r="T154" s="75">
        <f>T153</f>
        <v>0</v>
      </c>
      <c r="U154" s="77">
        <f t="shared" ref="U154:AG154" si="97">SUM(U127:U153)</f>
        <v>-38053.740000000005</v>
      </c>
      <c r="V154" s="77">
        <f t="shared" si="97"/>
        <v>-36543.83</v>
      </c>
      <c r="W154" s="77">
        <f t="shared" si="97"/>
        <v>-46694.58</v>
      </c>
      <c r="X154" s="77">
        <f t="shared" si="97"/>
        <v>-43393.240000000005</v>
      </c>
      <c r="Y154" s="77">
        <f t="shared" si="97"/>
        <v>-49866.37</v>
      </c>
      <c r="Z154" s="77">
        <f t="shared" si="97"/>
        <v>-40853.729999999996</v>
      </c>
      <c r="AA154" s="77">
        <f t="shared" si="97"/>
        <v>-58153.69</v>
      </c>
      <c r="AB154" s="77">
        <f t="shared" si="97"/>
        <v>-41290.320000000007</v>
      </c>
      <c r="AC154" s="77">
        <f t="shared" si="97"/>
        <v>-47513.289999999994</v>
      </c>
      <c r="AD154" s="77">
        <f t="shared" si="97"/>
        <v>-63638.520000000004</v>
      </c>
      <c r="AE154" s="77">
        <f t="shared" si="97"/>
        <v>-72111.77</v>
      </c>
      <c r="AF154" s="77">
        <f t="shared" si="97"/>
        <v>-57203.630000000005</v>
      </c>
      <c r="AG154" s="77">
        <f t="shared" si="97"/>
        <v>-595316.71000000008</v>
      </c>
    </row>
    <row r="156" spans="1:34">
      <c r="A156" s="27" t="s">
        <v>857</v>
      </c>
    </row>
    <row r="157" spans="1:34">
      <c r="A157" s="28" t="s">
        <v>858</v>
      </c>
      <c r="B157" s="22" t="s">
        <v>859</v>
      </c>
      <c r="C157" s="29">
        <v>21078</v>
      </c>
      <c r="D157" s="29">
        <v>21078</v>
      </c>
      <c r="E157" s="29">
        <v>21078</v>
      </c>
      <c r="F157" s="29">
        <v>21078</v>
      </c>
      <c r="G157" s="29">
        <v>21078</v>
      </c>
      <c r="H157" s="29">
        <v>21078</v>
      </c>
      <c r="I157" s="29">
        <v>21078</v>
      </c>
      <c r="J157" s="29">
        <v>21078</v>
      </c>
      <c r="K157" s="29">
        <v>21078</v>
      </c>
      <c r="L157" s="29">
        <v>21078</v>
      </c>
      <c r="M157" s="29">
        <v>21078</v>
      </c>
      <c r="N157" s="29">
        <v>21078</v>
      </c>
      <c r="O157" s="29">
        <v>252936</v>
      </c>
      <c r="Q157" s="73">
        <v>5</v>
      </c>
      <c r="R157" s="20" t="s">
        <v>175</v>
      </c>
      <c r="S157" s="20" t="s">
        <v>176</v>
      </c>
      <c r="U157" s="74">
        <f t="shared" ref="U157:U164" si="98">IF(5 = Q157, C157 * -1, C157)</f>
        <v>-21078</v>
      </c>
      <c r="V157" s="74">
        <f t="shared" ref="V157:V164" si="99">IF(5 = Q157, D157 * -1, D157)</f>
        <v>-21078</v>
      </c>
      <c r="W157" s="74">
        <f t="shared" ref="W157:W164" si="100">IF(5 = Q157, E157 * -1, E157)</f>
        <v>-21078</v>
      </c>
      <c r="X157" s="74">
        <f t="shared" ref="X157:X164" si="101">IF(5 = Q157, F157 * -1, F157)</f>
        <v>-21078</v>
      </c>
      <c r="Y157" s="74">
        <f t="shared" ref="Y157:Y164" si="102">IF(5 = Q157, G157 * -1, G157)</f>
        <v>-21078</v>
      </c>
      <c r="Z157" s="74">
        <f t="shared" ref="Z157:Z164" si="103">IF(5 = Q157, H157 * -1, H157)</f>
        <v>-21078</v>
      </c>
      <c r="AA157" s="74">
        <f t="shared" ref="AA157:AA164" si="104">IF(5 = Q157, I157 * -1, I157)</f>
        <v>-21078</v>
      </c>
      <c r="AB157" s="74">
        <f t="shared" ref="AB157:AB164" si="105">IF(5 = Q157, J157 * -1, J157)</f>
        <v>-21078</v>
      </c>
      <c r="AC157" s="74">
        <f t="shared" ref="AC157:AC164" si="106">IF(5 = Q157, K157 * -1, K157)</f>
        <v>-21078</v>
      </c>
      <c r="AD157" s="74">
        <f t="shared" ref="AD157:AD164" si="107">IF(5 = Q157, L157 * -1, L157)</f>
        <v>-21078</v>
      </c>
      <c r="AE157" s="74">
        <f t="shared" ref="AE157:AE164" si="108">IF(5 = Q157, M157 * -1, M157)</f>
        <v>-21078</v>
      </c>
      <c r="AF157" s="74">
        <f t="shared" ref="AF157:AF164" si="109">IF(5 = Q157, N157 * -1, N157)</f>
        <v>-21078</v>
      </c>
      <c r="AG157" s="74">
        <f t="shared" ref="AG157:AG164" si="110">IF(5 = Q157, O157 * -1, O157)</f>
        <v>-252936</v>
      </c>
      <c r="AH157" s="6" t="s">
        <v>64</v>
      </c>
    </row>
    <row r="158" spans="1:34">
      <c r="A158" s="28" t="s">
        <v>860</v>
      </c>
      <c r="B158" s="22" t="s">
        <v>861</v>
      </c>
      <c r="C158" s="29">
        <v>28259</v>
      </c>
      <c r="D158" s="29">
        <v>28259</v>
      </c>
      <c r="E158" s="29">
        <v>28259</v>
      </c>
      <c r="F158" s="29">
        <v>28259</v>
      </c>
      <c r="G158" s="29">
        <v>27231.759999999998</v>
      </c>
      <c r="H158" s="29">
        <v>27233.51</v>
      </c>
      <c r="I158" s="29">
        <v>27231.759999999998</v>
      </c>
      <c r="J158" s="29">
        <v>27231.759999999998</v>
      </c>
      <c r="K158" s="29">
        <v>27231.759999999998</v>
      </c>
      <c r="L158" s="29">
        <v>29437.88</v>
      </c>
      <c r="M158" s="29">
        <v>29437.88</v>
      </c>
      <c r="N158" s="29">
        <v>25702.22</v>
      </c>
      <c r="O158" s="29">
        <v>333774.53000000003</v>
      </c>
      <c r="Q158" s="73">
        <v>5</v>
      </c>
      <c r="R158" s="20" t="s">
        <v>175</v>
      </c>
      <c r="S158" s="20" t="s">
        <v>176</v>
      </c>
      <c r="U158" s="74">
        <f t="shared" si="98"/>
        <v>-28259</v>
      </c>
      <c r="V158" s="74">
        <f t="shared" si="99"/>
        <v>-28259</v>
      </c>
      <c r="W158" s="74">
        <f t="shared" si="100"/>
        <v>-28259</v>
      </c>
      <c r="X158" s="74">
        <f t="shared" si="101"/>
        <v>-28259</v>
      </c>
      <c r="Y158" s="74">
        <f t="shared" si="102"/>
        <v>-27231.759999999998</v>
      </c>
      <c r="Z158" s="74">
        <f t="shared" si="103"/>
        <v>-27233.51</v>
      </c>
      <c r="AA158" s="74">
        <f t="shared" si="104"/>
        <v>-27231.759999999998</v>
      </c>
      <c r="AB158" s="74">
        <f t="shared" si="105"/>
        <v>-27231.759999999998</v>
      </c>
      <c r="AC158" s="74">
        <f t="shared" si="106"/>
        <v>-27231.759999999998</v>
      </c>
      <c r="AD158" s="74">
        <f t="shared" si="107"/>
        <v>-29437.88</v>
      </c>
      <c r="AE158" s="74">
        <f t="shared" si="108"/>
        <v>-29437.88</v>
      </c>
      <c r="AF158" s="74">
        <f t="shared" si="109"/>
        <v>-25702.22</v>
      </c>
      <c r="AG158" s="74">
        <f t="shared" si="110"/>
        <v>-333774.53000000003</v>
      </c>
      <c r="AH158" s="6" t="s">
        <v>66</v>
      </c>
    </row>
    <row r="159" spans="1:34">
      <c r="B159" s="33" t="s">
        <v>857</v>
      </c>
      <c r="C159" s="34">
        <v>49337</v>
      </c>
      <c r="D159" s="34">
        <v>49337</v>
      </c>
      <c r="E159" s="34">
        <v>49337</v>
      </c>
      <c r="F159" s="34">
        <v>49337</v>
      </c>
      <c r="G159" s="34">
        <v>48309.759999999995</v>
      </c>
      <c r="H159" s="34">
        <v>48311.509999999995</v>
      </c>
      <c r="I159" s="34">
        <v>48309.759999999995</v>
      </c>
      <c r="J159" s="34">
        <v>48309.759999999995</v>
      </c>
      <c r="K159" s="34">
        <v>48309.759999999995</v>
      </c>
      <c r="L159" s="34">
        <v>50515.880000000005</v>
      </c>
      <c r="M159" s="34">
        <v>50515.880000000005</v>
      </c>
      <c r="N159" s="34">
        <v>46780.22</v>
      </c>
      <c r="O159" s="34">
        <v>586710.53</v>
      </c>
      <c r="Q159" s="73">
        <v>5</v>
      </c>
      <c r="R159" s="20" t="s">
        <v>175</v>
      </c>
      <c r="S159" s="20" t="s">
        <v>176</v>
      </c>
      <c r="U159" s="74">
        <f t="shared" si="98"/>
        <v>-49337</v>
      </c>
      <c r="V159" s="74">
        <f t="shared" si="99"/>
        <v>-49337</v>
      </c>
      <c r="W159" s="74">
        <f t="shared" si="100"/>
        <v>-49337</v>
      </c>
      <c r="X159" s="74">
        <f t="shared" si="101"/>
        <v>-49337</v>
      </c>
      <c r="Y159" s="74">
        <f t="shared" si="102"/>
        <v>-48309.759999999995</v>
      </c>
      <c r="Z159" s="74">
        <f t="shared" si="103"/>
        <v>-48311.509999999995</v>
      </c>
      <c r="AA159" s="74">
        <f t="shared" si="104"/>
        <v>-48309.759999999995</v>
      </c>
      <c r="AB159" s="74">
        <f t="shared" si="105"/>
        <v>-48309.759999999995</v>
      </c>
      <c r="AC159" s="74">
        <f t="shared" si="106"/>
        <v>-48309.759999999995</v>
      </c>
      <c r="AD159" s="74">
        <f t="shared" si="107"/>
        <v>-50515.880000000005</v>
      </c>
      <c r="AE159" s="74">
        <f t="shared" si="108"/>
        <v>-50515.880000000005</v>
      </c>
      <c r="AF159" s="74">
        <f t="shared" si="109"/>
        <v>-46780.22</v>
      </c>
      <c r="AG159" s="74">
        <f t="shared" si="110"/>
        <v>-586710.53</v>
      </c>
    </row>
    <row r="160" spans="1:34">
      <c r="Q160" s="73">
        <v>5</v>
      </c>
      <c r="R160" s="20" t="s">
        <v>175</v>
      </c>
      <c r="S160" s="20" t="s">
        <v>176</v>
      </c>
      <c r="U160" s="74">
        <f t="shared" si="98"/>
        <v>0</v>
      </c>
      <c r="V160" s="74">
        <f t="shared" si="99"/>
        <v>0</v>
      </c>
      <c r="W160" s="74">
        <f t="shared" si="100"/>
        <v>0</v>
      </c>
      <c r="X160" s="74">
        <f t="shared" si="101"/>
        <v>0</v>
      </c>
      <c r="Y160" s="74">
        <f t="shared" si="102"/>
        <v>0</v>
      </c>
      <c r="Z160" s="74">
        <f t="shared" si="103"/>
        <v>0</v>
      </c>
      <c r="AA160" s="74">
        <f t="shared" si="104"/>
        <v>0</v>
      </c>
      <c r="AB160" s="74">
        <f t="shared" si="105"/>
        <v>0</v>
      </c>
      <c r="AC160" s="74">
        <f t="shared" si="106"/>
        <v>0</v>
      </c>
      <c r="AD160" s="74">
        <f t="shared" si="107"/>
        <v>0</v>
      </c>
      <c r="AE160" s="74">
        <f t="shared" si="108"/>
        <v>0</v>
      </c>
      <c r="AF160" s="74">
        <f t="shared" si="109"/>
        <v>0</v>
      </c>
      <c r="AG160" s="74">
        <f t="shared" si="110"/>
        <v>0</v>
      </c>
    </row>
    <row r="161" spans="1:34">
      <c r="B161" s="33" t="s">
        <v>39</v>
      </c>
      <c r="C161" s="34">
        <v>162259.94</v>
      </c>
      <c r="D161" s="34">
        <v>168718.16999999998</v>
      </c>
      <c r="E161" s="34">
        <v>180626.26</v>
      </c>
      <c r="F161" s="34">
        <v>171804.76999999996</v>
      </c>
      <c r="G161" s="34">
        <v>174814.51999999996</v>
      </c>
      <c r="H161" s="34">
        <v>167587.9</v>
      </c>
      <c r="I161" s="34">
        <v>186085.16000000003</v>
      </c>
      <c r="J161" s="34">
        <v>181900.97999999995</v>
      </c>
      <c r="K161" s="34">
        <v>164723.03</v>
      </c>
      <c r="L161" s="34">
        <v>178067.59999999998</v>
      </c>
      <c r="M161" s="34">
        <v>186348.46</v>
      </c>
      <c r="N161" s="34">
        <v>177437.79</v>
      </c>
      <c r="O161" s="34">
        <v>2100374.5799999996</v>
      </c>
      <c r="Q161" s="73">
        <v>5</v>
      </c>
      <c r="R161" s="20" t="s">
        <v>175</v>
      </c>
      <c r="S161" s="20" t="s">
        <v>176</v>
      </c>
      <c r="U161" s="74">
        <f t="shared" si="98"/>
        <v>-162259.94</v>
      </c>
      <c r="V161" s="74">
        <f t="shared" si="99"/>
        <v>-168718.16999999998</v>
      </c>
      <c r="W161" s="74">
        <f t="shared" si="100"/>
        <v>-180626.26</v>
      </c>
      <c r="X161" s="74">
        <f t="shared" si="101"/>
        <v>-171804.76999999996</v>
      </c>
      <c r="Y161" s="74">
        <f t="shared" si="102"/>
        <v>-174814.51999999996</v>
      </c>
      <c r="Z161" s="74">
        <f t="shared" si="103"/>
        <v>-167587.9</v>
      </c>
      <c r="AA161" s="74">
        <f t="shared" si="104"/>
        <v>-186085.16000000003</v>
      </c>
      <c r="AB161" s="74">
        <f t="shared" si="105"/>
        <v>-181900.97999999995</v>
      </c>
      <c r="AC161" s="74">
        <f t="shared" si="106"/>
        <v>-164723.03</v>
      </c>
      <c r="AD161" s="74">
        <f t="shared" si="107"/>
        <v>-178067.59999999998</v>
      </c>
      <c r="AE161" s="74">
        <f t="shared" si="108"/>
        <v>-186348.46</v>
      </c>
      <c r="AF161" s="74">
        <f t="shared" si="109"/>
        <v>-177437.79</v>
      </c>
      <c r="AG161" s="74">
        <f t="shared" si="110"/>
        <v>-2100374.5799999996</v>
      </c>
    </row>
    <row r="162" spans="1:34">
      <c r="Q162" s="73">
        <v>5</v>
      </c>
      <c r="R162" s="20" t="s">
        <v>175</v>
      </c>
      <c r="S162" s="20" t="s">
        <v>176</v>
      </c>
      <c r="U162" s="74">
        <f t="shared" si="98"/>
        <v>0</v>
      </c>
      <c r="V162" s="74">
        <f t="shared" si="99"/>
        <v>0</v>
      </c>
      <c r="W162" s="74">
        <f t="shared" si="100"/>
        <v>0</v>
      </c>
      <c r="X162" s="74">
        <f t="shared" si="101"/>
        <v>0</v>
      </c>
      <c r="Y162" s="74">
        <f t="shared" si="102"/>
        <v>0</v>
      </c>
      <c r="Z162" s="74">
        <f t="shared" si="103"/>
        <v>0</v>
      </c>
      <c r="AA162" s="74">
        <f t="shared" si="104"/>
        <v>0</v>
      </c>
      <c r="AB162" s="74">
        <f t="shared" si="105"/>
        <v>0</v>
      </c>
      <c r="AC162" s="74">
        <f t="shared" si="106"/>
        <v>0</v>
      </c>
      <c r="AD162" s="74">
        <f t="shared" si="107"/>
        <v>0</v>
      </c>
      <c r="AE162" s="74">
        <f t="shared" si="108"/>
        <v>0</v>
      </c>
      <c r="AF162" s="74">
        <f t="shared" si="109"/>
        <v>0</v>
      </c>
      <c r="AG162" s="74">
        <f t="shared" si="110"/>
        <v>0</v>
      </c>
    </row>
    <row r="163" spans="1:34">
      <c r="B163" s="33" t="s">
        <v>67</v>
      </c>
      <c r="C163" s="34">
        <v>137378.58999999979</v>
      </c>
      <c r="D163" s="34">
        <v>128993.31000000003</v>
      </c>
      <c r="E163" s="34">
        <v>121158.98999999987</v>
      </c>
      <c r="F163" s="34">
        <v>120468.09999999989</v>
      </c>
      <c r="G163" s="34">
        <v>126557.12999999999</v>
      </c>
      <c r="H163" s="34">
        <v>122971.69999999982</v>
      </c>
      <c r="I163" s="34">
        <v>126314.89000000009</v>
      </c>
      <c r="J163" s="34">
        <v>102133.22999999997</v>
      </c>
      <c r="K163" s="34">
        <v>141566.20000000004</v>
      </c>
      <c r="L163" s="34">
        <v>128530.58999999991</v>
      </c>
      <c r="M163" s="34">
        <v>111650.50999999983</v>
      </c>
      <c r="N163" s="34">
        <v>150165.20999999988</v>
      </c>
      <c r="O163" s="34">
        <v>1517888.449999999</v>
      </c>
      <c r="Q163" s="73">
        <v>5</v>
      </c>
      <c r="R163" s="20" t="s">
        <v>175</v>
      </c>
      <c r="S163" s="20" t="s">
        <v>176</v>
      </c>
      <c r="U163" s="74">
        <f t="shared" si="98"/>
        <v>-137378.58999999979</v>
      </c>
      <c r="V163" s="74">
        <f t="shared" si="99"/>
        <v>-128993.31000000003</v>
      </c>
      <c r="W163" s="74">
        <f t="shared" si="100"/>
        <v>-121158.98999999987</v>
      </c>
      <c r="X163" s="74">
        <f t="shared" si="101"/>
        <v>-120468.09999999989</v>
      </c>
      <c r="Y163" s="74">
        <f t="shared" si="102"/>
        <v>-126557.12999999999</v>
      </c>
      <c r="Z163" s="74">
        <f t="shared" si="103"/>
        <v>-122971.69999999982</v>
      </c>
      <c r="AA163" s="74">
        <f t="shared" si="104"/>
        <v>-126314.89000000009</v>
      </c>
      <c r="AB163" s="74">
        <f t="shared" si="105"/>
        <v>-102133.22999999997</v>
      </c>
      <c r="AC163" s="74">
        <f t="shared" si="106"/>
        <v>-141566.20000000004</v>
      </c>
      <c r="AD163" s="74">
        <f t="shared" si="107"/>
        <v>-128530.58999999991</v>
      </c>
      <c r="AE163" s="74">
        <f t="shared" si="108"/>
        <v>-111650.50999999983</v>
      </c>
      <c r="AF163" s="74">
        <f t="shared" si="109"/>
        <v>-150165.20999999988</v>
      </c>
      <c r="AG163" s="74">
        <f t="shared" si="110"/>
        <v>-1517888.449999999</v>
      </c>
    </row>
    <row r="164" spans="1:34">
      <c r="Q164" s="73">
        <v>5</v>
      </c>
      <c r="R164" s="20" t="s">
        <v>175</v>
      </c>
      <c r="S164" s="20" t="s">
        <v>176</v>
      </c>
      <c r="U164" s="74">
        <f t="shared" si="98"/>
        <v>0</v>
      </c>
      <c r="V164" s="74">
        <f t="shared" si="99"/>
        <v>0</v>
      </c>
      <c r="W164" s="74">
        <f t="shared" si="100"/>
        <v>0</v>
      </c>
      <c r="X164" s="74">
        <f t="shared" si="101"/>
        <v>0</v>
      </c>
      <c r="Y164" s="74">
        <f t="shared" si="102"/>
        <v>0</v>
      </c>
      <c r="Z164" s="74">
        <f t="shared" si="103"/>
        <v>0</v>
      </c>
      <c r="AA164" s="74">
        <f t="shared" si="104"/>
        <v>0</v>
      </c>
      <c r="AB164" s="74">
        <f t="shared" si="105"/>
        <v>0</v>
      </c>
      <c r="AC164" s="74">
        <f t="shared" si="106"/>
        <v>0</v>
      </c>
      <c r="AD164" s="74">
        <f t="shared" si="107"/>
        <v>0</v>
      </c>
      <c r="AE164" s="74">
        <f t="shared" si="108"/>
        <v>0</v>
      </c>
      <c r="AF164" s="74">
        <f t="shared" si="109"/>
        <v>0</v>
      </c>
      <c r="AG164" s="74">
        <f t="shared" si="110"/>
        <v>0</v>
      </c>
    </row>
    <row r="165" spans="1:34">
      <c r="A165" s="26" t="s">
        <v>862</v>
      </c>
      <c r="Q165" s="75">
        <v>5</v>
      </c>
      <c r="R165" s="76" t="str">
        <f>R164</f>
        <v>Teagen</v>
      </c>
      <c r="S165" s="76" t="str">
        <f>S164</f>
        <v>TEA</v>
      </c>
      <c r="T165" s="75">
        <f>T164</f>
        <v>0</v>
      </c>
      <c r="U165" s="77">
        <f t="shared" ref="U165:AG165" si="111">SUM(U157:U164)</f>
        <v>-398312.5299999998</v>
      </c>
      <c r="V165" s="77">
        <f t="shared" si="111"/>
        <v>-396385.48</v>
      </c>
      <c r="W165" s="77">
        <f t="shared" si="111"/>
        <v>-400459.24999999988</v>
      </c>
      <c r="X165" s="77">
        <f t="shared" si="111"/>
        <v>-390946.86999999988</v>
      </c>
      <c r="Y165" s="77">
        <f t="shared" si="111"/>
        <v>-397991.16999999993</v>
      </c>
      <c r="Z165" s="77">
        <f t="shared" si="111"/>
        <v>-387182.61999999982</v>
      </c>
      <c r="AA165" s="77">
        <f t="shared" si="111"/>
        <v>-409019.57000000012</v>
      </c>
      <c r="AB165" s="77">
        <f t="shared" si="111"/>
        <v>-380653.72999999992</v>
      </c>
      <c r="AC165" s="77">
        <f t="shared" si="111"/>
        <v>-402908.75</v>
      </c>
      <c r="AD165" s="77">
        <f t="shared" si="111"/>
        <v>-407629.9499999999</v>
      </c>
      <c r="AE165" s="77">
        <f t="shared" si="111"/>
        <v>-399030.72999999981</v>
      </c>
      <c r="AF165" s="77">
        <f t="shared" si="111"/>
        <v>-421163.43999999983</v>
      </c>
      <c r="AG165" s="77">
        <f t="shared" si="111"/>
        <v>-4791684.0899999989</v>
      </c>
    </row>
    <row r="166" spans="1:34">
      <c r="A166" s="27" t="s">
        <v>863</v>
      </c>
    </row>
    <row r="167" spans="1:34">
      <c r="A167" s="39" t="s">
        <v>864</v>
      </c>
      <c r="Q167" s="75">
        <v>5</v>
      </c>
      <c r="R167" s="76" t="str">
        <f>R164</f>
        <v>Teagen</v>
      </c>
      <c r="S167" s="76" t="str">
        <f>S164</f>
        <v>TEA</v>
      </c>
      <c r="T167" s="75">
        <f>T164</f>
        <v>0</v>
      </c>
      <c r="U167" s="77">
        <f t="shared" ref="U167:AG167" si="112">SUM(U127:U153)+SUM(U157:U164)</f>
        <v>-436366.26999999979</v>
      </c>
      <c r="V167" s="77">
        <f t="shared" si="112"/>
        <v>-432929.31</v>
      </c>
      <c r="W167" s="77">
        <f t="shared" si="112"/>
        <v>-447153.8299999999</v>
      </c>
      <c r="X167" s="77">
        <f t="shared" si="112"/>
        <v>-434340.10999999987</v>
      </c>
      <c r="Y167" s="77">
        <f t="shared" si="112"/>
        <v>-447857.53999999992</v>
      </c>
      <c r="Z167" s="77">
        <f t="shared" si="112"/>
        <v>-428036.3499999998</v>
      </c>
      <c r="AA167" s="77">
        <f t="shared" si="112"/>
        <v>-467173.26000000013</v>
      </c>
      <c r="AB167" s="77">
        <f t="shared" si="112"/>
        <v>-421944.04999999993</v>
      </c>
      <c r="AC167" s="77">
        <f t="shared" si="112"/>
        <v>-450422.04</v>
      </c>
      <c r="AD167" s="77">
        <f t="shared" si="112"/>
        <v>-471268.46999999991</v>
      </c>
      <c r="AE167" s="77">
        <f t="shared" si="112"/>
        <v>-471142.49999999983</v>
      </c>
      <c r="AF167" s="77">
        <f t="shared" si="112"/>
        <v>-478367.06999999983</v>
      </c>
      <c r="AG167" s="77">
        <f t="shared" si="112"/>
        <v>-5387000.7999999989</v>
      </c>
    </row>
    <row r="168" spans="1:34">
      <c r="A168" s="40" t="s">
        <v>865</v>
      </c>
      <c r="B168" s="22" t="s">
        <v>866</v>
      </c>
      <c r="C168" s="29">
        <v>0</v>
      </c>
      <c r="D168" s="29">
        <v>0</v>
      </c>
      <c r="E168" s="29">
        <v>0</v>
      </c>
      <c r="F168" s="29">
        <v>0</v>
      </c>
      <c r="G168" s="29">
        <v>0</v>
      </c>
      <c r="H168" s="29">
        <v>540</v>
      </c>
      <c r="I168" s="29">
        <v>0</v>
      </c>
      <c r="J168" s="29">
        <v>0</v>
      </c>
      <c r="K168" s="29">
        <v>0</v>
      </c>
      <c r="L168" s="29">
        <v>0</v>
      </c>
      <c r="M168" s="29">
        <v>0</v>
      </c>
      <c r="N168" s="29">
        <v>0</v>
      </c>
      <c r="O168" s="29">
        <v>540</v>
      </c>
      <c r="AH168" s="6" t="s">
        <v>71</v>
      </c>
    </row>
    <row r="169" spans="1:34">
      <c r="A169" s="40" t="s">
        <v>867</v>
      </c>
      <c r="B169" s="22" t="s">
        <v>868</v>
      </c>
      <c r="C169" s="29">
        <v>0</v>
      </c>
      <c r="D169" s="29">
        <v>0</v>
      </c>
      <c r="E169" s="29">
        <v>0</v>
      </c>
      <c r="F169" s="29">
        <v>0</v>
      </c>
      <c r="G169" s="29">
        <v>0</v>
      </c>
      <c r="H169" s="29">
        <v>0</v>
      </c>
      <c r="I169" s="29">
        <v>0</v>
      </c>
      <c r="J169" s="29">
        <v>0</v>
      </c>
      <c r="K169" s="29">
        <v>954.14</v>
      </c>
      <c r="L169" s="29">
        <v>1115.29</v>
      </c>
      <c r="M169" s="29">
        <v>0</v>
      </c>
      <c r="N169" s="29">
        <v>0</v>
      </c>
      <c r="O169" s="29">
        <v>2069.4299999999998</v>
      </c>
      <c r="AH169" s="6" t="s">
        <v>71</v>
      </c>
    </row>
    <row r="170" spans="1:34">
      <c r="A170" s="40" t="s">
        <v>869</v>
      </c>
      <c r="B170" s="22" t="s">
        <v>870</v>
      </c>
      <c r="C170" s="29">
        <v>0</v>
      </c>
      <c r="D170" s="29">
        <v>949.13</v>
      </c>
      <c r="E170" s="29">
        <v>0</v>
      </c>
      <c r="F170" s="29">
        <v>0</v>
      </c>
      <c r="G170" s="29">
        <v>0</v>
      </c>
      <c r="H170" s="29">
        <v>0</v>
      </c>
      <c r="I170" s="29">
        <v>0</v>
      </c>
      <c r="J170" s="29">
        <v>0</v>
      </c>
      <c r="K170" s="29">
        <v>0</v>
      </c>
      <c r="L170" s="29">
        <v>0</v>
      </c>
      <c r="M170" s="29">
        <v>0</v>
      </c>
      <c r="N170" s="29">
        <v>0</v>
      </c>
      <c r="O170" s="29">
        <v>949.13</v>
      </c>
      <c r="Q170" s="73">
        <v>5</v>
      </c>
      <c r="R170" s="20" t="s">
        <v>175</v>
      </c>
      <c r="S170" s="20" t="s">
        <v>176</v>
      </c>
      <c r="U170" s="74">
        <f t="shared" ref="U170:U181" si="113">IF(5 = Q170, C170 * -1, C170)</f>
        <v>0</v>
      </c>
      <c r="V170" s="74">
        <f t="shared" ref="V170:V181" si="114">IF(5 = Q170, D170 * -1, D170)</f>
        <v>-949.13</v>
      </c>
      <c r="W170" s="74">
        <f t="shared" ref="W170:W181" si="115">IF(5 = Q170, E170 * -1, E170)</f>
        <v>0</v>
      </c>
      <c r="X170" s="74">
        <f t="shared" ref="X170:X181" si="116">IF(5 = Q170, F170 * -1, F170)</f>
        <v>0</v>
      </c>
      <c r="Y170" s="74">
        <f t="shared" ref="Y170:Y181" si="117">IF(5 = Q170, G170 * -1, G170)</f>
        <v>0</v>
      </c>
      <c r="Z170" s="74">
        <f t="shared" ref="Z170:Z181" si="118">IF(5 = Q170, H170 * -1, H170)</f>
        <v>0</v>
      </c>
      <c r="AA170" s="74">
        <f t="shared" ref="AA170:AA181" si="119">IF(5 = Q170, I170 * -1, I170)</f>
        <v>0</v>
      </c>
      <c r="AB170" s="74">
        <f t="shared" ref="AB170:AB181" si="120">IF(5 = Q170, J170 * -1, J170)</f>
        <v>0</v>
      </c>
      <c r="AC170" s="74">
        <f t="shared" ref="AC170:AC181" si="121">IF(5 = Q170, K170 * -1, K170)</f>
        <v>0</v>
      </c>
      <c r="AD170" s="74">
        <f t="shared" ref="AD170:AD181" si="122">IF(5 = Q170, L170 * -1, L170)</f>
        <v>0</v>
      </c>
      <c r="AE170" s="74">
        <f t="shared" ref="AE170:AE181" si="123">IF(5 = Q170, M170 * -1, M170)</f>
        <v>0</v>
      </c>
      <c r="AF170" s="74">
        <f t="shared" ref="AF170:AF181" si="124">IF(5 = Q170, N170 * -1, N170)</f>
        <v>0</v>
      </c>
      <c r="AG170" s="74">
        <f t="shared" ref="AG170:AG181" si="125">IF(5 = Q170, O170 * -1, O170)</f>
        <v>-949.13</v>
      </c>
      <c r="AH170" s="6" t="s">
        <v>71</v>
      </c>
    </row>
    <row r="171" spans="1:34">
      <c r="A171" s="40" t="s">
        <v>871</v>
      </c>
      <c r="B171" s="22" t="s">
        <v>872</v>
      </c>
      <c r="C171" s="29">
        <v>542.04</v>
      </c>
      <c r="D171" s="29">
        <v>1438.33</v>
      </c>
      <c r="E171" s="29">
        <v>2473.61</v>
      </c>
      <c r="F171" s="29">
        <v>3893.22</v>
      </c>
      <c r="G171" s="29">
        <v>1611.13</v>
      </c>
      <c r="H171" s="29">
        <v>3482.84</v>
      </c>
      <c r="I171" s="29">
        <v>3960.68</v>
      </c>
      <c r="J171" s="29">
        <v>5489.8</v>
      </c>
      <c r="K171" s="29">
        <v>2290.88</v>
      </c>
      <c r="L171" s="29">
        <v>1737.97</v>
      </c>
      <c r="M171" s="29">
        <v>5189.88</v>
      </c>
      <c r="N171" s="29">
        <v>0</v>
      </c>
      <c r="O171" s="29">
        <v>32110.38</v>
      </c>
      <c r="Q171" s="73">
        <v>5</v>
      </c>
      <c r="R171" s="20" t="s">
        <v>175</v>
      </c>
      <c r="S171" s="20" t="s">
        <v>176</v>
      </c>
      <c r="U171" s="74">
        <f t="shared" si="113"/>
        <v>-542.04</v>
      </c>
      <c r="V171" s="74">
        <f t="shared" si="114"/>
        <v>-1438.33</v>
      </c>
      <c r="W171" s="74">
        <f t="shared" si="115"/>
        <v>-2473.61</v>
      </c>
      <c r="X171" s="74">
        <f t="shared" si="116"/>
        <v>-3893.22</v>
      </c>
      <c r="Y171" s="74">
        <f t="shared" si="117"/>
        <v>-1611.13</v>
      </c>
      <c r="Z171" s="74">
        <f t="shared" si="118"/>
        <v>-3482.84</v>
      </c>
      <c r="AA171" s="74">
        <f t="shared" si="119"/>
        <v>-3960.68</v>
      </c>
      <c r="AB171" s="74">
        <f t="shared" si="120"/>
        <v>-5489.8</v>
      </c>
      <c r="AC171" s="74">
        <f t="shared" si="121"/>
        <v>-2290.88</v>
      </c>
      <c r="AD171" s="74">
        <f t="shared" si="122"/>
        <v>-1737.97</v>
      </c>
      <c r="AE171" s="74">
        <f t="shared" si="123"/>
        <v>-5189.88</v>
      </c>
      <c r="AF171" s="74">
        <f t="shared" si="124"/>
        <v>0</v>
      </c>
      <c r="AG171" s="74">
        <f t="shared" si="125"/>
        <v>-32110.38</v>
      </c>
      <c r="AH171" s="6" t="s">
        <v>71</v>
      </c>
    </row>
    <row r="172" spans="1:34">
      <c r="A172" s="40" t="s">
        <v>873</v>
      </c>
      <c r="B172" s="22" t="s">
        <v>874</v>
      </c>
      <c r="C172" s="29">
        <v>3424.92</v>
      </c>
      <c r="D172" s="29">
        <v>4876.17</v>
      </c>
      <c r="E172" s="29">
        <v>2771.65</v>
      </c>
      <c r="F172" s="29">
        <v>5084.08</v>
      </c>
      <c r="G172" s="29">
        <v>644.1</v>
      </c>
      <c r="H172" s="29">
        <v>1351.23</v>
      </c>
      <c r="I172" s="29">
        <v>797.99</v>
      </c>
      <c r="J172" s="29">
        <v>1347.15</v>
      </c>
      <c r="K172" s="29">
        <v>2687.15</v>
      </c>
      <c r="L172" s="29">
        <v>2486.4</v>
      </c>
      <c r="M172" s="29">
        <v>531.17999999999995</v>
      </c>
      <c r="N172" s="29">
        <v>1593.53</v>
      </c>
      <c r="O172" s="29">
        <v>27595.55</v>
      </c>
      <c r="Q172" s="73">
        <v>5</v>
      </c>
      <c r="R172" s="20" t="s">
        <v>175</v>
      </c>
      <c r="S172" s="20" t="s">
        <v>176</v>
      </c>
      <c r="U172" s="74">
        <f t="shared" si="113"/>
        <v>-3424.92</v>
      </c>
      <c r="V172" s="74">
        <f t="shared" si="114"/>
        <v>-4876.17</v>
      </c>
      <c r="W172" s="74">
        <f t="shared" si="115"/>
        <v>-2771.65</v>
      </c>
      <c r="X172" s="74">
        <f t="shared" si="116"/>
        <v>-5084.08</v>
      </c>
      <c r="Y172" s="74">
        <f t="shared" si="117"/>
        <v>-644.1</v>
      </c>
      <c r="Z172" s="74">
        <f t="shared" si="118"/>
        <v>-1351.23</v>
      </c>
      <c r="AA172" s="74">
        <f t="shared" si="119"/>
        <v>-797.99</v>
      </c>
      <c r="AB172" s="74">
        <f t="shared" si="120"/>
        <v>-1347.15</v>
      </c>
      <c r="AC172" s="74">
        <f t="shared" si="121"/>
        <v>-2687.15</v>
      </c>
      <c r="AD172" s="74">
        <f t="shared" si="122"/>
        <v>-2486.4</v>
      </c>
      <c r="AE172" s="74">
        <f t="shared" si="123"/>
        <v>-531.17999999999995</v>
      </c>
      <c r="AF172" s="74">
        <f t="shared" si="124"/>
        <v>-1593.53</v>
      </c>
      <c r="AG172" s="74">
        <f t="shared" si="125"/>
        <v>-27595.55</v>
      </c>
      <c r="AH172" s="6" t="s">
        <v>71</v>
      </c>
    </row>
    <row r="173" spans="1:34">
      <c r="A173" s="40" t="s">
        <v>875</v>
      </c>
      <c r="B173" s="22" t="s">
        <v>876</v>
      </c>
      <c r="C173" s="29">
        <v>4420.03</v>
      </c>
      <c r="D173" s="29">
        <v>0</v>
      </c>
      <c r="E173" s="29">
        <v>0</v>
      </c>
      <c r="F173" s="29">
        <v>0</v>
      </c>
      <c r="G173" s="29">
        <v>353.35</v>
      </c>
      <c r="H173" s="29">
        <v>0</v>
      </c>
      <c r="I173" s="29">
        <v>706.7</v>
      </c>
      <c r="J173" s="29">
        <v>0</v>
      </c>
      <c r="K173" s="29">
        <v>373.36</v>
      </c>
      <c r="L173" s="29">
        <v>353.35</v>
      </c>
      <c r="M173" s="29">
        <v>0</v>
      </c>
      <c r="N173" s="29">
        <v>-157.62</v>
      </c>
      <c r="O173" s="29">
        <v>6049.17</v>
      </c>
      <c r="Q173" s="73">
        <v>5</v>
      </c>
      <c r="R173" s="20" t="s">
        <v>175</v>
      </c>
      <c r="S173" s="20" t="s">
        <v>176</v>
      </c>
      <c r="U173" s="74">
        <f t="shared" si="113"/>
        <v>-4420.03</v>
      </c>
      <c r="V173" s="74">
        <f t="shared" si="114"/>
        <v>0</v>
      </c>
      <c r="W173" s="74">
        <f t="shared" si="115"/>
        <v>0</v>
      </c>
      <c r="X173" s="74">
        <f t="shared" si="116"/>
        <v>0</v>
      </c>
      <c r="Y173" s="74">
        <f t="shared" si="117"/>
        <v>-353.35</v>
      </c>
      <c r="Z173" s="74">
        <f t="shared" si="118"/>
        <v>0</v>
      </c>
      <c r="AA173" s="74">
        <f t="shared" si="119"/>
        <v>-706.7</v>
      </c>
      <c r="AB173" s="74">
        <f t="shared" si="120"/>
        <v>0</v>
      </c>
      <c r="AC173" s="74">
        <f t="shared" si="121"/>
        <v>-373.36</v>
      </c>
      <c r="AD173" s="74">
        <f t="shared" si="122"/>
        <v>-353.35</v>
      </c>
      <c r="AE173" s="74">
        <f t="shared" si="123"/>
        <v>0</v>
      </c>
      <c r="AF173" s="74">
        <f t="shared" si="124"/>
        <v>157.62</v>
      </c>
      <c r="AG173" s="74">
        <f t="shared" si="125"/>
        <v>-6049.17</v>
      </c>
      <c r="AH173" s="6" t="s">
        <v>71</v>
      </c>
    </row>
    <row r="174" spans="1:34">
      <c r="A174" s="40" t="s">
        <v>877</v>
      </c>
      <c r="B174" s="22" t="s">
        <v>878</v>
      </c>
      <c r="C174" s="29">
        <v>715.53</v>
      </c>
      <c r="D174" s="29">
        <v>0</v>
      </c>
      <c r="E174" s="29">
        <v>0</v>
      </c>
      <c r="F174" s="29">
        <v>0</v>
      </c>
      <c r="G174" s="29">
        <v>0</v>
      </c>
      <c r="H174" s="29">
        <v>0</v>
      </c>
      <c r="I174" s="29">
        <v>0</v>
      </c>
      <c r="J174" s="29">
        <v>0</v>
      </c>
      <c r="K174" s="29">
        <v>0</v>
      </c>
      <c r="L174" s="29">
        <v>0</v>
      </c>
      <c r="M174" s="29">
        <v>0</v>
      </c>
      <c r="N174" s="29">
        <v>0</v>
      </c>
      <c r="O174" s="29">
        <v>715.53</v>
      </c>
      <c r="Q174" s="73">
        <v>5</v>
      </c>
      <c r="R174" s="20" t="s">
        <v>175</v>
      </c>
      <c r="S174" s="20" t="s">
        <v>176</v>
      </c>
      <c r="U174" s="74">
        <f t="shared" si="113"/>
        <v>-715.53</v>
      </c>
      <c r="V174" s="74">
        <f t="shared" si="114"/>
        <v>0</v>
      </c>
      <c r="W174" s="74">
        <f t="shared" si="115"/>
        <v>0</v>
      </c>
      <c r="X174" s="74">
        <f t="shared" si="116"/>
        <v>0</v>
      </c>
      <c r="Y174" s="74">
        <f t="shared" si="117"/>
        <v>0</v>
      </c>
      <c r="Z174" s="74">
        <f t="shared" si="118"/>
        <v>0</v>
      </c>
      <c r="AA174" s="74">
        <f t="shared" si="119"/>
        <v>0</v>
      </c>
      <c r="AB174" s="74">
        <f t="shared" si="120"/>
        <v>0</v>
      </c>
      <c r="AC174" s="74">
        <f t="shared" si="121"/>
        <v>0</v>
      </c>
      <c r="AD174" s="74">
        <f t="shared" si="122"/>
        <v>0</v>
      </c>
      <c r="AE174" s="74">
        <f t="shared" si="123"/>
        <v>0</v>
      </c>
      <c r="AF174" s="74">
        <f t="shared" si="124"/>
        <v>0</v>
      </c>
      <c r="AG174" s="74">
        <f t="shared" si="125"/>
        <v>-715.53</v>
      </c>
      <c r="AH174" s="6" t="s">
        <v>71</v>
      </c>
    </row>
    <row r="175" spans="1:34">
      <c r="A175" s="40" t="s">
        <v>879</v>
      </c>
      <c r="B175" s="22" t="s">
        <v>880</v>
      </c>
      <c r="C175" s="29">
        <v>1184.03</v>
      </c>
      <c r="D175" s="29">
        <v>0</v>
      </c>
      <c r="E175" s="29">
        <v>282.38</v>
      </c>
      <c r="F175" s="29">
        <v>1111.76</v>
      </c>
      <c r="G175" s="29">
        <v>715.56</v>
      </c>
      <c r="H175" s="29">
        <v>325.48</v>
      </c>
      <c r="I175" s="29">
        <v>1208.2</v>
      </c>
      <c r="J175" s="29">
        <v>0</v>
      </c>
      <c r="K175" s="29">
        <v>1085.58</v>
      </c>
      <c r="L175" s="29">
        <v>987.83</v>
      </c>
      <c r="M175" s="29">
        <v>542.16999999999996</v>
      </c>
      <c r="N175" s="29">
        <v>312.45</v>
      </c>
      <c r="O175" s="29">
        <v>7755.44</v>
      </c>
      <c r="Q175" s="73">
        <v>5</v>
      </c>
      <c r="R175" s="20" t="s">
        <v>175</v>
      </c>
      <c r="S175" s="20" t="s">
        <v>176</v>
      </c>
      <c r="U175" s="74">
        <f t="shared" si="113"/>
        <v>-1184.03</v>
      </c>
      <c r="V175" s="74">
        <f t="shared" si="114"/>
        <v>0</v>
      </c>
      <c r="W175" s="74">
        <f t="shared" si="115"/>
        <v>-282.38</v>
      </c>
      <c r="X175" s="74">
        <f t="shared" si="116"/>
        <v>-1111.76</v>
      </c>
      <c r="Y175" s="74">
        <f t="shared" si="117"/>
        <v>-715.56</v>
      </c>
      <c r="Z175" s="74">
        <f t="shared" si="118"/>
        <v>-325.48</v>
      </c>
      <c r="AA175" s="74">
        <f t="shared" si="119"/>
        <v>-1208.2</v>
      </c>
      <c r="AB175" s="74">
        <f t="shared" si="120"/>
        <v>0</v>
      </c>
      <c r="AC175" s="74">
        <f t="shared" si="121"/>
        <v>-1085.58</v>
      </c>
      <c r="AD175" s="74">
        <f t="shared" si="122"/>
        <v>-987.83</v>
      </c>
      <c r="AE175" s="74">
        <f t="shared" si="123"/>
        <v>-542.16999999999996</v>
      </c>
      <c r="AF175" s="74">
        <f t="shared" si="124"/>
        <v>-312.45</v>
      </c>
      <c r="AG175" s="74">
        <f t="shared" si="125"/>
        <v>-7755.44</v>
      </c>
      <c r="AH175" s="6" t="s">
        <v>71</v>
      </c>
    </row>
    <row r="176" spans="1:34">
      <c r="A176" s="40" t="s">
        <v>881</v>
      </c>
      <c r="B176" s="22" t="s">
        <v>882</v>
      </c>
      <c r="C176" s="29">
        <v>6229.12</v>
      </c>
      <c r="D176" s="29">
        <v>1347.06</v>
      </c>
      <c r="E176" s="29">
        <v>1567.79</v>
      </c>
      <c r="F176" s="29">
        <v>2691.66</v>
      </c>
      <c r="G176" s="29">
        <v>3990.29</v>
      </c>
      <c r="H176" s="29">
        <v>897.73</v>
      </c>
      <c r="I176" s="29">
        <v>3409.73</v>
      </c>
      <c r="J176" s="29">
        <v>2570.4</v>
      </c>
      <c r="K176" s="29">
        <v>2606.3000000000002</v>
      </c>
      <c r="L176" s="29">
        <v>7395.54</v>
      </c>
      <c r="M176" s="29">
        <v>418.61</v>
      </c>
      <c r="N176" s="29">
        <v>2399.48</v>
      </c>
      <c r="O176" s="29">
        <v>35523.71</v>
      </c>
      <c r="Q176" s="73">
        <v>5</v>
      </c>
      <c r="R176" s="20" t="s">
        <v>175</v>
      </c>
      <c r="S176" s="20" t="s">
        <v>176</v>
      </c>
      <c r="U176" s="74">
        <f t="shared" si="113"/>
        <v>-6229.12</v>
      </c>
      <c r="V176" s="74">
        <f t="shared" si="114"/>
        <v>-1347.06</v>
      </c>
      <c r="W176" s="74">
        <f t="shared" si="115"/>
        <v>-1567.79</v>
      </c>
      <c r="X176" s="74">
        <f t="shared" si="116"/>
        <v>-2691.66</v>
      </c>
      <c r="Y176" s="74">
        <f t="shared" si="117"/>
        <v>-3990.29</v>
      </c>
      <c r="Z176" s="74">
        <f t="shared" si="118"/>
        <v>-897.73</v>
      </c>
      <c r="AA176" s="74">
        <f t="shared" si="119"/>
        <v>-3409.73</v>
      </c>
      <c r="AB176" s="74">
        <f t="shared" si="120"/>
        <v>-2570.4</v>
      </c>
      <c r="AC176" s="74">
        <f t="shared" si="121"/>
        <v>-2606.3000000000002</v>
      </c>
      <c r="AD176" s="74">
        <f t="shared" si="122"/>
        <v>-7395.54</v>
      </c>
      <c r="AE176" s="74">
        <f t="shared" si="123"/>
        <v>-418.61</v>
      </c>
      <c r="AF176" s="74">
        <f t="shared" si="124"/>
        <v>-2399.48</v>
      </c>
      <c r="AG176" s="74">
        <f t="shared" si="125"/>
        <v>-35523.71</v>
      </c>
      <c r="AH176" s="6" t="s">
        <v>71</v>
      </c>
    </row>
    <row r="177" spans="1:34">
      <c r="A177" s="40" t="s">
        <v>883</v>
      </c>
      <c r="B177" s="22" t="s">
        <v>884</v>
      </c>
      <c r="C177" s="29">
        <v>939.82</v>
      </c>
      <c r="D177" s="29">
        <v>750</v>
      </c>
      <c r="E177" s="29">
        <v>0</v>
      </c>
      <c r="F177" s="29">
        <v>1100</v>
      </c>
      <c r="G177" s="29">
        <v>2445.17</v>
      </c>
      <c r="H177" s="29">
        <v>4250</v>
      </c>
      <c r="I177" s="29">
        <v>0</v>
      </c>
      <c r="J177" s="29">
        <v>2326.23</v>
      </c>
      <c r="K177" s="29">
        <v>2537.63</v>
      </c>
      <c r="L177" s="29">
        <v>571.12</v>
      </c>
      <c r="M177" s="29">
        <v>1382.39</v>
      </c>
      <c r="N177" s="29">
        <v>0</v>
      </c>
      <c r="O177" s="29">
        <v>16302.36</v>
      </c>
      <c r="Q177" s="73">
        <v>5</v>
      </c>
      <c r="R177" s="20" t="s">
        <v>175</v>
      </c>
      <c r="S177" s="20" t="s">
        <v>176</v>
      </c>
      <c r="U177" s="74">
        <f t="shared" si="113"/>
        <v>-939.82</v>
      </c>
      <c r="V177" s="74">
        <f t="shared" si="114"/>
        <v>-750</v>
      </c>
      <c r="W177" s="74">
        <f t="shared" si="115"/>
        <v>0</v>
      </c>
      <c r="X177" s="74">
        <f t="shared" si="116"/>
        <v>-1100</v>
      </c>
      <c r="Y177" s="74">
        <f t="shared" si="117"/>
        <v>-2445.17</v>
      </c>
      <c r="Z177" s="74">
        <f t="shared" si="118"/>
        <v>-4250</v>
      </c>
      <c r="AA177" s="74">
        <f t="shared" si="119"/>
        <v>0</v>
      </c>
      <c r="AB177" s="74">
        <f t="shared" si="120"/>
        <v>-2326.23</v>
      </c>
      <c r="AC177" s="74">
        <f t="shared" si="121"/>
        <v>-2537.63</v>
      </c>
      <c r="AD177" s="74">
        <f t="shared" si="122"/>
        <v>-571.12</v>
      </c>
      <c r="AE177" s="74">
        <f t="shared" si="123"/>
        <v>-1382.39</v>
      </c>
      <c r="AF177" s="74">
        <f t="shared" si="124"/>
        <v>0</v>
      </c>
      <c r="AG177" s="74">
        <f t="shared" si="125"/>
        <v>-16302.36</v>
      </c>
      <c r="AH177" s="6" t="s">
        <v>71</v>
      </c>
    </row>
    <row r="178" spans="1:34">
      <c r="A178" s="40" t="s">
        <v>885</v>
      </c>
      <c r="B178" s="22" t="s">
        <v>886</v>
      </c>
      <c r="C178" s="29">
        <v>8258.7999999999993</v>
      </c>
      <c r="D178" s="29">
        <v>0</v>
      </c>
      <c r="E178" s="29">
        <v>1631</v>
      </c>
      <c r="F178" s="29">
        <v>959.83</v>
      </c>
      <c r="G178" s="29">
        <v>660</v>
      </c>
      <c r="H178" s="29">
        <v>2020</v>
      </c>
      <c r="I178" s="29">
        <v>4283.49</v>
      </c>
      <c r="J178" s="29">
        <v>-420</v>
      </c>
      <c r="K178" s="29">
        <v>0</v>
      </c>
      <c r="L178" s="29">
        <v>0</v>
      </c>
      <c r="M178" s="29">
        <v>500</v>
      </c>
      <c r="N178" s="29">
        <v>0</v>
      </c>
      <c r="O178" s="29">
        <v>17893.12</v>
      </c>
      <c r="Q178" s="73">
        <v>5</v>
      </c>
      <c r="R178" s="20" t="s">
        <v>175</v>
      </c>
      <c r="S178" s="20" t="s">
        <v>176</v>
      </c>
      <c r="U178" s="74">
        <f t="shared" si="113"/>
        <v>-8258.7999999999993</v>
      </c>
      <c r="V178" s="74">
        <f t="shared" si="114"/>
        <v>0</v>
      </c>
      <c r="W178" s="74">
        <f t="shared" si="115"/>
        <v>-1631</v>
      </c>
      <c r="X178" s="74">
        <f t="shared" si="116"/>
        <v>-959.83</v>
      </c>
      <c r="Y178" s="74">
        <f t="shared" si="117"/>
        <v>-660</v>
      </c>
      <c r="Z178" s="74">
        <f t="shared" si="118"/>
        <v>-2020</v>
      </c>
      <c r="AA178" s="74">
        <f t="shared" si="119"/>
        <v>-4283.49</v>
      </c>
      <c r="AB178" s="74">
        <f t="shared" si="120"/>
        <v>420</v>
      </c>
      <c r="AC178" s="74">
        <f t="shared" si="121"/>
        <v>0</v>
      </c>
      <c r="AD178" s="74">
        <f t="shared" si="122"/>
        <v>0</v>
      </c>
      <c r="AE178" s="74">
        <f t="shared" si="123"/>
        <v>-500</v>
      </c>
      <c r="AF178" s="74">
        <f t="shared" si="124"/>
        <v>0</v>
      </c>
      <c r="AG178" s="74">
        <f t="shared" si="125"/>
        <v>-17893.12</v>
      </c>
      <c r="AH178" s="6" t="s">
        <v>71</v>
      </c>
    </row>
    <row r="179" spans="1:34">
      <c r="A179" s="40" t="s">
        <v>887</v>
      </c>
      <c r="B179" s="22" t="s">
        <v>888</v>
      </c>
      <c r="C179" s="29">
        <v>0</v>
      </c>
      <c r="D179" s="29">
        <v>1050</v>
      </c>
      <c r="E179" s="29">
        <v>530</v>
      </c>
      <c r="F179" s="29">
        <v>500</v>
      </c>
      <c r="G179" s="29">
        <v>0</v>
      </c>
      <c r="H179" s="29">
        <v>350</v>
      </c>
      <c r="I179" s="29">
        <v>0</v>
      </c>
      <c r="J179" s="29">
        <v>0</v>
      </c>
      <c r="K179" s="29">
        <v>1000</v>
      </c>
      <c r="L179" s="29">
        <v>-500</v>
      </c>
      <c r="M179" s="29">
        <v>0</v>
      </c>
      <c r="N179" s="29">
        <v>0</v>
      </c>
      <c r="O179" s="29">
        <v>2930</v>
      </c>
      <c r="Q179" s="73">
        <v>5</v>
      </c>
      <c r="R179" s="20" t="s">
        <v>175</v>
      </c>
      <c r="S179" s="20" t="s">
        <v>176</v>
      </c>
      <c r="U179" s="74">
        <f t="shared" si="113"/>
        <v>0</v>
      </c>
      <c r="V179" s="74">
        <f t="shared" si="114"/>
        <v>-1050</v>
      </c>
      <c r="W179" s="74">
        <f t="shared" si="115"/>
        <v>-530</v>
      </c>
      <c r="X179" s="74">
        <f t="shared" si="116"/>
        <v>-500</v>
      </c>
      <c r="Y179" s="74">
        <f t="shared" si="117"/>
        <v>0</v>
      </c>
      <c r="Z179" s="74">
        <f t="shared" si="118"/>
        <v>-350</v>
      </c>
      <c r="AA179" s="74">
        <f t="shared" si="119"/>
        <v>0</v>
      </c>
      <c r="AB179" s="74">
        <f t="shared" si="120"/>
        <v>0</v>
      </c>
      <c r="AC179" s="74">
        <f t="shared" si="121"/>
        <v>-1000</v>
      </c>
      <c r="AD179" s="74">
        <f t="shared" si="122"/>
        <v>500</v>
      </c>
      <c r="AE179" s="74">
        <f t="shared" si="123"/>
        <v>0</v>
      </c>
      <c r="AF179" s="74">
        <f t="shared" si="124"/>
        <v>0</v>
      </c>
      <c r="AG179" s="74">
        <f t="shared" si="125"/>
        <v>-2930</v>
      </c>
      <c r="AH179" s="6" t="s">
        <v>71</v>
      </c>
    </row>
    <row r="180" spans="1:34">
      <c r="A180" s="40" t="s">
        <v>889</v>
      </c>
      <c r="B180" s="22" t="s">
        <v>890</v>
      </c>
      <c r="C180" s="29">
        <v>0</v>
      </c>
      <c r="D180" s="29">
        <v>0</v>
      </c>
      <c r="E180" s="29">
        <v>0</v>
      </c>
      <c r="F180" s="29">
        <v>0</v>
      </c>
      <c r="G180" s="29">
        <v>0</v>
      </c>
      <c r="H180" s="29">
        <v>1320</v>
      </c>
      <c r="I180" s="29">
        <v>540.97</v>
      </c>
      <c r="J180" s="29">
        <v>0</v>
      </c>
      <c r="K180" s="29">
        <v>1404.54</v>
      </c>
      <c r="L180" s="29">
        <v>-544.23</v>
      </c>
      <c r="M180" s="29">
        <v>0</v>
      </c>
      <c r="N180" s="29">
        <v>0</v>
      </c>
      <c r="O180" s="29">
        <v>2721.28</v>
      </c>
      <c r="Q180" s="73">
        <v>5</v>
      </c>
      <c r="R180" s="20" t="s">
        <v>175</v>
      </c>
      <c r="S180" s="20" t="s">
        <v>176</v>
      </c>
      <c r="U180" s="74">
        <f t="shared" si="113"/>
        <v>0</v>
      </c>
      <c r="V180" s="74">
        <f t="shared" si="114"/>
        <v>0</v>
      </c>
      <c r="W180" s="74">
        <f t="shared" si="115"/>
        <v>0</v>
      </c>
      <c r="X180" s="74">
        <f t="shared" si="116"/>
        <v>0</v>
      </c>
      <c r="Y180" s="74">
        <f t="shared" si="117"/>
        <v>0</v>
      </c>
      <c r="Z180" s="74">
        <f t="shared" si="118"/>
        <v>-1320</v>
      </c>
      <c r="AA180" s="74">
        <f t="shared" si="119"/>
        <v>-540.97</v>
      </c>
      <c r="AB180" s="74">
        <f t="shared" si="120"/>
        <v>0</v>
      </c>
      <c r="AC180" s="74">
        <f t="shared" si="121"/>
        <v>-1404.54</v>
      </c>
      <c r="AD180" s="74">
        <f t="shared" si="122"/>
        <v>544.23</v>
      </c>
      <c r="AE180" s="74">
        <f t="shared" si="123"/>
        <v>0</v>
      </c>
      <c r="AF180" s="74">
        <f t="shared" si="124"/>
        <v>0</v>
      </c>
      <c r="AG180" s="74">
        <f t="shared" si="125"/>
        <v>-2721.28</v>
      </c>
      <c r="AH180" s="6" t="s">
        <v>71</v>
      </c>
    </row>
    <row r="181" spans="1:34">
      <c r="A181" s="40" t="s">
        <v>891</v>
      </c>
      <c r="B181" s="22" t="s">
        <v>892</v>
      </c>
      <c r="C181" s="29">
        <v>0</v>
      </c>
      <c r="D181" s="29">
        <v>0</v>
      </c>
      <c r="E181" s="29">
        <v>661.54</v>
      </c>
      <c r="F181" s="29">
        <v>2835.81</v>
      </c>
      <c r="G181" s="29">
        <v>0</v>
      </c>
      <c r="H181" s="29">
        <v>0</v>
      </c>
      <c r="I181" s="29">
        <v>0</v>
      </c>
      <c r="J181" s="29">
        <v>2690</v>
      </c>
      <c r="K181" s="29">
        <v>-475.98</v>
      </c>
      <c r="L181" s="29">
        <v>0</v>
      </c>
      <c r="M181" s="29">
        <v>0</v>
      </c>
      <c r="N181" s="29">
        <v>4475</v>
      </c>
      <c r="O181" s="29">
        <v>10186.370000000001</v>
      </c>
      <c r="Q181" s="73">
        <v>5</v>
      </c>
      <c r="R181" s="20" t="s">
        <v>175</v>
      </c>
      <c r="S181" s="20" t="s">
        <v>176</v>
      </c>
      <c r="U181" s="74">
        <f t="shared" si="113"/>
        <v>0</v>
      </c>
      <c r="V181" s="74">
        <f t="shared" si="114"/>
        <v>0</v>
      </c>
      <c r="W181" s="74">
        <f t="shared" si="115"/>
        <v>-661.54</v>
      </c>
      <c r="X181" s="74">
        <f t="shared" si="116"/>
        <v>-2835.81</v>
      </c>
      <c r="Y181" s="74">
        <f t="shared" si="117"/>
        <v>0</v>
      </c>
      <c r="Z181" s="74">
        <f t="shared" si="118"/>
        <v>0</v>
      </c>
      <c r="AA181" s="74">
        <f t="shared" si="119"/>
        <v>0</v>
      </c>
      <c r="AB181" s="74">
        <f t="shared" si="120"/>
        <v>-2690</v>
      </c>
      <c r="AC181" s="74">
        <f t="shared" si="121"/>
        <v>475.98</v>
      </c>
      <c r="AD181" s="74">
        <f t="shared" si="122"/>
        <v>0</v>
      </c>
      <c r="AE181" s="74">
        <f t="shared" si="123"/>
        <v>0</v>
      </c>
      <c r="AF181" s="74">
        <f t="shared" si="124"/>
        <v>-4475</v>
      </c>
      <c r="AG181" s="74">
        <f t="shared" si="125"/>
        <v>-10186.370000000001</v>
      </c>
      <c r="AH181" s="6" t="s">
        <v>71</v>
      </c>
    </row>
    <row r="182" spans="1:34">
      <c r="A182" s="40" t="s">
        <v>893</v>
      </c>
      <c r="B182" s="22" t="s">
        <v>894</v>
      </c>
      <c r="C182" s="29">
        <v>0</v>
      </c>
      <c r="D182" s="29">
        <v>1258.75</v>
      </c>
      <c r="E182" s="29">
        <v>1722.25</v>
      </c>
      <c r="F182" s="29">
        <v>4700</v>
      </c>
      <c r="G182" s="29">
        <v>176</v>
      </c>
      <c r="H182" s="29">
        <v>0</v>
      </c>
      <c r="I182" s="29">
        <v>3180</v>
      </c>
      <c r="J182" s="29">
        <v>1092</v>
      </c>
      <c r="K182" s="29">
        <v>6162.75</v>
      </c>
      <c r="L182" s="29">
        <v>0</v>
      </c>
      <c r="M182" s="29">
        <v>0</v>
      </c>
      <c r="N182" s="29">
        <v>1294.5</v>
      </c>
      <c r="O182" s="29">
        <v>19586.25</v>
      </c>
      <c r="Q182" s="75">
        <v>5</v>
      </c>
      <c r="R182" s="76" t="str">
        <f>R181</f>
        <v>Teagen</v>
      </c>
      <c r="S182" s="76" t="str">
        <f>S181</f>
        <v>TEA</v>
      </c>
      <c r="T182" s="75">
        <f>T181</f>
        <v>0</v>
      </c>
      <c r="U182" s="77">
        <f t="shared" ref="U182:AG182" si="126">SUM(U170:U181)</f>
        <v>-25714.29</v>
      </c>
      <c r="V182" s="77">
        <f t="shared" si="126"/>
        <v>-10410.69</v>
      </c>
      <c r="W182" s="77">
        <f t="shared" si="126"/>
        <v>-9917.9700000000012</v>
      </c>
      <c r="X182" s="77">
        <f t="shared" si="126"/>
        <v>-18176.36</v>
      </c>
      <c r="Y182" s="77">
        <f t="shared" si="126"/>
        <v>-10419.6</v>
      </c>
      <c r="Z182" s="77">
        <f t="shared" si="126"/>
        <v>-13997.279999999999</v>
      </c>
      <c r="AA182" s="77">
        <f t="shared" si="126"/>
        <v>-14907.759999999998</v>
      </c>
      <c r="AB182" s="77">
        <f t="shared" si="126"/>
        <v>-14003.58</v>
      </c>
      <c r="AC182" s="77">
        <f t="shared" si="126"/>
        <v>-13509.460000000003</v>
      </c>
      <c r="AD182" s="77">
        <f t="shared" si="126"/>
        <v>-12487.980000000001</v>
      </c>
      <c r="AE182" s="77">
        <f t="shared" si="126"/>
        <v>-8564.23</v>
      </c>
      <c r="AF182" s="77">
        <f t="shared" si="126"/>
        <v>-8622.84</v>
      </c>
      <c r="AG182" s="77">
        <f t="shared" si="126"/>
        <v>-160732.04</v>
      </c>
      <c r="AH182" s="6" t="s">
        <v>71</v>
      </c>
    </row>
    <row r="183" spans="1:34">
      <c r="A183" s="40" t="s">
        <v>895</v>
      </c>
      <c r="B183" s="22" t="s">
        <v>896</v>
      </c>
      <c r="C183" s="29">
        <v>0</v>
      </c>
      <c r="D183" s="29">
        <v>0</v>
      </c>
      <c r="E183" s="29">
        <v>1100</v>
      </c>
      <c r="F183" s="29">
        <v>2450</v>
      </c>
      <c r="G183" s="29">
        <v>-1225</v>
      </c>
      <c r="H183" s="29">
        <v>0</v>
      </c>
      <c r="I183" s="29">
        <v>0</v>
      </c>
      <c r="J183" s="29">
        <v>0</v>
      </c>
      <c r="K183" s="29">
        <v>500</v>
      </c>
      <c r="L183" s="29">
        <v>750</v>
      </c>
      <c r="M183" s="29">
        <v>750</v>
      </c>
      <c r="N183" s="29">
        <v>0</v>
      </c>
      <c r="O183" s="29">
        <v>4325</v>
      </c>
      <c r="AH183" s="6" t="s">
        <v>71</v>
      </c>
    </row>
    <row r="184" spans="1:34">
      <c r="A184" s="40" t="s">
        <v>897</v>
      </c>
      <c r="B184" s="22" t="s">
        <v>898</v>
      </c>
      <c r="C184" s="29">
        <v>0</v>
      </c>
      <c r="D184" s="29">
        <v>0</v>
      </c>
      <c r="E184" s="29">
        <v>0</v>
      </c>
      <c r="F184" s="29">
        <v>0</v>
      </c>
      <c r="G184" s="29">
        <v>0</v>
      </c>
      <c r="H184" s="29">
        <v>0</v>
      </c>
      <c r="I184" s="29">
        <v>0</v>
      </c>
      <c r="J184" s="29">
        <v>2599</v>
      </c>
      <c r="K184" s="29">
        <v>0</v>
      </c>
      <c r="L184" s="29">
        <v>0</v>
      </c>
      <c r="M184" s="29">
        <v>0</v>
      </c>
      <c r="N184" s="29">
        <v>0</v>
      </c>
      <c r="O184" s="29">
        <v>2599</v>
      </c>
      <c r="AH184" s="6" t="s">
        <v>71</v>
      </c>
    </row>
    <row r="185" spans="1:34">
      <c r="A185" s="40" t="s">
        <v>899</v>
      </c>
      <c r="B185" s="22" t="s">
        <v>900</v>
      </c>
      <c r="C185" s="29">
        <v>0</v>
      </c>
      <c r="D185" s="29">
        <v>1800</v>
      </c>
      <c r="E185" s="29">
        <v>-145</v>
      </c>
      <c r="F185" s="29">
        <v>423.08</v>
      </c>
      <c r="G185" s="29">
        <v>5071</v>
      </c>
      <c r="H185" s="29">
        <v>0</v>
      </c>
      <c r="I185" s="29">
        <v>0</v>
      </c>
      <c r="J185" s="29">
        <v>2231.2600000000002</v>
      </c>
      <c r="K185" s="29">
        <v>0</v>
      </c>
      <c r="L185" s="29">
        <v>0</v>
      </c>
      <c r="M185" s="29">
        <v>400</v>
      </c>
      <c r="N185" s="29">
        <v>888.64</v>
      </c>
      <c r="O185" s="29">
        <v>10668.98</v>
      </c>
      <c r="Q185" s="73">
        <v>5</v>
      </c>
      <c r="R185" s="20" t="s">
        <v>175</v>
      </c>
      <c r="S185" s="20" t="s">
        <v>176</v>
      </c>
      <c r="U185" s="74">
        <f t="shared" ref="U185:U199" si="127">IF(5 = Q185, C185 * -1, C185)</f>
        <v>0</v>
      </c>
      <c r="V185" s="74">
        <f t="shared" ref="V185:V199" si="128">IF(5 = Q185, D185 * -1, D185)</f>
        <v>-1800</v>
      </c>
      <c r="W185" s="74">
        <f t="shared" ref="W185:W199" si="129">IF(5 = Q185, E185 * -1, E185)</f>
        <v>145</v>
      </c>
      <c r="X185" s="74">
        <f t="shared" ref="X185:X199" si="130">IF(5 = Q185, F185 * -1, F185)</f>
        <v>-423.08</v>
      </c>
      <c r="Y185" s="74">
        <f t="shared" ref="Y185:Y199" si="131">IF(5 = Q185, G185 * -1, G185)</f>
        <v>-5071</v>
      </c>
      <c r="Z185" s="74">
        <f t="shared" ref="Z185:Z199" si="132">IF(5 = Q185, H185 * -1, H185)</f>
        <v>0</v>
      </c>
      <c r="AA185" s="74">
        <f t="shared" ref="AA185:AA199" si="133">IF(5 = Q185, I185 * -1, I185)</f>
        <v>0</v>
      </c>
      <c r="AB185" s="74">
        <f t="shared" ref="AB185:AB199" si="134">IF(5 = Q185, J185 * -1, J185)</f>
        <v>-2231.2600000000002</v>
      </c>
      <c r="AC185" s="74">
        <f t="shared" ref="AC185:AC199" si="135">IF(5 = Q185, K185 * -1, K185)</f>
        <v>0</v>
      </c>
      <c r="AD185" s="74">
        <f t="shared" ref="AD185:AD199" si="136">IF(5 = Q185, L185 * -1, L185)</f>
        <v>0</v>
      </c>
      <c r="AE185" s="74">
        <f t="shared" ref="AE185:AE199" si="137">IF(5 = Q185, M185 * -1, M185)</f>
        <v>-400</v>
      </c>
      <c r="AF185" s="74">
        <f t="shared" ref="AF185:AF199" si="138">IF(5 = Q185, N185 * -1, N185)</f>
        <v>-888.64</v>
      </c>
      <c r="AG185" s="74">
        <f t="shared" ref="AG185:AG199" si="139">IF(5 = Q185, O185 * -1, O185)</f>
        <v>-10668.98</v>
      </c>
      <c r="AH185" s="6" t="s">
        <v>71</v>
      </c>
    </row>
    <row r="186" spans="1:34">
      <c r="A186" s="40" t="s">
        <v>901</v>
      </c>
      <c r="B186" s="22" t="s">
        <v>902</v>
      </c>
      <c r="C186" s="29">
        <v>0</v>
      </c>
      <c r="D186" s="29">
        <v>0</v>
      </c>
      <c r="E186" s="29">
        <v>0</v>
      </c>
      <c r="F186" s="29">
        <v>4025</v>
      </c>
      <c r="G186" s="29">
        <v>0</v>
      </c>
      <c r="H186" s="29">
        <v>0</v>
      </c>
      <c r="I186" s="29">
        <v>0</v>
      </c>
      <c r="J186" s="29">
        <v>0</v>
      </c>
      <c r="K186" s="29">
        <v>0</v>
      </c>
      <c r="L186" s="29">
        <v>0</v>
      </c>
      <c r="M186" s="29">
        <v>0</v>
      </c>
      <c r="N186" s="29">
        <v>0</v>
      </c>
      <c r="O186" s="29">
        <v>4025</v>
      </c>
      <c r="Q186" s="73">
        <v>5</v>
      </c>
      <c r="R186" s="20" t="s">
        <v>175</v>
      </c>
      <c r="S186" s="20" t="s">
        <v>176</v>
      </c>
      <c r="U186" s="74">
        <f t="shared" si="127"/>
        <v>0</v>
      </c>
      <c r="V186" s="74">
        <f t="shared" si="128"/>
        <v>0</v>
      </c>
      <c r="W186" s="74">
        <f t="shared" si="129"/>
        <v>0</v>
      </c>
      <c r="X186" s="74">
        <f t="shared" si="130"/>
        <v>-4025</v>
      </c>
      <c r="Y186" s="74">
        <f t="shared" si="131"/>
        <v>0</v>
      </c>
      <c r="Z186" s="74">
        <f t="shared" si="132"/>
        <v>0</v>
      </c>
      <c r="AA186" s="74">
        <f t="shared" si="133"/>
        <v>0</v>
      </c>
      <c r="AB186" s="74">
        <f t="shared" si="134"/>
        <v>0</v>
      </c>
      <c r="AC186" s="74">
        <f t="shared" si="135"/>
        <v>0</v>
      </c>
      <c r="AD186" s="74">
        <f t="shared" si="136"/>
        <v>0</v>
      </c>
      <c r="AE186" s="74">
        <f t="shared" si="137"/>
        <v>0</v>
      </c>
      <c r="AF186" s="74">
        <f t="shared" si="138"/>
        <v>0</v>
      </c>
      <c r="AG186" s="74">
        <f t="shared" si="139"/>
        <v>-4025</v>
      </c>
      <c r="AH186" s="6" t="s">
        <v>71</v>
      </c>
    </row>
    <row r="187" spans="1:34">
      <c r="A187" s="40" t="s">
        <v>903</v>
      </c>
      <c r="B187" s="22" t="s">
        <v>904</v>
      </c>
      <c r="C187" s="29">
        <v>6312.76</v>
      </c>
      <c r="D187" s="29">
        <v>0</v>
      </c>
      <c r="E187" s="29">
        <v>1448.18</v>
      </c>
      <c r="F187" s="29">
        <v>0</v>
      </c>
      <c r="G187" s="29">
        <v>1407.09</v>
      </c>
      <c r="H187" s="29">
        <v>0</v>
      </c>
      <c r="I187" s="29">
        <v>139.97</v>
      </c>
      <c r="J187" s="29">
        <v>2712.08</v>
      </c>
      <c r="K187" s="29">
        <v>-468.45</v>
      </c>
      <c r="L187" s="29">
        <v>0</v>
      </c>
      <c r="M187" s="29">
        <v>1499.93</v>
      </c>
      <c r="N187" s="29">
        <v>1534.21</v>
      </c>
      <c r="O187" s="29">
        <v>14585.77</v>
      </c>
      <c r="Q187" s="73">
        <v>5</v>
      </c>
      <c r="R187" s="20" t="s">
        <v>175</v>
      </c>
      <c r="S187" s="20" t="s">
        <v>176</v>
      </c>
      <c r="U187" s="74">
        <f t="shared" si="127"/>
        <v>-6312.76</v>
      </c>
      <c r="V187" s="74">
        <f t="shared" si="128"/>
        <v>0</v>
      </c>
      <c r="W187" s="74">
        <f t="shared" si="129"/>
        <v>-1448.18</v>
      </c>
      <c r="X187" s="74">
        <f t="shared" si="130"/>
        <v>0</v>
      </c>
      <c r="Y187" s="74">
        <f t="shared" si="131"/>
        <v>-1407.09</v>
      </c>
      <c r="Z187" s="74">
        <f t="shared" si="132"/>
        <v>0</v>
      </c>
      <c r="AA187" s="74">
        <f t="shared" si="133"/>
        <v>-139.97</v>
      </c>
      <c r="AB187" s="74">
        <f t="shared" si="134"/>
        <v>-2712.08</v>
      </c>
      <c r="AC187" s="74">
        <f t="shared" si="135"/>
        <v>468.45</v>
      </c>
      <c r="AD187" s="74">
        <f t="shared" si="136"/>
        <v>0</v>
      </c>
      <c r="AE187" s="74">
        <f t="shared" si="137"/>
        <v>-1499.93</v>
      </c>
      <c r="AF187" s="74">
        <f t="shared" si="138"/>
        <v>-1534.21</v>
      </c>
      <c r="AG187" s="74">
        <f t="shared" si="139"/>
        <v>-14585.77</v>
      </c>
      <c r="AH187" s="6" t="s">
        <v>71</v>
      </c>
    </row>
    <row r="188" spans="1:34">
      <c r="A188" s="40" t="s">
        <v>905</v>
      </c>
      <c r="B188" s="22" t="s">
        <v>906</v>
      </c>
      <c r="C188" s="29">
        <v>10435.219999999999</v>
      </c>
      <c r="D188" s="29">
        <v>6957.02</v>
      </c>
      <c r="E188" s="29">
        <v>4079.79</v>
      </c>
      <c r="F188" s="29">
        <v>5407</v>
      </c>
      <c r="G188" s="29">
        <v>1904</v>
      </c>
      <c r="H188" s="29">
        <v>1725</v>
      </c>
      <c r="I188" s="29">
        <v>3005</v>
      </c>
      <c r="J188" s="29">
        <v>4920</v>
      </c>
      <c r="K188" s="29">
        <v>3323.37</v>
      </c>
      <c r="L188" s="29">
        <v>5425</v>
      </c>
      <c r="M188" s="29">
        <v>4340</v>
      </c>
      <c r="N188" s="29">
        <v>22040</v>
      </c>
      <c r="O188" s="29">
        <v>73561.399999999994</v>
      </c>
      <c r="Q188" s="73">
        <v>5</v>
      </c>
      <c r="R188" s="20" t="s">
        <v>175</v>
      </c>
      <c r="S188" s="20" t="s">
        <v>176</v>
      </c>
      <c r="U188" s="74">
        <f t="shared" si="127"/>
        <v>-10435.219999999999</v>
      </c>
      <c r="V188" s="74">
        <f t="shared" si="128"/>
        <v>-6957.02</v>
      </c>
      <c r="W188" s="74">
        <f t="shared" si="129"/>
        <v>-4079.79</v>
      </c>
      <c r="X188" s="74">
        <f t="shared" si="130"/>
        <v>-5407</v>
      </c>
      <c r="Y188" s="74">
        <f t="shared" si="131"/>
        <v>-1904</v>
      </c>
      <c r="Z188" s="74">
        <f t="shared" si="132"/>
        <v>-1725</v>
      </c>
      <c r="AA188" s="74">
        <f t="shared" si="133"/>
        <v>-3005</v>
      </c>
      <c r="AB188" s="74">
        <f t="shared" si="134"/>
        <v>-4920</v>
      </c>
      <c r="AC188" s="74">
        <f t="shared" si="135"/>
        <v>-3323.37</v>
      </c>
      <c r="AD188" s="74">
        <f t="shared" si="136"/>
        <v>-5425</v>
      </c>
      <c r="AE188" s="74">
        <f t="shared" si="137"/>
        <v>-4340</v>
      </c>
      <c r="AF188" s="74">
        <f t="shared" si="138"/>
        <v>-22040</v>
      </c>
      <c r="AG188" s="74">
        <f t="shared" si="139"/>
        <v>-73561.399999999994</v>
      </c>
      <c r="AH188" s="6" t="s">
        <v>71</v>
      </c>
    </row>
    <row r="189" spans="1:34">
      <c r="A189" s="40" t="s">
        <v>907</v>
      </c>
      <c r="B189" s="22" t="s">
        <v>908</v>
      </c>
      <c r="C189" s="29">
        <v>4274.2</v>
      </c>
      <c r="D189" s="29">
        <v>15101.59</v>
      </c>
      <c r="E189" s="29">
        <v>232.41</v>
      </c>
      <c r="F189" s="29">
        <v>5468.77</v>
      </c>
      <c r="G189" s="29">
        <v>-2052.65</v>
      </c>
      <c r="H189" s="29">
        <v>0</v>
      </c>
      <c r="I189" s="29">
        <v>0</v>
      </c>
      <c r="J189" s="29">
        <v>0</v>
      </c>
      <c r="K189" s="29">
        <v>1000</v>
      </c>
      <c r="L189" s="29">
        <v>968.74</v>
      </c>
      <c r="M189" s="29">
        <v>1232.17</v>
      </c>
      <c r="N189" s="29">
        <v>9986.85</v>
      </c>
      <c r="O189" s="29">
        <v>36212.080000000002</v>
      </c>
      <c r="Q189" s="73">
        <v>5</v>
      </c>
      <c r="R189" s="20" t="s">
        <v>175</v>
      </c>
      <c r="S189" s="20" t="s">
        <v>176</v>
      </c>
      <c r="U189" s="74">
        <f t="shared" si="127"/>
        <v>-4274.2</v>
      </c>
      <c r="V189" s="74">
        <f t="shared" si="128"/>
        <v>-15101.59</v>
      </c>
      <c r="W189" s="74">
        <f t="shared" si="129"/>
        <v>-232.41</v>
      </c>
      <c r="X189" s="74">
        <f t="shared" si="130"/>
        <v>-5468.77</v>
      </c>
      <c r="Y189" s="74">
        <f t="shared" si="131"/>
        <v>2052.65</v>
      </c>
      <c r="Z189" s="74">
        <f t="shared" si="132"/>
        <v>0</v>
      </c>
      <c r="AA189" s="74">
        <f t="shared" si="133"/>
        <v>0</v>
      </c>
      <c r="AB189" s="74">
        <f t="shared" si="134"/>
        <v>0</v>
      </c>
      <c r="AC189" s="74">
        <f t="shared" si="135"/>
        <v>-1000</v>
      </c>
      <c r="AD189" s="74">
        <f t="shared" si="136"/>
        <v>-968.74</v>
      </c>
      <c r="AE189" s="74">
        <f t="shared" si="137"/>
        <v>-1232.17</v>
      </c>
      <c r="AF189" s="74">
        <f t="shared" si="138"/>
        <v>-9986.85</v>
      </c>
      <c r="AG189" s="74">
        <f t="shared" si="139"/>
        <v>-36212.080000000002</v>
      </c>
      <c r="AH189" s="6" t="s">
        <v>71</v>
      </c>
    </row>
    <row r="190" spans="1:34">
      <c r="B190" s="33" t="s">
        <v>864</v>
      </c>
      <c r="C190" s="34">
        <v>46736.47</v>
      </c>
      <c r="D190" s="34">
        <v>35528.050000000003</v>
      </c>
      <c r="E190" s="34">
        <v>18355.600000000002</v>
      </c>
      <c r="F190" s="34">
        <v>40650.210000000006</v>
      </c>
      <c r="G190" s="34">
        <v>15700.040000000003</v>
      </c>
      <c r="H190" s="34">
        <v>16262.279999999999</v>
      </c>
      <c r="I190" s="34">
        <v>21232.73</v>
      </c>
      <c r="J190" s="34">
        <v>27557.920000000006</v>
      </c>
      <c r="K190" s="34">
        <v>24981.27</v>
      </c>
      <c r="L190" s="34">
        <v>20747.010000000006</v>
      </c>
      <c r="M190" s="34">
        <v>16786.330000000002</v>
      </c>
      <c r="N190" s="34">
        <v>44367.040000000001</v>
      </c>
      <c r="O190" s="34">
        <v>328904.95</v>
      </c>
      <c r="Q190" s="73">
        <v>5</v>
      </c>
      <c r="R190" s="20" t="s">
        <v>175</v>
      </c>
      <c r="S190" s="20" t="s">
        <v>176</v>
      </c>
      <c r="U190" s="74">
        <f t="shared" si="127"/>
        <v>-46736.47</v>
      </c>
      <c r="V190" s="74">
        <f t="shared" si="128"/>
        <v>-35528.050000000003</v>
      </c>
      <c r="W190" s="74">
        <f t="shared" si="129"/>
        <v>-18355.600000000002</v>
      </c>
      <c r="X190" s="74">
        <f t="shared" si="130"/>
        <v>-40650.210000000006</v>
      </c>
      <c r="Y190" s="74">
        <f t="shared" si="131"/>
        <v>-15700.040000000003</v>
      </c>
      <c r="Z190" s="74">
        <f t="shared" si="132"/>
        <v>-16262.279999999999</v>
      </c>
      <c r="AA190" s="74">
        <f t="shared" si="133"/>
        <v>-21232.73</v>
      </c>
      <c r="AB190" s="74">
        <f t="shared" si="134"/>
        <v>-27557.920000000006</v>
      </c>
      <c r="AC190" s="74">
        <f t="shared" si="135"/>
        <v>-24981.27</v>
      </c>
      <c r="AD190" s="74">
        <f t="shared" si="136"/>
        <v>-20747.010000000006</v>
      </c>
      <c r="AE190" s="74">
        <f t="shared" si="137"/>
        <v>-16786.330000000002</v>
      </c>
      <c r="AF190" s="74">
        <f t="shared" si="138"/>
        <v>-44367.040000000001</v>
      </c>
      <c r="AG190" s="74">
        <f t="shared" si="139"/>
        <v>-328904.95</v>
      </c>
    </row>
    <row r="191" spans="1:34">
      <c r="Q191" s="73">
        <v>5</v>
      </c>
      <c r="R191" s="20" t="s">
        <v>175</v>
      </c>
      <c r="S191" s="20" t="s">
        <v>176</v>
      </c>
      <c r="U191" s="74">
        <f t="shared" si="127"/>
        <v>0</v>
      </c>
      <c r="V191" s="74">
        <f t="shared" si="128"/>
        <v>0</v>
      </c>
      <c r="W191" s="74">
        <f t="shared" si="129"/>
        <v>0</v>
      </c>
      <c r="X191" s="74">
        <f t="shared" si="130"/>
        <v>0</v>
      </c>
      <c r="Y191" s="74">
        <f t="shared" si="131"/>
        <v>0</v>
      </c>
      <c r="Z191" s="74">
        <f t="shared" si="132"/>
        <v>0</v>
      </c>
      <c r="AA191" s="74">
        <f t="shared" si="133"/>
        <v>0</v>
      </c>
      <c r="AB191" s="74">
        <f t="shared" si="134"/>
        <v>0</v>
      </c>
      <c r="AC191" s="74">
        <f t="shared" si="135"/>
        <v>0</v>
      </c>
      <c r="AD191" s="74">
        <f t="shared" si="136"/>
        <v>0</v>
      </c>
      <c r="AE191" s="74">
        <f t="shared" si="137"/>
        <v>0</v>
      </c>
      <c r="AF191" s="74">
        <f t="shared" si="138"/>
        <v>0</v>
      </c>
      <c r="AG191" s="74">
        <f t="shared" si="139"/>
        <v>0</v>
      </c>
    </row>
    <row r="192" spans="1:34">
      <c r="A192" s="39" t="s">
        <v>909</v>
      </c>
      <c r="Q192" s="73">
        <v>5</v>
      </c>
      <c r="R192" s="20" t="s">
        <v>175</v>
      </c>
      <c r="S192" s="20" t="s">
        <v>176</v>
      </c>
      <c r="U192" s="74">
        <f t="shared" si="127"/>
        <v>0</v>
      </c>
      <c r="V192" s="74">
        <f t="shared" si="128"/>
        <v>0</v>
      </c>
      <c r="W192" s="74">
        <f t="shared" si="129"/>
        <v>0</v>
      </c>
      <c r="X192" s="74">
        <f t="shared" si="130"/>
        <v>0</v>
      </c>
      <c r="Y192" s="74">
        <f t="shared" si="131"/>
        <v>0</v>
      </c>
      <c r="Z192" s="74">
        <f t="shared" si="132"/>
        <v>0</v>
      </c>
      <c r="AA192" s="74">
        <f t="shared" si="133"/>
        <v>0</v>
      </c>
      <c r="AB192" s="74">
        <f t="shared" si="134"/>
        <v>0</v>
      </c>
      <c r="AC192" s="74">
        <f t="shared" si="135"/>
        <v>0</v>
      </c>
      <c r="AD192" s="74">
        <f t="shared" si="136"/>
        <v>0</v>
      </c>
      <c r="AE192" s="74">
        <f t="shared" si="137"/>
        <v>0</v>
      </c>
      <c r="AF192" s="74">
        <f t="shared" si="138"/>
        <v>0</v>
      </c>
      <c r="AG192" s="74">
        <f t="shared" si="139"/>
        <v>0</v>
      </c>
    </row>
    <row r="193" spans="1:34">
      <c r="A193" s="40" t="s">
        <v>910</v>
      </c>
      <c r="B193" s="22" t="s">
        <v>911</v>
      </c>
      <c r="C193" s="29">
        <v>2814.5</v>
      </c>
      <c r="D193" s="29">
        <v>0</v>
      </c>
      <c r="E193" s="29">
        <v>0</v>
      </c>
      <c r="F193" s="29">
        <v>0</v>
      </c>
      <c r="G193" s="29">
        <v>0</v>
      </c>
      <c r="H193" s="29">
        <v>0</v>
      </c>
      <c r="I193" s="29">
        <v>0</v>
      </c>
      <c r="J193" s="29">
        <v>0</v>
      </c>
      <c r="K193" s="29">
        <v>0</v>
      </c>
      <c r="L193" s="29">
        <v>0</v>
      </c>
      <c r="M193" s="29">
        <v>0</v>
      </c>
      <c r="N193" s="29">
        <v>0</v>
      </c>
      <c r="O193" s="29">
        <v>2814.5</v>
      </c>
      <c r="Q193" s="73">
        <v>5</v>
      </c>
      <c r="R193" s="20" t="s">
        <v>175</v>
      </c>
      <c r="S193" s="20" t="s">
        <v>176</v>
      </c>
      <c r="U193" s="74">
        <f t="shared" si="127"/>
        <v>-2814.5</v>
      </c>
      <c r="V193" s="74">
        <f t="shared" si="128"/>
        <v>0</v>
      </c>
      <c r="W193" s="74">
        <f t="shared" si="129"/>
        <v>0</v>
      </c>
      <c r="X193" s="74">
        <f t="shared" si="130"/>
        <v>0</v>
      </c>
      <c r="Y193" s="74">
        <f t="shared" si="131"/>
        <v>0</v>
      </c>
      <c r="Z193" s="74">
        <f t="shared" si="132"/>
        <v>0</v>
      </c>
      <c r="AA193" s="74">
        <f t="shared" si="133"/>
        <v>0</v>
      </c>
      <c r="AB193" s="74">
        <f t="shared" si="134"/>
        <v>0</v>
      </c>
      <c r="AC193" s="74">
        <f t="shared" si="135"/>
        <v>0</v>
      </c>
      <c r="AD193" s="74">
        <f t="shared" si="136"/>
        <v>0</v>
      </c>
      <c r="AE193" s="74">
        <f t="shared" si="137"/>
        <v>0</v>
      </c>
      <c r="AF193" s="74">
        <f t="shared" si="138"/>
        <v>0</v>
      </c>
      <c r="AG193" s="74">
        <f t="shared" si="139"/>
        <v>-2814.5</v>
      </c>
      <c r="AH193" s="6" t="s">
        <v>90</v>
      </c>
    </row>
    <row r="194" spans="1:34">
      <c r="A194" s="40" t="s">
        <v>912</v>
      </c>
      <c r="B194" s="22" t="s">
        <v>913</v>
      </c>
      <c r="C194" s="29">
        <v>0</v>
      </c>
      <c r="D194" s="29">
        <v>0</v>
      </c>
      <c r="E194" s="29">
        <v>0</v>
      </c>
      <c r="F194" s="29">
        <v>0</v>
      </c>
      <c r="G194" s="29">
        <v>0</v>
      </c>
      <c r="H194" s="29">
        <v>0</v>
      </c>
      <c r="I194" s="29">
        <v>6062.5</v>
      </c>
      <c r="J194" s="29">
        <v>0</v>
      </c>
      <c r="K194" s="29">
        <v>0</v>
      </c>
      <c r="L194" s="29">
        <v>0</v>
      </c>
      <c r="M194" s="29">
        <v>0</v>
      </c>
      <c r="N194" s="29">
        <v>0</v>
      </c>
      <c r="O194" s="29">
        <v>6062.5</v>
      </c>
      <c r="Q194" s="73">
        <v>5</v>
      </c>
      <c r="R194" s="20" t="s">
        <v>175</v>
      </c>
      <c r="S194" s="20" t="s">
        <v>176</v>
      </c>
      <c r="U194" s="74">
        <f t="shared" si="127"/>
        <v>0</v>
      </c>
      <c r="V194" s="74">
        <f t="shared" si="128"/>
        <v>0</v>
      </c>
      <c r="W194" s="74">
        <f t="shared" si="129"/>
        <v>0</v>
      </c>
      <c r="X194" s="74">
        <f t="shared" si="130"/>
        <v>0</v>
      </c>
      <c r="Y194" s="74">
        <f t="shared" si="131"/>
        <v>0</v>
      </c>
      <c r="Z194" s="74">
        <f t="shared" si="132"/>
        <v>0</v>
      </c>
      <c r="AA194" s="74">
        <f t="shared" si="133"/>
        <v>-6062.5</v>
      </c>
      <c r="AB194" s="74">
        <f t="shared" si="134"/>
        <v>0</v>
      </c>
      <c r="AC194" s="74">
        <f t="shared" si="135"/>
        <v>0</v>
      </c>
      <c r="AD194" s="74">
        <f t="shared" si="136"/>
        <v>0</v>
      </c>
      <c r="AE194" s="74">
        <f t="shared" si="137"/>
        <v>0</v>
      </c>
      <c r="AF194" s="74">
        <f t="shared" si="138"/>
        <v>0</v>
      </c>
      <c r="AG194" s="74">
        <f t="shared" si="139"/>
        <v>-6062.5</v>
      </c>
      <c r="AH194" s="6" t="s">
        <v>90</v>
      </c>
    </row>
    <row r="195" spans="1:34">
      <c r="A195" s="40" t="s">
        <v>914</v>
      </c>
      <c r="B195" s="22" t="s">
        <v>915</v>
      </c>
      <c r="C195" s="29">
        <v>8986.68</v>
      </c>
      <c r="D195" s="29">
        <v>1279.02</v>
      </c>
      <c r="E195" s="29">
        <v>4430.8100000000004</v>
      </c>
      <c r="F195" s="29">
        <v>1084.08</v>
      </c>
      <c r="G195" s="29">
        <v>3888.94</v>
      </c>
      <c r="H195" s="29">
        <v>3450.55</v>
      </c>
      <c r="I195" s="29">
        <v>1074.6099999999999</v>
      </c>
      <c r="J195" s="29">
        <v>3223.83</v>
      </c>
      <c r="K195" s="29">
        <v>1164.75</v>
      </c>
      <c r="L195" s="29">
        <v>0</v>
      </c>
      <c r="M195" s="29">
        <v>0</v>
      </c>
      <c r="N195" s="29">
        <v>0</v>
      </c>
      <c r="O195" s="29">
        <v>28583.27</v>
      </c>
      <c r="Q195" s="73">
        <v>5</v>
      </c>
      <c r="R195" s="20" t="s">
        <v>175</v>
      </c>
      <c r="S195" s="20" t="s">
        <v>176</v>
      </c>
      <c r="U195" s="74">
        <f t="shared" si="127"/>
        <v>-8986.68</v>
      </c>
      <c r="V195" s="74">
        <f t="shared" si="128"/>
        <v>-1279.02</v>
      </c>
      <c r="W195" s="74">
        <f t="shared" si="129"/>
        <v>-4430.8100000000004</v>
      </c>
      <c r="X195" s="74">
        <f t="shared" si="130"/>
        <v>-1084.08</v>
      </c>
      <c r="Y195" s="74">
        <f t="shared" si="131"/>
        <v>-3888.94</v>
      </c>
      <c r="Z195" s="74">
        <f t="shared" si="132"/>
        <v>-3450.55</v>
      </c>
      <c r="AA195" s="74">
        <f t="shared" si="133"/>
        <v>-1074.6099999999999</v>
      </c>
      <c r="AB195" s="74">
        <f t="shared" si="134"/>
        <v>-3223.83</v>
      </c>
      <c r="AC195" s="74">
        <f t="shared" si="135"/>
        <v>-1164.75</v>
      </c>
      <c r="AD195" s="74">
        <f t="shared" si="136"/>
        <v>0</v>
      </c>
      <c r="AE195" s="74">
        <f t="shared" si="137"/>
        <v>0</v>
      </c>
      <c r="AF195" s="74">
        <f t="shared" si="138"/>
        <v>0</v>
      </c>
      <c r="AG195" s="74">
        <f t="shared" si="139"/>
        <v>-28583.27</v>
      </c>
      <c r="AH195" s="6" t="s">
        <v>90</v>
      </c>
    </row>
    <row r="196" spans="1:34">
      <c r="A196" s="40" t="s">
        <v>916</v>
      </c>
      <c r="B196" s="22" t="s">
        <v>917</v>
      </c>
      <c r="C196" s="29">
        <v>0</v>
      </c>
      <c r="D196" s="29">
        <v>0</v>
      </c>
      <c r="E196" s="29">
        <v>0</v>
      </c>
      <c r="F196" s="29">
        <v>10800</v>
      </c>
      <c r="G196" s="29">
        <v>10800</v>
      </c>
      <c r="H196" s="29">
        <v>16125</v>
      </c>
      <c r="I196" s="29">
        <v>16125</v>
      </c>
      <c r="J196" s="29">
        <v>0</v>
      </c>
      <c r="K196" s="29">
        <v>0</v>
      </c>
      <c r="L196" s="29">
        <v>0</v>
      </c>
      <c r="M196" s="29">
        <v>0</v>
      </c>
      <c r="N196" s="29">
        <v>0</v>
      </c>
      <c r="O196" s="29">
        <v>53850</v>
      </c>
      <c r="Q196" s="73">
        <v>5</v>
      </c>
      <c r="R196" s="20" t="s">
        <v>175</v>
      </c>
      <c r="S196" s="20" t="s">
        <v>176</v>
      </c>
      <c r="U196" s="74">
        <f t="shared" si="127"/>
        <v>0</v>
      </c>
      <c r="V196" s="74">
        <f t="shared" si="128"/>
        <v>0</v>
      </c>
      <c r="W196" s="74">
        <f t="shared" si="129"/>
        <v>0</v>
      </c>
      <c r="X196" s="74">
        <f t="shared" si="130"/>
        <v>-10800</v>
      </c>
      <c r="Y196" s="74">
        <f t="shared" si="131"/>
        <v>-10800</v>
      </c>
      <c r="Z196" s="74">
        <f t="shared" si="132"/>
        <v>-16125</v>
      </c>
      <c r="AA196" s="74">
        <f t="shared" si="133"/>
        <v>-16125</v>
      </c>
      <c r="AB196" s="74">
        <f t="shared" si="134"/>
        <v>0</v>
      </c>
      <c r="AC196" s="74">
        <f t="shared" si="135"/>
        <v>0</v>
      </c>
      <c r="AD196" s="74">
        <f t="shared" si="136"/>
        <v>0</v>
      </c>
      <c r="AE196" s="74">
        <f t="shared" si="137"/>
        <v>0</v>
      </c>
      <c r="AF196" s="74">
        <f t="shared" si="138"/>
        <v>0</v>
      </c>
      <c r="AG196" s="74">
        <f t="shared" si="139"/>
        <v>-53850</v>
      </c>
      <c r="AH196" s="6" t="s">
        <v>90</v>
      </c>
    </row>
    <row r="197" spans="1:34">
      <c r="A197" s="40" t="s">
        <v>918</v>
      </c>
      <c r="B197" s="22" t="s">
        <v>919</v>
      </c>
      <c r="C197" s="29">
        <v>0</v>
      </c>
      <c r="D197" s="29">
        <v>-1500</v>
      </c>
      <c r="E197" s="29">
        <v>0</v>
      </c>
      <c r="F197" s="29">
        <v>0</v>
      </c>
      <c r="G197" s="29">
        <v>0</v>
      </c>
      <c r="H197" s="29">
        <v>0</v>
      </c>
      <c r="I197" s="29">
        <v>0</v>
      </c>
      <c r="J197" s="29">
        <v>0</v>
      </c>
      <c r="K197" s="29">
        <v>0</v>
      </c>
      <c r="L197" s="29">
        <v>0</v>
      </c>
      <c r="M197" s="29">
        <v>0</v>
      </c>
      <c r="N197" s="29">
        <v>0</v>
      </c>
      <c r="O197" s="29">
        <v>-1500</v>
      </c>
      <c r="Q197" s="73">
        <v>5</v>
      </c>
      <c r="R197" s="20" t="s">
        <v>175</v>
      </c>
      <c r="S197" s="20" t="s">
        <v>176</v>
      </c>
      <c r="U197" s="74">
        <f t="shared" si="127"/>
        <v>0</v>
      </c>
      <c r="V197" s="74">
        <f t="shared" si="128"/>
        <v>1500</v>
      </c>
      <c r="W197" s="74">
        <f t="shared" si="129"/>
        <v>0</v>
      </c>
      <c r="X197" s="74">
        <f t="shared" si="130"/>
        <v>0</v>
      </c>
      <c r="Y197" s="74">
        <f t="shared" si="131"/>
        <v>0</v>
      </c>
      <c r="Z197" s="74">
        <f t="shared" si="132"/>
        <v>0</v>
      </c>
      <c r="AA197" s="74">
        <f t="shared" si="133"/>
        <v>0</v>
      </c>
      <c r="AB197" s="74">
        <f t="shared" si="134"/>
        <v>0</v>
      </c>
      <c r="AC197" s="74">
        <f t="shared" si="135"/>
        <v>0</v>
      </c>
      <c r="AD197" s="74">
        <f t="shared" si="136"/>
        <v>0</v>
      </c>
      <c r="AE197" s="74">
        <f t="shared" si="137"/>
        <v>0</v>
      </c>
      <c r="AF197" s="74">
        <f t="shared" si="138"/>
        <v>0</v>
      </c>
      <c r="AG197" s="74">
        <f t="shared" si="139"/>
        <v>1500</v>
      </c>
      <c r="AH197" s="6" t="s">
        <v>90</v>
      </c>
    </row>
    <row r="198" spans="1:34">
      <c r="A198" s="40" t="s">
        <v>920</v>
      </c>
      <c r="B198" s="22" t="s">
        <v>921</v>
      </c>
      <c r="C198" s="29">
        <v>0</v>
      </c>
      <c r="D198" s="29">
        <v>0</v>
      </c>
      <c r="E198" s="29">
        <v>0</v>
      </c>
      <c r="F198" s="29">
        <v>1076.81</v>
      </c>
      <c r="G198" s="29">
        <v>0</v>
      </c>
      <c r="H198" s="29">
        <v>1076.8</v>
      </c>
      <c r="I198" s="29">
        <v>0</v>
      </c>
      <c r="J198" s="29">
        <v>0</v>
      </c>
      <c r="K198" s="29">
        <v>0</v>
      </c>
      <c r="L198" s="29">
        <v>0</v>
      </c>
      <c r="M198" s="29">
        <v>0</v>
      </c>
      <c r="N198" s="29">
        <v>0</v>
      </c>
      <c r="O198" s="29">
        <v>2153.61</v>
      </c>
      <c r="Q198" s="73">
        <v>5</v>
      </c>
      <c r="R198" s="20" t="s">
        <v>175</v>
      </c>
      <c r="S198" s="20" t="s">
        <v>176</v>
      </c>
      <c r="U198" s="74">
        <f t="shared" si="127"/>
        <v>0</v>
      </c>
      <c r="V198" s="74">
        <f t="shared" si="128"/>
        <v>0</v>
      </c>
      <c r="W198" s="74">
        <f t="shared" si="129"/>
        <v>0</v>
      </c>
      <c r="X198" s="74">
        <f t="shared" si="130"/>
        <v>-1076.81</v>
      </c>
      <c r="Y198" s="74">
        <f t="shared" si="131"/>
        <v>0</v>
      </c>
      <c r="Z198" s="74">
        <f t="shared" si="132"/>
        <v>-1076.8</v>
      </c>
      <c r="AA198" s="74">
        <f t="shared" si="133"/>
        <v>0</v>
      </c>
      <c r="AB198" s="74">
        <f t="shared" si="134"/>
        <v>0</v>
      </c>
      <c r="AC198" s="74">
        <f t="shared" si="135"/>
        <v>0</v>
      </c>
      <c r="AD198" s="74">
        <f t="shared" si="136"/>
        <v>0</v>
      </c>
      <c r="AE198" s="74">
        <f t="shared" si="137"/>
        <v>0</v>
      </c>
      <c r="AF198" s="74">
        <f t="shared" si="138"/>
        <v>0</v>
      </c>
      <c r="AG198" s="74">
        <f t="shared" si="139"/>
        <v>-2153.61</v>
      </c>
      <c r="AH198" s="6" t="s">
        <v>90</v>
      </c>
    </row>
    <row r="199" spans="1:34">
      <c r="A199" s="40" t="s">
        <v>922</v>
      </c>
      <c r="B199" s="22" t="s">
        <v>923</v>
      </c>
      <c r="C199" s="29">
        <v>0</v>
      </c>
      <c r="D199" s="29">
        <v>6000</v>
      </c>
      <c r="E199" s="29">
        <v>6000</v>
      </c>
      <c r="F199" s="29">
        <v>16960</v>
      </c>
      <c r="G199" s="29">
        <v>3300</v>
      </c>
      <c r="H199" s="29">
        <v>0</v>
      </c>
      <c r="I199" s="29">
        <v>0</v>
      </c>
      <c r="J199" s="29">
        <v>0</v>
      </c>
      <c r="K199" s="29">
        <v>0</v>
      </c>
      <c r="L199" s="29">
        <v>0</v>
      </c>
      <c r="M199" s="29">
        <v>0</v>
      </c>
      <c r="N199" s="29">
        <v>9350</v>
      </c>
      <c r="O199" s="29">
        <v>41610</v>
      </c>
      <c r="Q199" s="73">
        <v>5</v>
      </c>
      <c r="R199" s="20" t="s">
        <v>175</v>
      </c>
      <c r="S199" s="20" t="s">
        <v>176</v>
      </c>
      <c r="U199" s="74">
        <f t="shared" si="127"/>
        <v>0</v>
      </c>
      <c r="V199" s="74">
        <f t="shared" si="128"/>
        <v>-6000</v>
      </c>
      <c r="W199" s="74">
        <f t="shared" si="129"/>
        <v>-6000</v>
      </c>
      <c r="X199" s="74">
        <f t="shared" si="130"/>
        <v>-16960</v>
      </c>
      <c r="Y199" s="74">
        <f t="shared" si="131"/>
        <v>-3300</v>
      </c>
      <c r="Z199" s="74">
        <f t="shared" si="132"/>
        <v>0</v>
      </c>
      <c r="AA199" s="74">
        <f t="shared" si="133"/>
        <v>0</v>
      </c>
      <c r="AB199" s="74">
        <f t="shared" si="134"/>
        <v>0</v>
      </c>
      <c r="AC199" s="74">
        <f t="shared" si="135"/>
        <v>0</v>
      </c>
      <c r="AD199" s="74">
        <f t="shared" si="136"/>
        <v>0</v>
      </c>
      <c r="AE199" s="74">
        <f t="shared" si="137"/>
        <v>0</v>
      </c>
      <c r="AF199" s="74">
        <f t="shared" si="138"/>
        <v>-9350</v>
      </c>
      <c r="AG199" s="74">
        <f t="shared" si="139"/>
        <v>-41610</v>
      </c>
      <c r="AH199" s="6" t="s">
        <v>90</v>
      </c>
    </row>
    <row r="200" spans="1:34">
      <c r="A200" s="40" t="s">
        <v>924</v>
      </c>
      <c r="B200" s="22" t="s">
        <v>925</v>
      </c>
      <c r="C200" s="29">
        <v>0</v>
      </c>
      <c r="D200" s="29">
        <v>0</v>
      </c>
      <c r="E200" s="29">
        <v>0</v>
      </c>
      <c r="F200" s="29">
        <v>2300</v>
      </c>
      <c r="G200" s="29">
        <v>0</v>
      </c>
      <c r="H200" s="29">
        <v>0</v>
      </c>
      <c r="I200" s="29">
        <v>0</v>
      </c>
      <c r="J200" s="29">
        <v>0</v>
      </c>
      <c r="K200" s="29">
        <v>0</v>
      </c>
      <c r="L200" s="29">
        <v>0</v>
      </c>
      <c r="M200" s="29">
        <v>0</v>
      </c>
      <c r="N200" s="29">
        <v>0</v>
      </c>
      <c r="O200" s="29">
        <v>2300</v>
      </c>
      <c r="Q200" s="75">
        <v>5</v>
      </c>
      <c r="R200" s="76" t="str">
        <f>R199</f>
        <v>Teagen</v>
      </c>
      <c r="S200" s="76" t="str">
        <f>S199</f>
        <v>TEA</v>
      </c>
      <c r="T200" s="75">
        <f>T199</f>
        <v>0</v>
      </c>
      <c r="U200" s="77">
        <f t="shared" ref="U200:AG200" si="140">SUM(U185:U199)</f>
        <v>-79559.829999999987</v>
      </c>
      <c r="V200" s="77">
        <f t="shared" si="140"/>
        <v>-65165.68</v>
      </c>
      <c r="W200" s="77">
        <f t="shared" si="140"/>
        <v>-34401.790000000008</v>
      </c>
      <c r="X200" s="77">
        <f t="shared" si="140"/>
        <v>-85894.950000000012</v>
      </c>
      <c r="Y200" s="77">
        <f t="shared" si="140"/>
        <v>-40018.42</v>
      </c>
      <c r="Z200" s="77">
        <f t="shared" si="140"/>
        <v>-38639.630000000005</v>
      </c>
      <c r="AA200" s="77">
        <f t="shared" si="140"/>
        <v>-47639.81</v>
      </c>
      <c r="AB200" s="77">
        <f t="shared" si="140"/>
        <v>-40645.090000000011</v>
      </c>
      <c r="AC200" s="77">
        <f t="shared" si="140"/>
        <v>-30000.940000000002</v>
      </c>
      <c r="AD200" s="77">
        <f t="shared" si="140"/>
        <v>-27140.750000000007</v>
      </c>
      <c r="AE200" s="77">
        <f t="shared" si="140"/>
        <v>-24258.43</v>
      </c>
      <c r="AF200" s="77">
        <f t="shared" si="140"/>
        <v>-88166.739999999991</v>
      </c>
      <c r="AG200" s="77">
        <f t="shared" si="140"/>
        <v>-601532.05999999994</v>
      </c>
      <c r="AH200" s="6" t="s">
        <v>90</v>
      </c>
    </row>
    <row r="201" spans="1:34">
      <c r="A201" s="40" t="s">
        <v>926</v>
      </c>
      <c r="B201" s="22" t="s">
        <v>927</v>
      </c>
      <c r="C201" s="29">
        <v>38859.599999999999</v>
      </c>
      <c r="D201" s="29">
        <v>33503.599999999999</v>
      </c>
      <c r="E201" s="29">
        <v>43390.92</v>
      </c>
      <c r="F201" s="29">
        <v>63491.12</v>
      </c>
      <c r="G201" s="29">
        <v>48824.01</v>
      </c>
      <c r="H201" s="29">
        <v>56357</v>
      </c>
      <c r="I201" s="29">
        <v>82677.72</v>
      </c>
      <c r="J201" s="29">
        <v>34174.639999999999</v>
      </c>
      <c r="K201" s="29">
        <v>70870.720000000001</v>
      </c>
      <c r="L201" s="29">
        <v>39738.769999999997</v>
      </c>
      <c r="M201" s="29">
        <v>55708.42</v>
      </c>
      <c r="N201" s="29">
        <v>15862.44</v>
      </c>
      <c r="O201" s="29">
        <v>583458.96</v>
      </c>
      <c r="AH201" s="6" t="s">
        <v>90</v>
      </c>
    </row>
    <row r="202" spans="1:34">
      <c r="A202" s="40" t="s">
        <v>928</v>
      </c>
      <c r="B202" s="22" t="s">
        <v>929</v>
      </c>
      <c r="C202" s="29">
        <v>-53700.43</v>
      </c>
      <c r="D202" s="29">
        <v>-41639.58</v>
      </c>
      <c r="E202" s="29">
        <v>-57051.03</v>
      </c>
      <c r="F202" s="29">
        <v>-101454.73</v>
      </c>
      <c r="G202" s="29">
        <v>-87436.17</v>
      </c>
      <c r="H202" s="29">
        <v>-81629.91</v>
      </c>
      <c r="I202" s="29">
        <v>-112296.22</v>
      </c>
      <c r="J202" s="29">
        <v>-39642.379999999997</v>
      </c>
      <c r="K202" s="29">
        <v>-76357.600000000006</v>
      </c>
      <c r="L202" s="29">
        <v>-42123.1</v>
      </c>
      <c r="M202" s="29">
        <v>-59050.93</v>
      </c>
      <c r="N202" s="29">
        <v>-26725.19</v>
      </c>
      <c r="O202" s="29">
        <v>-779107.27</v>
      </c>
      <c r="AH202" s="6" t="s">
        <v>90</v>
      </c>
    </row>
    <row r="203" spans="1:34">
      <c r="A203" s="40" t="s">
        <v>930</v>
      </c>
      <c r="B203" s="22" t="s">
        <v>931</v>
      </c>
      <c r="C203" s="29">
        <v>3039.65</v>
      </c>
      <c r="D203" s="29">
        <v>2356.96</v>
      </c>
      <c r="E203" s="29">
        <v>3229.3</v>
      </c>
      <c r="F203" s="29">
        <v>5742.72</v>
      </c>
      <c r="G203" s="29">
        <v>4949.22</v>
      </c>
      <c r="H203" s="29">
        <v>4620.5600000000004</v>
      </c>
      <c r="I203" s="29">
        <v>6356.39</v>
      </c>
      <c r="J203" s="29">
        <v>2243.91</v>
      </c>
      <c r="K203" s="29">
        <v>4322.13</v>
      </c>
      <c r="L203" s="29">
        <v>2384.33</v>
      </c>
      <c r="M203" s="29">
        <v>3342.51</v>
      </c>
      <c r="N203" s="29">
        <v>1512.75</v>
      </c>
      <c r="O203" s="29">
        <v>44100.43</v>
      </c>
      <c r="Q203" s="73">
        <v>5</v>
      </c>
      <c r="R203" s="20" t="s">
        <v>175</v>
      </c>
      <c r="S203" s="20" t="s">
        <v>176</v>
      </c>
      <c r="U203" s="74">
        <f t="shared" ref="U203:U213" si="141">IF(5 = Q203, C203 * -1, C203)</f>
        <v>-3039.65</v>
      </c>
      <c r="V203" s="74">
        <f t="shared" ref="V203:V213" si="142">IF(5 = Q203, D203 * -1, D203)</f>
        <v>-2356.96</v>
      </c>
      <c r="W203" s="74">
        <f t="shared" ref="W203:W213" si="143">IF(5 = Q203, E203 * -1, E203)</f>
        <v>-3229.3</v>
      </c>
      <c r="X203" s="74">
        <f t="shared" ref="X203:X213" si="144">IF(5 = Q203, F203 * -1, F203)</f>
        <v>-5742.72</v>
      </c>
      <c r="Y203" s="74">
        <f t="shared" ref="Y203:Y213" si="145">IF(5 = Q203, G203 * -1, G203)</f>
        <v>-4949.22</v>
      </c>
      <c r="Z203" s="74">
        <f t="shared" ref="Z203:Z213" si="146">IF(5 = Q203, H203 * -1, H203)</f>
        <v>-4620.5600000000004</v>
      </c>
      <c r="AA203" s="74">
        <f t="shared" ref="AA203:AA213" si="147">IF(5 = Q203, I203 * -1, I203)</f>
        <v>-6356.39</v>
      </c>
      <c r="AB203" s="74">
        <f t="shared" ref="AB203:AB213" si="148">IF(5 = Q203, J203 * -1, J203)</f>
        <v>-2243.91</v>
      </c>
      <c r="AC203" s="74">
        <f t="shared" ref="AC203:AC213" si="149">IF(5 = Q203, K203 * -1, K203)</f>
        <v>-4322.13</v>
      </c>
      <c r="AD203" s="74">
        <f t="shared" ref="AD203:AD213" si="150">IF(5 = Q203, L203 * -1, L203)</f>
        <v>-2384.33</v>
      </c>
      <c r="AE203" s="74">
        <f t="shared" ref="AE203:AE213" si="151">IF(5 = Q203, M203 * -1, M203)</f>
        <v>-3342.51</v>
      </c>
      <c r="AF203" s="74">
        <f t="shared" ref="AF203:AF213" si="152">IF(5 = Q203, N203 * -1, N203)</f>
        <v>-1512.75</v>
      </c>
      <c r="AG203" s="74">
        <f t="shared" ref="AG203:AG213" si="153">IF(5 = Q203, O203 * -1, O203)</f>
        <v>-44100.43</v>
      </c>
      <c r="AH203" s="6" t="s">
        <v>90</v>
      </c>
    </row>
    <row r="204" spans="1:34">
      <c r="A204" s="40" t="s">
        <v>932</v>
      </c>
      <c r="B204" s="22" t="s">
        <v>933</v>
      </c>
      <c r="C204" s="29">
        <v>0</v>
      </c>
      <c r="D204" s="29">
        <v>0</v>
      </c>
      <c r="E204" s="29">
        <v>0</v>
      </c>
      <c r="F204" s="29">
        <v>0</v>
      </c>
      <c r="G204" s="29">
        <v>15674</v>
      </c>
      <c r="H204" s="29">
        <v>0</v>
      </c>
      <c r="I204" s="29">
        <v>0</v>
      </c>
      <c r="J204" s="29">
        <v>0</v>
      </c>
      <c r="K204" s="29">
        <v>0</v>
      </c>
      <c r="L204" s="29">
        <v>0</v>
      </c>
      <c r="M204" s="29">
        <v>0</v>
      </c>
      <c r="N204" s="29">
        <v>0</v>
      </c>
      <c r="O204" s="29">
        <v>15674</v>
      </c>
      <c r="Q204" s="73">
        <v>5</v>
      </c>
      <c r="R204" s="20" t="s">
        <v>175</v>
      </c>
      <c r="S204" s="20" t="s">
        <v>176</v>
      </c>
      <c r="U204" s="74">
        <f t="shared" si="141"/>
        <v>0</v>
      </c>
      <c r="V204" s="74">
        <f t="shared" si="142"/>
        <v>0</v>
      </c>
      <c r="W204" s="74">
        <f t="shared" si="143"/>
        <v>0</v>
      </c>
      <c r="X204" s="74">
        <f t="shared" si="144"/>
        <v>0</v>
      </c>
      <c r="Y204" s="74">
        <f t="shared" si="145"/>
        <v>-15674</v>
      </c>
      <c r="Z204" s="74">
        <f t="shared" si="146"/>
        <v>0</v>
      </c>
      <c r="AA204" s="74">
        <f t="shared" si="147"/>
        <v>0</v>
      </c>
      <c r="AB204" s="74">
        <f t="shared" si="148"/>
        <v>0</v>
      </c>
      <c r="AC204" s="74">
        <f t="shared" si="149"/>
        <v>0</v>
      </c>
      <c r="AD204" s="74">
        <f t="shared" si="150"/>
        <v>0</v>
      </c>
      <c r="AE204" s="74">
        <f t="shared" si="151"/>
        <v>0</v>
      </c>
      <c r="AF204" s="74">
        <f t="shared" si="152"/>
        <v>0</v>
      </c>
      <c r="AG204" s="74">
        <f t="shared" si="153"/>
        <v>-15674</v>
      </c>
      <c r="AH204" s="6" t="s">
        <v>90</v>
      </c>
    </row>
    <row r="205" spans="1:34">
      <c r="B205" s="33" t="s">
        <v>909</v>
      </c>
      <c r="C205" s="34">
        <v>-1.3642420526593924E-12</v>
      </c>
      <c r="D205" s="34">
        <v>-6.3664629124104977E-12</v>
      </c>
      <c r="E205" s="34">
        <v>-2.7284841053187847E-12</v>
      </c>
      <c r="F205" s="34">
        <v>1.3642420526593924E-11</v>
      </c>
      <c r="G205" s="34">
        <v>1.4551915228366852E-11</v>
      </c>
      <c r="H205" s="34">
        <v>2.7284841053187847E-12</v>
      </c>
      <c r="I205" s="34">
        <v>9.0949470177292824E-13</v>
      </c>
      <c r="J205" s="34">
        <v>3.637978807091713E-12</v>
      </c>
      <c r="K205" s="34">
        <v>-4.5474735088646412E-12</v>
      </c>
      <c r="L205" s="34">
        <v>-1.8189894035458565E-12</v>
      </c>
      <c r="M205" s="34">
        <v>-1.8189894035458565E-12</v>
      </c>
      <c r="N205" s="34">
        <v>3.637978807091713E-12</v>
      </c>
      <c r="O205" s="34">
        <v>-5.0931703299283981E-11</v>
      </c>
      <c r="Q205" s="73">
        <v>5</v>
      </c>
      <c r="R205" s="20" t="s">
        <v>175</v>
      </c>
      <c r="S205" s="20" t="s">
        <v>176</v>
      </c>
      <c r="U205" s="74">
        <f t="shared" si="141"/>
        <v>1.3642420526593924E-12</v>
      </c>
      <c r="V205" s="74">
        <f t="shared" si="142"/>
        <v>6.3664629124104977E-12</v>
      </c>
      <c r="W205" s="74">
        <f t="shared" si="143"/>
        <v>2.7284841053187847E-12</v>
      </c>
      <c r="X205" s="74">
        <f t="shared" si="144"/>
        <v>-1.3642420526593924E-11</v>
      </c>
      <c r="Y205" s="74">
        <f t="shared" si="145"/>
        <v>-1.4551915228366852E-11</v>
      </c>
      <c r="Z205" s="74">
        <f t="shared" si="146"/>
        <v>-2.7284841053187847E-12</v>
      </c>
      <c r="AA205" s="74">
        <f t="shared" si="147"/>
        <v>-9.0949470177292824E-13</v>
      </c>
      <c r="AB205" s="74">
        <f t="shared" si="148"/>
        <v>-3.637978807091713E-12</v>
      </c>
      <c r="AC205" s="74">
        <f t="shared" si="149"/>
        <v>4.5474735088646412E-12</v>
      </c>
      <c r="AD205" s="74">
        <f t="shared" si="150"/>
        <v>1.8189894035458565E-12</v>
      </c>
      <c r="AE205" s="74">
        <f t="shared" si="151"/>
        <v>1.8189894035458565E-12</v>
      </c>
      <c r="AF205" s="74">
        <f t="shared" si="152"/>
        <v>-3.637978807091713E-12</v>
      </c>
      <c r="AG205" s="74">
        <f t="shared" si="153"/>
        <v>5.0931703299283981E-11</v>
      </c>
    </row>
    <row r="206" spans="1:34">
      <c r="Q206" s="73">
        <v>5</v>
      </c>
      <c r="R206" s="20" t="s">
        <v>175</v>
      </c>
      <c r="S206" s="20" t="s">
        <v>176</v>
      </c>
      <c r="U206" s="74">
        <f t="shared" si="141"/>
        <v>0</v>
      </c>
      <c r="V206" s="74">
        <f t="shared" si="142"/>
        <v>0</v>
      </c>
      <c r="W206" s="74">
        <f t="shared" si="143"/>
        <v>0</v>
      </c>
      <c r="X206" s="74">
        <f t="shared" si="144"/>
        <v>0</v>
      </c>
      <c r="Y206" s="74">
        <f t="shared" si="145"/>
        <v>0</v>
      </c>
      <c r="Z206" s="74">
        <f t="shared" si="146"/>
        <v>0</v>
      </c>
      <c r="AA206" s="74">
        <f t="shared" si="147"/>
        <v>0</v>
      </c>
      <c r="AB206" s="74">
        <f t="shared" si="148"/>
        <v>0</v>
      </c>
      <c r="AC206" s="74">
        <f t="shared" si="149"/>
        <v>0</v>
      </c>
      <c r="AD206" s="74">
        <f t="shared" si="150"/>
        <v>0</v>
      </c>
      <c r="AE206" s="74">
        <f t="shared" si="151"/>
        <v>0</v>
      </c>
      <c r="AF206" s="74">
        <f t="shared" si="152"/>
        <v>0</v>
      </c>
      <c r="AG206" s="74">
        <f t="shared" si="153"/>
        <v>0</v>
      </c>
    </row>
    <row r="207" spans="1:34">
      <c r="B207" s="33" t="s">
        <v>863</v>
      </c>
      <c r="C207" s="34">
        <v>46736.47</v>
      </c>
      <c r="D207" s="34">
        <v>35528.049999999996</v>
      </c>
      <c r="E207" s="34">
        <v>18355.600000000002</v>
      </c>
      <c r="F207" s="34">
        <v>40650.210000000006</v>
      </c>
      <c r="G207" s="34">
        <v>15700.040000000008</v>
      </c>
      <c r="H207" s="34">
        <v>16262.280000000002</v>
      </c>
      <c r="I207" s="34">
        <v>21232.729999999996</v>
      </c>
      <c r="J207" s="34">
        <v>27557.920000000009</v>
      </c>
      <c r="K207" s="34">
        <v>24981.27</v>
      </c>
      <c r="L207" s="34">
        <v>20747.010000000002</v>
      </c>
      <c r="M207" s="34">
        <v>16786.330000000002</v>
      </c>
      <c r="N207" s="34">
        <v>44367.039999999994</v>
      </c>
      <c r="O207" s="34">
        <v>328904.95</v>
      </c>
      <c r="Q207" s="73">
        <v>5</v>
      </c>
      <c r="R207" s="20" t="s">
        <v>175</v>
      </c>
      <c r="S207" s="20" t="s">
        <v>176</v>
      </c>
      <c r="U207" s="74">
        <f t="shared" si="141"/>
        <v>-46736.47</v>
      </c>
      <c r="V207" s="74">
        <f t="shared" si="142"/>
        <v>-35528.049999999996</v>
      </c>
      <c r="W207" s="74">
        <f t="shared" si="143"/>
        <v>-18355.600000000002</v>
      </c>
      <c r="X207" s="74">
        <f t="shared" si="144"/>
        <v>-40650.210000000006</v>
      </c>
      <c r="Y207" s="74">
        <f t="shared" si="145"/>
        <v>-15700.040000000008</v>
      </c>
      <c r="Z207" s="74">
        <f t="shared" si="146"/>
        <v>-16262.280000000002</v>
      </c>
      <c r="AA207" s="74">
        <f t="shared" si="147"/>
        <v>-21232.729999999996</v>
      </c>
      <c r="AB207" s="74">
        <f t="shared" si="148"/>
        <v>-27557.920000000009</v>
      </c>
      <c r="AC207" s="74">
        <f t="shared" si="149"/>
        <v>-24981.27</v>
      </c>
      <c r="AD207" s="74">
        <f t="shared" si="150"/>
        <v>-20747.010000000002</v>
      </c>
      <c r="AE207" s="74">
        <f t="shared" si="151"/>
        <v>-16786.330000000002</v>
      </c>
      <c r="AF207" s="74">
        <f t="shared" si="152"/>
        <v>-44367.039999999994</v>
      </c>
      <c r="AG207" s="74">
        <f t="shared" si="153"/>
        <v>-328904.95</v>
      </c>
    </row>
    <row r="208" spans="1:34">
      <c r="Q208" s="73">
        <v>5</v>
      </c>
      <c r="R208" s="20" t="s">
        <v>175</v>
      </c>
      <c r="S208" s="20" t="s">
        <v>176</v>
      </c>
      <c r="U208" s="74">
        <f t="shared" si="141"/>
        <v>0</v>
      </c>
      <c r="V208" s="74">
        <f t="shared" si="142"/>
        <v>0</v>
      </c>
      <c r="W208" s="74">
        <f t="shared" si="143"/>
        <v>0</v>
      </c>
      <c r="X208" s="74">
        <f t="shared" si="144"/>
        <v>0</v>
      </c>
      <c r="Y208" s="74">
        <f t="shared" si="145"/>
        <v>0</v>
      </c>
      <c r="Z208" s="74">
        <f t="shared" si="146"/>
        <v>0</v>
      </c>
      <c r="AA208" s="74">
        <f t="shared" si="147"/>
        <v>0</v>
      </c>
      <c r="AB208" s="74">
        <f t="shared" si="148"/>
        <v>0</v>
      </c>
      <c r="AC208" s="74">
        <f t="shared" si="149"/>
        <v>0</v>
      </c>
      <c r="AD208" s="74">
        <f t="shared" si="150"/>
        <v>0</v>
      </c>
      <c r="AE208" s="74">
        <f t="shared" si="151"/>
        <v>0</v>
      </c>
      <c r="AF208" s="74">
        <f t="shared" si="152"/>
        <v>0</v>
      </c>
      <c r="AG208" s="74">
        <f t="shared" si="153"/>
        <v>0</v>
      </c>
    </row>
    <row r="209" spans="1:34">
      <c r="A209" s="27" t="s">
        <v>68</v>
      </c>
      <c r="Q209" s="73">
        <v>5</v>
      </c>
      <c r="R209" s="20" t="s">
        <v>175</v>
      </c>
      <c r="S209" s="20" t="s">
        <v>176</v>
      </c>
      <c r="U209" s="74">
        <f t="shared" si="141"/>
        <v>0</v>
      </c>
      <c r="V209" s="74">
        <f t="shared" si="142"/>
        <v>0</v>
      </c>
      <c r="W209" s="74">
        <f t="shared" si="143"/>
        <v>0</v>
      </c>
      <c r="X209" s="74">
        <f t="shared" si="144"/>
        <v>0</v>
      </c>
      <c r="Y209" s="74">
        <f t="shared" si="145"/>
        <v>0</v>
      </c>
      <c r="Z209" s="74">
        <f t="shared" si="146"/>
        <v>0</v>
      </c>
      <c r="AA209" s="74">
        <f t="shared" si="147"/>
        <v>0</v>
      </c>
      <c r="AB209" s="74">
        <f t="shared" si="148"/>
        <v>0</v>
      </c>
      <c r="AC209" s="74">
        <f t="shared" si="149"/>
        <v>0</v>
      </c>
      <c r="AD209" s="74">
        <f t="shared" si="150"/>
        <v>0</v>
      </c>
      <c r="AE209" s="74">
        <f t="shared" si="151"/>
        <v>0</v>
      </c>
      <c r="AF209" s="74">
        <f t="shared" si="152"/>
        <v>0</v>
      </c>
      <c r="AG209" s="74">
        <f t="shared" si="153"/>
        <v>0</v>
      </c>
    </row>
    <row r="210" spans="1:34">
      <c r="A210" s="28" t="s">
        <v>934</v>
      </c>
      <c r="B210" s="22" t="s">
        <v>935</v>
      </c>
      <c r="C210" s="29">
        <v>39609.730000000003</v>
      </c>
      <c r="D210" s="29">
        <v>37054.269999999997</v>
      </c>
      <c r="E210" s="29">
        <v>39609.730000000003</v>
      </c>
      <c r="F210" s="29">
        <v>38332</v>
      </c>
      <c r="G210" s="29">
        <v>39609.730000000003</v>
      </c>
      <c r="H210" s="29">
        <v>38332</v>
      </c>
      <c r="I210" s="29">
        <v>39609.730000000003</v>
      </c>
      <c r="J210" s="29">
        <v>39609.730000000003</v>
      </c>
      <c r="K210" s="29">
        <v>38332</v>
      </c>
      <c r="L210" s="29">
        <v>39609.730000000003</v>
      </c>
      <c r="M210" s="29">
        <v>38332</v>
      </c>
      <c r="N210" s="29">
        <v>39609.730000000003</v>
      </c>
      <c r="O210" s="29">
        <v>467650.38</v>
      </c>
      <c r="Q210" s="73">
        <v>5</v>
      </c>
      <c r="R210" s="20" t="s">
        <v>175</v>
      </c>
      <c r="S210" s="20" t="s">
        <v>176</v>
      </c>
      <c r="U210" s="74">
        <f t="shared" si="141"/>
        <v>-39609.730000000003</v>
      </c>
      <c r="V210" s="74">
        <f t="shared" si="142"/>
        <v>-37054.269999999997</v>
      </c>
      <c r="W210" s="74">
        <f t="shared" si="143"/>
        <v>-39609.730000000003</v>
      </c>
      <c r="X210" s="74">
        <f t="shared" si="144"/>
        <v>-38332</v>
      </c>
      <c r="Y210" s="74">
        <f t="shared" si="145"/>
        <v>-39609.730000000003</v>
      </c>
      <c r="Z210" s="74">
        <f t="shared" si="146"/>
        <v>-38332</v>
      </c>
      <c r="AA210" s="74">
        <f t="shared" si="147"/>
        <v>-39609.730000000003</v>
      </c>
      <c r="AB210" s="74">
        <f t="shared" si="148"/>
        <v>-39609.730000000003</v>
      </c>
      <c r="AC210" s="74">
        <f t="shared" si="149"/>
        <v>-38332</v>
      </c>
      <c r="AD210" s="74">
        <f t="shared" si="150"/>
        <v>-39609.730000000003</v>
      </c>
      <c r="AE210" s="74">
        <f t="shared" si="151"/>
        <v>-38332</v>
      </c>
      <c r="AF210" s="74">
        <f t="shared" si="152"/>
        <v>-39609.730000000003</v>
      </c>
      <c r="AG210" s="74">
        <f t="shared" si="153"/>
        <v>-467650.38</v>
      </c>
      <c r="AH210" s="6" t="s">
        <v>68</v>
      </c>
    </row>
    <row r="211" spans="1:34">
      <c r="A211" s="28" t="s">
        <v>936</v>
      </c>
      <c r="B211" s="22" t="s">
        <v>937</v>
      </c>
      <c r="C211" s="29">
        <v>51606.12</v>
      </c>
      <c r="D211" s="29">
        <v>51823.68</v>
      </c>
      <c r="E211" s="29">
        <v>48684.6</v>
      </c>
      <c r="F211" s="29">
        <v>52247.45</v>
      </c>
      <c r="G211" s="29">
        <v>50775.27</v>
      </c>
      <c r="H211" s="29">
        <v>54181.9</v>
      </c>
      <c r="I211" s="29">
        <v>55260.01</v>
      </c>
      <c r="J211" s="29">
        <v>57335.45</v>
      </c>
      <c r="K211" s="29">
        <v>59077.67</v>
      </c>
      <c r="L211" s="29">
        <v>57455.75</v>
      </c>
      <c r="M211" s="29">
        <v>58057.39</v>
      </c>
      <c r="N211" s="29">
        <v>77921.98</v>
      </c>
      <c r="O211" s="29">
        <v>674427.27</v>
      </c>
      <c r="Q211" s="73">
        <v>5</v>
      </c>
      <c r="R211" s="20" t="s">
        <v>175</v>
      </c>
      <c r="S211" s="20" t="s">
        <v>176</v>
      </c>
      <c r="U211" s="74">
        <f t="shared" si="141"/>
        <v>-51606.12</v>
      </c>
      <c r="V211" s="74">
        <f t="shared" si="142"/>
        <v>-51823.68</v>
      </c>
      <c r="W211" s="74">
        <f t="shared" si="143"/>
        <v>-48684.6</v>
      </c>
      <c r="X211" s="74">
        <f t="shared" si="144"/>
        <v>-52247.45</v>
      </c>
      <c r="Y211" s="74">
        <f t="shared" si="145"/>
        <v>-50775.27</v>
      </c>
      <c r="Z211" s="74">
        <f t="shared" si="146"/>
        <v>-54181.9</v>
      </c>
      <c r="AA211" s="74">
        <f t="shared" si="147"/>
        <v>-55260.01</v>
      </c>
      <c r="AB211" s="74">
        <f t="shared" si="148"/>
        <v>-57335.45</v>
      </c>
      <c r="AC211" s="74">
        <f t="shared" si="149"/>
        <v>-59077.67</v>
      </c>
      <c r="AD211" s="74">
        <f t="shared" si="150"/>
        <v>-57455.75</v>
      </c>
      <c r="AE211" s="74">
        <f t="shared" si="151"/>
        <v>-58057.39</v>
      </c>
      <c r="AF211" s="74">
        <f t="shared" si="152"/>
        <v>-77921.98</v>
      </c>
      <c r="AG211" s="74">
        <f t="shared" si="153"/>
        <v>-674427.27</v>
      </c>
      <c r="AH211" s="6" t="s">
        <v>68</v>
      </c>
    </row>
    <row r="212" spans="1:34">
      <c r="B212" s="33" t="s">
        <v>68</v>
      </c>
      <c r="C212" s="34">
        <v>91215.85</v>
      </c>
      <c r="D212" s="34">
        <v>88877.95</v>
      </c>
      <c r="E212" s="34">
        <v>88294.33</v>
      </c>
      <c r="F212" s="34">
        <v>90579.45</v>
      </c>
      <c r="G212" s="34">
        <v>90385</v>
      </c>
      <c r="H212" s="34">
        <v>92513.9</v>
      </c>
      <c r="I212" s="34">
        <v>94869.74</v>
      </c>
      <c r="J212" s="34">
        <v>96945.18</v>
      </c>
      <c r="K212" s="34">
        <v>97409.67</v>
      </c>
      <c r="L212" s="34">
        <v>97065.48000000001</v>
      </c>
      <c r="M212" s="34">
        <v>96389.39</v>
      </c>
      <c r="N212" s="34">
        <v>117531.70999999999</v>
      </c>
      <c r="O212" s="34">
        <v>1142077.6499999999</v>
      </c>
      <c r="Q212" s="73">
        <v>5</v>
      </c>
      <c r="R212" s="20" t="s">
        <v>175</v>
      </c>
      <c r="S212" s="20" t="s">
        <v>176</v>
      </c>
      <c r="U212" s="74">
        <f t="shared" si="141"/>
        <v>-91215.85</v>
      </c>
      <c r="V212" s="74">
        <f t="shared" si="142"/>
        <v>-88877.95</v>
      </c>
      <c r="W212" s="74">
        <f t="shared" si="143"/>
        <v>-88294.33</v>
      </c>
      <c r="X212" s="74">
        <f t="shared" si="144"/>
        <v>-90579.45</v>
      </c>
      <c r="Y212" s="74">
        <f t="shared" si="145"/>
        <v>-90385</v>
      </c>
      <c r="Z212" s="74">
        <f t="shared" si="146"/>
        <v>-92513.9</v>
      </c>
      <c r="AA212" s="74">
        <f t="shared" si="147"/>
        <v>-94869.74</v>
      </c>
      <c r="AB212" s="74">
        <f t="shared" si="148"/>
        <v>-96945.18</v>
      </c>
      <c r="AC212" s="74">
        <f t="shared" si="149"/>
        <v>-97409.67</v>
      </c>
      <c r="AD212" s="74">
        <f t="shared" si="150"/>
        <v>-97065.48000000001</v>
      </c>
      <c r="AE212" s="74">
        <f t="shared" si="151"/>
        <v>-96389.39</v>
      </c>
      <c r="AF212" s="74">
        <f t="shared" si="152"/>
        <v>-117531.70999999999</v>
      </c>
      <c r="AG212" s="74">
        <f t="shared" si="153"/>
        <v>-1142077.6499999999</v>
      </c>
    </row>
    <row r="213" spans="1:34">
      <c r="Q213" s="73">
        <v>5</v>
      </c>
      <c r="R213" s="20" t="s">
        <v>175</v>
      </c>
      <c r="S213" s="20" t="s">
        <v>176</v>
      </c>
      <c r="U213" s="74">
        <f t="shared" si="141"/>
        <v>0</v>
      </c>
      <c r="V213" s="74">
        <f t="shared" si="142"/>
        <v>0</v>
      </c>
      <c r="W213" s="74">
        <f t="shared" si="143"/>
        <v>0</v>
      </c>
      <c r="X213" s="74">
        <f t="shared" si="144"/>
        <v>0</v>
      </c>
      <c r="Y213" s="74">
        <f t="shared" si="145"/>
        <v>0</v>
      </c>
      <c r="Z213" s="74">
        <f t="shared" si="146"/>
        <v>0</v>
      </c>
      <c r="AA213" s="74">
        <f t="shared" si="147"/>
        <v>0</v>
      </c>
      <c r="AB213" s="74">
        <f t="shared" si="148"/>
        <v>0</v>
      </c>
      <c r="AC213" s="74">
        <f t="shared" si="149"/>
        <v>0</v>
      </c>
      <c r="AD213" s="74">
        <f t="shared" si="150"/>
        <v>0</v>
      </c>
      <c r="AE213" s="74">
        <f t="shared" si="151"/>
        <v>0</v>
      </c>
      <c r="AF213" s="74">
        <f t="shared" si="152"/>
        <v>0</v>
      </c>
      <c r="AG213" s="74">
        <f t="shared" si="153"/>
        <v>0</v>
      </c>
    </row>
    <row r="214" spans="1:34">
      <c r="A214" s="27" t="s">
        <v>938</v>
      </c>
      <c r="Q214" s="75">
        <v>5</v>
      </c>
      <c r="R214" s="76" t="str">
        <f>R213</f>
        <v>Teagen</v>
      </c>
      <c r="S214" s="76" t="str">
        <f>S213</f>
        <v>TEA</v>
      </c>
      <c r="T214" s="75">
        <f>T213</f>
        <v>0</v>
      </c>
      <c r="U214" s="77">
        <f t="shared" ref="U214:AG214" si="154">SUM(U203:U213)</f>
        <v>-232207.82</v>
      </c>
      <c r="V214" s="77">
        <f t="shared" si="154"/>
        <v>-215640.90999999997</v>
      </c>
      <c r="W214" s="77">
        <f t="shared" si="154"/>
        <v>-198173.56</v>
      </c>
      <c r="X214" s="77">
        <f t="shared" si="154"/>
        <v>-227551.83000000002</v>
      </c>
      <c r="Y214" s="77">
        <f t="shared" si="154"/>
        <v>-217093.26</v>
      </c>
      <c r="Z214" s="77">
        <f t="shared" si="154"/>
        <v>-205910.64</v>
      </c>
      <c r="AA214" s="77">
        <f t="shared" si="154"/>
        <v>-217328.60000000003</v>
      </c>
      <c r="AB214" s="77">
        <f t="shared" si="154"/>
        <v>-223692.19</v>
      </c>
      <c r="AC214" s="77">
        <f t="shared" si="154"/>
        <v>-224122.74</v>
      </c>
      <c r="AD214" s="77">
        <f t="shared" si="154"/>
        <v>-217262.30000000002</v>
      </c>
      <c r="AE214" s="77">
        <f t="shared" si="154"/>
        <v>-212907.62</v>
      </c>
      <c r="AF214" s="77">
        <f t="shared" si="154"/>
        <v>-280943.20999999996</v>
      </c>
      <c r="AG214" s="77">
        <f t="shared" si="154"/>
        <v>-2672834.6799999997</v>
      </c>
    </row>
    <row r="215" spans="1:34">
      <c r="A215" s="28" t="s">
        <v>939</v>
      </c>
      <c r="B215" s="22" t="s">
        <v>940</v>
      </c>
      <c r="C215" s="29">
        <v>0</v>
      </c>
      <c r="D215" s="29">
        <v>0</v>
      </c>
      <c r="E215" s="29">
        <v>0</v>
      </c>
      <c r="F215" s="29">
        <v>0</v>
      </c>
      <c r="G215" s="29">
        <v>300</v>
      </c>
      <c r="H215" s="29">
        <v>14070</v>
      </c>
      <c r="I215" s="29">
        <v>0</v>
      </c>
      <c r="J215" s="29">
        <v>1045</v>
      </c>
      <c r="K215" s="29">
        <v>0</v>
      </c>
      <c r="L215" s="29">
        <v>1264.55</v>
      </c>
      <c r="M215" s="29">
        <v>0</v>
      </c>
      <c r="N215" s="29">
        <v>0</v>
      </c>
      <c r="O215" s="29">
        <v>16679.55</v>
      </c>
      <c r="AH215" s="6" t="s">
        <v>70</v>
      </c>
    </row>
    <row r="216" spans="1:34">
      <c r="A216" s="28" t="s">
        <v>941</v>
      </c>
      <c r="B216" s="22" t="s">
        <v>942</v>
      </c>
      <c r="C216" s="29">
        <v>0</v>
      </c>
      <c r="D216" s="29">
        <v>0</v>
      </c>
      <c r="E216" s="29">
        <v>375</v>
      </c>
      <c r="F216" s="29">
        <v>0</v>
      </c>
      <c r="G216" s="29">
        <v>0</v>
      </c>
      <c r="H216" s="29">
        <v>0</v>
      </c>
      <c r="I216" s="29">
        <v>0</v>
      </c>
      <c r="J216" s="29">
        <v>0</v>
      </c>
      <c r="K216" s="29">
        <v>0</v>
      </c>
      <c r="L216" s="29">
        <v>0</v>
      </c>
      <c r="M216" s="29">
        <v>0</v>
      </c>
      <c r="N216" s="29">
        <v>0</v>
      </c>
      <c r="O216" s="29">
        <v>375</v>
      </c>
      <c r="AH216" s="6" t="s">
        <v>70</v>
      </c>
    </row>
    <row r="217" spans="1:34">
      <c r="A217" s="28" t="s">
        <v>943</v>
      </c>
      <c r="B217" s="22" t="s">
        <v>944</v>
      </c>
      <c r="C217" s="29">
        <v>712.91</v>
      </c>
      <c r="D217" s="29">
        <v>858.1</v>
      </c>
      <c r="E217" s="29">
        <v>822.27</v>
      </c>
      <c r="F217" s="29">
        <v>2025.63</v>
      </c>
      <c r="G217" s="29">
        <v>656.97</v>
      </c>
      <c r="H217" s="29">
        <v>362.12</v>
      </c>
      <c r="I217" s="29">
        <v>442.45</v>
      </c>
      <c r="J217" s="29">
        <v>85.27</v>
      </c>
      <c r="K217" s="29">
        <v>50.52</v>
      </c>
      <c r="L217" s="29">
        <v>63.16</v>
      </c>
      <c r="M217" s="29">
        <v>383.73</v>
      </c>
      <c r="N217" s="29">
        <v>436.27</v>
      </c>
      <c r="O217" s="29">
        <v>6899.4</v>
      </c>
      <c r="Q217" s="73">
        <v>5</v>
      </c>
      <c r="R217" s="20" t="s">
        <v>175</v>
      </c>
      <c r="S217" s="20" t="s">
        <v>176</v>
      </c>
      <c r="U217" s="74">
        <f t="shared" ref="U217:U237" si="155">IF(5 = Q217, C217 * -1, C217)</f>
        <v>-712.91</v>
      </c>
      <c r="V217" s="74">
        <f t="shared" ref="V217:V237" si="156">IF(5 = Q217, D217 * -1, D217)</f>
        <v>-858.1</v>
      </c>
      <c r="W217" s="74">
        <f t="shared" ref="W217:W237" si="157">IF(5 = Q217, E217 * -1, E217)</f>
        <v>-822.27</v>
      </c>
      <c r="X217" s="74">
        <f t="shared" ref="X217:X237" si="158">IF(5 = Q217, F217 * -1, F217)</f>
        <v>-2025.63</v>
      </c>
      <c r="Y217" s="74">
        <f t="shared" ref="Y217:Y237" si="159">IF(5 = Q217, G217 * -1, G217)</f>
        <v>-656.97</v>
      </c>
      <c r="Z217" s="74">
        <f t="shared" ref="Z217:Z237" si="160">IF(5 = Q217, H217 * -1, H217)</f>
        <v>-362.12</v>
      </c>
      <c r="AA217" s="74">
        <f t="shared" ref="AA217:AA237" si="161">IF(5 = Q217, I217 * -1, I217)</f>
        <v>-442.45</v>
      </c>
      <c r="AB217" s="74">
        <f t="shared" ref="AB217:AB237" si="162">IF(5 = Q217, J217 * -1, J217)</f>
        <v>-85.27</v>
      </c>
      <c r="AC217" s="74">
        <f t="shared" ref="AC217:AC237" si="163">IF(5 = Q217, K217 * -1, K217)</f>
        <v>-50.52</v>
      </c>
      <c r="AD217" s="74">
        <f t="shared" ref="AD217:AD237" si="164">IF(5 = Q217, L217 * -1, L217)</f>
        <v>-63.16</v>
      </c>
      <c r="AE217" s="74">
        <f t="shared" ref="AE217:AE237" si="165">IF(5 = Q217, M217 * -1, M217)</f>
        <v>-383.73</v>
      </c>
      <c r="AF217" s="74">
        <f t="shared" ref="AF217:AF237" si="166">IF(5 = Q217, N217 * -1, N217)</f>
        <v>-436.27</v>
      </c>
      <c r="AG217" s="74">
        <f t="shared" ref="AG217:AG237" si="167">IF(5 = Q217, O217 * -1, O217)</f>
        <v>-6899.4</v>
      </c>
      <c r="AH217" s="6" t="s">
        <v>70</v>
      </c>
    </row>
    <row r="218" spans="1:34">
      <c r="A218" s="28" t="s">
        <v>945</v>
      </c>
      <c r="B218" s="22" t="s">
        <v>946</v>
      </c>
      <c r="C218" s="29">
        <v>2247.29</v>
      </c>
      <c r="D218" s="29">
        <v>2232.84</v>
      </c>
      <c r="E218" s="29">
        <v>2263.39</v>
      </c>
      <c r="F218" s="29">
        <v>2192.0500000000002</v>
      </c>
      <c r="G218" s="29">
        <v>2260.29</v>
      </c>
      <c r="H218" s="29">
        <v>2179.1999999999998</v>
      </c>
      <c r="I218" s="29">
        <v>2343</v>
      </c>
      <c r="J218" s="29">
        <v>2130.2600000000002</v>
      </c>
      <c r="K218" s="29">
        <v>2297.17</v>
      </c>
      <c r="L218" s="29">
        <v>2299.4899999999998</v>
      </c>
      <c r="M218" s="29">
        <v>2234.9899999999998</v>
      </c>
      <c r="N218" s="29">
        <v>2457.02</v>
      </c>
      <c r="O218" s="29">
        <v>27136.99</v>
      </c>
      <c r="Q218" s="73">
        <v>5</v>
      </c>
      <c r="R218" s="20" t="s">
        <v>175</v>
      </c>
      <c r="S218" s="20" t="s">
        <v>176</v>
      </c>
      <c r="U218" s="74">
        <f t="shared" si="155"/>
        <v>-2247.29</v>
      </c>
      <c r="V218" s="74">
        <f t="shared" si="156"/>
        <v>-2232.84</v>
      </c>
      <c r="W218" s="74">
        <f t="shared" si="157"/>
        <v>-2263.39</v>
      </c>
      <c r="X218" s="74">
        <f t="shared" si="158"/>
        <v>-2192.0500000000002</v>
      </c>
      <c r="Y218" s="74">
        <f t="shared" si="159"/>
        <v>-2260.29</v>
      </c>
      <c r="Z218" s="74">
        <f t="shared" si="160"/>
        <v>-2179.1999999999998</v>
      </c>
      <c r="AA218" s="74">
        <f t="shared" si="161"/>
        <v>-2343</v>
      </c>
      <c r="AB218" s="74">
        <f t="shared" si="162"/>
        <v>-2130.2600000000002</v>
      </c>
      <c r="AC218" s="74">
        <f t="shared" si="163"/>
        <v>-2297.17</v>
      </c>
      <c r="AD218" s="74">
        <f t="shared" si="164"/>
        <v>-2299.4899999999998</v>
      </c>
      <c r="AE218" s="74">
        <f t="shared" si="165"/>
        <v>-2234.9899999999998</v>
      </c>
      <c r="AF218" s="74">
        <f t="shared" si="166"/>
        <v>-2457.02</v>
      </c>
      <c r="AG218" s="74">
        <f t="shared" si="167"/>
        <v>-27136.99</v>
      </c>
      <c r="AH218" s="4" t="s">
        <v>69</v>
      </c>
    </row>
    <row r="219" spans="1:34">
      <c r="A219" s="28" t="s">
        <v>947</v>
      </c>
      <c r="B219" s="22" t="s">
        <v>948</v>
      </c>
      <c r="C219" s="29">
        <v>0</v>
      </c>
      <c r="D219" s="29">
        <v>0</v>
      </c>
      <c r="E219" s="29">
        <v>0</v>
      </c>
      <c r="F219" s="29">
        <v>0</v>
      </c>
      <c r="G219" s="29">
        <v>0</v>
      </c>
      <c r="H219" s="29">
        <v>0</v>
      </c>
      <c r="I219" s="29">
        <v>0</v>
      </c>
      <c r="J219" s="29">
        <v>0</v>
      </c>
      <c r="K219" s="29">
        <v>0</v>
      </c>
      <c r="L219" s="29">
        <v>0</v>
      </c>
      <c r="M219" s="29">
        <v>6651.35</v>
      </c>
      <c r="N219" s="29">
        <v>0</v>
      </c>
      <c r="O219" s="29">
        <v>6651.35</v>
      </c>
      <c r="Q219" s="73">
        <v>5</v>
      </c>
      <c r="R219" s="20" t="s">
        <v>175</v>
      </c>
      <c r="S219" s="20" t="s">
        <v>176</v>
      </c>
      <c r="U219" s="74">
        <f t="shared" si="155"/>
        <v>0</v>
      </c>
      <c r="V219" s="74">
        <f t="shared" si="156"/>
        <v>0</v>
      </c>
      <c r="W219" s="74">
        <f t="shared" si="157"/>
        <v>0</v>
      </c>
      <c r="X219" s="74">
        <f t="shared" si="158"/>
        <v>0</v>
      </c>
      <c r="Y219" s="74">
        <f t="shared" si="159"/>
        <v>0</v>
      </c>
      <c r="Z219" s="74">
        <f t="shared" si="160"/>
        <v>0</v>
      </c>
      <c r="AA219" s="74">
        <f t="shared" si="161"/>
        <v>0</v>
      </c>
      <c r="AB219" s="74">
        <f t="shared" si="162"/>
        <v>0</v>
      </c>
      <c r="AC219" s="74">
        <f t="shared" si="163"/>
        <v>0</v>
      </c>
      <c r="AD219" s="74">
        <f t="shared" si="164"/>
        <v>0</v>
      </c>
      <c r="AE219" s="74">
        <f t="shared" si="165"/>
        <v>-6651.35</v>
      </c>
      <c r="AF219" s="74">
        <f t="shared" si="166"/>
        <v>0</v>
      </c>
      <c r="AG219" s="74">
        <f t="shared" si="167"/>
        <v>-6651.35</v>
      </c>
      <c r="AH219" s="6" t="s">
        <v>70</v>
      </c>
    </row>
    <row r="220" spans="1:34">
      <c r="B220" s="33" t="s">
        <v>938</v>
      </c>
      <c r="C220" s="34">
        <v>2960.2</v>
      </c>
      <c r="D220" s="34">
        <v>3090.94</v>
      </c>
      <c r="E220" s="34">
        <v>3460.66</v>
      </c>
      <c r="F220" s="34">
        <v>4217.68</v>
      </c>
      <c r="G220" s="34">
        <v>3217.26</v>
      </c>
      <c r="H220" s="34">
        <v>16611.32</v>
      </c>
      <c r="I220" s="34">
        <v>2785.45</v>
      </c>
      <c r="J220" s="34">
        <v>3260.53</v>
      </c>
      <c r="K220" s="34">
        <v>2347.69</v>
      </c>
      <c r="L220" s="34">
        <v>3627.2</v>
      </c>
      <c r="M220" s="34">
        <v>9270.07</v>
      </c>
      <c r="N220" s="34">
        <v>2893.29</v>
      </c>
      <c r="O220" s="34">
        <v>57742.29</v>
      </c>
      <c r="Q220" s="73">
        <v>5</v>
      </c>
      <c r="R220" s="20" t="s">
        <v>175</v>
      </c>
      <c r="S220" s="20" t="s">
        <v>176</v>
      </c>
      <c r="U220" s="74">
        <f t="shared" si="155"/>
        <v>-2960.2</v>
      </c>
      <c r="V220" s="74">
        <f t="shared" si="156"/>
        <v>-3090.94</v>
      </c>
      <c r="W220" s="74">
        <f t="shared" si="157"/>
        <v>-3460.66</v>
      </c>
      <c r="X220" s="74">
        <f t="shared" si="158"/>
        <v>-4217.68</v>
      </c>
      <c r="Y220" s="74">
        <f t="shared" si="159"/>
        <v>-3217.26</v>
      </c>
      <c r="Z220" s="74">
        <f t="shared" si="160"/>
        <v>-16611.32</v>
      </c>
      <c r="AA220" s="74">
        <f t="shared" si="161"/>
        <v>-2785.45</v>
      </c>
      <c r="AB220" s="74">
        <f t="shared" si="162"/>
        <v>-3260.53</v>
      </c>
      <c r="AC220" s="74">
        <f t="shared" si="163"/>
        <v>-2347.69</v>
      </c>
      <c r="AD220" s="74">
        <f t="shared" si="164"/>
        <v>-3627.2</v>
      </c>
      <c r="AE220" s="74">
        <f t="shared" si="165"/>
        <v>-9270.07</v>
      </c>
      <c r="AF220" s="74">
        <f t="shared" si="166"/>
        <v>-2893.29</v>
      </c>
      <c r="AG220" s="74">
        <f t="shared" si="167"/>
        <v>-57742.29</v>
      </c>
    </row>
    <row r="221" spans="1:34">
      <c r="Q221" s="73">
        <v>5</v>
      </c>
      <c r="R221" s="20" t="s">
        <v>175</v>
      </c>
      <c r="S221" s="20" t="s">
        <v>176</v>
      </c>
      <c r="U221" s="74">
        <f t="shared" si="155"/>
        <v>0</v>
      </c>
      <c r="V221" s="74">
        <f t="shared" si="156"/>
        <v>0</v>
      </c>
      <c r="W221" s="74">
        <f t="shared" si="157"/>
        <v>0</v>
      </c>
      <c r="X221" s="74">
        <f t="shared" si="158"/>
        <v>0</v>
      </c>
      <c r="Y221" s="74">
        <f t="shared" si="159"/>
        <v>0</v>
      </c>
      <c r="Z221" s="74">
        <f t="shared" si="160"/>
        <v>0</v>
      </c>
      <c r="AA221" s="74">
        <f t="shared" si="161"/>
        <v>0</v>
      </c>
      <c r="AB221" s="74">
        <f t="shared" si="162"/>
        <v>0</v>
      </c>
      <c r="AC221" s="74">
        <f t="shared" si="163"/>
        <v>0</v>
      </c>
      <c r="AD221" s="74">
        <f t="shared" si="164"/>
        <v>0</v>
      </c>
      <c r="AE221" s="74">
        <f t="shared" si="165"/>
        <v>0</v>
      </c>
      <c r="AF221" s="74">
        <f t="shared" si="166"/>
        <v>0</v>
      </c>
      <c r="AG221" s="74">
        <f t="shared" si="167"/>
        <v>0</v>
      </c>
    </row>
    <row r="222" spans="1:34">
      <c r="B222" s="33" t="s">
        <v>862</v>
      </c>
      <c r="C222" s="34">
        <v>140912.52000000002</v>
      </c>
      <c r="D222" s="34">
        <v>127496.94</v>
      </c>
      <c r="E222" s="34">
        <v>110110.59</v>
      </c>
      <c r="F222" s="34">
        <v>135447.34</v>
      </c>
      <c r="G222" s="34">
        <v>109302.3</v>
      </c>
      <c r="H222" s="34">
        <v>125387.49999999999</v>
      </c>
      <c r="I222" s="34">
        <v>118887.92</v>
      </c>
      <c r="J222" s="34">
        <v>127763.63</v>
      </c>
      <c r="K222" s="34">
        <v>124738.63</v>
      </c>
      <c r="L222" s="34">
        <v>121439.69000000002</v>
      </c>
      <c r="M222" s="34">
        <v>122445.79000000001</v>
      </c>
      <c r="N222" s="34">
        <v>164792.03999999998</v>
      </c>
      <c r="O222" s="34">
        <v>1528724.8900000001</v>
      </c>
      <c r="Q222" s="73">
        <v>5</v>
      </c>
      <c r="R222" s="20" t="s">
        <v>175</v>
      </c>
      <c r="S222" s="20" t="s">
        <v>176</v>
      </c>
      <c r="U222" s="74">
        <f t="shared" si="155"/>
        <v>-140912.52000000002</v>
      </c>
      <c r="V222" s="74">
        <f t="shared" si="156"/>
        <v>-127496.94</v>
      </c>
      <c r="W222" s="74">
        <f t="shared" si="157"/>
        <v>-110110.59</v>
      </c>
      <c r="X222" s="74">
        <f t="shared" si="158"/>
        <v>-135447.34</v>
      </c>
      <c r="Y222" s="74">
        <f t="shared" si="159"/>
        <v>-109302.3</v>
      </c>
      <c r="Z222" s="74">
        <f t="shared" si="160"/>
        <v>-125387.49999999999</v>
      </c>
      <c r="AA222" s="74">
        <f t="shared" si="161"/>
        <v>-118887.92</v>
      </c>
      <c r="AB222" s="74">
        <f t="shared" si="162"/>
        <v>-127763.63</v>
      </c>
      <c r="AC222" s="74">
        <f t="shared" si="163"/>
        <v>-124738.63</v>
      </c>
      <c r="AD222" s="74">
        <f t="shared" si="164"/>
        <v>-121439.69000000002</v>
      </c>
      <c r="AE222" s="74">
        <f t="shared" si="165"/>
        <v>-122445.79000000001</v>
      </c>
      <c r="AF222" s="74">
        <f t="shared" si="166"/>
        <v>-164792.03999999998</v>
      </c>
      <c r="AG222" s="74">
        <f t="shared" si="167"/>
        <v>-1528724.8900000001</v>
      </c>
    </row>
    <row r="223" spans="1:34">
      <c r="Q223" s="73">
        <v>5</v>
      </c>
      <c r="R223" s="20" t="s">
        <v>175</v>
      </c>
      <c r="S223" s="20" t="s">
        <v>176</v>
      </c>
      <c r="U223" s="74">
        <f t="shared" si="155"/>
        <v>0</v>
      </c>
      <c r="V223" s="74">
        <f t="shared" si="156"/>
        <v>0</v>
      </c>
      <c r="W223" s="74">
        <f t="shared" si="157"/>
        <v>0</v>
      </c>
      <c r="X223" s="74">
        <f t="shared" si="158"/>
        <v>0</v>
      </c>
      <c r="Y223" s="74">
        <f t="shared" si="159"/>
        <v>0</v>
      </c>
      <c r="Z223" s="74">
        <f t="shared" si="160"/>
        <v>0</v>
      </c>
      <c r="AA223" s="74">
        <f t="shared" si="161"/>
        <v>0</v>
      </c>
      <c r="AB223" s="74">
        <f t="shared" si="162"/>
        <v>0</v>
      </c>
      <c r="AC223" s="74">
        <f t="shared" si="163"/>
        <v>0</v>
      </c>
      <c r="AD223" s="74">
        <f t="shared" si="164"/>
        <v>0</v>
      </c>
      <c r="AE223" s="74">
        <f t="shared" si="165"/>
        <v>0</v>
      </c>
      <c r="AF223" s="74">
        <f t="shared" si="166"/>
        <v>0</v>
      </c>
      <c r="AG223" s="74">
        <f t="shared" si="167"/>
        <v>0</v>
      </c>
    </row>
    <row r="224" spans="1:34" ht="15" thickBot="1">
      <c r="B224" s="33" t="s">
        <v>74</v>
      </c>
      <c r="C224" s="276">
        <v>-3533.9300000002286</v>
      </c>
      <c r="D224" s="276">
        <v>1496.3700000000267</v>
      </c>
      <c r="E224" s="276">
        <v>11048.399999999896</v>
      </c>
      <c r="F224" s="276">
        <v>-14979.240000000129</v>
      </c>
      <c r="G224" s="276">
        <v>17254.829999999958</v>
      </c>
      <c r="H224" s="276">
        <v>-2415.800000000163</v>
      </c>
      <c r="I224" s="276">
        <v>7426.9700000000848</v>
      </c>
      <c r="J224" s="276">
        <v>-25630.400000000031</v>
      </c>
      <c r="K224" s="276">
        <v>16827.570000000065</v>
      </c>
      <c r="L224" s="276">
        <v>7090.8999999999196</v>
      </c>
      <c r="M224" s="276">
        <v>-10795.280000000137</v>
      </c>
      <c r="N224" s="276">
        <v>-14626.830000000169</v>
      </c>
      <c r="O224" s="276">
        <v>-10836.440000000954</v>
      </c>
      <c r="Q224" s="73">
        <v>5</v>
      </c>
      <c r="R224" s="20" t="s">
        <v>175</v>
      </c>
      <c r="S224" s="20" t="s">
        <v>176</v>
      </c>
      <c r="U224" s="74">
        <f t="shared" si="155"/>
        <v>3533.9300000002286</v>
      </c>
      <c r="V224" s="74">
        <f t="shared" si="156"/>
        <v>-1496.3700000000267</v>
      </c>
      <c r="W224" s="74">
        <f t="shared" si="157"/>
        <v>-11048.399999999896</v>
      </c>
      <c r="X224" s="74">
        <f t="shared" si="158"/>
        <v>14979.240000000129</v>
      </c>
      <c r="Y224" s="74">
        <f t="shared" si="159"/>
        <v>-17254.829999999958</v>
      </c>
      <c r="Z224" s="74">
        <f t="shared" si="160"/>
        <v>2415.800000000163</v>
      </c>
      <c r="AA224" s="74">
        <f t="shared" si="161"/>
        <v>-7426.9700000000848</v>
      </c>
      <c r="AB224" s="74">
        <f t="shared" si="162"/>
        <v>25630.400000000031</v>
      </c>
      <c r="AC224" s="74">
        <f t="shared" si="163"/>
        <v>-16827.570000000065</v>
      </c>
      <c r="AD224" s="74">
        <f t="shared" si="164"/>
        <v>-7090.8999999999196</v>
      </c>
      <c r="AE224" s="74">
        <f t="shared" si="165"/>
        <v>10795.280000000137</v>
      </c>
      <c r="AF224" s="74">
        <f t="shared" si="166"/>
        <v>14626.830000000169</v>
      </c>
      <c r="AG224" s="74">
        <f t="shared" si="167"/>
        <v>10836.440000000954</v>
      </c>
    </row>
    <row r="225" spans="17:33" ht="15" thickTop="1">
      <c r="Q225" s="73">
        <v>5</v>
      </c>
      <c r="R225" s="20" t="s">
        <v>175</v>
      </c>
      <c r="S225" s="20" t="s">
        <v>176</v>
      </c>
      <c r="U225" s="74">
        <f t="shared" si="155"/>
        <v>0</v>
      </c>
      <c r="V225" s="74">
        <f t="shared" si="156"/>
        <v>0</v>
      </c>
      <c r="W225" s="74">
        <f t="shared" si="157"/>
        <v>0</v>
      </c>
      <c r="X225" s="74">
        <f t="shared" si="158"/>
        <v>0</v>
      </c>
      <c r="Y225" s="74">
        <f t="shared" si="159"/>
        <v>0</v>
      </c>
      <c r="Z225" s="74">
        <f t="shared" si="160"/>
        <v>0</v>
      </c>
      <c r="AA225" s="74">
        <f t="shared" si="161"/>
        <v>0</v>
      </c>
      <c r="AB225" s="74">
        <f t="shared" si="162"/>
        <v>0</v>
      </c>
      <c r="AC225" s="74">
        <f t="shared" si="163"/>
        <v>0</v>
      </c>
      <c r="AD225" s="74">
        <f t="shared" si="164"/>
        <v>0</v>
      </c>
      <c r="AE225" s="74">
        <f t="shared" si="165"/>
        <v>0</v>
      </c>
      <c r="AF225" s="74">
        <f t="shared" si="166"/>
        <v>0</v>
      </c>
      <c r="AG225" s="74">
        <f t="shared" si="167"/>
        <v>0</v>
      </c>
    </row>
    <row r="226" spans="17:33">
      <c r="Q226" s="73">
        <v>5</v>
      </c>
      <c r="R226" s="20" t="s">
        <v>175</v>
      </c>
      <c r="S226" s="20" t="s">
        <v>176</v>
      </c>
      <c r="U226" s="74">
        <f t="shared" si="155"/>
        <v>0</v>
      </c>
      <c r="V226" s="74">
        <f t="shared" si="156"/>
        <v>0</v>
      </c>
      <c r="W226" s="74">
        <f t="shared" si="157"/>
        <v>0</v>
      </c>
      <c r="X226" s="74">
        <f t="shared" si="158"/>
        <v>0</v>
      </c>
      <c r="Y226" s="74">
        <f t="shared" si="159"/>
        <v>0</v>
      </c>
      <c r="Z226" s="74">
        <f t="shared" si="160"/>
        <v>0</v>
      </c>
      <c r="AA226" s="74">
        <f t="shared" si="161"/>
        <v>0</v>
      </c>
      <c r="AB226" s="74">
        <f t="shared" si="162"/>
        <v>0</v>
      </c>
      <c r="AC226" s="74">
        <f t="shared" si="163"/>
        <v>0</v>
      </c>
      <c r="AD226" s="74">
        <f t="shared" si="164"/>
        <v>0</v>
      </c>
      <c r="AE226" s="74">
        <f t="shared" si="165"/>
        <v>0</v>
      </c>
      <c r="AF226" s="74">
        <f t="shared" si="166"/>
        <v>0</v>
      </c>
      <c r="AG226" s="74">
        <f t="shared" si="167"/>
        <v>0</v>
      </c>
    </row>
    <row r="227" spans="17:33">
      <c r="Q227" s="73">
        <v>5</v>
      </c>
      <c r="R227" s="20" t="s">
        <v>175</v>
      </c>
      <c r="S227" s="20" t="s">
        <v>176</v>
      </c>
      <c r="U227" s="74">
        <f t="shared" si="155"/>
        <v>0</v>
      </c>
      <c r="V227" s="74">
        <f t="shared" si="156"/>
        <v>0</v>
      </c>
      <c r="W227" s="74">
        <f t="shared" si="157"/>
        <v>0</v>
      </c>
      <c r="X227" s="74">
        <f t="shared" si="158"/>
        <v>0</v>
      </c>
      <c r="Y227" s="74">
        <f t="shared" si="159"/>
        <v>0</v>
      </c>
      <c r="Z227" s="74">
        <f t="shared" si="160"/>
        <v>0</v>
      </c>
      <c r="AA227" s="74">
        <f t="shared" si="161"/>
        <v>0</v>
      </c>
      <c r="AB227" s="74">
        <f t="shared" si="162"/>
        <v>0</v>
      </c>
      <c r="AC227" s="74">
        <f t="shared" si="163"/>
        <v>0</v>
      </c>
      <c r="AD227" s="74">
        <f t="shared" si="164"/>
        <v>0</v>
      </c>
      <c r="AE227" s="74">
        <f t="shared" si="165"/>
        <v>0</v>
      </c>
      <c r="AF227" s="74">
        <f t="shared" si="166"/>
        <v>0</v>
      </c>
      <c r="AG227" s="74">
        <f t="shared" si="167"/>
        <v>0</v>
      </c>
    </row>
    <row r="228" spans="17:33">
      <c r="Q228" s="73">
        <v>5</v>
      </c>
      <c r="R228" s="20" t="s">
        <v>175</v>
      </c>
      <c r="S228" s="20" t="s">
        <v>176</v>
      </c>
      <c r="U228" s="74">
        <f t="shared" si="155"/>
        <v>0</v>
      </c>
      <c r="V228" s="74">
        <f t="shared" si="156"/>
        <v>0</v>
      </c>
      <c r="W228" s="74">
        <f t="shared" si="157"/>
        <v>0</v>
      </c>
      <c r="X228" s="74">
        <f t="shared" si="158"/>
        <v>0</v>
      </c>
      <c r="Y228" s="74">
        <f t="shared" si="159"/>
        <v>0</v>
      </c>
      <c r="Z228" s="74">
        <f t="shared" si="160"/>
        <v>0</v>
      </c>
      <c r="AA228" s="74">
        <f t="shared" si="161"/>
        <v>0</v>
      </c>
      <c r="AB228" s="74">
        <f t="shared" si="162"/>
        <v>0</v>
      </c>
      <c r="AC228" s="74">
        <f t="shared" si="163"/>
        <v>0</v>
      </c>
      <c r="AD228" s="74">
        <f t="shared" si="164"/>
        <v>0</v>
      </c>
      <c r="AE228" s="74">
        <f t="shared" si="165"/>
        <v>0</v>
      </c>
      <c r="AF228" s="74">
        <f t="shared" si="166"/>
        <v>0</v>
      </c>
      <c r="AG228" s="74">
        <f t="shared" si="167"/>
        <v>0</v>
      </c>
    </row>
    <row r="229" spans="17:33">
      <c r="Q229" s="73">
        <v>5</v>
      </c>
      <c r="R229" s="20" t="s">
        <v>175</v>
      </c>
      <c r="S229" s="20" t="s">
        <v>176</v>
      </c>
      <c r="U229" s="74">
        <f t="shared" si="155"/>
        <v>0</v>
      </c>
      <c r="V229" s="74">
        <f t="shared" si="156"/>
        <v>0</v>
      </c>
      <c r="W229" s="74">
        <f t="shared" si="157"/>
        <v>0</v>
      </c>
      <c r="X229" s="74">
        <f t="shared" si="158"/>
        <v>0</v>
      </c>
      <c r="Y229" s="74">
        <f t="shared" si="159"/>
        <v>0</v>
      </c>
      <c r="Z229" s="74">
        <f t="shared" si="160"/>
        <v>0</v>
      </c>
      <c r="AA229" s="74">
        <f t="shared" si="161"/>
        <v>0</v>
      </c>
      <c r="AB229" s="74">
        <f t="shared" si="162"/>
        <v>0</v>
      </c>
      <c r="AC229" s="74">
        <f t="shared" si="163"/>
        <v>0</v>
      </c>
      <c r="AD229" s="74">
        <f t="shared" si="164"/>
        <v>0</v>
      </c>
      <c r="AE229" s="74">
        <f t="shared" si="165"/>
        <v>0</v>
      </c>
      <c r="AF229" s="74">
        <f t="shared" si="166"/>
        <v>0</v>
      </c>
      <c r="AG229" s="74">
        <f t="shared" si="167"/>
        <v>0</v>
      </c>
    </row>
    <row r="230" spans="17:33">
      <c r="Q230" s="73">
        <v>5</v>
      </c>
      <c r="R230" s="20" t="s">
        <v>175</v>
      </c>
      <c r="S230" s="20" t="s">
        <v>176</v>
      </c>
      <c r="U230" s="74">
        <f t="shared" si="155"/>
        <v>0</v>
      </c>
      <c r="V230" s="74">
        <f t="shared" si="156"/>
        <v>0</v>
      </c>
      <c r="W230" s="74">
        <f t="shared" si="157"/>
        <v>0</v>
      </c>
      <c r="X230" s="74">
        <f t="shared" si="158"/>
        <v>0</v>
      </c>
      <c r="Y230" s="74">
        <f t="shared" si="159"/>
        <v>0</v>
      </c>
      <c r="Z230" s="74">
        <f t="shared" si="160"/>
        <v>0</v>
      </c>
      <c r="AA230" s="74">
        <f t="shared" si="161"/>
        <v>0</v>
      </c>
      <c r="AB230" s="74">
        <f t="shared" si="162"/>
        <v>0</v>
      </c>
      <c r="AC230" s="74">
        <f t="shared" si="163"/>
        <v>0</v>
      </c>
      <c r="AD230" s="74">
        <f t="shared" si="164"/>
        <v>0</v>
      </c>
      <c r="AE230" s="74">
        <f t="shared" si="165"/>
        <v>0</v>
      </c>
      <c r="AF230" s="74">
        <f t="shared" si="166"/>
        <v>0</v>
      </c>
      <c r="AG230" s="74">
        <f t="shared" si="167"/>
        <v>0</v>
      </c>
    </row>
    <row r="231" spans="17:33">
      <c r="Q231" s="73">
        <v>5</v>
      </c>
      <c r="R231" s="20" t="s">
        <v>175</v>
      </c>
      <c r="S231" s="20" t="s">
        <v>176</v>
      </c>
      <c r="U231" s="74">
        <f t="shared" si="155"/>
        <v>0</v>
      </c>
      <c r="V231" s="74">
        <f t="shared" si="156"/>
        <v>0</v>
      </c>
      <c r="W231" s="74">
        <f t="shared" si="157"/>
        <v>0</v>
      </c>
      <c r="X231" s="74">
        <f t="shared" si="158"/>
        <v>0</v>
      </c>
      <c r="Y231" s="74">
        <f t="shared" si="159"/>
        <v>0</v>
      </c>
      <c r="Z231" s="74">
        <f t="shared" si="160"/>
        <v>0</v>
      </c>
      <c r="AA231" s="74">
        <f t="shared" si="161"/>
        <v>0</v>
      </c>
      <c r="AB231" s="74">
        <f t="shared" si="162"/>
        <v>0</v>
      </c>
      <c r="AC231" s="74">
        <f t="shared" si="163"/>
        <v>0</v>
      </c>
      <c r="AD231" s="74">
        <f t="shared" si="164"/>
        <v>0</v>
      </c>
      <c r="AE231" s="74">
        <f t="shared" si="165"/>
        <v>0</v>
      </c>
      <c r="AF231" s="74">
        <f t="shared" si="166"/>
        <v>0</v>
      </c>
      <c r="AG231" s="74">
        <f t="shared" si="167"/>
        <v>0</v>
      </c>
    </row>
    <row r="232" spans="17:33">
      <c r="Q232" s="73">
        <v>5</v>
      </c>
      <c r="R232" s="20" t="s">
        <v>175</v>
      </c>
      <c r="S232" s="20" t="s">
        <v>176</v>
      </c>
      <c r="U232" s="74">
        <f t="shared" si="155"/>
        <v>0</v>
      </c>
      <c r="V232" s="74">
        <f t="shared" si="156"/>
        <v>0</v>
      </c>
      <c r="W232" s="74">
        <f t="shared" si="157"/>
        <v>0</v>
      </c>
      <c r="X232" s="74">
        <f t="shared" si="158"/>
        <v>0</v>
      </c>
      <c r="Y232" s="74">
        <f t="shared" si="159"/>
        <v>0</v>
      </c>
      <c r="Z232" s="74">
        <f t="shared" si="160"/>
        <v>0</v>
      </c>
      <c r="AA232" s="74">
        <f t="shared" si="161"/>
        <v>0</v>
      </c>
      <c r="AB232" s="74">
        <f t="shared" si="162"/>
        <v>0</v>
      </c>
      <c r="AC232" s="74">
        <f t="shared" si="163"/>
        <v>0</v>
      </c>
      <c r="AD232" s="74">
        <f t="shared" si="164"/>
        <v>0</v>
      </c>
      <c r="AE232" s="74">
        <f t="shared" si="165"/>
        <v>0</v>
      </c>
      <c r="AF232" s="74">
        <f t="shared" si="166"/>
        <v>0</v>
      </c>
      <c r="AG232" s="74">
        <f t="shared" si="167"/>
        <v>0</v>
      </c>
    </row>
    <row r="233" spans="17:33">
      <c r="Q233" s="73">
        <v>5</v>
      </c>
      <c r="R233" s="20" t="s">
        <v>175</v>
      </c>
      <c r="S233" s="20" t="s">
        <v>176</v>
      </c>
      <c r="U233" s="74">
        <f t="shared" si="155"/>
        <v>0</v>
      </c>
      <c r="V233" s="74">
        <f t="shared" si="156"/>
        <v>0</v>
      </c>
      <c r="W233" s="74">
        <f t="shared" si="157"/>
        <v>0</v>
      </c>
      <c r="X233" s="74">
        <f t="shared" si="158"/>
        <v>0</v>
      </c>
      <c r="Y233" s="74">
        <f t="shared" si="159"/>
        <v>0</v>
      </c>
      <c r="Z233" s="74">
        <f t="shared" si="160"/>
        <v>0</v>
      </c>
      <c r="AA233" s="74">
        <f t="shared" si="161"/>
        <v>0</v>
      </c>
      <c r="AB233" s="74">
        <f t="shared" si="162"/>
        <v>0</v>
      </c>
      <c r="AC233" s="74">
        <f t="shared" si="163"/>
        <v>0</v>
      </c>
      <c r="AD233" s="74">
        <f t="shared" si="164"/>
        <v>0</v>
      </c>
      <c r="AE233" s="74">
        <f t="shared" si="165"/>
        <v>0</v>
      </c>
      <c r="AF233" s="74">
        <f t="shared" si="166"/>
        <v>0</v>
      </c>
      <c r="AG233" s="74">
        <f t="shared" si="167"/>
        <v>0</v>
      </c>
    </row>
    <row r="234" spans="17:33">
      <c r="Q234" s="73">
        <v>5</v>
      </c>
      <c r="R234" s="20" t="s">
        <v>175</v>
      </c>
      <c r="S234" s="20" t="s">
        <v>176</v>
      </c>
      <c r="U234" s="74">
        <f t="shared" si="155"/>
        <v>0</v>
      </c>
      <c r="V234" s="74">
        <f t="shared" si="156"/>
        <v>0</v>
      </c>
      <c r="W234" s="74">
        <f t="shared" si="157"/>
        <v>0</v>
      </c>
      <c r="X234" s="74">
        <f t="shared" si="158"/>
        <v>0</v>
      </c>
      <c r="Y234" s="74">
        <f t="shared" si="159"/>
        <v>0</v>
      </c>
      <c r="Z234" s="74">
        <f t="shared" si="160"/>
        <v>0</v>
      </c>
      <c r="AA234" s="74">
        <f t="shared" si="161"/>
        <v>0</v>
      </c>
      <c r="AB234" s="74">
        <f t="shared" si="162"/>
        <v>0</v>
      </c>
      <c r="AC234" s="74">
        <f t="shared" si="163"/>
        <v>0</v>
      </c>
      <c r="AD234" s="74">
        <f t="shared" si="164"/>
        <v>0</v>
      </c>
      <c r="AE234" s="74">
        <f t="shared" si="165"/>
        <v>0</v>
      </c>
      <c r="AF234" s="74">
        <f t="shared" si="166"/>
        <v>0</v>
      </c>
      <c r="AG234" s="74">
        <f t="shared" si="167"/>
        <v>0</v>
      </c>
    </row>
    <row r="235" spans="17:33">
      <c r="Q235" s="73">
        <v>5</v>
      </c>
      <c r="R235" s="20" t="s">
        <v>175</v>
      </c>
      <c r="S235" s="20" t="s">
        <v>176</v>
      </c>
      <c r="U235" s="74">
        <f t="shared" si="155"/>
        <v>0</v>
      </c>
      <c r="V235" s="74">
        <f t="shared" si="156"/>
        <v>0</v>
      </c>
      <c r="W235" s="74">
        <f t="shared" si="157"/>
        <v>0</v>
      </c>
      <c r="X235" s="74">
        <f t="shared" si="158"/>
        <v>0</v>
      </c>
      <c r="Y235" s="74">
        <f t="shared" si="159"/>
        <v>0</v>
      </c>
      <c r="Z235" s="74">
        <f t="shared" si="160"/>
        <v>0</v>
      </c>
      <c r="AA235" s="74">
        <f t="shared" si="161"/>
        <v>0</v>
      </c>
      <c r="AB235" s="74">
        <f t="shared" si="162"/>
        <v>0</v>
      </c>
      <c r="AC235" s="74">
        <f t="shared" si="163"/>
        <v>0</v>
      </c>
      <c r="AD235" s="74">
        <f t="shared" si="164"/>
        <v>0</v>
      </c>
      <c r="AE235" s="74">
        <f t="shared" si="165"/>
        <v>0</v>
      </c>
      <c r="AF235" s="74">
        <f t="shared" si="166"/>
        <v>0</v>
      </c>
      <c r="AG235" s="74">
        <f t="shared" si="167"/>
        <v>0</v>
      </c>
    </row>
    <row r="236" spans="17:33">
      <c r="Q236" s="73">
        <v>5</v>
      </c>
      <c r="R236" s="20" t="s">
        <v>175</v>
      </c>
      <c r="S236" s="20" t="s">
        <v>176</v>
      </c>
      <c r="U236" s="74">
        <f t="shared" si="155"/>
        <v>0</v>
      </c>
      <c r="V236" s="74">
        <f t="shared" si="156"/>
        <v>0</v>
      </c>
      <c r="W236" s="74">
        <f t="shared" si="157"/>
        <v>0</v>
      </c>
      <c r="X236" s="74">
        <f t="shared" si="158"/>
        <v>0</v>
      </c>
      <c r="Y236" s="74">
        <f t="shared" si="159"/>
        <v>0</v>
      </c>
      <c r="Z236" s="74">
        <f t="shared" si="160"/>
        <v>0</v>
      </c>
      <c r="AA236" s="74">
        <f t="shared" si="161"/>
        <v>0</v>
      </c>
      <c r="AB236" s="74">
        <f t="shared" si="162"/>
        <v>0</v>
      </c>
      <c r="AC236" s="74">
        <f t="shared" si="163"/>
        <v>0</v>
      </c>
      <c r="AD236" s="74">
        <f t="shared" si="164"/>
        <v>0</v>
      </c>
      <c r="AE236" s="74">
        <f t="shared" si="165"/>
        <v>0</v>
      </c>
      <c r="AF236" s="74">
        <f t="shared" si="166"/>
        <v>0</v>
      </c>
      <c r="AG236" s="74">
        <f t="shared" si="167"/>
        <v>0</v>
      </c>
    </row>
    <row r="237" spans="17:33">
      <c r="Q237" s="73">
        <v>5</v>
      </c>
      <c r="R237" s="20" t="s">
        <v>175</v>
      </c>
      <c r="S237" s="20" t="s">
        <v>176</v>
      </c>
      <c r="U237" s="74">
        <f t="shared" si="155"/>
        <v>0</v>
      </c>
      <c r="V237" s="74">
        <f t="shared" si="156"/>
        <v>0</v>
      </c>
      <c r="W237" s="74">
        <f t="shared" si="157"/>
        <v>0</v>
      </c>
      <c r="X237" s="74">
        <f t="shared" si="158"/>
        <v>0</v>
      </c>
      <c r="Y237" s="74">
        <f t="shared" si="159"/>
        <v>0</v>
      </c>
      <c r="Z237" s="74">
        <f t="shared" si="160"/>
        <v>0</v>
      </c>
      <c r="AA237" s="74">
        <f t="shared" si="161"/>
        <v>0</v>
      </c>
      <c r="AB237" s="74">
        <f t="shared" si="162"/>
        <v>0</v>
      </c>
      <c r="AC237" s="74">
        <f t="shared" si="163"/>
        <v>0</v>
      </c>
      <c r="AD237" s="74">
        <f t="shared" si="164"/>
        <v>0</v>
      </c>
      <c r="AE237" s="74">
        <f t="shared" si="165"/>
        <v>0</v>
      </c>
      <c r="AF237" s="74">
        <f t="shared" si="166"/>
        <v>0</v>
      </c>
      <c r="AG237" s="74">
        <f t="shared" si="167"/>
        <v>0</v>
      </c>
    </row>
    <row r="238" spans="17:33">
      <c r="Q238" s="75">
        <v>5</v>
      </c>
      <c r="R238" s="76" t="str">
        <f>R237</f>
        <v>Teagen</v>
      </c>
      <c r="S238" s="76" t="str">
        <f>S237</f>
        <v>TEA</v>
      </c>
      <c r="T238" s="75">
        <f>T237</f>
        <v>0</v>
      </c>
      <c r="U238" s="77">
        <f t="shared" ref="U238:AG238" si="168">SUM(U217:U237)</f>
        <v>-143298.98999999979</v>
      </c>
      <c r="V238" s="77">
        <f t="shared" si="168"/>
        <v>-135175.19000000003</v>
      </c>
      <c r="W238" s="77">
        <f t="shared" si="168"/>
        <v>-127705.3099999999</v>
      </c>
      <c r="X238" s="77">
        <f t="shared" si="168"/>
        <v>-128903.45999999988</v>
      </c>
      <c r="Y238" s="77">
        <f t="shared" si="168"/>
        <v>-132691.64999999997</v>
      </c>
      <c r="Z238" s="77">
        <f t="shared" si="168"/>
        <v>-142124.33999999982</v>
      </c>
      <c r="AA238" s="77">
        <f t="shared" si="168"/>
        <v>-131885.79000000007</v>
      </c>
      <c r="AB238" s="77">
        <f t="shared" si="168"/>
        <v>-107609.28999999998</v>
      </c>
      <c r="AC238" s="77">
        <f t="shared" si="168"/>
        <v>-146261.58000000007</v>
      </c>
      <c r="AD238" s="77">
        <f t="shared" si="168"/>
        <v>-134520.43999999994</v>
      </c>
      <c r="AE238" s="77">
        <f t="shared" si="168"/>
        <v>-130190.64999999985</v>
      </c>
      <c r="AF238" s="77">
        <f t="shared" si="168"/>
        <v>-155951.7899999998</v>
      </c>
      <c r="AG238" s="77">
        <f t="shared" si="168"/>
        <v>-1616318.4799999993</v>
      </c>
    </row>
    <row r="241" spans="17:33">
      <c r="Q241" s="73">
        <v>5</v>
      </c>
      <c r="R241" s="20" t="s">
        <v>175</v>
      </c>
      <c r="S241" s="20" t="s">
        <v>176</v>
      </c>
      <c r="U241" s="74">
        <f t="shared" ref="U241:U260" si="169">IF(5 = Q241, C241 * -1, C241)</f>
        <v>0</v>
      </c>
      <c r="V241" s="74">
        <f t="shared" ref="V241:V260" si="170">IF(5 = Q241, D241 * -1, D241)</f>
        <v>0</v>
      </c>
      <c r="W241" s="74">
        <f t="shared" ref="W241:W260" si="171">IF(5 = Q241, E241 * -1, E241)</f>
        <v>0</v>
      </c>
      <c r="X241" s="74">
        <f t="shared" ref="X241:X260" si="172">IF(5 = Q241, F241 * -1, F241)</f>
        <v>0</v>
      </c>
      <c r="Y241" s="74">
        <f t="shared" ref="Y241:Y260" si="173">IF(5 = Q241, G241 * -1, G241)</f>
        <v>0</v>
      </c>
      <c r="Z241" s="74">
        <f t="shared" ref="Z241:Z260" si="174">IF(5 = Q241, H241 * -1, H241)</f>
        <v>0</v>
      </c>
      <c r="AA241" s="74">
        <f t="shared" ref="AA241:AA260" si="175">IF(5 = Q241, I241 * -1, I241)</f>
        <v>0</v>
      </c>
      <c r="AB241" s="74">
        <f t="shared" ref="AB241:AB260" si="176">IF(5 = Q241, J241 * -1, J241)</f>
        <v>0</v>
      </c>
      <c r="AC241" s="74">
        <f t="shared" ref="AC241:AC260" si="177">IF(5 = Q241, K241 * -1, K241)</f>
        <v>0</v>
      </c>
      <c r="AD241" s="74">
        <f t="shared" ref="AD241:AD260" si="178">IF(5 = Q241, L241 * -1, L241)</f>
        <v>0</v>
      </c>
      <c r="AE241" s="74">
        <f t="shared" ref="AE241:AE260" si="179">IF(5 = Q241, M241 * -1, M241)</f>
        <v>0</v>
      </c>
      <c r="AF241" s="74">
        <f t="shared" ref="AF241:AF260" si="180">IF(5 = Q241, N241 * -1, N241)</f>
        <v>0</v>
      </c>
      <c r="AG241" s="74">
        <f t="shared" ref="AG241:AG260" si="181">IF(5 = Q241, O241 * -1, O241)</f>
        <v>0</v>
      </c>
    </row>
    <row r="242" spans="17:33">
      <c r="Q242" s="73">
        <v>5</v>
      </c>
      <c r="R242" s="20" t="s">
        <v>175</v>
      </c>
      <c r="S242" s="20" t="s">
        <v>176</v>
      </c>
      <c r="U242" s="74">
        <f t="shared" si="169"/>
        <v>0</v>
      </c>
      <c r="V242" s="74">
        <f t="shared" si="170"/>
        <v>0</v>
      </c>
      <c r="W242" s="74">
        <f t="shared" si="171"/>
        <v>0</v>
      </c>
      <c r="X242" s="74">
        <f t="shared" si="172"/>
        <v>0</v>
      </c>
      <c r="Y242" s="74">
        <f t="shared" si="173"/>
        <v>0</v>
      </c>
      <c r="Z242" s="74">
        <f t="shared" si="174"/>
        <v>0</v>
      </c>
      <c r="AA242" s="74">
        <f t="shared" si="175"/>
        <v>0</v>
      </c>
      <c r="AB242" s="74">
        <f t="shared" si="176"/>
        <v>0</v>
      </c>
      <c r="AC242" s="74">
        <f t="shared" si="177"/>
        <v>0</v>
      </c>
      <c r="AD242" s="74">
        <f t="shared" si="178"/>
        <v>0</v>
      </c>
      <c r="AE242" s="74">
        <f t="shared" si="179"/>
        <v>0</v>
      </c>
      <c r="AF242" s="74">
        <f t="shared" si="180"/>
        <v>0</v>
      </c>
      <c r="AG242" s="74">
        <f t="shared" si="181"/>
        <v>0</v>
      </c>
    </row>
    <row r="243" spans="17:33">
      <c r="Q243" s="73">
        <v>5</v>
      </c>
      <c r="R243" s="20" t="s">
        <v>175</v>
      </c>
      <c r="S243" s="20" t="s">
        <v>176</v>
      </c>
      <c r="U243" s="74">
        <f t="shared" si="169"/>
        <v>0</v>
      </c>
      <c r="V243" s="74">
        <f t="shared" si="170"/>
        <v>0</v>
      </c>
      <c r="W243" s="74">
        <f t="shared" si="171"/>
        <v>0</v>
      </c>
      <c r="X243" s="74">
        <f t="shared" si="172"/>
        <v>0</v>
      </c>
      <c r="Y243" s="74">
        <f t="shared" si="173"/>
        <v>0</v>
      </c>
      <c r="Z243" s="74">
        <f t="shared" si="174"/>
        <v>0</v>
      </c>
      <c r="AA243" s="74">
        <f t="shared" si="175"/>
        <v>0</v>
      </c>
      <c r="AB243" s="74">
        <f t="shared" si="176"/>
        <v>0</v>
      </c>
      <c r="AC243" s="74">
        <f t="shared" si="177"/>
        <v>0</v>
      </c>
      <c r="AD243" s="74">
        <f t="shared" si="178"/>
        <v>0</v>
      </c>
      <c r="AE243" s="74">
        <f t="shared" si="179"/>
        <v>0</v>
      </c>
      <c r="AF243" s="74">
        <f t="shared" si="180"/>
        <v>0</v>
      </c>
      <c r="AG243" s="74">
        <f t="shared" si="181"/>
        <v>0</v>
      </c>
    </row>
    <row r="244" spans="17:33">
      <c r="Q244" s="73">
        <v>5</v>
      </c>
      <c r="R244" s="20" t="s">
        <v>175</v>
      </c>
      <c r="S244" s="20" t="s">
        <v>176</v>
      </c>
      <c r="U244" s="74">
        <f t="shared" si="169"/>
        <v>0</v>
      </c>
      <c r="V244" s="74">
        <f t="shared" si="170"/>
        <v>0</v>
      </c>
      <c r="W244" s="74">
        <f t="shared" si="171"/>
        <v>0</v>
      </c>
      <c r="X244" s="74">
        <f t="shared" si="172"/>
        <v>0</v>
      </c>
      <c r="Y244" s="74">
        <f t="shared" si="173"/>
        <v>0</v>
      </c>
      <c r="Z244" s="74">
        <f t="shared" si="174"/>
        <v>0</v>
      </c>
      <c r="AA244" s="74">
        <f t="shared" si="175"/>
        <v>0</v>
      </c>
      <c r="AB244" s="74">
        <f t="shared" si="176"/>
        <v>0</v>
      </c>
      <c r="AC244" s="74">
        <f t="shared" si="177"/>
        <v>0</v>
      </c>
      <c r="AD244" s="74">
        <f t="shared" si="178"/>
        <v>0</v>
      </c>
      <c r="AE244" s="74">
        <f t="shared" si="179"/>
        <v>0</v>
      </c>
      <c r="AF244" s="74">
        <f t="shared" si="180"/>
        <v>0</v>
      </c>
      <c r="AG244" s="74">
        <f t="shared" si="181"/>
        <v>0</v>
      </c>
    </row>
    <row r="245" spans="17:33">
      <c r="Q245" s="73">
        <v>5</v>
      </c>
      <c r="R245" s="20" t="s">
        <v>175</v>
      </c>
      <c r="S245" s="20" t="s">
        <v>176</v>
      </c>
      <c r="U245" s="74">
        <f t="shared" si="169"/>
        <v>0</v>
      </c>
      <c r="V245" s="74">
        <f t="shared" si="170"/>
        <v>0</v>
      </c>
      <c r="W245" s="74">
        <f t="shared" si="171"/>
        <v>0</v>
      </c>
      <c r="X245" s="74">
        <f t="shared" si="172"/>
        <v>0</v>
      </c>
      <c r="Y245" s="74">
        <f t="shared" si="173"/>
        <v>0</v>
      </c>
      <c r="Z245" s="74">
        <f t="shared" si="174"/>
        <v>0</v>
      </c>
      <c r="AA245" s="74">
        <f t="shared" si="175"/>
        <v>0</v>
      </c>
      <c r="AB245" s="74">
        <f t="shared" si="176"/>
        <v>0</v>
      </c>
      <c r="AC245" s="74">
        <f t="shared" si="177"/>
        <v>0</v>
      </c>
      <c r="AD245" s="74">
        <f t="shared" si="178"/>
        <v>0</v>
      </c>
      <c r="AE245" s="74">
        <f t="shared" si="179"/>
        <v>0</v>
      </c>
      <c r="AF245" s="74">
        <f t="shared" si="180"/>
        <v>0</v>
      </c>
      <c r="AG245" s="74">
        <f t="shared" si="181"/>
        <v>0</v>
      </c>
    </row>
    <row r="246" spans="17:33">
      <c r="Q246" s="73">
        <v>5</v>
      </c>
      <c r="R246" s="20" t="s">
        <v>175</v>
      </c>
      <c r="S246" s="20" t="s">
        <v>176</v>
      </c>
      <c r="U246" s="74">
        <f t="shared" si="169"/>
        <v>0</v>
      </c>
      <c r="V246" s="74">
        <f t="shared" si="170"/>
        <v>0</v>
      </c>
      <c r="W246" s="74">
        <f t="shared" si="171"/>
        <v>0</v>
      </c>
      <c r="X246" s="74">
        <f t="shared" si="172"/>
        <v>0</v>
      </c>
      <c r="Y246" s="74">
        <f t="shared" si="173"/>
        <v>0</v>
      </c>
      <c r="Z246" s="74">
        <f t="shared" si="174"/>
        <v>0</v>
      </c>
      <c r="AA246" s="74">
        <f t="shared" si="175"/>
        <v>0</v>
      </c>
      <c r="AB246" s="74">
        <f t="shared" si="176"/>
        <v>0</v>
      </c>
      <c r="AC246" s="74">
        <f t="shared" si="177"/>
        <v>0</v>
      </c>
      <c r="AD246" s="74">
        <f t="shared" si="178"/>
        <v>0</v>
      </c>
      <c r="AE246" s="74">
        <f t="shared" si="179"/>
        <v>0</v>
      </c>
      <c r="AF246" s="74">
        <f t="shared" si="180"/>
        <v>0</v>
      </c>
      <c r="AG246" s="74">
        <f t="shared" si="181"/>
        <v>0</v>
      </c>
    </row>
    <row r="247" spans="17:33">
      <c r="Q247" s="73">
        <v>5</v>
      </c>
      <c r="R247" s="20" t="s">
        <v>175</v>
      </c>
      <c r="S247" s="20" t="s">
        <v>176</v>
      </c>
      <c r="U247" s="74">
        <f t="shared" si="169"/>
        <v>0</v>
      </c>
      <c r="V247" s="74">
        <f t="shared" si="170"/>
        <v>0</v>
      </c>
      <c r="W247" s="74">
        <f t="shared" si="171"/>
        <v>0</v>
      </c>
      <c r="X247" s="74">
        <f t="shared" si="172"/>
        <v>0</v>
      </c>
      <c r="Y247" s="74">
        <f t="shared" si="173"/>
        <v>0</v>
      </c>
      <c r="Z247" s="74">
        <f t="shared" si="174"/>
        <v>0</v>
      </c>
      <c r="AA247" s="74">
        <f t="shared" si="175"/>
        <v>0</v>
      </c>
      <c r="AB247" s="74">
        <f t="shared" si="176"/>
        <v>0</v>
      </c>
      <c r="AC247" s="74">
        <f t="shared" si="177"/>
        <v>0</v>
      </c>
      <c r="AD247" s="74">
        <f t="shared" si="178"/>
        <v>0</v>
      </c>
      <c r="AE247" s="74">
        <f t="shared" si="179"/>
        <v>0</v>
      </c>
      <c r="AF247" s="74">
        <f t="shared" si="180"/>
        <v>0</v>
      </c>
      <c r="AG247" s="74">
        <f t="shared" si="181"/>
        <v>0</v>
      </c>
    </row>
    <row r="248" spans="17:33">
      <c r="Q248" s="73">
        <v>5</v>
      </c>
      <c r="R248" s="20" t="s">
        <v>175</v>
      </c>
      <c r="S248" s="20" t="s">
        <v>176</v>
      </c>
      <c r="U248" s="74">
        <f t="shared" si="169"/>
        <v>0</v>
      </c>
      <c r="V248" s="74">
        <f t="shared" si="170"/>
        <v>0</v>
      </c>
      <c r="W248" s="74">
        <f t="shared" si="171"/>
        <v>0</v>
      </c>
      <c r="X248" s="74">
        <f t="shared" si="172"/>
        <v>0</v>
      </c>
      <c r="Y248" s="74">
        <f t="shared" si="173"/>
        <v>0</v>
      </c>
      <c r="Z248" s="74">
        <f t="shared" si="174"/>
        <v>0</v>
      </c>
      <c r="AA248" s="74">
        <f t="shared" si="175"/>
        <v>0</v>
      </c>
      <c r="AB248" s="74">
        <f t="shared" si="176"/>
        <v>0</v>
      </c>
      <c r="AC248" s="74">
        <f t="shared" si="177"/>
        <v>0</v>
      </c>
      <c r="AD248" s="74">
        <f t="shared" si="178"/>
        <v>0</v>
      </c>
      <c r="AE248" s="74">
        <f t="shared" si="179"/>
        <v>0</v>
      </c>
      <c r="AF248" s="74">
        <f t="shared" si="180"/>
        <v>0</v>
      </c>
      <c r="AG248" s="74">
        <f t="shared" si="181"/>
        <v>0</v>
      </c>
    </row>
    <row r="249" spans="17:33">
      <c r="Q249" s="73">
        <v>5</v>
      </c>
      <c r="R249" s="20" t="s">
        <v>175</v>
      </c>
      <c r="S249" s="20" t="s">
        <v>176</v>
      </c>
      <c r="U249" s="74">
        <f t="shared" si="169"/>
        <v>0</v>
      </c>
      <c r="V249" s="74">
        <f t="shared" si="170"/>
        <v>0</v>
      </c>
      <c r="W249" s="74">
        <f t="shared" si="171"/>
        <v>0</v>
      </c>
      <c r="X249" s="74">
        <f t="shared" si="172"/>
        <v>0</v>
      </c>
      <c r="Y249" s="74">
        <f t="shared" si="173"/>
        <v>0</v>
      </c>
      <c r="Z249" s="74">
        <f t="shared" si="174"/>
        <v>0</v>
      </c>
      <c r="AA249" s="74">
        <f t="shared" si="175"/>
        <v>0</v>
      </c>
      <c r="AB249" s="74">
        <f t="shared" si="176"/>
        <v>0</v>
      </c>
      <c r="AC249" s="74">
        <f t="shared" si="177"/>
        <v>0</v>
      </c>
      <c r="AD249" s="74">
        <f t="shared" si="178"/>
        <v>0</v>
      </c>
      <c r="AE249" s="74">
        <f t="shared" si="179"/>
        <v>0</v>
      </c>
      <c r="AF249" s="74">
        <f t="shared" si="180"/>
        <v>0</v>
      </c>
      <c r="AG249" s="74">
        <f t="shared" si="181"/>
        <v>0</v>
      </c>
    </row>
    <row r="250" spans="17:33">
      <c r="Q250" s="73">
        <v>5</v>
      </c>
      <c r="R250" s="20" t="s">
        <v>175</v>
      </c>
      <c r="S250" s="20" t="s">
        <v>176</v>
      </c>
      <c r="U250" s="74">
        <f t="shared" si="169"/>
        <v>0</v>
      </c>
      <c r="V250" s="74">
        <f t="shared" si="170"/>
        <v>0</v>
      </c>
      <c r="W250" s="74">
        <f t="shared" si="171"/>
        <v>0</v>
      </c>
      <c r="X250" s="74">
        <f t="shared" si="172"/>
        <v>0</v>
      </c>
      <c r="Y250" s="74">
        <f t="shared" si="173"/>
        <v>0</v>
      </c>
      <c r="Z250" s="74">
        <f t="shared" si="174"/>
        <v>0</v>
      </c>
      <c r="AA250" s="74">
        <f t="shared" si="175"/>
        <v>0</v>
      </c>
      <c r="AB250" s="74">
        <f t="shared" si="176"/>
        <v>0</v>
      </c>
      <c r="AC250" s="74">
        <f t="shared" si="177"/>
        <v>0</v>
      </c>
      <c r="AD250" s="74">
        <f t="shared" si="178"/>
        <v>0</v>
      </c>
      <c r="AE250" s="74">
        <f t="shared" si="179"/>
        <v>0</v>
      </c>
      <c r="AF250" s="74">
        <f t="shared" si="180"/>
        <v>0</v>
      </c>
      <c r="AG250" s="74">
        <f t="shared" si="181"/>
        <v>0</v>
      </c>
    </row>
    <row r="251" spans="17:33">
      <c r="Q251" s="73">
        <v>5</v>
      </c>
      <c r="R251" s="20" t="s">
        <v>175</v>
      </c>
      <c r="S251" s="20" t="s">
        <v>176</v>
      </c>
      <c r="U251" s="74">
        <f t="shared" si="169"/>
        <v>0</v>
      </c>
      <c r="V251" s="74">
        <f t="shared" si="170"/>
        <v>0</v>
      </c>
      <c r="W251" s="74">
        <f t="shared" si="171"/>
        <v>0</v>
      </c>
      <c r="X251" s="74">
        <f t="shared" si="172"/>
        <v>0</v>
      </c>
      <c r="Y251" s="74">
        <f t="shared" si="173"/>
        <v>0</v>
      </c>
      <c r="Z251" s="74">
        <f t="shared" si="174"/>
        <v>0</v>
      </c>
      <c r="AA251" s="74">
        <f t="shared" si="175"/>
        <v>0</v>
      </c>
      <c r="AB251" s="74">
        <f t="shared" si="176"/>
        <v>0</v>
      </c>
      <c r="AC251" s="74">
        <f t="shared" si="177"/>
        <v>0</v>
      </c>
      <c r="AD251" s="74">
        <f t="shared" si="178"/>
        <v>0</v>
      </c>
      <c r="AE251" s="74">
        <f t="shared" si="179"/>
        <v>0</v>
      </c>
      <c r="AF251" s="74">
        <f t="shared" si="180"/>
        <v>0</v>
      </c>
      <c r="AG251" s="74">
        <f t="shared" si="181"/>
        <v>0</v>
      </c>
    </row>
    <row r="252" spans="17:33">
      <c r="Q252" s="73">
        <v>5</v>
      </c>
      <c r="R252" s="20" t="s">
        <v>175</v>
      </c>
      <c r="S252" s="20" t="s">
        <v>176</v>
      </c>
      <c r="U252" s="74">
        <f t="shared" si="169"/>
        <v>0</v>
      </c>
      <c r="V252" s="74">
        <f t="shared" si="170"/>
        <v>0</v>
      </c>
      <c r="W252" s="74">
        <f t="shared" si="171"/>
        <v>0</v>
      </c>
      <c r="X252" s="74">
        <f t="shared" si="172"/>
        <v>0</v>
      </c>
      <c r="Y252" s="74">
        <f t="shared" si="173"/>
        <v>0</v>
      </c>
      <c r="Z252" s="74">
        <f t="shared" si="174"/>
        <v>0</v>
      </c>
      <c r="AA252" s="74">
        <f t="shared" si="175"/>
        <v>0</v>
      </c>
      <c r="AB252" s="74">
        <f t="shared" si="176"/>
        <v>0</v>
      </c>
      <c r="AC252" s="74">
        <f t="shared" si="177"/>
        <v>0</v>
      </c>
      <c r="AD252" s="74">
        <f t="shared" si="178"/>
        <v>0</v>
      </c>
      <c r="AE252" s="74">
        <f t="shared" si="179"/>
        <v>0</v>
      </c>
      <c r="AF252" s="74">
        <f t="shared" si="180"/>
        <v>0</v>
      </c>
      <c r="AG252" s="74">
        <f t="shared" si="181"/>
        <v>0</v>
      </c>
    </row>
    <row r="253" spans="17:33">
      <c r="Q253" s="73">
        <v>5</v>
      </c>
      <c r="R253" s="20" t="s">
        <v>175</v>
      </c>
      <c r="S253" s="20" t="s">
        <v>176</v>
      </c>
      <c r="U253" s="74">
        <f t="shared" si="169"/>
        <v>0</v>
      </c>
      <c r="V253" s="74">
        <f t="shared" si="170"/>
        <v>0</v>
      </c>
      <c r="W253" s="74">
        <f t="shared" si="171"/>
        <v>0</v>
      </c>
      <c r="X253" s="74">
        <f t="shared" si="172"/>
        <v>0</v>
      </c>
      <c r="Y253" s="74">
        <f t="shared" si="173"/>
        <v>0</v>
      </c>
      <c r="Z253" s="74">
        <f t="shared" si="174"/>
        <v>0</v>
      </c>
      <c r="AA253" s="74">
        <f t="shared" si="175"/>
        <v>0</v>
      </c>
      <c r="AB253" s="74">
        <f t="shared" si="176"/>
        <v>0</v>
      </c>
      <c r="AC253" s="74">
        <f t="shared" si="177"/>
        <v>0</v>
      </c>
      <c r="AD253" s="74">
        <f t="shared" si="178"/>
        <v>0</v>
      </c>
      <c r="AE253" s="74">
        <f t="shared" si="179"/>
        <v>0</v>
      </c>
      <c r="AF253" s="74">
        <f t="shared" si="180"/>
        <v>0</v>
      </c>
      <c r="AG253" s="74">
        <f t="shared" si="181"/>
        <v>0</v>
      </c>
    </row>
    <row r="254" spans="17:33">
      <c r="Q254" s="73">
        <v>5</v>
      </c>
      <c r="R254" s="20" t="s">
        <v>175</v>
      </c>
      <c r="S254" s="20" t="s">
        <v>176</v>
      </c>
      <c r="U254" s="74">
        <f t="shared" si="169"/>
        <v>0</v>
      </c>
      <c r="V254" s="74">
        <f t="shared" si="170"/>
        <v>0</v>
      </c>
      <c r="W254" s="74">
        <f t="shared" si="171"/>
        <v>0</v>
      </c>
      <c r="X254" s="74">
        <f t="shared" si="172"/>
        <v>0</v>
      </c>
      <c r="Y254" s="74">
        <f t="shared" si="173"/>
        <v>0</v>
      </c>
      <c r="Z254" s="74">
        <f t="shared" si="174"/>
        <v>0</v>
      </c>
      <c r="AA254" s="74">
        <f t="shared" si="175"/>
        <v>0</v>
      </c>
      <c r="AB254" s="74">
        <f t="shared" si="176"/>
        <v>0</v>
      </c>
      <c r="AC254" s="74">
        <f t="shared" si="177"/>
        <v>0</v>
      </c>
      <c r="AD254" s="74">
        <f t="shared" si="178"/>
        <v>0</v>
      </c>
      <c r="AE254" s="74">
        <f t="shared" si="179"/>
        <v>0</v>
      </c>
      <c r="AF254" s="74">
        <f t="shared" si="180"/>
        <v>0</v>
      </c>
      <c r="AG254" s="74">
        <f t="shared" si="181"/>
        <v>0</v>
      </c>
    </row>
    <row r="255" spans="17:33">
      <c r="Q255" s="73">
        <v>5</v>
      </c>
      <c r="R255" s="20" t="s">
        <v>175</v>
      </c>
      <c r="S255" s="20" t="s">
        <v>176</v>
      </c>
      <c r="U255" s="74">
        <f t="shared" si="169"/>
        <v>0</v>
      </c>
      <c r="V255" s="74">
        <f t="shared" si="170"/>
        <v>0</v>
      </c>
      <c r="W255" s="74">
        <f t="shared" si="171"/>
        <v>0</v>
      </c>
      <c r="X255" s="74">
        <f t="shared" si="172"/>
        <v>0</v>
      </c>
      <c r="Y255" s="74">
        <f t="shared" si="173"/>
        <v>0</v>
      </c>
      <c r="Z255" s="74">
        <f t="shared" si="174"/>
        <v>0</v>
      </c>
      <c r="AA255" s="74">
        <f t="shared" si="175"/>
        <v>0</v>
      </c>
      <c r="AB255" s="74">
        <f t="shared" si="176"/>
        <v>0</v>
      </c>
      <c r="AC255" s="74">
        <f t="shared" si="177"/>
        <v>0</v>
      </c>
      <c r="AD255" s="74">
        <f t="shared" si="178"/>
        <v>0</v>
      </c>
      <c r="AE255" s="74">
        <f t="shared" si="179"/>
        <v>0</v>
      </c>
      <c r="AF255" s="74">
        <f t="shared" si="180"/>
        <v>0</v>
      </c>
      <c r="AG255" s="74">
        <f t="shared" si="181"/>
        <v>0</v>
      </c>
    </row>
    <row r="256" spans="17:33">
      <c r="Q256" s="73">
        <v>5</v>
      </c>
      <c r="R256" s="20" t="s">
        <v>175</v>
      </c>
      <c r="S256" s="20" t="s">
        <v>176</v>
      </c>
      <c r="U256" s="74">
        <f t="shared" si="169"/>
        <v>0</v>
      </c>
      <c r="V256" s="74">
        <f t="shared" si="170"/>
        <v>0</v>
      </c>
      <c r="W256" s="74">
        <f t="shared" si="171"/>
        <v>0</v>
      </c>
      <c r="X256" s="74">
        <f t="shared" si="172"/>
        <v>0</v>
      </c>
      <c r="Y256" s="74">
        <f t="shared" si="173"/>
        <v>0</v>
      </c>
      <c r="Z256" s="74">
        <f t="shared" si="174"/>
        <v>0</v>
      </c>
      <c r="AA256" s="74">
        <f t="shared" si="175"/>
        <v>0</v>
      </c>
      <c r="AB256" s="74">
        <f t="shared" si="176"/>
        <v>0</v>
      </c>
      <c r="AC256" s="74">
        <f t="shared" si="177"/>
        <v>0</v>
      </c>
      <c r="AD256" s="74">
        <f t="shared" si="178"/>
        <v>0</v>
      </c>
      <c r="AE256" s="74">
        <f t="shared" si="179"/>
        <v>0</v>
      </c>
      <c r="AF256" s="74">
        <f t="shared" si="180"/>
        <v>0</v>
      </c>
      <c r="AG256" s="74">
        <f t="shared" si="181"/>
        <v>0</v>
      </c>
    </row>
    <row r="257" spans="17:33">
      <c r="Q257" s="73">
        <v>5</v>
      </c>
      <c r="R257" s="20" t="s">
        <v>175</v>
      </c>
      <c r="S257" s="20" t="s">
        <v>176</v>
      </c>
      <c r="U257" s="74">
        <f t="shared" si="169"/>
        <v>0</v>
      </c>
      <c r="V257" s="74">
        <f t="shared" si="170"/>
        <v>0</v>
      </c>
      <c r="W257" s="74">
        <f t="shared" si="171"/>
        <v>0</v>
      </c>
      <c r="X257" s="74">
        <f t="shared" si="172"/>
        <v>0</v>
      </c>
      <c r="Y257" s="74">
        <f t="shared" si="173"/>
        <v>0</v>
      </c>
      <c r="Z257" s="74">
        <f t="shared" si="174"/>
        <v>0</v>
      </c>
      <c r="AA257" s="74">
        <f t="shared" si="175"/>
        <v>0</v>
      </c>
      <c r="AB257" s="74">
        <f t="shared" si="176"/>
        <v>0</v>
      </c>
      <c r="AC257" s="74">
        <f t="shared" si="177"/>
        <v>0</v>
      </c>
      <c r="AD257" s="74">
        <f t="shared" si="178"/>
        <v>0</v>
      </c>
      <c r="AE257" s="74">
        <f t="shared" si="179"/>
        <v>0</v>
      </c>
      <c r="AF257" s="74">
        <f t="shared" si="180"/>
        <v>0</v>
      </c>
      <c r="AG257" s="74">
        <f t="shared" si="181"/>
        <v>0</v>
      </c>
    </row>
    <row r="258" spans="17:33">
      <c r="Q258" s="73">
        <v>5</v>
      </c>
      <c r="R258" s="20" t="s">
        <v>175</v>
      </c>
      <c r="S258" s="20" t="s">
        <v>176</v>
      </c>
      <c r="U258" s="74">
        <f t="shared" si="169"/>
        <v>0</v>
      </c>
      <c r="V258" s="74">
        <f t="shared" si="170"/>
        <v>0</v>
      </c>
      <c r="W258" s="74">
        <f t="shared" si="171"/>
        <v>0</v>
      </c>
      <c r="X258" s="74">
        <f t="shared" si="172"/>
        <v>0</v>
      </c>
      <c r="Y258" s="74">
        <f t="shared" si="173"/>
        <v>0</v>
      </c>
      <c r="Z258" s="74">
        <f t="shared" si="174"/>
        <v>0</v>
      </c>
      <c r="AA258" s="74">
        <f t="shared" si="175"/>
        <v>0</v>
      </c>
      <c r="AB258" s="74">
        <f t="shared" si="176"/>
        <v>0</v>
      </c>
      <c r="AC258" s="74">
        <f t="shared" si="177"/>
        <v>0</v>
      </c>
      <c r="AD258" s="74">
        <f t="shared" si="178"/>
        <v>0</v>
      </c>
      <c r="AE258" s="74">
        <f t="shared" si="179"/>
        <v>0</v>
      </c>
      <c r="AF258" s="74">
        <f t="shared" si="180"/>
        <v>0</v>
      </c>
      <c r="AG258" s="74">
        <f t="shared" si="181"/>
        <v>0</v>
      </c>
    </row>
    <row r="259" spans="17:33">
      <c r="Q259" s="73">
        <v>5</v>
      </c>
      <c r="R259" s="20" t="s">
        <v>175</v>
      </c>
      <c r="S259" s="20" t="s">
        <v>176</v>
      </c>
      <c r="U259" s="74">
        <f t="shared" si="169"/>
        <v>0</v>
      </c>
      <c r="V259" s="74">
        <f t="shared" si="170"/>
        <v>0</v>
      </c>
      <c r="W259" s="74">
        <f t="shared" si="171"/>
        <v>0</v>
      </c>
      <c r="X259" s="74">
        <f t="shared" si="172"/>
        <v>0</v>
      </c>
      <c r="Y259" s="74">
        <f t="shared" si="173"/>
        <v>0</v>
      </c>
      <c r="Z259" s="74">
        <f t="shared" si="174"/>
        <v>0</v>
      </c>
      <c r="AA259" s="74">
        <f t="shared" si="175"/>
        <v>0</v>
      </c>
      <c r="AB259" s="74">
        <f t="shared" si="176"/>
        <v>0</v>
      </c>
      <c r="AC259" s="74">
        <f t="shared" si="177"/>
        <v>0</v>
      </c>
      <c r="AD259" s="74">
        <f t="shared" si="178"/>
        <v>0</v>
      </c>
      <c r="AE259" s="74">
        <f t="shared" si="179"/>
        <v>0</v>
      </c>
      <c r="AF259" s="74">
        <f t="shared" si="180"/>
        <v>0</v>
      </c>
      <c r="AG259" s="74">
        <f t="shared" si="181"/>
        <v>0</v>
      </c>
    </row>
    <row r="260" spans="17:33">
      <c r="Q260" s="73">
        <v>5</v>
      </c>
      <c r="R260" s="20" t="s">
        <v>175</v>
      </c>
      <c r="S260" s="20" t="s">
        <v>176</v>
      </c>
      <c r="U260" s="74">
        <f t="shared" si="169"/>
        <v>0</v>
      </c>
      <c r="V260" s="74">
        <f t="shared" si="170"/>
        <v>0</v>
      </c>
      <c r="W260" s="74">
        <f t="shared" si="171"/>
        <v>0</v>
      </c>
      <c r="X260" s="74">
        <f t="shared" si="172"/>
        <v>0</v>
      </c>
      <c r="Y260" s="74">
        <f t="shared" si="173"/>
        <v>0</v>
      </c>
      <c r="Z260" s="74">
        <f t="shared" si="174"/>
        <v>0</v>
      </c>
      <c r="AA260" s="74">
        <f t="shared" si="175"/>
        <v>0</v>
      </c>
      <c r="AB260" s="74">
        <f t="shared" si="176"/>
        <v>0</v>
      </c>
      <c r="AC260" s="74">
        <f t="shared" si="177"/>
        <v>0</v>
      </c>
      <c r="AD260" s="74">
        <f t="shared" si="178"/>
        <v>0</v>
      </c>
      <c r="AE260" s="74">
        <f t="shared" si="179"/>
        <v>0</v>
      </c>
      <c r="AF260" s="74">
        <f t="shared" si="180"/>
        <v>0</v>
      </c>
      <c r="AG260" s="74">
        <f t="shared" si="181"/>
        <v>0</v>
      </c>
    </row>
    <row r="261" spans="17:33">
      <c r="Q261" s="75">
        <v>5</v>
      </c>
      <c r="R261" s="76" t="str">
        <f>R260</f>
        <v>Teagen</v>
      </c>
      <c r="S261" s="76" t="str">
        <f>S260</f>
        <v>TEA</v>
      </c>
      <c r="T261" s="75">
        <f>T260</f>
        <v>0</v>
      </c>
      <c r="U261" s="77">
        <f t="shared" ref="U261:AG261" si="182">SUM(U241:U260)</f>
        <v>0</v>
      </c>
      <c r="V261" s="77">
        <f t="shared" si="182"/>
        <v>0</v>
      </c>
      <c r="W261" s="77">
        <f t="shared" si="182"/>
        <v>0</v>
      </c>
      <c r="X261" s="77">
        <f t="shared" si="182"/>
        <v>0</v>
      </c>
      <c r="Y261" s="77">
        <f t="shared" si="182"/>
        <v>0</v>
      </c>
      <c r="Z261" s="77">
        <f t="shared" si="182"/>
        <v>0</v>
      </c>
      <c r="AA261" s="77">
        <f t="shared" si="182"/>
        <v>0</v>
      </c>
      <c r="AB261" s="77">
        <f t="shared" si="182"/>
        <v>0</v>
      </c>
      <c r="AC261" s="77">
        <f t="shared" si="182"/>
        <v>0</v>
      </c>
      <c r="AD261" s="77">
        <f t="shared" si="182"/>
        <v>0</v>
      </c>
      <c r="AE261" s="77">
        <f t="shared" si="182"/>
        <v>0</v>
      </c>
      <c r="AF261" s="77">
        <f t="shared" si="182"/>
        <v>0</v>
      </c>
      <c r="AG261" s="77">
        <f t="shared" si="182"/>
        <v>0</v>
      </c>
    </row>
    <row r="264" spans="17:33">
      <c r="Q264" s="73">
        <v>5</v>
      </c>
      <c r="R264" s="20" t="s">
        <v>175</v>
      </c>
      <c r="S264" s="20" t="s">
        <v>176</v>
      </c>
      <c r="U264" s="74">
        <f t="shared" ref="U264:U299" si="183">IF(5 = Q264, C264 * -1, C264)</f>
        <v>0</v>
      </c>
      <c r="V264" s="74">
        <f t="shared" ref="V264:V299" si="184">IF(5 = Q264, D264 * -1, D264)</f>
        <v>0</v>
      </c>
      <c r="W264" s="74">
        <f t="shared" ref="W264:W299" si="185">IF(5 = Q264, E264 * -1, E264)</f>
        <v>0</v>
      </c>
      <c r="X264" s="74">
        <f t="shared" ref="X264:X299" si="186">IF(5 = Q264, F264 * -1, F264)</f>
        <v>0</v>
      </c>
      <c r="Y264" s="74">
        <f t="shared" ref="Y264:Y299" si="187">IF(5 = Q264, G264 * -1, G264)</f>
        <v>0</v>
      </c>
      <c r="Z264" s="74">
        <f t="shared" ref="Z264:Z299" si="188">IF(5 = Q264, H264 * -1, H264)</f>
        <v>0</v>
      </c>
      <c r="AA264" s="74">
        <f t="shared" ref="AA264:AA299" si="189">IF(5 = Q264, I264 * -1, I264)</f>
        <v>0</v>
      </c>
      <c r="AB264" s="74">
        <f t="shared" ref="AB264:AB299" si="190">IF(5 = Q264, J264 * -1, J264)</f>
        <v>0</v>
      </c>
      <c r="AC264" s="74">
        <f t="shared" ref="AC264:AC299" si="191">IF(5 = Q264, K264 * -1, K264)</f>
        <v>0</v>
      </c>
      <c r="AD264" s="74">
        <f t="shared" ref="AD264:AD299" si="192">IF(5 = Q264, L264 * -1, L264)</f>
        <v>0</v>
      </c>
      <c r="AE264" s="74">
        <f t="shared" ref="AE264:AE299" si="193">IF(5 = Q264, M264 * -1, M264)</f>
        <v>0</v>
      </c>
      <c r="AF264" s="74">
        <f t="shared" ref="AF264:AF299" si="194">IF(5 = Q264, N264 * -1, N264)</f>
        <v>0</v>
      </c>
      <c r="AG264" s="74">
        <f t="shared" ref="AG264:AG299" si="195">IF(5 = Q264, O264 * -1, O264)</f>
        <v>0</v>
      </c>
    </row>
    <row r="265" spans="17:33">
      <c r="Q265" s="73">
        <v>5</v>
      </c>
      <c r="R265" s="20" t="s">
        <v>175</v>
      </c>
      <c r="S265" s="20" t="s">
        <v>176</v>
      </c>
      <c r="U265" s="74">
        <f t="shared" si="183"/>
        <v>0</v>
      </c>
      <c r="V265" s="74">
        <f t="shared" si="184"/>
        <v>0</v>
      </c>
      <c r="W265" s="74">
        <f t="shared" si="185"/>
        <v>0</v>
      </c>
      <c r="X265" s="74">
        <f t="shared" si="186"/>
        <v>0</v>
      </c>
      <c r="Y265" s="74">
        <f t="shared" si="187"/>
        <v>0</v>
      </c>
      <c r="Z265" s="74">
        <f t="shared" si="188"/>
        <v>0</v>
      </c>
      <c r="AA265" s="74">
        <f t="shared" si="189"/>
        <v>0</v>
      </c>
      <c r="AB265" s="74">
        <f t="shared" si="190"/>
        <v>0</v>
      </c>
      <c r="AC265" s="74">
        <f t="shared" si="191"/>
        <v>0</v>
      </c>
      <c r="AD265" s="74">
        <f t="shared" si="192"/>
        <v>0</v>
      </c>
      <c r="AE265" s="74">
        <f t="shared" si="193"/>
        <v>0</v>
      </c>
      <c r="AF265" s="74">
        <f t="shared" si="194"/>
        <v>0</v>
      </c>
      <c r="AG265" s="74">
        <f t="shared" si="195"/>
        <v>0</v>
      </c>
    </row>
    <row r="266" spans="17:33">
      <c r="Q266" s="73">
        <v>5</v>
      </c>
      <c r="R266" s="20" t="s">
        <v>175</v>
      </c>
      <c r="S266" s="20" t="s">
        <v>176</v>
      </c>
      <c r="U266" s="74">
        <f t="shared" si="183"/>
        <v>0</v>
      </c>
      <c r="V266" s="74">
        <f t="shared" si="184"/>
        <v>0</v>
      </c>
      <c r="W266" s="74">
        <f t="shared" si="185"/>
        <v>0</v>
      </c>
      <c r="X266" s="74">
        <f t="shared" si="186"/>
        <v>0</v>
      </c>
      <c r="Y266" s="74">
        <f t="shared" si="187"/>
        <v>0</v>
      </c>
      <c r="Z266" s="74">
        <f t="shared" si="188"/>
        <v>0</v>
      </c>
      <c r="AA266" s="74">
        <f t="shared" si="189"/>
        <v>0</v>
      </c>
      <c r="AB266" s="74">
        <f t="shared" si="190"/>
        <v>0</v>
      </c>
      <c r="AC266" s="74">
        <f t="shared" si="191"/>
        <v>0</v>
      </c>
      <c r="AD266" s="74">
        <f t="shared" si="192"/>
        <v>0</v>
      </c>
      <c r="AE266" s="74">
        <f t="shared" si="193"/>
        <v>0</v>
      </c>
      <c r="AF266" s="74">
        <f t="shared" si="194"/>
        <v>0</v>
      </c>
      <c r="AG266" s="74">
        <f t="shared" si="195"/>
        <v>0</v>
      </c>
    </row>
    <row r="267" spans="17:33">
      <c r="Q267" s="73">
        <v>5</v>
      </c>
      <c r="R267" s="20" t="s">
        <v>175</v>
      </c>
      <c r="S267" s="20" t="s">
        <v>176</v>
      </c>
      <c r="U267" s="74">
        <f t="shared" si="183"/>
        <v>0</v>
      </c>
      <c r="V267" s="74">
        <f t="shared" si="184"/>
        <v>0</v>
      </c>
      <c r="W267" s="74">
        <f t="shared" si="185"/>
        <v>0</v>
      </c>
      <c r="X267" s="74">
        <f t="shared" si="186"/>
        <v>0</v>
      </c>
      <c r="Y267" s="74">
        <f t="shared" si="187"/>
        <v>0</v>
      </c>
      <c r="Z267" s="74">
        <f t="shared" si="188"/>
        <v>0</v>
      </c>
      <c r="AA267" s="74">
        <f t="shared" si="189"/>
        <v>0</v>
      </c>
      <c r="AB267" s="74">
        <f t="shared" si="190"/>
        <v>0</v>
      </c>
      <c r="AC267" s="74">
        <f t="shared" si="191"/>
        <v>0</v>
      </c>
      <c r="AD267" s="74">
        <f t="shared" si="192"/>
        <v>0</v>
      </c>
      <c r="AE267" s="74">
        <f t="shared" si="193"/>
        <v>0</v>
      </c>
      <c r="AF267" s="74">
        <f t="shared" si="194"/>
        <v>0</v>
      </c>
      <c r="AG267" s="74">
        <f t="shared" si="195"/>
        <v>0</v>
      </c>
    </row>
    <row r="268" spans="17:33">
      <c r="Q268" s="73">
        <v>5</v>
      </c>
      <c r="R268" s="20" t="s">
        <v>175</v>
      </c>
      <c r="S268" s="20" t="s">
        <v>176</v>
      </c>
      <c r="U268" s="74">
        <f t="shared" si="183"/>
        <v>0</v>
      </c>
      <c r="V268" s="74">
        <f t="shared" si="184"/>
        <v>0</v>
      </c>
      <c r="W268" s="74">
        <f t="shared" si="185"/>
        <v>0</v>
      </c>
      <c r="X268" s="74">
        <f t="shared" si="186"/>
        <v>0</v>
      </c>
      <c r="Y268" s="74">
        <f t="shared" si="187"/>
        <v>0</v>
      </c>
      <c r="Z268" s="74">
        <f t="shared" si="188"/>
        <v>0</v>
      </c>
      <c r="AA268" s="74">
        <f t="shared" si="189"/>
        <v>0</v>
      </c>
      <c r="AB268" s="74">
        <f t="shared" si="190"/>
        <v>0</v>
      </c>
      <c r="AC268" s="74">
        <f t="shared" si="191"/>
        <v>0</v>
      </c>
      <c r="AD268" s="74">
        <f t="shared" si="192"/>
        <v>0</v>
      </c>
      <c r="AE268" s="74">
        <f t="shared" si="193"/>
        <v>0</v>
      </c>
      <c r="AF268" s="74">
        <f t="shared" si="194"/>
        <v>0</v>
      </c>
      <c r="AG268" s="74">
        <f t="shared" si="195"/>
        <v>0</v>
      </c>
    </row>
    <row r="269" spans="17:33">
      <c r="Q269" s="73">
        <v>5</v>
      </c>
      <c r="R269" s="20" t="s">
        <v>175</v>
      </c>
      <c r="S269" s="20" t="s">
        <v>176</v>
      </c>
      <c r="U269" s="74">
        <f t="shared" si="183"/>
        <v>0</v>
      </c>
      <c r="V269" s="74">
        <f t="shared" si="184"/>
        <v>0</v>
      </c>
      <c r="W269" s="74">
        <f t="shared" si="185"/>
        <v>0</v>
      </c>
      <c r="X269" s="74">
        <f t="shared" si="186"/>
        <v>0</v>
      </c>
      <c r="Y269" s="74">
        <f t="shared" si="187"/>
        <v>0</v>
      </c>
      <c r="Z269" s="74">
        <f t="shared" si="188"/>
        <v>0</v>
      </c>
      <c r="AA269" s="74">
        <f t="shared" si="189"/>
        <v>0</v>
      </c>
      <c r="AB269" s="74">
        <f t="shared" si="190"/>
        <v>0</v>
      </c>
      <c r="AC269" s="74">
        <f t="shared" si="191"/>
        <v>0</v>
      </c>
      <c r="AD269" s="74">
        <f t="shared" si="192"/>
        <v>0</v>
      </c>
      <c r="AE269" s="74">
        <f t="shared" si="193"/>
        <v>0</v>
      </c>
      <c r="AF269" s="74">
        <f t="shared" si="194"/>
        <v>0</v>
      </c>
      <c r="AG269" s="74">
        <f t="shared" si="195"/>
        <v>0</v>
      </c>
    </row>
    <row r="270" spans="17:33">
      <c r="Q270" s="73">
        <v>5</v>
      </c>
      <c r="R270" s="20" t="s">
        <v>175</v>
      </c>
      <c r="S270" s="20" t="s">
        <v>176</v>
      </c>
      <c r="U270" s="74">
        <f t="shared" si="183"/>
        <v>0</v>
      </c>
      <c r="V270" s="74">
        <f t="shared" si="184"/>
        <v>0</v>
      </c>
      <c r="W270" s="74">
        <f t="shared" si="185"/>
        <v>0</v>
      </c>
      <c r="X270" s="74">
        <f t="shared" si="186"/>
        <v>0</v>
      </c>
      <c r="Y270" s="74">
        <f t="shared" si="187"/>
        <v>0</v>
      </c>
      <c r="Z270" s="74">
        <f t="shared" si="188"/>
        <v>0</v>
      </c>
      <c r="AA270" s="74">
        <f t="shared" si="189"/>
        <v>0</v>
      </c>
      <c r="AB270" s="74">
        <f t="shared" si="190"/>
        <v>0</v>
      </c>
      <c r="AC270" s="74">
        <f t="shared" si="191"/>
        <v>0</v>
      </c>
      <c r="AD270" s="74">
        <f t="shared" si="192"/>
        <v>0</v>
      </c>
      <c r="AE270" s="74">
        <f t="shared" si="193"/>
        <v>0</v>
      </c>
      <c r="AF270" s="74">
        <f t="shared" si="194"/>
        <v>0</v>
      </c>
      <c r="AG270" s="74">
        <f t="shared" si="195"/>
        <v>0</v>
      </c>
    </row>
    <row r="271" spans="17:33">
      <c r="Q271" s="73">
        <v>5</v>
      </c>
      <c r="R271" s="20" t="s">
        <v>175</v>
      </c>
      <c r="S271" s="20" t="s">
        <v>176</v>
      </c>
      <c r="U271" s="74">
        <f t="shared" si="183"/>
        <v>0</v>
      </c>
      <c r="V271" s="74">
        <f t="shared" si="184"/>
        <v>0</v>
      </c>
      <c r="W271" s="74">
        <f t="shared" si="185"/>
        <v>0</v>
      </c>
      <c r="X271" s="74">
        <f t="shared" si="186"/>
        <v>0</v>
      </c>
      <c r="Y271" s="74">
        <f t="shared" si="187"/>
        <v>0</v>
      </c>
      <c r="Z271" s="74">
        <f t="shared" si="188"/>
        <v>0</v>
      </c>
      <c r="AA271" s="74">
        <f t="shared" si="189"/>
        <v>0</v>
      </c>
      <c r="AB271" s="74">
        <f t="shared" si="190"/>
        <v>0</v>
      </c>
      <c r="AC271" s="74">
        <f t="shared" si="191"/>
        <v>0</v>
      </c>
      <c r="AD271" s="74">
        <f t="shared" si="192"/>
        <v>0</v>
      </c>
      <c r="AE271" s="74">
        <f t="shared" si="193"/>
        <v>0</v>
      </c>
      <c r="AF271" s="74">
        <f t="shared" si="194"/>
        <v>0</v>
      </c>
      <c r="AG271" s="74">
        <f t="shared" si="195"/>
        <v>0</v>
      </c>
    </row>
    <row r="272" spans="17:33">
      <c r="Q272" s="73">
        <v>5</v>
      </c>
      <c r="R272" s="20" t="s">
        <v>175</v>
      </c>
      <c r="S272" s="20" t="s">
        <v>176</v>
      </c>
      <c r="U272" s="74">
        <f t="shared" si="183"/>
        <v>0</v>
      </c>
      <c r="V272" s="74">
        <f t="shared" si="184"/>
        <v>0</v>
      </c>
      <c r="W272" s="74">
        <f t="shared" si="185"/>
        <v>0</v>
      </c>
      <c r="X272" s="74">
        <f t="shared" si="186"/>
        <v>0</v>
      </c>
      <c r="Y272" s="74">
        <f t="shared" si="187"/>
        <v>0</v>
      </c>
      <c r="Z272" s="74">
        <f t="shared" si="188"/>
        <v>0</v>
      </c>
      <c r="AA272" s="74">
        <f t="shared" si="189"/>
        <v>0</v>
      </c>
      <c r="AB272" s="74">
        <f t="shared" si="190"/>
        <v>0</v>
      </c>
      <c r="AC272" s="74">
        <f t="shared" si="191"/>
        <v>0</v>
      </c>
      <c r="AD272" s="74">
        <f t="shared" si="192"/>
        <v>0</v>
      </c>
      <c r="AE272" s="74">
        <f t="shared" si="193"/>
        <v>0</v>
      </c>
      <c r="AF272" s="74">
        <f t="shared" si="194"/>
        <v>0</v>
      </c>
      <c r="AG272" s="74">
        <f t="shared" si="195"/>
        <v>0</v>
      </c>
    </row>
    <row r="273" spans="17:33">
      <c r="Q273" s="73">
        <v>5</v>
      </c>
      <c r="R273" s="20" t="s">
        <v>175</v>
      </c>
      <c r="S273" s="20" t="s">
        <v>176</v>
      </c>
      <c r="U273" s="74">
        <f t="shared" si="183"/>
        <v>0</v>
      </c>
      <c r="V273" s="74">
        <f t="shared" si="184"/>
        <v>0</v>
      </c>
      <c r="W273" s="74">
        <f t="shared" si="185"/>
        <v>0</v>
      </c>
      <c r="X273" s="74">
        <f t="shared" si="186"/>
        <v>0</v>
      </c>
      <c r="Y273" s="74">
        <f t="shared" si="187"/>
        <v>0</v>
      </c>
      <c r="Z273" s="74">
        <f t="shared" si="188"/>
        <v>0</v>
      </c>
      <c r="AA273" s="74">
        <f t="shared" si="189"/>
        <v>0</v>
      </c>
      <c r="AB273" s="74">
        <f t="shared" si="190"/>
        <v>0</v>
      </c>
      <c r="AC273" s="74">
        <f t="shared" si="191"/>
        <v>0</v>
      </c>
      <c r="AD273" s="74">
        <f t="shared" si="192"/>
        <v>0</v>
      </c>
      <c r="AE273" s="74">
        <f t="shared" si="193"/>
        <v>0</v>
      </c>
      <c r="AF273" s="74">
        <f t="shared" si="194"/>
        <v>0</v>
      </c>
      <c r="AG273" s="74">
        <f t="shared" si="195"/>
        <v>0</v>
      </c>
    </row>
    <row r="274" spans="17:33">
      <c r="Q274" s="73">
        <v>5</v>
      </c>
      <c r="R274" s="20" t="s">
        <v>175</v>
      </c>
      <c r="S274" s="20" t="s">
        <v>176</v>
      </c>
      <c r="U274" s="74">
        <f t="shared" si="183"/>
        <v>0</v>
      </c>
      <c r="V274" s="74">
        <f t="shared" si="184"/>
        <v>0</v>
      </c>
      <c r="W274" s="74">
        <f t="shared" si="185"/>
        <v>0</v>
      </c>
      <c r="X274" s="74">
        <f t="shared" si="186"/>
        <v>0</v>
      </c>
      <c r="Y274" s="74">
        <f t="shared" si="187"/>
        <v>0</v>
      </c>
      <c r="Z274" s="74">
        <f t="shared" si="188"/>
        <v>0</v>
      </c>
      <c r="AA274" s="74">
        <f t="shared" si="189"/>
        <v>0</v>
      </c>
      <c r="AB274" s="74">
        <f t="shared" si="190"/>
        <v>0</v>
      </c>
      <c r="AC274" s="74">
        <f t="shared" si="191"/>
        <v>0</v>
      </c>
      <c r="AD274" s="74">
        <f t="shared" si="192"/>
        <v>0</v>
      </c>
      <c r="AE274" s="74">
        <f t="shared" si="193"/>
        <v>0</v>
      </c>
      <c r="AF274" s="74">
        <f t="shared" si="194"/>
        <v>0</v>
      </c>
      <c r="AG274" s="74">
        <f t="shared" si="195"/>
        <v>0</v>
      </c>
    </row>
    <row r="275" spans="17:33">
      <c r="Q275" s="73">
        <v>5</v>
      </c>
      <c r="R275" s="20" t="s">
        <v>175</v>
      </c>
      <c r="S275" s="20" t="s">
        <v>176</v>
      </c>
      <c r="U275" s="74">
        <f t="shared" si="183"/>
        <v>0</v>
      </c>
      <c r="V275" s="74">
        <f t="shared" si="184"/>
        <v>0</v>
      </c>
      <c r="W275" s="74">
        <f t="shared" si="185"/>
        <v>0</v>
      </c>
      <c r="X275" s="74">
        <f t="shared" si="186"/>
        <v>0</v>
      </c>
      <c r="Y275" s="74">
        <f t="shared" si="187"/>
        <v>0</v>
      </c>
      <c r="Z275" s="74">
        <f t="shared" si="188"/>
        <v>0</v>
      </c>
      <c r="AA275" s="74">
        <f t="shared" si="189"/>
        <v>0</v>
      </c>
      <c r="AB275" s="74">
        <f t="shared" si="190"/>
        <v>0</v>
      </c>
      <c r="AC275" s="74">
        <f t="shared" si="191"/>
        <v>0</v>
      </c>
      <c r="AD275" s="74">
        <f t="shared" si="192"/>
        <v>0</v>
      </c>
      <c r="AE275" s="74">
        <f t="shared" si="193"/>
        <v>0</v>
      </c>
      <c r="AF275" s="74">
        <f t="shared" si="194"/>
        <v>0</v>
      </c>
      <c r="AG275" s="74">
        <f t="shared" si="195"/>
        <v>0</v>
      </c>
    </row>
    <row r="276" spans="17:33">
      <c r="Q276" s="73">
        <v>5</v>
      </c>
      <c r="R276" s="20" t="s">
        <v>175</v>
      </c>
      <c r="S276" s="20" t="s">
        <v>176</v>
      </c>
      <c r="U276" s="74">
        <f t="shared" si="183"/>
        <v>0</v>
      </c>
      <c r="V276" s="74">
        <f t="shared" si="184"/>
        <v>0</v>
      </c>
      <c r="W276" s="74">
        <f t="shared" si="185"/>
        <v>0</v>
      </c>
      <c r="X276" s="74">
        <f t="shared" si="186"/>
        <v>0</v>
      </c>
      <c r="Y276" s="74">
        <f t="shared" si="187"/>
        <v>0</v>
      </c>
      <c r="Z276" s="74">
        <f t="shared" si="188"/>
        <v>0</v>
      </c>
      <c r="AA276" s="74">
        <f t="shared" si="189"/>
        <v>0</v>
      </c>
      <c r="AB276" s="74">
        <f t="shared" si="190"/>
        <v>0</v>
      </c>
      <c r="AC276" s="74">
        <f t="shared" si="191"/>
        <v>0</v>
      </c>
      <c r="AD276" s="74">
        <f t="shared" si="192"/>
        <v>0</v>
      </c>
      <c r="AE276" s="74">
        <f t="shared" si="193"/>
        <v>0</v>
      </c>
      <c r="AF276" s="74">
        <f t="shared" si="194"/>
        <v>0</v>
      </c>
      <c r="AG276" s="74">
        <f t="shared" si="195"/>
        <v>0</v>
      </c>
    </row>
    <row r="277" spans="17:33">
      <c r="Q277" s="73">
        <v>5</v>
      </c>
      <c r="R277" s="20" t="s">
        <v>175</v>
      </c>
      <c r="S277" s="20" t="s">
        <v>176</v>
      </c>
      <c r="U277" s="74">
        <f t="shared" si="183"/>
        <v>0</v>
      </c>
      <c r="V277" s="74">
        <f t="shared" si="184"/>
        <v>0</v>
      </c>
      <c r="W277" s="74">
        <f t="shared" si="185"/>
        <v>0</v>
      </c>
      <c r="X277" s="74">
        <f t="shared" si="186"/>
        <v>0</v>
      </c>
      <c r="Y277" s="74">
        <f t="shared" si="187"/>
        <v>0</v>
      </c>
      <c r="Z277" s="74">
        <f t="shared" si="188"/>
        <v>0</v>
      </c>
      <c r="AA277" s="74">
        <f t="shared" si="189"/>
        <v>0</v>
      </c>
      <c r="AB277" s="74">
        <f t="shared" si="190"/>
        <v>0</v>
      </c>
      <c r="AC277" s="74">
        <f t="shared" si="191"/>
        <v>0</v>
      </c>
      <c r="AD277" s="74">
        <f t="shared" si="192"/>
        <v>0</v>
      </c>
      <c r="AE277" s="74">
        <f t="shared" si="193"/>
        <v>0</v>
      </c>
      <c r="AF277" s="74">
        <f t="shared" si="194"/>
        <v>0</v>
      </c>
      <c r="AG277" s="74">
        <f t="shared" si="195"/>
        <v>0</v>
      </c>
    </row>
    <row r="278" spans="17:33">
      <c r="Q278" s="73">
        <v>5</v>
      </c>
      <c r="R278" s="20" t="s">
        <v>175</v>
      </c>
      <c r="S278" s="20" t="s">
        <v>176</v>
      </c>
      <c r="U278" s="74">
        <f t="shared" si="183"/>
        <v>0</v>
      </c>
      <c r="V278" s="74">
        <f t="shared" si="184"/>
        <v>0</v>
      </c>
      <c r="W278" s="74">
        <f t="shared" si="185"/>
        <v>0</v>
      </c>
      <c r="X278" s="74">
        <f t="shared" si="186"/>
        <v>0</v>
      </c>
      <c r="Y278" s="74">
        <f t="shared" si="187"/>
        <v>0</v>
      </c>
      <c r="Z278" s="74">
        <f t="shared" si="188"/>
        <v>0</v>
      </c>
      <c r="AA278" s="74">
        <f t="shared" si="189"/>
        <v>0</v>
      </c>
      <c r="AB278" s="74">
        <f t="shared" si="190"/>
        <v>0</v>
      </c>
      <c r="AC278" s="74">
        <f t="shared" si="191"/>
        <v>0</v>
      </c>
      <c r="AD278" s="74">
        <f t="shared" si="192"/>
        <v>0</v>
      </c>
      <c r="AE278" s="74">
        <f t="shared" si="193"/>
        <v>0</v>
      </c>
      <c r="AF278" s="74">
        <f t="shared" si="194"/>
        <v>0</v>
      </c>
      <c r="AG278" s="74">
        <f t="shared" si="195"/>
        <v>0</v>
      </c>
    </row>
    <row r="279" spans="17:33">
      <c r="Q279" s="73">
        <v>5</v>
      </c>
      <c r="R279" s="20" t="s">
        <v>175</v>
      </c>
      <c r="S279" s="20" t="s">
        <v>176</v>
      </c>
      <c r="U279" s="74">
        <f t="shared" si="183"/>
        <v>0</v>
      </c>
      <c r="V279" s="74">
        <f t="shared" si="184"/>
        <v>0</v>
      </c>
      <c r="W279" s="74">
        <f t="shared" si="185"/>
        <v>0</v>
      </c>
      <c r="X279" s="74">
        <f t="shared" si="186"/>
        <v>0</v>
      </c>
      <c r="Y279" s="74">
        <f t="shared" si="187"/>
        <v>0</v>
      </c>
      <c r="Z279" s="74">
        <f t="shared" si="188"/>
        <v>0</v>
      </c>
      <c r="AA279" s="74">
        <f t="shared" si="189"/>
        <v>0</v>
      </c>
      <c r="AB279" s="74">
        <f t="shared" si="190"/>
        <v>0</v>
      </c>
      <c r="AC279" s="74">
        <f t="shared" si="191"/>
        <v>0</v>
      </c>
      <c r="AD279" s="74">
        <f t="shared" si="192"/>
        <v>0</v>
      </c>
      <c r="AE279" s="74">
        <f t="shared" si="193"/>
        <v>0</v>
      </c>
      <c r="AF279" s="74">
        <f t="shared" si="194"/>
        <v>0</v>
      </c>
      <c r="AG279" s="74">
        <f t="shared" si="195"/>
        <v>0</v>
      </c>
    </row>
    <row r="280" spans="17:33">
      <c r="Q280" s="73">
        <v>5</v>
      </c>
      <c r="R280" s="20" t="s">
        <v>175</v>
      </c>
      <c r="S280" s="20" t="s">
        <v>176</v>
      </c>
      <c r="U280" s="74">
        <f t="shared" si="183"/>
        <v>0</v>
      </c>
      <c r="V280" s="74">
        <f t="shared" si="184"/>
        <v>0</v>
      </c>
      <c r="W280" s="74">
        <f t="shared" si="185"/>
        <v>0</v>
      </c>
      <c r="X280" s="74">
        <f t="shared" si="186"/>
        <v>0</v>
      </c>
      <c r="Y280" s="74">
        <f t="shared" si="187"/>
        <v>0</v>
      </c>
      <c r="Z280" s="74">
        <f t="shared" si="188"/>
        <v>0</v>
      </c>
      <c r="AA280" s="74">
        <f t="shared" si="189"/>
        <v>0</v>
      </c>
      <c r="AB280" s="74">
        <f t="shared" si="190"/>
        <v>0</v>
      </c>
      <c r="AC280" s="74">
        <f t="shared" si="191"/>
        <v>0</v>
      </c>
      <c r="AD280" s="74">
        <f t="shared" si="192"/>
        <v>0</v>
      </c>
      <c r="AE280" s="74">
        <f t="shared" si="193"/>
        <v>0</v>
      </c>
      <c r="AF280" s="74">
        <f t="shared" si="194"/>
        <v>0</v>
      </c>
      <c r="AG280" s="74">
        <f t="shared" si="195"/>
        <v>0</v>
      </c>
    </row>
    <row r="281" spans="17:33">
      <c r="Q281" s="73">
        <v>5</v>
      </c>
      <c r="R281" s="20" t="s">
        <v>175</v>
      </c>
      <c r="S281" s="20" t="s">
        <v>176</v>
      </c>
      <c r="U281" s="74">
        <f t="shared" si="183"/>
        <v>0</v>
      </c>
      <c r="V281" s="74">
        <f t="shared" si="184"/>
        <v>0</v>
      </c>
      <c r="W281" s="74">
        <f t="shared" si="185"/>
        <v>0</v>
      </c>
      <c r="X281" s="74">
        <f t="shared" si="186"/>
        <v>0</v>
      </c>
      <c r="Y281" s="74">
        <f t="shared" si="187"/>
        <v>0</v>
      </c>
      <c r="Z281" s="74">
        <f t="shared" si="188"/>
        <v>0</v>
      </c>
      <c r="AA281" s="74">
        <f t="shared" si="189"/>
        <v>0</v>
      </c>
      <c r="AB281" s="74">
        <f t="shared" si="190"/>
        <v>0</v>
      </c>
      <c r="AC281" s="74">
        <f t="shared" si="191"/>
        <v>0</v>
      </c>
      <c r="AD281" s="74">
        <f t="shared" si="192"/>
        <v>0</v>
      </c>
      <c r="AE281" s="74">
        <f t="shared" si="193"/>
        <v>0</v>
      </c>
      <c r="AF281" s="74">
        <f t="shared" si="194"/>
        <v>0</v>
      </c>
      <c r="AG281" s="74">
        <f t="shared" si="195"/>
        <v>0</v>
      </c>
    </row>
    <row r="282" spans="17:33">
      <c r="Q282" s="73">
        <v>5</v>
      </c>
      <c r="R282" s="20" t="s">
        <v>175</v>
      </c>
      <c r="S282" s="20" t="s">
        <v>176</v>
      </c>
      <c r="U282" s="74">
        <f t="shared" si="183"/>
        <v>0</v>
      </c>
      <c r="V282" s="74">
        <f t="shared" si="184"/>
        <v>0</v>
      </c>
      <c r="W282" s="74">
        <f t="shared" si="185"/>
        <v>0</v>
      </c>
      <c r="X282" s="74">
        <f t="shared" si="186"/>
        <v>0</v>
      </c>
      <c r="Y282" s="74">
        <f t="shared" si="187"/>
        <v>0</v>
      </c>
      <c r="Z282" s="74">
        <f t="shared" si="188"/>
        <v>0</v>
      </c>
      <c r="AA282" s="74">
        <f t="shared" si="189"/>
        <v>0</v>
      </c>
      <c r="AB282" s="74">
        <f t="shared" si="190"/>
        <v>0</v>
      </c>
      <c r="AC282" s="74">
        <f t="shared" si="191"/>
        <v>0</v>
      </c>
      <c r="AD282" s="74">
        <f t="shared" si="192"/>
        <v>0</v>
      </c>
      <c r="AE282" s="74">
        <f t="shared" si="193"/>
        <v>0</v>
      </c>
      <c r="AF282" s="74">
        <f t="shared" si="194"/>
        <v>0</v>
      </c>
      <c r="AG282" s="74">
        <f t="shared" si="195"/>
        <v>0</v>
      </c>
    </row>
    <row r="283" spans="17:33">
      <c r="Q283" s="73">
        <v>5</v>
      </c>
      <c r="R283" s="20" t="s">
        <v>175</v>
      </c>
      <c r="S283" s="20" t="s">
        <v>176</v>
      </c>
      <c r="U283" s="74">
        <f t="shared" si="183"/>
        <v>0</v>
      </c>
      <c r="V283" s="74">
        <f t="shared" si="184"/>
        <v>0</v>
      </c>
      <c r="W283" s="74">
        <f t="shared" si="185"/>
        <v>0</v>
      </c>
      <c r="X283" s="74">
        <f t="shared" si="186"/>
        <v>0</v>
      </c>
      <c r="Y283" s="74">
        <f t="shared" si="187"/>
        <v>0</v>
      </c>
      <c r="Z283" s="74">
        <f t="shared" si="188"/>
        <v>0</v>
      </c>
      <c r="AA283" s="74">
        <f t="shared" si="189"/>
        <v>0</v>
      </c>
      <c r="AB283" s="74">
        <f t="shared" si="190"/>
        <v>0</v>
      </c>
      <c r="AC283" s="74">
        <f t="shared" si="191"/>
        <v>0</v>
      </c>
      <c r="AD283" s="74">
        <f t="shared" si="192"/>
        <v>0</v>
      </c>
      <c r="AE283" s="74">
        <f t="shared" si="193"/>
        <v>0</v>
      </c>
      <c r="AF283" s="74">
        <f t="shared" si="194"/>
        <v>0</v>
      </c>
      <c r="AG283" s="74">
        <f t="shared" si="195"/>
        <v>0</v>
      </c>
    </row>
    <row r="284" spans="17:33">
      <c r="Q284" s="73">
        <v>5</v>
      </c>
      <c r="R284" s="20" t="s">
        <v>175</v>
      </c>
      <c r="S284" s="20" t="s">
        <v>176</v>
      </c>
      <c r="U284" s="74">
        <f t="shared" si="183"/>
        <v>0</v>
      </c>
      <c r="V284" s="74">
        <f t="shared" si="184"/>
        <v>0</v>
      </c>
      <c r="W284" s="74">
        <f t="shared" si="185"/>
        <v>0</v>
      </c>
      <c r="X284" s="74">
        <f t="shared" si="186"/>
        <v>0</v>
      </c>
      <c r="Y284" s="74">
        <f t="shared" si="187"/>
        <v>0</v>
      </c>
      <c r="Z284" s="74">
        <f t="shared" si="188"/>
        <v>0</v>
      </c>
      <c r="AA284" s="74">
        <f t="shared" si="189"/>
        <v>0</v>
      </c>
      <c r="AB284" s="74">
        <f t="shared" si="190"/>
        <v>0</v>
      </c>
      <c r="AC284" s="74">
        <f t="shared" si="191"/>
        <v>0</v>
      </c>
      <c r="AD284" s="74">
        <f t="shared" si="192"/>
        <v>0</v>
      </c>
      <c r="AE284" s="74">
        <f t="shared" si="193"/>
        <v>0</v>
      </c>
      <c r="AF284" s="74">
        <f t="shared" si="194"/>
        <v>0</v>
      </c>
      <c r="AG284" s="74">
        <f t="shared" si="195"/>
        <v>0</v>
      </c>
    </row>
    <row r="285" spans="17:33">
      <c r="Q285" s="73">
        <v>5</v>
      </c>
      <c r="R285" s="20" t="s">
        <v>175</v>
      </c>
      <c r="S285" s="20" t="s">
        <v>176</v>
      </c>
      <c r="U285" s="74">
        <f t="shared" si="183"/>
        <v>0</v>
      </c>
      <c r="V285" s="74">
        <f t="shared" si="184"/>
        <v>0</v>
      </c>
      <c r="W285" s="74">
        <f t="shared" si="185"/>
        <v>0</v>
      </c>
      <c r="X285" s="74">
        <f t="shared" si="186"/>
        <v>0</v>
      </c>
      <c r="Y285" s="74">
        <f t="shared" si="187"/>
        <v>0</v>
      </c>
      <c r="Z285" s="74">
        <f t="shared" si="188"/>
        <v>0</v>
      </c>
      <c r="AA285" s="74">
        <f t="shared" si="189"/>
        <v>0</v>
      </c>
      <c r="AB285" s="74">
        <f t="shared" si="190"/>
        <v>0</v>
      </c>
      <c r="AC285" s="74">
        <f t="shared" si="191"/>
        <v>0</v>
      </c>
      <c r="AD285" s="74">
        <f t="shared" si="192"/>
        <v>0</v>
      </c>
      <c r="AE285" s="74">
        <f t="shared" si="193"/>
        <v>0</v>
      </c>
      <c r="AF285" s="74">
        <f t="shared" si="194"/>
        <v>0</v>
      </c>
      <c r="AG285" s="74">
        <f t="shared" si="195"/>
        <v>0</v>
      </c>
    </row>
    <row r="286" spans="17:33">
      <c r="Q286" s="73">
        <v>5</v>
      </c>
      <c r="R286" s="20" t="s">
        <v>175</v>
      </c>
      <c r="S286" s="20" t="s">
        <v>176</v>
      </c>
      <c r="U286" s="74">
        <f t="shared" si="183"/>
        <v>0</v>
      </c>
      <c r="V286" s="74">
        <f t="shared" si="184"/>
        <v>0</v>
      </c>
      <c r="W286" s="74">
        <f t="shared" si="185"/>
        <v>0</v>
      </c>
      <c r="X286" s="74">
        <f t="shared" si="186"/>
        <v>0</v>
      </c>
      <c r="Y286" s="74">
        <f t="shared" si="187"/>
        <v>0</v>
      </c>
      <c r="Z286" s="74">
        <f t="shared" si="188"/>
        <v>0</v>
      </c>
      <c r="AA286" s="74">
        <f t="shared" si="189"/>
        <v>0</v>
      </c>
      <c r="AB286" s="74">
        <f t="shared" si="190"/>
        <v>0</v>
      </c>
      <c r="AC286" s="74">
        <f t="shared" si="191"/>
        <v>0</v>
      </c>
      <c r="AD286" s="74">
        <f t="shared" si="192"/>
        <v>0</v>
      </c>
      <c r="AE286" s="74">
        <f t="shared" si="193"/>
        <v>0</v>
      </c>
      <c r="AF286" s="74">
        <f t="shared" si="194"/>
        <v>0</v>
      </c>
      <c r="AG286" s="74">
        <f t="shared" si="195"/>
        <v>0</v>
      </c>
    </row>
    <row r="287" spans="17:33">
      <c r="Q287" s="73">
        <v>5</v>
      </c>
      <c r="R287" s="20" t="s">
        <v>175</v>
      </c>
      <c r="S287" s="20" t="s">
        <v>176</v>
      </c>
      <c r="U287" s="74">
        <f t="shared" si="183"/>
        <v>0</v>
      </c>
      <c r="V287" s="74">
        <f t="shared" si="184"/>
        <v>0</v>
      </c>
      <c r="W287" s="74">
        <f t="shared" si="185"/>
        <v>0</v>
      </c>
      <c r="X287" s="74">
        <f t="shared" si="186"/>
        <v>0</v>
      </c>
      <c r="Y287" s="74">
        <f t="shared" si="187"/>
        <v>0</v>
      </c>
      <c r="Z287" s="74">
        <f t="shared" si="188"/>
        <v>0</v>
      </c>
      <c r="AA287" s="74">
        <f t="shared" si="189"/>
        <v>0</v>
      </c>
      <c r="AB287" s="74">
        <f t="shared" si="190"/>
        <v>0</v>
      </c>
      <c r="AC287" s="74">
        <f t="shared" si="191"/>
        <v>0</v>
      </c>
      <c r="AD287" s="74">
        <f t="shared" si="192"/>
        <v>0</v>
      </c>
      <c r="AE287" s="74">
        <f t="shared" si="193"/>
        <v>0</v>
      </c>
      <c r="AF287" s="74">
        <f t="shared" si="194"/>
        <v>0</v>
      </c>
      <c r="AG287" s="74">
        <f t="shared" si="195"/>
        <v>0</v>
      </c>
    </row>
    <row r="288" spans="17:33">
      <c r="Q288" s="73">
        <v>5</v>
      </c>
      <c r="R288" s="20" t="s">
        <v>175</v>
      </c>
      <c r="S288" s="20" t="s">
        <v>176</v>
      </c>
      <c r="U288" s="74">
        <f t="shared" si="183"/>
        <v>0</v>
      </c>
      <c r="V288" s="74">
        <f t="shared" si="184"/>
        <v>0</v>
      </c>
      <c r="W288" s="74">
        <f t="shared" si="185"/>
        <v>0</v>
      </c>
      <c r="X288" s="74">
        <f t="shared" si="186"/>
        <v>0</v>
      </c>
      <c r="Y288" s="74">
        <f t="shared" si="187"/>
        <v>0</v>
      </c>
      <c r="Z288" s="74">
        <f t="shared" si="188"/>
        <v>0</v>
      </c>
      <c r="AA288" s="74">
        <f t="shared" si="189"/>
        <v>0</v>
      </c>
      <c r="AB288" s="74">
        <f t="shared" si="190"/>
        <v>0</v>
      </c>
      <c r="AC288" s="74">
        <f t="shared" si="191"/>
        <v>0</v>
      </c>
      <c r="AD288" s="74">
        <f t="shared" si="192"/>
        <v>0</v>
      </c>
      <c r="AE288" s="74">
        <f t="shared" si="193"/>
        <v>0</v>
      </c>
      <c r="AF288" s="74">
        <f t="shared" si="194"/>
        <v>0</v>
      </c>
      <c r="AG288" s="74">
        <f t="shared" si="195"/>
        <v>0</v>
      </c>
    </row>
    <row r="289" spans="17:33">
      <c r="Q289" s="73">
        <v>5</v>
      </c>
      <c r="R289" s="20" t="s">
        <v>175</v>
      </c>
      <c r="S289" s="20" t="s">
        <v>176</v>
      </c>
      <c r="U289" s="74">
        <f t="shared" si="183"/>
        <v>0</v>
      </c>
      <c r="V289" s="74">
        <f t="shared" si="184"/>
        <v>0</v>
      </c>
      <c r="W289" s="74">
        <f t="shared" si="185"/>
        <v>0</v>
      </c>
      <c r="X289" s="74">
        <f t="shared" si="186"/>
        <v>0</v>
      </c>
      <c r="Y289" s="74">
        <f t="shared" si="187"/>
        <v>0</v>
      </c>
      <c r="Z289" s="74">
        <f t="shared" si="188"/>
        <v>0</v>
      </c>
      <c r="AA289" s="74">
        <f t="shared" si="189"/>
        <v>0</v>
      </c>
      <c r="AB289" s="74">
        <f t="shared" si="190"/>
        <v>0</v>
      </c>
      <c r="AC289" s="74">
        <f t="shared" si="191"/>
        <v>0</v>
      </c>
      <c r="AD289" s="74">
        <f t="shared" si="192"/>
        <v>0</v>
      </c>
      <c r="AE289" s="74">
        <f t="shared" si="193"/>
        <v>0</v>
      </c>
      <c r="AF289" s="74">
        <f t="shared" si="194"/>
        <v>0</v>
      </c>
      <c r="AG289" s="74">
        <f t="shared" si="195"/>
        <v>0</v>
      </c>
    </row>
    <row r="290" spans="17:33">
      <c r="Q290" s="73">
        <v>5</v>
      </c>
      <c r="R290" s="20" t="s">
        <v>175</v>
      </c>
      <c r="S290" s="20" t="s">
        <v>176</v>
      </c>
      <c r="U290" s="74">
        <f t="shared" si="183"/>
        <v>0</v>
      </c>
      <c r="V290" s="74">
        <f t="shared" si="184"/>
        <v>0</v>
      </c>
      <c r="W290" s="74">
        <f t="shared" si="185"/>
        <v>0</v>
      </c>
      <c r="X290" s="74">
        <f t="shared" si="186"/>
        <v>0</v>
      </c>
      <c r="Y290" s="74">
        <f t="shared" si="187"/>
        <v>0</v>
      </c>
      <c r="Z290" s="74">
        <f t="shared" si="188"/>
        <v>0</v>
      </c>
      <c r="AA290" s="74">
        <f t="shared" si="189"/>
        <v>0</v>
      </c>
      <c r="AB290" s="74">
        <f t="shared" si="190"/>
        <v>0</v>
      </c>
      <c r="AC290" s="74">
        <f t="shared" si="191"/>
        <v>0</v>
      </c>
      <c r="AD290" s="74">
        <f t="shared" si="192"/>
        <v>0</v>
      </c>
      <c r="AE290" s="74">
        <f t="shared" si="193"/>
        <v>0</v>
      </c>
      <c r="AF290" s="74">
        <f t="shared" si="194"/>
        <v>0</v>
      </c>
      <c r="AG290" s="74">
        <f t="shared" si="195"/>
        <v>0</v>
      </c>
    </row>
    <row r="291" spans="17:33">
      <c r="Q291" s="73">
        <v>5</v>
      </c>
      <c r="R291" s="20" t="s">
        <v>175</v>
      </c>
      <c r="S291" s="20" t="s">
        <v>176</v>
      </c>
      <c r="U291" s="74">
        <f t="shared" si="183"/>
        <v>0</v>
      </c>
      <c r="V291" s="74">
        <f t="shared" si="184"/>
        <v>0</v>
      </c>
      <c r="W291" s="74">
        <f t="shared" si="185"/>
        <v>0</v>
      </c>
      <c r="X291" s="74">
        <f t="shared" si="186"/>
        <v>0</v>
      </c>
      <c r="Y291" s="74">
        <f t="shared" si="187"/>
        <v>0</v>
      </c>
      <c r="Z291" s="74">
        <f t="shared" si="188"/>
        <v>0</v>
      </c>
      <c r="AA291" s="74">
        <f t="shared" si="189"/>
        <v>0</v>
      </c>
      <c r="AB291" s="74">
        <f t="shared" si="190"/>
        <v>0</v>
      </c>
      <c r="AC291" s="74">
        <f t="shared" si="191"/>
        <v>0</v>
      </c>
      <c r="AD291" s="74">
        <f t="shared" si="192"/>
        <v>0</v>
      </c>
      <c r="AE291" s="74">
        <f t="shared" si="193"/>
        <v>0</v>
      </c>
      <c r="AF291" s="74">
        <f t="shared" si="194"/>
        <v>0</v>
      </c>
      <c r="AG291" s="74">
        <f t="shared" si="195"/>
        <v>0</v>
      </c>
    </row>
    <row r="292" spans="17:33">
      <c r="Q292" s="73">
        <v>5</v>
      </c>
      <c r="R292" s="20" t="s">
        <v>175</v>
      </c>
      <c r="S292" s="20" t="s">
        <v>176</v>
      </c>
      <c r="U292" s="74">
        <f t="shared" si="183"/>
        <v>0</v>
      </c>
      <c r="V292" s="74">
        <f t="shared" si="184"/>
        <v>0</v>
      </c>
      <c r="W292" s="74">
        <f t="shared" si="185"/>
        <v>0</v>
      </c>
      <c r="X292" s="74">
        <f t="shared" si="186"/>
        <v>0</v>
      </c>
      <c r="Y292" s="74">
        <f t="shared" si="187"/>
        <v>0</v>
      </c>
      <c r="Z292" s="74">
        <f t="shared" si="188"/>
        <v>0</v>
      </c>
      <c r="AA292" s="74">
        <f t="shared" si="189"/>
        <v>0</v>
      </c>
      <c r="AB292" s="74">
        <f t="shared" si="190"/>
        <v>0</v>
      </c>
      <c r="AC292" s="74">
        <f t="shared" si="191"/>
        <v>0</v>
      </c>
      <c r="AD292" s="74">
        <f t="shared" si="192"/>
        <v>0</v>
      </c>
      <c r="AE292" s="74">
        <f t="shared" si="193"/>
        <v>0</v>
      </c>
      <c r="AF292" s="74">
        <f t="shared" si="194"/>
        <v>0</v>
      </c>
      <c r="AG292" s="74">
        <f t="shared" si="195"/>
        <v>0</v>
      </c>
    </row>
    <row r="293" spans="17:33">
      <c r="Q293" s="73">
        <v>5</v>
      </c>
      <c r="R293" s="20" t="s">
        <v>175</v>
      </c>
      <c r="S293" s="20" t="s">
        <v>176</v>
      </c>
      <c r="U293" s="74">
        <f t="shared" si="183"/>
        <v>0</v>
      </c>
      <c r="V293" s="74">
        <f t="shared" si="184"/>
        <v>0</v>
      </c>
      <c r="W293" s="74">
        <f t="shared" si="185"/>
        <v>0</v>
      </c>
      <c r="X293" s="74">
        <f t="shared" si="186"/>
        <v>0</v>
      </c>
      <c r="Y293" s="74">
        <f t="shared" si="187"/>
        <v>0</v>
      </c>
      <c r="Z293" s="74">
        <f t="shared" si="188"/>
        <v>0</v>
      </c>
      <c r="AA293" s="74">
        <f t="shared" si="189"/>
        <v>0</v>
      </c>
      <c r="AB293" s="74">
        <f t="shared" si="190"/>
        <v>0</v>
      </c>
      <c r="AC293" s="74">
        <f t="shared" si="191"/>
        <v>0</v>
      </c>
      <c r="AD293" s="74">
        <f t="shared" si="192"/>
        <v>0</v>
      </c>
      <c r="AE293" s="74">
        <f t="shared" si="193"/>
        <v>0</v>
      </c>
      <c r="AF293" s="74">
        <f t="shared" si="194"/>
        <v>0</v>
      </c>
      <c r="AG293" s="74">
        <f t="shared" si="195"/>
        <v>0</v>
      </c>
    </row>
    <row r="294" spans="17:33">
      <c r="Q294" s="73">
        <v>5</v>
      </c>
      <c r="R294" s="20" t="s">
        <v>175</v>
      </c>
      <c r="S294" s="20" t="s">
        <v>176</v>
      </c>
      <c r="U294" s="74">
        <f t="shared" si="183"/>
        <v>0</v>
      </c>
      <c r="V294" s="74">
        <f t="shared" si="184"/>
        <v>0</v>
      </c>
      <c r="W294" s="74">
        <f t="shared" si="185"/>
        <v>0</v>
      </c>
      <c r="X294" s="74">
        <f t="shared" si="186"/>
        <v>0</v>
      </c>
      <c r="Y294" s="74">
        <f t="shared" si="187"/>
        <v>0</v>
      </c>
      <c r="Z294" s="74">
        <f t="shared" si="188"/>
        <v>0</v>
      </c>
      <c r="AA294" s="74">
        <f t="shared" si="189"/>
        <v>0</v>
      </c>
      <c r="AB294" s="74">
        <f t="shared" si="190"/>
        <v>0</v>
      </c>
      <c r="AC294" s="74">
        <f t="shared" si="191"/>
        <v>0</v>
      </c>
      <c r="AD294" s="74">
        <f t="shared" si="192"/>
        <v>0</v>
      </c>
      <c r="AE294" s="74">
        <f t="shared" si="193"/>
        <v>0</v>
      </c>
      <c r="AF294" s="74">
        <f t="shared" si="194"/>
        <v>0</v>
      </c>
      <c r="AG294" s="74">
        <f t="shared" si="195"/>
        <v>0</v>
      </c>
    </row>
    <row r="295" spans="17:33">
      <c r="Q295" s="73">
        <v>5</v>
      </c>
      <c r="R295" s="20" t="s">
        <v>175</v>
      </c>
      <c r="S295" s="20" t="s">
        <v>176</v>
      </c>
      <c r="U295" s="74">
        <f t="shared" si="183"/>
        <v>0</v>
      </c>
      <c r="V295" s="74">
        <f t="shared" si="184"/>
        <v>0</v>
      </c>
      <c r="W295" s="74">
        <f t="shared" si="185"/>
        <v>0</v>
      </c>
      <c r="X295" s="74">
        <f t="shared" si="186"/>
        <v>0</v>
      </c>
      <c r="Y295" s="74">
        <f t="shared" si="187"/>
        <v>0</v>
      </c>
      <c r="Z295" s="74">
        <f t="shared" si="188"/>
        <v>0</v>
      </c>
      <c r="AA295" s="74">
        <f t="shared" si="189"/>
        <v>0</v>
      </c>
      <c r="AB295" s="74">
        <f t="shared" si="190"/>
        <v>0</v>
      </c>
      <c r="AC295" s="74">
        <f t="shared" si="191"/>
        <v>0</v>
      </c>
      <c r="AD295" s="74">
        <f t="shared" si="192"/>
        <v>0</v>
      </c>
      <c r="AE295" s="74">
        <f t="shared" si="193"/>
        <v>0</v>
      </c>
      <c r="AF295" s="74">
        <f t="shared" si="194"/>
        <v>0</v>
      </c>
      <c r="AG295" s="74">
        <f t="shared" si="195"/>
        <v>0</v>
      </c>
    </row>
    <row r="296" spans="17:33">
      <c r="Q296" s="73">
        <v>5</v>
      </c>
      <c r="R296" s="20" t="s">
        <v>175</v>
      </c>
      <c r="S296" s="20" t="s">
        <v>176</v>
      </c>
      <c r="U296" s="74">
        <f t="shared" si="183"/>
        <v>0</v>
      </c>
      <c r="V296" s="74">
        <f t="shared" si="184"/>
        <v>0</v>
      </c>
      <c r="W296" s="74">
        <f t="shared" si="185"/>
        <v>0</v>
      </c>
      <c r="X296" s="74">
        <f t="shared" si="186"/>
        <v>0</v>
      </c>
      <c r="Y296" s="74">
        <f t="shared" si="187"/>
        <v>0</v>
      </c>
      <c r="Z296" s="74">
        <f t="shared" si="188"/>
        <v>0</v>
      </c>
      <c r="AA296" s="74">
        <f t="shared" si="189"/>
        <v>0</v>
      </c>
      <c r="AB296" s="74">
        <f t="shared" si="190"/>
        <v>0</v>
      </c>
      <c r="AC296" s="74">
        <f t="shared" si="191"/>
        <v>0</v>
      </c>
      <c r="AD296" s="74">
        <f t="shared" si="192"/>
        <v>0</v>
      </c>
      <c r="AE296" s="74">
        <f t="shared" si="193"/>
        <v>0</v>
      </c>
      <c r="AF296" s="74">
        <f t="shared" si="194"/>
        <v>0</v>
      </c>
      <c r="AG296" s="74">
        <f t="shared" si="195"/>
        <v>0</v>
      </c>
    </row>
    <row r="297" spans="17:33">
      <c r="Q297" s="73">
        <v>5</v>
      </c>
      <c r="R297" s="20" t="s">
        <v>175</v>
      </c>
      <c r="S297" s="20" t="s">
        <v>176</v>
      </c>
      <c r="U297" s="74">
        <f t="shared" si="183"/>
        <v>0</v>
      </c>
      <c r="V297" s="74">
        <f t="shared" si="184"/>
        <v>0</v>
      </c>
      <c r="W297" s="74">
        <f t="shared" si="185"/>
        <v>0</v>
      </c>
      <c r="X297" s="74">
        <f t="shared" si="186"/>
        <v>0</v>
      </c>
      <c r="Y297" s="74">
        <f t="shared" si="187"/>
        <v>0</v>
      </c>
      <c r="Z297" s="74">
        <f t="shared" si="188"/>
        <v>0</v>
      </c>
      <c r="AA297" s="74">
        <f t="shared" si="189"/>
        <v>0</v>
      </c>
      <c r="AB297" s="74">
        <f t="shared" si="190"/>
        <v>0</v>
      </c>
      <c r="AC297" s="74">
        <f t="shared" si="191"/>
        <v>0</v>
      </c>
      <c r="AD297" s="74">
        <f t="shared" si="192"/>
        <v>0</v>
      </c>
      <c r="AE297" s="74">
        <f t="shared" si="193"/>
        <v>0</v>
      </c>
      <c r="AF297" s="74">
        <f t="shared" si="194"/>
        <v>0</v>
      </c>
      <c r="AG297" s="74">
        <f t="shared" si="195"/>
        <v>0</v>
      </c>
    </row>
    <row r="298" spans="17:33">
      <c r="Q298" s="73">
        <v>5</v>
      </c>
      <c r="R298" s="20" t="s">
        <v>175</v>
      </c>
      <c r="S298" s="20" t="s">
        <v>176</v>
      </c>
      <c r="U298" s="74">
        <f t="shared" si="183"/>
        <v>0</v>
      </c>
      <c r="V298" s="74">
        <f t="shared" si="184"/>
        <v>0</v>
      </c>
      <c r="W298" s="74">
        <f t="shared" si="185"/>
        <v>0</v>
      </c>
      <c r="X298" s="74">
        <f t="shared" si="186"/>
        <v>0</v>
      </c>
      <c r="Y298" s="74">
        <f t="shared" si="187"/>
        <v>0</v>
      </c>
      <c r="Z298" s="74">
        <f t="shared" si="188"/>
        <v>0</v>
      </c>
      <c r="AA298" s="74">
        <f t="shared" si="189"/>
        <v>0</v>
      </c>
      <c r="AB298" s="74">
        <f t="shared" si="190"/>
        <v>0</v>
      </c>
      <c r="AC298" s="74">
        <f t="shared" si="191"/>
        <v>0</v>
      </c>
      <c r="AD298" s="74">
        <f t="shared" si="192"/>
        <v>0</v>
      </c>
      <c r="AE298" s="74">
        <f t="shared" si="193"/>
        <v>0</v>
      </c>
      <c r="AF298" s="74">
        <f t="shared" si="194"/>
        <v>0</v>
      </c>
      <c r="AG298" s="74">
        <f t="shared" si="195"/>
        <v>0</v>
      </c>
    </row>
    <row r="299" spans="17:33">
      <c r="Q299" s="73">
        <v>5</v>
      </c>
      <c r="R299" s="20" t="s">
        <v>175</v>
      </c>
      <c r="S299" s="20" t="s">
        <v>176</v>
      </c>
      <c r="U299" s="74">
        <f t="shared" si="183"/>
        <v>0</v>
      </c>
      <c r="V299" s="74">
        <f t="shared" si="184"/>
        <v>0</v>
      </c>
      <c r="W299" s="74">
        <f t="shared" si="185"/>
        <v>0</v>
      </c>
      <c r="X299" s="74">
        <f t="shared" si="186"/>
        <v>0</v>
      </c>
      <c r="Y299" s="74">
        <f t="shared" si="187"/>
        <v>0</v>
      </c>
      <c r="Z299" s="74">
        <f t="shared" si="188"/>
        <v>0</v>
      </c>
      <c r="AA299" s="74">
        <f t="shared" si="189"/>
        <v>0</v>
      </c>
      <c r="AB299" s="74">
        <f t="shared" si="190"/>
        <v>0</v>
      </c>
      <c r="AC299" s="74">
        <f t="shared" si="191"/>
        <v>0</v>
      </c>
      <c r="AD299" s="74">
        <f t="shared" si="192"/>
        <v>0</v>
      </c>
      <c r="AE299" s="74">
        <f t="shared" si="193"/>
        <v>0</v>
      </c>
      <c r="AF299" s="74">
        <f t="shared" si="194"/>
        <v>0</v>
      </c>
      <c r="AG299" s="74">
        <f t="shared" si="195"/>
        <v>0</v>
      </c>
    </row>
    <row r="300" spans="17:33">
      <c r="Q300" s="75">
        <v>5</v>
      </c>
      <c r="R300" s="76" t="str">
        <f>R299</f>
        <v>Teagen</v>
      </c>
      <c r="S300" s="76" t="str">
        <f>S299</f>
        <v>TEA</v>
      </c>
      <c r="T300" s="75">
        <f>T299</f>
        <v>0</v>
      </c>
      <c r="U300" s="77">
        <f t="shared" ref="U300:AG300" si="196">SUM(U264:U299)</f>
        <v>0</v>
      </c>
      <c r="V300" s="77">
        <f t="shared" si="196"/>
        <v>0</v>
      </c>
      <c r="W300" s="77">
        <f t="shared" si="196"/>
        <v>0</v>
      </c>
      <c r="X300" s="77">
        <f t="shared" si="196"/>
        <v>0</v>
      </c>
      <c r="Y300" s="77">
        <f t="shared" si="196"/>
        <v>0</v>
      </c>
      <c r="Z300" s="77">
        <f t="shared" si="196"/>
        <v>0</v>
      </c>
      <c r="AA300" s="77">
        <f t="shared" si="196"/>
        <v>0</v>
      </c>
      <c r="AB300" s="77">
        <f t="shared" si="196"/>
        <v>0</v>
      </c>
      <c r="AC300" s="77">
        <f t="shared" si="196"/>
        <v>0</v>
      </c>
      <c r="AD300" s="77">
        <f t="shared" si="196"/>
        <v>0</v>
      </c>
      <c r="AE300" s="77">
        <f t="shared" si="196"/>
        <v>0</v>
      </c>
      <c r="AF300" s="77">
        <f t="shared" si="196"/>
        <v>0</v>
      </c>
      <c r="AG300" s="77">
        <f t="shared" si="196"/>
        <v>0</v>
      </c>
    </row>
    <row r="303" spans="17:33">
      <c r="Q303" s="73">
        <v>5</v>
      </c>
      <c r="R303" s="20" t="s">
        <v>175</v>
      </c>
      <c r="S303" s="20" t="s">
        <v>176</v>
      </c>
      <c r="U303" s="74">
        <f>IF(5 = Q303, C303 * -1, C303)</f>
        <v>0</v>
      </c>
      <c r="V303" s="74">
        <f>IF(5 = Q303, D303 * -1, D303)</f>
        <v>0</v>
      </c>
      <c r="W303" s="74">
        <f>IF(5 = Q303, E303 * -1, E303)</f>
        <v>0</v>
      </c>
      <c r="X303" s="74">
        <f>IF(5 = Q303, F303 * -1, F303)</f>
        <v>0</v>
      </c>
      <c r="Y303" s="74">
        <f>IF(5 = Q303, G303 * -1, G303)</f>
        <v>0</v>
      </c>
      <c r="Z303" s="74">
        <f>IF(5 = Q303, H303 * -1, H303)</f>
        <v>0</v>
      </c>
      <c r="AA303" s="74">
        <f>IF(5 = Q303, I303 * -1, I303)</f>
        <v>0</v>
      </c>
      <c r="AB303" s="74">
        <f>IF(5 = Q303, J303 * -1, J303)</f>
        <v>0</v>
      </c>
      <c r="AC303" s="74">
        <f>IF(5 = Q303, K303 * -1, K303)</f>
        <v>0</v>
      </c>
      <c r="AD303" s="74">
        <f>IF(5 = Q303, L303 * -1, L303)</f>
        <v>0</v>
      </c>
      <c r="AE303" s="74">
        <f>IF(5 = Q303, M303 * -1, M303)</f>
        <v>0</v>
      </c>
      <c r="AF303" s="74">
        <f>IF(5 = Q303, N303 * -1, N303)</f>
        <v>0</v>
      </c>
      <c r="AG303" s="74">
        <f>IF(5 = Q303, O303 * -1, O303)</f>
        <v>0</v>
      </c>
    </row>
    <row r="304" spans="17:33">
      <c r="Q304" s="73">
        <v>5</v>
      </c>
      <c r="R304" s="20" t="s">
        <v>175</v>
      </c>
      <c r="S304" s="20" t="s">
        <v>176</v>
      </c>
      <c r="U304" s="74">
        <f>IF(5 = Q304, C304 * -1, C304)</f>
        <v>0</v>
      </c>
      <c r="V304" s="74">
        <f>IF(5 = Q304, D304 * -1, D304)</f>
        <v>0</v>
      </c>
      <c r="W304" s="74">
        <f>IF(5 = Q304, E304 * -1, E304)</f>
        <v>0</v>
      </c>
      <c r="X304" s="74">
        <f>IF(5 = Q304, F304 * -1, F304)</f>
        <v>0</v>
      </c>
      <c r="Y304" s="74">
        <f>IF(5 = Q304, G304 * -1, G304)</f>
        <v>0</v>
      </c>
      <c r="Z304" s="74">
        <f>IF(5 = Q304, H304 * -1, H304)</f>
        <v>0</v>
      </c>
      <c r="AA304" s="74">
        <f>IF(5 = Q304, I304 * -1, I304)</f>
        <v>0</v>
      </c>
      <c r="AB304" s="74">
        <f>IF(5 = Q304, J304 * -1, J304)</f>
        <v>0</v>
      </c>
      <c r="AC304" s="74">
        <f>IF(5 = Q304, K304 * -1, K304)</f>
        <v>0</v>
      </c>
      <c r="AD304" s="74">
        <f>IF(5 = Q304, L304 * -1, L304)</f>
        <v>0</v>
      </c>
      <c r="AE304" s="74">
        <f>IF(5 = Q304, M304 * -1, M304)</f>
        <v>0</v>
      </c>
      <c r="AF304" s="74">
        <f>IF(5 = Q304, N304 * -1, N304)</f>
        <v>0</v>
      </c>
      <c r="AG304" s="74">
        <f>IF(5 = Q304, O304 * -1, O304)</f>
        <v>0</v>
      </c>
    </row>
    <row r="305" spans="17:33">
      <c r="Q305" s="73">
        <v>5</v>
      </c>
      <c r="R305" s="20" t="s">
        <v>175</v>
      </c>
      <c r="S305" s="20" t="s">
        <v>176</v>
      </c>
      <c r="U305" s="74">
        <f>IF(5 = Q305, C305 * -1, C305)</f>
        <v>0</v>
      </c>
      <c r="V305" s="74">
        <f>IF(5 = Q305, D305 * -1, D305)</f>
        <v>0</v>
      </c>
      <c r="W305" s="74">
        <f>IF(5 = Q305, E305 * -1, E305)</f>
        <v>0</v>
      </c>
      <c r="X305" s="74">
        <f>IF(5 = Q305, F305 * -1, F305)</f>
        <v>0</v>
      </c>
      <c r="Y305" s="74">
        <f>IF(5 = Q305, G305 * -1, G305)</f>
        <v>0</v>
      </c>
      <c r="Z305" s="74">
        <f>IF(5 = Q305, H305 * -1, H305)</f>
        <v>0</v>
      </c>
      <c r="AA305" s="74">
        <f>IF(5 = Q305, I305 * -1, I305)</f>
        <v>0</v>
      </c>
      <c r="AB305" s="74">
        <f>IF(5 = Q305, J305 * -1, J305)</f>
        <v>0</v>
      </c>
      <c r="AC305" s="74">
        <f>IF(5 = Q305, K305 * -1, K305)</f>
        <v>0</v>
      </c>
      <c r="AD305" s="74">
        <f>IF(5 = Q305, L305 * -1, L305)</f>
        <v>0</v>
      </c>
      <c r="AE305" s="74">
        <f>IF(5 = Q305, M305 * -1, M305)</f>
        <v>0</v>
      </c>
      <c r="AF305" s="74">
        <f>IF(5 = Q305, N305 * -1, N305)</f>
        <v>0</v>
      </c>
      <c r="AG305" s="74">
        <f>IF(5 = Q305, O305 * -1, O305)</f>
        <v>0</v>
      </c>
    </row>
    <row r="306" spans="17:33">
      <c r="Q306" s="73">
        <v>5</v>
      </c>
      <c r="R306" s="20" t="s">
        <v>175</v>
      </c>
      <c r="S306" s="20" t="s">
        <v>176</v>
      </c>
      <c r="U306" s="74">
        <f>IF(5 = Q306, C306 * -1, C306)</f>
        <v>0</v>
      </c>
      <c r="V306" s="74">
        <f>IF(5 = Q306, D306 * -1, D306)</f>
        <v>0</v>
      </c>
      <c r="W306" s="74">
        <f>IF(5 = Q306, E306 * -1, E306)</f>
        <v>0</v>
      </c>
      <c r="X306" s="74">
        <f>IF(5 = Q306, F306 * -1, F306)</f>
        <v>0</v>
      </c>
      <c r="Y306" s="74">
        <f>IF(5 = Q306, G306 * -1, G306)</f>
        <v>0</v>
      </c>
      <c r="Z306" s="74">
        <f>IF(5 = Q306, H306 * -1, H306)</f>
        <v>0</v>
      </c>
      <c r="AA306" s="74">
        <f>IF(5 = Q306, I306 * -1, I306)</f>
        <v>0</v>
      </c>
      <c r="AB306" s="74">
        <f>IF(5 = Q306, J306 * -1, J306)</f>
        <v>0</v>
      </c>
      <c r="AC306" s="74">
        <f>IF(5 = Q306, K306 * -1, K306)</f>
        <v>0</v>
      </c>
      <c r="AD306" s="74">
        <f>IF(5 = Q306, L306 * -1, L306)</f>
        <v>0</v>
      </c>
      <c r="AE306" s="74">
        <f>IF(5 = Q306, M306 * -1, M306)</f>
        <v>0</v>
      </c>
      <c r="AF306" s="74">
        <f>IF(5 = Q306, N306 * -1, N306)</f>
        <v>0</v>
      </c>
      <c r="AG306" s="74">
        <f>IF(5 = Q306, O306 * -1, O306)</f>
        <v>0</v>
      </c>
    </row>
    <row r="307" spans="17:33">
      <c r="Q307" s="75">
        <v>5</v>
      </c>
      <c r="R307" s="76" t="str">
        <f>R306</f>
        <v>Teagen</v>
      </c>
      <c r="S307" s="76" t="str">
        <f>S306</f>
        <v>TEA</v>
      </c>
      <c r="T307" s="75">
        <f>T306</f>
        <v>0</v>
      </c>
      <c r="U307" s="77">
        <f t="shared" ref="U307:AG307" si="197">SUM(U303:U306)</f>
        <v>0</v>
      </c>
      <c r="V307" s="77">
        <f t="shared" si="197"/>
        <v>0</v>
      </c>
      <c r="W307" s="77">
        <f t="shared" si="197"/>
        <v>0</v>
      </c>
      <c r="X307" s="77">
        <f t="shared" si="197"/>
        <v>0</v>
      </c>
      <c r="Y307" s="77">
        <f t="shared" si="197"/>
        <v>0</v>
      </c>
      <c r="Z307" s="77">
        <f t="shared" si="197"/>
        <v>0</v>
      </c>
      <c r="AA307" s="77">
        <f t="shared" si="197"/>
        <v>0</v>
      </c>
      <c r="AB307" s="77">
        <f t="shared" si="197"/>
        <v>0</v>
      </c>
      <c r="AC307" s="77">
        <f t="shared" si="197"/>
        <v>0</v>
      </c>
      <c r="AD307" s="77">
        <f t="shared" si="197"/>
        <v>0</v>
      </c>
      <c r="AE307" s="77">
        <f t="shared" si="197"/>
        <v>0</v>
      </c>
      <c r="AF307" s="77">
        <f t="shared" si="197"/>
        <v>0</v>
      </c>
      <c r="AG307" s="77">
        <f t="shared" si="197"/>
        <v>0</v>
      </c>
    </row>
    <row r="310" spans="17:33">
      <c r="Q310" s="73">
        <v>5</v>
      </c>
      <c r="R310" s="20" t="s">
        <v>175</v>
      </c>
      <c r="S310" s="20" t="s">
        <v>176</v>
      </c>
      <c r="U310" s="74">
        <f>IF(5 = Q310, C310 * -1, C310)</f>
        <v>0</v>
      </c>
      <c r="V310" s="74">
        <f>IF(5 = Q310, D310 * -1, D310)</f>
        <v>0</v>
      </c>
      <c r="W310" s="74">
        <f>IF(5 = Q310, E310 * -1, E310)</f>
        <v>0</v>
      </c>
      <c r="X310" s="74">
        <f>IF(5 = Q310, F310 * -1, F310)</f>
        <v>0</v>
      </c>
      <c r="Y310" s="74">
        <f>IF(5 = Q310, G310 * -1, G310)</f>
        <v>0</v>
      </c>
      <c r="Z310" s="74">
        <f>IF(5 = Q310, H310 * -1, H310)</f>
        <v>0</v>
      </c>
      <c r="AA310" s="74">
        <f>IF(5 = Q310, I310 * -1, I310)</f>
        <v>0</v>
      </c>
      <c r="AB310" s="74">
        <f>IF(5 = Q310, J310 * -1, J310)</f>
        <v>0</v>
      </c>
      <c r="AC310" s="74">
        <f>IF(5 = Q310, K310 * -1, K310)</f>
        <v>0</v>
      </c>
      <c r="AD310" s="74">
        <f>IF(5 = Q310, L310 * -1, L310)</f>
        <v>0</v>
      </c>
      <c r="AE310" s="74">
        <f>IF(5 = Q310, M310 * -1, M310)</f>
        <v>0</v>
      </c>
      <c r="AF310" s="74">
        <f>IF(5 = Q310, N310 * -1, N310)</f>
        <v>0</v>
      </c>
      <c r="AG310" s="74">
        <f>IF(5 = Q310, O310 * -1, O310)</f>
        <v>0</v>
      </c>
    </row>
    <row r="311" spans="17:33">
      <c r="Q311" s="73">
        <v>5</v>
      </c>
      <c r="R311" s="20" t="s">
        <v>175</v>
      </c>
      <c r="S311" s="20" t="s">
        <v>176</v>
      </c>
      <c r="U311" s="74">
        <f>IF(5 = Q311, C311 * -1, C311)</f>
        <v>0</v>
      </c>
      <c r="V311" s="74">
        <f>IF(5 = Q311, D311 * -1, D311)</f>
        <v>0</v>
      </c>
      <c r="W311" s="74">
        <f>IF(5 = Q311, E311 * -1, E311)</f>
        <v>0</v>
      </c>
      <c r="X311" s="74">
        <f>IF(5 = Q311, F311 * -1, F311)</f>
        <v>0</v>
      </c>
      <c r="Y311" s="74">
        <f>IF(5 = Q311, G311 * -1, G311)</f>
        <v>0</v>
      </c>
      <c r="Z311" s="74">
        <f>IF(5 = Q311, H311 * -1, H311)</f>
        <v>0</v>
      </c>
      <c r="AA311" s="74">
        <f>IF(5 = Q311, I311 * -1, I311)</f>
        <v>0</v>
      </c>
      <c r="AB311" s="74">
        <f>IF(5 = Q311, J311 * -1, J311)</f>
        <v>0</v>
      </c>
      <c r="AC311" s="74">
        <f>IF(5 = Q311, K311 * -1, K311)</f>
        <v>0</v>
      </c>
      <c r="AD311" s="74">
        <f>IF(5 = Q311, L311 * -1, L311)</f>
        <v>0</v>
      </c>
      <c r="AE311" s="74">
        <f>IF(5 = Q311, M311 * -1, M311)</f>
        <v>0</v>
      </c>
      <c r="AF311" s="74">
        <f>IF(5 = Q311, N311 * -1, N311)</f>
        <v>0</v>
      </c>
      <c r="AG311" s="74">
        <f>IF(5 = Q311, O311 * -1, O311)</f>
        <v>0</v>
      </c>
    </row>
    <row r="312" spans="17:33">
      <c r="Q312" s="75">
        <v>5</v>
      </c>
      <c r="R312" s="76" t="str">
        <f>R311</f>
        <v>Teagen</v>
      </c>
      <c r="S312" s="76" t="str">
        <f>S311</f>
        <v>TEA</v>
      </c>
      <c r="T312" s="75">
        <f>T311</f>
        <v>0</v>
      </c>
      <c r="U312" s="77">
        <f t="shared" ref="U312:AG312" si="198">SUM(U310:U311)</f>
        <v>0</v>
      </c>
      <c r="V312" s="77">
        <f t="shared" si="198"/>
        <v>0</v>
      </c>
      <c r="W312" s="77">
        <f t="shared" si="198"/>
        <v>0</v>
      </c>
      <c r="X312" s="77">
        <f t="shared" si="198"/>
        <v>0</v>
      </c>
      <c r="Y312" s="77">
        <f t="shared" si="198"/>
        <v>0</v>
      </c>
      <c r="Z312" s="77">
        <f t="shared" si="198"/>
        <v>0</v>
      </c>
      <c r="AA312" s="77">
        <f t="shared" si="198"/>
        <v>0</v>
      </c>
      <c r="AB312" s="77">
        <f t="shared" si="198"/>
        <v>0</v>
      </c>
      <c r="AC312" s="77">
        <f t="shared" si="198"/>
        <v>0</v>
      </c>
      <c r="AD312" s="77">
        <f t="shared" si="198"/>
        <v>0</v>
      </c>
      <c r="AE312" s="77">
        <f t="shared" si="198"/>
        <v>0</v>
      </c>
      <c r="AF312" s="77">
        <f t="shared" si="198"/>
        <v>0</v>
      </c>
      <c r="AG312" s="77">
        <f t="shared" si="198"/>
        <v>0</v>
      </c>
    </row>
    <row r="315" spans="17:33">
      <c r="Q315" s="73">
        <v>5</v>
      </c>
      <c r="R315" s="20" t="s">
        <v>175</v>
      </c>
      <c r="S315" s="20" t="s">
        <v>176</v>
      </c>
      <c r="U315" s="74">
        <f t="shared" ref="U315:U325" si="199">IF(5 = Q315, C315 * -1, C315)</f>
        <v>0</v>
      </c>
      <c r="V315" s="74">
        <f t="shared" ref="V315:V325" si="200">IF(5 = Q315, D315 * -1, D315)</f>
        <v>0</v>
      </c>
      <c r="W315" s="74">
        <f t="shared" ref="W315:W325" si="201">IF(5 = Q315, E315 * -1, E315)</f>
        <v>0</v>
      </c>
      <c r="X315" s="74">
        <f t="shared" ref="X315:X325" si="202">IF(5 = Q315, F315 * -1, F315)</f>
        <v>0</v>
      </c>
      <c r="Y315" s="74">
        <f t="shared" ref="Y315:Y325" si="203">IF(5 = Q315, G315 * -1, G315)</f>
        <v>0</v>
      </c>
      <c r="Z315" s="74">
        <f t="shared" ref="Z315:Z325" si="204">IF(5 = Q315, H315 * -1, H315)</f>
        <v>0</v>
      </c>
      <c r="AA315" s="74">
        <f t="shared" ref="AA315:AA325" si="205">IF(5 = Q315, I315 * -1, I315)</f>
        <v>0</v>
      </c>
      <c r="AB315" s="74">
        <f t="shared" ref="AB315:AB325" si="206">IF(5 = Q315, J315 * -1, J315)</f>
        <v>0</v>
      </c>
      <c r="AC315" s="74">
        <f t="shared" ref="AC315:AC325" si="207">IF(5 = Q315, K315 * -1, K315)</f>
        <v>0</v>
      </c>
      <c r="AD315" s="74">
        <f t="shared" ref="AD315:AD325" si="208">IF(5 = Q315, L315 * -1, L315)</f>
        <v>0</v>
      </c>
      <c r="AE315" s="74">
        <f t="shared" ref="AE315:AE325" si="209">IF(5 = Q315, M315 * -1, M315)</f>
        <v>0</v>
      </c>
      <c r="AF315" s="74">
        <f t="shared" ref="AF315:AF325" si="210">IF(5 = Q315, N315 * -1, N315)</f>
        <v>0</v>
      </c>
      <c r="AG315" s="74">
        <f t="shared" ref="AG315:AG325" si="211">IF(5 = Q315, O315 * -1, O315)</f>
        <v>0</v>
      </c>
    </row>
    <row r="316" spans="17:33">
      <c r="Q316" s="73">
        <v>5</v>
      </c>
      <c r="R316" s="20" t="s">
        <v>175</v>
      </c>
      <c r="S316" s="20" t="s">
        <v>176</v>
      </c>
      <c r="U316" s="74">
        <f t="shared" si="199"/>
        <v>0</v>
      </c>
      <c r="V316" s="74">
        <f t="shared" si="200"/>
        <v>0</v>
      </c>
      <c r="W316" s="74">
        <f t="shared" si="201"/>
        <v>0</v>
      </c>
      <c r="X316" s="74">
        <f t="shared" si="202"/>
        <v>0</v>
      </c>
      <c r="Y316" s="74">
        <f t="shared" si="203"/>
        <v>0</v>
      </c>
      <c r="Z316" s="74">
        <f t="shared" si="204"/>
        <v>0</v>
      </c>
      <c r="AA316" s="74">
        <f t="shared" si="205"/>
        <v>0</v>
      </c>
      <c r="AB316" s="74">
        <f t="shared" si="206"/>
        <v>0</v>
      </c>
      <c r="AC316" s="74">
        <f t="shared" si="207"/>
        <v>0</v>
      </c>
      <c r="AD316" s="74">
        <f t="shared" si="208"/>
        <v>0</v>
      </c>
      <c r="AE316" s="74">
        <f t="shared" si="209"/>
        <v>0</v>
      </c>
      <c r="AF316" s="74">
        <f t="shared" si="210"/>
        <v>0</v>
      </c>
      <c r="AG316" s="74">
        <f t="shared" si="211"/>
        <v>0</v>
      </c>
    </row>
    <row r="317" spans="17:33">
      <c r="Q317" s="73">
        <v>5</v>
      </c>
      <c r="R317" s="20" t="s">
        <v>175</v>
      </c>
      <c r="S317" s="20" t="s">
        <v>176</v>
      </c>
      <c r="U317" s="74">
        <f t="shared" si="199"/>
        <v>0</v>
      </c>
      <c r="V317" s="74">
        <f t="shared" si="200"/>
        <v>0</v>
      </c>
      <c r="W317" s="74">
        <f t="shared" si="201"/>
        <v>0</v>
      </c>
      <c r="X317" s="74">
        <f t="shared" si="202"/>
        <v>0</v>
      </c>
      <c r="Y317" s="74">
        <f t="shared" si="203"/>
        <v>0</v>
      </c>
      <c r="Z317" s="74">
        <f t="shared" si="204"/>
        <v>0</v>
      </c>
      <c r="AA317" s="74">
        <f t="shared" si="205"/>
        <v>0</v>
      </c>
      <c r="AB317" s="74">
        <f t="shared" si="206"/>
        <v>0</v>
      </c>
      <c r="AC317" s="74">
        <f t="shared" si="207"/>
        <v>0</v>
      </c>
      <c r="AD317" s="74">
        <f t="shared" si="208"/>
        <v>0</v>
      </c>
      <c r="AE317" s="74">
        <f t="shared" si="209"/>
        <v>0</v>
      </c>
      <c r="AF317" s="74">
        <f t="shared" si="210"/>
        <v>0</v>
      </c>
      <c r="AG317" s="74">
        <f t="shared" si="211"/>
        <v>0</v>
      </c>
    </row>
    <row r="318" spans="17:33">
      <c r="Q318" s="73">
        <v>5</v>
      </c>
      <c r="R318" s="20" t="s">
        <v>175</v>
      </c>
      <c r="S318" s="20" t="s">
        <v>176</v>
      </c>
      <c r="U318" s="74">
        <f t="shared" si="199"/>
        <v>0</v>
      </c>
      <c r="V318" s="74">
        <f t="shared" si="200"/>
        <v>0</v>
      </c>
      <c r="W318" s="74">
        <f t="shared" si="201"/>
        <v>0</v>
      </c>
      <c r="X318" s="74">
        <f t="shared" si="202"/>
        <v>0</v>
      </c>
      <c r="Y318" s="74">
        <f t="shared" si="203"/>
        <v>0</v>
      </c>
      <c r="Z318" s="74">
        <f t="shared" si="204"/>
        <v>0</v>
      </c>
      <c r="AA318" s="74">
        <f t="shared" si="205"/>
        <v>0</v>
      </c>
      <c r="AB318" s="74">
        <f t="shared" si="206"/>
        <v>0</v>
      </c>
      <c r="AC318" s="74">
        <f t="shared" si="207"/>
        <v>0</v>
      </c>
      <c r="AD318" s="74">
        <f t="shared" si="208"/>
        <v>0</v>
      </c>
      <c r="AE318" s="74">
        <f t="shared" si="209"/>
        <v>0</v>
      </c>
      <c r="AF318" s="74">
        <f t="shared" si="210"/>
        <v>0</v>
      </c>
      <c r="AG318" s="74">
        <f t="shared" si="211"/>
        <v>0</v>
      </c>
    </row>
    <row r="319" spans="17:33">
      <c r="Q319" s="73">
        <v>5</v>
      </c>
      <c r="R319" s="20" t="s">
        <v>175</v>
      </c>
      <c r="S319" s="20" t="s">
        <v>176</v>
      </c>
      <c r="U319" s="74">
        <f t="shared" si="199"/>
        <v>0</v>
      </c>
      <c r="V319" s="74">
        <f t="shared" si="200"/>
        <v>0</v>
      </c>
      <c r="W319" s="74">
        <f t="shared" si="201"/>
        <v>0</v>
      </c>
      <c r="X319" s="74">
        <f t="shared" si="202"/>
        <v>0</v>
      </c>
      <c r="Y319" s="74">
        <f t="shared" si="203"/>
        <v>0</v>
      </c>
      <c r="Z319" s="74">
        <f t="shared" si="204"/>
        <v>0</v>
      </c>
      <c r="AA319" s="74">
        <f t="shared" si="205"/>
        <v>0</v>
      </c>
      <c r="AB319" s="74">
        <f t="shared" si="206"/>
        <v>0</v>
      </c>
      <c r="AC319" s="74">
        <f t="shared" si="207"/>
        <v>0</v>
      </c>
      <c r="AD319" s="74">
        <f t="shared" si="208"/>
        <v>0</v>
      </c>
      <c r="AE319" s="74">
        <f t="shared" si="209"/>
        <v>0</v>
      </c>
      <c r="AF319" s="74">
        <f t="shared" si="210"/>
        <v>0</v>
      </c>
      <c r="AG319" s="74">
        <f t="shared" si="211"/>
        <v>0</v>
      </c>
    </row>
    <row r="320" spans="17:33">
      <c r="Q320" s="73">
        <v>5</v>
      </c>
      <c r="R320" s="20" t="s">
        <v>175</v>
      </c>
      <c r="S320" s="20" t="s">
        <v>176</v>
      </c>
      <c r="U320" s="74">
        <f t="shared" si="199"/>
        <v>0</v>
      </c>
      <c r="V320" s="74">
        <f t="shared" si="200"/>
        <v>0</v>
      </c>
      <c r="W320" s="74">
        <f t="shared" si="201"/>
        <v>0</v>
      </c>
      <c r="X320" s="74">
        <f t="shared" si="202"/>
        <v>0</v>
      </c>
      <c r="Y320" s="74">
        <f t="shared" si="203"/>
        <v>0</v>
      </c>
      <c r="Z320" s="74">
        <f t="shared" si="204"/>
        <v>0</v>
      </c>
      <c r="AA320" s="74">
        <f t="shared" si="205"/>
        <v>0</v>
      </c>
      <c r="AB320" s="74">
        <f t="shared" si="206"/>
        <v>0</v>
      </c>
      <c r="AC320" s="74">
        <f t="shared" si="207"/>
        <v>0</v>
      </c>
      <c r="AD320" s="74">
        <f t="shared" si="208"/>
        <v>0</v>
      </c>
      <c r="AE320" s="74">
        <f t="shared" si="209"/>
        <v>0</v>
      </c>
      <c r="AF320" s="74">
        <f t="shared" si="210"/>
        <v>0</v>
      </c>
      <c r="AG320" s="74">
        <f t="shared" si="211"/>
        <v>0</v>
      </c>
    </row>
    <row r="321" spans="17:33">
      <c r="Q321" s="73">
        <v>5</v>
      </c>
      <c r="R321" s="20" t="s">
        <v>175</v>
      </c>
      <c r="S321" s="20" t="s">
        <v>176</v>
      </c>
      <c r="U321" s="74">
        <f t="shared" si="199"/>
        <v>0</v>
      </c>
      <c r="V321" s="74">
        <f t="shared" si="200"/>
        <v>0</v>
      </c>
      <c r="W321" s="74">
        <f t="shared" si="201"/>
        <v>0</v>
      </c>
      <c r="X321" s="74">
        <f t="shared" si="202"/>
        <v>0</v>
      </c>
      <c r="Y321" s="74">
        <f t="shared" si="203"/>
        <v>0</v>
      </c>
      <c r="Z321" s="74">
        <f t="shared" si="204"/>
        <v>0</v>
      </c>
      <c r="AA321" s="74">
        <f t="shared" si="205"/>
        <v>0</v>
      </c>
      <c r="AB321" s="74">
        <f t="shared" si="206"/>
        <v>0</v>
      </c>
      <c r="AC321" s="74">
        <f t="shared" si="207"/>
        <v>0</v>
      </c>
      <c r="AD321" s="74">
        <f t="shared" si="208"/>
        <v>0</v>
      </c>
      <c r="AE321" s="74">
        <f t="shared" si="209"/>
        <v>0</v>
      </c>
      <c r="AF321" s="74">
        <f t="shared" si="210"/>
        <v>0</v>
      </c>
      <c r="AG321" s="74">
        <f t="shared" si="211"/>
        <v>0</v>
      </c>
    </row>
    <row r="322" spans="17:33">
      <c r="Q322" s="73">
        <v>5</v>
      </c>
      <c r="R322" s="20" t="s">
        <v>175</v>
      </c>
      <c r="S322" s="20" t="s">
        <v>176</v>
      </c>
      <c r="U322" s="74">
        <f t="shared" si="199"/>
        <v>0</v>
      </c>
      <c r="V322" s="74">
        <f t="shared" si="200"/>
        <v>0</v>
      </c>
      <c r="W322" s="74">
        <f t="shared" si="201"/>
        <v>0</v>
      </c>
      <c r="X322" s="74">
        <f t="shared" si="202"/>
        <v>0</v>
      </c>
      <c r="Y322" s="74">
        <f t="shared" si="203"/>
        <v>0</v>
      </c>
      <c r="Z322" s="74">
        <f t="shared" si="204"/>
        <v>0</v>
      </c>
      <c r="AA322" s="74">
        <f t="shared" si="205"/>
        <v>0</v>
      </c>
      <c r="AB322" s="74">
        <f t="shared" si="206"/>
        <v>0</v>
      </c>
      <c r="AC322" s="74">
        <f t="shared" si="207"/>
        <v>0</v>
      </c>
      <c r="AD322" s="74">
        <f t="shared" si="208"/>
        <v>0</v>
      </c>
      <c r="AE322" s="74">
        <f t="shared" si="209"/>
        <v>0</v>
      </c>
      <c r="AF322" s="74">
        <f t="shared" si="210"/>
        <v>0</v>
      </c>
      <c r="AG322" s="74">
        <f t="shared" si="211"/>
        <v>0</v>
      </c>
    </row>
    <row r="323" spans="17:33">
      <c r="Q323" s="73">
        <v>5</v>
      </c>
      <c r="R323" s="20" t="s">
        <v>175</v>
      </c>
      <c r="S323" s="20" t="s">
        <v>176</v>
      </c>
      <c r="U323" s="74">
        <f t="shared" si="199"/>
        <v>0</v>
      </c>
      <c r="V323" s="74">
        <f t="shared" si="200"/>
        <v>0</v>
      </c>
      <c r="W323" s="74">
        <f t="shared" si="201"/>
        <v>0</v>
      </c>
      <c r="X323" s="74">
        <f t="shared" si="202"/>
        <v>0</v>
      </c>
      <c r="Y323" s="74">
        <f t="shared" si="203"/>
        <v>0</v>
      </c>
      <c r="Z323" s="74">
        <f t="shared" si="204"/>
        <v>0</v>
      </c>
      <c r="AA323" s="74">
        <f t="shared" si="205"/>
        <v>0</v>
      </c>
      <c r="AB323" s="74">
        <f t="shared" si="206"/>
        <v>0</v>
      </c>
      <c r="AC323" s="74">
        <f t="shared" si="207"/>
        <v>0</v>
      </c>
      <c r="AD323" s="74">
        <f t="shared" si="208"/>
        <v>0</v>
      </c>
      <c r="AE323" s="74">
        <f t="shared" si="209"/>
        <v>0</v>
      </c>
      <c r="AF323" s="74">
        <f t="shared" si="210"/>
        <v>0</v>
      </c>
      <c r="AG323" s="74">
        <f t="shared" si="211"/>
        <v>0</v>
      </c>
    </row>
    <row r="324" spans="17:33">
      <c r="Q324" s="73">
        <v>5</v>
      </c>
      <c r="R324" s="20" t="s">
        <v>175</v>
      </c>
      <c r="S324" s="20" t="s">
        <v>176</v>
      </c>
      <c r="U324" s="74">
        <f t="shared" si="199"/>
        <v>0</v>
      </c>
      <c r="V324" s="74">
        <f t="shared" si="200"/>
        <v>0</v>
      </c>
      <c r="W324" s="74">
        <f t="shared" si="201"/>
        <v>0</v>
      </c>
      <c r="X324" s="74">
        <f t="shared" si="202"/>
        <v>0</v>
      </c>
      <c r="Y324" s="74">
        <f t="shared" si="203"/>
        <v>0</v>
      </c>
      <c r="Z324" s="74">
        <f t="shared" si="204"/>
        <v>0</v>
      </c>
      <c r="AA324" s="74">
        <f t="shared" si="205"/>
        <v>0</v>
      </c>
      <c r="AB324" s="74">
        <f t="shared" si="206"/>
        <v>0</v>
      </c>
      <c r="AC324" s="74">
        <f t="shared" si="207"/>
        <v>0</v>
      </c>
      <c r="AD324" s="74">
        <f t="shared" si="208"/>
        <v>0</v>
      </c>
      <c r="AE324" s="74">
        <f t="shared" si="209"/>
        <v>0</v>
      </c>
      <c r="AF324" s="74">
        <f t="shared" si="210"/>
        <v>0</v>
      </c>
      <c r="AG324" s="74">
        <f t="shared" si="211"/>
        <v>0</v>
      </c>
    </row>
    <row r="325" spans="17:33">
      <c r="Q325" s="73">
        <v>5</v>
      </c>
      <c r="R325" s="20" t="s">
        <v>175</v>
      </c>
      <c r="S325" s="20" t="s">
        <v>176</v>
      </c>
      <c r="U325" s="74">
        <f t="shared" si="199"/>
        <v>0</v>
      </c>
      <c r="V325" s="74">
        <f t="shared" si="200"/>
        <v>0</v>
      </c>
      <c r="W325" s="74">
        <f t="shared" si="201"/>
        <v>0</v>
      </c>
      <c r="X325" s="74">
        <f t="shared" si="202"/>
        <v>0</v>
      </c>
      <c r="Y325" s="74">
        <f t="shared" si="203"/>
        <v>0</v>
      </c>
      <c r="Z325" s="74">
        <f t="shared" si="204"/>
        <v>0</v>
      </c>
      <c r="AA325" s="74">
        <f t="shared" si="205"/>
        <v>0</v>
      </c>
      <c r="AB325" s="74">
        <f t="shared" si="206"/>
        <v>0</v>
      </c>
      <c r="AC325" s="74">
        <f t="shared" si="207"/>
        <v>0</v>
      </c>
      <c r="AD325" s="74">
        <f t="shared" si="208"/>
        <v>0</v>
      </c>
      <c r="AE325" s="74">
        <f t="shared" si="209"/>
        <v>0</v>
      </c>
      <c r="AF325" s="74">
        <f t="shared" si="210"/>
        <v>0</v>
      </c>
      <c r="AG325" s="74">
        <f t="shared" si="211"/>
        <v>0</v>
      </c>
    </row>
    <row r="326" spans="17:33">
      <c r="Q326" s="75">
        <v>5</v>
      </c>
      <c r="R326" s="76" t="str">
        <f>R325</f>
        <v>Teagen</v>
      </c>
      <c r="S326" s="76" t="str">
        <f>S325</f>
        <v>TEA</v>
      </c>
      <c r="T326" s="75">
        <f>T325</f>
        <v>0</v>
      </c>
      <c r="U326" s="77">
        <f t="shared" ref="U326:AG326" si="212">SUM(U315:U325)</f>
        <v>0</v>
      </c>
      <c r="V326" s="77">
        <f t="shared" si="212"/>
        <v>0</v>
      </c>
      <c r="W326" s="77">
        <f t="shared" si="212"/>
        <v>0</v>
      </c>
      <c r="X326" s="77">
        <f t="shared" si="212"/>
        <v>0</v>
      </c>
      <c r="Y326" s="77">
        <f t="shared" si="212"/>
        <v>0</v>
      </c>
      <c r="Z326" s="77">
        <f t="shared" si="212"/>
        <v>0</v>
      </c>
      <c r="AA326" s="77">
        <f t="shared" si="212"/>
        <v>0</v>
      </c>
      <c r="AB326" s="77">
        <f t="shared" si="212"/>
        <v>0</v>
      </c>
      <c r="AC326" s="77">
        <f t="shared" si="212"/>
        <v>0</v>
      </c>
      <c r="AD326" s="77">
        <f t="shared" si="212"/>
        <v>0</v>
      </c>
      <c r="AE326" s="77">
        <f t="shared" si="212"/>
        <v>0</v>
      </c>
      <c r="AF326" s="77">
        <f t="shared" si="212"/>
        <v>0</v>
      </c>
      <c r="AG326" s="77">
        <f t="shared" si="212"/>
        <v>0</v>
      </c>
    </row>
    <row r="328" spans="17:33">
      <c r="Q328" s="75">
        <v>5</v>
      </c>
      <c r="R328" s="76" t="str">
        <f>R325</f>
        <v>Teagen</v>
      </c>
      <c r="S328" s="76" t="str">
        <f>S325</f>
        <v>TEA</v>
      </c>
      <c r="T328" s="75">
        <f>T325</f>
        <v>0</v>
      </c>
      <c r="U328" s="77">
        <f t="shared" ref="U328:AG328" si="213">SUM(U127:U153)+SUM(U157:U164)+SUM(U170:U181)+SUM(U185:U199)+SUM(U203:U213)+SUM(U217:U237)+SUM(U241:U260)+SUM(U264:U299)+SUM(U303:U306)+SUM(U310:U311)+SUM(U315:U325)</f>
        <v>-917147.19999999949</v>
      </c>
      <c r="V328" s="77">
        <f t="shared" si="213"/>
        <v>-859321.78</v>
      </c>
      <c r="W328" s="77">
        <f t="shared" si="213"/>
        <v>-817352.45999999985</v>
      </c>
      <c r="X328" s="77">
        <f t="shared" si="213"/>
        <v>-894866.70999999985</v>
      </c>
      <c r="Y328" s="77">
        <f t="shared" si="213"/>
        <v>-848080.46999999974</v>
      </c>
      <c r="Z328" s="77">
        <f t="shared" si="213"/>
        <v>-828708.23999999964</v>
      </c>
      <c r="AA328" s="77">
        <f t="shared" si="213"/>
        <v>-878935.2200000002</v>
      </c>
      <c r="AB328" s="77">
        <f t="shared" si="213"/>
        <v>-807894.2</v>
      </c>
      <c r="AC328" s="77">
        <f t="shared" si="213"/>
        <v>-864316.76</v>
      </c>
      <c r="AD328" s="77">
        <f t="shared" si="213"/>
        <v>-862679.93999999983</v>
      </c>
      <c r="AE328" s="77">
        <f t="shared" si="213"/>
        <v>-847063.4299999997</v>
      </c>
      <c r="AF328" s="77">
        <f t="shared" si="213"/>
        <v>-1012051.6499999997</v>
      </c>
      <c r="AG328" s="77">
        <f t="shared" si="213"/>
        <v>-10438418.059999997</v>
      </c>
    </row>
    <row r="330" spans="17:33">
      <c r="Q330" s="75">
        <v>4</v>
      </c>
      <c r="R330" s="76" t="str">
        <f>R325</f>
        <v>Teagen</v>
      </c>
      <c r="S330" s="76" t="str">
        <f>S325</f>
        <v>TEA</v>
      </c>
      <c r="T330" s="75">
        <f>T325</f>
        <v>0</v>
      </c>
      <c r="U330" s="77">
        <f t="shared" ref="U330:AG330" si="214">SUM(U10:U19)+SUM(U23:U35)+SUM(U41:U110)+SUM(U114:U119)+SUM(U127:U153)+SUM(U157:U164)+SUM(U170:U181)+SUM(U185:U199)+SUM(U203:U213)+SUM(U217:U237)+SUM(U241:U260)+SUM(U264:U299)+SUM(U303:U306)+SUM(U310:U311)+SUM(U315:U325)</f>
        <v>418891.98000000045</v>
      </c>
      <c r="V330" s="77">
        <f t="shared" si="214"/>
        <v>492319.93000000005</v>
      </c>
      <c r="W330" s="77">
        <f t="shared" si="214"/>
        <v>570231.10000000021</v>
      </c>
      <c r="X330" s="77">
        <f t="shared" si="214"/>
        <v>435010.67000000051</v>
      </c>
      <c r="Y330" s="77">
        <f t="shared" si="214"/>
        <v>506329.11999999982</v>
      </c>
      <c r="Z330" s="77">
        <f t="shared" si="214"/>
        <v>483734.05000000051</v>
      </c>
      <c r="AA330" s="77">
        <f t="shared" si="214"/>
        <v>518178.09999999939</v>
      </c>
      <c r="AB330" s="77">
        <f t="shared" si="214"/>
        <v>520631.11000000016</v>
      </c>
      <c r="AC330" s="77">
        <f t="shared" si="214"/>
        <v>490494.04999999981</v>
      </c>
      <c r="AD330" s="77">
        <f t="shared" si="214"/>
        <v>505424.6800000004</v>
      </c>
      <c r="AE330" s="77">
        <f t="shared" si="214"/>
        <v>502756.12000000017</v>
      </c>
      <c r="AF330" s="77">
        <f t="shared" si="214"/>
        <v>451549.00000000047</v>
      </c>
      <c r="AG330" s="77">
        <f t="shared" si="214"/>
        <v>5895549.9100000029</v>
      </c>
    </row>
    <row r="335" spans="17:33">
      <c r="Q335" s="73">
        <v>5</v>
      </c>
      <c r="R335" s="20" t="s">
        <v>175</v>
      </c>
      <c r="S335" s="20" t="s">
        <v>176</v>
      </c>
      <c r="U335" s="74">
        <f t="shared" ref="U335:U381" si="215">IF(5 = Q335, C335 * -1, C335)</f>
        <v>0</v>
      </c>
      <c r="V335" s="74">
        <f t="shared" ref="V335:V381" si="216">IF(5 = Q335, D335 * -1, D335)</f>
        <v>0</v>
      </c>
      <c r="W335" s="74">
        <f t="shared" ref="W335:W381" si="217">IF(5 = Q335, E335 * -1, E335)</f>
        <v>0</v>
      </c>
      <c r="X335" s="74">
        <f t="shared" ref="X335:X381" si="218">IF(5 = Q335, F335 * -1, F335)</f>
        <v>0</v>
      </c>
      <c r="Y335" s="74">
        <f t="shared" ref="Y335:Y381" si="219">IF(5 = Q335, G335 * -1, G335)</f>
        <v>0</v>
      </c>
      <c r="Z335" s="74">
        <f t="shared" ref="Z335:Z381" si="220">IF(5 = Q335, H335 * -1, H335)</f>
        <v>0</v>
      </c>
      <c r="AA335" s="74">
        <f t="shared" ref="AA335:AA381" si="221">IF(5 = Q335, I335 * -1, I335)</f>
        <v>0</v>
      </c>
      <c r="AB335" s="74">
        <f t="shared" ref="AB335:AB381" si="222">IF(5 = Q335, J335 * -1, J335)</f>
        <v>0</v>
      </c>
      <c r="AC335" s="74">
        <f t="shared" ref="AC335:AC381" si="223">IF(5 = Q335, K335 * -1, K335)</f>
        <v>0</v>
      </c>
      <c r="AD335" s="74">
        <f t="shared" ref="AD335:AD381" si="224">IF(5 = Q335, L335 * -1, L335)</f>
        <v>0</v>
      </c>
      <c r="AE335" s="74">
        <f t="shared" ref="AE335:AE381" si="225">IF(5 = Q335, M335 * -1, M335)</f>
        <v>0</v>
      </c>
      <c r="AF335" s="74">
        <f t="shared" ref="AF335:AF381" si="226">IF(5 = Q335, N335 * -1, N335)</f>
        <v>0</v>
      </c>
      <c r="AG335" s="74">
        <f t="shared" ref="AG335:AG381" si="227">IF(5 = Q335, O335 * -1, O335)</f>
        <v>0</v>
      </c>
    </row>
    <row r="336" spans="17:33">
      <c r="Q336" s="73">
        <v>5</v>
      </c>
      <c r="R336" s="20" t="s">
        <v>175</v>
      </c>
      <c r="S336" s="20" t="s">
        <v>176</v>
      </c>
      <c r="U336" s="74">
        <f t="shared" si="215"/>
        <v>0</v>
      </c>
      <c r="V336" s="74">
        <f t="shared" si="216"/>
        <v>0</v>
      </c>
      <c r="W336" s="74">
        <f t="shared" si="217"/>
        <v>0</v>
      </c>
      <c r="X336" s="74">
        <f t="shared" si="218"/>
        <v>0</v>
      </c>
      <c r="Y336" s="74">
        <f t="shared" si="219"/>
        <v>0</v>
      </c>
      <c r="Z336" s="74">
        <f t="shared" si="220"/>
        <v>0</v>
      </c>
      <c r="AA336" s="74">
        <f t="shared" si="221"/>
        <v>0</v>
      </c>
      <c r="AB336" s="74">
        <f t="shared" si="222"/>
        <v>0</v>
      </c>
      <c r="AC336" s="74">
        <f t="shared" si="223"/>
        <v>0</v>
      </c>
      <c r="AD336" s="74">
        <f t="shared" si="224"/>
        <v>0</v>
      </c>
      <c r="AE336" s="74">
        <f t="shared" si="225"/>
        <v>0</v>
      </c>
      <c r="AF336" s="74">
        <f t="shared" si="226"/>
        <v>0</v>
      </c>
      <c r="AG336" s="74">
        <f t="shared" si="227"/>
        <v>0</v>
      </c>
    </row>
    <row r="337" spans="17:33">
      <c r="Q337" s="73">
        <v>5</v>
      </c>
      <c r="R337" s="20" t="s">
        <v>175</v>
      </c>
      <c r="S337" s="20" t="s">
        <v>176</v>
      </c>
      <c r="U337" s="74">
        <f t="shared" si="215"/>
        <v>0</v>
      </c>
      <c r="V337" s="74">
        <f t="shared" si="216"/>
        <v>0</v>
      </c>
      <c r="W337" s="74">
        <f t="shared" si="217"/>
        <v>0</v>
      </c>
      <c r="X337" s="74">
        <f t="shared" si="218"/>
        <v>0</v>
      </c>
      <c r="Y337" s="74">
        <f t="shared" si="219"/>
        <v>0</v>
      </c>
      <c r="Z337" s="74">
        <f t="shared" si="220"/>
        <v>0</v>
      </c>
      <c r="AA337" s="74">
        <f t="shared" si="221"/>
        <v>0</v>
      </c>
      <c r="AB337" s="74">
        <f t="shared" si="222"/>
        <v>0</v>
      </c>
      <c r="AC337" s="74">
        <f t="shared" si="223"/>
        <v>0</v>
      </c>
      <c r="AD337" s="74">
        <f t="shared" si="224"/>
        <v>0</v>
      </c>
      <c r="AE337" s="74">
        <f t="shared" si="225"/>
        <v>0</v>
      </c>
      <c r="AF337" s="74">
        <f t="shared" si="226"/>
        <v>0</v>
      </c>
      <c r="AG337" s="74">
        <f t="shared" si="227"/>
        <v>0</v>
      </c>
    </row>
    <row r="338" spans="17:33">
      <c r="Q338" s="73">
        <v>5</v>
      </c>
      <c r="R338" s="20" t="s">
        <v>175</v>
      </c>
      <c r="S338" s="20" t="s">
        <v>176</v>
      </c>
      <c r="U338" s="74">
        <f t="shared" si="215"/>
        <v>0</v>
      </c>
      <c r="V338" s="74">
        <f t="shared" si="216"/>
        <v>0</v>
      </c>
      <c r="W338" s="74">
        <f t="shared" si="217"/>
        <v>0</v>
      </c>
      <c r="X338" s="74">
        <f t="shared" si="218"/>
        <v>0</v>
      </c>
      <c r="Y338" s="74">
        <f t="shared" si="219"/>
        <v>0</v>
      </c>
      <c r="Z338" s="74">
        <f t="shared" si="220"/>
        <v>0</v>
      </c>
      <c r="AA338" s="74">
        <f t="shared" si="221"/>
        <v>0</v>
      </c>
      <c r="AB338" s="74">
        <f t="shared" si="222"/>
        <v>0</v>
      </c>
      <c r="AC338" s="74">
        <f t="shared" si="223"/>
        <v>0</v>
      </c>
      <c r="AD338" s="74">
        <f t="shared" si="224"/>
        <v>0</v>
      </c>
      <c r="AE338" s="74">
        <f t="shared" si="225"/>
        <v>0</v>
      </c>
      <c r="AF338" s="74">
        <f t="shared" si="226"/>
        <v>0</v>
      </c>
      <c r="AG338" s="74">
        <f t="shared" si="227"/>
        <v>0</v>
      </c>
    </row>
    <row r="339" spans="17:33">
      <c r="Q339" s="73">
        <v>5</v>
      </c>
      <c r="R339" s="20" t="s">
        <v>175</v>
      </c>
      <c r="S339" s="20" t="s">
        <v>176</v>
      </c>
      <c r="U339" s="74">
        <f t="shared" si="215"/>
        <v>0</v>
      </c>
      <c r="V339" s="74">
        <f t="shared" si="216"/>
        <v>0</v>
      </c>
      <c r="W339" s="74">
        <f t="shared" si="217"/>
        <v>0</v>
      </c>
      <c r="X339" s="74">
        <f t="shared" si="218"/>
        <v>0</v>
      </c>
      <c r="Y339" s="74">
        <f t="shared" si="219"/>
        <v>0</v>
      </c>
      <c r="Z339" s="74">
        <f t="shared" si="220"/>
        <v>0</v>
      </c>
      <c r="AA339" s="74">
        <f t="shared" si="221"/>
        <v>0</v>
      </c>
      <c r="AB339" s="74">
        <f t="shared" si="222"/>
        <v>0</v>
      </c>
      <c r="AC339" s="74">
        <f t="shared" si="223"/>
        <v>0</v>
      </c>
      <c r="AD339" s="74">
        <f t="shared" si="224"/>
        <v>0</v>
      </c>
      <c r="AE339" s="74">
        <f t="shared" si="225"/>
        <v>0</v>
      </c>
      <c r="AF339" s="74">
        <f t="shared" si="226"/>
        <v>0</v>
      </c>
      <c r="AG339" s="74">
        <f t="shared" si="227"/>
        <v>0</v>
      </c>
    </row>
    <row r="340" spans="17:33">
      <c r="Q340" s="73">
        <v>5</v>
      </c>
      <c r="R340" s="20" t="s">
        <v>175</v>
      </c>
      <c r="S340" s="20" t="s">
        <v>176</v>
      </c>
      <c r="U340" s="74">
        <f t="shared" si="215"/>
        <v>0</v>
      </c>
      <c r="V340" s="74">
        <f t="shared" si="216"/>
        <v>0</v>
      </c>
      <c r="W340" s="74">
        <f t="shared" si="217"/>
        <v>0</v>
      </c>
      <c r="X340" s="74">
        <f t="shared" si="218"/>
        <v>0</v>
      </c>
      <c r="Y340" s="74">
        <f t="shared" si="219"/>
        <v>0</v>
      </c>
      <c r="Z340" s="74">
        <f t="shared" si="220"/>
        <v>0</v>
      </c>
      <c r="AA340" s="74">
        <f t="shared" si="221"/>
        <v>0</v>
      </c>
      <c r="AB340" s="74">
        <f t="shared" si="222"/>
        <v>0</v>
      </c>
      <c r="AC340" s="74">
        <f t="shared" si="223"/>
        <v>0</v>
      </c>
      <c r="AD340" s="74">
        <f t="shared" si="224"/>
        <v>0</v>
      </c>
      <c r="AE340" s="74">
        <f t="shared" si="225"/>
        <v>0</v>
      </c>
      <c r="AF340" s="74">
        <f t="shared" si="226"/>
        <v>0</v>
      </c>
      <c r="AG340" s="74">
        <f t="shared" si="227"/>
        <v>0</v>
      </c>
    </row>
    <row r="341" spans="17:33">
      <c r="Q341" s="73">
        <v>5</v>
      </c>
      <c r="R341" s="20" t="s">
        <v>175</v>
      </c>
      <c r="S341" s="20" t="s">
        <v>176</v>
      </c>
      <c r="U341" s="74">
        <f t="shared" si="215"/>
        <v>0</v>
      </c>
      <c r="V341" s="74">
        <f t="shared" si="216"/>
        <v>0</v>
      </c>
      <c r="W341" s="74">
        <f t="shared" si="217"/>
        <v>0</v>
      </c>
      <c r="X341" s="74">
        <f t="shared" si="218"/>
        <v>0</v>
      </c>
      <c r="Y341" s="74">
        <f t="shared" si="219"/>
        <v>0</v>
      </c>
      <c r="Z341" s="74">
        <f t="shared" si="220"/>
        <v>0</v>
      </c>
      <c r="AA341" s="74">
        <f t="shared" si="221"/>
        <v>0</v>
      </c>
      <c r="AB341" s="74">
        <f t="shared" si="222"/>
        <v>0</v>
      </c>
      <c r="AC341" s="74">
        <f t="shared" si="223"/>
        <v>0</v>
      </c>
      <c r="AD341" s="74">
        <f t="shared" si="224"/>
        <v>0</v>
      </c>
      <c r="AE341" s="74">
        <f t="shared" si="225"/>
        <v>0</v>
      </c>
      <c r="AF341" s="74">
        <f t="shared" si="226"/>
        <v>0</v>
      </c>
      <c r="AG341" s="74">
        <f t="shared" si="227"/>
        <v>0</v>
      </c>
    </row>
    <row r="342" spans="17:33">
      <c r="Q342" s="73">
        <v>5</v>
      </c>
      <c r="R342" s="20" t="s">
        <v>175</v>
      </c>
      <c r="S342" s="20" t="s">
        <v>176</v>
      </c>
      <c r="U342" s="74">
        <f t="shared" si="215"/>
        <v>0</v>
      </c>
      <c r="V342" s="74">
        <f t="shared" si="216"/>
        <v>0</v>
      </c>
      <c r="W342" s="74">
        <f t="shared" si="217"/>
        <v>0</v>
      </c>
      <c r="X342" s="74">
        <f t="shared" si="218"/>
        <v>0</v>
      </c>
      <c r="Y342" s="74">
        <f t="shared" si="219"/>
        <v>0</v>
      </c>
      <c r="Z342" s="74">
        <f t="shared" si="220"/>
        <v>0</v>
      </c>
      <c r="AA342" s="74">
        <f t="shared" si="221"/>
        <v>0</v>
      </c>
      <c r="AB342" s="74">
        <f t="shared" si="222"/>
        <v>0</v>
      </c>
      <c r="AC342" s="74">
        <f t="shared" si="223"/>
        <v>0</v>
      </c>
      <c r="AD342" s="74">
        <f t="shared" si="224"/>
        <v>0</v>
      </c>
      <c r="AE342" s="74">
        <f t="shared" si="225"/>
        <v>0</v>
      </c>
      <c r="AF342" s="74">
        <f t="shared" si="226"/>
        <v>0</v>
      </c>
      <c r="AG342" s="74">
        <f t="shared" si="227"/>
        <v>0</v>
      </c>
    </row>
    <row r="343" spans="17:33">
      <c r="Q343" s="73">
        <v>5</v>
      </c>
      <c r="R343" s="20" t="s">
        <v>175</v>
      </c>
      <c r="S343" s="20" t="s">
        <v>176</v>
      </c>
      <c r="U343" s="74">
        <f t="shared" si="215"/>
        <v>0</v>
      </c>
      <c r="V343" s="74">
        <f t="shared" si="216"/>
        <v>0</v>
      </c>
      <c r="W343" s="74">
        <f t="shared" si="217"/>
        <v>0</v>
      </c>
      <c r="X343" s="74">
        <f t="shared" si="218"/>
        <v>0</v>
      </c>
      <c r="Y343" s="74">
        <f t="shared" si="219"/>
        <v>0</v>
      </c>
      <c r="Z343" s="74">
        <f t="shared" si="220"/>
        <v>0</v>
      </c>
      <c r="AA343" s="74">
        <f t="shared" si="221"/>
        <v>0</v>
      </c>
      <c r="AB343" s="74">
        <f t="shared" si="222"/>
        <v>0</v>
      </c>
      <c r="AC343" s="74">
        <f t="shared" si="223"/>
        <v>0</v>
      </c>
      <c r="AD343" s="74">
        <f t="shared" si="224"/>
        <v>0</v>
      </c>
      <c r="AE343" s="74">
        <f t="shared" si="225"/>
        <v>0</v>
      </c>
      <c r="AF343" s="74">
        <f t="shared" si="226"/>
        <v>0</v>
      </c>
      <c r="AG343" s="74">
        <f t="shared" si="227"/>
        <v>0</v>
      </c>
    </row>
    <row r="344" spans="17:33">
      <c r="Q344" s="73">
        <v>5</v>
      </c>
      <c r="R344" s="20" t="s">
        <v>175</v>
      </c>
      <c r="S344" s="20" t="s">
        <v>176</v>
      </c>
      <c r="U344" s="74">
        <f t="shared" si="215"/>
        <v>0</v>
      </c>
      <c r="V344" s="74">
        <f t="shared" si="216"/>
        <v>0</v>
      </c>
      <c r="W344" s="74">
        <f t="shared" si="217"/>
        <v>0</v>
      </c>
      <c r="X344" s="74">
        <f t="shared" si="218"/>
        <v>0</v>
      </c>
      <c r="Y344" s="74">
        <f t="shared" si="219"/>
        <v>0</v>
      </c>
      <c r="Z344" s="74">
        <f t="shared" si="220"/>
        <v>0</v>
      </c>
      <c r="AA344" s="74">
        <f t="shared" si="221"/>
        <v>0</v>
      </c>
      <c r="AB344" s="74">
        <f t="shared" si="222"/>
        <v>0</v>
      </c>
      <c r="AC344" s="74">
        <f t="shared" si="223"/>
        <v>0</v>
      </c>
      <c r="AD344" s="74">
        <f t="shared" si="224"/>
        <v>0</v>
      </c>
      <c r="AE344" s="74">
        <f t="shared" si="225"/>
        <v>0</v>
      </c>
      <c r="AF344" s="74">
        <f t="shared" si="226"/>
        <v>0</v>
      </c>
      <c r="AG344" s="74">
        <f t="shared" si="227"/>
        <v>0</v>
      </c>
    </row>
    <row r="345" spans="17:33">
      <c r="Q345" s="73">
        <v>5</v>
      </c>
      <c r="R345" s="20" t="s">
        <v>175</v>
      </c>
      <c r="S345" s="20" t="s">
        <v>176</v>
      </c>
      <c r="U345" s="74">
        <f t="shared" si="215"/>
        <v>0</v>
      </c>
      <c r="V345" s="74">
        <f t="shared" si="216"/>
        <v>0</v>
      </c>
      <c r="W345" s="74">
        <f t="shared" si="217"/>
        <v>0</v>
      </c>
      <c r="X345" s="74">
        <f t="shared" si="218"/>
        <v>0</v>
      </c>
      <c r="Y345" s="74">
        <f t="shared" si="219"/>
        <v>0</v>
      </c>
      <c r="Z345" s="74">
        <f t="shared" si="220"/>
        <v>0</v>
      </c>
      <c r="AA345" s="74">
        <f t="shared" si="221"/>
        <v>0</v>
      </c>
      <c r="AB345" s="74">
        <f t="shared" si="222"/>
        <v>0</v>
      </c>
      <c r="AC345" s="74">
        <f t="shared" si="223"/>
        <v>0</v>
      </c>
      <c r="AD345" s="74">
        <f t="shared" si="224"/>
        <v>0</v>
      </c>
      <c r="AE345" s="74">
        <f t="shared" si="225"/>
        <v>0</v>
      </c>
      <c r="AF345" s="74">
        <f t="shared" si="226"/>
        <v>0</v>
      </c>
      <c r="AG345" s="74">
        <f t="shared" si="227"/>
        <v>0</v>
      </c>
    </row>
    <row r="346" spans="17:33">
      <c r="Q346" s="73">
        <v>5</v>
      </c>
      <c r="R346" s="20" t="s">
        <v>175</v>
      </c>
      <c r="S346" s="20" t="s">
        <v>176</v>
      </c>
      <c r="U346" s="74">
        <f t="shared" si="215"/>
        <v>0</v>
      </c>
      <c r="V346" s="74">
        <f t="shared" si="216"/>
        <v>0</v>
      </c>
      <c r="W346" s="74">
        <f t="shared" si="217"/>
        <v>0</v>
      </c>
      <c r="X346" s="74">
        <f t="shared" si="218"/>
        <v>0</v>
      </c>
      <c r="Y346" s="74">
        <f t="shared" si="219"/>
        <v>0</v>
      </c>
      <c r="Z346" s="74">
        <f t="shared" si="220"/>
        <v>0</v>
      </c>
      <c r="AA346" s="74">
        <f t="shared" si="221"/>
        <v>0</v>
      </c>
      <c r="AB346" s="74">
        <f t="shared" si="222"/>
        <v>0</v>
      </c>
      <c r="AC346" s="74">
        <f t="shared" si="223"/>
        <v>0</v>
      </c>
      <c r="AD346" s="74">
        <f t="shared" si="224"/>
        <v>0</v>
      </c>
      <c r="AE346" s="74">
        <f t="shared" si="225"/>
        <v>0</v>
      </c>
      <c r="AF346" s="74">
        <f t="shared" si="226"/>
        <v>0</v>
      </c>
      <c r="AG346" s="74">
        <f t="shared" si="227"/>
        <v>0</v>
      </c>
    </row>
    <row r="347" spans="17:33">
      <c r="Q347" s="73">
        <v>5</v>
      </c>
      <c r="R347" s="20" t="s">
        <v>175</v>
      </c>
      <c r="S347" s="20" t="s">
        <v>176</v>
      </c>
      <c r="U347" s="74">
        <f t="shared" si="215"/>
        <v>0</v>
      </c>
      <c r="V347" s="74">
        <f t="shared" si="216"/>
        <v>0</v>
      </c>
      <c r="W347" s="74">
        <f t="shared" si="217"/>
        <v>0</v>
      </c>
      <c r="X347" s="74">
        <f t="shared" si="218"/>
        <v>0</v>
      </c>
      <c r="Y347" s="74">
        <f t="shared" si="219"/>
        <v>0</v>
      </c>
      <c r="Z347" s="74">
        <f t="shared" si="220"/>
        <v>0</v>
      </c>
      <c r="AA347" s="74">
        <f t="shared" si="221"/>
        <v>0</v>
      </c>
      <c r="AB347" s="74">
        <f t="shared" si="222"/>
        <v>0</v>
      </c>
      <c r="AC347" s="74">
        <f t="shared" si="223"/>
        <v>0</v>
      </c>
      <c r="AD347" s="74">
        <f t="shared" si="224"/>
        <v>0</v>
      </c>
      <c r="AE347" s="74">
        <f t="shared" si="225"/>
        <v>0</v>
      </c>
      <c r="AF347" s="74">
        <f t="shared" si="226"/>
        <v>0</v>
      </c>
      <c r="AG347" s="74">
        <f t="shared" si="227"/>
        <v>0</v>
      </c>
    </row>
    <row r="348" spans="17:33">
      <c r="Q348" s="73">
        <v>5</v>
      </c>
      <c r="R348" s="20" t="s">
        <v>175</v>
      </c>
      <c r="S348" s="20" t="s">
        <v>176</v>
      </c>
      <c r="U348" s="74">
        <f t="shared" si="215"/>
        <v>0</v>
      </c>
      <c r="V348" s="74">
        <f t="shared" si="216"/>
        <v>0</v>
      </c>
      <c r="W348" s="74">
        <f t="shared" si="217"/>
        <v>0</v>
      </c>
      <c r="X348" s="74">
        <f t="shared" si="218"/>
        <v>0</v>
      </c>
      <c r="Y348" s="74">
        <f t="shared" si="219"/>
        <v>0</v>
      </c>
      <c r="Z348" s="74">
        <f t="shared" si="220"/>
        <v>0</v>
      </c>
      <c r="AA348" s="74">
        <f t="shared" si="221"/>
        <v>0</v>
      </c>
      <c r="AB348" s="74">
        <f t="shared" si="222"/>
        <v>0</v>
      </c>
      <c r="AC348" s="74">
        <f t="shared" si="223"/>
        <v>0</v>
      </c>
      <c r="AD348" s="74">
        <f t="shared" si="224"/>
        <v>0</v>
      </c>
      <c r="AE348" s="74">
        <f t="shared" si="225"/>
        <v>0</v>
      </c>
      <c r="AF348" s="74">
        <f t="shared" si="226"/>
        <v>0</v>
      </c>
      <c r="AG348" s="74">
        <f t="shared" si="227"/>
        <v>0</v>
      </c>
    </row>
    <row r="349" spans="17:33">
      <c r="Q349" s="73">
        <v>5</v>
      </c>
      <c r="R349" s="20" t="s">
        <v>175</v>
      </c>
      <c r="S349" s="20" t="s">
        <v>176</v>
      </c>
      <c r="U349" s="74">
        <f t="shared" si="215"/>
        <v>0</v>
      </c>
      <c r="V349" s="74">
        <f t="shared" si="216"/>
        <v>0</v>
      </c>
      <c r="W349" s="74">
        <f t="shared" si="217"/>
        <v>0</v>
      </c>
      <c r="X349" s="74">
        <f t="shared" si="218"/>
        <v>0</v>
      </c>
      <c r="Y349" s="74">
        <f t="shared" si="219"/>
        <v>0</v>
      </c>
      <c r="Z349" s="74">
        <f t="shared" si="220"/>
        <v>0</v>
      </c>
      <c r="AA349" s="74">
        <f t="shared" si="221"/>
        <v>0</v>
      </c>
      <c r="AB349" s="74">
        <f t="shared" si="222"/>
        <v>0</v>
      </c>
      <c r="AC349" s="74">
        <f t="shared" si="223"/>
        <v>0</v>
      </c>
      <c r="AD349" s="74">
        <f t="shared" si="224"/>
        <v>0</v>
      </c>
      <c r="AE349" s="74">
        <f t="shared" si="225"/>
        <v>0</v>
      </c>
      <c r="AF349" s="74">
        <f t="shared" si="226"/>
        <v>0</v>
      </c>
      <c r="AG349" s="74">
        <f t="shared" si="227"/>
        <v>0</v>
      </c>
    </row>
    <row r="350" spans="17:33">
      <c r="Q350" s="73">
        <v>5</v>
      </c>
      <c r="R350" s="20" t="s">
        <v>175</v>
      </c>
      <c r="S350" s="20" t="s">
        <v>176</v>
      </c>
      <c r="U350" s="74">
        <f t="shared" si="215"/>
        <v>0</v>
      </c>
      <c r="V350" s="74">
        <f t="shared" si="216"/>
        <v>0</v>
      </c>
      <c r="W350" s="74">
        <f t="shared" si="217"/>
        <v>0</v>
      </c>
      <c r="X350" s="74">
        <f t="shared" si="218"/>
        <v>0</v>
      </c>
      <c r="Y350" s="74">
        <f t="shared" si="219"/>
        <v>0</v>
      </c>
      <c r="Z350" s="74">
        <f t="shared" si="220"/>
        <v>0</v>
      </c>
      <c r="AA350" s="74">
        <f t="shared" si="221"/>
        <v>0</v>
      </c>
      <c r="AB350" s="74">
        <f t="shared" si="222"/>
        <v>0</v>
      </c>
      <c r="AC350" s="74">
        <f t="shared" si="223"/>
        <v>0</v>
      </c>
      <c r="AD350" s="74">
        <f t="shared" si="224"/>
        <v>0</v>
      </c>
      <c r="AE350" s="74">
        <f t="shared" si="225"/>
        <v>0</v>
      </c>
      <c r="AF350" s="74">
        <f t="shared" si="226"/>
        <v>0</v>
      </c>
      <c r="AG350" s="74">
        <f t="shared" si="227"/>
        <v>0</v>
      </c>
    </row>
    <row r="351" spans="17:33">
      <c r="Q351" s="73">
        <v>5</v>
      </c>
      <c r="R351" s="20" t="s">
        <v>175</v>
      </c>
      <c r="S351" s="20" t="s">
        <v>176</v>
      </c>
      <c r="U351" s="74">
        <f t="shared" si="215"/>
        <v>0</v>
      </c>
      <c r="V351" s="74">
        <f t="shared" si="216"/>
        <v>0</v>
      </c>
      <c r="W351" s="74">
        <f t="shared" si="217"/>
        <v>0</v>
      </c>
      <c r="X351" s="74">
        <f t="shared" si="218"/>
        <v>0</v>
      </c>
      <c r="Y351" s="74">
        <f t="shared" si="219"/>
        <v>0</v>
      </c>
      <c r="Z351" s="74">
        <f t="shared" si="220"/>
        <v>0</v>
      </c>
      <c r="AA351" s="74">
        <f t="shared" si="221"/>
        <v>0</v>
      </c>
      <c r="AB351" s="74">
        <f t="shared" si="222"/>
        <v>0</v>
      </c>
      <c r="AC351" s="74">
        <f t="shared" si="223"/>
        <v>0</v>
      </c>
      <c r="AD351" s="74">
        <f t="shared" si="224"/>
        <v>0</v>
      </c>
      <c r="AE351" s="74">
        <f t="shared" si="225"/>
        <v>0</v>
      </c>
      <c r="AF351" s="74">
        <f t="shared" si="226"/>
        <v>0</v>
      </c>
      <c r="AG351" s="74">
        <f t="shared" si="227"/>
        <v>0</v>
      </c>
    </row>
    <row r="352" spans="17:33">
      <c r="Q352" s="73">
        <v>5</v>
      </c>
      <c r="R352" s="20" t="s">
        <v>175</v>
      </c>
      <c r="S352" s="20" t="s">
        <v>176</v>
      </c>
      <c r="U352" s="74">
        <f t="shared" si="215"/>
        <v>0</v>
      </c>
      <c r="V352" s="74">
        <f t="shared" si="216"/>
        <v>0</v>
      </c>
      <c r="W352" s="74">
        <f t="shared" si="217"/>
        <v>0</v>
      </c>
      <c r="X352" s="74">
        <f t="shared" si="218"/>
        <v>0</v>
      </c>
      <c r="Y352" s="74">
        <f t="shared" si="219"/>
        <v>0</v>
      </c>
      <c r="Z352" s="74">
        <f t="shared" si="220"/>
        <v>0</v>
      </c>
      <c r="AA352" s="74">
        <f t="shared" si="221"/>
        <v>0</v>
      </c>
      <c r="AB352" s="74">
        <f t="shared" si="222"/>
        <v>0</v>
      </c>
      <c r="AC352" s="74">
        <f t="shared" si="223"/>
        <v>0</v>
      </c>
      <c r="AD352" s="74">
        <f t="shared" si="224"/>
        <v>0</v>
      </c>
      <c r="AE352" s="74">
        <f t="shared" si="225"/>
        <v>0</v>
      </c>
      <c r="AF352" s="74">
        <f t="shared" si="226"/>
        <v>0</v>
      </c>
      <c r="AG352" s="74">
        <f t="shared" si="227"/>
        <v>0</v>
      </c>
    </row>
    <row r="353" spans="17:33">
      <c r="Q353" s="73">
        <v>5</v>
      </c>
      <c r="R353" s="20" t="s">
        <v>175</v>
      </c>
      <c r="S353" s="20" t="s">
        <v>176</v>
      </c>
      <c r="U353" s="74">
        <f t="shared" si="215"/>
        <v>0</v>
      </c>
      <c r="V353" s="74">
        <f t="shared" si="216"/>
        <v>0</v>
      </c>
      <c r="W353" s="74">
        <f t="shared" si="217"/>
        <v>0</v>
      </c>
      <c r="X353" s="74">
        <f t="shared" si="218"/>
        <v>0</v>
      </c>
      <c r="Y353" s="74">
        <f t="shared" si="219"/>
        <v>0</v>
      </c>
      <c r="Z353" s="74">
        <f t="shared" si="220"/>
        <v>0</v>
      </c>
      <c r="AA353" s="74">
        <f t="shared" si="221"/>
        <v>0</v>
      </c>
      <c r="AB353" s="74">
        <f t="shared" si="222"/>
        <v>0</v>
      </c>
      <c r="AC353" s="74">
        <f t="shared" si="223"/>
        <v>0</v>
      </c>
      <c r="AD353" s="74">
        <f t="shared" si="224"/>
        <v>0</v>
      </c>
      <c r="AE353" s="74">
        <f t="shared" si="225"/>
        <v>0</v>
      </c>
      <c r="AF353" s="74">
        <f t="shared" si="226"/>
        <v>0</v>
      </c>
      <c r="AG353" s="74">
        <f t="shared" si="227"/>
        <v>0</v>
      </c>
    </row>
    <row r="354" spans="17:33">
      <c r="Q354" s="73">
        <v>5</v>
      </c>
      <c r="R354" s="20" t="s">
        <v>175</v>
      </c>
      <c r="S354" s="20" t="s">
        <v>176</v>
      </c>
      <c r="U354" s="74">
        <f t="shared" si="215"/>
        <v>0</v>
      </c>
      <c r="V354" s="74">
        <f t="shared" si="216"/>
        <v>0</v>
      </c>
      <c r="W354" s="74">
        <f t="shared" si="217"/>
        <v>0</v>
      </c>
      <c r="X354" s="74">
        <f t="shared" si="218"/>
        <v>0</v>
      </c>
      <c r="Y354" s="74">
        <f t="shared" si="219"/>
        <v>0</v>
      </c>
      <c r="Z354" s="74">
        <f t="shared" si="220"/>
        <v>0</v>
      </c>
      <c r="AA354" s="74">
        <f t="shared" si="221"/>
        <v>0</v>
      </c>
      <c r="AB354" s="74">
        <f t="shared" si="222"/>
        <v>0</v>
      </c>
      <c r="AC354" s="74">
        <f t="shared" si="223"/>
        <v>0</v>
      </c>
      <c r="AD354" s="74">
        <f t="shared" si="224"/>
        <v>0</v>
      </c>
      <c r="AE354" s="74">
        <f t="shared" si="225"/>
        <v>0</v>
      </c>
      <c r="AF354" s="74">
        <f t="shared" si="226"/>
        <v>0</v>
      </c>
      <c r="AG354" s="74">
        <f t="shared" si="227"/>
        <v>0</v>
      </c>
    </row>
    <row r="355" spans="17:33">
      <c r="Q355" s="73">
        <v>5</v>
      </c>
      <c r="R355" s="20" t="s">
        <v>175</v>
      </c>
      <c r="S355" s="20" t="s">
        <v>176</v>
      </c>
      <c r="U355" s="74">
        <f t="shared" si="215"/>
        <v>0</v>
      </c>
      <c r="V355" s="74">
        <f t="shared" si="216"/>
        <v>0</v>
      </c>
      <c r="W355" s="74">
        <f t="shared" si="217"/>
        <v>0</v>
      </c>
      <c r="X355" s="74">
        <f t="shared" si="218"/>
        <v>0</v>
      </c>
      <c r="Y355" s="74">
        <f t="shared" si="219"/>
        <v>0</v>
      </c>
      <c r="Z355" s="74">
        <f t="shared" si="220"/>
        <v>0</v>
      </c>
      <c r="AA355" s="74">
        <f t="shared" si="221"/>
        <v>0</v>
      </c>
      <c r="AB355" s="74">
        <f t="shared" si="222"/>
        <v>0</v>
      </c>
      <c r="AC355" s="74">
        <f t="shared" si="223"/>
        <v>0</v>
      </c>
      <c r="AD355" s="74">
        <f t="shared" si="224"/>
        <v>0</v>
      </c>
      <c r="AE355" s="74">
        <f t="shared" si="225"/>
        <v>0</v>
      </c>
      <c r="AF355" s="74">
        <f t="shared" si="226"/>
        <v>0</v>
      </c>
      <c r="AG355" s="74">
        <f t="shared" si="227"/>
        <v>0</v>
      </c>
    </row>
    <row r="356" spans="17:33">
      <c r="Q356" s="73">
        <v>5</v>
      </c>
      <c r="R356" s="20" t="s">
        <v>175</v>
      </c>
      <c r="S356" s="20" t="s">
        <v>176</v>
      </c>
      <c r="U356" s="74">
        <f t="shared" si="215"/>
        <v>0</v>
      </c>
      <c r="V356" s="74">
        <f t="shared" si="216"/>
        <v>0</v>
      </c>
      <c r="W356" s="74">
        <f t="shared" si="217"/>
        <v>0</v>
      </c>
      <c r="X356" s="74">
        <f t="shared" si="218"/>
        <v>0</v>
      </c>
      <c r="Y356" s="74">
        <f t="shared" si="219"/>
        <v>0</v>
      </c>
      <c r="Z356" s="74">
        <f t="shared" si="220"/>
        <v>0</v>
      </c>
      <c r="AA356" s="74">
        <f t="shared" si="221"/>
        <v>0</v>
      </c>
      <c r="AB356" s="74">
        <f t="shared" si="222"/>
        <v>0</v>
      </c>
      <c r="AC356" s="74">
        <f t="shared" si="223"/>
        <v>0</v>
      </c>
      <c r="AD356" s="74">
        <f t="shared" si="224"/>
        <v>0</v>
      </c>
      <c r="AE356" s="74">
        <f t="shared" si="225"/>
        <v>0</v>
      </c>
      <c r="AF356" s="74">
        <f t="shared" si="226"/>
        <v>0</v>
      </c>
      <c r="AG356" s="74">
        <f t="shared" si="227"/>
        <v>0</v>
      </c>
    </row>
    <row r="357" spans="17:33">
      <c r="Q357" s="73">
        <v>5</v>
      </c>
      <c r="R357" s="20" t="s">
        <v>175</v>
      </c>
      <c r="S357" s="20" t="s">
        <v>176</v>
      </c>
      <c r="U357" s="74">
        <f t="shared" si="215"/>
        <v>0</v>
      </c>
      <c r="V357" s="74">
        <f t="shared" si="216"/>
        <v>0</v>
      </c>
      <c r="W357" s="74">
        <f t="shared" si="217"/>
        <v>0</v>
      </c>
      <c r="X357" s="74">
        <f t="shared" si="218"/>
        <v>0</v>
      </c>
      <c r="Y357" s="74">
        <f t="shared" si="219"/>
        <v>0</v>
      </c>
      <c r="Z357" s="74">
        <f t="shared" si="220"/>
        <v>0</v>
      </c>
      <c r="AA357" s="74">
        <f t="shared" si="221"/>
        <v>0</v>
      </c>
      <c r="AB357" s="74">
        <f t="shared" si="222"/>
        <v>0</v>
      </c>
      <c r="AC357" s="74">
        <f t="shared" si="223"/>
        <v>0</v>
      </c>
      <c r="AD357" s="74">
        <f t="shared" si="224"/>
        <v>0</v>
      </c>
      <c r="AE357" s="74">
        <f t="shared" si="225"/>
        <v>0</v>
      </c>
      <c r="AF357" s="74">
        <f t="shared" si="226"/>
        <v>0</v>
      </c>
      <c r="AG357" s="74">
        <f t="shared" si="227"/>
        <v>0</v>
      </c>
    </row>
    <row r="358" spans="17:33">
      <c r="Q358" s="73">
        <v>5</v>
      </c>
      <c r="R358" s="20" t="s">
        <v>175</v>
      </c>
      <c r="S358" s="20" t="s">
        <v>176</v>
      </c>
      <c r="U358" s="74">
        <f t="shared" si="215"/>
        <v>0</v>
      </c>
      <c r="V358" s="74">
        <f t="shared" si="216"/>
        <v>0</v>
      </c>
      <c r="W358" s="74">
        <f t="shared" si="217"/>
        <v>0</v>
      </c>
      <c r="X358" s="74">
        <f t="shared" si="218"/>
        <v>0</v>
      </c>
      <c r="Y358" s="74">
        <f t="shared" si="219"/>
        <v>0</v>
      </c>
      <c r="Z358" s="74">
        <f t="shared" si="220"/>
        <v>0</v>
      </c>
      <c r="AA358" s="74">
        <f t="shared" si="221"/>
        <v>0</v>
      </c>
      <c r="AB358" s="74">
        <f t="shared" si="222"/>
        <v>0</v>
      </c>
      <c r="AC358" s="74">
        <f t="shared" si="223"/>
        <v>0</v>
      </c>
      <c r="AD358" s="74">
        <f t="shared" si="224"/>
        <v>0</v>
      </c>
      <c r="AE358" s="74">
        <f t="shared" si="225"/>
        <v>0</v>
      </c>
      <c r="AF358" s="74">
        <f t="shared" si="226"/>
        <v>0</v>
      </c>
      <c r="AG358" s="74">
        <f t="shared" si="227"/>
        <v>0</v>
      </c>
    </row>
    <row r="359" spans="17:33">
      <c r="Q359" s="73">
        <v>5</v>
      </c>
      <c r="R359" s="20" t="s">
        <v>175</v>
      </c>
      <c r="S359" s="20" t="s">
        <v>176</v>
      </c>
      <c r="U359" s="74">
        <f t="shared" si="215"/>
        <v>0</v>
      </c>
      <c r="V359" s="74">
        <f t="shared" si="216"/>
        <v>0</v>
      </c>
      <c r="W359" s="74">
        <f t="shared" si="217"/>
        <v>0</v>
      </c>
      <c r="X359" s="74">
        <f t="shared" si="218"/>
        <v>0</v>
      </c>
      <c r="Y359" s="74">
        <f t="shared" si="219"/>
        <v>0</v>
      </c>
      <c r="Z359" s="74">
        <f t="shared" si="220"/>
        <v>0</v>
      </c>
      <c r="AA359" s="74">
        <f t="shared" si="221"/>
        <v>0</v>
      </c>
      <c r="AB359" s="74">
        <f t="shared" si="222"/>
        <v>0</v>
      </c>
      <c r="AC359" s="74">
        <f t="shared" si="223"/>
        <v>0</v>
      </c>
      <c r="AD359" s="74">
        <f t="shared" si="224"/>
        <v>0</v>
      </c>
      <c r="AE359" s="74">
        <f t="shared" si="225"/>
        <v>0</v>
      </c>
      <c r="AF359" s="74">
        <f t="shared" si="226"/>
        <v>0</v>
      </c>
      <c r="AG359" s="74">
        <f t="shared" si="227"/>
        <v>0</v>
      </c>
    </row>
    <row r="360" spans="17:33">
      <c r="Q360" s="73">
        <v>5</v>
      </c>
      <c r="R360" s="20" t="s">
        <v>175</v>
      </c>
      <c r="S360" s="20" t="s">
        <v>176</v>
      </c>
      <c r="U360" s="74">
        <f t="shared" si="215"/>
        <v>0</v>
      </c>
      <c r="V360" s="74">
        <f t="shared" si="216"/>
        <v>0</v>
      </c>
      <c r="W360" s="74">
        <f t="shared" si="217"/>
        <v>0</v>
      </c>
      <c r="X360" s="74">
        <f t="shared" si="218"/>
        <v>0</v>
      </c>
      <c r="Y360" s="74">
        <f t="shared" si="219"/>
        <v>0</v>
      </c>
      <c r="Z360" s="74">
        <f t="shared" si="220"/>
        <v>0</v>
      </c>
      <c r="AA360" s="74">
        <f t="shared" si="221"/>
        <v>0</v>
      </c>
      <c r="AB360" s="74">
        <f t="shared" si="222"/>
        <v>0</v>
      </c>
      <c r="AC360" s="74">
        <f t="shared" si="223"/>
        <v>0</v>
      </c>
      <c r="AD360" s="74">
        <f t="shared" si="224"/>
        <v>0</v>
      </c>
      <c r="AE360" s="74">
        <f t="shared" si="225"/>
        <v>0</v>
      </c>
      <c r="AF360" s="74">
        <f t="shared" si="226"/>
        <v>0</v>
      </c>
      <c r="AG360" s="74">
        <f t="shared" si="227"/>
        <v>0</v>
      </c>
    </row>
    <row r="361" spans="17:33">
      <c r="Q361" s="73">
        <v>5</v>
      </c>
      <c r="R361" s="20" t="s">
        <v>175</v>
      </c>
      <c r="S361" s="20" t="s">
        <v>176</v>
      </c>
      <c r="U361" s="74">
        <f t="shared" si="215"/>
        <v>0</v>
      </c>
      <c r="V361" s="74">
        <f t="shared" si="216"/>
        <v>0</v>
      </c>
      <c r="W361" s="74">
        <f t="shared" si="217"/>
        <v>0</v>
      </c>
      <c r="X361" s="74">
        <f t="shared" si="218"/>
        <v>0</v>
      </c>
      <c r="Y361" s="74">
        <f t="shared" si="219"/>
        <v>0</v>
      </c>
      <c r="Z361" s="74">
        <f t="shared" si="220"/>
        <v>0</v>
      </c>
      <c r="AA361" s="74">
        <f t="shared" si="221"/>
        <v>0</v>
      </c>
      <c r="AB361" s="74">
        <f t="shared" si="222"/>
        <v>0</v>
      </c>
      <c r="AC361" s="74">
        <f t="shared" si="223"/>
        <v>0</v>
      </c>
      <c r="AD361" s="74">
        <f t="shared" si="224"/>
        <v>0</v>
      </c>
      <c r="AE361" s="74">
        <f t="shared" si="225"/>
        <v>0</v>
      </c>
      <c r="AF361" s="74">
        <f t="shared" si="226"/>
        <v>0</v>
      </c>
      <c r="AG361" s="74">
        <f t="shared" si="227"/>
        <v>0</v>
      </c>
    </row>
    <row r="362" spans="17:33">
      <c r="Q362" s="73">
        <v>5</v>
      </c>
      <c r="R362" s="20" t="s">
        <v>175</v>
      </c>
      <c r="S362" s="20" t="s">
        <v>176</v>
      </c>
      <c r="U362" s="74">
        <f t="shared" si="215"/>
        <v>0</v>
      </c>
      <c r="V362" s="74">
        <f t="shared" si="216"/>
        <v>0</v>
      </c>
      <c r="W362" s="74">
        <f t="shared" si="217"/>
        <v>0</v>
      </c>
      <c r="X362" s="74">
        <f t="shared" si="218"/>
        <v>0</v>
      </c>
      <c r="Y362" s="74">
        <f t="shared" si="219"/>
        <v>0</v>
      </c>
      <c r="Z362" s="74">
        <f t="shared" si="220"/>
        <v>0</v>
      </c>
      <c r="AA362" s="74">
        <f t="shared" si="221"/>
        <v>0</v>
      </c>
      <c r="AB362" s="74">
        <f t="shared" si="222"/>
        <v>0</v>
      </c>
      <c r="AC362" s="74">
        <f t="shared" si="223"/>
        <v>0</v>
      </c>
      <c r="AD362" s="74">
        <f t="shared" si="224"/>
        <v>0</v>
      </c>
      <c r="AE362" s="74">
        <f t="shared" si="225"/>
        <v>0</v>
      </c>
      <c r="AF362" s="74">
        <f t="shared" si="226"/>
        <v>0</v>
      </c>
      <c r="AG362" s="74">
        <f t="shared" si="227"/>
        <v>0</v>
      </c>
    </row>
    <row r="363" spans="17:33">
      <c r="Q363" s="73">
        <v>5</v>
      </c>
      <c r="R363" s="20" t="s">
        <v>175</v>
      </c>
      <c r="S363" s="20" t="s">
        <v>176</v>
      </c>
      <c r="U363" s="74">
        <f t="shared" si="215"/>
        <v>0</v>
      </c>
      <c r="V363" s="74">
        <f t="shared" si="216"/>
        <v>0</v>
      </c>
      <c r="W363" s="74">
        <f t="shared" si="217"/>
        <v>0</v>
      </c>
      <c r="X363" s="74">
        <f t="shared" si="218"/>
        <v>0</v>
      </c>
      <c r="Y363" s="74">
        <f t="shared" si="219"/>
        <v>0</v>
      </c>
      <c r="Z363" s="74">
        <f t="shared" si="220"/>
        <v>0</v>
      </c>
      <c r="AA363" s="74">
        <f t="shared" si="221"/>
        <v>0</v>
      </c>
      <c r="AB363" s="74">
        <f t="shared" si="222"/>
        <v>0</v>
      </c>
      <c r="AC363" s="74">
        <f t="shared" si="223"/>
        <v>0</v>
      </c>
      <c r="AD363" s="74">
        <f t="shared" si="224"/>
        <v>0</v>
      </c>
      <c r="AE363" s="74">
        <f t="shared" si="225"/>
        <v>0</v>
      </c>
      <c r="AF363" s="74">
        <f t="shared" si="226"/>
        <v>0</v>
      </c>
      <c r="AG363" s="74">
        <f t="shared" si="227"/>
        <v>0</v>
      </c>
    </row>
    <row r="364" spans="17:33">
      <c r="Q364" s="73">
        <v>5</v>
      </c>
      <c r="R364" s="20" t="s">
        <v>175</v>
      </c>
      <c r="S364" s="20" t="s">
        <v>176</v>
      </c>
      <c r="U364" s="74">
        <f t="shared" si="215"/>
        <v>0</v>
      </c>
      <c r="V364" s="74">
        <f t="shared" si="216"/>
        <v>0</v>
      </c>
      <c r="W364" s="74">
        <f t="shared" si="217"/>
        <v>0</v>
      </c>
      <c r="X364" s="74">
        <f t="shared" si="218"/>
        <v>0</v>
      </c>
      <c r="Y364" s="74">
        <f t="shared" si="219"/>
        <v>0</v>
      </c>
      <c r="Z364" s="74">
        <f t="shared" si="220"/>
        <v>0</v>
      </c>
      <c r="AA364" s="74">
        <f t="shared" si="221"/>
        <v>0</v>
      </c>
      <c r="AB364" s="74">
        <f t="shared" si="222"/>
        <v>0</v>
      </c>
      <c r="AC364" s="74">
        <f t="shared" si="223"/>
        <v>0</v>
      </c>
      <c r="AD364" s="74">
        <f t="shared" si="224"/>
        <v>0</v>
      </c>
      <c r="AE364" s="74">
        <f t="shared" si="225"/>
        <v>0</v>
      </c>
      <c r="AF364" s="74">
        <f t="shared" si="226"/>
        <v>0</v>
      </c>
      <c r="AG364" s="74">
        <f t="shared" si="227"/>
        <v>0</v>
      </c>
    </row>
    <row r="365" spans="17:33">
      <c r="Q365" s="73">
        <v>5</v>
      </c>
      <c r="R365" s="20" t="s">
        <v>175</v>
      </c>
      <c r="S365" s="20" t="s">
        <v>176</v>
      </c>
      <c r="U365" s="74">
        <f t="shared" si="215"/>
        <v>0</v>
      </c>
      <c r="V365" s="74">
        <f t="shared" si="216"/>
        <v>0</v>
      </c>
      <c r="W365" s="74">
        <f t="shared" si="217"/>
        <v>0</v>
      </c>
      <c r="X365" s="74">
        <f t="shared" si="218"/>
        <v>0</v>
      </c>
      <c r="Y365" s="74">
        <f t="shared" si="219"/>
        <v>0</v>
      </c>
      <c r="Z365" s="74">
        <f t="shared" si="220"/>
        <v>0</v>
      </c>
      <c r="AA365" s="74">
        <f t="shared" si="221"/>
        <v>0</v>
      </c>
      <c r="AB365" s="74">
        <f t="shared" si="222"/>
        <v>0</v>
      </c>
      <c r="AC365" s="74">
        <f t="shared" si="223"/>
        <v>0</v>
      </c>
      <c r="AD365" s="74">
        <f t="shared" si="224"/>
        <v>0</v>
      </c>
      <c r="AE365" s="74">
        <f t="shared" si="225"/>
        <v>0</v>
      </c>
      <c r="AF365" s="74">
        <f t="shared" si="226"/>
        <v>0</v>
      </c>
      <c r="AG365" s="74">
        <f t="shared" si="227"/>
        <v>0</v>
      </c>
    </row>
    <row r="366" spans="17:33">
      <c r="Q366" s="73">
        <v>5</v>
      </c>
      <c r="R366" s="20" t="s">
        <v>175</v>
      </c>
      <c r="S366" s="20" t="s">
        <v>176</v>
      </c>
      <c r="U366" s="74">
        <f t="shared" si="215"/>
        <v>0</v>
      </c>
      <c r="V366" s="74">
        <f t="shared" si="216"/>
        <v>0</v>
      </c>
      <c r="W366" s="74">
        <f t="shared" si="217"/>
        <v>0</v>
      </c>
      <c r="X366" s="74">
        <f t="shared" si="218"/>
        <v>0</v>
      </c>
      <c r="Y366" s="74">
        <f t="shared" si="219"/>
        <v>0</v>
      </c>
      <c r="Z366" s="74">
        <f t="shared" si="220"/>
        <v>0</v>
      </c>
      <c r="AA366" s="74">
        <f t="shared" si="221"/>
        <v>0</v>
      </c>
      <c r="AB366" s="74">
        <f t="shared" si="222"/>
        <v>0</v>
      </c>
      <c r="AC366" s="74">
        <f t="shared" si="223"/>
        <v>0</v>
      </c>
      <c r="AD366" s="74">
        <f t="shared" si="224"/>
        <v>0</v>
      </c>
      <c r="AE366" s="74">
        <f t="shared" si="225"/>
        <v>0</v>
      </c>
      <c r="AF366" s="74">
        <f t="shared" si="226"/>
        <v>0</v>
      </c>
      <c r="AG366" s="74">
        <f t="shared" si="227"/>
        <v>0</v>
      </c>
    </row>
    <row r="367" spans="17:33">
      <c r="Q367" s="73">
        <v>5</v>
      </c>
      <c r="R367" s="20" t="s">
        <v>175</v>
      </c>
      <c r="S367" s="20" t="s">
        <v>176</v>
      </c>
      <c r="U367" s="74">
        <f t="shared" si="215"/>
        <v>0</v>
      </c>
      <c r="V367" s="74">
        <f t="shared" si="216"/>
        <v>0</v>
      </c>
      <c r="W367" s="74">
        <f t="shared" si="217"/>
        <v>0</v>
      </c>
      <c r="X367" s="74">
        <f t="shared" si="218"/>
        <v>0</v>
      </c>
      <c r="Y367" s="74">
        <f t="shared" si="219"/>
        <v>0</v>
      </c>
      <c r="Z367" s="74">
        <f t="shared" si="220"/>
        <v>0</v>
      </c>
      <c r="AA367" s="74">
        <f t="shared" si="221"/>
        <v>0</v>
      </c>
      <c r="AB367" s="74">
        <f t="shared" si="222"/>
        <v>0</v>
      </c>
      <c r="AC367" s="74">
        <f t="shared" si="223"/>
        <v>0</v>
      </c>
      <c r="AD367" s="74">
        <f t="shared" si="224"/>
        <v>0</v>
      </c>
      <c r="AE367" s="74">
        <f t="shared" si="225"/>
        <v>0</v>
      </c>
      <c r="AF367" s="74">
        <f t="shared" si="226"/>
        <v>0</v>
      </c>
      <c r="AG367" s="74">
        <f t="shared" si="227"/>
        <v>0</v>
      </c>
    </row>
    <row r="368" spans="17:33">
      <c r="Q368" s="73">
        <v>5</v>
      </c>
      <c r="R368" s="20" t="s">
        <v>175</v>
      </c>
      <c r="S368" s="20" t="s">
        <v>176</v>
      </c>
      <c r="U368" s="74">
        <f t="shared" si="215"/>
        <v>0</v>
      </c>
      <c r="V368" s="74">
        <f t="shared" si="216"/>
        <v>0</v>
      </c>
      <c r="W368" s="74">
        <f t="shared" si="217"/>
        <v>0</v>
      </c>
      <c r="X368" s="74">
        <f t="shared" si="218"/>
        <v>0</v>
      </c>
      <c r="Y368" s="74">
        <f t="shared" si="219"/>
        <v>0</v>
      </c>
      <c r="Z368" s="74">
        <f t="shared" si="220"/>
        <v>0</v>
      </c>
      <c r="AA368" s="74">
        <f t="shared" si="221"/>
        <v>0</v>
      </c>
      <c r="AB368" s="74">
        <f t="shared" si="222"/>
        <v>0</v>
      </c>
      <c r="AC368" s="74">
        <f t="shared" si="223"/>
        <v>0</v>
      </c>
      <c r="AD368" s="74">
        <f t="shared" si="224"/>
        <v>0</v>
      </c>
      <c r="AE368" s="74">
        <f t="shared" si="225"/>
        <v>0</v>
      </c>
      <c r="AF368" s="74">
        <f t="shared" si="226"/>
        <v>0</v>
      </c>
      <c r="AG368" s="74">
        <f t="shared" si="227"/>
        <v>0</v>
      </c>
    </row>
    <row r="369" spans="17:33">
      <c r="Q369" s="73">
        <v>5</v>
      </c>
      <c r="R369" s="20" t="s">
        <v>175</v>
      </c>
      <c r="S369" s="20" t="s">
        <v>176</v>
      </c>
      <c r="U369" s="74">
        <f t="shared" si="215"/>
        <v>0</v>
      </c>
      <c r="V369" s="74">
        <f t="shared" si="216"/>
        <v>0</v>
      </c>
      <c r="W369" s="74">
        <f t="shared" si="217"/>
        <v>0</v>
      </c>
      <c r="X369" s="74">
        <f t="shared" si="218"/>
        <v>0</v>
      </c>
      <c r="Y369" s="74">
        <f t="shared" si="219"/>
        <v>0</v>
      </c>
      <c r="Z369" s="74">
        <f t="shared" si="220"/>
        <v>0</v>
      </c>
      <c r="AA369" s="74">
        <f t="shared" si="221"/>
        <v>0</v>
      </c>
      <c r="AB369" s="74">
        <f t="shared" si="222"/>
        <v>0</v>
      </c>
      <c r="AC369" s="74">
        <f t="shared" si="223"/>
        <v>0</v>
      </c>
      <c r="AD369" s="74">
        <f t="shared" si="224"/>
        <v>0</v>
      </c>
      <c r="AE369" s="74">
        <f t="shared" si="225"/>
        <v>0</v>
      </c>
      <c r="AF369" s="74">
        <f t="shared" si="226"/>
        <v>0</v>
      </c>
      <c r="AG369" s="74">
        <f t="shared" si="227"/>
        <v>0</v>
      </c>
    </row>
    <row r="370" spans="17:33">
      <c r="Q370" s="73">
        <v>5</v>
      </c>
      <c r="R370" s="20" t="s">
        <v>175</v>
      </c>
      <c r="S370" s="20" t="s">
        <v>176</v>
      </c>
      <c r="U370" s="74">
        <f t="shared" si="215"/>
        <v>0</v>
      </c>
      <c r="V370" s="74">
        <f t="shared" si="216"/>
        <v>0</v>
      </c>
      <c r="W370" s="74">
        <f t="shared" si="217"/>
        <v>0</v>
      </c>
      <c r="X370" s="74">
        <f t="shared" si="218"/>
        <v>0</v>
      </c>
      <c r="Y370" s="74">
        <f t="shared" si="219"/>
        <v>0</v>
      </c>
      <c r="Z370" s="74">
        <f t="shared" si="220"/>
        <v>0</v>
      </c>
      <c r="AA370" s="74">
        <f t="shared" si="221"/>
        <v>0</v>
      </c>
      <c r="AB370" s="74">
        <f t="shared" si="222"/>
        <v>0</v>
      </c>
      <c r="AC370" s="74">
        <f t="shared" si="223"/>
        <v>0</v>
      </c>
      <c r="AD370" s="74">
        <f t="shared" si="224"/>
        <v>0</v>
      </c>
      <c r="AE370" s="74">
        <f t="shared" si="225"/>
        <v>0</v>
      </c>
      <c r="AF370" s="74">
        <f t="shared" si="226"/>
        <v>0</v>
      </c>
      <c r="AG370" s="74">
        <f t="shared" si="227"/>
        <v>0</v>
      </c>
    </row>
    <row r="371" spans="17:33">
      <c r="Q371" s="73">
        <v>5</v>
      </c>
      <c r="R371" s="20" t="s">
        <v>175</v>
      </c>
      <c r="S371" s="20" t="s">
        <v>176</v>
      </c>
      <c r="U371" s="74">
        <f t="shared" si="215"/>
        <v>0</v>
      </c>
      <c r="V371" s="74">
        <f t="shared" si="216"/>
        <v>0</v>
      </c>
      <c r="W371" s="74">
        <f t="shared" si="217"/>
        <v>0</v>
      </c>
      <c r="X371" s="74">
        <f t="shared" si="218"/>
        <v>0</v>
      </c>
      <c r="Y371" s="74">
        <f t="shared" si="219"/>
        <v>0</v>
      </c>
      <c r="Z371" s="74">
        <f t="shared" si="220"/>
        <v>0</v>
      </c>
      <c r="AA371" s="74">
        <f t="shared" si="221"/>
        <v>0</v>
      </c>
      <c r="AB371" s="74">
        <f t="shared" si="222"/>
        <v>0</v>
      </c>
      <c r="AC371" s="74">
        <f t="shared" si="223"/>
        <v>0</v>
      </c>
      <c r="AD371" s="74">
        <f t="shared" si="224"/>
        <v>0</v>
      </c>
      <c r="AE371" s="74">
        <f t="shared" si="225"/>
        <v>0</v>
      </c>
      <c r="AF371" s="74">
        <f t="shared" si="226"/>
        <v>0</v>
      </c>
      <c r="AG371" s="74">
        <f t="shared" si="227"/>
        <v>0</v>
      </c>
    </row>
    <row r="372" spans="17:33">
      <c r="Q372" s="73">
        <v>5</v>
      </c>
      <c r="R372" s="20" t="s">
        <v>175</v>
      </c>
      <c r="S372" s="20" t="s">
        <v>176</v>
      </c>
      <c r="U372" s="74">
        <f t="shared" si="215"/>
        <v>0</v>
      </c>
      <c r="V372" s="74">
        <f t="shared" si="216"/>
        <v>0</v>
      </c>
      <c r="W372" s="74">
        <f t="shared" si="217"/>
        <v>0</v>
      </c>
      <c r="X372" s="74">
        <f t="shared" si="218"/>
        <v>0</v>
      </c>
      <c r="Y372" s="74">
        <f t="shared" si="219"/>
        <v>0</v>
      </c>
      <c r="Z372" s="74">
        <f t="shared" si="220"/>
        <v>0</v>
      </c>
      <c r="AA372" s="74">
        <f t="shared" si="221"/>
        <v>0</v>
      </c>
      <c r="AB372" s="74">
        <f t="shared" si="222"/>
        <v>0</v>
      </c>
      <c r="AC372" s="74">
        <f t="shared" si="223"/>
        <v>0</v>
      </c>
      <c r="AD372" s="74">
        <f t="shared" si="224"/>
        <v>0</v>
      </c>
      <c r="AE372" s="74">
        <f t="shared" si="225"/>
        <v>0</v>
      </c>
      <c r="AF372" s="74">
        <f t="shared" si="226"/>
        <v>0</v>
      </c>
      <c r="AG372" s="74">
        <f t="shared" si="227"/>
        <v>0</v>
      </c>
    </row>
    <row r="373" spans="17:33">
      <c r="Q373" s="73">
        <v>5</v>
      </c>
      <c r="R373" s="20" t="s">
        <v>175</v>
      </c>
      <c r="S373" s="20" t="s">
        <v>176</v>
      </c>
      <c r="U373" s="74">
        <f t="shared" si="215"/>
        <v>0</v>
      </c>
      <c r="V373" s="74">
        <f t="shared" si="216"/>
        <v>0</v>
      </c>
      <c r="W373" s="74">
        <f t="shared" si="217"/>
        <v>0</v>
      </c>
      <c r="X373" s="74">
        <f t="shared" si="218"/>
        <v>0</v>
      </c>
      <c r="Y373" s="74">
        <f t="shared" si="219"/>
        <v>0</v>
      </c>
      <c r="Z373" s="74">
        <f t="shared" si="220"/>
        <v>0</v>
      </c>
      <c r="AA373" s="74">
        <f t="shared" si="221"/>
        <v>0</v>
      </c>
      <c r="AB373" s="74">
        <f t="shared" si="222"/>
        <v>0</v>
      </c>
      <c r="AC373" s="74">
        <f t="shared" si="223"/>
        <v>0</v>
      </c>
      <c r="AD373" s="74">
        <f t="shared" si="224"/>
        <v>0</v>
      </c>
      <c r="AE373" s="74">
        <f t="shared" si="225"/>
        <v>0</v>
      </c>
      <c r="AF373" s="74">
        <f t="shared" si="226"/>
        <v>0</v>
      </c>
      <c r="AG373" s="74">
        <f t="shared" si="227"/>
        <v>0</v>
      </c>
    </row>
    <row r="374" spans="17:33">
      <c r="Q374" s="73">
        <v>5</v>
      </c>
      <c r="R374" s="20" t="s">
        <v>175</v>
      </c>
      <c r="S374" s="20" t="s">
        <v>176</v>
      </c>
      <c r="U374" s="74">
        <f t="shared" si="215"/>
        <v>0</v>
      </c>
      <c r="V374" s="74">
        <f t="shared" si="216"/>
        <v>0</v>
      </c>
      <c r="W374" s="74">
        <f t="shared" si="217"/>
        <v>0</v>
      </c>
      <c r="X374" s="74">
        <f t="shared" si="218"/>
        <v>0</v>
      </c>
      <c r="Y374" s="74">
        <f t="shared" si="219"/>
        <v>0</v>
      </c>
      <c r="Z374" s="74">
        <f t="shared" si="220"/>
        <v>0</v>
      </c>
      <c r="AA374" s="74">
        <f t="shared" si="221"/>
        <v>0</v>
      </c>
      <c r="AB374" s="74">
        <f t="shared" si="222"/>
        <v>0</v>
      </c>
      <c r="AC374" s="74">
        <f t="shared" si="223"/>
        <v>0</v>
      </c>
      <c r="AD374" s="74">
        <f t="shared" si="224"/>
        <v>0</v>
      </c>
      <c r="AE374" s="74">
        <f t="shared" si="225"/>
        <v>0</v>
      </c>
      <c r="AF374" s="74">
        <f t="shared" si="226"/>
        <v>0</v>
      </c>
      <c r="AG374" s="74">
        <f t="shared" si="227"/>
        <v>0</v>
      </c>
    </row>
    <row r="375" spans="17:33">
      <c r="Q375" s="73">
        <v>5</v>
      </c>
      <c r="R375" s="20" t="s">
        <v>175</v>
      </c>
      <c r="S375" s="20" t="s">
        <v>176</v>
      </c>
      <c r="U375" s="74">
        <f t="shared" si="215"/>
        <v>0</v>
      </c>
      <c r="V375" s="74">
        <f t="shared" si="216"/>
        <v>0</v>
      </c>
      <c r="W375" s="74">
        <f t="shared" si="217"/>
        <v>0</v>
      </c>
      <c r="X375" s="74">
        <f t="shared" si="218"/>
        <v>0</v>
      </c>
      <c r="Y375" s="74">
        <f t="shared" si="219"/>
        <v>0</v>
      </c>
      <c r="Z375" s="74">
        <f t="shared" si="220"/>
        <v>0</v>
      </c>
      <c r="AA375" s="74">
        <f t="shared" si="221"/>
        <v>0</v>
      </c>
      <c r="AB375" s="74">
        <f t="shared" si="222"/>
        <v>0</v>
      </c>
      <c r="AC375" s="74">
        <f t="shared" si="223"/>
        <v>0</v>
      </c>
      <c r="AD375" s="74">
        <f t="shared" si="224"/>
        <v>0</v>
      </c>
      <c r="AE375" s="74">
        <f t="shared" si="225"/>
        <v>0</v>
      </c>
      <c r="AF375" s="74">
        <f t="shared" si="226"/>
        <v>0</v>
      </c>
      <c r="AG375" s="74">
        <f t="shared" si="227"/>
        <v>0</v>
      </c>
    </row>
    <row r="376" spans="17:33">
      <c r="Q376" s="73">
        <v>5</v>
      </c>
      <c r="R376" s="20" t="s">
        <v>175</v>
      </c>
      <c r="S376" s="20" t="s">
        <v>176</v>
      </c>
      <c r="U376" s="74">
        <f t="shared" si="215"/>
        <v>0</v>
      </c>
      <c r="V376" s="74">
        <f t="shared" si="216"/>
        <v>0</v>
      </c>
      <c r="W376" s="74">
        <f t="shared" si="217"/>
        <v>0</v>
      </c>
      <c r="X376" s="74">
        <f t="shared" si="218"/>
        <v>0</v>
      </c>
      <c r="Y376" s="74">
        <f t="shared" si="219"/>
        <v>0</v>
      </c>
      <c r="Z376" s="74">
        <f t="shared" si="220"/>
        <v>0</v>
      </c>
      <c r="AA376" s="74">
        <f t="shared" si="221"/>
        <v>0</v>
      </c>
      <c r="AB376" s="74">
        <f t="shared" si="222"/>
        <v>0</v>
      </c>
      <c r="AC376" s="74">
        <f t="shared" si="223"/>
        <v>0</v>
      </c>
      <c r="AD376" s="74">
        <f t="shared" si="224"/>
        <v>0</v>
      </c>
      <c r="AE376" s="74">
        <f t="shared" si="225"/>
        <v>0</v>
      </c>
      <c r="AF376" s="74">
        <f t="shared" si="226"/>
        <v>0</v>
      </c>
      <c r="AG376" s="74">
        <f t="shared" si="227"/>
        <v>0</v>
      </c>
    </row>
    <row r="377" spans="17:33">
      <c r="Q377" s="73">
        <v>5</v>
      </c>
      <c r="R377" s="20" t="s">
        <v>175</v>
      </c>
      <c r="S377" s="20" t="s">
        <v>176</v>
      </c>
      <c r="U377" s="74">
        <f t="shared" si="215"/>
        <v>0</v>
      </c>
      <c r="V377" s="74">
        <f t="shared" si="216"/>
        <v>0</v>
      </c>
      <c r="W377" s="74">
        <f t="shared" si="217"/>
        <v>0</v>
      </c>
      <c r="X377" s="74">
        <f t="shared" si="218"/>
        <v>0</v>
      </c>
      <c r="Y377" s="74">
        <f t="shared" si="219"/>
        <v>0</v>
      </c>
      <c r="Z377" s="74">
        <f t="shared" si="220"/>
        <v>0</v>
      </c>
      <c r="AA377" s="74">
        <f t="shared" si="221"/>
        <v>0</v>
      </c>
      <c r="AB377" s="74">
        <f t="shared" si="222"/>
        <v>0</v>
      </c>
      <c r="AC377" s="74">
        <f t="shared" si="223"/>
        <v>0</v>
      </c>
      <c r="AD377" s="74">
        <f t="shared" si="224"/>
        <v>0</v>
      </c>
      <c r="AE377" s="74">
        <f t="shared" si="225"/>
        <v>0</v>
      </c>
      <c r="AF377" s="74">
        <f t="shared" si="226"/>
        <v>0</v>
      </c>
      <c r="AG377" s="74">
        <f t="shared" si="227"/>
        <v>0</v>
      </c>
    </row>
    <row r="378" spans="17:33">
      <c r="Q378" s="73">
        <v>5</v>
      </c>
      <c r="R378" s="20" t="s">
        <v>175</v>
      </c>
      <c r="S378" s="20" t="s">
        <v>176</v>
      </c>
      <c r="U378" s="74">
        <f t="shared" si="215"/>
        <v>0</v>
      </c>
      <c r="V378" s="74">
        <f t="shared" si="216"/>
        <v>0</v>
      </c>
      <c r="W378" s="74">
        <f t="shared" si="217"/>
        <v>0</v>
      </c>
      <c r="X378" s="74">
        <f t="shared" si="218"/>
        <v>0</v>
      </c>
      <c r="Y378" s="74">
        <f t="shared" si="219"/>
        <v>0</v>
      </c>
      <c r="Z378" s="74">
        <f t="shared" si="220"/>
        <v>0</v>
      </c>
      <c r="AA378" s="74">
        <f t="shared" si="221"/>
        <v>0</v>
      </c>
      <c r="AB378" s="74">
        <f t="shared" si="222"/>
        <v>0</v>
      </c>
      <c r="AC378" s="74">
        <f t="shared" si="223"/>
        <v>0</v>
      </c>
      <c r="AD378" s="74">
        <f t="shared" si="224"/>
        <v>0</v>
      </c>
      <c r="AE378" s="74">
        <f t="shared" si="225"/>
        <v>0</v>
      </c>
      <c r="AF378" s="74">
        <f t="shared" si="226"/>
        <v>0</v>
      </c>
      <c r="AG378" s="74">
        <f t="shared" si="227"/>
        <v>0</v>
      </c>
    </row>
    <row r="379" spans="17:33">
      <c r="Q379" s="73">
        <v>5</v>
      </c>
      <c r="R379" s="20" t="s">
        <v>175</v>
      </c>
      <c r="S379" s="20" t="s">
        <v>176</v>
      </c>
      <c r="U379" s="74">
        <f t="shared" si="215"/>
        <v>0</v>
      </c>
      <c r="V379" s="74">
        <f t="shared" si="216"/>
        <v>0</v>
      </c>
      <c r="W379" s="74">
        <f t="shared" si="217"/>
        <v>0</v>
      </c>
      <c r="X379" s="74">
        <f t="shared" si="218"/>
        <v>0</v>
      </c>
      <c r="Y379" s="74">
        <f t="shared" si="219"/>
        <v>0</v>
      </c>
      <c r="Z379" s="74">
        <f t="shared" si="220"/>
        <v>0</v>
      </c>
      <c r="AA379" s="74">
        <f t="shared" si="221"/>
        <v>0</v>
      </c>
      <c r="AB379" s="74">
        <f t="shared" si="222"/>
        <v>0</v>
      </c>
      <c r="AC379" s="74">
        <f t="shared" si="223"/>
        <v>0</v>
      </c>
      <c r="AD379" s="74">
        <f t="shared" si="224"/>
        <v>0</v>
      </c>
      <c r="AE379" s="74">
        <f t="shared" si="225"/>
        <v>0</v>
      </c>
      <c r="AF379" s="74">
        <f t="shared" si="226"/>
        <v>0</v>
      </c>
      <c r="AG379" s="74">
        <f t="shared" si="227"/>
        <v>0</v>
      </c>
    </row>
    <row r="380" spans="17:33">
      <c r="Q380" s="73">
        <v>5</v>
      </c>
      <c r="R380" s="20" t="s">
        <v>175</v>
      </c>
      <c r="S380" s="20" t="s">
        <v>176</v>
      </c>
      <c r="U380" s="74">
        <f t="shared" si="215"/>
        <v>0</v>
      </c>
      <c r="V380" s="74">
        <f t="shared" si="216"/>
        <v>0</v>
      </c>
      <c r="W380" s="74">
        <f t="shared" si="217"/>
        <v>0</v>
      </c>
      <c r="X380" s="74">
        <f t="shared" si="218"/>
        <v>0</v>
      </c>
      <c r="Y380" s="74">
        <f t="shared" si="219"/>
        <v>0</v>
      </c>
      <c r="Z380" s="74">
        <f t="shared" si="220"/>
        <v>0</v>
      </c>
      <c r="AA380" s="74">
        <f t="shared" si="221"/>
        <v>0</v>
      </c>
      <c r="AB380" s="74">
        <f t="shared" si="222"/>
        <v>0</v>
      </c>
      <c r="AC380" s="74">
        <f t="shared" si="223"/>
        <v>0</v>
      </c>
      <c r="AD380" s="74">
        <f t="shared" si="224"/>
        <v>0</v>
      </c>
      <c r="AE380" s="74">
        <f t="shared" si="225"/>
        <v>0</v>
      </c>
      <c r="AF380" s="74">
        <f t="shared" si="226"/>
        <v>0</v>
      </c>
      <c r="AG380" s="74">
        <f t="shared" si="227"/>
        <v>0</v>
      </c>
    </row>
    <row r="381" spans="17:33">
      <c r="Q381" s="73">
        <v>5</v>
      </c>
      <c r="R381" s="20" t="s">
        <v>175</v>
      </c>
      <c r="S381" s="20" t="s">
        <v>176</v>
      </c>
      <c r="U381" s="74">
        <f t="shared" si="215"/>
        <v>0</v>
      </c>
      <c r="V381" s="74">
        <f t="shared" si="216"/>
        <v>0</v>
      </c>
      <c r="W381" s="74">
        <f t="shared" si="217"/>
        <v>0</v>
      </c>
      <c r="X381" s="74">
        <f t="shared" si="218"/>
        <v>0</v>
      </c>
      <c r="Y381" s="74">
        <f t="shared" si="219"/>
        <v>0</v>
      </c>
      <c r="Z381" s="74">
        <f t="shared" si="220"/>
        <v>0</v>
      </c>
      <c r="AA381" s="74">
        <f t="shared" si="221"/>
        <v>0</v>
      </c>
      <c r="AB381" s="74">
        <f t="shared" si="222"/>
        <v>0</v>
      </c>
      <c r="AC381" s="74">
        <f t="shared" si="223"/>
        <v>0</v>
      </c>
      <c r="AD381" s="74">
        <f t="shared" si="224"/>
        <v>0</v>
      </c>
      <c r="AE381" s="74">
        <f t="shared" si="225"/>
        <v>0</v>
      </c>
      <c r="AF381" s="74">
        <f t="shared" si="226"/>
        <v>0</v>
      </c>
      <c r="AG381" s="74">
        <f t="shared" si="227"/>
        <v>0</v>
      </c>
    </row>
    <row r="382" spans="17:33">
      <c r="Q382" s="75">
        <v>5</v>
      </c>
      <c r="R382" s="76" t="str">
        <f>R381</f>
        <v>Teagen</v>
      </c>
      <c r="S382" s="76" t="str">
        <f>S381</f>
        <v>TEA</v>
      </c>
      <c r="T382" s="75">
        <f>T381</f>
        <v>0</v>
      </c>
      <c r="U382" s="77">
        <f t="shared" ref="U382:AG382" si="228">SUM(U335:U381)</f>
        <v>0</v>
      </c>
      <c r="V382" s="77">
        <f t="shared" si="228"/>
        <v>0</v>
      </c>
      <c r="W382" s="77">
        <f t="shared" si="228"/>
        <v>0</v>
      </c>
      <c r="X382" s="77">
        <f t="shared" si="228"/>
        <v>0</v>
      </c>
      <c r="Y382" s="77">
        <f t="shared" si="228"/>
        <v>0</v>
      </c>
      <c r="Z382" s="77">
        <f t="shared" si="228"/>
        <v>0</v>
      </c>
      <c r="AA382" s="77">
        <f t="shared" si="228"/>
        <v>0</v>
      </c>
      <c r="AB382" s="77">
        <f t="shared" si="228"/>
        <v>0</v>
      </c>
      <c r="AC382" s="77">
        <f t="shared" si="228"/>
        <v>0</v>
      </c>
      <c r="AD382" s="77">
        <f t="shared" si="228"/>
        <v>0</v>
      </c>
      <c r="AE382" s="77">
        <f t="shared" si="228"/>
        <v>0</v>
      </c>
      <c r="AF382" s="77">
        <f t="shared" si="228"/>
        <v>0</v>
      </c>
      <c r="AG382" s="77">
        <f t="shared" si="228"/>
        <v>0</v>
      </c>
    </row>
    <row r="385" spans="17:33">
      <c r="Q385" s="73">
        <v>5</v>
      </c>
      <c r="R385" s="20" t="s">
        <v>175</v>
      </c>
      <c r="S385" s="20" t="s">
        <v>176</v>
      </c>
      <c r="U385" s="74">
        <f t="shared" ref="U385:U400" si="229">IF(5 = Q385, C385 * -1, C385)</f>
        <v>0</v>
      </c>
      <c r="V385" s="74">
        <f t="shared" ref="V385:V400" si="230">IF(5 = Q385, D385 * -1, D385)</f>
        <v>0</v>
      </c>
      <c r="W385" s="74">
        <f t="shared" ref="W385:W400" si="231">IF(5 = Q385, E385 * -1, E385)</f>
        <v>0</v>
      </c>
      <c r="X385" s="74">
        <f t="shared" ref="X385:X400" si="232">IF(5 = Q385, F385 * -1, F385)</f>
        <v>0</v>
      </c>
      <c r="Y385" s="74">
        <f t="shared" ref="Y385:Y400" si="233">IF(5 = Q385, G385 * -1, G385)</f>
        <v>0</v>
      </c>
      <c r="Z385" s="74">
        <f t="shared" ref="Z385:Z400" si="234">IF(5 = Q385, H385 * -1, H385)</f>
        <v>0</v>
      </c>
      <c r="AA385" s="74">
        <f t="shared" ref="AA385:AA400" si="235">IF(5 = Q385, I385 * -1, I385)</f>
        <v>0</v>
      </c>
      <c r="AB385" s="74">
        <f t="shared" ref="AB385:AB400" si="236">IF(5 = Q385, J385 * -1, J385)</f>
        <v>0</v>
      </c>
      <c r="AC385" s="74">
        <f t="shared" ref="AC385:AC400" si="237">IF(5 = Q385, K385 * -1, K385)</f>
        <v>0</v>
      </c>
      <c r="AD385" s="74">
        <f t="shared" ref="AD385:AD400" si="238">IF(5 = Q385, L385 * -1, L385)</f>
        <v>0</v>
      </c>
      <c r="AE385" s="74">
        <f t="shared" ref="AE385:AE400" si="239">IF(5 = Q385, M385 * -1, M385)</f>
        <v>0</v>
      </c>
      <c r="AF385" s="74">
        <f t="shared" ref="AF385:AF400" si="240">IF(5 = Q385, N385 * -1, N385)</f>
        <v>0</v>
      </c>
      <c r="AG385" s="74">
        <f t="shared" ref="AG385:AG400" si="241">IF(5 = Q385, O385 * -1, O385)</f>
        <v>0</v>
      </c>
    </row>
    <row r="386" spans="17:33">
      <c r="Q386" s="73">
        <v>5</v>
      </c>
      <c r="R386" s="20" t="s">
        <v>175</v>
      </c>
      <c r="S386" s="20" t="s">
        <v>176</v>
      </c>
      <c r="U386" s="74">
        <f t="shared" si="229"/>
        <v>0</v>
      </c>
      <c r="V386" s="74">
        <f t="shared" si="230"/>
        <v>0</v>
      </c>
      <c r="W386" s="74">
        <f t="shared" si="231"/>
        <v>0</v>
      </c>
      <c r="X386" s="74">
        <f t="shared" si="232"/>
        <v>0</v>
      </c>
      <c r="Y386" s="74">
        <f t="shared" si="233"/>
        <v>0</v>
      </c>
      <c r="Z386" s="74">
        <f t="shared" si="234"/>
        <v>0</v>
      </c>
      <c r="AA386" s="74">
        <f t="shared" si="235"/>
        <v>0</v>
      </c>
      <c r="AB386" s="74">
        <f t="shared" si="236"/>
        <v>0</v>
      </c>
      <c r="AC386" s="74">
        <f t="shared" si="237"/>
        <v>0</v>
      </c>
      <c r="AD386" s="74">
        <f t="shared" si="238"/>
        <v>0</v>
      </c>
      <c r="AE386" s="74">
        <f t="shared" si="239"/>
        <v>0</v>
      </c>
      <c r="AF386" s="74">
        <f t="shared" si="240"/>
        <v>0</v>
      </c>
      <c r="AG386" s="74">
        <f t="shared" si="241"/>
        <v>0</v>
      </c>
    </row>
    <row r="387" spans="17:33">
      <c r="Q387" s="73">
        <v>5</v>
      </c>
      <c r="R387" s="20" t="s">
        <v>175</v>
      </c>
      <c r="S387" s="20" t="s">
        <v>176</v>
      </c>
      <c r="U387" s="74">
        <f t="shared" si="229"/>
        <v>0</v>
      </c>
      <c r="V387" s="74">
        <f t="shared" si="230"/>
        <v>0</v>
      </c>
      <c r="W387" s="74">
        <f t="shared" si="231"/>
        <v>0</v>
      </c>
      <c r="X387" s="74">
        <f t="shared" si="232"/>
        <v>0</v>
      </c>
      <c r="Y387" s="74">
        <f t="shared" si="233"/>
        <v>0</v>
      </c>
      <c r="Z387" s="74">
        <f t="shared" si="234"/>
        <v>0</v>
      </c>
      <c r="AA387" s="74">
        <f t="shared" si="235"/>
        <v>0</v>
      </c>
      <c r="AB387" s="74">
        <f t="shared" si="236"/>
        <v>0</v>
      </c>
      <c r="AC387" s="74">
        <f t="shared" si="237"/>
        <v>0</v>
      </c>
      <c r="AD387" s="74">
        <f t="shared" si="238"/>
        <v>0</v>
      </c>
      <c r="AE387" s="74">
        <f t="shared" si="239"/>
        <v>0</v>
      </c>
      <c r="AF387" s="74">
        <f t="shared" si="240"/>
        <v>0</v>
      </c>
      <c r="AG387" s="74">
        <f t="shared" si="241"/>
        <v>0</v>
      </c>
    </row>
    <row r="388" spans="17:33">
      <c r="Q388" s="73">
        <v>5</v>
      </c>
      <c r="R388" s="20" t="s">
        <v>175</v>
      </c>
      <c r="S388" s="20" t="s">
        <v>176</v>
      </c>
      <c r="U388" s="74">
        <f t="shared" si="229"/>
        <v>0</v>
      </c>
      <c r="V388" s="74">
        <f t="shared" si="230"/>
        <v>0</v>
      </c>
      <c r="W388" s="74">
        <f t="shared" si="231"/>
        <v>0</v>
      </c>
      <c r="X388" s="74">
        <f t="shared" si="232"/>
        <v>0</v>
      </c>
      <c r="Y388" s="74">
        <f t="shared" si="233"/>
        <v>0</v>
      </c>
      <c r="Z388" s="74">
        <f t="shared" si="234"/>
        <v>0</v>
      </c>
      <c r="AA388" s="74">
        <f t="shared" si="235"/>
        <v>0</v>
      </c>
      <c r="AB388" s="74">
        <f t="shared" si="236"/>
        <v>0</v>
      </c>
      <c r="AC388" s="74">
        <f t="shared" si="237"/>
        <v>0</v>
      </c>
      <c r="AD388" s="74">
        <f t="shared" si="238"/>
        <v>0</v>
      </c>
      <c r="AE388" s="74">
        <f t="shared" si="239"/>
        <v>0</v>
      </c>
      <c r="AF388" s="74">
        <f t="shared" si="240"/>
        <v>0</v>
      </c>
      <c r="AG388" s="74">
        <f t="shared" si="241"/>
        <v>0</v>
      </c>
    </row>
    <row r="389" spans="17:33">
      <c r="Q389" s="73">
        <v>5</v>
      </c>
      <c r="R389" s="20" t="s">
        <v>175</v>
      </c>
      <c r="S389" s="20" t="s">
        <v>176</v>
      </c>
      <c r="U389" s="74">
        <f t="shared" si="229"/>
        <v>0</v>
      </c>
      <c r="V389" s="74">
        <f t="shared" si="230"/>
        <v>0</v>
      </c>
      <c r="W389" s="74">
        <f t="shared" si="231"/>
        <v>0</v>
      </c>
      <c r="X389" s="74">
        <f t="shared" si="232"/>
        <v>0</v>
      </c>
      <c r="Y389" s="74">
        <f t="shared" si="233"/>
        <v>0</v>
      </c>
      <c r="Z389" s="74">
        <f t="shared" si="234"/>
        <v>0</v>
      </c>
      <c r="AA389" s="74">
        <f t="shared" si="235"/>
        <v>0</v>
      </c>
      <c r="AB389" s="74">
        <f t="shared" si="236"/>
        <v>0</v>
      </c>
      <c r="AC389" s="74">
        <f t="shared" si="237"/>
        <v>0</v>
      </c>
      <c r="AD389" s="74">
        <f t="shared" si="238"/>
        <v>0</v>
      </c>
      <c r="AE389" s="74">
        <f t="shared" si="239"/>
        <v>0</v>
      </c>
      <c r="AF389" s="74">
        <f t="shared" si="240"/>
        <v>0</v>
      </c>
      <c r="AG389" s="74">
        <f t="shared" si="241"/>
        <v>0</v>
      </c>
    </row>
    <row r="390" spans="17:33">
      <c r="Q390" s="73">
        <v>5</v>
      </c>
      <c r="R390" s="20" t="s">
        <v>175</v>
      </c>
      <c r="S390" s="20" t="s">
        <v>176</v>
      </c>
      <c r="U390" s="74">
        <f t="shared" si="229"/>
        <v>0</v>
      </c>
      <c r="V390" s="74">
        <f t="shared" si="230"/>
        <v>0</v>
      </c>
      <c r="W390" s="74">
        <f t="shared" si="231"/>
        <v>0</v>
      </c>
      <c r="X390" s="74">
        <f t="shared" si="232"/>
        <v>0</v>
      </c>
      <c r="Y390" s="74">
        <f t="shared" si="233"/>
        <v>0</v>
      </c>
      <c r="Z390" s="74">
        <f t="shared" si="234"/>
        <v>0</v>
      </c>
      <c r="AA390" s="74">
        <f t="shared" si="235"/>
        <v>0</v>
      </c>
      <c r="AB390" s="74">
        <f t="shared" si="236"/>
        <v>0</v>
      </c>
      <c r="AC390" s="74">
        <f t="shared" si="237"/>
        <v>0</v>
      </c>
      <c r="AD390" s="74">
        <f t="shared" si="238"/>
        <v>0</v>
      </c>
      <c r="AE390" s="74">
        <f t="shared" si="239"/>
        <v>0</v>
      </c>
      <c r="AF390" s="74">
        <f t="shared" si="240"/>
        <v>0</v>
      </c>
      <c r="AG390" s="74">
        <f t="shared" si="241"/>
        <v>0</v>
      </c>
    </row>
    <row r="391" spans="17:33">
      <c r="Q391" s="73">
        <v>5</v>
      </c>
      <c r="R391" s="20" t="s">
        <v>175</v>
      </c>
      <c r="S391" s="20" t="s">
        <v>176</v>
      </c>
      <c r="U391" s="74">
        <f t="shared" si="229"/>
        <v>0</v>
      </c>
      <c r="V391" s="74">
        <f t="shared" si="230"/>
        <v>0</v>
      </c>
      <c r="W391" s="74">
        <f t="shared" si="231"/>
        <v>0</v>
      </c>
      <c r="X391" s="74">
        <f t="shared" si="232"/>
        <v>0</v>
      </c>
      <c r="Y391" s="74">
        <f t="shared" si="233"/>
        <v>0</v>
      </c>
      <c r="Z391" s="74">
        <f t="shared" si="234"/>
        <v>0</v>
      </c>
      <c r="AA391" s="74">
        <f t="shared" si="235"/>
        <v>0</v>
      </c>
      <c r="AB391" s="74">
        <f t="shared" si="236"/>
        <v>0</v>
      </c>
      <c r="AC391" s="74">
        <f t="shared" si="237"/>
        <v>0</v>
      </c>
      <c r="AD391" s="74">
        <f t="shared" si="238"/>
        <v>0</v>
      </c>
      <c r="AE391" s="74">
        <f t="shared" si="239"/>
        <v>0</v>
      </c>
      <c r="AF391" s="74">
        <f t="shared" si="240"/>
        <v>0</v>
      </c>
      <c r="AG391" s="74">
        <f t="shared" si="241"/>
        <v>0</v>
      </c>
    </row>
    <row r="392" spans="17:33">
      <c r="Q392" s="73">
        <v>5</v>
      </c>
      <c r="R392" s="20" t="s">
        <v>175</v>
      </c>
      <c r="S392" s="20" t="s">
        <v>176</v>
      </c>
      <c r="U392" s="74">
        <f t="shared" si="229"/>
        <v>0</v>
      </c>
      <c r="V392" s="74">
        <f t="shared" si="230"/>
        <v>0</v>
      </c>
      <c r="W392" s="74">
        <f t="shared" si="231"/>
        <v>0</v>
      </c>
      <c r="X392" s="74">
        <f t="shared" si="232"/>
        <v>0</v>
      </c>
      <c r="Y392" s="74">
        <f t="shared" si="233"/>
        <v>0</v>
      </c>
      <c r="Z392" s="74">
        <f t="shared" si="234"/>
        <v>0</v>
      </c>
      <c r="AA392" s="74">
        <f t="shared" si="235"/>
        <v>0</v>
      </c>
      <c r="AB392" s="74">
        <f t="shared" si="236"/>
        <v>0</v>
      </c>
      <c r="AC392" s="74">
        <f t="shared" si="237"/>
        <v>0</v>
      </c>
      <c r="AD392" s="74">
        <f t="shared" si="238"/>
        <v>0</v>
      </c>
      <c r="AE392" s="74">
        <f t="shared" si="239"/>
        <v>0</v>
      </c>
      <c r="AF392" s="74">
        <f t="shared" si="240"/>
        <v>0</v>
      </c>
      <c r="AG392" s="74">
        <f t="shared" si="241"/>
        <v>0</v>
      </c>
    </row>
    <row r="393" spans="17:33">
      <c r="Q393" s="73">
        <v>5</v>
      </c>
      <c r="R393" s="20" t="s">
        <v>175</v>
      </c>
      <c r="S393" s="20" t="s">
        <v>176</v>
      </c>
      <c r="U393" s="74">
        <f t="shared" si="229"/>
        <v>0</v>
      </c>
      <c r="V393" s="74">
        <f t="shared" si="230"/>
        <v>0</v>
      </c>
      <c r="W393" s="74">
        <f t="shared" si="231"/>
        <v>0</v>
      </c>
      <c r="X393" s="74">
        <f t="shared" si="232"/>
        <v>0</v>
      </c>
      <c r="Y393" s="74">
        <f t="shared" si="233"/>
        <v>0</v>
      </c>
      <c r="Z393" s="74">
        <f t="shared" si="234"/>
        <v>0</v>
      </c>
      <c r="AA393" s="74">
        <f t="shared" si="235"/>
        <v>0</v>
      </c>
      <c r="AB393" s="74">
        <f t="shared" si="236"/>
        <v>0</v>
      </c>
      <c r="AC393" s="74">
        <f t="shared" si="237"/>
        <v>0</v>
      </c>
      <c r="AD393" s="74">
        <f t="shared" si="238"/>
        <v>0</v>
      </c>
      <c r="AE393" s="74">
        <f t="shared" si="239"/>
        <v>0</v>
      </c>
      <c r="AF393" s="74">
        <f t="shared" si="240"/>
        <v>0</v>
      </c>
      <c r="AG393" s="74">
        <f t="shared" si="241"/>
        <v>0</v>
      </c>
    </row>
    <row r="394" spans="17:33">
      <c r="Q394" s="73">
        <v>5</v>
      </c>
      <c r="R394" s="20" t="s">
        <v>175</v>
      </c>
      <c r="S394" s="20" t="s">
        <v>176</v>
      </c>
      <c r="U394" s="74">
        <f t="shared" si="229"/>
        <v>0</v>
      </c>
      <c r="V394" s="74">
        <f t="shared" si="230"/>
        <v>0</v>
      </c>
      <c r="W394" s="74">
        <f t="shared" si="231"/>
        <v>0</v>
      </c>
      <c r="X394" s="74">
        <f t="shared" si="232"/>
        <v>0</v>
      </c>
      <c r="Y394" s="74">
        <f t="shared" si="233"/>
        <v>0</v>
      </c>
      <c r="Z394" s="74">
        <f t="shared" si="234"/>
        <v>0</v>
      </c>
      <c r="AA394" s="74">
        <f t="shared" si="235"/>
        <v>0</v>
      </c>
      <c r="AB394" s="74">
        <f t="shared" si="236"/>
        <v>0</v>
      </c>
      <c r="AC394" s="74">
        <f t="shared" si="237"/>
        <v>0</v>
      </c>
      <c r="AD394" s="74">
        <f t="shared" si="238"/>
        <v>0</v>
      </c>
      <c r="AE394" s="74">
        <f t="shared" si="239"/>
        <v>0</v>
      </c>
      <c r="AF394" s="74">
        <f t="shared" si="240"/>
        <v>0</v>
      </c>
      <c r="AG394" s="74">
        <f t="shared" si="241"/>
        <v>0</v>
      </c>
    </row>
    <row r="395" spans="17:33">
      <c r="Q395" s="73">
        <v>5</v>
      </c>
      <c r="R395" s="20" t="s">
        <v>175</v>
      </c>
      <c r="S395" s="20" t="s">
        <v>176</v>
      </c>
      <c r="U395" s="74">
        <f t="shared" si="229"/>
        <v>0</v>
      </c>
      <c r="V395" s="74">
        <f t="shared" si="230"/>
        <v>0</v>
      </c>
      <c r="W395" s="74">
        <f t="shared" si="231"/>
        <v>0</v>
      </c>
      <c r="X395" s="74">
        <f t="shared" si="232"/>
        <v>0</v>
      </c>
      <c r="Y395" s="74">
        <f t="shared" si="233"/>
        <v>0</v>
      </c>
      <c r="Z395" s="74">
        <f t="shared" si="234"/>
        <v>0</v>
      </c>
      <c r="AA395" s="74">
        <f t="shared" si="235"/>
        <v>0</v>
      </c>
      <c r="AB395" s="74">
        <f t="shared" si="236"/>
        <v>0</v>
      </c>
      <c r="AC395" s="74">
        <f t="shared" si="237"/>
        <v>0</v>
      </c>
      <c r="AD395" s="74">
        <f t="shared" si="238"/>
        <v>0</v>
      </c>
      <c r="AE395" s="74">
        <f t="shared" si="239"/>
        <v>0</v>
      </c>
      <c r="AF395" s="74">
        <f t="shared" si="240"/>
        <v>0</v>
      </c>
      <c r="AG395" s="74">
        <f t="shared" si="241"/>
        <v>0</v>
      </c>
    </row>
    <row r="396" spans="17:33">
      <c r="Q396" s="73">
        <v>5</v>
      </c>
      <c r="R396" s="20" t="s">
        <v>175</v>
      </c>
      <c r="S396" s="20" t="s">
        <v>176</v>
      </c>
      <c r="U396" s="74">
        <f t="shared" si="229"/>
        <v>0</v>
      </c>
      <c r="V396" s="74">
        <f t="shared" si="230"/>
        <v>0</v>
      </c>
      <c r="W396" s="74">
        <f t="shared" si="231"/>
        <v>0</v>
      </c>
      <c r="X396" s="74">
        <f t="shared" si="232"/>
        <v>0</v>
      </c>
      <c r="Y396" s="74">
        <f t="shared" si="233"/>
        <v>0</v>
      </c>
      <c r="Z396" s="74">
        <f t="shared" si="234"/>
        <v>0</v>
      </c>
      <c r="AA396" s="74">
        <f t="shared" si="235"/>
        <v>0</v>
      </c>
      <c r="AB396" s="74">
        <f t="shared" si="236"/>
        <v>0</v>
      </c>
      <c r="AC396" s="74">
        <f t="shared" si="237"/>
        <v>0</v>
      </c>
      <c r="AD396" s="74">
        <f t="shared" si="238"/>
        <v>0</v>
      </c>
      <c r="AE396" s="74">
        <f t="shared" si="239"/>
        <v>0</v>
      </c>
      <c r="AF396" s="74">
        <f t="shared" si="240"/>
        <v>0</v>
      </c>
      <c r="AG396" s="74">
        <f t="shared" si="241"/>
        <v>0</v>
      </c>
    </row>
    <row r="397" spans="17:33">
      <c r="Q397" s="73">
        <v>5</v>
      </c>
      <c r="R397" s="20" t="s">
        <v>175</v>
      </c>
      <c r="S397" s="20" t="s">
        <v>176</v>
      </c>
      <c r="U397" s="74">
        <f t="shared" si="229"/>
        <v>0</v>
      </c>
      <c r="V397" s="74">
        <f t="shared" si="230"/>
        <v>0</v>
      </c>
      <c r="W397" s="74">
        <f t="shared" si="231"/>
        <v>0</v>
      </c>
      <c r="X397" s="74">
        <f t="shared" si="232"/>
        <v>0</v>
      </c>
      <c r="Y397" s="74">
        <f t="shared" si="233"/>
        <v>0</v>
      </c>
      <c r="Z397" s="74">
        <f t="shared" si="234"/>
        <v>0</v>
      </c>
      <c r="AA397" s="74">
        <f t="shared" si="235"/>
        <v>0</v>
      </c>
      <c r="AB397" s="74">
        <f t="shared" si="236"/>
        <v>0</v>
      </c>
      <c r="AC397" s="74">
        <f t="shared" si="237"/>
        <v>0</v>
      </c>
      <c r="AD397" s="74">
        <f t="shared" si="238"/>
        <v>0</v>
      </c>
      <c r="AE397" s="74">
        <f t="shared" si="239"/>
        <v>0</v>
      </c>
      <c r="AF397" s="74">
        <f t="shared" si="240"/>
        <v>0</v>
      </c>
      <c r="AG397" s="74">
        <f t="shared" si="241"/>
        <v>0</v>
      </c>
    </row>
    <row r="398" spans="17:33">
      <c r="Q398" s="73">
        <v>5</v>
      </c>
      <c r="R398" s="20" t="s">
        <v>175</v>
      </c>
      <c r="S398" s="20" t="s">
        <v>176</v>
      </c>
      <c r="U398" s="74">
        <f t="shared" si="229"/>
        <v>0</v>
      </c>
      <c r="V398" s="74">
        <f t="shared" si="230"/>
        <v>0</v>
      </c>
      <c r="W398" s="74">
        <f t="shared" si="231"/>
        <v>0</v>
      </c>
      <c r="X398" s="74">
        <f t="shared" si="232"/>
        <v>0</v>
      </c>
      <c r="Y398" s="74">
        <f t="shared" si="233"/>
        <v>0</v>
      </c>
      <c r="Z398" s="74">
        <f t="shared" si="234"/>
        <v>0</v>
      </c>
      <c r="AA398" s="74">
        <f t="shared" si="235"/>
        <v>0</v>
      </c>
      <c r="AB398" s="74">
        <f t="shared" si="236"/>
        <v>0</v>
      </c>
      <c r="AC398" s="74">
        <f t="shared" si="237"/>
        <v>0</v>
      </c>
      <c r="AD398" s="74">
        <f t="shared" si="238"/>
        <v>0</v>
      </c>
      <c r="AE398" s="74">
        <f t="shared" si="239"/>
        <v>0</v>
      </c>
      <c r="AF398" s="74">
        <f t="shared" si="240"/>
        <v>0</v>
      </c>
      <c r="AG398" s="74">
        <f t="shared" si="241"/>
        <v>0</v>
      </c>
    </row>
    <row r="399" spans="17:33">
      <c r="Q399" s="73">
        <v>5</v>
      </c>
      <c r="R399" s="20" t="s">
        <v>175</v>
      </c>
      <c r="S399" s="20" t="s">
        <v>176</v>
      </c>
      <c r="U399" s="74">
        <f t="shared" si="229"/>
        <v>0</v>
      </c>
      <c r="V399" s="74">
        <f t="shared" si="230"/>
        <v>0</v>
      </c>
      <c r="W399" s="74">
        <f t="shared" si="231"/>
        <v>0</v>
      </c>
      <c r="X399" s="74">
        <f t="shared" si="232"/>
        <v>0</v>
      </c>
      <c r="Y399" s="74">
        <f t="shared" si="233"/>
        <v>0</v>
      </c>
      <c r="Z399" s="74">
        <f t="shared" si="234"/>
        <v>0</v>
      </c>
      <c r="AA399" s="74">
        <f t="shared" si="235"/>
        <v>0</v>
      </c>
      <c r="AB399" s="74">
        <f t="shared" si="236"/>
        <v>0</v>
      </c>
      <c r="AC399" s="74">
        <f t="shared" si="237"/>
        <v>0</v>
      </c>
      <c r="AD399" s="74">
        <f t="shared" si="238"/>
        <v>0</v>
      </c>
      <c r="AE399" s="74">
        <f t="shared" si="239"/>
        <v>0</v>
      </c>
      <c r="AF399" s="74">
        <f t="shared" si="240"/>
        <v>0</v>
      </c>
      <c r="AG399" s="74">
        <f t="shared" si="241"/>
        <v>0</v>
      </c>
    </row>
    <row r="400" spans="17:33">
      <c r="Q400" s="73">
        <v>5</v>
      </c>
      <c r="R400" s="20" t="s">
        <v>175</v>
      </c>
      <c r="S400" s="20" t="s">
        <v>176</v>
      </c>
      <c r="U400" s="74">
        <f t="shared" si="229"/>
        <v>0</v>
      </c>
      <c r="V400" s="74">
        <f t="shared" si="230"/>
        <v>0</v>
      </c>
      <c r="W400" s="74">
        <f t="shared" si="231"/>
        <v>0</v>
      </c>
      <c r="X400" s="74">
        <f t="shared" si="232"/>
        <v>0</v>
      </c>
      <c r="Y400" s="74">
        <f t="shared" si="233"/>
        <v>0</v>
      </c>
      <c r="Z400" s="74">
        <f t="shared" si="234"/>
        <v>0</v>
      </c>
      <c r="AA400" s="74">
        <f t="shared" si="235"/>
        <v>0</v>
      </c>
      <c r="AB400" s="74">
        <f t="shared" si="236"/>
        <v>0</v>
      </c>
      <c r="AC400" s="74">
        <f t="shared" si="237"/>
        <v>0</v>
      </c>
      <c r="AD400" s="74">
        <f t="shared" si="238"/>
        <v>0</v>
      </c>
      <c r="AE400" s="74">
        <f t="shared" si="239"/>
        <v>0</v>
      </c>
      <c r="AF400" s="74">
        <f t="shared" si="240"/>
        <v>0</v>
      </c>
      <c r="AG400" s="74">
        <f t="shared" si="241"/>
        <v>0</v>
      </c>
    </row>
    <row r="401" spans="17:33">
      <c r="Q401" s="75">
        <v>5</v>
      </c>
      <c r="R401" s="76" t="str">
        <f>R400</f>
        <v>Teagen</v>
      </c>
      <c r="S401" s="76" t="str">
        <f>S400</f>
        <v>TEA</v>
      </c>
      <c r="T401" s="75">
        <f>T400</f>
        <v>0</v>
      </c>
      <c r="U401" s="77">
        <f t="shared" ref="U401:AG401" si="242">SUM(U385:U400)</f>
        <v>0</v>
      </c>
      <c r="V401" s="77">
        <f t="shared" si="242"/>
        <v>0</v>
      </c>
      <c r="W401" s="77">
        <f t="shared" si="242"/>
        <v>0</v>
      </c>
      <c r="X401" s="77">
        <f t="shared" si="242"/>
        <v>0</v>
      </c>
      <c r="Y401" s="77">
        <f t="shared" si="242"/>
        <v>0</v>
      </c>
      <c r="Z401" s="77">
        <f t="shared" si="242"/>
        <v>0</v>
      </c>
      <c r="AA401" s="77">
        <f t="shared" si="242"/>
        <v>0</v>
      </c>
      <c r="AB401" s="77">
        <f t="shared" si="242"/>
        <v>0</v>
      </c>
      <c r="AC401" s="77">
        <f t="shared" si="242"/>
        <v>0</v>
      </c>
      <c r="AD401" s="77">
        <f t="shared" si="242"/>
        <v>0</v>
      </c>
      <c r="AE401" s="77">
        <f t="shared" si="242"/>
        <v>0</v>
      </c>
      <c r="AF401" s="77">
        <f t="shared" si="242"/>
        <v>0</v>
      </c>
      <c r="AG401" s="77">
        <f t="shared" si="242"/>
        <v>0</v>
      </c>
    </row>
    <row r="404" spans="17:33">
      <c r="Q404" s="73">
        <v>5</v>
      </c>
      <c r="R404" s="20" t="s">
        <v>175</v>
      </c>
      <c r="S404" s="20" t="s">
        <v>176</v>
      </c>
      <c r="U404" s="74">
        <f t="shared" ref="U404:U435" si="243">IF(5 = Q404, C404 * -1, C404)</f>
        <v>0</v>
      </c>
      <c r="V404" s="74">
        <f t="shared" ref="V404:V435" si="244">IF(5 = Q404, D404 * -1, D404)</f>
        <v>0</v>
      </c>
      <c r="W404" s="74">
        <f t="shared" ref="W404:W435" si="245">IF(5 = Q404, E404 * -1, E404)</f>
        <v>0</v>
      </c>
      <c r="X404" s="74">
        <f t="shared" ref="X404:X435" si="246">IF(5 = Q404, F404 * -1, F404)</f>
        <v>0</v>
      </c>
      <c r="Y404" s="74">
        <f t="shared" ref="Y404:Y435" si="247">IF(5 = Q404, G404 * -1, G404)</f>
        <v>0</v>
      </c>
      <c r="Z404" s="74">
        <f t="shared" ref="Z404:Z435" si="248">IF(5 = Q404, H404 * -1, H404)</f>
        <v>0</v>
      </c>
      <c r="AA404" s="74">
        <f t="shared" ref="AA404:AA435" si="249">IF(5 = Q404, I404 * -1, I404)</f>
        <v>0</v>
      </c>
      <c r="AB404" s="74">
        <f t="shared" ref="AB404:AB435" si="250">IF(5 = Q404, J404 * -1, J404)</f>
        <v>0</v>
      </c>
      <c r="AC404" s="74">
        <f t="shared" ref="AC404:AC435" si="251">IF(5 = Q404, K404 * -1, K404)</f>
        <v>0</v>
      </c>
      <c r="AD404" s="74">
        <f t="shared" ref="AD404:AD435" si="252">IF(5 = Q404, L404 * -1, L404)</f>
        <v>0</v>
      </c>
      <c r="AE404" s="74">
        <f t="shared" ref="AE404:AE435" si="253">IF(5 = Q404, M404 * -1, M404)</f>
        <v>0</v>
      </c>
      <c r="AF404" s="74">
        <f t="shared" ref="AF404:AF435" si="254">IF(5 = Q404, N404 * -1, N404)</f>
        <v>0</v>
      </c>
      <c r="AG404" s="74">
        <f t="shared" ref="AG404:AG435" si="255">IF(5 = Q404, O404 * -1, O404)</f>
        <v>0</v>
      </c>
    </row>
    <row r="405" spans="17:33">
      <c r="Q405" s="73">
        <v>5</v>
      </c>
      <c r="R405" s="20" t="s">
        <v>175</v>
      </c>
      <c r="S405" s="20" t="s">
        <v>176</v>
      </c>
      <c r="U405" s="74">
        <f t="shared" si="243"/>
        <v>0</v>
      </c>
      <c r="V405" s="74">
        <f t="shared" si="244"/>
        <v>0</v>
      </c>
      <c r="W405" s="74">
        <f t="shared" si="245"/>
        <v>0</v>
      </c>
      <c r="X405" s="74">
        <f t="shared" si="246"/>
        <v>0</v>
      </c>
      <c r="Y405" s="74">
        <f t="shared" si="247"/>
        <v>0</v>
      </c>
      <c r="Z405" s="74">
        <f t="shared" si="248"/>
        <v>0</v>
      </c>
      <c r="AA405" s="74">
        <f t="shared" si="249"/>
        <v>0</v>
      </c>
      <c r="AB405" s="74">
        <f t="shared" si="250"/>
        <v>0</v>
      </c>
      <c r="AC405" s="74">
        <f t="shared" si="251"/>
        <v>0</v>
      </c>
      <c r="AD405" s="74">
        <f t="shared" si="252"/>
        <v>0</v>
      </c>
      <c r="AE405" s="74">
        <f t="shared" si="253"/>
        <v>0</v>
      </c>
      <c r="AF405" s="74">
        <f t="shared" si="254"/>
        <v>0</v>
      </c>
      <c r="AG405" s="74">
        <f t="shared" si="255"/>
        <v>0</v>
      </c>
    </row>
    <row r="406" spans="17:33">
      <c r="Q406" s="73">
        <v>5</v>
      </c>
      <c r="R406" s="20" t="s">
        <v>175</v>
      </c>
      <c r="S406" s="20" t="s">
        <v>176</v>
      </c>
      <c r="U406" s="74">
        <f t="shared" si="243"/>
        <v>0</v>
      </c>
      <c r="V406" s="74">
        <f t="shared" si="244"/>
        <v>0</v>
      </c>
      <c r="W406" s="74">
        <f t="shared" si="245"/>
        <v>0</v>
      </c>
      <c r="X406" s="74">
        <f t="shared" si="246"/>
        <v>0</v>
      </c>
      <c r="Y406" s="74">
        <f t="shared" si="247"/>
        <v>0</v>
      </c>
      <c r="Z406" s="74">
        <f t="shared" si="248"/>
        <v>0</v>
      </c>
      <c r="AA406" s="74">
        <f t="shared" si="249"/>
        <v>0</v>
      </c>
      <c r="AB406" s="74">
        <f t="shared" si="250"/>
        <v>0</v>
      </c>
      <c r="AC406" s="74">
        <f t="shared" si="251"/>
        <v>0</v>
      </c>
      <c r="AD406" s="74">
        <f t="shared" si="252"/>
        <v>0</v>
      </c>
      <c r="AE406" s="74">
        <f t="shared" si="253"/>
        <v>0</v>
      </c>
      <c r="AF406" s="74">
        <f t="shared" si="254"/>
        <v>0</v>
      </c>
      <c r="AG406" s="74">
        <f t="shared" si="255"/>
        <v>0</v>
      </c>
    </row>
    <row r="407" spans="17:33">
      <c r="Q407" s="73">
        <v>5</v>
      </c>
      <c r="R407" s="20" t="s">
        <v>175</v>
      </c>
      <c r="S407" s="20" t="s">
        <v>176</v>
      </c>
      <c r="U407" s="74">
        <f t="shared" si="243"/>
        <v>0</v>
      </c>
      <c r="V407" s="74">
        <f t="shared" si="244"/>
        <v>0</v>
      </c>
      <c r="W407" s="74">
        <f t="shared" si="245"/>
        <v>0</v>
      </c>
      <c r="X407" s="74">
        <f t="shared" si="246"/>
        <v>0</v>
      </c>
      <c r="Y407" s="74">
        <f t="shared" si="247"/>
        <v>0</v>
      </c>
      <c r="Z407" s="74">
        <f t="shared" si="248"/>
        <v>0</v>
      </c>
      <c r="AA407" s="74">
        <f t="shared" si="249"/>
        <v>0</v>
      </c>
      <c r="AB407" s="74">
        <f t="shared" si="250"/>
        <v>0</v>
      </c>
      <c r="AC407" s="74">
        <f t="shared" si="251"/>
        <v>0</v>
      </c>
      <c r="AD407" s="74">
        <f t="shared" si="252"/>
        <v>0</v>
      </c>
      <c r="AE407" s="74">
        <f t="shared" si="253"/>
        <v>0</v>
      </c>
      <c r="AF407" s="74">
        <f t="shared" si="254"/>
        <v>0</v>
      </c>
      <c r="AG407" s="74">
        <f t="shared" si="255"/>
        <v>0</v>
      </c>
    </row>
    <row r="408" spans="17:33">
      <c r="Q408" s="73">
        <v>5</v>
      </c>
      <c r="R408" s="20" t="s">
        <v>175</v>
      </c>
      <c r="S408" s="20" t="s">
        <v>176</v>
      </c>
      <c r="U408" s="74">
        <f t="shared" si="243"/>
        <v>0</v>
      </c>
      <c r="V408" s="74">
        <f t="shared" si="244"/>
        <v>0</v>
      </c>
      <c r="W408" s="74">
        <f t="shared" si="245"/>
        <v>0</v>
      </c>
      <c r="X408" s="74">
        <f t="shared" si="246"/>
        <v>0</v>
      </c>
      <c r="Y408" s="74">
        <f t="shared" si="247"/>
        <v>0</v>
      </c>
      <c r="Z408" s="74">
        <f t="shared" si="248"/>
        <v>0</v>
      </c>
      <c r="AA408" s="74">
        <f t="shared" si="249"/>
        <v>0</v>
      </c>
      <c r="AB408" s="74">
        <f t="shared" si="250"/>
        <v>0</v>
      </c>
      <c r="AC408" s="74">
        <f t="shared" si="251"/>
        <v>0</v>
      </c>
      <c r="AD408" s="74">
        <f t="shared" si="252"/>
        <v>0</v>
      </c>
      <c r="AE408" s="74">
        <f t="shared" si="253"/>
        <v>0</v>
      </c>
      <c r="AF408" s="74">
        <f t="shared" si="254"/>
        <v>0</v>
      </c>
      <c r="AG408" s="74">
        <f t="shared" si="255"/>
        <v>0</v>
      </c>
    </row>
    <row r="409" spans="17:33">
      <c r="Q409" s="73">
        <v>5</v>
      </c>
      <c r="R409" s="20" t="s">
        <v>175</v>
      </c>
      <c r="S409" s="20" t="s">
        <v>176</v>
      </c>
      <c r="U409" s="74">
        <f t="shared" si="243"/>
        <v>0</v>
      </c>
      <c r="V409" s="74">
        <f t="shared" si="244"/>
        <v>0</v>
      </c>
      <c r="W409" s="74">
        <f t="shared" si="245"/>
        <v>0</v>
      </c>
      <c r="X409" s="74">
        <f t="shared" si="246"/>
        <v>0</v>
      </c>
      <c r="Y409" s="74">
        <f t="shared" si="247"/>
        <v>0</v>
      </c>
      <c r="Z409" s="74">
        <f t="shared" si="248"/>
        <v>0</v>
      </c>
      <c r="AA409" s="74">
        <f t="shared" si="249"/>
        <v>0</v>
      </c>
      <c r="AB409" s="74">
        <f t="shared" si="250"/>
        <v>0</v>
      </c>
      <c r="AC409" s="74">
        <f t="shared" si="251"/>
        <v>0</v>
      </c>
      <c r="AD409" s="74">
        <f t="shared" si="252"/>
        <v>0</v>
      </c>
      <c r="AE409" s="74">
        <f t="shared" si="253"/>
        <v>0</v>
      </c>
      <c r="AF409" s="74">
        <f t="shared" si="254"/>
        <v>0</v>
      </c>
      <c r="AG409" s="74">
        <f t="shared" si="255"/>
        <v>0</v>
      </c>
    </row>
    <row r="410" spans="17:33">
      <c r="Q410" s="73">
        <v>5</v>
      </c>
      <c r="R410" s="20" t="s">
        <v>175</v>
      </c>
      <c r="S410" s="20" t="s">
        <v>176</v>
      </c>
      <c r="U410" s="74">
        <f t="shared" si="243"/>
        <v>0</v>
      </c>
      <c r="V410" s="74">
        <f t="shared" si="244"/>
        <v>0</v>
      </c>
      <c r="W410" s="74">
        <f t="shared" si="245"/>
        <v>0</v>
      </c>
      <c r="X410" s="74">
        <f t="shared" si="246"/>
        <v>0</v>
      </c>
      <c r="Y410" s="74">
        <f t="shared" si="247"/>
        <v>0</v>
      </c>
      <c r="Z410" s="74">
        <f t="shared" si="248"/>
        <v>0</v>
      </c>
      <c r="AA410" s="74">
        <f t="shared" si="249"/>
        <v>0</v>
      </c>
      <c r="AB410" s="74">
        <f t="shared" si="250"/>
        <v>0</v>
      </c>
      <c r="AC410" s="74">
        <f t="shared" si="251"/>
        <v>0</v>
      </c>
      <c r="AD410" s="74">
        <f t="shared" si="252"/>
        <v>0</v>
      </c>
      <c r="AE410" s="74">
        <f t="shared" si="253"/>
        <v>0</v>
      </c>
      <c r="AF410" s="74">
        <f t="shared" si="254"/>
        <v>0</v>
      </c>
      <c r="AG410" s="74">
        <f t="shared" si="255"/>
        <v>0</v>
      </c>
    </row>
    <row r="411" spans="17:33">
      <c r="Q411" s="73">
        <v>5</v>
      </c>
      <c r="R411" s="20" t="s">
        <v>175</v>
      </c>
      <c r="S411" s="20" t="s">
        <v>176</v>
      </c>
      <c r="U411" s="74">
        <f t="shared" si="243"/>
        <v>0</v>
      </c>
      <c r="V411" s="74">
        <f t="shared" si="244"/>
        <v>0</v>
      </c>
      <c r="W411" s="74">
        <f t="shared" si="245"/>
        <v>0</v>
      </c>
      <c r="X411" s="74">
        <f t="shared" si="246"/>
        <v>0</v>
      </c>
      <c r="Y411" s="74">
        <f t="shared" si="247"/>
        <v>0</v>
      </c>
      <c r="Z411" s="74">
        <f t="shared" si="248"/>
        <v>0</v>
      </c>
      <c r="AA411" s="74">
        <f t="shared" si="249"/>
        <v>0</v>
      </c>
      <c r="AB411" s="74">
        <f t="shared" si="250"/>
        <v>0</v>
      </c>
      <c r="AC411" s="74">
        <f t="shared" si="251"/>
        <v>0</v>
      </c>
      <c r="AD411" s="74">
        <f t="shared" si="252"/>
        <v>0</v>
      </c>
      <c r="AE411" s="74">
        <f t="shared" si="253"/>
        <v>0</v>
      </c>
      <c r="AF411" s="74">
        <f t="shared" si="254"/>
        <v>0</v>
      </c>
      <c r="AG411" s="74">
        <f t="shared" si="255"/>
        <v>0</v>
      </c>
    </row>
    <row r="412" spans="17:33">
      <c r="Q412" s="73">
        <v>5</v>
      </c>
      <c r="R412" s="20" t="s">
        <v>175</v>
      </c>
      <c r="S412" s="20" t="s">
        <v>176</v>
      </c>
      <c r="U412" s="74">
        <f t="shared" si="243"/>
        <v>0</v>
      </c>
      <c r="V412" s="74">
        <f t="shared" si="244"/>
        <v>0</v>
      </c>
      <c r="W412" s="74">
        <f t="shared" si="245"/>
        <v>0</v>
      </c>
      <c r="X412" s="74">
        <f t="shared" si="246"/>
        <v>0</v>
      </c>
      <c r="Y412" s="74">
        <f t="shared" si="247"/>
        <v>0</v>
      </c>
      <c r="Z412" s="74">
        <f t="shared" si="248"/>
        <v>0</v>
      </c>
      <c r="AA412" s="74">
        <f t="shared" si="249"/>
        <v>0</v>
      </c>
      <c r="AB412" s="74">
        <f t="shared" si="250"/>
        <v>0</v>
      </c>
      <c r="AC412" s="74">
        <f t="shared" si="251"/>
        <v>0</v>
      </c>
      <c r="AD412" s="74">
        <f t="shared" si="252"/>
        <v>0</v>
      </c>
      <c r="AE412" s="74">
        <f t="shared" si="253"/>
        <v>0</v>
      </c>
      <c r="AF412" s="74">
        <f t="shared" si="254"/>
        <v>0</v>
      </c>
      <c r="AG412" s="74">
        <f t="shared" si="255"/>
        <v>0</v>
      </c>
    </row>
    <row r="413" spans="17:33">
      <c r="Q413" s="73">
        <v>5</v>
      </c>
      <c r="R413" s="20" t="s">
        <v>175</v>
      </c>
      <c r="S413" s="20" t="s">
        <v>176</v>
      </c>
      <c r="U413" s="74">
        <f t="shared" si="243"/>
        <v>0</v>
      </c>
      <c r="V413" s="74">
        <f t="shared" si="244"/>
        <v>0</v>
      </c>
      <c r="W413" s="74">
        <f t="shared" si="245"/>
        <v>0</v>
      </c>
      <c r="X413" s="74">
        <f t="shared" si="246"/>
        <v>0</v>
      </c>
      <c r="Y413" s="74">
        <f t="shared" si="247"/>
        <v>0</v>
      </c>
      <c r="Z413" s="74">
        <f t="shared" si="248"/>
        <v>0</v>
      </c>
      <c r="AA413" s="74">
        <f t="shared" si="249"/>
        <v>0</v>
      </c>
      <c r="AB413" s="74">
        <f t="shared" si="250"/>
        <v>0</v>
      </c>
      <c r="AC413" s="74">
        <f t="shared" si="251"/>
        <v>0</v>
      </c>
      <c r="AD413" s="74">
        <f t="shared" si="252"/>
        <v>0</v>
      </c>
      <c r="AE413" s="74">
        <f t="shared" si="253"/>
        <v>0</v>
      </c>
      <c r="AF413" s="74">
        <f t="shared" si="254"/>
        <v>0</v>
      </c>
      <c r="AG413" s="74">
        <f t="shared" si="255"/>
        <v>0</v>
      </c>
    </row>
    <row r="414" spans="17:33">
      <c r="Q414" s="73">
        <v>5</v>
      </c>
      <c r="R414" s="20" t="s">
        <v>175</v>
      </c>
      <c r="S414" s="20" t="s">
        <v>176</v>
      </c>
      <c r="U414" s="74">
        <f t="shared" si="243"/>
        <v>0</v>
      </c>
      <c r="V414" s="74">
        <f t="shared" si="244"/>
        <v>0</v>
      </c>
      <c r="W414" s="74">
        <f t="shared" si="245"/>
        <v>0</v>
      </c>
      <c r="X414" s="74">
        <f t="shared" si="246"/>
        <v>0</v>
      </c>
      <c r="Y414" s="74">
        <f t="shared" si="247"/>
        <v>0</v>
      </c>
      <c r="Z414" s="74">
        <f t="shared" si="248"/>
        <v>0</v>
      </c>
      <c r="AA414" s="74">
        <f t="shared" si="249"/>
        <v>0</v>
      </c>
      <c r="AB414" s="74">
        <f t="shared" si="250"/>
        <v>0</v>
      </c>
      <c r="AC414" s="74">
        <f t="shared" si="251"/>
        <v>0</v>
      </c>
      <c r="AD414" s="74">
        <f t="shared" si="252"/>
        <v>0</v>
      </c>
      <c r="AE414" s="74">
        <f t="shared" si="253"/>
        <v>0</v>
      </c>
      <c r="AF414" s="74">
        <f t="shared" si="254"/>
        <v>0</v>
      </c>
      <c r="AG414" s="74">
        <f t="shared" si="255"/>
        <v>0</v>
      </c>
    </row>
    <row r="415" spans="17:33">
      <c r="Q415" s="73">
        <v>5</v>
      </c>
      <c r="R415" s="20" t="s">
        <v>175</v>
      </c>
      <c r="S415" s="20" t="s">
        <v>176</v>
      </c>
      <c r="U415" s="74">
        <f t="shared" si="243"/>
        <v>0</v>
      </c>
      <c r="V415" s="74">
        <f t="shared" si="244"/>
        <v>0</v>
      </c>
      <c r="W415" s="74">
        <f t="shared" si="245"/>
        <v>0</v>
      </c>
      <c r="X415" s="74">
        <f t="shared" si="246"/>
        <v>0</v>
      </c>
      <c r="Y415" s="74">
        <f t="shared" si="247"/>
        <v>0</v>
      </c>
      <c r="Z415" s="74">
        <f t="shared" si="248"/>
        <v>0</v>
      </c>
      <c r="AA415" s="74">
        <f t="shared" si="249"/>
        <v>0</v>
      </c>
      <c r="AB415" s="74">
        <f t="shared" si="250"/>
        <v>0</v>
      </c>
      <c r="AC415" s="74">
        <f t="shared" si="251"/>
        <v>0</v>
      </c>
      <c r="AD415" s="74">
        <f t="shared" si="252"/>
        <v>0</v>
      </c>
      <c r="AE415" s="74">
        <f t="shared" si="253"/>
        <v>0</v>
      </c>
      <c r="AF415" s="74">
        <f t="shared" si="254"/>
        <v>0</v>
      </c>
      <c r="AG415" s="74">
        <f t="shared" si="255"/>
        <v>0</v>
      </c>
    </row>
    <row r="416" spans="17:33">
      <c r="Q416" s="73">
        <v>5</v>
      </c>
      <c r="R416" s="20" t="s">
        <v>175</v>
      </c>
      <c r="S416" s="20" t="s">
        <v>176</v>
      </c>
      <c r="U416" s="74">
        <f t="shared" si="243"/>
        <v>0</v>
      </c>
      <c r="V416" s="74">
        <f t="shared" si="244"/>
        <v>0</v>
      </c>
      <c r="W416" s="74">
        <f t="shared" si="245"/>
        <v>0</v>
      </c>
      <c r="X416" s="74">
        <f t="shared" si="246"/>
        <v>0</v>
      </c>
      <c r="Y416" s="74">
        <f t="shared" si="247"/>
        <v>0</v>
      </c>
      <c r="Z416" s="74">
        <f t="shared" si="248"/>
        <v>0</v>
      </c>
      <c r="AA416" s="74">
        <f t="shared" si="249"/>
        <v>0</v>
      </c>
      <c r="AB416" s="74">
        <f t="shared" si="250"/>
        <v>0</v>
      </c>
      <c r="AC416" s="74">
        <f t="shared" si="251"/>
        <v>0</v>
      </c>
      <c r="AD416" s="74">
        <f t="shared" si="252"/>
        <v>0</v>
      </c>
      <c r="AE416" s="74">
        <f t="shared" si="253"/>
        <v>0</v>
      </c>
      <c r="AF416" s="74">
        <f t="shared" si="254"/>
        <v>0</v>
      </c>
      <c r="AG416" s="74">
        <f t="shared" si="255"/>
        <v>0</v>
      </c>
    </row>
    <row r="417" spans="17:33">
      <c r="Q417" s="73">
        <v>5</v>
      </c>
      <c r="R417" s="20" t="s">
        <v>175</v>
      </c>
      <c r="S417" s="20" t="s">
        <v>176</v>
      </c>
      <c r="U417" s="74">
        <f t="shared" si="243"/>
        <v>0</v>
      </c>
      <c r="V417" s="74">
        <f t="shared" si="244"/>
        <v>0</v>
      </c>
      <c r="W417" s="74">
        <f t="shared" si="245"/>
        <v>0</v>
      </c>
      <c r="X417" s="74">
        <f t="shared" si="246"/>
        <v>0</v>
      </c>
      <c r="Y417" s="74">
        <f t="shared" si="247"/>
        <v>0</v>
      </c>
      <c r="Z417" s="74">
        <f t="shared" si="248"/>
        <v>0</v>
      </c>
      <c r="AA417" s="74">
        <f t="shared" si="249"/>
        <v>0</v>
      </c>
      <c r="AB417" s="74">
        <f t="shared" si="250"/>
        <v>0</v>
      </c>
      <c r="AC417" s="74">
        <f t="shared" si="251"/>
        <v>0</v>
      </c>
      <c r="AD417" s="74">
        <f t="shared" si="252"/>
        <v>0</v>
      </c>
      <c r="AE417" s="74">
        <f t="shared" si="253"/>
        <v>0</v>
      </c>
      <c r="AF417" s="74">
        <f t="shared" si="254"/>
        <v>0</v>
      </c>
      <c r="AG417" s="74">
        <f t="shared" si="255"/>
        <v>0</v>
      </c>
    </row>
    <row r="418" spans="17:33">
      <c r="Q418" s="73">
        <v>5</v>
      </c>
      <c r="R418" s="20" t="s">
        <v>175</v>
      </c>
      <c r="S418" s="20" t="s">
        <v>176</v>
      </c>
      <c r="U418" s="74">
        <f t="shared" si="243"/>
        <v>0</v>
      </c>
      <c r="V418" s="74">
        <f t="shared" si="244"/>
        <v>0</v>
      </c>
      <c r="W418" s="74">
        <f t="shared" si="245"/>
        <v>0</v>
      </c>
      <c r="X418" s="74">
        <f t="shared" si="246"/>
        <v>0</v>
      </c>
      <c r="Y418" s="74">
        <f t="shared" si="247"/>
        <v>0</v>
      </c>
      <c r="Z418" s="74">
        <f t="shared" si="248"/>
        <v>0</v>
      </c>
      <c r="AA418" s="74">
        <f t="shared" si="249"/>
        <v>0</v>
      </c>
      <c r="AB418" s="74">
        <f t="shared" si="250"/>
        <v>0</v>
      </c>
      <c r="AC418" s="74">
        <f t="shared" si="251"/>
        <v>0</v>
      </c>
      <c r="AD418" s="74">
        <f t="shared" si="252"/>
        <v>0</v>
      </c>
      <c r="AE418" s="74">
        <f t="shared" si="253"/>
        <v>0</v>
      </c>
      <c r="AF418" s="74">
        <f t="shared" si="254"/>
        <v>0</v>
      </c>
      <c r="AG418" s="74">
        <f t="shared" si="255"/>
        <v>0</v>
      </c>
    </row>
    <row r="419" spans="17:33">
      <c r="Q419" s="73">
        <v>5</v>
      </c>
      <c r="R419" s="20" t="s">
        <v>175</v>
      </c>
      <c r="S419" s="20" t="s">
        <v>176</v>
      </c>
      <c r="U419" s="74">
        <f t="shared" si="243"/>
        <v>0</v>
      </c>
      <c r="V419" s="74">
        <f t="shared" si="244"/>
        <v>0</v>
      </c>
      <c r="W419" s="74">
        <f t="shared" si="245"/>
        <v>0</v>
      </c>
      <c r="X419" s="74">
        <f t="shared" si="246"/>
        <v>0</v>
      </c>
      <c r="Y419" s="74">
        <f t="shared" si="247"/>
        <v>0</v>
      </c>
      <c r="Z419" s="74">
        <f t="shared" si="248"/>
        <v>0</v>
      </c>
      <c r="AA419" s="74">
        <f t="shared" si="249"/>
        <v>0</v>
      </c>
      <c r="AB419" s="74">
        <f t="shared" si="250"/>
        <v>0</v>
      </c>
      <c r="AC419" s="74">
        <f t="shared" si="251"/>
        <v>0</v>
      </c>
      <c r="AD419" s="74">
        <f t="shared" si="252"/>
        <v>0</v>
      </c>
      <c r="AE419" s="74">
        <f t="shared" si="253"/>
        <v>0</v>
      </c>
      <c r="AF419" s="74">
        <f t="shared" si="254"/>
        <v>0</v>
      </c>
      <c r="AG419" s="74">
        <f t="shared" si="255"/>
        <v>0</v>
      </c>
    </row>
    <row r="420" spans="17:33">
      <c r="Q420" s="73">
        <v>5</v>
      </c>
      <c r="R420" s="20" t="s">
        <v>175</v>
      </c>
      <c r="S420" s="20" t="s">
        <v>176</v>
      </c>
      <c r="U420" s="74">
        <f t="shared" si="243"/>
        <v>0</v>
      </c>
      <c r="V420" s="74">
        <f t="shared" si="244"/>
        <v>0</v>
      </c>
      <c r="W420" s="74">
        <f t="shared" si="245"/>
        <v>0</v>
      </c>
      <c r="X420" s="74">
        <f t="shared" si="246"/>
        <v>0</v>
      </c>
      <c r="Y420" s="74">
        <f t="shared" si="247"/>
        <v>0</v>
      </c>
      <c r="Z420" s="74">
        <f t="shared" si="248"/>
        <v>0</v>
      </c>
      <c r="AA420" s="74">
        <f t="shared" si="249"/>
        <v>0</v>
      </c>
      <c r="AB420" s="74">
        <f t="shared" si="250"/>
        <v>0</v>
      </c>
      <c r="AC420" s="74">
        <f t="shared" si="251"/>
        <v>0</v>
      </c>
      <c r="AD420" s="74">
        <f t="shared" si="252"/>
        <v>0</v>
      </c>
      <c r="AE420" s="74">
        <f t="shared" si="253"/>
        <v>0</v>
      </c>
      <c r="AF420" s="74">
        <f t="shared" si="254"/>
        <v>0</v>
      </c>
      <c r="AG420" s="74">
        <f t="shared" si="255"/>
        <v>0</v>
      </c>
    </row>
    <row r="421" spans="17:33">
      <c r="Q421" s="73">
        <v>5</v>
      </c>
      <c r="R421" s="20" t="s">
        <v>175</v>
      </c>
      <c r="S421" s="20" t="s">
        <v>176</v>
      </c>
      <c r="U421" s="74">
        <f t="shared" si="243"/>
        <v>0</v>
      </c>
      <c r="V421" s="74">
        <f t="shared" si="244"/>
        <v>0</v>
      </c>
      <c r="W421" s="74">
        <f t="shared" si="245"/>
        <v>0</v>
      </c>
      <c r="X421" s="74">
        <f t="shared" si="246"/>
        <v>0</v>
      </c>
      <c r="Y421" s="74">
        <f t="shared" si="247"/>
        <v>0</v>
      </c>
      <c r="Z421" s="74">
        <f t="shared" si="248"/>
        <v>0</v>
      </c>
      <c r="AA421" s="74">
        <f t="shared" si="249"/>
        <v>0</v>
      </c>
      <c r="AB421" s="74">
        <f t="shared" si="250"/>
        <v>0</v>
      </c>
      <c r="AC421" s="74">
        <f t="shared" si="251"/>
        <v>0</v>
      </c>
      <c r="AD421" s="74">
        <f t="shared" si="252"/>
        <v>0</v>
      </c>
      <c r="AE421" s="74">
        <f t="shared" si="253"/>
        <v>0</v>
      </c>
      <c r="AF421" s="74">
        <f t="shared" si="254"/>
        <v>0</v>
      </c>
      <c r="AG421" s="74">
        <f t="shared" si="255"/>
        <v>0</v>
      </c>
    </row>
    <row r="422" spans="17:33">
      <c r="Q422" s="73">
        <v>5</v>
      </c>
      <c r="R422" s="20" t="s">
        <v>175</v>
      </c>
      <c r="S422" s="20" t="s">
        <v>176</v>
      </c>
      <c r="U422" s="74">
        <f t="shared" si="243"/>
        <v>0</v>
      </c>
      <c r="V422" s="74">
        <f t="shared" si="244"/>
        <v>0</v>
      </c>
      <c r="W422" s="74">
        <f t="shared" si="245"/>
        <v>0</v>
      </c>
      <c r="X422" s="74">
        <f t="shared" si="246"/>
        <v>0</v>
      </c>
      <c r="Y422" s="74">
        <f t="shared" si="247"/>
        <v>0</v>
      </c>
      <c r="Z422" s="74">
        <f t="shared" si="248"/>
        <v>0</v>
      </c>
      <c r="AA422" s="74">
        <f t="shared" si="249"/>
        <v>0</v>
      </c>
      <c r="AB422" s="74">
        <f t="shared" si="250"/>
        <v>0</v>
      </c>
      <c r="AC422" s="74">
        <f t="shared" si="251"/>
        <v>0</v>
      </c>
      <c r="AD422" s="74">
        <f t="shared" si="252"/>
        <v>0</v>
      </c>
      <c r="AE422" s="74">
        <f t="shared" si="253"/>
        <v>0</v>
      </c>
      <c r="AF422" s="74">
        <f t="shared" si="254"/>
        <v>0</v>
      </c>
      <c r="AG422" s="74">
        <f t="shared" si="255"/>
        <v>0</v>
      </c>
    </row>
    <row r="423" spans="17:33">
      <c r="Q423" s="73">
        <v>5</v>
      </c>
      <c r="R423" s="20" t="s">
        <v>175</v>
      </c>
      <c r="S423" s="20" t="s">
        <v>176</v>
      </c>
      <c r="U423" s="74">
        <f t="shared" si="243"/>
        <v>0</v>
      </c>
      <c r="V423" s="74">
        <f t="shared" si="244"/>
        <v>0</v>
      </c>
      <c r="W423" s="74">
        <f t="shared" si="245"/>
        <v>0</v>
      </c>
      <c r="X423" s="74">
        <f t="shared" si="246"/>
        <v>0</v>
      </c>
      <c r="Y423" s="74">
        <f t="shared" si="247"/>
        <v>0</v>
      </c>
      <c r="Z423" s="74">
        <f t="shared" si="248"/>
        <v>0</v>
      </c>
      <c r="AA423" s="74">
        <f t="shared" si="249"/>
        <v>0</v>
      </c>
      <c r="AB423" s="74">
        <f t="shared" si="250"/>
        <v>0</v>
      </c>
      <c r="AC423" s="74">
        <f t="shared" si="251"/>
        <v>0</v>
      </c>
      <c r="AD423" s="74">
        <f t="shared" si="252"/>
        <v>0</v>
      </c>
      <c r="AE423" s="74">
        <f t="shared" si="253"/>
        <v>0</v>
      </c>
      <c r="AF423" s="74">
        <f t="shared" si="254"/>
        <v>0</v>
      </c>
      <c r="AG423" s="74">
        <f t="shared" si="255"/>
        <v>0</v>
      </c>
    </row>
    <row r="424" spans="17:33">
      <c r="Q424" s="73">
        <v>5</v>
      </c>
      <c r="R424" s="20" t="s">
        <v>175</v>
      </c>
      <c r="S424" s="20" t="s">
        <v>176</v>
      </c>
      <c r="U424" s="74">
        <f t="shared" si="243"/>
        <v>0</v>
      </c>
      <c r="V424" s="74">
        <f t="shared" si="244"/>
        <v>0</v>
      </c>
      <c r="W424" s="74">
        <f t="shared" si="245"/>
        <v>0</v>
      </c>
      <c r="X424" s="74">
        <f t="shared" si="246"/>
        <v>0</v>
      </c>
      <c r="Y424" s="74">
        <f t="shared" si="247"/>
        <v>0</v>
      </c>
      <c r="Z424" s="74">
        <f t="shared" si="248"/>
        <v>0</v>
      </c>
      <c r="AA424" s="74">
        <f t="shared" si="249"/>
        <v>0</v>
      </c>
      <c r="AB424" s="74">
        <f t="shared" si="250"/>
        <v>0</v>
      </c>
      <c r="AC424" s="74">
        <f t="shared" si="251"/>
        <v>0</v>
      </c>
      <c r="AD424" s="74">
        <f t="shared" si="252"/>
        <v>0</v>
      </c>
      <c r="AE424" s="74">
        <f t="shared" si="253"/>
        <v>0</v>
      </c>
      <c r="AF424" s="74">
        <f t="shared" si="254"/>
        <v>0</v>
      </c>
      <c r="AG424" s="74">
        <f t="shared" si="255"/>
        <v>0</v>
      </c>
    </row>
    <row r="425" spans="17:33">
      <c r="Q425" s="73">
        <v>5</v>
      </c>
      <c r="R425" s="20" t="s">
        <v>175</v>
      </c>
      <c r="S425" s="20" t="s">
        <v>176</v>
      </c>
      <c r="U425" s="74">
        <f t="shared" si="243"/>
        <v>0</v>
      </c>
      <c r="V425" s="74">
        <f t="shared" si="244"/>
        <v>0</v>
      </c>
      <c r="W425" s="74">
        <f t="shared" si="245"/>
        <v>0</v>
      </c>
      <c r="X425" s="74">
        <f t="shared" si="246"/>
        <v>0</v>
      </c>
      <c r="Y425" s="74">
        <f t="shared" si="247"/>
        <v>0</v>
      </c>
      <c r="Z425" s="74">
        <f t="shared" si="248"/>
        <v>0</v>
      </c>
      <c r="AA425" s="74">
        <f t="shared" si="249"/>
        <v>0</v>
      </c>
      <c r="AB425" s="74">
        <f t="shared" si="250"/>
        <v>0</v>
      </c>
      <c r="AC425" s="74">
        <f t="shared" si="251"/>
        <v>0</v>
      </c>
      <c r="AD425" s="74">
        <f t="shared" si="252"/>
        <v>0</v>
      </c>
      <c r="AE425" s="74">
        <f t="shared" si="253"/>
        <v>0</v>
      </c>
      <c r="AF425" s="74">
        <f t="shared" si="254"/>
        <v>0</v>
      </c>
      <c r="AG425" s="74">
        <f t="shared" si="255"/>
        <v>0</v>
      </c>
    </row>
    <row r="426" spans="17:33">
      <c r="Q426" s="73">
        <v>5</v>
      </c>
      <c r="R426" s="20" t="s">
        <v>175</v>
      </c>
      <c r="S426" s="20" t="s">
        <v>176</v>
      </c>
      <c r="U426" s="74">
        <f t="shared" si="243"/>
        <v>0</v>
      </c>
      <c r="V426" s="74">
        <f t="shared" si="244"/>
        <v>0</v>
      </c>
      <c r="W426" s="74">
        <f t="shared" si="245"/>
        <v>0</v>
      </c>
      <c r="X426" s="74">
        <f t="shared" si="246"/>
        <v>0</v>
      </c>
      <c r="Y426" s="74">
        <f t="shared" si="247"/>
        <v>0</v>
      </c>
      <c r="Z426" s="74">
        <f t="shared" si="248"/>
        <v>0</v>
      </c>
      <c r="AA426" s="74">
        <f t="shared" si="249"/>
        <v>0</v>
      </c>
      <c r="AB426" s="74">
        <f t="shared" si="250"/>
        <v>0</v>
      </c>
      <c r="AC426" s="74">
        <f t="shared" si="251"/>
        <v>0</v>
      </c>
      <c r="AD426" s="74">
        <f t="shared" si="252"/>
        <v>0</v>
      </c>
      <c r="AE426" s="74">
        <f t="shared" si="253"/>
        <v>0</v>
      </c>
      <c r="AF426" s="74">
        <f t="shared" si="254"/>
        <v>0</v>
      </c>
      <c r="AG426" s="74">
        <f t="shared" si="255"/>
        <v>0</v>
      </c>
    </row>
    <row r="427" spans="17:33">
      <c r="Q427" s="73">
        <v>5</v>
      </c>
      <c r="R427" s="20" t="s">
        <v>175</v>
      </c>
      <c r="S427" s="20" t="s">
        <v>176</v>
      </c>
      <c r="U427" s="74">
        <f t="shared" si="243"/>
        <v>0</v>
      </c>
      <c r="V427" s="74">
        <f t="shared" si="244"/>
        <v>0</v>
      </c>
      <c r="W427" s="74">
        <f t="shared" si="245"/>
        <v>0</v>
      </c>
      <c r="X427" s="74">
        <f t="shared" si="246"/>
        <v>0</v>
      </c>
      <c r="Y427" s="74">
        <f t="shared" si="247"/>
        <v>0</v>
      </c>
      <c r="Z427" s="74">
        <f t="shared" si="248"/>
        <v>0</v>
      </c>
      <c r="AA427" s="74">
        <f t="shared" si="249"/>
        <v>0</v>
      </c>
      <c r="AB427" s="74">
        <f t="shared" si="250"/>
        <v>0</v>
      </c>
      <c r="AC427" s="74">
        <f t="shared" si="251"/>
        <v>0</v>
      </c>
      <c r="AD427" s="74">
        <f t="shared" si="252"/>
        <v>0</v>
      </c>
      <c r="AE427" s="74">
        <f t="shared" si="253"/>
        <v>0</v>
      </c>
      <c r="AF427" s="74">
        <f t="shared" si="254"/>
        <v>0</v>
      </c>
      <c r="AG427" s="74">
        <f t="shared" si="255"/>
        <v>0</v>
      </c>
    </row>
    <row r="428" spans="17:33">
      <c r="Q428" s="73">
        <v>5</v>
      </c>
      <c r="R428" s="20" t="s">
        <v>175</v>
      </c>
      <c r="S428" s="20" t="s">
        <v>176</v>
      </c>
      <c r="U428" s="74">
        <f t="shared" si="243"/>
        <v>0</v>
      </c>
      <c r="V428" s="74">
        <f t="shared" si="244"/>
        <v>0</v>
      </c>
      <c r="W428" s="74">
        <f t="shared" si="245"/>
        <v>0</v>
      </c>
      <c r="X428" s="74">
        <f t="shared" si="246"/>
        <v>0</v>
      </c>
      <c r="Y428" s="74">
        <f t="shared" si="247"/>
        <v>0</v>
      </c>
      <c r="Z428" s="74">
        <f t="shared" si="248"/>
        <v>0</v>
      </c>
      <c r="AA428" s="74">
        <f t="shared" si="249"/>
        <v>0</v>
      </c>
      <c r="AB428" s="74">
        <f t="shared" si="250"/>
        <v>0</v>
      </c>
      <c r="AC428" s="74">
        <f t="shared" si="251"/>
        <v>0</v>
      </c>
      <c r="AD428" s="74">
        <f t="shared" si="252"/>
        <v>0</v>
      </c>
      <c r="AE428" s="74">
        <f t="shared" si="253"/>
        <v>0</v>
      </c>
      <c r="AF428" s="74">
        <f t="shared" si="254"/>
        <v>0</v>
      </c>
      <c r="AG428" s="74">
        <f t="shared" si="255"/>
        <v>0</v>
      </c>
    </row>
    <row r="429" spans="17:33">
      <c r="Q429" s="73">
        <v>5</v>
      </c>
      <c r="R429" s="20" t="s">
        <v>175</v>
      </c>
      <c r="S429" s="20" t="s">
        <v>176</v>
      </c>
      <c r="U429" s="74">
        <f t="shared" si="243"/>
        <v>0</v>
      </c>
      <c r="V429" s="74">
        <f t="shared" si="244"/>
        <v>0</v>
      </c>
      <c r="W429" s="74">
        <f t="shared" si="245"/>
        <v>0</v>
      </c>
      <c r="X429" s="74">
        <f t="shared" si="246"/>
        <v>0</v>
      </c>
      <c r="Y429" s="74">
        <f t="shared" si="247"/>
        <v>0</v>
      </c>
      <c r="Z429" s="74">
        <f t="shared" si="248"/>
        <v>0</v>
      </c>
      <c r="AA429" s="74">
        <f t="shared" si="249"/>
        <v>0</v>
      </c>
      <c r="AB429" s="74">
        <f t="shared" si="250"/>
        <v>0</v>
      </c>
      <c r="AC429" s="74">
        <f t="shared" si="251"/>
        <v>0</v>
      </c>
      <c r="AD429" s="74">
        <f t="shared" si="252"/>
        <v>0</v>
      </c>
      <c r="AE429" s="74">
        <f t="shared" si="253"/>
        <v>0</v>
      </c>
      <c r="AF429" s="74">
        <f t="shared" si="254"/>
        <v>0</v>
      </c>
      <c r="AG429" s="74">
        <f t="shared" si="255"/>
        <v>0</v>
      </c>
    </row>
    <row r="430" spans="17:33">
      <c r="Q430" s="73">
        <v>5</v>
      </c>
      <c r="R430" s="20" t="s">
        <v>175</v>
      </c>
      <c r="S430" s="20" t="s">
        <v>176</v>
      </c>
      <c r="U430" s="74">
        <f t="shared" si="243"/>
        <v>0</v>
      </c>
      <c r="V430" s="74">
        <f t="shared" si="244"/>
        <v>0</v>
      </c>
      <c r="W430" s="74">
        <f t="shared" si="245"/>
        <v>0</v>
      </c>
      <c r="X430" s="74">
        <f t="shared" si="246"/>
        <v>0</v>
      </c>
      <c r="Y430" s="74">
        <f t="shared" si="247"/>
        <v>0</v>
      </c>
      <c r="Z430" s="74">
        <f t="shared" si="248"/>
        <v>0</v>
      </c>
      <c r="AA430" s="74">
        <f t="shared" si="249"/>
        <v>0</v>
      </c>
      <c r="AB430" s="74">
        <f t="shared" si="250"/>
        <v>0</v>
      </c>
      <c r="AC430" s="74">
        <f t="shared" si="251"/>
        <v>0</v>
      </c>
      <c r="AD430" s="74">
        <f t="shared" si="252"/>
        <v>0</v>
      </c>
      <c r="AE430" s="74">
        <f t="shared" si="253"/>
        <v>0</v>
      </c>
      <c r="AF430" s="74">
        <f t="shared" si="254"/>
        <v>0</v>
      </c>
      <c r="AG430" s="74">
        <f t="shared" si="255"/>
        <v>0</v>
      </c>
    </row>
    <row r="431" spans="17:33">
      <c r="Q431" s="73">
        <v>5</v>
      </c>
      <c r="R431" s="20" t="s">
        <v>175</v>
      </c>
      <c r="S431" s="20" t="s">
        <v>176</v>
      </c>
      <c r="U431" s="74">
        <f t="shared" si="243"/>
        <v>0</v>
      </c>
      <c r="V431" s="74">
        <f t="shared" si="244"/>
        <v>0</v>
      </c>
      <c r="W431" s="74">
        <f t="shared" si="245"/>
        <v>0</v>
      </c>
      <c r="X431" s="74">
        <f t="shared" si="246"/>
        <v>0</v>
      </c>
      <c r="Y431" s="74">
        <f t="shared" si="247"/>
        <v>0</v>
      </c>
      <c r="Z431" s="74">
        <f t="shared" si="248"/>
        <v>0</v>
      </c>
      <c r="AA431" s="74">
        <f t="shared" si="249"/>
        <v>0</v>
      </c>
      <c r="AB431" s="74">
        <f t="shared" si="250"/>
        <v>0</v>
      </c>
      <c r="AC431" s="74">
        <f t="shared" si="251"/>
        <v>0</v>
      </c>
      <c r="AD431" s="74">
        <f t="shared" si="252"/>
        <v>0</v>
      </c>
      <c r="AE431" s="74">
        <f t="shared" si="253"/>
        <v>0</v>
      </c>
      <c r="AF431" s="74">
        <f t="shared" si="254"/>
        <v>0</v>
      </c>
      <c r="AG431" s="74">
        <f t="shared" si="255"/>
        <v>0</v>
      </c>
    </row>
    <row r="432" spans="17:33">
      <c r="Q432" s="73">
        <v>5</v>
      </c>
      <c r="R432" s="20" t="s">
        <v>175</v>
      </c>
      <c r="S432" s="20" t="s">
        <v>176</v>
      </c>
      <c r="U432" s="74">
        <f t="shared" si="243"/>
        <v>0</v>
      </c>
      <c r="V432" s="74">
        <f t="shared" si="244"/>
        <v>0</v>
      </c>
      <c r="W432" s="74">
        <f t="shared" si="245"/>
        <v>0</v>
      </c>
      <c r="X432" s="74">
        <f t="shared" si="246"/>
        <v>0</v>
      </c>
      <c r="Y432" s="74">
        <f t="shared" si="247"/>
        <v>0</v>
      </c>
      <c r="Z432" s="74">
        <f t="shared" si="248"/>
        <v>0</v>
      </c>
      <c r="AA432" s="74">
        <f t="shared" si="249"/>
        <v>0</v>
      </c>
      <c r="AB432" s="74">
        <f t="shared" si="250"/>
        <v>0</v>
      </c>
      <c r="AC432" s="74">
        <f t="shared" si="251"/>
        <v>0</v>
      </c>
      <c r="AD432" s="74">
        <f t="shared" si="252"/>
        <v>0</v>
      </c>
      <c r="AE432" s="74">
        <f t="shared" si="253"/>
        <v>0</v>
      </c>
      <c r="AF432" s="74">
        <f t="shared" si="254"/>
        <v>0</v>
      </c>
      <c r="AG432" s="74">
        <f t="shared" si="255"/>
        <v>0</v>
      </c>
    </row>
    <row r="433" spans="17:33">
      <c r="Q433" s="73">
        <v>5</v>
      </c>
      <c r="R433" s="20" t="s">
        <v>175</v>
      </c>
      <c r="S433" s="20" t="s">
        <v>176</v>
      </c>
      <c r="U433" s="74">
        <f t="shared" si="243"/>
        <v>0</v>
      </c>
      <c r="V433" s="74">
        <f t="shared" si="244"/>
        <v>0</v>
      </c>
      <c r="W433" s="74">
        <f t="shared" si="245"/>
        <v>0</v>
      </c>
      <c r="X433" s="74">
        <f t="shared" si="246"/>
        <v>0</v>
      </c>
      <c r="Y433" s="74">
        <f t="shared" si="247"/>
        <v>0</v>
      </c>
      <c r="Z433" s="74">
        <f t="shared" si="248"/>
        <v>0</v>
      </c>
      <c r="AA433" s="74">
        <f t="shared" si="249"/>
        <v>0</v>
      </c>
      <c r="AB433" s="74">
        <f t="shared" si="250"/>
        <v>0</v>
      </c>
      <c r="AC433" s="74">
        <f t="shared" si="251"/>
        <v>0</v>
      </c>
      <c r="AD433" s="74">
        <f t="shared" si="252"/>
        <v>0</v>
      </c>
      <c r="AE433" s="74">
        <f t="shared" si="253"/>
        <v>0</v>
      </c>
      <c r="AF433" s="74">
        <f t="shared" si="254"/>
        <v>0</v>
      </c>
      <c r="AG433" s="74">
        <f t="shared" si="255"/>
        <v>0</v>
      </c>
    </row>
    <row r="434" spans="17:33">
      <c r="Q434" s="73">
        <v>5</v>
      </c>
      <c r="R434" s="20" t="s">
        <v>175</v>
      </c>
      <c r="S434" s="20" t="s">
        <v>176</v>
      </c>
      <c r="U434" s="74">
        <f t="shared" si="243"/>
        <v>0</v>
      </c>
      <c r="V434" s="74">
        <f t="shared" si="244"/>
        <v>0</v>
      </c>
      <c r="W434" s="74">
        <f t="shared" si="245"/>
        <v>0</v>
      </c>
      <c r="X434" s="74">
        <f t="shared" si="246"/>
        <v>0</v>
      </c>
      <c r="Y434" s="74">
        <f t="shared" si="247"/>
        <v>0</v>
      </c>
      <c r="Z434" s="74">
        <f t="shared" si="248"/>
        <v>0</v>
      </c>
      <c r="AA434" s="74">
        <f t="shared" si="249"/>
        <v>0</v>
      </c>
      <c r="AB434" s="74">
        <f t="shared" si="250"/>
        <v>0</v>
      </c>
      <c r="AC434" s="74">
        <f t="shared" si="251"/>
        <v>0</v>
      </c>
      <c r="AD434" s="74">
        <f t="shared" si="252"/>
        <v>0</v>
      </c>
      <c r="AE434" s="74">
        <f t="shared" si="253"/>
        <v>0</v>
      </c>
      <c r="AF434" s="74">
        <f t="shared" si="254"/>
        <v>0</v>
      </c>
      <c r="AG434" s="74">
        <f t="shared" si="255"/>
        <v>0</v>
      </c>
    </row>
    <row r="435" spans="17:33">
      <c r="Q435" s="73">
        <v>5</v>
      </c>
      <c r="R435" s="20" t="s">
        <v>175</v>
      </c>
      <c r="S435" s="20" t="s">
        <v>176</v>
      </c>
      <c r="U435" s="74">
        <f t="shared" si="243"/>
        <v>0</v>
      </c>
      <c r="V435" s="74">
        <f t="shared" si="244"/>
        <v>0</v>
      </c>
      <c r="W435" s="74">
        <f t="shared" si="245"/>
        <v>0</v>
      </c>
      <c r="X435" s="74">
        <f t="shared" si="246"/>
        <v>0</v>
      </c>
      <c r="Y435" s="74">
        <f t="shared" si="247"/>
        <v>0</v>
      </c>
      <c r="Z435" s="74">
        <f t="shared" si="248"/>
        <v>0</v>
      </c>
      <c r="AA435" s="74">
        <f t="shared" si="249"/>
        <v>0</v>
      </c>
      <c r="AB435" s="74">
        <f t="shared" si="250"/>
        <v>0</v>
      </c>
      <c r="AC435" s="74">
        <f t="shared" si="251"/>
        <v>0</v>
      </c>
      <c r="AD435" s="74">
        <f t="shared" si="252"/>
        <v>0</v>
      </c>
      <c r="AE435" s="74">
        <f t="shared" si="253"/>
        <v>0</v>
      </c>
      <c r="AF435" s="74">
        <f t="shared" si="254"/>
        <v>0</v>
      </c>
      <c r="AG435" s="74">
        <f t="shared" si="255"/>
        <v>0</v>
      </c>
    </row>
    <row r="436" spans="17:33">
      <c r="Q436" s="73">
        <v>5</v>
      </c>
      <c r="R436" s="20" t="s">
        <v>175</v>
      </c>
      <c r="S436" s="20" t="s">
        <v>176</v>
      </c>
      <c r="U436" s="74">
        <f t="shared" ref="U436:U467" si="256">IF(5 = Q436, C436 * -1, C436)</f>
        <v>0</v>
      </c>
      <c r="V436" s="74">
        <f t="shared" ref="V436:V467" si="257">IF(5 = Q436, D436 * -1, D436)</f>
        <v>0</v>
      </c>
      <c r="W436" s="74">
        <f t="shared" ref="W436:W467" si="258">IF(5 = Q436, E436 * -1, E436)</f>
        <v>0</v>
      </c>
      <c r="X436" s="74">
        <f t="shared" ref="X436:X467" si="259">IF(5 = Q436, F436 * -1, F436)</f>
        <v>0</v>
      </c>
      <c r="Y436" s="74">
        <f t="shared" ref="Y436:Y467" si="260">IF(5 = Q436, G436 * -1, G436)</f>
        <v>0</v>
      </c>
      <c r="Z436" s="74">
        <f t="shared" ref="Z436:Z467" si="261">IF(5 = Q436, H436 * -1, H436)</f>
        <v>0</v>
      </c>
      <c r="AA436" s="74">
        <f t="shared" ref="AA436:AA467" si="262">IF(5 = Q436, I436 * -1, I436)</f>
        <v>0</v>
      </c>
      <c r="AB436" s="74">
        <f t="shared" ref="AB436:AB467" si="263">IF(5 = Q436, J436 * -1, J436)</f>
        <v>0</v>
      </c>
      <c r="AC436" s="74">
        <f t="shared" ref="AC436:AC467" si="264">IF(5 = Q436, K436 * -1, K436)</f>
        <v>0</v>
      </c>
      <c r="AD436" s="74">
        <f t="shared" ref="AD436:AD467" si="265">IF(5 = Q436, L436 * -1, L436)</f>
        <v>0</v>
      </c>
      <c r="AE436" s="74">
        <f t="shared" ref="AE436:AE467" si="266">IF(5 = Q436, M436 * -1, M436)</f>
        <v>0</v>
      </c>
      <c r="AF436" s="74">
        <f t="shared" ref="AF436:AF467" si="267">IF(5 = Q436, N436 * -1, N436)</f>
        <v>0</v>
      </c>
      <c r="AG436" s="74">
        <f t="shared" ref="AG436:AG467" si="268">IF(5 = Q436, O436 * -1, O436)</f>
        <v>0</v>
      </c>
    </row>
    <row r="437" spans="17:33">
      <c r="Q437" s="73">
        <v>5</v>
      </c>
      <c r="R437" s="20" t="s">
        <v>175</v>
      </c>
      <c r="S437" s="20" t="s">
        <v>176</v>
      </c>
      <c r="U437" s="74">
        <f t="shared" si="256"/>
        <v>0</v>
      </c>
      <c r="V437" s="74">
        <f t="shared" si="257"/>
        <v>0</v>
      </c>
      <c r="W437" s="74">
        <f t="shared" si="258"/>
        <v>0</v>
      </c>
      <c r="X437" s="74">
        <f t="shared" si="259"/>
        <v>0</v>
      </c>
      <c r="Y437" s="74">
        <f t="shared" si="260"/>
        <v>0</v>
      </c>
      <c r="Z437" s="74">
        <f t="shared" si="261"/>
        <v>0</v>
      </c>
      <c r="AA437" s="74">
        <f t="shared" si="262"/>
        <v>0</v>
      </c>
      <c r="AB437" s="74">
        <f t="shared" si="263"/>
        <v>0</v>
      </c>
      <c r="AC437" s="74">
        <f t="shared" si="264"/>
        <v>0</v>
      </c>
      <c r="AD437" s="74">
        <f t="shared" si="265"/>
        <v>0</v>
      </c>
      <c r="AE437" s="74">
        <f t="shared" si="266"/>
        <v>0</v>
      </c>
      <c r="AF437" s="74">
        <f t="shared" si="267"/>
        <v>0</v>
      </c>
      <c r="AG437" s="74">
        <f t="shared" si="268"/>
        <v>0</v>
      </c>
    </row>
    <row r="438" spans="17:33">
      <c r="Q438" s="73">
        <v>5</v>
      </c>
      <c r="R438" s="20" t="s">
        <v>175</v>
      </c>
      <c r="S438" s="20" t="s">
        <v>176</v>
      </c>
      <c r="U438" s="74">
        <f t="shared" si="256"/>
        <v>0</v>
      </c>
      <c r="V438" s="74">
        <f t="shared" si="257"/>
        <v>0</v>
      </c>
      <c r="W438" s="74">
        <f t="shared" si="258"/>
        <v>0</v>
      </c>
      <c r="X438" s="74">
        <f t="shared" si="259"/>
        <v>0</v>
      </c>
      <c r="Y438" s="74">
        <f t="shared" si="260"/>
        <v>0</v>
      </c>
      <c r="Z438" s="74">
        <f t="shared" si="261"/>
        <v>0</v>
      </c>
      <c r="AA438" s="74">
        <f t="shared" si="262"/>
        <v>0</v>
      </c>
      <c r="AB438" s="74">
        <f t="shared" si="263"/>
        <v>0</v>
      </c>
      <c r="AC438" s="74">
        <f t="shared" si="264"/>
        <v>0</v>
      </c>
      <c r="AD438" s="74">
        <f t="shared" si="265"/>
        <v>0</v>
      </c>
      <c r="AE438" s="74">
        <f t="shared" si="266"/>
        <v>0</v>
      </c>
      <c r="AF438" s="74">
        <f t="shared" si="267"/>
        <v>0</v>
      </c>
      <c r="AG438" s="74">
        <f t="shared" si="268"/>
        <v>0</v>
      </c>
    </row>
    <row r="439" spans="17:33">
      <c r="Q439" s="73">
        <v>5</v>
      </c>
      <c r="R439" s="20" t="s">
        <v>175</v>
      </c>
      <c r="S439" s="20" t="s">
        <v>176</v>
      </c>
      <c r="U439" s="74">
        <f t="shared" si="256"/>
        <v>0</v>
      </c>
      <c r="V439" s="74">
        <f t="shared" si="257"/>
        <v>0</v>
      </c>
      <c r="W439" s="74">
        <f t="shared" si="258"/>
        <v>0</v>
      </c>
      <c r="X439" s="74">
        <f t="shared" si="259"/>
        <v>0</v>
      </c>
      <c r="Y439" s="74">
        <f t="shared" si="260"/>
        <v>0</v>
      </c>
      <c r="Z439" s="74">
        <f t="shared" si="261"/>
        <v>0</v>
      </c>
      <c r="AA439" s="74">
        <f t="shared" si="262"/>
        <v>0</v>
      </c>
      <c r="AB439" s="74">
        <f t="shared" si="263"/>
        <v>0</v>
      </c>
      <c r="AC439" s="74">
        <f t="shared" si="264"/>
        <v>0</v>
      </c>
      <c r="AD439" s="74">
        <f t="shared" si="265"/>
        <v>0</v>
      </c>
      <c r="AE439" s="74">
        <f t="shared" si="266"/>
        <v>0</v>
      </c>
      <c r="AF439" s="74">
        <f t="shared" si="267"/>
        <v>0</v>
      </c>
      <c r="AG439" s="74">
        <f t="shared" si="268"/>
        <v>0</v>
      </c>
    </row>
    <row r="440" spans="17:33">
      <c r="Q440" s="73">
        <v>5</v>
      </c>
      <c r="R440" s="20" t="s">
        <v>175</v>
      </c>
      <c r="S440" s="20" t="s">
        <v>176</v>
      </c>
      <c r="U440" s="74">
        <f t="shared" si="256"/>
        <v>0</v>
      </c>
      <c r="V440" s="74">
        <f t="shared" si="257"/>
        <v>0</v>
      </c>
      <c r="W440" s="74">
        <f t="shared" si="258"/>
        <v>0</v>
      </c>
      <c r="X440" s="74">
        <f t="shared" si="259"/>
        <v>0</v>
      </c>
      <c r="Y440" s="74">
        <f t="shared" si="260"/>
        <v>0</v>
      </c>
      <c r="Z440" s="74">
        <f t="shared" si="261"/>
        <v>0</v>
      </c>
      <c r="AA440" s="74">
        <f t="shared" si="262"/>
        <v>0</v>
      </c>
      <c r="AB440" s="74">
        <f t="shared" si="263"/>
        <v>0</v>
      </c>
      <c r="AC440" s="74">
        <f t="shared" si="264"/>
        <v>0</v>
      </c>
      <c r="AD440" s="74">
        <f t="shared" si="265"/>
        <v>0</v>
      </c>
      <c r="AE440" s="74">
        <f t="shared" si="266"/>
        <v>0</v>
      </c>
      <c r="AF440" s="74">
        <f t="shared" si="267"/>
        <v>0</v>
      </c>
      <c r="AG440" s="74">
        <f t="shared" si="268"/>
        <v>0</v>
      </c>
    </row>
    <row r="441" spans="17:33">
      <c r="Q441" s="73">
        <v>5</v>
      </c>
      <c r="R441" s="20" t="s">
        <v>175</v>
      </c>
      <c r="S441" s="20" t="s">
        <v>176</v>
      </c>
      <c r="U441" s="74">
        <f t="shared" si="256"/>
        <v>0</v>
      </c>
      <c r="V441" s="74">
        <f t="shared" si="257"/>
        <v>0</v>
      </c>
      <c r="W441" s="74">
        <f t="shared" si="258"/>
        <v>0</v>
      </c>
      <c r="X441" s="74">
        <f t="shared" si="259"/>
        <v>0</v>
      </c>
      <c r="Y441" s="74">
        <f t="shared" si="260"/>
        <v>0</v>
      </c>
      <c r="Z441" s="74">
        <f t="shared" si="261"/>
        <v>0</v>
      </c>
      <c r="AA441" s="74">
        <f t="shared" si="262"/>
        <v>0</v>
      </c>
      <c r="AB441" s="74">
        <f t="shared" si="263"/>
        <v>0</v>
      </c>
      <c r="AC441" s="74">
        <f t="shared" si="264"/>
        <v>0</v>
      </c>
      <c r="AD441" s="74">
        <f t="shared" si="265"/>
        <v>0</v>
      </c>
      <c r="AE441" s="74">
        <f t="shared" si="266"/>
        <v>0</v>
      </c>
      <c r="AF441" s="74">
        <f t="shared" si="267"/>
        <v>0</v>
      </c>
      <c r="AG441" s="74">
        <f t="shared" si="268"/>
        <v>0</v>
      </c>
    </row>
    <row r="442" spans="17:33">
      <c r="Q442" s="73">
        <v>5</v>
      </c>
      <c r="R442" s="20" t="s">
        <v>175</v>
      </c>
      <c r="S442" s="20" t="s">
        <v>176</v>
      </c>
      <c r="U442" s="74">
        <f t="shared" si="256"/>
        <v>0</v>
      </c>
      <c r="V442" s="74">
        <f t="shared" si="257"/>
        <v>0</v>
      </c>
      <c r="W442" s="74">
        <f t="shared" si="258"/>
        <v>0</v>
      </c>
      <c r="X442" s="74">
        <f t="shared" si="259"/>
        <v>0</v>
      </c>
      <c r="Y442" s="74">
        <f t="shared" si="260"/>
        <v>0</v>
      </c>
      <c r="Z442" s="74">
        <f t="shared" si="261"/>
        <v>0</v>
      </c>
      <c r="AA442" s="74">
        <f t="shared" si="262"/>
        <v>0</v>
      </c>
      <c r="AB442" s="74">
        <f t="shared" si="263"/>
        <v>0</v>
      </c>
      <c r="AC442" s="74">
        <f t="shared" si="264"/>
        <v>0</v>
      </c>
      <c r="AD442" s="74">
        <f t="shared" si="265"/>
        <v>0</v>
      </c>
      <c r="AE442" s="74">
        <f t="shared" si="266"/>
        <v>0</v>
      </c>
      <c r="AF442" s="74">
        <f t="shared" si="267"/>
        <v>0</v>
      </c>
      <c r="AG442" s="74">
        <f t="shared" si="268"/>
        <v>0</v>
      </c>
    </row>
    <row r="443" spans="17:33">
      <c r="Q443" s="73">
        <v>5</v>
      </c>
      <c r="R443" s="20" t="s">
        <v>175</v>
      </c>
      <c r="S443" s="20" t="s">
        <v>176</v>
      </c>
      <c r="U443" s="74">
        <f t="shared" si="256"/>
        <v>0</v>
      </c>
      <c r="V443" s="74">
        <f t="shared" si="257"/>
        <v>0</v>
      </c>
      <c r="W443" s="74">
        <f t="shared" si="258"/>
        <v>0</v>
      </c>
      <c r="X443" s="74">
        <f t="shared" si="259"/>
        <v>0</v>
      </c>
      <c r="Y443" s="74">
        <f t="shared" si="260"/>
        <v>0</v>
      </c>
      <c r="Z443" s="74">
        <f t="shared" si="261"/>
        <v>0</v>
      </c>
      <c r="AA443" s="74">
        <f t="shared" si="262"/>
        <v>0</v>
      </c>
      <c r="AB443" s="74">
        <f t="shared" si="263"/>
        <v>0</v>
      </c>
      <c r="AC443" s="74">
        <f t="shared" si="264"/>
        <v>0</v>
      </c>
      <c r="AD443" s="74">
        <f t="shared" si="265"/>
        <v>0</v>
      </c>
      <c r="AE443" s="74">
        <f t="shared" si="266"/>
        <v>0</v>
      </c>
      <c r="AF443" s="74">
        <f t="shared" si="267"/>
        <v>0</v>
      </c>
      <c r="AG443" s="74">
        <f t="shared" si="268"/>
        <v>0</v>
      </c>
    </row>
    <row r="444" spans="17:33">
      <c r="Q444" s="73">
        <v>5</v>
      </c>
      <c r="R444" s="20" t="s">
        <v>175</v>
      </c>
      <c r="S444" s="20" t="s">
        <v>176</v>
      </c>
      <c r="U444" s="74">
        <f t="shared" si="256"/>
        <v>0</v>
      </c>
      <c r="V444" s="74">
        <f t="shared" si="257"/>
        <v>0</v>
      </c>
      <c r="W444" s="74">
        <f t="shared" si="258"/>
        <v>0</v>
      </c>
      <c r="X444" s="74">
        <f t="shared" si="259"/>
        <v>0</v>
      </c>
      <c r="Y444" s="74">
        <f t="shared" si="260"/>
        <v>0</v>
      </c>
      <c r="Z444" s="74">
        <f t="shared" si="261"/>
        <v>0</v>
      </c>
      <c r="AA444" s="74">
        <f t="shared" si="262"/>
        <v>0</v>
      </c>
      <c r="AB444" s="74">
        <f t="shared" si="263"/>
        <v>0</v>
      </c>
      <c r="AC444" s="74">
        <f t="shared" si="264"/>
        <v>0</v>
      </c>
      <c r="AD444" s="74">
        <f t="shared" si="265"/>
        <v>0</v>
      </c>
      <c r="AE444" s="74">
        <f t="shared" si="266"/>
        <v>0</v>
      </c>
      <c r="AF444" s="74">
        <f t="shared" si="267"/>
        <v>0</v>
      </c>
      <c r="AG444" s="74">
        <f t="shared" si="268"/>
        <v>0</v>
      </c>
    </row>
    <row r="445" spans="17:33">
      <c r="Q445" s="73">
        <v>5</v>
      </c>
      <c r="R445" s="20" t="s">
        <v>175</v>
      </c>
      <c r="S445" s="20" t="s">
        <v>176</v>
      </c>
      <c r="U445" s="74">
        <f t="shared" si="256"/>
        <v>0</v>
      </c>
      <c r="V445" s="74">
        <f t="shared" si="257"/>
        <v>0</v>
      </c>
      <c r="W445" s="74">
        <f t="shared" si="258"/>
        <v>0</v>
      </c>
      <c r="X445" s="74">
        <f t="shared" si="259"/>
        <v>0</v>
      </c>
      <c r="Y445" s="74">
        <f t="shared" si="260"/>
        <v>0</v>
      </c>
      <c r="Z445" s="74">
        <f t="shared" si="261"/>
        <v>0</v>
      </c>
      <c r="AA445" s="74">
        <f t="shared" si="262"/>
        <v>0</v>
      </c>
      <c r="AB445" s="74">
        <f t="shared" si="263"/>
        <v>0</v>
      </c>
      <c r="AC445" s="74">
        <f t="shared" si="264"/>
        <v>0</v>
      </c>
      <c r="AD445" s="74">
        <f t="shared" si="265"/>
        <v>0</v>
      </c>
      <c r="AE445" s="74">
        <f t="shared" si="266"/>
        <v>0</v>
      </c>
      <c r="AF445" s="74">
        <f t="shared" si="267"/>
        <v>0</v>
      </c>
      <c r="AG445" s="74">
        <f t="shared" si="268"/>
        <v>0</v>
      </c>
    </row>
    <row r="446" spans="17:33">
      <c r="Q446" s="73">
        <v>5</v>
      </c>
      <c r="R446" s="20" t="s">
        <v>175</v>
      </c>
      <c r="S446" s="20" t="s">
        <v>176</v>
      </c>
      <c r="U446" s="74">
        <f t="shared" si="256"/>
        <v>0</v>
      </c>
      <c r="V446" s="74">
        <f t="shared" si="257"/>
        <v>0</v>
      </c>
      <c r="W446" s="74">
        <f t="shared" si="258"/>
        <v>0</v>
      </c>
      <c r="X446" s="74">
        <f t="shared" si="259"/>
        <v>0</v>
      </c>
      <c r="Y446" s="74">
        <f t="shared" si="260"/>
        <v>0</v>
      </c>
      <c r="Z446" s="74">
        <f t="shared" si="261"/>
        <v>0</v>
      </c>
      <c r="AA446" s="74">
        <f t="shared" si="262"/>
        <v>0</v>
      </c>
      <c r="AB446" s="74">
        <f t="shared" si="263"/>
        <v>0</v>
      </c>
      <c r="AC446" s="74">
        <f t="shared" si="264"/>
        <v>0</v>
      </c>
      <c r="AD446" s="74">
        <f t="shared" si="265"/>
        <v>0</v>
      </c>
      <c r="AE446" s="74">
        <f t="shared" si="266"/>
        <v>0</v>
      </c>
      <c r="AF446" s="74">
        <f t="shared" si="267"/>
        <v>0</v>
      </c>
      <c r="AG446" s="74">
        <f t="shared" si="268"/>
        <v>0</v>
      </c>
    </row>
    <row r="447" spans="17:33">
      <c r="Q447" s="73">
        <v>5</v>
      </c>
      <c r="R447" s="20" t="s">
        <v>175</v>
      </c>
      <c r="S447" s="20" t="s">
        <v>176</v>
      </c>
      <c r="U447" s="74">
        <f t="shared" si="256"/>
        <v>0</v>
      </c>
      <c r="V447" s="74">
        <f t="shared" si="257"/>
        <v>0</v>
      </c>
      <c r="W447" s="74">
        <f t="shared" si="258"/>
        <v>0</v>
      </c>
      <c r="X447" s="74">
        <f t="shared" si="259"/>
        <v>0</v>
      </c>
      <c r="Y447" s="74">
        <f t="shared" si="260"/>
        <v>0</v>
      </c>
      <c r="Z447" s="74">
        <f t="shared" si="261"/>
        <v>0</v>
      </c>
      <c r="AA447" s="74">
        <f t="shared" si="262"/>
        <v>0</v>
      </c>
      <c r="AB447" s="74">
        <f t="shared" si="263"/>
        <v>0</v>
      </c>
      <c r="AC447" s="74">
        <f t="shared" si="264"/>
        <v>0</v>
      </c>
      <c r="AD447" s="74">
        <f t="shared" si="265"/>
        <v>0</v>
      </c>
      <c r="AE447" s="74">
        <f t="shared" si="266"/>
        <v>0</v>
      </c>
      <c r="AF447" s="74">
        <f t="shared" si="267"/>
        <v>0</v>
      </c>
      <c r="AG447" s="74">
        <f t="shared" si="268"/>
        <v>0</v>
      </c>
    </row>
    <row r="448" spans="17:33">
      <c r="Q448" s="73">
        <v>5</v>
      </c>
      <c r="R448" s="20" t="s">
        <v>175</v>
      </c>
      <c r="S448" s="20" t="s">
        <v>176</v>
      </c>
      <c r="U448" s="74">
        <f t="shared" si="256"/>
        <v>0</v>
      </c>
      <c r="V448" s="74">
        <f t="shared" si="257"/>
        <v>0</v>
      </c>
      <c r="W448" s="74">
        <f t="shared" si="258"/>
        <v>0</v>
      </c>
      <c r="X448" s="74">
        <f t="shared" si="259"/>
        <v>0</v>
      </c>
      <c r="Y448" s="74">
        <f t="shared" si="260"/>
        <v>0</v>
      </c>
      <c r="Z448" s="74">
        <f t="shared" si="261"/>
        <v>0</v>
      </c>
      <c r="AA448" s="74">
        <f t="shared" si="262"/>
        <v>0</v>
      </c>
      <c r="AB448" s="74">
        <f t="shared" si="263"/>
        <v>0</v>
      </c>
      <c r="AC448" s="74">
        <f t="shared" si="264"/>
        <v>0</v>
      </c>
      <c r="AD448" s="74">
        <f t="shared" si="265"/>
        <v>0</v>
      </c>
      <c r="AE448" s="74">
        <f t="shared" si="266"/>
        <v>0</v>
      </c>
      <c r="AF448" s="74">
        <f t="shared" si="267"/>
        <v>0</v>
      </c>
      <c r="AG448" s="74">
        <f t="shared" si="268"/>
        <v>0</v>
      </c>
    </row>
    <row r="449" spans="17:33">
      <c r="Q449" s="73">
        <v>5</v>
      </c>
      <c r="R449" s="20" t="s">
        <v>175</v>
      </c>
      <c r="S449" s="20" t="s">
        <v>176</v>
      </c>
      <c r="U449" s="74">
        <f t="shared" si="256"/>
        <v>0</v>
      </c>
      <c r="V449" s="74">
        <f t="shared" si="257"/>
        <v>0</v>
      </c>
      <c r="W449" s="74">
        <f t="shared" si="258"/>
        <v>0</v>
      </c>
      <c r="X449" s="74">
        <f t="shared" si="259"/>
        <v>0</v>
      </c>
      <c r="Y449" s="74">
        <f t="shared" si="260"/>
        <v>0</v>
      </c>
      <c r="Z449" s="74">
        <f t="shared" si="261"/>
        <v>0</v>
      </c>
      <c r="AA449" s="74">
        <f t="shared" si="262"/>
        <v>0</v>
      </c>
      <c r="AB449" s="74">
        <f t="shared" si="263"/>
        <v>0</v>
      </c>
      <c r="AC449" s="74">
        <f t="shared" si="264"/>
        <v>0</v>
      </c>
      <c r="AD449" s="74">
        <f t="shared" si="265"/>
        <v>0</v>
      </c>
      <c r="AE449" s="74">
        <f t="shared" si="266"/>
        <v>0</v>
      </c>
      <c r="AF449" s="74">
        <f t="shared" si="267"/>
        <v>0</v>
      </c>
      <c r="AG449" s="74">
        <f t="shared" si="268"/>
        <v>0</v>
      </c>
    </row>
    <row r="450" spans="17:33">
      <c r="Q450" s="73">
        <v>5</v>
      </c>
      <c r="R450" s="20" t="s">
        <v>175</v>
      </c>
      <c r="S450" s="20" t="s">
        <v>176</v>
      </c>
      <c r="U450" s="74">
        <f t="shared" si="256"/>
        <v>0</v>
      </c>
      <c r="V450" s="74">
        <f t="shared" si="257"/>
        <v>0</v>
      </c>
      <c r="W450" s="74">
        <f t="shared" si="258"/>
        <v>0</v>
      </c>
      <c r="X450" s="74">
        <f t="shared" si="259"/>
        <v>0</v>
      </c>
      <c r="Y450" s="74">
        <f t="shared" si="260"/>
        <v>0</v>
      </c>
      <c r="Z450" s="74">
        <f t="shared" si="261"/>
        <v>0</v>
      </c>
      <c r="AA450" s="74">
        <f t="shared" si="262"/>
        <v>0</v>
      </c>
      <c r="AB450" s="74">
        <f t="shared" si="263"/>
        <v>0</v>
      </c>
      <c r="AC450" s="74">
        <f t="shared" si="264"/>
        <v>0</v>
      </c>
      <c r="AD450" s="74">
        <f t="shared" si="265"/>
        <v>0</v>
      </c>
      <c r="AE450" s="74">
        <f t="shared" si="266"/>
        <v>0</v>
      </c>
      <c r="AF450" s="74">
        <f t="shared" si="267"/>
        <v>0</v>
      </c>
      <c r="AG450" s="74">
        <f t="shared" si="268"/>
        <v>0</v>
      </c>
    </row>
    <row r="451" spans="17:33">
      <c r="Q451" s="73">
        <v>5</v>
      </c>
      <c r="R451" s="20" t="s">
        <v>175</v>
      </c>
      <c r="S451" s="20" t="s">
        <v>176</v>
      </c>
      <c r="U451" s="74">
        <f t="shared" si="256"/>
        <v>0</v>
      </c>
      <c r="V451" s="74">
        <f t="shared" si="257"/>
        <v>0</v>
      </c>
      <c r="W451" s="74">
        <f t="shared" si="258"/>
        <v>0</v>
      </c>
      <c r="X451" s="74">
        <f t="shared" si="259"/>
        <v>0</v>
      </c>
      <c r="Y451" s="74">
        <f t="shared" si="260"/>
        <v>0</v>
      </c>
      <c r="Z451" s="74">
        <f t="shared" si="261"/>
        <v>0</v>
      </c>
      <c r="AA451" s="74">
        <f t="shared" si="262"/>
        <v>0</v>
      </c>
      <c r="AB451" s="74">
        <f t="shared" si="263"/>
        <v>0</v>
      </c>
      <c r="AC451" s="74">
        <f t="shared" si="264"/>
        <v>0</v>
      </c>
      <c r="AD451" s="74">
        <f t="shared" si="265"/>
        <v>0</v>
      </c>
      <c r="AE451" s="74">
        <f t="shared" si="266"/>
        <v>0</v>
      </c>
      <c r="AF451" s="74">
        <f t="shared" si="267"/>
        <v>0</v>
      </c>
      <c r="AG451" s="74">
        <f t="shared" si="268"/>
        <v>0</v>
      </c>
    </row>
    <row r="452" spans="17:33">
      <c r="Q452" s="73">
        <v>5</v>
      </c>
      <c r="R452" s="20" t="s">
        <v>175</v>
      </c>
      <c r="S452" s="20" t="s">
        <v>176</v>
      </c>
      <c r="U452" s="74">
        <f t="shared" si="256"/>
        <v>0</v>
      </c>
      <c r="V452" s="74">
        <f t="shared" si="257"/>
        <v>0</v>
      </c>
      <c r="W452" s="74">
        <f t="shared" si="258"/>
        <v>0</v>
      </c>
      <c r="X452" s="74">
        <f t="shared" si="259"/>
        <v>0</v>
      </c>
      <c r="Y452" s="74">
        <f t="shared" si="260"/>
        <v>0</v>
      </c>
      <c r="Z452" s="74">
        <f t="shared" si="261"/>
        <v>0</v>
      </c>
      <c r="AA452" s="74">
        <f t="shared" si="262"/>
        <v>0</v>
      </c>
      <c r="AB452" s="74">
        <f t="shared" si="263"/>
        <v>0</v>
      </c>
      <c r="AC452" s="74">
        <f t="shared" si="264"/>
        <v>0</v>
      </c>
      <c r="AD452" s="74">
        <f t="shared" si="265"/>
        <v>0</v>
      </c>
      <c r="AE452" s="74">
        <f t="shared" si="266"/>
        <v>0</v>
      </c>
      <c r="AF452" s="74">
        <f t="shared" si="267"/>
        <v>0</v>
      </c>
      <c r="AG452" s="74">
        <f t="shared" si="268"/>
        <v>0</v>
      </c>
    </row>
    <row r="453" spans="17:33">
      <c r="Q453" s="73">
        <v>5</v>
      </c>
      <c r="R453" s="20" t="s">
        <v>175</v>
      </c>
      <c r="S453" s="20" t="s">
        <v>176</v>
      </c>
      <c r="U453" s="74">
        <f t="shared" si="256"/>
        <v>0</v>
      </c>
      <c r="V453" s="74">
        <f t="shared" si="257"/>
        <v>0</v>
      </c>
      <c r="W453" s="74">
        <f t="shared" si="258"/>
        <v>0</v>
      </c>
      <c r="X453" s="74">
        <f t="shared" si="259"/>
        <v>0</v>
      </c>
      <c r="Y453" s="74">
        <f t="shared" si="260"/>
        <v>0</v>
      </c>
      <c r="Z453" s="74">
        <f t="shared" si="261"/>
        <v>0</v>
      </c>
      <c r="AA453" s="74">
        <f t="shared" si="262"/>
        <v>0</v>
      </c>
      <c r="AB453" s="74">
        <f t="shared" si="263"/>
        <v>0</v>
      </c>
      <c r="AC453" s="74">
        <f t="shared" si="264"/>
        <v>0</v>
      </c>
      <c r="AD453" s="74">
        <f t="shared" si="265"/>
        <v>0</v>
      </c>
      <c r="AE453" s="74">
        <f t="shared" si="266"/>
        <v>0</v>
      </c>
      <c r="AF453" s="74">
        <f t="shared" si="267"/>
        <v>0</v>
      </c>
      <c r="AG453" s="74">
        <f t="shared" si="268"/>
        <v>0</v>
      </c>
    </row>
    <row r="454" spans="17:33">
      <c r="Q454" s="73">
        <v>5</v>
      </c>
      <c r="R454" s="20" t="s">
        <v>175</v>
      </c>
      <c r="S454" s="20" t="s">
        <v>176</v>
      </c>
      <c r="U454" s="74">
        <f t="shared" si="256"/>
        <v>0</v>
      </c>
      <c r="V454" s="74">
        <f t="shared" si="257"/>
        <v>0</v>
      </c>
      <c r="W454" s="74">
        <f t="shared" si="258"/>
        <v>0</v>
      </c>
      <c r="X454" s="74">
        <f t="shared" si="259"/>
        <v>0</v>
      </c>
      <c r="Y454" s="74">
        <f t="shared" si="260"/>
        <v>0</v>
      </c>
      <c r="Z454" s="74">
        <f t="shared" si="261"/>
        <v>0</v>
      </c>
      <c r="AA454" s="74">
        <f t="shared" si="262"/>
        <v>0</v>
      </c>
      <c r="AB454" s="74">
        <f t="shared" si="263"/>
        <v>0</v>
      </c>
      <c r="AC454" s="74">
        <f t="shared" si="264"/>
        <v>0</v>
      </c>
      <c r="AD454" s="74">
        <f t="shared" si="265"/>
        <v>0</v>
      </c>
      <c r="AE454" s="74">
        <f t="shared" si="266"/>
        <v>0</v>
      </c>
      <c r="AF454" s="74">
        <f t="shared" si="267"/>
        <v>0</v>
      </c>
      <c r="AG454" s="74">
        <f t="shared" si="268"/>
        <v>0</v>
      </c>
    </row>
    <row r="455" spans="17:33">
      <c r="Q455" s="73">
        <v>5</v>
      </c>
      <c r="R455" s="20" t="s">
        <v>175</v>
      </c>
      <c r="S455" s="20" t="s">
        <v>176</v>
      </c>
      <c r="U455" s="74">
        <f t="shared" si="256"/>
        <v>0</v>
      </c>
      <c r="V455" s="74">
        <f t="shared" si="257"/>
        <v>0</v>
      </c>
      <c r="W455" s="74">
        <f t="shared" si="258"/>
        <v>0</v>
      </c>
      <c r="X455" s="74">
        <f t="shared" si="259"/>
        <v>0</v>
      </c>
      <c r="Y455" s="74">
        <f t="shared" si="260"/>
        <v>0</v>
      </c>
      <c r="Z455" s="74">
        <f t="shared" si="261"/>
        <v>0</v>
      </c>
      <c r="AA455" s="74">
        <f t="shared" si="262"/>
        <v>0</v>
      </c>
      <c r="AB455" s="74">
        <f t="shared" si="263"/>
        <v>0</v>
      </c>
      <c r="AC455" s="74">
        <f t="shared" si="264"/>
        <v>0</v>
      </c>
      <c r="AD455" s="74">
        <f t="shared" si="265"/>
        <v>0</v>
      </c>
      <c r="AE455" s="74">
        <f t="shared" si="266"/>
        <v>0</v>
      </c>
      <c r="AF455" s="74">
        <f t="shared" si="267"/>
        <v>0</v>
      </c>
      <c r="AG455" s="74">
        <f t="shared" si="268"/>
        <v>0</v>
      </c>
    </row>
    <row r="456" spans="17:33">
      <c r="Q456" s="73">
        <v>5</v>
      </c>
      <c r="R456" s="20" t="s">
        <v>175</v>
      </c>
      <c r="S456" s="20" t="s">
        <v>176</v>
      </c>
      <c r="U456" s="74">
        <f t="shared" si="256"/>
        <v>0</v>
      </c>
      <c r="V456" s="74">
        <f t="shared" si="257"/>
        <v>0</v>
      </c>
      <c r="W456" s="74">
        <f t="shared" si="258"/>
        <v>0</v>
      </c>
      <c r="X456" s="74">
        <f t="shared" si="259"/>
        <v>0</v>
      </c>
      <c r="Y456" s="74">
        <f t="shared" si="260"/>
        <v>0</v>
      </c>
      <c r="Z456" s="74">
        <f t="shared" si="261"/>
        <v>0</v>
      </c>
      <c r="AA456" s="74">
        <f t="shared" si="262"/>
        <v>0</v>
      </c>
      <c r="AB456" s="74">
        <f t="shared" si="263"/>
        <v>0</v>
      </c>
      <c r="AC456" s="74">
        <f t="shared" si="264"/>
        <v>0</v>
      </c>
      <c r="AD456" s="74">
        <f t="shared" si="265"/>
        <v>0</v>
      </c>
      <c r="AE456" s="74">
        <f t="shared" si="266"/>
        <v>0</v>
      </c>
      <c r="AF456" s="74">
        <f t="shared" si="267"/>
        <v>0</v>
      </c>
      <c r="AG456" s="74">
        <f t="shared" si="268"/>
        <v>0</v>
      </c>
    </row>
    <row r="457" spans="17:33">
      <c r="Q457" s="73">
        <v>5</v>
      </c>
      <c r="R457" s="20" t="s">
        <v>175</v>
      </c>
      <c r="S457" s="20" t="s">
        <v>176</v>
      </c>
      <c r="U457" s="74">
        <f t="shared" si="256"/>
        <v>0</v>
      </c>
      <c r="V457" s="74">
        <f t="shared" si="257"/>
        <v>0</v>
      </c>
      <c r="W457" s="74">
        <f t="shared" si="258"/>
        <v>0</v>
      </c>
      <c r="X457" s="74">
        <f t="shared" si="259"/>
        <v>0</v>
      </c>
      <c r="Y457" s="74">
        <f t="shared" si="260"/>
        <v>0</v>
      </c>
      <c r="Z457" s="74">
        <f t="shared" si="261"/>
        <v>0</v>
      </c>
      <c r="AA457" s="74">
        <f t="shared" si="262"/>
        <v>0</v>
      </c>
      <c r="AB457" s="74">
        <f t="shared" si="263"/>
        <v>0</v>
      </c>
      <c r="AC457" s="74">
        <f t="shared" si="264"/>
        <v>0</v>
      </c>
      <c r="AD457" s="74">
        <f t="shared" si="265"/>
        <v>0</v>
      </c>
      <c r="AE457" s="74">
        <f t="shared" si="266"/>
        <v>0</v>
      </c>
      <c r="AF457" s="74">
        <f t="shared" si="267"/>
        <v>0</v>
      </c>
      <c r="AG457" s="74">
        <f t="shared" si="268"/>
        <v>0</v>
      </c>
    </row>
    <row r="458" spans="17:33">
      <c r="Q458" s="73">
        <v>5</v>
      </c>
      <c r="R458" s="20" t="s">
        <v>175</v>
      </c>
      <c r="S458" s="20" t="s">
        <v>176</v>
      </c>
      <c r="U458" s="74">
        <f t="shared" si="256"/>
        <v>0</v>
      </c>
      <c r="V458" s="74">
        <f t="shared" si="257"/>
        <v>0</v>
      </c>
      <c r="W458" s="74">
        <f t="shared" si="258"/>
        <v>0</v>
      </c>
      <c r="X458" s="74">
        <f t="shared" si="259"/>
        <v>0</v>
      </c>
      <c r="Y458" s="74">
        <f t="shared" si="260"/>
        <v>0</v>
      </c>
      <c r="Z458" s="74">
        <f t="shared" si="261"/>
        <v>0</v>
      </c>
      <c r="AA458" s="74">
        <f t="shared" si="262"/>
        <v>0</v>
      </c>
      <c r="AB458" s="74">
        <f t="shared" si="263"/>
        <v>0</v>
      </c>
      <c r="AC458" s="74">
        <f t="shared" si="264"/>
        <v>0</v>
      </c>
      <c r="AD458" s="74">
        <f t="shared" si="265"/>
        <v>0</v>
      </c>
      <c r="AE458" s="74">
        <f t="shared" si="266"/>
        <v>0</v>
      </c>
      <c r="AF458" s="74">
        <f t="shared" si="267"/>
        <v>0</v>
      </c>
      <c r="AG458" s="74">
        <f t="shared" si="268"/>
        <v>0</v>
      </c>
    </row>
    <row r="459" spans="17:33">
      <c r="Q459" s="73">
        <v>5</v>
      </c>
      <c r="R459" s="20" t="s">
        <v>175</v>
      </c>
      <c r="S459" s="20" t="s">
        <v>176</v>
      </c>
      <c r="U459" s="74">
        <f t="shared" si="256"/>
        <v>0</v>
      </c>
      <c r="V459" s="74">
        <f t="shared" si="257"/>
        <v>0</v>
      </c>
      <c r="W459" s="74">
        <f t="shared" si="258"/>
        <v>0</v>
      </c>
      <c r="X459" s="74">
        <f t="shared" si="259"/>
        <v>0</v>
      </c>
      <c r="Y459" s="74">
        <f t="shared" si="260"/>
        <v>0</v>
      </c>
      <c r="Z459" s="74">
        <f t="shared" si="261"/>
        <v>0</v>
      </c>
      <c r="AA459" s="74">
        <f t="shared" si="262"/>
        <v>0</v>
      </c>
      <c r="AB459" s="74">
        <f t="shared" si="263"/>
        <v>0</v>
      </c>
      <c r="AC459" s="74">
        <f t="shared" si="264"/>
        <v>0</v>
      </c>
      <c r="AD459" s="74">
        <f t="shared" si="265"/>
        <v>0</v>
      </c>
      <c r="AE459" s="74">
        <f t="shared" si="266"/>
        <v>0</v>
      </c>
      <c r="AF459" s="74">
        <f t="shared" si="267"/>
        <v>0</v>
      </c>
      <c r="AG459" s="74">
        <f t="shared" si="268"/>
        <v>0</v>
      </c>
    </row>
    <row r="460" spans="17:33">
      <c r="Q460" s="73">
        <v>5</v>
      </c>
      <c r="R460" s="20" t="s">
        <v>175</v>
      </c>
      <c r="S460" s="20" t="s">
        <v>176</v>
      </c>
      <c r="U460" s="74">
        <f t="shared" si="256"/>
        <v>0</v>
      </c>
      <c r="V460" s="74">
        <f t="shared" si="257"/>
        <v>0</v>
      </c>
      <c r="W460" s="74">
        <f t="shared" si="258"/>
        <v>0</v>
      </c>
      <c r="X460" s="74">
        <f t="shared" si="259"/>
        <v>0</v>
      </c>
      <c r="Y460" s="74">
        <f t="shared" si="260"/>
        <v>0</v>
      </c>
      <c r="Z460" s="74">
        <f t="shared" si="261"/>
        <v>0</v>
      </c>
      <c r="AA460" s="74">
        <f t="shared" si="262"/>
        <v>0</v>
      </c>
      <c r="AB460" s="74">
        <f t="shared" si="263"/>
        <v>0</v>
      </c>
      <c r="AC460" s="74">
        <f t="shared" si="264"/>
        <v>0</v>
      </c>
      <c r="AD460" s="74">
        <f t="shared" si="265"/>
        <v>0</v>
      </c>
      <c r="AE460" s="74">
        <f t="shared" si="266"/>
        <v>0</v>
      </c>
      <c r="AF460" s="74">
        <f t="shared" si="267"/>
        <v>0</v>
      </c>
      <c r="AG460" s="74">
        <f t="shared" si="268"/>
        <v>0</v>
      </c>
    </row>
    <row r="461" spans="17:33">
      <c r="Q461" s="73">
        <v>5</v>
      </c>
      <c r="R461" s="20" t="s">
        <v>175</v>
      </c>
      <c r="S461" s="20" t="s">
        <v>176</v>
      </c>
      <c r="U461" s="74">
        <f t="shared" si="256"/>
        <v>0</v>
      </c>
      <c r="V461" s="74">
        <f t="shared" si="257"/>
        <v>0</v>
      </c>
      <c r="W461" s="74">
        <f t="shared" si="258"/>
        <v>0</v>
      </c>
      <c r="X461" s="74">
        <f t="shared" si="259"/>
        <v>0</v>
      </c>
      <c r="Y461" s="74">
        <f t="shared" si="260"/>
        <v>0</v>
      </c>
      <c r="Z461" s="74">
        <f t="shared" si="261"/>
        <v>0</v>
      </c>
      <c r="AA461" s="74">
        <f t="shared" si="262"/>
        <v>0</v>
      </c>
      <c r="AB461" s="74">
        <f t="shared" si="263"/>
        <v>0</v>
      </c>
      <c r="AC461" s="74">
        <f t="shared" si="264"/>
        <v>0</v>
      </c>
      <c r="AD461" s="74">
        <f t="shared" si="265"/>
        <v>0</v>
      </c>
      <c r="AE461" s="74">
        <f t="shared" si="266"/>
        <v>0</v>
      </c>
      <c r="AF461" s="74">
        <f t="shared" si="267"/>
        <v>0</v>
      </c>
      <c r="AG461" s="74">
        <f t="shared" si="268"/>
        <v>0</v>
      </c>
    </row>
    <row r="462" spans="17:33">
      <c r="Q462" s="73">
        <v>5</v>
      </c>
      <c r="R462" s="20" t="s">
        <v>175</v>
      </c>
      <c r="S462" s="20" t="s">
        <v>176</v>
      </c>
      <c r="U462" s="74">
        <f t="shared" si="256"/>
        <v>0</v>
      </c>
      <c r="V462" s="74">
        <f t="shared" si="257"/>
        <v>0</v>
      </c>
      <c r="W462" s="74">
        <f t="shared" si="258"/>
        <v>0</v>
      </c>
      <c r="X462" s="74">
        <f t="shared" si="259"/>
        <v>0</v>
      </c>
      <c r="Y462" s="74">
        <f t="shared" si="260"/>
        <v>0</v>
      </c>
      <c r="Z462" s="74">
        <f t="shared" si="261"/>
        <v>0</v>
      </c>
      <c r="AA462" s="74">
        <f t="shared" si="262"/>
        <v>0</v>
      </c>
      <c r="AB462" s="74">
        <f t="shared" si="263"/>
        <v>0</v>
      </c>
      <c r="AC462" s="74">
        <f t="shared" si="264"/>
        <v>0</v>
      </c>
      <c r="AD462" s="74">
        <f t="shared" si="265"/>
        <v>0</v>
      </c>
      <c r="AE462" s="74">
        <f t="shared" si="266"/>
        <v>0</v>
      </c>
      <c r="AF462" s="74">
        <f t="shared" si="267"/>
        <v>0</v>
      </c>
      <c r="AG462" s="74">
        <f t="shared" si="268"/>
        <v>0</v>
      </c>
    </row>
    <row r="463" spans="17:33">
      <c r="Q463" s="73">
        <v>5</v>
      </c>
      <c r="R463" s="20" t="s">
        <v>175</v>
      </c>
      <c r="S463" s="20" t="s">
        <v>176</v>
      </c>
      <c r="U463" s="74">
        <f t="shared" si="256"/>
        <v>0</v>
      </c>
      <c r="V463" s="74">
        <f t="shared" si="257"/>
        <v>0</v>
      </c>
      <c r="W463" s="74">
        <f t="shared" si="258"/>
        <v>0</v>
      </c>
      <c r="X463" s="74">
        <f t="shared" si="259"/>
        <v>0</v>
      </c>
      <c r="Y463" s="74">
        <f t="shared" si="260"/>
        <v>0</v>
      </c>
      <c r="Z463" s="74">
        <f t="shared" si="261"/>
        <v>0</v>
      </c>
      <c r="AA463" s="74">
        <f t="shared" si="262"/>
        <v>0</v>
      </c>
      <c r="AB463" s="74">
        <f t="shared" si="263"/>
        <v>0</v>
      </c>
      <c r="AC463" s="74">
        <f t="shared" si="264"/>
        <v>0</v>
      </c>
      <c r="AD463" s="74">
        <f t="shared" si="265"/>
        <v>0</v>
      </c>
      <c r="AE463" s="74">
        <f t="shared" si="266"/>
        <v>0</v>
      </c>
      <c r="AF463" s="74">
        <f t="shared" si="267"/>
        <v>0</v>
      </c>
      <c r="AG463" s="74">
        <f t="shared" si="268"/>
        <v>0</v>
      </c>
    </row>
    <row r="464" spans="17:33">
      <c r="Q464" s="73">
        <v>5</v>
      </c>
      <c r="R464" s="20" t="s">
        <v>175</v>
      </c>
      <c r="S464" s="20" t="s">
        <v>176</v>
      </c>
      <c r="U464" s="74">
        <f t="shared" si="256"/>
        <v>0</v>
      </c>
      <c r="V464" s="74">
        <f t="shared" si="257"/>
        <v>0</v>
      </c>
      <c r="W464" s="74">
        <f t="shared" si="258"/>
        <v>0</v>
      </c>
      <c r="X464" s="74">
        <f t="shared" si="259"/>
        <v>0</v>
      </c>
      <c r="Y464" s="74">
        <f t="shared" si="260"/>
        <v>0</v>
      </c>
      <c r="Z464" s="74">
        <f t="shared" si="261"/>
        <v>0</v>
      </c>
      <c r="AA464" s="74">
        <f t="shared" si="262"/>
        <v>0</v>
      </c>
      <c r="AB464" s="74">
        <f t="shared" si="263"/>
        <v>0</v>
      </c>
      <c r="AC464" s="74">
        <f t="shared" si="264"/>
        <v>0</v>
      </c>
      <c r="AD464" s="74">
        <f t="shared" si="265"/>
        <v>0</v>
      </c>
      <c r="AE464" s="74">
        <f t="shared" si="266"/>
        <v>0</v>
      </c>
      <c r="AF464" s="74">
        <f t="shared" si="267"/>
        <v>0</v>
      </c>
      <c r="AG464" s="74">
        <f t="shared" si="268"/>
        <v>0</v>
      </c>
    </row>
    <row r="465" spans="17:33">
      <c r="Q465" s="73">
        <v>5</v>
      </c>
      <c r="R465" s="20" t="s">
        <v>175</v>
      </c>
      <c r="S465" s="20" t="s">
        <v>176</v>
      </c>
      <c r="U465" s="74">
        <f t="shared" si="256"/>
        <v>0</v>
      </c>
      <c r="V465" s="74">
        <f t="shared" si="257"/>
        <v>0</v>
      </c>
      <c r="W465" s="74">
        <f t="shared" si="258"/>
        <v>0</v>
      </c>
      <c r="X465" s="74">
        <f t="shared" si="259"/>
        <v>0</v>
      </c>
      <c r="Y465" s="74">
        <f t="shared" si="260"/>
        <v>0</v>
      </c>
      <c r="Z465" s="74">
        <f t="shared" si="261"/>
        <v>0</v>
      </c>
      <c r="AA465" s="74">
        <f t="shared" si="262"/>
        <v>0</v>
      </c>
      <c r="AB465" s="74">
        <f t="shared" si="263"/>
        <v>0</v>
      </c>
      <c r="AC465" s="74">
        <f t="shared" si="264"/>
        <v>0</v>
      </c>
      <c r="AD465" s="74">
        <f t="shared" si="265"/>
        <v>0</v>
      </c>
      <c r="AE465" s="74">
        <f t="shared" si="266"/>
        <v>0</v>
      </c>
      <c r="AF465" s="74">
        <f t="shared" si="267"/>
        <v>0</v>
      </c>
      <c r="AG465" s="74">
        <f t="shared" si="268"/>
        <v>0</v>
      </c>
    </row>
    <row r="466" spans="17:33">
      <c r="Q466" s="73">
        <v>5</v>
      </c>
      <c r="R466" s="20" t="s">
        <v>175</v>
      </c>
      <c r="S466" s="20" t="s">
        <v>176</v>
      </c>
      <c r="U466" s="74">
        <f t="shared" si="256"/>
        <v>0</v>
      </c>
      <c r="V466" s="74">
        <f t="shared" si="257"/>
        <v>0</v>
      </c>
      <c r="W466" s="74">
        <f t="shared" si="258"/>
        <v>0</v>
      </c>
      <c r="X466" s="74">
        <f t="shared" si="259"/>
        <v>0</v>
      </c>
      <c r="Y466" s="74">
        <f t="shared" si="260"/>
        <v>0</v>
      </c>
      <c r="Z466" s="74">
        <f t="shared" si="261"/>
        <v>0</v>
      </c>
      <c r="AA466" s="74">
        <f t="shared" si="262"/>
        <v>0</v>
      </c>
      <c r="AB466" s="74">
        <f t="shared" si="263"/>
        <v>0</v>
      </c>
      <c r="AC466" s="74">
        <f t="shared" si="264"/>
        <v>0</v>
      </c>
      <c r="AD466" s="74">
        <f t="shared" si="265"/>
        <v>0</v>
      </c>
      <c r="AE466" s="74">
        <f t="shared" si="266"/>
        <v>0</v>
      </c>
      <c r="AF466" s="74">
        <f t="shared" si="267"/>
        <v>0</v>
      </c>
      <c r="AG466" s="74">
        <f t="shared" si="268"/>
        <v>0</v>
      </c>
    </row>
    <row r="467" spans="17:33">
      <c r="Q467" s="73">
        <v>5</v>
      </c>
      <c r="R467" s="20" t="s">
        <v>175</v>
      </c>
      <c r="S467" s="20" t="s">
        <v>176</v>
      </c>
      <c r="U467" s="74">
        <f t="shared" si="256"/>
        <v>0</v>
      </c>
      <c r="V467" s="74">
        <f t="shared" si="257"/>
        <v>0</v>
      </c>
      <c r="W467" s="74">
        <f t="shared" si="258"/>
        <v>0</v>
      </c>
      <c r="X467" s="74">
        <f t="shared" si="259"/>
        <v>0</v>
      </c>
      <c r="Y467" s="74">
        <f t="shared" si="260"/>
        <v>0</v>
      </c>
      <c r="Z467" s="74">
        <f t="shared" si="261"/>
        <v>0</v>
      </c>
      <c r="AA467" s="74">
        <f t="shared" si="262"/>
        <v>0</v>
      </c>
      <c r="AB467" s="74">
        <f t="shared" si="263"/>
        <v>0</v>
      </c>
      <c r="AC467" s="74">
        <f t="shared" si="264"/>
        <v>0</v>
      </c>
      <c r="AD467" s="74">
        <f t="shared" si="265"/>
        <v>0</v>
      </c>
      <c r="AE467" s="74">
        <f t="shared" si="266"/>
        <v>0</v>
      </c>
      <c r="AF467" s="74">
        <f t="shared" si="267"/>
        <v>0</v>
      </c>
      <c r="AG467" s="74">
        <f t="shared" si="268"/>
        <v>0</v>
      </c>
    </row>
    <row r="468" spans="17:33">
      <c r="Q468" s="73">
        <v>5</v>
      </c>
      <c r="R468" s="20" t="s">
        <v>175</v>
      </c>
      <c r="S468" s="20" t="s">
        <v>176</v>
      </c>
      <c r="U468" s="74">
        <f t="shared" ref="U468:U497" si="269">IF(5 = Q468, C468 * -1, C468)</f>
        <v>0</v>
      </c>
      <c r="V468" s="74">
        <f t="shared" ref="V468:V497" si="270">IF(5 = Q468, D468 * -1, D468)</f>
        <v>0</v>
      </c>
      <c r="W468" s="74">
        <f t="shared" ref="W468:W497" si="271">IF(5 = Q468, E468 * -1, E468)</f>
        <v>0</v>
      </c>
      <c r="X468" s="74">
        <f t="shared" ref="X468:X497" si="272">IF(5 = Q468, F468 * -1, F468)</f>
        <v>0</v>
      </c>
      <c r="Y468" s="74">
        <f t="shared" ref="Y468:Y497" si="273">IF(5 = Q468, G468 * -1, G468)</f>
        <v>0</v>
      </c>
      <c r="Z468" s="74">
        <f t="shared" ref="Z468:Z497" si="274">IF(5 = Q468, H468 * -1, H468)</f>
        <v>0</v>
      </c>
      <c r="AA468" s="74">
        <f t="shared" ref="AA468:AA497" si="275">IF(5 = Q468, I468 * -1, I468)</f>
        <v>0</v>
      </c>
      <c r="AB468" s="74">
        <f t="shared" ref="AB468:AB497" si="276">IF(5 = Q468, J468 * -1, J468)</f>
        <v>0</v>
      </c>
      <c r="AC468" s="74">
        <f t="shared" ref="AC468:AC497" si="277">IF(5 = Q468, K468 * -1, K468)</f>
        <v>0</v>
      </c>
      <c r="AD468" s="74">
        <f t="shared" ref="AD468:AD497" si="278">IF(5 = Q468, L468 * -1, L468)</f>
        <v>0</v>
      </c>
      <c r="AE468" s="74">
        <f t="shared" ref="AE468:AE497" si="279">IF(5 = Q468, M468 * -1, M468)</f>
        <v>0</v>
      </c>
      <c r="AF468" s="74">
        <f t="shared" ref="AF468:AF497" si="280">IF(5 = Q468, N468 * -1, N468)</f>
        <v>0</v>
      </c>
      <c r="AG468" s="74">
        <f t="shared" ref="AG468:AG497" si="281">IF(5 = Q468, O468 * -1, O468)</f>
        <v>0</v>
      </c>
    </row>
    <row r="469" spans="17:33">
      <c r="Q469" s="73">
        <v>5</v>
      </c>
      <c r="R469" s="20" t="s">
        <v>175</v>
      </c>
      <c r="S469" s="20" t="s">
        <v>176</v>
      </c>
      <c r="U469" s="74">
        <f t="shared" si="269"/>
        <v>0</v>
      </c>
      <c r="V469" s="74">
        <f t="shared" si="270"/>
        <v>0</v>
      </c>
      <c r="W469" s="74">
        <f t="shared" si="271"/>
        <v>0</v>
      </c>
      <c r="X469" s="74">
        <f t="shared" si="272"/>
        <v>0</v>
      </c>
      <c r="Y469" s="74">
        <f t="shared" si="273"/>
        <v>0</v>
      </c>
      <c r="Z469" s="74">
        <f t="shared" si="274"/>
        <v>0</v>
      </c>
      <c r="AA469" s="74">
        <f t="shared" si="275"/>
        <v>0</v>
      </c>
      <c r="AB469" s="74">
        <f t="shared" si="276"/>
        <v>0</v>
      </c>
      <c r="AC469" s="74">
        <f t="shared" si="277"/>
        <v>0</v>
      </c>
      <c r="AD469" s="74">
        <f t="shared" si="278"/>
        <v>0</v>
      </c>
      <c r="AE469" s="74">
        <f t="shared" si="279"/>
        <v>0</v>
      </c>
      <c r="AF469" s="74">
        <f t="shared" si="280"/>
        <v>0</v>
      </c>
      <c r="AG469" s="74">
        <f t="shared" si="281"/>
        <v>0</v>
      </c>
    </row>
    <row r="470" spans="17:33">
      <c r="Q470" s="73">
        <v>5</v>
      </c>
      <c r="R470" s="20" t="s">
        <v>175</v>
      </c>
      <c r="S470" s="20" t="s">
        <v>176</v>
      </c>
      <c r="U470" s="74">
        <f t="shared" si="269"/>
        <v>0</v>
      </c>
      <c r="V470" s="74">
        <f t="shared" si="270"/>
        <v>0</v>
      </c>
      <c r="W470" s="74">
        <f t="shared" si="271"/>
        <v>0</v>
      </c>
      <c r="X470" s="74">
        <f t="shared" si="272"/>
        <v>0</v>
      </c>
      <c r="Y470" s="74">
        <f t="shared" si="273"/>
        <v>0</v>
      </c>
      <c r="Z470" s="74">
        <f t="shared" si="274"/>
        <v>0</v>
      </c>
      <c r="AA470" s="74">
        <f t="shared" si="275"/>
        <v>0</v>
      </c>
      <c r="AB470" s="74">
        <f t="shared" si="276"/>
        <v>0</v>
      </c>
      <c r="AC470" s="74">
        <f t="shared" si="277"/>
        <v>0</v>
      </c>
      <c r="AD470" s="74">
        <f t="shared" si="278"/>
        <v>0</v>
      </c>
      <c r="AE470" s="74">
        <f t="shared" si="279"/>
        <v>0</v>
      </c>
      <c r="AF470" s="74">
        <f t="shared" si="280"/>
        <v>0</v>
      </c>
      <c r="AG470" s="74">
        <f t="shared" si="281"/>
        <v>0</v>
      </c>
    </row>
    <row r="471" spans="17:33">
      <c r="Q471" s="73">
        <v>5</v>
      </c>
      <c r="R471" s="20" t="s">
        <v>175</v>
      </c>
      <c r="S471" s="20" t="s">
        <v>176</v>
      </c>
      <c r="U471" s="74">
        <f t="shared" si="269"/>
        <v>0</v>
      </c>
      <c r="V471" s="74">
        <f t="shared" si="270"/>
        <v>0</v>
      </c>
      <c r="W471" s="74">
        <f t="shared" si="271"/>
        <v>0</v>
      </c>
      <c r="X471" s="74">
        <f t="shared" si="272"/>
        <v>0</v>
      </c>
      <c r="Y471" s="74">
        <f t="shared" si="273"/>
        <v>0</v>
      </c>
      <c r="Z471" s="74">
        <f t="shared" si="274"/>
        <v>0</v>
      </c>
      <c r="AA471" s="74">
        <f t="shared" si="275"/>
        <v>0</v>
      </c>
      <c r="AB471" s="74">
        <f t="shared" si="276"/>
        <v>0</v>
      </c>
      <c r="AC471" s="74">
        <f t="shared" si="277"/>
        <v>0</v>
      </c>
      <c r="AD471" s="74">
        <f t="shared" si="278"/>
        <v>0</v>
      </c>
      <c r="AE471" s="74">
        <f t="shared" si="279"/>
        <v>0</v>
      </c>
      <c r="AF471" s="74">
        <f t="shared" si="280"/>
        <v>0</v>
      </c>
      <c r="AG471" s="74">
        <f t="shared" si="281"/>
        <v>0</v>
      </c>
    </row>
    <row r="472" spans="17:33">
      <c r="Q472" s="73">
        <v>5</v>
      </c>
      <c r="R472" s="20" t="s">
        <v>175</v>
      </c>
      <c r="S472" s="20" t="s">
        <v>176</v>
      </c>
      <c r="U472" s="74">
        <f t="shared" si="269"/>
        <v>0</v>
      </c>
      <c r="V472" s="74">
        <f t="shared" si="270"/>
        <v>0</v>
      </c>
      <c r="W472" s="74">
        <f t="shared" si="271"/>
        <v>0</v>
      </c>
      <c r="X472" s="74">
        <f t="shared" si="272"/>
        <v>0</v>
      </c>
      <c r="Y472" s="74">
        <f t="shared" si="273"/>
        <v>0</v>
      </c>
      <c r="Z472" s="74">
        <f t="shared" si="274"/>
        <v>0</v>
      </c>
      <c r="AA472" s="74">
        <f t="shared" si="275"/>
        <v>0</v>
      </c>
      <c r="AB472" s="74">
        <f t="shared" si="276"/>
        <v>0</v>
      </c>
      <c r="AC472" s="74">
        <f t="shared" si="277"/>
        <v>0</v>
      </c>
      <c r="AD472" s="74">
        <f t="shared" si="278"/>
        <v>0</v>
      </c>
      <c r="AE472" s="74">
        <f t="shared" si="279"/>
        <v>0</v>
      </c>
      <c r="AF472" s="74">
        <f t="shared" si="280"/>
        <v>0</v>
      </c>
      <c r="AG472" s="74">
        <f t="shared" si="281"/>
        <v>0</v>
      </c>
    </row>
    <row r="473" spans="17:33">
      <c r="Q473" s="73">
        <v>5</v>
      </c>
      <c r="R473" s="20" t="s">
        <v>175</v>
      </c>
      <c r="S473" s="20" t="s">
        <v>176</v>
      </c>
      <c r="U473" s="74">
        <f t="shared" si="269"/>
        <v>0</v>
      </c>
      <c r="V473" s="74">
        <f t="shared" si="270"/>
        <v>0</v>
      </c>
      <c r="W473" s="74">
        <f t="shared" si="271"/>
        <v>0</v>
      </c>
      <c r="X473" s="74">
        <f t="shared" si="272"/>
        <v>0</v>
      </c>
      <c r="Y473" s="74">
        <f t="shared" si="273"/>
        <v>0</v>
      </c>
      <c r="Z473" s="74">
        <f t="shared" si="274"/>
        <v>0</v>
      </c>
      <c r="AA473" s="74">
        <f t="shared" si="275"/>
        <v>0</v>
      </c>
      <c r="AB473" s="74">
        <f t="shared" si="276"/>
        <v>0</v>
      </c>
      <c r="AC473" s="74">
        <f t="shared" si="277"/>
        <v>0</v>
      </c>
      <c r="AD473" s="74">
        <f t="shared" si="278"/>
        <v>0</v>
      </c>
      <c r="AE473" s="74">
        <f t="shared" si="279"/>
        <v>0</v>
      </c>
      <c r="AF473" s="74">
        <f t="shared" si="280"/>
        <v>0</v>
      </c>
      <c r="AG473" s="74">
        <f t="shared" si="281"/>
        <v>0</v>
      </c>
    </row>
    <row r="474" spans="17:33">
      <c r="Q474" s="73">
        <v>5</v>
      </c>
      <c r="R474" s="20" t="s">
        <v>175</v>
      </c>
      <c r="S474" s="20" t="s">
        <v>176</v>
      </c>
      <c r="U474" s="74">
        <f t="shared" si="269"/>
        <v>0</v>
      </c>
      <c r="V474" s="74">
        <f t="shared" si="270"/>
        <v>0</v>
      </c>
      <c r="W474" s="74">
        <f t="shared" si="271"/>
        <v>0</v>
      </c>
      <c r="X474" s="74">
        <f t="shared" si="272"/>
        <v>0</v>
      </c>
      <c r="Y474" s="74">
        <f t="shared" si="273"/>
        <v>0</v>
      </c>
      <c r="Z474" s="74">
        <f t="shared" si="274"/>
        <v>0</v>
      </c>
      <c r="AA474" s="74">
        <f t="shared" si="275"/>
        <v>0</v>
      </c>
      <c r="AB474" s="74">
        <f t="shared" si="276"/>
        <v>0</v>
      </c>
      <c r="AC474" s="74">
        <f t="shared" si="277"/>
        <v>0</v>
      </c>
      <c r="AD474" s="74">
        <f t="shared" si="278"/>
        <v>0</v>
      </c>
      <c r="AE474" s="74">
        <f t="shared" si="279"/>
        <v>0</v>
      </c>
      <c r="AF474" s="74">
        <f t="shared" si="280"/>
        <v>0</v>
      </c>
      <c r="AG474" s="74">
        <f t="shared" si="281"/>
        <v>0</v>
      </c>
    </row>
    <row r="475" spans="17:33">
      <c r="Q475" s="73">
        <v>5</v>
      </c>
      <c r="R475" s="20" t="s">
        <v>175</v>
      </c>
      <c r="S475" s="20" t="s">
        <v>176</v>
      </c>
      <c r="U475" s="74">
        <f t="shared" si="269"/>
        <v>0</v>
      </c>
      <c r="V475" s="74">
        <f t="shared" si="270"/>
        <v>0</v>
      </c>
      <c r="W475" s="74">
        <f t="shared" si="271"/>
        <v>0</v>
      </c>
      <c r="X475" s="74">
        <f t="shared" si="272"/>
        <v>0</v>
      </c>
      <c r="Y475" s="74">
        <f t="shared" si="273"/>
        <v>0</v>
      </c>
      <c r="Z475" s="74">
        <f t="shared" si="274"/>
        <v>0</v>
      </c>
      <c r="AA475" s="74">
        <f t="shared" si="275"/>
        <v>0</v>
      </c>
      <c r="AB475" s="74">
        <f t="shared" si="276"/>
        <v>0</v>
      </c>
      <c r="AC475" s="74">
        <f t="shared" si="277"/>
        <v>0</v>
      </c>
      <c r="AD475" s="74">
        <f t="shared" si="278"/>
        <v>0</v>
      </c>
      <c r="AE475" s="74">
        <f t="shared" si="279"/>
        <v>0</v>
      </c>
      <c r="AF475" s="74">
        <f t="shared" si="280"/>
        <v>0</v>
      </c>
      <c r="AG475" s="74">
        <f t="shared" si="281"/>
        <v>0</v>
      </c>
    </row>
    <row r="476" spans="17:33">
      <c r="Q476" s="73">
        <v>5</v>
      </c>
      <c r="R476" s="20" t="s">
        <v>175</v>
      </c>
      <c r="S476" s="20" t="s">
        <v>176</v>
      </c>
      <c r="U476" s="74">
        <f t="shared" si="269"/>
        <v>0</v>
      </c>
      <c r="V476" s="74">
        <f t="shared" si="270"/>
        <v>0</v>
      </c>
      <c r="W476" s="74">
        <f t="shared" si="271"/>
        <v>0</v>
      </c>
      <c r="X476" s="74">
        <f t="shared" si="272"/>
        <v>0</v>
      </c>
      <c r="Y476" s="74">
        <f t="shared" si="273"/>
        <v>0</v>
      </c>
      <c r="Z476" s="74">
        <f t="shared" si="274"/>
        <v>0</v>
      </c>
      <c r="AA476" s="74">
        <f t="shared" si="275"/>
        <v>0</v>
      </c>
      <c r="AB476" s="74">
        <f t="shared" si="276"/>
        <v>0</v>
      </c>
      <c r="AC476" s="74">
        <f t="shared" si="277"/>
        <v>0</v>
      </c>
      <c r="AD476" s="74">
        <f t="shared" si="278"/>
        <v>0</v>
      </c>
      <c r="AE476" s="74">
        <f t="shared" si="279"/>
        <v>0</v>
      </c>
      <c r="AF476" s="74">
        <f t="shared" si="280"/>
        <v>0</v>
      </c>
      <c r="AG476" s="74">
        <f t="shared" si="281"/>
        <v>0</v>
      </c>
    </row>
    <row r="477" spans="17:33">
      <c r="Q477" s="73">
        <v>5</v>
      </c>
      <c r="R477" s="20" t="s">
        <v>175</v>
      </c>
      <c r="S477" s="20" t="s">
        <v>176</v>
      </c>
      <c r="U477" s="74">
        <f t="shared" si="269"/>
        <v>0</v>
      </c>
      <c r="V477" s="74">
        <f t="shared" si="270"/>
        <v>0</v>
      </c>
      <c r="W477" s="74">
        <f t="shared" si="271"/>
        <v>0</v>
      </c>
      <c r="X477" s="74">
        <f t="shared" si="272"/>
        <v>0</v>
      </c>
      <c r="Y477" s="74">
        <f t="shared" si="273"/>
        <v>0</v>
      </c>
      <c r="Z477" s="74">
        <f t="shared" si="274"/>
        <v>0</v>
      </c>
      <c r="AA477" s="74">
        <f t="shared" si="275"/>
        <v>0</v>
      </c>
      <c r="AB477" s="74">
        <f t="shared" si="276"/>
        <v>0</v>
      </c>
      <c r="AC477" s="74">
        <f t="shared" si="277"/>
        <v>0</v>
      </c>
      <c r="AD477" s="74">
        <f t="shared" si="278"/>
        <v>0</v>
      </c>
      <c r="AE477" s="74">
        <f t="shared" si="279"/>
        <v>0</v>
      </c>
      <c r="AF477" s="74">
        <f t="shared" si="280"/>
        <v>0</v>
      </c>
      <c r="AG477" s="74">
        <f t="shared" si="281"/>
        <v>0</v>
      </c>
    </row>
    <row r="478" spans="17:33">
      <c r="Q478" s="73">
        <v>5</v>
      </c>
      <c r="R478" s="20" t="s">
        <v>175</v>
      </c>
      <c r="S478" s="20" t="s">
        <v>176</v>
      </c>
      <c r="U478" s="74">
        <f t="shared" si="269"/>
        <v>0</v>
      </c>
      <c r="V478" s="74">
        <f t="shared" si="270"/>
        <v>0</v>
      </c>
      <c r="W478" s="74">
        <f t="shared" si="271"/>
        <v>0</v>
      </c>
      <c r="X478" s="74">
        <f t="shared" si="272"/>
        <v>0</v>
      </c>
      <c r="Y478" s="74">
        <f t="shared" si="273"/>
        <v>0</v>
      </c>
      <c r="Z478" s="74">
        <f t="shared" si="274"/>
        <v>0</v>
      </c>
      <c r="AA478" s="74">
        <f t="shared" si="275"/>
        <v>0</v>
      </c>
      <c r="AB478" s="74">
        <f t="shared" si="276"/>
        <v>0</v>
      </c>
      <c r="AC478" s="74">
        <f t="shared" si="277"/>
        <v>0</v>
      </c>
      <c r="AD478" s="74">
        <f t="shared" si="278"/>
        <v>0</v>
      </c>
      <c r="AE478" s="74">
        <f t="shared" si="279"/>
        <v>0</v>
      </c>
      <c r="AF478" s="74">
        <f t="shared" si="280"/>
        <v>0</v>
      </c>
      <c r="AG478" s="74">
        <f t="shared" si="281"/>
        <v>0</v>
      </c>
    </row>
    <row r="479" spans="17:33">
      <c r="Q479" s="73">
        <v>5</v>
      </c>
      <c r="R479" s="20" t="s">
        <v>175</v>
      </c>
      <c r="S479" s="20" t="s">
        <v>176</v>
      </c>
      <c r="U479" s="74">
        <f t="shared" si="269"/>
        <v>0</v>
      </c>
      <c r="V479" s="74">
        <f t="shared" si="270"/>
        <v>0</v>
      </c>
      <c r="W479" s="74">
        <f t="shared" si="271"/>
        <v>0</v>
      </c>
      <c r="X479" s="74">
        <f t="shared" si="272"/>
        <v>0</v>
      </c>
      <c r="Y479" s="74">
        <f t="shared" si="273"/>
        <v>0</v>
      </c>
      <c r="Z479" s="74">
        <f t="shared" si="274"/>
        <v>0</v>
      </c>
      <c r="AA479" s="74">
        <f t="shared" si="275"/>
        <v>0</v>
      </c>
      <c r="AB479" s="74">
        <f t="shared" si="276"/>
        <v>0</v>
      </c>
      <c r="AC479" s="74">
        <f t="shared" si="277"/>
        <v>0</v>
      </c>
      <c r="AD479" s="74">
        <f t="shared" si="278"/>
        <v>0</v>
      </c>
      <c r="AE479" s="74">
        <f t="shared" si="279"/>
        <v>0</v>
      </c>
      <c r="AF479" s="74">
        <f t="shared" si="280"/>
        <v>0</v>
      </c>
      <c r="AG479" s="74">
        <f t="shared" si="281"/>
        <v>0</v>
      </c>
    </row>
    <row r="480" spans="17:33">
      <c r="Q480" s="73">
        <v>5</v>
      </c>
      <c r="R480" s="20" t="s">
        <v>175</v>
      </c>
      <c r="S480" s="20" t="s">
        <v>176</v>
      </c>
      <c r="U480" s="74">
        <f t="shared" si="269"/>
        <v>0</v>
      </c>
      <c r="V480" s="74">
        <f t="shared" si="270"/>
        <v>0</v>
      </c>
      <c r="W480" s="74">
        <f t="shared" si="271"/>
        <v>0</v>
      </c>
      <c r="X480" s="74">
        <f t="shared" si="272"/>
        <v>0</v>
      </c>
      <c r="Y480" s="74">
        <f t="shared" si="273"/>
        <v>0</v>
      </c>
      <c r="Z480" s="74">
        <f t="shared" si="274"/>
        <v>0</v>
      </c>
      <c r="AA480" s="74">
        <f t="shared" si="275"/>
        <v>0</v>
      </c>
      <c r="AB480" s="74">
        <f t="shared" si="276"/>
        <v>0</v>
      </c>
      <c r="AC480" s="74">
        <f t="shared" si="277"/>
        <v>0</v>
      </c>
      <c r="AD480" s="74">
        <f t="shared" si="278"/>
        <v>0</v>
      </c>
      <c r="AE480" s="74">
        <f t="shared" si="279"/>
        <v>0</v>
      </c>
      <c r="AF480" s="74">
        <f t="shared" si="280"/>
        <v>0</v>
      </c>
      <c r="AG480" s="74">
        <f t="shared" si="281"/>
        <v>0</v>
      </c>
    </row>
    <row r="481" spans="17:33">
      <c r="Q481" s="73">
        <v>5</v>
      </c>
      <c r="R481" s="20" t="s">
        <v>175</v>
      </c>
      <c r="S481" s="20" t="s">
        <v>176</v>
      </c>
      <c r="U481" s="74">
        <f t="shared" si="269"/>
        <v>0</v>
      </c>
      <c r="V481" s="74">
        <f t="shared" si="270"/>
        <v>0</v>
      </c>
      <c r="W481" s="74">
        <f t="shared" si="271"/>
        <v>0</v>
      </c>
      <c r="X481" s="74">
        <f t="shared" si="272"/>
        <v>0</v>
      </c>
      <c r="Y481" s="74">
        <f t="shared" si="273"/>
        <v>0</v>
      </c>
      <c r="Z481" s="74">
        <f t="shared" si="274"/>
        <v>0</v>
      </c>
      <c r="AA481" s="74">
        <f t="shared" si="275"/>
        <v>0</v>
      </c>
      <c r="AB481" s="74">
        <f t="shared" si="276"/>
        <v>0</v>
      </c>
      <c r="AC481" s="74">
        <f t="shared" si="277"/>
        <v>0</v>
      </c>
      <c r="AD481" s="74">
        <f t="shared" si="278"/>
        <v>0</v>
      </c>
      <c r="AE481" s="74">
        <f t="shared" si="279"/>
        <v>0</v>
      </c>
      <c r="AF481" s="74">
        <f t="shared" si="280"/>
        <v>0</v>
      </c>
      <c r="AG481" s="74">
        <f t="shared" si="281"/>
        <v>0</v>
      </c>
    </row>
    <row r="482" spans="17:33">
      <c r="Q482" s="73">
        <v>5</v>
      </c>
      <c r="R482" s="20" t="s">
        <v>175</v>
      </c>
      <c r="S482" s="20" t="s">
        <v>176</v>
      </c>
      <c r="U482" s="74">
        <f t="shared" si="269"/>
        <v>0</v>
      </c>
      <c r="V482" s="74">
        <f t="shared" si="270"/>
        <v>0</v>
      </c>
      <c r="W482" s="74">
        <f t="shared" si="271"/>
        <v>0</v>
      </c>
      <c r="X482" s="74">
        <f t="shared" si="272"/>
        <v>0</v>
      </c>
      <c r="Y482" s="74">
        <f t="shared" si="273"/>
        <v>0</v>
      </c>
      <c r="Z482" s="74">
        <f t="shared" si="274"/>
        <v>0</v>
      </c>
      <c r="AA482" s="74">
        <f t="shared" si="275"/>
        <v>0</v>
      </c>
      <c r="AB482" s="74">
        <f t="shared" si="276"/>
        <v>0</v>
      </c>
      <c r="AC482" s="74">
        <f t="shared" si="277"/>
        <v>0</v>
      </c>
      <c r="AD482" s="74">
        <f t="shared" si="278"/>
        <v>0</v>
      </c>
      <c r="AE482" s="74">
        <f t="shared" si="279"/>
        <v>0</v>
      </c>
      <c r="AF482" s="74">
        <f t="shared" si="280"/>
        <v>0</v>
      </c>
      <c r="AG482" s="74">
        <f t="shared" si="281"/>
        <v>0</v>
      </c>
    </row>
    <row r="483" spans="17:33">
      <c r="Q483" s="73">
        <v>5</v>
      </c>
      <c r="R483" s="20" t="s">
        <v>175</v>
      </c>
      <c r="S483" s="20" t="s">
        <v>176</v>
      </c>
      <c r="U483" s="74">
        <f t="shared" si="269"/>
        <v>0</v>
      </c>
      <c r="V483" s="74">
        <f t="shared" si="270"/>
        <v>0</v>
      </c>
      <c r="W483" s="74">
        <f t="shared" si="271"/>
        <v>0</v>
      </c>
      <c r="X483" s="74">
        <f t="shared" si="272"/>
        <v>0</v>
      </c>
      <c r="Y483" s="74">
        <f t="shared" si="273"/>
        <v>0</v>
      </c>
      <c r="Z483" s="74">
        <f t="shared" si="274"/>
        <v>0</v>
      </c>
      <c r="AA483" s="74">
        <f t="shared" si="275"/>
        <v>0</v>
      </c>
      <c r="AB483" s="74">
        <f t="shared" si="276"/>
        <v>0</v>
      </c>
      <c r="AC483" s="74">
        <f t="shared" si="277"/>
        <v>0</v>
      </c>
      <c r="AD483" s="74">
        <f t="shared" si="278"/>
        <v>0</v>
      </c>
      <c r="AE483" s="74">
        <f t="shared" si="279"/>
        <v>0</v>
      </c>
      <c r="AF483" s="74">
        <f t="shared" si="280"/>
        <v>0</v>
      </c>
      <c r="AG483" s="74">
        <f t="shared" si="281"/>
        <v>0</v>
      </c>
    </row>
    <row r="484" spans="17:33">
      <c r="Q484" s="73">
        <v>5</v>
      </c>
      <c r="R484" s="20" t="s">
        <v>175</v>
      </c>
      <c r="S484" s="20" t="s">
        <v>176</v>
      </c>
      <c r="U484" s="74">
        <f t="shared" si="269"/>
        <v>0</v>
      </c>
      <c r="V484" s="74">
        <f t="shared" si="270"/>
        <v>0</v>
      </c>
      <c r="W484" s="74">
        <f t="shared" si="271"/>
        <v>0</v>
      </c>
      <c r="X484" s="74">
        <f t="shared" si="272"/>
        <v>0</v>
      </c>
      <c r="Y484" s="74">
        <f t="shared" si="273"/>
        <v>0</v>
      </c>
      <c r="Z484" s="74">
        <f t="shared" si="274"/>
        <v>0</v>
      </c>
      <c r="AA484" s="74">
        <f t="shared" si="275"/>
        <v>0</v>
      </c>
      <c r="AB484" s="74">
        <f t="shared" si="276"/>
        <v>0</v>
      </c>
      <c r="AC484" s="74">
        <f t="shared" si="277"/>
        <v>0</v>
      </c>
      <c r="AD484" s="74">
        <f t="shared" si="278"/>
        <v>0</v>
      </c>
      <c r="AE484" s="74">
        <f t="shared" si="279"/>
        <v>0</v>
      </c>
      <c r="AF484" s="74">
        <f t="shared" si="280"/>
        <v>0</v>
      </c>
      <c r="AG484" s="74">
        <f t="shared" si="281"/>
        <v>0</v>
      </c>
    </row>
    <row r="485" spans="17:33">
      <c r="Q485" s="73">
        <v>5</v>
      </c>
      <c r="R485" s="20" t="s">
        <v>175</v>
      </c>
      <c r="S485" s="20" t="s">
        <v>176</v>
      </c>
      <c r="U485" s="74">
        <f t="shared" si="269"/>
        <v>0</v>
      </c>
      <c r="V485" s="74">
        <f t="shared" si="270"/>
        <v>0</v>
      </c>
      <c r="W485" s="74">
        <f t="shared" si="271"/>
        <v>0</v>
      </c>
      <c r="X485" s="74">
        <f t="shared" si="272"/>
        <v>0</v>
      </c>
      <c r="Y485" s="74">
        <f t="shared" si="273"/>
        <v>0</v>
      </c>
      <c r="Z485" s="74">
        <f t="shared" si="274"/>
        <v>0</v>
      </c>
      <c r="AA485" s="74">
        <f t="shared" si="275"/>
        <v>0</v>
      </c>
      <c r="AB485" s="74">
        <f t="shared" si="276"/>
        <v>0</v>
      </c>
      <c r="AC485" s="74">
        <f t="shared" si="277"/>
        <v>0</v>
      </c>
      <c r="AD485" s="74">
        <f t="shared" si="278"/>
        <v>0</v>
      </c>
      <c r="AE485" s="74">
        <f t="shared" si="279"/>
        <v>0</v>
      </c>
      <c r="AF485" s="74">
        <f t="shared" si="280"/>
        <v>0</v>
      </c>
      <c r="AG485" s="74">
        <f t="shared" si="281"/>
        <v>0</v>
      </c>
    </row>
    <row r="486" spans="17:33">
      <c r="Q486" s="73">
        <v>5</v>
      </c>
      <c r="R486" s="20" t="s">
        <v>175</v>
      </c>
      <c r="S486" s="20" t="s">
        <v>176</v>
      </c>
      <c r="U486" s="74">
        <f t="shared" si="269"/>
        <v>0</v>
      </c>
      <c r="V486" s="74">
        <f t="shared" si="270"/>
        <v>0</v>
      </c>
      <c r="W486" s="74">
        <f t="shared" si="271"/>
        <v>0</v>
      </c>
      <c r="X486" s="74">
        <f t="shared" si="272"/>
        <v>0</v>
      </c>
      <c r="Y486" s="74">
        <f t="shared" si="273"/>
        <v>0</v>
      </c>
      <c r="Z486" s="74">
        <f t="shared" si="274"/>
        <v>0</v>
      </c>
      <c r="AA486" s="74">
        <f t="shared" si="275"/>
        <v>0</v>
      </c>
      <c r="AB486" s="74">
        <f t="shared" si="276"/>
        <v>0</v>
      </c>
      <c r="AC486" s="74">
        <f t="shared" si="277"/>
        <v>0</v>
      </c>
      <c r="AD486" s="74">
        <f t="shared" si="278"/>
        <v>0</v>
      </c>
      <c r="AE486" s="74">
        <f t="shared" si="279"/>
        <v>0</v>
      </c>
      <c r="AF486" s="74">
        <f t="shared" si="280"/>
        <v>0</v>
      </c>
      <c r="AG486" s="74">
        <f t="shared" si="281"/>
        <v>0</v>
      </c>
    </row>
    <row r="487" spans="17:33">
      <c r="Q487" s="73">
        <v>5</v>
      </c>
      <c r="R487" s="20" t="s">
        <v>175</v>
      </c>
      <c r="S487" s="20" t="s">
        <v>176</v>
      </c>
      <c r="U487" s="74">
        <f t="shared" si="269"/>
        <v>0</v>
      </c>
      <c r="V487" s="74">
        <f t="shared" si="270"/>
        <v>0</v>
      </c>
      <c r="W487" s="74">
        <f t="shared" si="271"/>
        <v>0</v>
      </c>
      <c r="X487" s="74">
        <f t="shared" si="272"/>
        <v>0</v>
      </c>
      <c r="Y487" s="74">
        <f t="shared" si="273"/>
        <v>0</v>
      </c>
      <c r="Z487" s="74">
        <f t="shared" si="274"/>
        <v>0</v>
      </c>
      <c r="AA487" s="74">
        <f t="shared" si="275"/>
        <v>0</v>
      </c>
      <c r="AB487" s="74">
        <f t="shared" si="276"/>
        <v>0</v>
      </c>
      <c r="AC487" s="74">
        <f t="shared" si="277"/>
        <v>0</v>
      </c>
      <c r="AD487" s="74">
        <f t="shared" si="278"/>
        <v>0</v>
      </c>
      <c r="AE487" s="74">
        <f t="shared" si="279"/>
        <v>0</v>
      </c>
      <c r="AF487" s="74">
        <f t="shared" si="280"/>
        <v>0</v>
      </c>
      <c r="AG487" s="74">
        <f t="shared" si="281"/>
        <v>0</v>
      </c>
    </row>
    <row r="488" spans="17:33">
      <c r="Q488" s="73">
        <v>5</v>
      </c>
      <c r="R488" s="20" t="s">
        <v>175</v>
      </c>
      <c r="S488" s="20" t="s">
        <v>176</v>
      </c>
      <c r="U488" s="74">
        <f t="shared" si="269"/>
        <v>0</v>
      </c>
      <c r="V488" s="74">
        <f t="shared" si="270"/>
        <v>0</v>
      </c>
      <c r="W488" s="74">
        <f t="shared" si="271"/>
        <v>0</v>
      </c>
      <c r="X488" s="74">
        <f t="shared" si="272"/>
        <v>0</v>
      </c>
      <c r="Y488" s="74">
        <f t="shared" si="273"/>
        <v>0</v>
      </c>
      <c r="Z488" s="74">
        <f t="shared" si="274"/>
        <v>0</v>
      </c>
      <c r="AA488" s="74">
        <f t="shared" si="275"/>
        <v>0</v>
      </c>
      <c r="AB488" s="74">
        <f t="shared" si="276"/>
        <v>0</v>
      </c>
      <c r="AC488" s="74">
        <f t="shared" si="277"/>
        <v>0</v>
      </c>
      <c r="AD488" s="74">
        <f t="shared" si="278"/>
        <v>0</v>
      </c>
      <c r="AE488" s="74">
        <f t="shared" si="279"/>
        <v>0</v>
      </c>
      <c r="AF488" s="74">
        <f t="shared" si="280"/>
        <v>0</v>
      </c>
      <c r="AG488" s="74">
        <f t="shared" si="281"/>
        <v>0</v>
      </c>
    </row>
    <row r="489" spans="17:33">
      <c r="Q489" s="73">
        <v>5</v>
      </c>
      <c r="R489" s="20" t="s">
        <v>175</v>
      </c>
      <c r="S489" s="20" t="s">
        <v>176</v>
      </c>
      <c r="U489" s="74">
        <f t="shared" si="269"/>
        <v>0</v>
      </c>
      <c r="V489" s="74">
        <f t="shared" si="270"/>
        <v>0</v>
      </c>
      <c r="W489" s="74">
        <f t="shared" si="271"/>
        <v>0</v>
      </c>
      <c r="X489" s="74">
        <f t="shared" si="272"/>
        <v>0</v>
      </c>
      <c r="Y489" s="74">
        <f t="shared" si="273"/>
        <v>0</v>
      </c>
      <c r="Z489" s="74">
        <f t="shared" si="274"/>
        <v>0</v>
      </c>
      <c r="AA489" s="74">
        <f t="shared" si="275"/>
        <v>0</v>
      </c>
      <c r="AB489" s="74">
        <f t="shared" si="276"/>
        <v>0</v>
      </c>
      <c r="AC489" s="74">
        <f t="shared" si="277"/>
        <v>0</v>
      </c>
      <c r="AD489" s="74">
        <f t="shared" si="278"/>
        <v>0</v>
      </c>
      <c r="AE489" s="74">
        <f t="shared" si="279"/>
        <v>0</v>
      </c>
      <c r="AF489" s="74">
        <f t="shared" si="280"/>
        <v>0</v>
      </c>
      <c r="AG489" s="74">
        <f t="shared" si="281"/>
        <v>0</v>
      </c>
    </row>
    <row r="490" spans="17:33">
      <c r="Q490" s="73">
        <v>5</v>
      </c>
      <c r="R490" s="20" t="s">
        <v>175</v>
      </c>
      <c r="S490" s="20" t="s">
        <v>176</v>
      </c>
      <c r="U490" s="74">
        <f t="shared" si="269"/>
        <v>0</v>
      </c>
      <c r="V490" s="74">
        <f t="shared" si="270"/>
        <v>0</v>
      </c>
      <c r="W490" s="74">
        <f t="shared" si="271"/>
        <v>0</v>
      </c>
      <c r="X490" s="74">
        <f t="shared" si="272"/>
        <v>0</v>
      </c>
      <c r="Y490" s="74">
        <f t="shared" si="273"/>
        <v>0</v>
      </c>
      <c r="Z490" s="74">
        <f t="shared" si="274"/>
        <v>0</v>
      </c>
      <c r="AA490" s="74">
        <f t="shared" si="275"/>
        <v>0</v>
      </c>
      <c r="AB490" s="74">
        <f t="shared" si="276"/>
        <v>0</v>
      </c>
      <c r="AC490" s="74">
        <f t="shared" si="277"/>
        <v>0</v>
      </c>
      <c r="AD490" s="74">
        <f t="shared" si="278"/>
        <v>0</v>
      </c>
      <c r="AE490" s="74">
        <f t="shared" si="279"/>
        <v>0</v>
      </c>
      <c r="AF490" s="74">
        <f t="shared" si="280"/>
        <v>0</v>
      </c>
      <c r="AG490" s="74">
        <f t="shared" si="281"/>
        <v>0</v>
      </c>
    </row>
    <row r="491" spans="17:33">
      <c r="Q491" s="73">
        <v>5</v>
      </c>
      <c r="R491" s="20" t="s">
        <v>175</v>
      </c>
      <c r="S491" s="20" t="s">
        <v>176</v>
      </c>
      <c r="U491" s="74">
        <f t="shared" si="269"/>
        <v>0</v>
      </c>
      <c r="V491" s="74">
        <f t="shared" si="270"/>
        <v>0</v>
      </c>
      <c r="W491" s="74">
        <f t="shared" si="271"/>
        <v>0</v>
      </c>
      <c r="X491" s="74">
        <f t="shared" si="272"/>
        <v>0</v>
      </c>
      <c r="Y491" s="74">
        <f t="shared" si="273"/>
        <v>0</v>
      </c>
      <c r="Z491" s="74">
        <f t="shared" si="274"/>
        <v>0</v>
      </c>
      <c r="AA491" s="74">
        <f t="shared" si="275"/>
        <v>0</v>
      </c>
      <c r="AB491" s="74">
        <f t="shared" si="276"/>
        <v>0</v>
      </c>
      <c r="AC491" s="74">
        <f t="shared" si="277"/>
        <v>0</v>
      </c>
      <c r="AD491" s="74">
        <f t="shared" si="278"/>
        <v>0</v>
      </c>
      <c r="AE491" s="74">
        <f t="shared" si="279"/>
        <v>0</v>
      </c>
      <c r="AF491" s="74">
        <f t="shared" si="280"/>
        <v>0</v>
      </c>
      <c r="AG491" s="74">
        <f t="shared" si="281"/>
        <v>0</v>
      </c>
    </row>
    <row r="492" spans="17:33">
      <c r="Q492" s="73">
        <v>5</v>
      </c>
      <c r="R492" s="20" t="s">
        <v>175</v>
      </c>
      <c r="S492" s="20" t="s">
        <v>176</v>
      </c>
      <c r="U492" s="74">
        <f t="shared" si="269"/>
        <v>0</v>
      </c>
      <c r="V492" s="74">
        <f t="shared" si="270"/>
        <v>0</v>
      </c>
      <c r="W492" s="74">
        <f t="shared" si="271"/>
        <v>0</v>
      </c>
      <c r="X492" s="74">
        <f t="shared" si="272"/>
        <v>0</v>
      </c>
      <c r="Y492" s="74">
        <f t="shared" si="273"/>
        <v>0</v>
      </c>
      <c r="Z492" s="74">
        <f t="shared" si="274"/>
        <v>0</v>
      </c>
      <c r="AA492" s="74">
        <f t="shared" si="275"/>
        <v>0</v>
      </c>
      <c r="AB492" s="74">
        <f t="shared" si="276"/>
        <v>0</v>
      </c>
      <c r="AC492" s="74">
        <f t="shared" si="277"/>
        <v>0</v>
      </c>
      <c r="AD492" s="74">
        <f t="shared" si="278"/>
        <v>0</v>
      </c>
      <c r="AE492" s="74">
        <f t="shared" si="279"/>
        <v>0</v>
      </c>
      <c r="AF492" s="74">
        <f t="shared" si="280"/>
        <v>0</v>
      </c>
      <c r="AG492" s="74">
        <f t="shared" si="281"/>
        <v>0</v>
      </c>
    </row>
    <row r="493" spans="17:33">
      <c r="Q493" s="73">
        <v>5</v>
      </c>
      <c r="R493" s="20" t="s">
        <v>175</v>
      </c>
      <c r="S493" s="20" t="s">
        <v>176</v>
      </c>
      <c r="U493" s="74">
        <f t="shared" si="269"/>
        <v>0</v>
      </c>
      <c r="V493" s="74">
        <f t="shared" si="270"/>
        <v>0</v>
      </c>
      <c r="W493" s="74">
        <f t="shared" si="271"/>
        <v>0</v>
      </c>
      <c r="X493" s="74">
        <f t="shared" si="272"/>
        <v>0</v>
      </c>
      <c r="Y493" s="74">
        <f t="shared" si="273"/>
        <v>0</v>
      </c>
      <c r="Z493" s="74">
        <f t="shared" si="274"/>
        <v>0</v>
      </c>
      <c r="AA493" s="74">
        <f t="shared" si="275"/>
        <v>0</v>
      </c>
      <c r="AB493" s="74">
        <f t="shared" si="276"/>
        <v>0</v>
      </c>
      <c r="AC493" s="74">
        <f t="shared" si="277"/>
        <v>0</v>
      </c>
      <c r="AD493" s="74">
        <f t="shared" si="278"/>
        <v>0</v>
      </c>
      <c r="AE493" s="74">
        <f t="shared" si="279"/>
        <v>0</v>
      </c>
      <c r="AF493" s="74">
        <f t="shared" si="280"/>
        <v>0</v>
      </c>
      <c r="AG493" s="74">
        <f t="shared" si="281"/>
        <v>0</v>
      </c>
    </row>
    <row r="494" spans="17:33">
      <c r="Q494" s="73">
        <v>5</v>
      </c>
      <c r="R494" s="20" t="s">
        <v>175</v>
      </c>
      <c r="S494" s="20" t="s">
        <v>176</v>
      </c>
      <c r="U494" s="74">
        <f t="shared" si="269"/>
        <v>0</v>
      </c>
      <c r="V494" s="74">
        <f t="shared" si="270"/>
        <v>0</v>
      </c>
      <c r="W494" s="74">
        <f t="shared" si="271"/>
        <v>0</v>
      </c>
      <c r="X494" s="74">
        <f t="shared" si="272"/>
        <v>0</v>
      </c>
      <c r="Y494" s="74">
        <f t="shared" si="273"/>
        <v>0</v>
      </c>
      <c r="Z494" s="74">
        <f t="shared" si="274"/>
        <v>0</v>
      </c>
      <c r="AA494" s="74">
        <f t="shared" si="275"/>
        <v>0</v>
      </c>
      <c r="AB494" s="74">
        <f t="shared" si="276"/>
        <v>0</v>
      </c>
      <c r="AC494" s="74">
        <f t="shared" si="277"/>
        <v>0</v>
      </c>
      <c r="AD494" s="74">
        <f t="shared" si="278"/>
        <v>0</v>
      </c>
      <c r="AE494" s="74">
        <f t="shared" si="279"/>
        <v>0</v>
      </c>
      <c r="AF494" s="74">
        <f t="shared" si="280"/>
        <v>0</v>
      </c>
      <c r="AG494" s="74">
        <f t="shared" si="281"/>
        <v>0</v>
      </c>
    </row>
    <row r="495" spans="17:33">
      <c r="Q495" s="73">
        <v>5</v>
      </c>
      <c r="R495" s="20" t="s">
        <v>175</v>
      </c>
      <c r="S495" s="20" t="s">
        <v>176</v>
      </c>
      <c r="U495" s="74">
        <f t="shared" si="269"/>
        <v>0</v>
      </c>
      <c r="V495" s="74">
        <f t="shared" si="270"/>
        <v>0</v>
      </c>
      <c r="W495" s="74">
        <f t="shared" si="271"/>
        <v>0</v>
      </c>
      <c r="X495" s="74">
        <f t="shared" si="272"/>
        <v>0</v>
      </c>
      <c r="Y495" s="74">
        <f t="shared" si="273"/>
        <v>0</v>
      </c>
      <c r="Z495" s="74">
        <f t="shared" si="274"/>
        <v>0</v>
      </c>
      <c r="AA495" s="74">
        <f t="shared" si="275"/>
        <v>0</v>
      </c>
      <c r="AB495" s="74">
        <f t="shared" si="276"/>
        <v>0</v>
      </c>
      <c r="AC495" s="74">
        <f t="shared" si="277"/>
        <v>0</v>
      </c>
      <c r="AD495" s="74">
        <f t="shared" si="278"/>
        <v>0</v>
      </c>
      <c r="AE495" s="74">
        <f t="shared" si="279"/>
        <v>0</v>
      </c>
      <c r="AF495" s="74">
        <f t="shared" si="280"/>
        <v>0</v>
      </c>
      <c r="AG495" s="74">
        <f t="shared" si="281"/>
        <v>0</v>
      </c>
    </row>
    <row r="496" spans="17:33">
      <c r="Q496" s="73">
        <v>5</v>
      </c>
      <c r="R496" s="20" t="s">
        <v>175</v>
      </c>
      <c r="S496" s="20" t="s">
        <v>176</v>
      </c>
      <c r="U496" s="74">
        <f t="shared" si="269"/>
        <v>0</v>
      </c>
      <c r="V496" s="74">
        <f t="shared" si="270"/>
        <v>0</v>
      </c>
      <c r="W496" s="74">
        <f t="shared" si="271"/>
        <v>0</v>
      </c>
      <c r="X496" s="74">
        <f t="shared" si="272"/>
        <v>0</v>
      </c>
      <c r="Y496" s="74">
        <f t="shared" si="273"/>
        <v>0</v>
      </c>
      <c r="Z496" s="74">
        <f t="shared" si="274"/>
        <v>0</v>
      </c>
      <c r="AA496" s="74">
        <f t="shared" si="275"/>
        <v>0</v>
      </c>
      <c r="AB496" s="74">
        <f t="shared" si="276"/>
        <v>0</v>
      </c>
      <c r="AC496" s="74">
        <f t="shared" si="277"/>
        <v>0</v>
      </c>
      <c r="AD496" s="74">
        <f t="shared" si="278"/>
        <v>0</v>
      </c>
      <c r="AE496" s="74">
        <f t="shared" si="279"/>
        <v>0</v>
      </c>
      <c r="AF496" s="74">
        <f t="shared" si="280"/>
        <v>0</v>
      </c>
      <c r="AG496" s="74">
        <f t="shared" si="281"/>
        <v>0</v>
      </c>
    </row>
    <row r="497" spans="17:33">
      <c r="Q497" s="73">
        <v>5</v>
      </c>
      <c r="R497" s="20" t="s">
        <v>175</v>
      </c>
      <c r="S497" s="20" t="s">
        <v>176</v>
      </c>
      <c r="U497" s="74">
        <f t="shared" si="269"/>
        <v>0</v>
      </c>
      <c r="V497" s="74">
        <f t="shared" si="270"/>
        <v>0</v>
      </c>
      <c r="W497" s="74">
        <f t="shared" si="271"/>
        <v>0</v>
      </c>
      <c r="X497" s="74">
        <f t="shared" si="272"/>
        <v>0</v>
      </c>
      <c r="Y497" s="74">
        <f t="shared" si="273"/>
        <v>0</v>
      </c>
      <c r="Z497" s="74">
        <f t="shared" si="274"/>
        <v>0</v>
      </c>
      <c r="AA497" s="74">
        <f t="shared" si="275"/>
        <v>0</v>
      </c>
      <c r="AB497" s="74">
        <f t="shared" si="276"/>
        <v>0</v>
      </c>
      <c r="AC497" s="74">
        <f t="shared" si="277"/>
        <v>0</v>
      </c>
      <c r="AD497" s="74">
        <f t="shared" si="278"/>
        <v>0</v>
      </c>
      <c r="AE497" s="74">
        <f t="shared" si="279"/>
        <v>0</v>
      </c>
      <c r="AF497" s="74">
        <f t="shared" si="280"/>
        <v>0</v>
      </c>
      <c r="AG497" s="74">
        <f t="shared" si="281"/>
        <v>0</v>
      </c>
    </row>
    <row r="498" spans="17:33">
      <c r="Q498" s="75">
        <v>5</v>
      </c>
      <c r="R498" s="76" t="str">
        <f>R497</f>
        <v>Teagen</v>
      </c>
      <c r="S498" s="76" t="str">
        <f>S497</f>
        <v>TEA</v>
      </c>
      <c r="T498" s="75">
        <f>T497</f>
        <v>0</v>
      </c>
      <c r="U498" s="77">
        <f t="shared" ref="U498:AG498" si="282">SUM(U404:U497)</f>
        <v>0</v>
      </c>
      <c r="V498" s="77">
        <f t="shared" si="282"/>
        <v>0</v>
      </c>
      <c r="W498" s="77">
        <f t="shared" si="282"/>
        <v>0</v>
      </c>
      <c r="X498" s="77">
        <f t="shared" si="282"/>
        <v>0</v>
      </c>
      <c r="Y498" s="77">
        <f t="shared" si="282"/>
        <v>0</v>
      </c>
      <c r="Z498" s="77">
        <f t="shared" si="282"/>
        <v>0</v>
      </c>
      <c r="AA498" s="77">
        <f t="shared" si="282"/>
        <v>0</v>
      </c>
      <c r="AB498" s="77">
        <f t="shared" si="282"/>
        <v>0</v>
      </c>
      <c r="AC498" s="77">
        <f t="shared" si="282"/>
        <v>0</v>
      </c>
      <c r="AD498" s="77">
        <f t="shared" si="282"/>
        <v>0</v>
      </c>
      <c r="AE498" s="77">
        <f t="shared" si="282"/>
        <v>0</v>
      </c>
      <c r="AF498" s="77">
        <f t="shared" si="282"/>
        <v>0</v>
      </c>
      <c r="AG498" s="77">
        <f t="shared" si="282"/>
        <v>0</v>
      </c>
    </row>
    <row r="501" spans="17:33">
      <c r="Q501" s="73">
        <v>5</v>
      </c>
      <c r="R501" s="20" t="s">
        <v>175</v>
      </c>
      <c r="S501" s="20" t="s">
        <v>176</v>
      </c>
      <c r="U501" s="74">
        <f>IF(5 = Q501, C501 * -1, C501)</f>
        <v>0</v>
      </c>
      <c r="V501" s="74">
        <f>IF(5 = Q501, D501 * -1, D501)</f>
        <v>0</v>
      </c>
      <c r="W501" s="74">
        <f>IF(5 = Q501, E501 * -1, E501)</f>
        <v>0</v>
      </c>
      <c r="X501" s="74">
        <f>IF(5 = Q501, F501 * -1, F501)</f>
        <v>0</v>
      </c>
      <c r="Y501" s="74">
        <f>IF(5 = Q501, G501 * -1, G501)</f>
        <v>0</v>
      </c>
      <c r="Z501" s="74">
        <f>IF(5 = Q501, H501 * -1, H501)</f>
        <v>0</v>
      </c>
      <c r="AA501" s="74">
        <f>IF(5 = Q501, I501 * -1, I501)</f>
        <v>0</v>
      </c>
      <c r="AB501" s="74">
        <f>IF(5 = Q501, J501 * -1, J501)</f>
        <v>0</v>
      </c>
      <c r="AC501" s="74">
        <f>IF(5 = Q501, K501 * -1, K501)</f>
        <v>0</v>
      </c>
      <c r="AD501" s="74">
        <f>IF(5 = Q501, L501 * -1, L501)</f>
        <v>0</v>
      </c>
      <c r="AE501" s="74">
        <f>IF(5 = Q501, M501 * -1, M501)</f>
        <v>0</v>
      </c>
      <c r="AF501" s="74">
        <f>IF(5 = Q501, N501 * -1, N501)</f>
        <v>0</v>
      </c>
      <c r="AG501" s="74">
        <f>IF(5 = Q501, O501 * -1, O501)</f>
        <v>0</v>
      </c>
    </row>
    <row r="502" spans="17:33">
      <c r="Q502" s="75">
        <v>5</v>
      </c>
      <c r="R502" s="76" t="str">
        <f>R501</f>
        <v>Teagen</v>
      </c>
      <c r="S502" s="76" t="str">
        <f>S501</f>
        <v>TEA</v>
      </c>
      <c r="T502" s="75">
        <f>T501</f>
        <v>0</v>
      </c>
      <c r="U502" s="77">
        <f t="shared" ref="U502:AG502" si="283">SUM(U501:U501)</f>
        <v>0</v>
      </c>
      <c r="V502" s="77">
        <f t="shared" si="283"/>
        <v>0</v>
      </c>
      <c r="W502" s="77">
        <f t="shared" si="283"/>
        <v>0</v>
      </c>
      <c r="X502" s="77">
        <f t="shared" si="283"/>
        <v>0</v>
      </c>
      <c r="Y502" s="77">
        <f t="shared" si="283"/>
        <v>0</v>
      </c>
      <c r="Z502" s="77">
        <f t="shared" si="283"/>
        <v>0</v>
      </c>
      <c r="AA502" s="77">
        <f t="shared" si="283"/>
        <v>0</v>
      </c>
      <c r="AB502" s="77">
        <f t="shared" si="283"/>
        <v>0</v>
      </c>
      <c r="AC502" s="77">
        <f t="shared" si="283"/>
        <v>0</v>
      </c>
      <c r="AD502" s="77">
        <f t="shared" si="283"/>
        <v>0</v>
      </c>
      <c r="AE502" s="77">
        <f t="shared" si="283"/>
        <v>0</v>
      </c>
      <c r="AF502" s="77">
        <f t="shared" si="283"/>
        <v>0</v>
      </c>
      <c r="AG502" s="77">
        <f t="shared" si="283"/>
        <v>0</v>
      </c>
    </row>
    <row r="504" spans="17:33">
      <c r="Q504" s="75">
        <v>5</v>
      </c>
      <c r="R504" s="76" t="str">
        <f>R501</f>
        <v>Teagen</v>
      </c>
      <c r="S504" s="76" t="str">
        <f>S501</f>
        <v>TEA</v>
      </c>
      <c r="T504" s="75">
        <f>T501</f>
        <v>0</v>
      </c>
      <c r="U504" s="77">
        <f t="shared" ref="U504:AG504" si="284">SUM(U335:U381)+SUM(U385:U400)+SUM(U404:U497)+SUM(U501:U501)</f>
        <v>0</v>
      </c>
      <c r="V504" s="77">
        <f t="shared" si="284"/>
        <v>0</v>
      </c>
      <c r="W504" s="77">
        <f t="shared" si="284"/>
        <v>0</v>
      </c>
      <c r="X504" s="77">
        <f t="shared" si="284"/>
        <v>0</v>
      </c>
      <c r="Y504" s="77">
        <f t="shared" si="284"/>
        <v>0</v>
      </c>
      <c r="Z504" s="77">
        <f t="shared" si="284"/>
        <v>0</v>
      </c>
      <c r="AA504" s="77">
        <f t="shared" si="284"/>
        <v>0</v>
      </c>
      <c r="AB504" s="77">
        <f t="shared" si="284"/>
        <v>0</v>
      </c>
      <c r="AC504" s="77">
        <f t="shared" si="284"/>
        <v>0</v>
      </c>
      <c r="AD504" s="77">
        <f t="shared" si="284"/>
        <v>0</v>
      </c>
      <c r="AE504" s="77">
        <f t="shared" si="284"/>
        <v>0</v>
      </c>
      <c r="AF504" s="77">
        <f t="shared" si="284"/>
        <v>0</v>
      </c>
      <c r="AG504" s="77">
        <f t="shared" si="284"/>
        <v>0</v>
      </c>
    </row>
    <row r="507" spans="17:33">
      <c r="Q507" s="73">
        <v>5</v>
      </c>
      <c r="R507" s="20" t="s">
        <v>175</v>
      </c>
      <c r="S507" s="20" t="s">
        <v>176</v>
      </c>
      <c r="U507" s="74">
        <f t="shared" ref="U507:U527" si="285">IF(5 = Q507, C507 * -1, C507)</f>
        <v>0</v>
      </c>
      <c r="V507" s="74">
        <f t="shared" ref="V507:V527" si="286">IF(5 = Q507, D507 * -1, D507)</f>
        <v>0</v>
      </c>
      <c r="W507" s="74">
        <f t="shared" ref="W507:W527" si="287">IF(5 = Q507, E507 * -1, E507)</f>
        <v>0</v>
      </c>
      <c r="X507" s="74">
        <f t="shared" ref="X507:X527" si="288">IF(5 = Q507, F507 * -1, F507)</f>
        <v>0</v>
      </c>
      <c r="Y507" s="74">
        <f t="shared" ref="Y507:Y527" si="289">IF(5 = Q507, G507 * -1, G507)</f>
        <v>0</v>
      </c>
      <c r="Z507" s="74">
        <f t="shared" ref="Z507:Z527" si="290">IF(5 = Q507, H507 * -1, H507)</f>
        <v>0</v>
      </c>
      <c r="AA507" s="74">
        <f t="shared" ref="AA507:AA527" si="291">IF(5 = Q507, I507 * -1, I507)</f>
        <v>0</v>
      </c>
      <c r="AB507" s="74">
        <f t="shared" ref="AB507:AB527" si="292">IF(5 = Q507, J507 * -1, J507)</f>
        <v>0</v>
      </c>
      <c r="AC507" s="74">
        <f t="shared" ref="AC507:AC527" si="293">IF(5 = Q507, K507 * -1, K507)</f>
        <v>0</v>
      </c>
      <c r="AD507" s="74">
        <f t="shared" ref="AD507:AD527" si="294">IF(5 = Q507, L507 * -1, L507)</f>
        <v>0</v>
      </c>
      <c r="AE507" s="74">
        <f t="shared" ref="AE507:AE527" si="295">IF(5 = Q507, M507 * -1, M507)</f>
        <v>0</v>
      </c>
      <c r="AF507" s="74">
        <f t="shared" ref="AF507:AF527" si="296">IF(5 = Q507, N507 * -1, N507)</f>
        <v>0</v>
      </c>
      <c r="AG507" s="74">
        <f t="shared" ref="AG507:AG527" si="297">IF(5 = Q507, O507 * -1, O507)</f>
        <v>0</v>
      </c>
    </row>
    <row r="508" spans="17:33">
      <c r="Q508" s="73">
        <v>5</v>
      </c>
      <c r="R508" s="20" t="s">
        <v>175</v>
      </c>
      <c r="S508" s="20" t="s">
        <v>176</v>
      </c>
      <c r="U508" s="74">
        <f t="shared" si="285"/>
        <v>0</v>
      </c>
      <c r="V508" s="74">
        <f t="shared" si="286"/>
        <v>0</v>
      </c>
      <c r="W508" s="74">
        <f t="shared" si="287"/>
        <v>0</v>
      </c>
      <c r="X508" s="74">
        <f t="shared" si="288"/>
        <v>0</v>
      </c>
      <c r="Y508" s="74">
        <f t="shared" si="289"/>
        <v>0</v>
      </c>
      <c r="Z508" s="74">
        <f t="shared" si="290"/>
        <v>0</v>
      </c>
      <c r="AA508" s="74">
        <f t="shared" si="291"/>
        <v>0</v>
      </c>
      <c r="AB508" s="74">
        <f t="shared" si="292"/>
        <v>0</v>
      </c>
      <c r="AC508" s="74">
        <f t="shared" si="293"/>
        <v>0</v>
      </c>
      <c r="AD508" s="74">
        <f t="shared" si="294"/>
        <v>0</v>
      </c>
      <c r="AE508" s="74">
        <f t="shared" si="295"/>
        <v>0</v>
      </c>
      <c r="AF508" s="74">
        <f t="shared" si="296"/>
        <v>0</v>
      </c>
      <c r="AG508" s="74">
        <f t="shared" si="297"/>
        <v>0</v>
      </c>
    </row>
    <row r="509" spans="17:33">
      <c r="Q509" s="73">
        <v>5</v>
      </c>
      <c r="R509" s="20" t="s">
        <v>175</v>
      </c>
      <c r="S509" s="20" t="s">
        <v>176</v>
      </c>
      <c r="U509" s="74">
        <f t="shared" si="285"/>
        <v>0</v>
      </c>
      <c r="V509" s="74">
        <f t="shared" si="286"/>
        <v>0</v>
      </c>
      <c r="W509" s="74">
        <f t="shared" si="287"/>
        <v>0</v>
      </c>
      <c r="X509" s="74">
        <f t="shared" si="288"/>
        <v>0</v>
      </c>
      <c r="Y509" s="74">
        <f t="shared" si="289"/>
        <v>0</v>
      </c>
      <c r="Z509" s="74">
        <f t="shared" si="290"/>
        <v>0</v>
      </c>
      <c r="AA509" s="74">
        <f t="shared" si="291"/>
        <v>0</v>
      </c>
      <c r="AB509" s="74">
        <f t="shared" si="292"/>
        <v>0</v>
      </c>
      <c r="AC509" s="74">
        <f t="shared" si="293"/>
        <v>0</v>
      </c>
      <c r="AD509" s="74">
        <f t="shared" si="294"/>
        <v>0</v>
      </c>
      <c r="AE509" s="74">
        <f t="shared" si="295"/>
        <v>0</v>
      </c>
      <c r="AF509" s="74">
        <f t="shared" si="296"/>
        <v>0</v>
      </c>
      <c r="AG509" s="74">
        <f t="shared" si="297"/>
        <v>0</v>
      </c>
    </row>
    <row r="510" spans="17:33">
      <c r="Q510" s="73">
        <v>5</v>
      </c>
      <c r="R510" s="20" t="s">
        <v>175</v>
      </c>
      <c r="S510" s="20" t="s">
        <v>176</v>
      </c>
      <c r="U510" s="74">
        <f t="shared" si="285"/>
        <v>0</v>
      </c>
      <c r="V510" s="74">
        <f t="shared" si="286"/>
        <v>0</v>
      </c>
      <c r="W510" s="74">
        <f t="shared" si="287"/>
        <v>0</v>
      </c>
      <c r="X510" s="74">
        <f t="shared" si="288"/>
        <v>0</v>
      </c>
      <c r="Y510" s="74">
        <f t="shared" si="289"/>
        <v>0</v>
      </c>
      <c r="Z510" s="74">
        <f t="shared" si="290"/>
        <v>0</v>
      </c>
      <c r="AA510" s="74">
        <f t="shared" si="291"/>
        <v>0</v>
      </c>
      <c r="AB510" s="74">
        <f t="shared" si="292"/>
        <v>0</v>
      </c>
      <c r="AC510" s="74">
        <f t="shared" si="293"/>
        <v>0</v>
      </c>
      <c r="AD510" s="74">
        <f t="shared" si="294"/>
        <v>0</v>
      </c>
      <c r="AE510" s="74">
        <f t="shared" si="295"/>
        <v>0</v>
      </c>
      <c r="AF510" s="74">
        <f t="shared" si="296"/>
        <v>0</v>
      </c>
      <c r="AG510" s="74">
        <f t="shared" si="297"/>
        <v>0</v>
      </c>
    </row>
    <row r="511" spans="17:33">
      <c r="Q511" s="73">
        <v>5</v>
      </c>
      <c r="R511" s="20" t="s">
        <v>175</v>
      </c>
      <c r="S511" s="20" t="s">
        <v>176</v>
      </c>
      <c r="U511" s="74">
        <f t="shared" si="285"/>
        <v>0</v>
      </c>
      <c r="V511" s="74">
        <f t="shared" si="286"/>
        <v>0</v>
      </c>
      <c r="W511" s="74">
        <f t="shared" si="287"/>
        <v>0</v>
      </c>
      <c r="X511" s="74">
        <f t="shared" si="288"/>
        <v>0</v>
      </c>
      <c r="Y511" s="74">
        <f t="shared" si="289"/>
        <v>0</v>
      </c>
      <c r="Z511" s="74">
        <f t="shared" si="290"/>
        <v>0</v>
      </c>
      <c r="AA511" s="74">
        <f t="shared" si="291"/>
        <v>0</v>
      </c>
      <c r="AB511" s="74">
        <f t="shared" si="292"/>
        <v>0</v>
      </c>
      <c r="AC511" s="74">
        <f t="shared" si="293"/>
        <v>0</v>
      </c>
      <c r="AD511" s="74">
        <f t="shared" si="294"/>
        <v>0</v>
      </c>
      <c r="AE511" s="74">
        <f t="shared" si="295"/>
        <v>0</v>
      </c>
      <c r="AF511" s="74">
        <f t="shared" si="296"/>
        <v>0</v>
      </c>
      <c r="AG511" s="74">
        <f t="shared" si="297"/>
        <v>0</v>
      </c>
    </row>
    <row r="512" spans="17:33">
      <c r="Q512" s="73">
        <v>5</v>
      </c>
      <c r="R512" s="20" t="s">
        <v>175</v>
      </c>
      <c r="S512" s="20" t="s">
        <v>176</v>
      </c>
      <c r="U512" s="74">
        <f t="shared" si="285"/>
        <v>0</v>
      </c>
      <c r="V512" s="74">
        <f t="shared" si="286"/>
        <v>0</v>
      </c>
      <c r="W512" s="74">
        <f t="shared" si="287"/>
        <v>0</v>
      </c>
      <c r="X512" s="74">
        <f t="shared" si="288"/>
        <v>0</v>
      </c>
      <c r="Y512" s="74">
        <f t="shared" si="289"/>
        <v>0</v>
      </c>
      <c r="Z512" s="74">
        <f t="shared" si="290"/>
        <v>0</v>
      </c>
      <c r="AA512" s="74">
        <f t="shared" si="291"/>
        <v>0</v>
      </c>
      <c r="AB512" s="74">
        <f t="shared" si="292"/>
        <v>0</v>
      </c>
      <c r="AC512" s="74">
        <f t="shared" si="293"/>
        <v>0</v>
      </c>
      <c r="AD512" s="74">
        <f t="shared" si="294"/>
        <v>0</v>
      </c>
      <c r="AE512" s="74">
        <f t="shared" si="295"/>
        <v>0</v>
      </c>
      <c r="AF512" s="74">
        <f t="shared" si="296"/>
        <v>0</v>
      </c>
      <c r="AG512" s="74">
        <f t="shared" si="297"/>
        <v>0</v>
      </c>
    </row>
    <row r="513" spans="17:33">
      <c r="Q513" s="73">
        <v>5</v>
      </c>
      <c r="R513" s="20" t="s">
        <v>175</v>
      </c>
      <c r="S513" s="20" t="s">
        <v>176</v>
      </c>
      <c r="U513" s="74">
        <f t="shared" si="285"/>
        <v>0</v>
      </c>
      <c r="V513" s="74">
        <f t="shared" si="286"/>
        <v>0</v>
      </c>
      <c r="W513" s="74">
        <f t="shared" si="287"/>
        <v>0</v>
      </c>
      <c r="X513" s="74">
        <f t="shared" si="288"/>
        <v>0</v>
      </c>
      <c r="Y513" s="74">
        <f t="shared" si="289"/>
        <v>0</v>
      </c>
      <c r="Z513" s="74">
        <f t="shared" si="290"/>
        <v>0</v>
      </c>
      <c r="AA513" s="74">
        <f t="shared" si="291"/>
        <v>0</v>
      </c>
      <c r="AB513" s="74">
        <f t="shared" si="292"/>
        <v>0</v>
      </c>
      <c r="AC513" s="74">
        <f t="shared" si="293"/>
        <v>0</v>
      </c>
      <c r="AD513" s="74">
        <f t="shared" si="294"/>
        <v>0</v>
      </c>
      <c r="AE513" s="74">
        <f t="shared" si="295"/>
        <v>0</v>
      </c>
      <c r="AF513" s="74">
        <f t="shared" si="296"/>
        <v>0</v>
      </c>
      <c r="AG513" s="74">
        <f t="shared" si="297"/>
        <v>0</v>
      </c>
    </row>
    <row r="514" spans="17:33">
      <c r="Q514" s="73">
        <v>5</v>
      </c>
      <c r="R514" s="20" t="s">
        <v>175</v>
      </c>
      <c r="S514" s="20" t="s">
        <v>176</v>
      </c>
      <c r="U514" s="74">
        <f t="shared" si="285"/>
        <v>0</v>
      </c>
      <c r="V514" s="74">
        <f t="shared" si="286"/>
        <v>0</v>
      </c>
      <c r="W514" s="74">
        <f t="shared" si="287"/>
        <v>0</v>
      </c>
      <c r="X514" s="74">
        <f t="shared" si="288"/>
        <v>0</v>
      </c>
      <c r="Y514" s="74">
        <f t="shared" si="289"/>
        <v>0</v>
      </c>
      <c r="Z514" s="74">
        <f t="shared" si="290"/>
        <v>0</v>
      </c>
      <c r="AA514" s="74">
        <f t="shared" si="291"/>
        <v>0</v>
      </c>
      <c r="AB514" s="74">
        <f t="shared" si="292"/>
        <v>0</v>
      </c>
      <c r="AC514" s="74">
        <f t="shared" si="293"/>
        <v>0</v>
      </c>
      <c r="AD514" s="74">
        <f t="shared" si="294"/>
        <v>0</v>
      </c>
      <c r="AE514" s="74">
        <f t="shared" si="295"/>
        <v>0</v>
      </c>
      <c r="AF514" s="74">
        <f t="shared" si="296"/>
        <v>0</v>
      </c>
      <c r="AG514" s="74">
        <f t="shared" si="297"/>
        <v>0</v>
      </c>
    </row>
    <row r="515" spans="17:33">
      <c r="Q515" s="73">
        <v>5</v>
      </c>
      <c r="R515" s="20" t="s">
        <v>175</v>
      </c>
      <c r="S515" s="20" t="s">
        <v>176</v>
      </c>
      <c r="U515" s="74">
        <f t="shared" si="285"/>
        <v>0</v>
      </c>
      <c r="V515" s="74">
        <f t="shared" si="286"/>
        <v>0</v>
      </c>
      <c r="W515" s="74">
        <f t="shared" si="287"/>
        <v>0</v>
      </c>
      <c r="X515" s="74">
        <f t="shared" si="288"/>
        <v>0</v>
      </c>
      <c r="Y515" s="74">
        <f t="shared" si="289"/>
        <v>0</v>
      </c>
      <c r="Z515" s="74">
        <f t="shared" si="290"/>
        <v>0</v>
      </c>
      <c r="AA515" s="74">
        <f t="shared" si="291"/>
        <v>0</v>
      </c>
      <c r="AB515" s="74">
        <f t="shared" si="292"/>
        <v>0</v>
      </c>
      <c r="AC515" s="74">
        <f t="shared" si="293"/>
        <v>0</v>
      </c>
      <c r="AD515" s="74">
        <f t="shared" si="294"/>
        <v>0</v>
      </c>
      <c r="AE515" s="74">
        <f t="shared" si="295"/>
        <v>0</v>
      </c>
      <c r="AF515" s="74">
        <f t="shared" si="296"/>
        <v>0</v>
      </c>
      <c r="AG515" s="74">
        <f t="shared" si="297"/>
        <v>0</v>
      </c>
    </row>
    <row r="516" spans="17:33">
      <c r="Q516" s="73">
        <v>5</v>
      </c>
      <c r="R516" s="20" t="s">
        <v>175</v>
      </c>
      <c r="S516" s="20" t="s">
        <v>176</v>
      </c>
      <c r="U516" s="74">
        <f t="shared" si="285"/>
        <v>0</v>
      </c>
      <c r="V516" s="74">
        <f t="shared" si="286"/>
        <v>0</v>
      </c>
      <c r="W516" s="74">
        <f t="shared" si="287"/>
        <v>0</v>
      </c>
      <c r="X516" s="74">
        <f t="shared" si="288"/>
        <v>0</v>
      </c>
      <c r="Y516" s="74">
        <f t="shared" si="289"/>
        <v>0</v>
      </c>
      <c r="Z516" s="74">
        <f t="shared" si="290"/>
        <v>0</v>
      </c>
      <c r="AA516" s="74">
        <f t="shared" si="291"/>
        <v>0</v>
      </c>
      <c r="AB516" s="74">
        <f t="shared" si="292"/>
        <v>0</v>
      </c>
      <c r="AC516" s="74">
        <f t="shared" si="293"/>
        <v>0</v>
      </c>
      <c r="AD516" s="74">
        <f t="shared" si="294"/>
        <v>0</v>
      </c>
      <c r="AE516" s="74">
        <f t="shared" si="295"/>
        <v>0</v>
      </c>
      <c r="AF516" s="74">
        <f t="shared" si="296"/>
        <v>0</v>
      </c>
      <c r="AG516" s="74">
        <f t="shared" si="297"/>
        <v>0</v>
      </c>
    </row>
    <row r="517" spans="17:33">
      <c r="Q517" s="73">
        <v>5</v>
      </c>
      <c r="R517" s="20" t="s">
        <v>175</v>
      </c>
      <c r="S517" s="20" t="s">
        <v>176</v>
      </c>
      <c r="U517" s="74">
        <f t="shared" si="285"/>
        <v>0</v>
      </c>
      <c r="V517" s="74">
        <f t="shared" si="286"/>
        <v>0</v>
      </c>
      <c r="W517" s="74">
        <f t="shared" si="287"/>
        <v>0</v>
      </c>
      <c r="X517" s="74">
        <f t="shared" si="288"/>
        <v>0</v>
      </c>
      <c r="Y517" s="74">
        <f t="shared" si="289"/>
        <v>0</v>
      </c>
      <c r="Z517" s="74">
        <f t="shared" si="290"/>
        <v>0</v>
      </c>
      <c r="AA517" s="74">
        <f t="shared" si="291"/>
        <v>0</v>
      </c>
      <c r="AB517" s="74">
        <f t="shared" si="292"/>
        <v>0</v>
      </c>
      <c r="AC517" s="74">
        <f t="shared" si="293"/>
        <v>0</v>
      </c>
      <c r="AD517" s="74">
        <f t="shared" si="294"/>
        <v>0</v>
      </c>
      <c r="AE517" s="74">
        <f t="shared" si="295"/>
        <v>0</v>
      </c>
      <c r="AF517" s="74">
        <f t="shared" si="296"/>
        <v>0</v>
      </c>
      <c r="AG517" s="74">
        <f t="shared" si="297"/>
        <v>0</v>
      </c>
    </row>
    <row r="518" spans="17:33">
      <c r="Q518" s="73">
        <v>5</v>
      </c>
      <c r="R518" s="20" t="s">
        <v>175</v>
      </c>
      <c r="S518" s="20" t="s">
        <v>176</v>
      </c>
      <c r="U518" s="74">
        <f t="shared" si="285"/>
        <v>0</v>
      </c>
      <c r="V518" s="74">
        <f t="shared" si="286"/>
        <v>0</v>
      </c>
      <c r="W518" s="74">
        <f t="shared" si="287"/>
        <v>0</v>
      </c>
      <c r="X518" s="74">
        <f t="shared" si="288"/>
        <v>0</v>
      </c>
      <c r="Y518" s="74">
        <f t="shared" si="289"/>
        <v>0</v>
      </c>
      <c r="Z518" s="74">
        <f t="shared" si="290"/>
        <v>0</v>
      </c>
      <c r="AA518" s="74">
        <f t="shared" si="291"/>
        <v>0</v>
      </c>
      <c r="AB518" s="74">
        <f t="shared" si="292"/>
        <v>0</v>
      </c>
      <c r="AC518" s="74">
        <f t="shared" si="293"/>
        <v>0</v>
      </c>
      <c r="AD518" s="74">
        <f t="shared" si="294"/>
        <v>0</v>
      </c>
      <c r="AE518" s="74">
        <f t="shared" si="295"/>
        <v>0</v>
      </c>
      <c r="AF518" s="74">
        <f t="shared" si="296"/>
        <v>0</v>
      </c>
      <c r="AG518" s="74">
        <f t="shared" si="297"/>
        <v>0</v>
      </c>
    </row>
    <row r="519" spans="17:33">
      <c r="Q519" s="73">
        <v>5</v>
      </c>
      <c r="R519" s="20" t="s">
        <v>175</v>
      </c>
      <c r="S519" s="20" t="s">
        <v>176</v>
      </c>
      <c r="U519" s="74">
        <f t="shared" si="285"/>
        <v>0</v>
      </c>
      <c r="V519" s="74">
        <f t="shared" si="286"/>
        <v>0</v>
      </c>
      <c r="W519" s="74">
        <f t="shared" si="287"/>
        <v>0</v>
      </c>
      <c r="X519" s="74">
        <f t="shared" si="288"/>
        <v>0</v>
      </c>
      <c r="Y519" s="74">
        <f t="shared" si="289"/>
        <v>0</v>
      </c>
      <c r="Z519" s="74">
        <f t="shared" si="290"/>
        <v>0</v>
      </c>
      <c r="AA519" s="74">
        <f t="shared" si="291"/>
        <v>0</v>
      </c>
      <c r="AB519" s="74">
        <f t="shared" si="292"/>
        <v>0</v>
      </c>
      <c r="AC519" s="74">
        <f t="shared" si="293"/>
        <v>0</v>
      </c>
      <c r="AD519" s="74">
        <f t="shared" si="294"/>
        <v>0</v>
      </c>
      <c r="AE519" s="74">
        <f t="shared" si="295"/>
        <v>0</v>
      </c>
      <c r="AF519" s="74">
        <f t="shared" si="296"/>
        <v>0</v>
      </c>
      <c r="AG519" s="74">
        <f t="shared" si="297"/>
        <v>0</v>
      </c>
    </row>
    <row r="520" spans="17:33">
      <c r="Q520" s="73">
        <v>5</v>
      </c>
      <c r="R520" s="20" t="s">
        <v>175</v>
      </c>
      <c r="S520" s="20" t="s">
        <v>176</v>
      </c>
      <c r="U520" s="74">
        <f t="shared" si="285"/>
        <v>0</v>
      </c>
      <c r="V520" s="74">
        <f t="shared" si="286"/>
        <v>0</v>
      </c>
      <c r="W520" s="74">
        <f t="shared" si="287"/>
        <v>0</v>
      </c>
      <c r="X520" s="74">
        <f t="shared" si="288"/>
        <v>0</v>
      </c>
      <c r="Y520" s="74">
        <f t="shared" si="289"/>
        <v>0</v>
      </c>
      <c r="Z520" s="74">
        <f t="shared" si="290"/>
        <v>0</v>
      </c>
      <c r="AA520" s="74">
        <f t="shared" si="291"/>
        <v>0</v>
      </c>
      <c r="AB520" s="74">
        <f t="shared" si="292"/>
        <v>0</v>
      </c>
      <c r="AC520" s="74">
        <f t="shared" si="293"/>
        <v>0</v>
      </c>
      <c r="AD520" s="74">
        <f t="shared" si="294"/>
        <v>0</v>
      </c>
      <c r="AE520" s="74">
        <f t="shared" si="295"/>
        <v>0</v>
      </c>
      <c r="AF520" s="74">
        <f t="shared" si="296"/>
        <v>0</v>
      </c>
      <c r="AG520" s="74">
        <f t="shared" si="297"/>
        <v>0</v>
      </c>
    </row>
    <row r="521" spans="17:33">
      <c r="Q521" s="73">
        <v>5</v>
      </c>
      <c r="R521" s="20" t="s">
        <v>175</v>
      </c>
      <c r="S521" s="20" t="s">
        <v>176</v>
      </c>
      <c r="U521" s="74">
        <f t="shared" si="285"/>
        <v>0</v>
      </c>
      <c r="V521" s="74">
        <f t="shared" si="286"/>
        <v>0</v>
      </c>
      <c r="W521" s="74">
        <f t="shared" si="287"/>
        <v>0</v>
      </c>
      <c r="X521" s="74">
        <f t="shared" si="288"/>
        <v>0</v>
      </c>
      <c r="Y521" s="74">
        <f t="shared" si="289"/>
        <v>0</v>
      </c>
      <c r="Z521" s="74">
        <f t="shared" si="290"/>
        <v>0</v>
      </c>
      <c r="AA521" s="74">
        <f t="shared" si="291"/>
        <v>0</v>
      </c>
      <c r="AB521" s="74">
        <f t="shared" si="292"/>
        <v>0</v>
      </c>
      <c r="AC521" s="74">
        <f t="shared" si="293"/>
        <v>0</v>
      </c>
      <c r="AD521" s="74">
        <f t="shared" si="294"/>
        <v>0</v>
      </c>
      <c r="AE521" s="74">
        <f t="shared" si="295"/>
        <v>0</v>
      </c>
      <c r="AF521" s="74">
        <f t="shared" si="296"/>
        <v>0</v>
      </c>
      <c r="AG521" s="74">
        <f t="shared" si="297"/>
        <v>0</v>
      </c>
    </row>
    <row r="522" spans="17:33">
      <c r="Q522" s="73">
        <v>5</v>
      </c>
      <c r="R522" s="20" t="s">
        <v>175</v>
      </c>
      <c r="S522" s="20" t="s">
        <v>176</v>
      </c>
      <c r="U522" s="74">
        <f t="shared" si="285"/>
        <v>0</v>
      </c>
      <c r="V522" s="74">
        <f t="shared" si="286"/>
        <v>0</v>
      </c>
      <c r="W522" s="74">
        <f t="shared" si="287"/>
        <v>0</v>
      </c>
      <c r="X522" s="74">
        <f t="shared" si="288"/>
        <v>0</v>
      </c>
      <c r="Y522" s="74">
        <f t="shared" si="289"/>
        <v>0</v>
      </c>
      <c r="Z522" s="74">
        <f t="shared" si="290"/>
        <v>0</v>
      </c>
      <c r="AA522" s="74">
        <f t="shared" si="291"/>
        <v>0</v>
      </c>
      <c r="AB522" s="74">
        <f t="shared" si="292"/>
        <v>0</v>
      </c>
      <c r="AC522" s="74">
        <f t="shared" si="293"/>
        <v>0</v>
      </c>
      <c r="AD522" s="74">
        <f t="shared" si="294"/>
        <v>0</v>
      </c>
      <c r="AE522" s="74">
        <f t="shared" si="295"/>
        <v>0</v>
      </c>
      <c r="AF522" s="74">
        <f t="shared" si="296"/>
        <v>0</v>
      </c>
      <c r="AG522" s="74">
        <f t="shared" si="297"/>
        <v>0</v>
      </c>
    </row>
    <row r="523" spans="17:33">
      <c r="Q523" s="73">
        <v>5</v>
      </c>
      <c r="R523" s="20" t="s">
        <v>175</v>
      </c>
      <c r="S523" s="20" t="s">
        <v>176</v>
      </c>
      <c r="U523" s="74">
        <f t="shared" si="285"/>
        <v>0</v>
      </c>
      <c r="V523" s="74">
        <f t="shared" si="286"/>
        <v>0</v>
      </c>
      <c r="W523" s="74">
        <f t="shared" si="287"/>
        <v>0</v>
      </c>
      <c r="X523" s="74">
        <f t="shared" si="288"/>
        <v>0</v>
      </c>
      <c r="Y523" s="74">
        <f t="shared" si="289"/>
        <v>0</v>
      </c>
      <c r="Z523" s="74">
        <f t="shared" si="290"/>
        <v>0</v>
      </c>
      <c r="AA523" s="74">
        <f t="shared" si="291"/>
        <v>0</v>
      </c>
      <c r="AB523" s="74">
        <f t="shared" si="292"/>
        <v>0</v>
      </c>
      <c r="AC523" s="74">
        <f t="shared" si="293"/>
        <v>0</v>
      </c>
      <c r="AD523" s="74">
        <f t="shared" si="294"/>
        <v>0</v>
      </c>
      <c r="AE523" s="74">
        <f t="shared" si="295"/>
        <v>0</v>
      </c>
      <c r="AF523" s="74">
        <f t="shared" si="296"/>
        <v>0</v>
      </c>
      <c r="AG523" s="74">
        <f t="shared" si="297"/>
        <v>0</v>
      </c>
    </row>
    <row r="524" spans="17:33">
      <c r="Q524" s="73">
        <v>5</v>
      </c>
      <c r="R524" s="20" t="s">
        <v>175</v>
      </c>
      <c r="S524" s="20" t="s">
        <v>176</v>
      </c>
      <c r="U524" s="74">
        <f t="shared" si="285"/>
        <v>0</v>
      </c>
      <c r="V524" s="74">
        <f t="shared" si="286"/>
        <v>0</v>
      </c>
      <c r="W524" s="74">
        <f t="shared" si="287"/>
        <v>0</v>
      </c>
      <c r="X524" s="74">
        <f t="shared" si="288"/>
        <v>0</v>
      </c>
      <c r="Y524" s="74">
        <f t="shared" si="289"/>
        <v>0</v>
      </c>
      <c r="Z524" s="74">
        <f t="shared" si="290"/>
        <v>0</v>
      </c>
      <c r="AA524" s="74">
        <f t="shared" si="291"/>
        <v>0</v>
      </c>
      <c r="AB524" s="74">
        <f t="shared" si="292"/>
        <v>0</v>
      </c>
      <c r="AC524" s="74">
        <f t="shared" si="293"/>
        <v>0</v>
      </c>
      <c r="AD524" s="74">
        <f t="shared" si="294"/>
        <v>0</v>
      </c>
      <c r="AE524" s="74">
        <f t="shared" si="295"/>
        <v>0</v>
      </c>
      <c r="AF524" s="74">
        <f t="shared" si="296"/>
        <v>0</v>
      </c>
      <c r="AG524" s="74">
        <f t="shared" si="297"/>
        <v>0</v>
      </c>
    </row>
    <row r="525" spans="17:33">
      <c r="Q525" s="73">
        <v>5</v>
      </c>
      <c r="R525" s="20" t="s">
        <v>175</v>
      </c>
      <c r="S525" s="20" t="s">
        <v>176</v>
      </c>
      <c r="U525" s="74">
        <f t="shared" si="285"/>
        <v>0</v>
      </c>
      <c r="V525" s="74">
        <f t="shared" si="286"/>
        <v>0</v>
      </c>
      <c r="W525" s="74">
        <f t="shared" si="287"/>
        <v>0</v>
      </c>
      <c r="X525" s="74">
        <f t="shared" si="288"/>
        <v>0</v>
      </c>
      <c r="Y525" s="74">
        <f t="shared" si="289"/>
        <v>0</v>
      </c>
      <c r="Z525" s="74">
        <f t="shared" si="290"/>
        <v>0</v>
      </c>
      <c r="AA525" s="74">
        <f t="shared" si="291"/>
        <v>0</v>
      </c>
      <c r="AB525" s="74">
        <f t="shared" si="292"/>
        <v>0</v>
      </c>
      <c r="AC525" s="74">
        <f t="shared" si="293"/>
        <v>0</v>
      </c>
      <c r="AD525" s="74">
        <f t="shared" si="294"/>
        <v>0</v>
      </c>
      <c r="AE525" s="74">
        <f t="shared" si="295"/>
        <v>0</v>
      </c>
      <c r="AF525" s="74">
        <f t="shared" si="296"/>
        <v>0</v>
      </c>
      <c r="AG525" s="74">
        <f t="shared" si="297"/>
        <v>0</v>
      </c>
    </row>
    <row r="526" spans="17:33">
      <c r="Q526" s="73">
        <v>5</v>
      </c>
      <c r="R526" s="20" t="s">
        <v>175</v>
      </c>
      <c r="S526" s="20" t="s">
        <v>176</v>
      </c>
      <c r="U526" s="74">
        <f t="shared" si="285"/>
        <v>0</v>
      </c>
      <c r="V526" s="74">
        <f t="shared" si="286"/>
        <v>0</v>
      </c>
      <c r="W526" s="74">
        <f t="shared" si="287"/>
        <v>0</v>
      </c>
      <c r="X526" s="74">
        <f t="shared" si="288"/>
        <v>0</v>
      </c>
      <c r="Y526" s="74">
        <f t="shared" si="289"/>
        <v>0</v>
      </c>
      <c r="Z526" s="74">
        <f t="shared" si="290"/>
        <v>0</v>
      </c>
      <c r="AA526" s="74">
        <f t="shared" si="291"/>
        <v>0</v>
      </c>
      <c r="AB526" s="74">
        <f t="shared" si="292"/>
        <v>0</v>
      </c>
      <c r="AC526" s="74">
        <f t="shared" si="293"/>
        <v>0</v>
      </c>
      <c r="AD526" s="74">
        <f t="shared" si="294"/>
        <v>0</v>
      </c>
      <c r="AE526" s="74">
        <f t="shared" si="295"/>
        <v>0</v>
      </c>
      <c r="AF526" s="74">
        <f t="shared" si="296"/>
        <v>0</v>
      </c>
      <c r="AG526" s="74">
        <f t="shared" si="297"/>
        <v>0</v>
      </c>
    </row>
    <row r="527" spans="17:33">
      <c r="Q527" s="73">
        <v>5</v>
      </c>
      <c r="R527" s="20" t="s">
        <v>175</v>
      </c>
      <c r="S527" s="20" t="s">
        <v>176</v>
      </c>
      <c r="U527" s="74">
        <f t="shared" si="285"/>
        <v>0</v>
      </c>
      <c r="V527" s="74">
        <f t="shared" si="286"/>
        <v>0</v>
      </c>
      <c r="W527" s="74">
        <f t="shared" si="287"/>
        <v>0</v>
      </c>
      <c r="X527" s="74">
        <f t="shared" si="288"/>
        <v>0</v>
      </c>
      <c r="Y527" s="74">
        <f t="shared" si="289"/>
        <v>0</v>
      </c>
      <c r="Z527" s="74">
        <f t="shared" si="290"/>
        <v>0</v>
      </c>
      <c r="AA527" s="74">
        <f t="shared" si="291"/>
        <v>0</v>
      </c>
      <c r="AB527" s="74">
        <f t="shared" si="292"/>
        <v>0</v>
      </c>
      <c r="AC527" s="74">
        <f t="shared" si="293"/>
        <v>0</v>
      </c>
      <c r="AD527" s="74">
        <f t="shared" si="294"/>
        <v>0</v>
      </c>
      <c r="AE527" s="74">
        <f t="shared" si="295"/>
        <v>0</v>
      </c>
      <c r="AF527" s="74">
        <f t="shared" si="296"/>
        <v>0</v>
      </c>
      <c r="AG527" s="74">
        <f t="shared" si="297"/>
        <v>0</v>
      </c>
    </row>
    <row r="528" spans="17:33">
      <c r="Q528" s="75">
        <v>5</v>
      </c>
      <c r="R528" s="76" t="str">
        <f>R527</f>
        <v>Teagen</v>
      </c>
      <c r="S528" s="76" t="str">
        <f>S527</f>
        <v>TEA</v>
      </c>
      <c r="T528" s="75">
        <f>T527</f>
        <v>0</v>
      </c>
      <c r="U528" s="77">
        <f t="shared" ref="U528:AG528" si="298">SUM(U507:U527)</f>
        <v>0</v>
      </c>
      <c r="V528" s="77">
        <f t="shared" si="298"/>
        <v>0</v>
      </c>
      <c r="W528" s="77">
        <f t="shared" si="298"/>
        <v>0</v>
      </c>
      <c r="X528" s="77">
        <f t="shared" si="298"/>
        <v>0</v>
      </c>
      <c r="Y528" s="77">
        <f t="shared" si="298"/>
        <v>0</v>
      </c>
      <c r="Z528" s="77">
        <f t="shared" si="298"/>
        <v>0</v>
      </c>
      <c r="AA528" s="77">
        <f t="shared" si="298"/>
        <v>0</v>
      </c>
      <c r="AB528" s="77">
        <f t="shared" si="298"/>
        <v>0</v>
      </c>
      <c r="AC528" s="77">
        <f t="shared" si="298"/>
        <v>0</v>
      </c>
      <c r="AD528" s="77">
        <f t="shared" si="298"/>
        <v>0</v>
      </c>
      <c r="AE528" s="77">
        <f t="shared" si="298"/>
        <v>0</v>
      </c>
      <c r="AF528" s="77">
        <f t="shared" si="298"/>
        <v>0</v>
      </c>
      <c r="AG528" s="77">
        <f t="shared" si="298"/>
        <v>0</v>
      </c>
    </row>
    <row r="531" spans="17:33">
      <c r="Q531" s="73">
        <v>5</v>
      </c>
      <c r="R531" s="20" t="s">
        <v>175</v>
      </c>
      <c r="S531" s="20" t="s">
        <v>176</v>
      </c>
      <c r="U531" s="74">
        <f t="shared" ref="U531:U548" si="299">IF(5 = Q531, C531 * -1, C531)</f>
        <v>0</v>
      </c>
      <c r="V531" s="74">
        <f t="shared" ref="V531:V548" si="300">IF(5 = Q531, D531 * -1, D531)</f>
        <v>0</v>
      </c>
      <c r="W531" s="74">
        <f t="shared" ref="W531:W548" si="301">IF(5 = Q531, E531 * -1, E531)</f>
        <v>0</v>
      </c>
      <c r="X531" s="74">
        <f t="shared" ref="X531:X548" si="302">IF(5 = Q531, F531 * -1, F531)</f>
        <v>0</v>
      </c>
      <c r="Y531" s="74">
        <f t="shared" ref="Y531:Y548" si="303">IF(5 = Q531, G531 * -1, G531)</f>
        <v>0</v>
      </c>
      <c r="Z531" s="74">
        <f t="shared" ref="Z531:Z548" si="304">IF(5 = Q531, H531 * -1, H531)</f>
        <v>0</v>
      </c>
      <c r="AA531" s="74">
        <f t="shared" ref="AA531:AA548" si="305">IF(5 = Q531, I531 * -1, I531)</f>
        <v>0</v>
      </c>
      <c r="AB531" s="74">
        <f t="shared" ref="AB531:AB548" si="306">IF(5 = Q531, J531 * -1, J531)</f>
        <v>0</v>
      </c>
      <c r="AC531" s="74">
        <f t="shared" ref="AC531:AC548" si="307">IF(5 = Q531, K531 * -1, K531)</f>
        <v>0</v>
      </c>
      <c r="AD531" s="74">
        <f t="shared" ref="AD531:AD548" si="308">IF(5 = Q531, L531 * -1, L531)</f>
        <v>0</v>
      </c>
      <c r="AE531" s="74">
        <f t="shared" ref="AE531:AE548" si="309">IF(5 = Q531, M531 * -1, M531)</f>
        <v>0</v>
      </c>
      <c r="AF531" s="74">
        <f t="shared" ref="AF531:AF548" si="310">IF(5 = Q531, N531 * -1, N531)</f>
        <v>0</v>
      </c>
      <c r="AG531" s="74">
        <f t="shared" ref="AG531:AG548" si="311">IF(5 = Q531, O531 * -1, O531)</f>
        <v>0</v>
      </c>
    </row>
    <row r="532" spans="17:33">
      <c r="Q532" s="73">
        <v>5</v>
      </c>
      <c r="R532" s="20" t="s">
        <v>175</v>
      </c>
      <c r="S532" s="20" t="s">
        <v>176</v>
      </c>
      <c r="U532" s="74">
        <f t="shared" si="299"/>
        <v>0</v>
      </c>
      <c r="V532" s="74">
        <f t="shared" si="300"/>
        <v>0</v>
      </c>
      <c r="W532" s="74">
        <f t="shared" si="301"/>
        <v>0</v>
      </c>
      <c r="X532" s="74">
        <f t="shared" si="302"/>
        <v>0</v>
      </c>
      <c r="Y532" s="74">
        <f t="shared" si="303"/>
        <v>0</v>
      </c>
      <c r="Z532" s="74">
        <f t="shared" si="304"/>
        <v>0</v>
      </c>
      <c r="AA532" s="74">
        <f t="shared" si="305"/>
        <v>0</v>
      </c>
      <c r="AB532" s="74">
        <f t="shared" si="306"/>
        <v>0</v>
      </c>
      <c r="AC532" s="74">
        <f t="shared" si="307"/>
        <v>0</v>
      </c>
      <c r="AD532" s="74">
        <f t="shared" si="308"/>
        <v>0</v>
      </c>
      <c r="AE532" s="74">
        <f t="shared" si="309"/>
        <v>0</v>
      </c>
      <c r="AF532" s="74">
        <f t="shared" si="310"/>
        <v>0</v>
      </c>
      <c r="AG532" s="74">
        <f t="shared" si="311"/>
        <v>0</v>
      </c>
    </row>
    <row r="533" spans="17:33">
      <c r="Q533" s="73">
        <v>5</v>
      </c>
      <c r="R533" s="20" t="s">
        <v>175</v>
      </c>
      <c r="S533" s="20" t="s">
        <v>176</v>
      </c>
      <c r="U533" s="74">
        <f t="shared" si="299"/>
        <v>0</v>
      </c>
      <c r="V533" s="74">
        <f t="shared" si="300"/>
        <v>0</v>
      </c>
      <c r="W533" s="74">
        <f t="shared" si="301"/>
        <v>0</v>
      </c>
      <c r="X533" s="74">
        <f t="shared" si="302"/>
        <v>0</v>
      </c>
      <c r="Y533" s="74">
        <f t="shared" si="303"/>
        <v>0</v>
      </c>
      <c r="Z533" s="74">
        <f t="shared" si="304"/>
        <v>0</v>
      </c>
      <c r="AA533" s="74">
        <f t="shared" si="305"/>
        <v>0</v>
      </c>
      <c r="AB533" s="74">
        <f t="shared" si="306"/>
        <v>0</v>
      </c>
      <c r="AC533" s="74">
        <f t="shared" si="307"/>
        <v>0</v>
      </c>
      <c r="AD533" s="74">
        <f t="shared" si="308"/>
        <v>0</v>
      </c>
      <c r="AE533" s="74">
        <f t="shared" si="309"/>
        <v>0</v>
      </c>
      <c r="AF533" s="74">
        <f t="shared" si="310"/>
        <v>0</v>
      </c>
      <c r="AG533" s="74">
        <f t="shared" si="311"/>
        <v>0</v>
      </c>
    </row>
    <row r="534" spans="17:33">
      <c r="Q534" s="73">
        <v>5</v>
      </c>
      <c r="R534" s="20" t="s">
        <v>175</v>
      </c>
      <c r="S534" s="20" t="s">
        <v>176</v>
      </c>
      <c r="U534" s="74">
        <f t="shared" si="299"/>
        <v>0</v>
      </c>
      <c r="V534" s="74">
        <f t="shared" si="300"/>
        <v>0</v>
      </c>
      <c r="W534" s="74">
        <f t="shared" si="301"/>
        <v>0</v>
      </c>
      <c r="X534" s="74">
        <f t="shared" si="302"/>
        <v>0</v>
      </c>
      <c r="Y534" s="74">
        <f t="shared" si="303"/>
        <v>0</v>
      </c>
      <c r="Z534" s="74">
        <f t="shared" si="304"/>
        <v>0</v>
      </c>
      <c r="AA534" s="74">
        <f t="shared" si="305"/>
        <v>0</v>
      </c>
      <c r="AB534" s="74">
        <f t="shared" si="306"/>
        <v>0</v>
      </c>
      <c r="AC534" s="74">
        <f t="shared" si="307"/>
        <v>0</v>
      </c>
      <c r="AD534" s="74">
        <f t="shared" si="308"/>
        <v>0</v>
      </c>
      <c r="AE534" s="74">
        <f t="shared" si="309"/>
        <v>0</v>
      </c>
      <c r="AF534" s="74">
        <f t="shared" si="310"/>
        <v>0</v>
      </c>
      <c r="AG534" s="74">
        <f t="shared" si="311"/>
        <v>0</v>
      </c>
    </row>
    <row r="535" spans="17:33">
      <c r="Q535" s="73">
        <v>5</v>
      </c>
      <c r="R535" s="20" t="s">
        <v>175</v>
      </c>
      <c r="S535" s="20" t="s">
        <v>176</v>
      </c>
      <c r="U535" s="74">
        <f t="shared" si="299"/>
        <v>0</v>
      </c>
      <c r="V535" s="74">
        <f t="shared" si="300"/>
        <v>0</v>
      </c>
      <c r="W535" s="74">
        <f t="shared" si="301"/>
        <v>0</v>
      </c>
      <c r="X535" s="74">
        <f t="shared" si="302"/>
        <v>0</v>
      </c>
      <c r="Y535" s="74">
        <f t="shared" si="303"/>
        <v>0</v>
      </c>
      <c r="Z535" s="74">
        <f t="shared" si="304"/>
        <v>0</v>
      </c>
      <c r="AA535" s="74">
        <f t="shared" si="305"/>
        <v>0</v>
      </c>
      <c r="AB535" s="74">
        <f t="shared" si="306"/>
        <v>0</v>
      </c>
      <c r="AC535" s="74">
        <f t="shared" si="307"/>
        <v>0</v>
      </c>
      <c r="AD535" s="74">
        <f t="shared" si="308"/>
        <v>0</v>
      </c>
      <c r="AE535" s="74">
        <f t="shared" si="309"/>
        <v>0</v>
      </c>
      <c r="AF535" s="74">
        <f t="shared" si="310"/>
        <v>0</v>
      </c>
      <c r="AG535" s="74">
        <f t="shared" si="311"/>
        <v>0</v>
      </c>
    </row>
    <row r="536" spans="17:33">
      <c r="Q536" s="73">
        <v>5</v>
      </c>
      <c r="R536" s="20" t="s">
        <v>175</v>
      </c>
      <c r="S536" s="20" t="s">
        <v>176</v>
      </c>
      <c r="U536" s="74">
        <f t="shared" si="299"/>
        <v>0</v>
      </c>
      <c r="V536" s="74">
        <f t="shared" si="300"/>
        <v>0</v>
      </c>
      <c r="W536" s="74">
        <f t="shared" si="301"/>
        <v>0</v>
      </c>
      <c r="X536" s="74">
        <f t="shared" si="302"/>
        <v>0</v>
      </c>
      <c r="Y536" s="74">
        <f t="shared" si="303"/>
        <v>0</v>
      </c>
      <c r="Z536" s="74">
        <f t="shared" si="304"/>
        <v>0</v>
      </c>
      <c r="AA536" s="74">
        <f t="shared" si="305"/>
        <v>0</v>
      </c>
      <c r="AB536" s="74">
        <f t="shared" si="306"/>
        <v>0</v>
      </c>
      <c r="AC536" s="74">
        <f t="shared" si="307"/>
        <v>0</v>
      </c>
      <c r="AD536" s="74">
        <f t="shared" si="308"/>
        <v>0</v>
      </c>
      <c r="AE536" s="74">
        <f t="shared" si="309"/>
        <v>0</v>
      </c>
      <c r="AF536" s="74">
        <f t="shared" si="310"/>
        <v>0</v>
      </c>
      <c r="AG536" s="74">
        <f t="shared" si="311"/>
        <v>0</v>
      </c>
    </row>
    <row r="537" spans="17:33">
      <c r="Q537" s="73">
        <v>5</v>
      </c>
      <c r="R537" s="20" t="s">
        <v>175</v>
      </c>
      <c r="S537" s="20" t="s">
        <v>176</v>
      </c>
      <c r="U537" s="74">
        <f t="shared" si="299"/>
        <v>0</v>
      </c>
      <c r="V537" s="74">
        <f t="shared" si="300"/>
        <v>0</v>
      </c>
      <c r="W537" s="74">
        <f t="shared" si="301"/>
        <v>0</v>
      </c>
      <c r="X537" s="74">
        <f t="shared" si="302"/>
        <v>0</v>
      </c>
      <c r="Y537" s="74">
        <f t="shared" si="303"/>
        <v>0</v>
      </c>
      <c r="Z537" s="74">
        <f t="shared" si="304"/>
        <v>0</v>
      </c>
      <c r="AA537" s="74">
        <f t="shared" si="305"/>
        <v>0</v>
      </c>
      <c r="AB537" s="74">
        <f t="shared" si="306"/>
        <v>0</v>
      </c>
      <c r="AC537" s="74">
        <f t="shared" si="307"/>
        <v>0</v>
      </c>
      <c r="AD537" s="74">
        <f t="shared" si="308"/>
        <v>0</v>
      </c>
      <c r="AE537" s="74">
        <f t="shared" si="309"/>
        <v>0</v>
      </c>
      <c r="AF537" s="74">
        <f t="shared" si="310"/>
        <v>0</v>
      </c>
      <c r="AG537" s="74">
        <f t="shared" si="311"/>
        <v>0</v>
      </c>
    </row>
    <row r="538" spans="17:33">
      <c r="Q538" s="73">
        <v>5</v>
      </c>
      <c r="R538" s="20" t="s">
        <v>175</v>
      </c>
      <c r="S538" s="20" t="s">
        <v>176</v>
      </c>
      <c r="U538" s="74">
        <f t="shared" si="299"/>
        <v>0</v>
      </c>
      <c r="V538" s="74">
        <f t="shared" si="300"/>
        <v>0</v>
      </c>
      <c r="W538" s="74">
        <f t="shared" si="301"/>
        <v>0</v>
      </c>
      <c r="X538" s="74">
        <f t="shared" si="302"/>
        <v>0</v>
      </c>
      <c r="Y538" s="74">
        <f t="shared" si="303"/>
        <v>0</v>
      </c>
      <c r="Z538" s="74">
        <f t="shared" si="304"/>
        <v>0</v>
      </c>
      <c r="AA538" s="74">
        <f t="shared" si="305"/>
        <v>0</v>
      </c>
      <c r="AB538" s="74">
        <f t="shared" si="306"/>
        <v>0</v>
      </c>
      <c r="AC538" s="74">
        <f t="shared" si="307"/>
        <v>0</v>
      </c>
      <c r="AD538" s="74">
        <f t="shared" si="308"/>
        <v>0</v>
      </c>
      <c r="AE538" s="74">
        <f t="shared" si="309"/>
        <v>0</v>
      </c>
      <c r="AF538" s="74">
        <f t="shared" si="310"/>
        <v>0</v>
      </c>
      <c r="AG538" s="74">
        <f t="shared" si="311"/>
        <v>0</v>
      </c>
    </row>
    <row r="539" spans="17:33">
      <c r="Q539" s="73">
        <v>5</v>
      </c>
      <c r="R539" s="20" t="s">
        <v>175</v>
      </c>
      <c r="S539" s="20" t="s">
        <v>176</v>
      </c>
      <c r="U539" s="74">
        <f t="shared" si="299"/>
        <v>0</v>
      </c>
      <c r="V539" s="74">
        <f t="shared" si="300"/>
        <v>0</v>
      </c>
      <c r="W539" s="74">
        <f t="shared" si="301"/>
        <v>0</v>
      </c>
      <c r="X539" s="74">
        <f t="shared" si="302"/>
        <v>0</v>
      </c>
      <c r="Y539" s="74">
        <f t="shared" si="303"/>
        <v>0</v>
      </c>
      <c r="Z539" s="74">
        <f t="shared" si="304"/>
        <v>0</v>
      </c>
      <c r="AA539" s="74">
        <f t="shared" si="305"/>
        <v>0</v>
      </c>
      <c r="AB539" s="74">
        <f t="shared" si="306"/>
        <v>0</v>
      </c>
      <c r="AC539" s="74">
        <f t="shared" si="307"/>
        <v>0</v>
      </c>
      <c r="AD539" s="74">
        <f t="shared" si="308"/>
        <v>0</v>
      </c>
      <c r="AE539" s="74">
        <f t="shared" si="309"/>
        <v>0</v>
      </c>
      <c r="AF539" s="74">
        <f t="shared" si="310"/>
        <v>0</v>
      </c>
      <c r="AG539" s="74">
        <f t="shared" si="311"/>
        <v>0</v>
      </c>
    </row>
    <row r="540" spans="17:33">
      <c r="Q540" s="73">
        <v>5</v>
      </c>
      <c r="R540" s="20" t="s">
        <v>175</v>
      </c>
      <c r="S540" s="20" t="s">
        <v>176</v>
      </c>
      <c r="U540" s="74">
        <f t="shared" si="299"/>
        <v>0</v>
      </c>
      <c r="V540" s="74">
        <f t="shared" si="300"/>
        <v>0</v>
      </c>
      <c r="W540" s="74">
        <f t="shared" si="301"/>
        <v>0</v>
      </c>
      <c r="X540" s="74">
        <f t="shared" si="302"/>
        <v>0</v>
      </c>
      <c r="Y540" s="74">
        <f t="shared" si="303"/>
        <v>0</v>
      </c>
      <c r="Z540" s="74">
        <f t="shared" si="304"/>
        <v>0</v>
      </c>
      <c r="AA540" s="74">
        <f t="shared" si="305"/>
        <v>0</v>
      </c>
      <c r="AB540" s="74">
        <f t="shared" si="306"/>
        <v>0</v>
      </c>
      <c r="AC540" s="74">
        <f t="shared" si="307"/>
        <v>0</v>
      </c>
      <c r="AD540" s="74">
        <f t="shared" si="308"/>
        <v>0</v>
      </c>
      <c r="AE540" s="74">
        <f t="shared" si="309"/>
        <v>0</v>
      </c>
      <c r="AF540" s="74">
        <f t="shared" si="310"/>
        <v>0</v>
      </c>
      <c r="AG540" s="74">
        <f t="shared" si="311"/>
        <v>0</v>
      </c>
    </row>
    <row r="541" spans="17:33">
      <c r="Q541" s="73">
        <v>5</v>
      </c>
      <c r="R541" s="20" t="s">
        <v>175</v>
      </c>
      <c r="S541" s="20" t="s">
        <v>176</v>
      </c>
      <c r="U541" s="74">
        <f t="shared" si="299"/>
        <v>0</v>
      </c>
      <c r="V541" s="74">
        <f t="shared" si="300"/>
        <v>0</v>
      </c>
      <c r="W541" s="74">
        <f t="shared" si="301"/>
        <v>0</v>
      </c>
      <c r="X541" s="74">
        <f t="shared" si="302"/>
        <v>0</v>
      </c>
      <c r="Y541" s="74">
        <f t="shared" si="303"/>
        <v>0</v>
      </c>
      <c r="Z541" s="74">
        <f t="shared" si="304"/>
        <v>0</v>
      </c>
      <c r="AA541" s="74">
        <f t="shared" si="305"/>
        <v>0</v>
      </c>
      <c r="AB541" s="74">
        <f t="shared" si="306"/>
        <v>0</v>
      </c>
      <c r="AC541" s="74">
        <f t="shared" si="307"/>
        <v>0</v>
      </c>
      <c r="AD541" s="74">
        <f t="shared" si="308"/>
        <v>0</v>
      </c>
      <c r="AE541" s="74">
        <f t="shared" si="309"/>
        <v>0</v>
      </c>
      <c r="AF541" s="74">
        <f t="shared" si="310"/>
        <v>0</v>
      </c>
      <c r="AG541" s="74">
        <f t="shared" si="311"/>
        <v>0</v>
      </c>
    </row>
    <row r="542" spans="17:33">
      <c r="Q542" s="73">
        <v>5</v>
      </c>
      <c r="R542" s="20" t="s">
        <v>175</v>
      </c>
      <c r="S542" s="20" t="s">
        <v>176</v>
      </c>
      <c r="U542" s="74">
        <f t="shared" si="299"/>
        <v>0</v>
      </c>
      <c r="V542" s="74">
        <f t="shared" si="300"/>
        <v>0</v>
      </c>
      <c r="W542" s="74">
        <f t="shared" si="301"/>
        <v>0</v>
      </c>
      <c r="X542" s="74">
        <f t="shared" si="302"/>
        <v>0</v>
      </c>
      <c r="Y542" s="74">
        <f t="shared" si="303"/>
        <v>0</v>
      </c>
      <c r="Z542" s="74">
        <f t="shared" si="304"/>
        <v>0</v>
      </c>
      <c r="AA542" s="74">
        <f t="shared" si="305"/>
        <v>0</v>
      </c>
      <c r="AB542" s="74">
        <f t="shared" si="306"/>
        <v>0</v>
      </c>
      <c r="AC542" s="74">
        <f t="shared" si="307"/>
        <v>0</v>
      </c>
      <c r="AD542" s="74">
        <f t="shared" si="308"/>
        <v>0</v>
      </c>
      <c r="AE542" s="74">
        <f t="shared" si="309"/>
        <v>0</v>
      </c>
      <c r="AF542" s="74">
        <f t="shared" si="310"/>
        <v>0</v>
      </c>
      <c r="AG542" s="74">
        <f t="shared" si="311"/>
        <v>0</v>
      </c>
    </row>
    <row r="543" spans="17:33">
      <c r="Q543" s="73">
        <v>5</v>
      </c>
      <c r="R543" s="20" t="s">
        <v>175</v>
      </c>
      <c r="S543" s="20" t="s">
        <v>176</v>
      </c>
      <c r="U543" s="74">
        <f t="shared" si="299"/>
        <v>0</v>
      </c>
      <c r="V543" s="74">
        <f t="shared" si="300"/>
        <v>0</v>
      </c>
      <c r="W543" s="74">
        <f t="shared" si="301"/>
        <v>0</v>
      </c>
      <c r="X543" s="74">
        <f t="shared" si="302"/>
        <v>0</v>
      </c>
      <c r="Y543" s="74">
        <f t="shared" si="303"/>
        <v>0</v>
      </c>
      <c r="Z543" s="74">
        <f t="shared" si="304"/>
        <v>0</v>
      </c>
      <c r="AA543" s="74">
        <f t="shared" si="305"/>
        <v>0</v>
      </c>
      <c r="AB543" s="74">
        <f t="shared" si="306"/>
        <v>0</v>
      </c>
      <c r="AC543" s="74">
        <f t="shared" si="307"/>
        <v>0</v>
      </c>
      <c r="AD543" s="74">
        <f t="shared" si="308"/>
        <v>0</v>
      </c>
      <c r="AE543" s="74">
        <f t="shared" si="309"/>
        <v>0</v>
      </c>
      <c r="AF543" s="74">
        <f t="shared" si="310"/>
        <v>0</v>
      </c>
      <c r="AG543" s="74">
        <f t="shared" si="311"/>
        <v>0</v>
      </c>
    </row>
    <row r="544" spans="17:33">
      <c r="Q544" s="73">
        <v>5</v>
      </c>
      <c r="R544" s="20" t="s">
        <v>175</v>
      </c>
      <c r="S544" s="20" t="s">
        <v>176</v>
      </c>
      <c r="U544" s="74">
        <f t="shared" si="299"/>
        <v>0</v>
      </c>
      <c r="V544" s="74">
        <f t="shared" si="300"/>
        <v>0</v>
      </c>
      <c r="W544" s="74">
        <f t="shared" si="301"/>
        <v>0</v>
      </c>
      <c r="X544" s="74">
        <f t="shared" si="302"/>
        <v>0</v>
      </c>
      <c r="Y544" s="74">
        <f t="shared" si="303"/>
        <v>0</v>
      </c>
      <c r="Z544" s="74">
        <f t="shared" si="304"/>
        <v>0</v>
      </c>
      <c r="AA544" s="74">
        <f t="shared" si="305"/>
        <v>0</v>
      </c>
      <c r="AB544" s="74">
        <f t="shared" si="306"/>
        <v>0</v>
      </c>
      <c r="AC544" s="74">
        <f t="shared" si="307"/>
        <v>0</v>
      </c>
      <c r="AD544" s="74">
        <f t="shared" si="308"/>
        <v>0</v>
      </c>
      <c r="AE544" s="74">
        <f t="shared" si="309"/>
        <v>0</v>
      </c>
      <c r="AF544" s="74">
        <f t="shared" si="310"/>
        <v>0</v>
      </c>
      <c r="AG544" s="74">
        <f t="shared" si="311"/>
        <v>0</v>
      </c>
    </row>
    <row r="545" spans="17:33">
      <c r="Q545" s="73">
        <v>5</v>
      </c>
      <c r="R545" s="20" t="s">
        <v>175</v>
      </c>
      <c r="S545" s="20" t="s">
        <v>176</v>
      </c>
      <c r="U545" s="74">
        <f t="shared" si="299"/>
        <v>0</v>
      </c>
      <c r="V545" s="74">
        <f t="shared" si="300"/>
        <v>0</v>
      </c>
      <c r="W545" s="74">
        <f t="shared" si="301"/>
        <v>0</v>
      </c>
      <c r="X545" s="74">
        <f t="shared" si="302"/>
        <v>0</v>
      </c>
      <c r="Y545" s="74">
        <f t="shared" si="303"/>
        <v>0</v>
      </c>
      <c r="Z545" s="74">
        <f t="shared" si="304"/>
        <v>0</v>
      </c>
      <c r="AA545" s="74">
        <f t="shared" si="305"/>
        <v>0</v>
      </c>
      <c r="AB545" s="74">
        <f t="shared" si="306"/>
        <v>0</v>
      </c>
      <c r="AC545" s="74">
        <f t="shared" si="307"/>
        <v>0</v>
      </c>
      <c r="AD545" s="74">
        <f t="shared" si="308"/>
        <v>0</v>
      </c>
      <c r="AE545" s="74">
        <f t="shared" si="309"/>
        <v>0</v>
      </c>
      <c r="AF545" s="74">
        <f t="shared" si="310"/>
        <v>0</v>
      </c>
      <c r="AG545" s="74">
        <f t="shared" si="311"/>
        <v>0</v>
      </c>
    </row>
    <row r="546" spans="17:33">
      <c r="Q546" s="73">
        <v>5</v>
      </c>
      <c r="R546" s="20" t="s">
        <v>175</v>
      </c>
      <c r="S546" s="20" t="s">
        <v>176</v>
      </c>
      <c r="U546" s="74">
        <f t="shared" si="299"/>
        <v>0</v>
      </c>
      <c r="V546" s="74">
        <f t="shared" si="300"/>
        <v>0</v>
      </c>
      <c r="W546" s="74">
        <f t="shared" si="301"/>
        <v>0</v>
      </c>
      <c r="X546" s="74">
        <f t="shared" si="302"/>
        <v>0</v>
      </c>
      <c r="Y546" s="74">
        <f t="shared" si="303"/>
        <v>0</v>
      </c>
      <c r="Z546" s="74">
        <f t="shared" si="304"/>
        <v>0</v>
      </c>
      <c r="AA546" s="74">
        <f t="shared" si="305"/>
        <v>0</v>
      </c>
      <c r="AB546" s="74">
        <f t="shared" si="306"/>
        <v>0</v>
      </c>
      <c r="AC546" s="74">
        <f t="shared" si="307"/>
        <v>0</v>
      </c>
      <c r="AD546" s="74">
        <f t="shared" si="308"/>
        <v>0</v>
      </c>
      <c r="AE546" s="74">
        <f t="shared" si="309"/>
        <v>0</v>
      </c>
      <c r="AF546" s="74">
        <f t="shared" si="310"/>
        <v>0</v>
      </c>
      <c r="AG546" s="74">
        <f t="shared" si="311"/>
        <v>0</v>
      </c>
    </row>
    <row r="547" spans="17:33">
      <c r="Q547" s="73">
        <v>5</v>
      </c>
      <c r="R547" s="20" t="s">
        <v>175</v>
      </c>
      <c r="S547" s="20" t="s">
        <v>176</v>
      </c>
      <c r="U547" s="74">
        <f t="shared" si="299"/>
        <v>0</v>
      </c>
      <c r="V547" s="74">
        <f t="shared" si="300"/>
        <v>0</v>
      </c>
      <c r="W547" s="74">
        <f t="shared" si="301"/>
        <v>0</v>
      </c>
      <c r="X547" s="74">
        <f t="shared" si="302"/>
        <v>0</v>
      </c>
      <c r="Y547" s="74">
        <f t="shared" si="303"/>
        <v>0</v>
      </c>
      <c r="Z547" s="74">
        <f t="shared" si="304"/>
        <v>0</v>
      </c>
      <c r="AA547" s="74">
        <f t="shared" si="305"/>
        <v>0</v>
      </c>
      <c r="AB547" s="74">
        <f t="shared" si="306"/>
        <v>0</v>
      </c>
      <c r="AC547" s="74">
        <f t="shared" si="307"/>
        <v>0</v>
      </c>
      <c r="AD547" s="74">
        <f t="shared" si="308"/>
        <v>0</v>
      </c>
      <c r="AE547" s="74">
        <f t="shared" si="309"/>
        <v>0</v>
      </c>
      <c r="AF547" s="74">
        <f t="shared" si="310"/>
        <v>0</v>
      </c>
      <c r="AG547" s="74">
        <f t="shared" si="311"/>
        <v>0</v>
      </c>
    </row>
    <row r="548" spans="17:33">
      <c r="Q548" s="73">
        <v>5</v>
      </c>
      <c r="R548" s="20" t="s">
        <v>175</v>
      </c>
      <c r="S548" s="20" t="s">
        <v>176</v>
      </c>
      <c r="U548" s="74">
        <f t="shared" si="299"/>
        <v>0</v>
      </c>
      <c r="V548" s="74">
        <f t="shared" si="300"/>
        <v>0</v>
      </c>
      <c r="W548" s="74">
        <f t="shared" si="301"/>
        <v>0</v>
      </c>
      <c r="X548" s="74">
        <f t="shared" si="302"/>
        <v>0</v>
      </c>
      <c r="Y548" s="74">
        <f t="shared" si="303"/>
        <v>0</v>
      </c>
      <c r="Z548" s="74">
        <f t="shared" si="304"/>
        <v>0</v>
      </c>
      <c r="AA548" s="74">
        <f t="shared" si="305"/>
        <v>0</v>
      </c>
      <c r="AB548" s="74">
        <f t="shared" si="306"/>
        <v>0</v>
      </c>
      <c r="AC548" s="74">
        <f t="shared" si="307"/>
        <v>0</v>
      </c>
      <c r="AD548" s="74">
        <f t="shared" si="308"/>
        <v>0</v>
      </c>
      <c r="AE548" s="74">
        <f t="shared" si="309"/>
        <v>0</v>
      </c>
      <c r="AF548" s="74">
        <f t="shared" si="310"/>
        <v>0</v>
      </c>
      <c r="AG548" s="74">
        <f t="shared" si="311"/>
        <v>0</v>
      </c>
    </row>
    <row r="549" spans="17:33">
      <c r="Q549" s="75">
        <v>5</v>
      </c>
      <c r="R549" s="76" t="str">
        <f>R548</f>
        <v>Teagen</v>
      </c>
      <c r="S549" s="76" t="str">
        <f>S548</f>
        <v>TEA</v>
      </c>
      <c r="T549" s="75">
        <f>T548</f>
        <v>0</v>
      </c>
      <c r="U549" s="77">
        <f t="shared" ref="U549:AG549" si="312">SUM(U531:U548)</f>
        <v>0</v>
      </c>
      <c r="V549" s="77">
        <f t="shared" si="312"/>
        <v>0</v>
      </c>
      <c r="W549" s="77">
        <f t="shared" si="312"/>
        <v>0</v>
      </c>
      <c r="X549" s="77">
        <f t="shared" si="312"/>
        <v>0</v>
      </c>
      <c r="Y549" s="77">
        <f t="shared" si="312"/>
        <v>0</v>
      </c>
      <c r="Z549" s="77">
        <f t="shared" si="312"/>
        <v>0</v>
      </c>
      <c r="AA549" s="77">
        <f t="shared" si="312"/>
        <v>0</v>
      </c>
      <c r="AB549" s="77">
        <f t="shared" si="312"/>
        <v>0</v>
      </c>
      <c r="AC549" s="77">
        <f t="shared" si="312"/>
        <v>0</v>
      </c>
      <c r="AD549" s="77">
        <f t="shared" si="312"/>
        <v>0</v>
      </c>
      <c r="AE549" s="77">
        <f t="shared" si="312"/>
        <v>0</v>
      </c>
      <c r="AF549" s="77">
        <f t="shared" si="312"/>
        <v>0</v>
      </c>
      <c r="AG549" s="77">
        <f t="shared" si="312"/>
        <v>0</v>
      </c>
    </row>
    <row r="551" spans="17:33">
      <c r="Q551" s="75">
        <v>5</v>
      </c>
      <c r="R551" s="76" t="str">
        <f>R548</f>
        <v>Teagen</v>
      </c>
      <c r="S551" s="76" t="str">
        <f>S548</f>
        <v>TEA</v>
      </c>
      <c r="T551" s="75">
        <f>T548</f>
        <v>0</v>
      </c>
      <c r="U551" s="77">
        <f t="shared" ref="U551:AG551" si="313">SUM(U335:U381)+SUM(U385:U400)+SUM(U404:U497)+SUM(U501:U501)+SUM(U507:U527)+SUM(U531:U548)</f>
        <v>0</v>
      </c>
      <c r="V551" s="77">
        <f t="shared" si="313"/>
        <v>0</v>
      </c>
      <c r="W551" s="77">
        <f t="shared" si="313"/>
        <v>0</v>
      </c>
      <c r="X551" s="77">
        <f t="shared" si="313"/>
        <v>0</v>
      </c>
      <c r="Y551" s="77">
        <f t="shared" si="313"/>
        <v>0</v>
      </c>
      <c r="Z551" s="77">
        <f t="shared" si="313"/>
        <v>0</v>
      </c>
      <c r="AA551" s="77">
        <f t="shared" si="313"/>
        <v>0</v>
      </c>
      <c r="AB551" s="77">
        <f t="shared" si="313"/>
        <v>0</v>
      </c>
      <c r="AC551" s="77">
        <f t="shared" si="313"/>
        <v>0</v>
      </c>
      <c r="AD551" s="77">
        <f t="shared" si="313"/>
        <v>0</v>
      </c>
      <c r="AE551" s="77">
        <f t="shared" si="313"/>
        <v>0</v>
      </c>
      <c r="AF551" s="77">
        <f t="shared" si="313"/>
        <v>0</v>
      </c>
      <c r="AG551" s="77">
        <f t="shared" si="313"/>
        <v>0</v>
      </c>
    </row>
    <row r="553" spans="17:33" ht="15" thickBot="1">
      <c r="Q553" s="270">
        <v>4</v>
      </c>
      <c r="R553" s="275" t="str">
        <f>R548</f>
        <v>Teagen</v>
      </c>
      <c r="S553" s="275" t="str">
        <f>S548</f>
        <v>TEA</v>
      </c>
      <c r="T553" s="270">
        <f>T548</f>
        <v>0</v>
      </c>
      <c r="U553" s="277">
        <f t="shared" ref="U553:AG553" si="314">SUM(U10:U19)+SUM(U23:U35)+SUM(U41:U110)+SUM(U114:U119)+SUM(U127:U153)+SUM(U157:U164)+SUM(U170:U181)+SUM(U185:U199)+SUM(U203:U213)+SUM(U217:U237)+SUM(U241:U260)+SUM(U264:U299)+SUM(U303:U306)+SUM(U310:U311)+SUM(U315:U325)+SUM(U335:U381)+SUM(U385:U400)+SUM(U404:U497)+SUM(U501:U501)+SUM(U507:U527)+SUM(U531:U548)</f>
        <v>418891.98000000045</v>
      </c>
      <c r="V553" s="277">
        <f t="shared" si="314"/>
        <v>492319.93000000005</v>
      </c>
      <c r="W553" s="277">
        <f t="shared" si="314"/>
        <v>570231.10000000021</v>
      </c>
      <c r="X553" s="277">
        <f t="shared" si="314"/>
        <v>435010.67000000051</v>
      </c>
      <c r="Y553" s="277">
        <f t="shared" si="314"/>
        <v>506329.11999999982</v>
      </c>
      <c r="Z553" s="277">
        <f t="shared" si="314"/>
        <v>483734.05000000051</v>
      </c>
      <c r="AA553" s="277">
        <f t="shared" si="314"/>
        <v>518178.09999999939</v>
      </c>
      <c r="AB553" s="277">
        <f t="shared" si="314"/>
        <v>520631.11000000016</v>
      </c>
      <c r="AC553" s="277">
        <f t="shared" si="314"/>
        <v>490494.04999999981</v>
      </c>
      <c r="AD553" s="277">
        <f t="shared" si="314"/>
        <v>505424.6800000004</v>
      </c>
      <c r="AE553" s="277">
        <f t="shared" si="314"/>
        <v>502756.12000000017</v>
      </c>
      <c r="AF553" s="277">
        <f t="shared" si="314"/>
        <v>451549.00000000047</v>
      </c>
      <c r="AG553" s="277">
        <f t="shared" si="314"/>
        <v>5895549.9100000029</v>
      </c>
    </row>
  </sheetData>
  <pageMargins left="0.5" right="0.5" top="0.5" bottom="0.5" header="0.25" footer="0.25"/>
  <pageSetup orientation="landscape" r:id="rId1"/>
  <headerFooter>
    <oddHeader>&amp;L Income Statement Trailing 12</oddHeader>
    <oddFooter>&amp;L Page &amp;P of &amp;N &amp;R &amp;I Income Statement 3.9 generated03/26/2024 at 11:51am EDT&amp;I</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BC9C-7403-49AB-A82D-CB1EC59AEF8D}">
  <sheetPr>
    <tabColor theme="3" tint="0.89999084444715716"/>
  </sheetPr>
  <dimension ref="A2:AW197"/>
  <sheetViews>
    <sheetView zoomScale="80" zoomScaleNormal="80" workbookViewId="0">
      <pane ySplit="8" topLeftCell="A99" activePane="bottomLeft" state="frozen"/>
      <selection activeCell="D164" sqref="D164"/>
      <selection pane="bottomLeft" activeCell="D164" sqref="D164"/>
    </sheetView>
  </sheetViews>
  <sheetFormatPr defaultColWidth="8.6328125" defaultRowHeight="14.5"/>
  <cols>
    <col min="1" max="1" width="25.54296875" style="11" customWidth="1"/>
    <col min="2" max="2" width="31.453125" style="11" customWidth="1"/>
    <col min="3" max="4" width="17.54296875" style="11" customWidth="1"/>
    <col min="5" max="5" width="16.453125" style="11" customWidth="1"/>
    <col min="6" max="6" width="17.6328125" style="11" customWidth="1"/>
    <col min="7" max="7" width="255.54296875" style="11" bestFit="1" customWidth="1"/>
    <col min="8" max="9" width="17.54296875" style="11" customWidth="1"/>
    <col min="10" max="11" width="18.54296875" style="11" customWidth="1"/>
    <col min="12" max="12" width="8.6328125" style="11"/>
    <col min="13" max="14" width="14.453125" style="11" hidden="1" customWidth="1"/>
    <col min="15" max="17" width="17.54296875" style="11" hidden="1" customWidth="1"/>
    <col min="18" max="18" width="14.453125" style="11" hidden="1" customWidth="1"/>
    <col min="19" max="19" width="17.54296875" style="11" hidden="1" customWidth="1"/>
    <col min="20" max="21" width="14.453125" style="11" hidden="1" customWidth="1"/>
    <col min="22" max="23" width="17.54296875" style="11" hidden="1" customWidth="1"/>
    <col min="24" max="24" width="20" style="11" hidden="1" customWidth="1"/>
    <col min="25" max="29" width="14.453125" style="11" hidden="1" customWidth="1"/>
    <col min="30" max="41" width="18.36328125" style="11" hidden="1" customWidth="1"/>
    <col min="42" max="44" width="8.6328125" style="11"/>
    <col min="45" max="45" width="9.36328125" style="11" hidden="1" customWidth="1"/>
    <col min="46" max="46" width="8.6328125" style="11"/>
    <col min="47" max="47" width="9.36328125" style="11" hidden="1" customWidth="1"/>
    <col min="48" max="48" width="8.6328125" style="11"/>
    <col min="49" max="49" width="9.36328125" style="11" hidden="1" customWidth="1"/>
    <col min="50" max="16384" width="8.6328125" style="11"/>
  </cols>
  <sheetData>
    <row r="2" spans="1:41" ht="15.5">
      <c r="A2" s="21" t="s">
        <v>949</v>
      </c>
    </row>
    <row r="3" spans="1:41">
      <c r="A3" s="22" t="s">
        <v>175</v>
      </c>
    </row>
    <row r="4" spans="1:41">
      <c r="A4" s="22" t="s">
        <v>8</v>
      </c>
    </row>
    <row r="5" spans="1:41">
      <c r="A5" s="22" t="s">
        <v>0</v>
      </c>
    </row>
    <row r="7" spans="1:41" ht="14.75" customHeight="1">
      <c r="C7" s="23" t="s">
        <v>8</v>
      </c>
      <c r="D7" s="23"/>
      <c r="E7" s="23"/>
      <c r="F7" s="23"/>
      <c r="H7" s="23" t="s">
        <v>950</v>
      </c>
      <c r="I7" s="23"/>
      <c r="J7" s="23"/>
      <c r="K7" s="23"/>
    </row>
    <row r="8" spans="1:41">
      <c r="A8" s="23" t="s">
        <v>3</v>
      </c>
      <c r="B8" s="23" t="s">
        <v>4</v>
      </c>
      <c r="C8" s="24" t="s">
        <v>951</v>
      </c>
      <c r="D8" s="24" t="s">
        <v>952</v>
      </c>
      <c r="E8" s="24" t="s">
        <v>953</v>
      </c>
      <c r="F8" s="24" t="s">
        <v>954</v>
      </c>
      <c r="G8" s="23" t="s">
        <v>955</v>
      </c>
      <c r="H8" s="24" t="s">
        <v>951</v>
      </c>
      <c r="I8" s="24" t="s">
        <v>952</v>
      </c>
      <c r="J8" s="24" t="s">
        <v>953</v>
      </c>
      <c r="K8" s="24" t="s">
        <v>954</v>
      </c>
      <c r="M8" s="25" t="s">
        <v>956</v>
      </c>
      <c r="N8" s="25" t="s">
        <v>957</v>
      </c>
      <c r="O8" s="25" t="s">
        <v>958</v>
      </c>
      <c r="P8" s="25" t="s">
        <v>959</v>
      </c>
      <c r="Q8" s="25" t="s">
        <v>960</v>
      </c>
      <c r="R8" s="25" t="s">
        <v>956</v>
      </c>
      <c r="S8" s="25" t="s">
        <v>961</v>
      </c>
      <c r="T8" s="25" t="s">
        <v>962</v>
      </c>
      <c r="U8" s="25" t="s">
        <v>962</v>
      </c>
      <c r="V8" s="25" t="s">
        <v>963</v>
      </c>
      <c r="W8" s="25" t="s">
        <v>964</v>
      </c>
      <c r="X8" s="25" t="s">
        <v>965</v>
      </c>
      <c r="Y8" s="25" t="s">
        <v>966</v>
      </c>
      <c r="Z8" s="25" t="s">
        <v>962</v>
      </c>
      <c r="AA8" s="25" t="s">
        <v>962</v>
      </c>
      <c r="AB8" s="25" t="s">
        <v>962</v>
      </c>
      <c r="AC8" s="25" t="s">
        <v>962</v>
      </c>
      <c r="AD8" s="25" t="s">
        <v>967</v>
      </c>
      <c r="AE8" s="25" t="s">
        <v>968</v>
      </c>
      <c r="AF8" s="25" t="s">
        <v>969</v>
      </c>
      <c r="AG8" s="25" t="s">
        <v>970</v>
      </c>
      <c r="AH8" s="25" t="s">
        <v>971</v>
      </c>
      <c r="AI8" s="25" t="s">
        <v>972</v>
      </c>
      <c r="AJ8" s="25" t="s">
        <v>973</v>
      </c>
      <c r="AK8" s="25" t="s">
        <v>974</v>
      </c>
      <c r="AL8" s="25" t="s">
        <v>975</v>
      </c>
      <c r="AM8" s="25" t="s">
        <v>976</v>
      </c>
      <c r="AN8" s="25" t="s">
        <v>977</v>
      </c>
      <c r="AO8" s="25" t="s">
        <v>978</v>
      </c>
    </row>
    <row r="9" spans="1:41">
      <c r="A9" s="26" t="s">
        <v>19</v>
      </c>
    </row>
    <row r="10" spans="1:41">
      <c r="A10" s="27" t="s">
        <v>645</v>
      </c>
    </row>
    <row r="11" spans="1:41">
      <c r="A11" s="28" t="s">
        <v>646</v>
      </c>
      <c r="B11" s="22" t="s">
        <v>647</v>
      </c>
      <c r="C11" s="29">
        <v>275959.53000000003</v>
      </c>
      <c r="D11" s="29">
        <v>283033.12</v>
      </c>
      <c r="E11" s="29">
        <v>-7073.59</v>
      </c>
      <c r="F11" s="30">
        <v>-2.4992092798185598E-2</v>
      </c>
      <c r="G11" s="22" t="s">
        <v>979</v>
      </c>
      <c r="H11" s="29">
        <v>1661280.26</v>
      </c>
      <c r="I11" s="29">
        <v>1672131.44</v>
      </c>
      <c r="J11" s="29">
        <v>-10851.18</v>
      </c>
      <c r="K11" s="30">
        <v>-6.48943004145655E-3</v>
      </c>
      <c r="O11" s="29">
        <v>265528.07</v>
      </c>
      <c r="S11" s="29">
        <v>1350334.24</v>
      </c>
      <c r="T11" s="29">
        <v>1492779.78</v>
      </c>
      <c r="U11" s="29">
        <v>1453480.73</v>
      </c>
      <c r="V11" s="29">
        <v>3218646.91</v>
      </c>
      <c r="W11" s="29">
        <v>3406969.31</v>
      </c>
      <c r="Y11" s="31">
        <v>4</v>
      </c>
      <c r="Z11" s="29">
        <v>301371.65000000002</v>
      </c>
      <c r="AA11" s="29">
        <v>297526.14</v>
      </c>
      <c r="AD11" s="32">
        <v>265528.07</v>
      </c>
      <c r="AE11" s="32">
        <v>275544.36</v>
      </c>
      <c r="AF11" s="32">
        <v>281293.01</v>
      </c>
      <c r="AG11" s="32">
        <v>-5748.65</v>
      </c>
      <c r="AH11" s="32">
        <v>1350334.24</v>
      </c>
      <c r="AI11" s="32">
        <v>3218646.91</v>
      </c>
      <c r="AJ11" s="32">
        <v>1385320.73</v>
      </c>
      <c r="AK11" s="32">
        <v>1389098.32</v>
      </c>
      <c r="AL11" s="32">
        <v>3406969.31</v>
      </c>
      <c r="AM11" s="32">
        <v>-3777.59</v>
      </c>
      <c r="AN11" s="32">
        <v>1</v>
      </c>
      <c r="AO11" s="32">
        <v>1</v>
      </c>
    </row>
    <row r="12" spans="1:41">
      <c r="A12" s="28" t="s">
        <v>648</v>
      </c>
      <c r="B12" s="22" t="s">
        <v>649</v>
      </c>
      <c r="C12" s="29">
        <v>-17799.09</v>
      </c>
      <c r="D12" s="29">
        <v>-15912.15</v>
      </c>
      <c r="E12" s="29">
        <v>-1886.94</v>
      </c>
      <c r="F12" s="30">
        <v>-0.11858485496931589</v>
      </c>
      <c r="G12" s="22" t="s">
        <v>980</v>
      </c>
      <c r="H12" s="29">
        <v>-113917.17</v>
      </c>
      <c r="I12" s="29">
        <v>-101049.45</v>
      </c>
      <c r="J12" s="29">
        <v>-12867.72</v>
      </c>
      <c r="K12" s="30">
        <v>-0.12734082174618466</v>
      </c>
      <c r="O12" s="29">
        <v>-14229.48</v>
      </c>
      <c r="S12" s="29">
        <v>-111704.61</v>
      </c>
      <c r="T12" s="29">
        <v>1492779.78</v>
      </c>
      <c r="U12" s="29">
        <v>1453480.73</v>
      </c>
      <c r="V12" s="29">
        <v>-193326.84</v>
      </c>
      <c r="W12" s="29">
        <v>-188549.27</v>
      </c>
      <c r="Y12" s="31">
        <v>4</v>
      </c>
      <c r="Z12" s="29">
        <v>301371.65000000002</v>
      </c>
      <c r="AA12" s="29">
        <v>297526.14</v>
      </c>
      <c r="AD12" s="32">
        <v>-14229.48</v>
      </c>
      <c r="AE12" s="32">
        <v>-16892.25</v>
      </c>
      <c r="AF12" s="32">
        <v>-16286.54</v>
      </c>
      <c r="AG12" s="32">
        <v>-605.71</v>
      </c>
      <c r="AH12" s="32">
        <v>-111704.61</v>
      </c>
      <c r="AI12" s="32">
        <v>-193326.84</v>
      </c>
      <c r="AJ12" s="32">
        <v>-96118.080000000002</v>
      </c>
      <c r="AK12" s="32">
        <v>-85137.3</v>
      </c>
      <c r="AL12" s="32">
        <v>-188549.27</v>
      </c>
      <c r="AM12" s="32">
        <v>-10980.78</v>
      </c>
      <c r="AN12" s="32">
        <v>1</v>
      </c>
      <c r="AO12" s="32">
        <v>1</v>
      </c>
    </row>
    <row r="13" spans="1:41">
      <c r="A13" s="28" t="s">
        <v>650</v>
      </c>
      <c r="B13" s="22" t="s">
        <v>651</v>
      </c>
      <c r="C13" s="29">
        <v>1904.5</v>
      </c>
      <c r="D13" s="29">
        <v>0</v>
      </c>
      <c r="E13" s="29">
        <v>1904.5</v>
      </c>
      <c r="F13" s="30">
        <v>1</v>
      </c>
      <c r="G13" s="22" t="s">
        <v>981</v>
      </c>
      <c r="H13" s="29">
        <v>10308.18</v>
      </c>
      <c r="I13" s="29">
        <v>0</v>
      </c>
      <c r="J13" s="29">
        <v>10308.18</v>
      </c>
      <c r="K13" s="30">
        <v>1</v>
      </c>
      <c r="O13" s="29">
        <v>556.92999999999995</v>
      </c>
      <c r="S13" s="29">
        <v>1726.34</v>
      </c>
      <c r="T13" s="29">
        <v>1492779.78</v>
      </c>
      <c r="U13" s="29">
        <v>1453480.73</v>
      </c>
      <c r="V13" s="29">
        <v>9166.08</v>
      </c>
      <c r="W13" s="29">
        <v>0</v>
      </c>
      <c r="Y13" s="31">
        <v>4</v>
      </c>
      <c r="Z13" s="29">
        <v>301371.65000000002</v>
      </c>
      <c r="AA13" s="29">
        <v>297526.14</v>
      </c>
      <c r="AD13" s="32">
        <v>556.92999999999995</v>
      </c>
      <c r="AE13" s="32">
        <v>1926.57</v>
      </c>
      <c r="AF13" s="32">
        <v>0</v>
      </c>
      <c r="AG13" s="32">
        <v>1926.57</v>
      </c>
      <c r="AH13" s="32">
        <v>1726.34</v>
      </c>
      <c r="AI13" s="32">
        <v>9166.08</v>
      </c>
      <c r="AJ13" s="32">
        <v>8403.68</v>
      </c>
      <c r="AK13" s="32">
        <v>0</v>
      </c>
      <c r="AL13" s="32">
        <v>0</v>
      </c>
      <c r="AM13" s="32">
        <v>8403.68</v>
      </c>
      <c r="AN13" s="32">
        <v>1</v>
      </c>
      <c r="AO13" s="32">
        <v>1</v>
      </c>
    </row>
    <row r="14" spans="1:41">
      <c r="A14" s="28" t="s">
        <v>653</v>
      </c>
      <c r="B14" s="22" t="s">
        <v>654</v>
      </c>
      <c r="C14" s="29">
        <v>0</v>
      </c>
      <c r="D14" s="29">
        <v>0</v>
      </c>
      <c r="E14" s="29">
        <v>0</v>
      </c>
      <c r="F14" s="30">
        <v>0</v>
      </c>
      <c r="H14" s="29">
        <v>-147.13</v>
      </c>
      <c r="I14" s="29">
        <v>0</v>
      </c>
      <c r="J14" s="29">
        <v>-147.13</v>
      </c>
      <c r="K14" s="30">
        <v>-1</v>
      </c>
      <c r="O14" s="29">
        <v>0</v>
      </c>
      <c r="S14" s="29">
        <v>0</v>
      </c>
      <c r="T14" s="29">
        <v>1492779.78</v>
      </c>
      <c r="U14" s="29">
        <v>1453480.73</v>
      </c>
      <c r="V14" s="29">
        <v>147.13</v>
      </c>
      <c r="W14" s="29">
        <v>0</v>
      </c>
      <c r="Y14" s="31">
        <v>4</v>
      </c>
      <c r="Z14" s="29">
        <v>301371.65000000002</v>
      </c>
      <c r="AA14" s="29">
        <v>297526.14</v>
      </c>
      <c r="AD14" s="32">
        <v>0</v>
      </c>
      <c r="AE14" s="32">
        <v>0</v>
      </c>
      <c r="AF14" s="32">
        <v>0</v>
      </c>
      <c r="AG14" s="32">
        <v>0</v>
      </c>
      <c r="AH14" s="32">
        <v>0</v>
      </c>
      <c r="AI14" s="32">
        <v>147.13</v>
      </c>
      <c r="AJ14" s="32">
        <v>-147.13</v>
      </c>
      <c r="AK14" s="32">
        <v>0</v>
      </c>
      <c r="AL14" s="32">
        <v>0</v>
      </c>
      <c r="AM14" s="32">
        <v>-147.13</v>
      </c>
      <c r="AN14" s="32">
        <v>1</v>
      </c>
      <c r="AO14" s="32">
        <v>1</v>
      </c>
    </row>
    <row r="15" spans="1:41">
      <c r="B15" s="33" t="s">
        <v>645</v>
      </c>
      <c r="C15" s="34">
        <v>260064.94000000003</v>
      </c>
      <c r="D15" s="34">
        <v>267120.96999999997</v>
      </c>
      <c r="E15" s="34">
        <v>-7056.0300000000007</v>
      </c>
      <c r="F15" s="35">
        <v>-2.6415110726799178E-2</v>
      </c>
      <c r="H15" s="34">
        <v>1557524.1400000001</v>
      </c>
      <c r="I15" s="34">
        <v>1571081.99</v>
      </c>
      <c r="J15" s="34">
        <v>-13557.85</v>
      </c>
      <c r="K15" s="35">
        <v>-8.6296260069787956E-3</v>
      </c>
      <c r="O15" s="34">
        <v>251855.52</v>
      </c>
      <c r="S15" s="34">
        <v>1240355.97</v>
      </c>
      <c r="V15" s="34">
        <v>3034633.2800000003</v>
      </c>
      <c r="W15" s="34">
        <v>3218420.04</v>
      </c>
      <c r="Y15" s="36">
        <v>4</v>
      </c>
      <c r="AD15" s="37">
        <v>251855.52</v>
      </c>
      <c r="AE15" s="37">
        <v>260578.68</v>
      </c>
      <c r="AF15" s="37">
        <v>265006.47000000003</v>
      </c>
      <c r="AG15" s="37">
        <v>-4427.79</v>
      </c>
      <c r="AH15" s="37">
        <v>1240355.97</v>
      </c>
      <c r="AI15" s="37">
        <v>3034633.2800000003</v>
      </c>
      <c r="AJ15" s="37">
        <v>1297459.2</v>
      </c>
      <c r="AK15" s="37">
        <v>1303961.02</v>
      </c>
      <c r="AL15" s="37">
        <v>3218420.04</v>
      </c>
      <c r="AM15" s="37">
        <v>-6501.8200000000006</v>
      </c>
    </row>
    <row r="16" spans="1:41">
      <c r="A16" s="27" t="s">
        <v>655</v>
      </c>
    </row>
    <row r="17" spans="1:41">
      <c r="A17" s="28" t="s">
        <v>656</v>
      </c>
      <c r="B17" s="22" t="s">
        <v>657</v>
      </c>
      <c r="C17" s="29">
        <v>-11435.88</v>
      </c>
      <c r="D17" s="29">
        <v>-5500</v>
      </c>
      <c r="E17" s="29">
        <v>-5935.88</v>
      </c>
      <c r="F17" s="30">
        <v>-1.079250909090909</v>
      </c>
      <c r="H17" s="29">
        <v>-42369.45</v>
      </c>
      <c r="I17" s="29">
        <v>-37500</v>
      </c>
      <c r="J17" s="29">
        <v>-4869.45</v>
      </c>
      <c r="K17" s="30">
        <v>-0.129852</v>
      </c>
      <c r="O17" s="29">
        <v>-2677.99</v>
      </c>
      <c r="S17" s="29">
        <v>-23218.86</v>
      </c>
      <c r="T17" s="29">
        <v>1492779.78</v>
      </c>
      <c r="U17" s="29">
        <v>1453480.73</v>
      </c>
      <c r="V17" s="29">
        <v>-75952.42</v>
      </c>
      <c r="W17" s="29">
        <v>-66000</v>
      </c>
      <c r="Y17" s="31">
        <v>4</v>
      </c>
      <c r="Z17" s="29">
        <v>301371.65000000002</v>
      </c>
      <c r="AA17" s="29">
        <v>297526.14</v>
      </c>
      <c r="AD17" s="32">
        <v>-2677.99</v>
      </c>
      <c r="AE17" s="32">
        <v>-11395.38</v>
      </c>
      <c r="AF17" s="32">
        <v>-5500</v>
      </c>
      <c r="AG17" s="32">
        <v>-5895.38</v>
      </c>
      <c r="AH17" s="32">
        <v>-23218.86</v>
      </c>
      <c r="AI17" s="32">
        <v>-75952.42</v>
      </c>
      <c r="AJ17" s="32">
        <v>-30933.57</v>
      </c>
      <c r="AK17" s="32">
        <v>-32000</v>
      </c>
      <c r="AL17" s="32">
        <v>-66000</v>
      </c>
      <c r="AM17" s="32">
        <v>1066.43</v>
      </c>
      <c r="AN17" s="32">
        <v>1</v>
      </c>
      <c r="AO17" s="32">
        <v>1</v>
      </c>
    </row>
    <row r="18" spans="1:41">
      <c r="A18" s="28" t="s">
        <v>658</v>
      </c>
      <c r="B18" s="22" t="s">
        <v>659</v>
      </c>
      <c r="C18" s="29">
        <v>801.97</v>
      </c>
      <c r="D18" s="29">
        <v>0</v>
      </c>
      <c r="E18" s="29">
        <v>801.97</v>
      </c>
      <c r="F18" s="30">
        <v>1</v>
      </c>
      <c r="H18" s="29">
        <v>801.97</v>
      </c>
      <c r="I18" s="29">
        <v>0</v>
      </c>
      <c r="J18" s="29">
        <v>801.97</v>
      </c>
      <c r="K18" s="30">
        <v>1</v>
      </c>
      <c r="O18" s="29">
        <v>0</v>
      </c>
      <c r="S18" s="29">
        <v>-7849.43</v>
      </c>
      <c r="T18" s="29">
        <v>1492779.78</v>
      </c>
      <c r="U18" s="29">
        <v>1453480.73</v>
      </c>
      <c r="V18" s="29">
        <v>-58789.51</v>
      </c>
      <c r="W18" s="29">
        <v>-12000</v>
      </c>
      <c r="Y18" s="31">
        <v>4</v>
      </c>
      <c r="Z18" s="29">
        <v>301371.65000000002</v>
      </c>
      <c r="AA18" s="29">
        <v>297526.14</v>
      </c>
      <c r="AD18" s="32">
        <v>0</v>
      </c>
      <c r="AE18" s="32">
        <v>-3024.95</v>
      </c>
      <c r="AF18" s="32">
        <v>-1000</v>
      </c>
      <c r="AG18" s="32">
        <v>-2024.95</v>
      </c>
      <c r="AH18" s="32">
        <v>-7849.43</v>
      </c>
      <c r="AI18" s="32">
        <v>-58789.51</v>
      </c>
      <c r="AJ18" s="32">
        <v>-18272.55</v>
      </c>
      <c r="AK18" s="32">
        <v>-5000</v>
      </c>
      <c r="AL18" s="32">
        <v>-12000</v>
      </c>
      <c r="AM18" s="32">
        <v>-13272.55</v>
      </c>
      <c r="AN18" s="32">
        <v>1</v>
      </c>
      <c r="AO18" s="32">
        <v>1</v>
      </c>
    </row>
    <row r="19" spans="1:41">
      <c r="A19" s="28" t="s">
        <v>660</v>
      </c>
      <c r="B19" s="22" t="s">
        <v>661</v>
      </c>
      <c r="C19" s="29">
        <v>-9486.11</v>
      </c>
      <c r="D19" s="29">
        <v>-1000</v>
      </c>
      <c r="E19" s="29">
        <v>-8486.11</v>
      </c>
      <c r="F19" s="30">
        <v>-8.48611</v>
      </c>
      <c r="G19" s="22" t="s">
        <v>982</v>
      </c>
      <c r="H19" s="29">
        <v>-27758.66</v>
      </c>
      <c r="I19" s="29">
        <v>-6000</v>
      </c>
      <c r="J19" s="29">
        <v>-21758.66</v>
      </c>
      <c r="K19" s="30">
        <v>-3.6264433333333335</v>
      </c>
      <c r="O19" s="29">
        <v>-19336.73</v>
      </c>
      <c r="S19" s="29">
        <v>-119429.33</v>
      </c>
      <c r="T19" s="29">
        <v>1492779.78</v>
      </c>
      <c r="U19" s="29">
        <v>1453480.73</v>
      </c>
      <c r="V19" s="29">
        <v>-281245.32</v>
      </c>
      <c r="W19" s="29">
        <v>-166253.48000000001</v>
      </c>
      <c r="Y19" s="31">
        <v>4</v>
      </c>
      <c r="Z19" s="29">
        <v>301371.65000000002</v>
      </c>
      <c r="AA19" s="29">
        <v>297526.14</v>
      </c>
      <c r="AD19" s="32">
        <v>-19336.73</v>
      </c>
      <c r="AE19" s="32">
        <v>-21026.49</v>
      </c>
      <c r="AF19" s="32">
        <v>-13802.15</v>
      </c>
      <c r="AG19" s="32">
        <v>-7224.34</v>
      </c>
      <c r="AH19" s="32">
        <v>-119429.33</v>
      </c>
      <c r="AI19" s="32">
        <v>-281245.32</v>
      </c>
      <c r="AJ19" s="32">
        <v>-91591.8</v>
      </c>
      <c r="AK19" s="32">
        <v>-68667.42</v>
      </c>
      <c r="AL19" s="32">
        <v>-166253.48000000001</v>
      </c>
      <c r="AM19" s="32">
        <v>-22924.38</v>
      </c>
      <c r="AN19" s="32">
        <v>1</v>
      </c>
      <c r="AO19" s="32">
        <v>1</v>
      </c>
    </row>
    <row r="20" spans="1:41">
      <c r="A20" s="28" t="s">
        <v>662</v>
      </c>
      <c r="B20" s="22" t="s">
        <v>25</v>
      </c>
      <c r="C20" s="29">
        <v>-21367.33</v>
      </c>
      <c r="D20" s="29">
        <v>-13836.66</v>
      </c>
      <c r="E20" s="29">
        <v>-7530.67</v>
      </c>
      <c r="F20" s="30">
        <v>-0.54425489966509255</v>
      </c>
      <c r="G20" s="22" t="s">
        <v>983</v>
      </c>
      <c r="H20" s="29">
        <v>-112959.13</v>
      </c>
      <c r="I20" s="29">
        <v>-82504.08</v>
      </c>
      <c r="J20" s="29">
        <v>-30455.05</v>
      </c>
      <c r="K20" s="30">
        <v>-0.36913386586457297</v>
      </c>
      <c r="O20" s="29">
        <v>-1168.45</v>
      </c>
      <c r="S20" s="29">
        <v>-5304.64</v>
      </c>
      <c r="T20" s="29">
        <v>1492779.78</v>
      </c>
      <c r="U20" s="29">
        <v>1453480.73</v>
      </c>
      <c r="V20" s="29">
        <v>-11113.2</v>
      </c>
      <c r="W20" s="29">
        <v>-21000</v>
      </c>
      <c r="Y20" s="31">
        <v>4</v>
      </c>
      <c r="Z20" s="29">
        <v>301371.65000000002</v>
      </c>
      <c r="AA20" s="29">
        <v>297526.14</v>
      </c>
      <c r="AD20" s="32">
        <v>-1168.45</v>
      </c>
      <c r="AE20" s="32">
        <v>-1179.8599999999999</v>
      </c>
      <c r="AF20" s="32">
        <v>-1750</v>
      </c>
      <c r="AG20" s="32">
        <v>570.14</v>
      </c>
      <c r="AH20" s="32">
        <v>-5304.64</v>
      </c>
      <c r="AI20" s="32">
        <v>-11113.2</v>
      </c>
      <c r="AJ20" s="32">
        <v>-4284.8</v>
      </c>
      <c r="AK20" s="32">
        <v>-8750</v>
      </c>
      <c r="AL20" s="32">
        <v>-21000</v>
      </c>
      <c r="AM20" s="32">
        <v>4465.2</v>
      </c>
      <c r="AN20" s="32">
        <v>1</v>
      </c>
      <c r="AO20" s="32">
        <v>1</v>
      </c>
    </row>
    <row r="21" spans="1:41">
      <c r="A21" s="28" t="s">
        <v>663</v>
      </c>
      <c r="B21" s="22" t="s">
        <v>664</v>
      </c>
      <c r="C21" s="29">
        <v>-1179.8599999999999</v>
      </c>
      <c r="D21" s="29">
        <v>-1750</v>
      </c>
      <c r="E21" s="29">
        <v>570.14</v>
      </c>
      <c r="F21" s="30">
        <v>0.3257942857142857</v>
      </c>
      <c r="G21" s="22" t="s">
        <v>984</v>
      </c>
      <c r="H21" s="29">
        <v>-5464.66</v>
      </c>
      <c r="I21" s="29">
        <v>-10500</v>
      </c>
      <c r="J21" s="29">
        <v>5035.34</v>
      </c>
      <c r="K21" s="30">
        <v>0.47955619047619047</v>
      </c>
      <c r="O21" s="29">
        <v>-972</v>
      </c>
      <c r="S21" s="29">
        <v>-4894</v>
      </c>
      <c r="T21" s="29">
        <v>1492779.78</v>
      </c>
      <c r="U21" s="29">
        <v>1453480.73</v>
      </c>
      <c r="V21" s="29">
        <v>-11740</v>
      </c>
      <c r="W21" s="29">
        <v>-12355.36</v>
      </c>
      <c r="Y21" s="31">
        <v>4</v>
      </c>
      <c r="Z21" s="29">
        <v>301371.65000000002</v>
      </c>
      <c r="AA21" s="29">
        <v>297526.14</v>
      </c>
      <c r="AD21" s="32">
        <v>-972</v>
      </c>
      <c r="AE21" s="32">
        <v>-1065</v>
      </c>
      <c r="AF21" s="32">
        <v>-1025.73</v>
      </c>
      <c r="AG21" s="32">
        <v>-39.270000000000003</v>
      </c>
      <c r="AH21" s="32">
        <v>-4894</v>
      </c>
      <c r="AI21" s="32">
        <v>-11740</v>
      </c>
      <c r="AJ21" s="32">
        <v>-5325</v>
      </c>
      <c r="AK21" s="32">
        <v>-5103.12</v>
      </c>
      <c r="AL21" s="32">
        <v>-12355.36</v>
      </c>
      <c r="AM21" s="32">
        <v>-221.88</v>
      </c>
      <c r="AN21" s="32">
        <v>1</v>
      </c>
      <c r="AO21" s="32">
        <v>1</v>
      </c>
    </row>
    <row r="22" spans="1:41">
      <c r="A22" s="28" t="s">
        <v>667</v>
      </c>
      <c r="B22" s="22" t="s">
        <v>668</v>
      </c>
      <c r="C22" s="29">
        <v>-1065</v>
      </c>
      <c r="D22" s="29">
        <v>-1028.29</v>
      </c>
      <c r="E22" s="29">
        <v>-36.71</v>
      </c>
      <c r="F22" s="30">
        <v>-3.5700045706950373E-2</v>
      </c>
      <c r="G22" s="22" t="s">
        <v>985</v>
      </c>
      <c r="H22" s="29">
        <v>-6390</v>
      </c>
      <c r="I22" s="29">
        <v>-6131.41</v>
      </c>
      <c r="J22" s="29">
        <v>-258.58999999999997</v>
      </c>
      <c r="K22" s="30">
        <v>-4.2174638459995334E-2</v>
      </c>
      <c r="O22" s="34">
        <v>-24155.170000000002</v>
      </c>
      <c r="S22" s="34">
        <v>-160696.26</v>
      </c>
      <c r="V22" s="34">
        <v>-438840.45</v>
      </c>
      <c r="W22" s="34">
        <v>-277608.83999999997</v>
      </c>
      <c r="Y22" s="36">
        <v>4</v>
      </c>
      <c r="AD22" s="37">
        <v>-24155.170000000002</v>
      </c>
      <c r="AE22" s="37">
        <v>-37691.68</v>
      </c>
      <c r="AF22" s="37">
        <v>-23077.88</v>
      </c>
      <c r="AG22" s="37">
        <v>-14613.800000000001</v>
      </c>
      <c r="AH22" s="37">
        <v>-160696.26</v>
      </c>
      <c r="AI22" s="37">
        <v>-438840.45</v>
      </c>
      <c r="AJ22" s="37">
        <v>-150407.71999999997</v>
      </c>
      <c r="AK22" s="37">
        <v>-119520.54</v>
      </c>
      <c r="AL22" s="37">
        <v>-277608.83999999997</v>
      </c>
      <c r="AM22" s="37">
        <v>-30887.18</v>
      </c>
    </row>
    <row r="23" spans="1:41">
      <c r="B23" s="33" t="s">
        <v>655</v>
      </c>
      <c r="C23" s="34">
        <v>-43732.210000000006</v>
      </c>
      <c r="D23" s="34">
        <v>-23114.95</v>
      </c>
      <c r="E23" s="34">
        <v>-20617.260000000002</v>
      </c>
      <c r="F23" s="35">
        <v>-0.89194482358819727</v>
      </c>
      <c r="H23" s="34">
        <v>-194139.93000000002</v>
      </c>
      <c r="I23" s="34">
        <v>-142635.49000000002</v>
      </c>
      <c r="J23" s="34">
        <v>-51504.44</v>
      </c>
      <c r="K23" s="35">
        <v>-0.36109133848805797</v>
      </c>
      <c r="O23" s="34">
        <v>227700.34999999998</v>
      </c>
      <c r="S23" s="34">
        <v>1079659.71</v>
      </c>
      <c r="V23" s="34">
        <v>2595792.8300000005</v>
      </c>
      <c r="W23" s="34">
        <v>2940811.2</v>
      </c>
      <c r="Y23" s="36">
        <v>4</v>
      </c>
      <c r="AD23" s="37">
        <v>227700.34999999998</v>
      </c>
      <c r="AE23" s="37">
        <v>222887</v>
      </c>
      <c r="AF23" s="37">
        <v>241928.59000000003</v>
      </c>
      <c r="AG23" s="37">
        <v>-19041.59</v>
      </c>
      <c r="AH23" s="37">
        <v>1079659.71</v>
      </c>
      <c r="AI23" s="37">
        <v>2595792.8300000005</v>
      </c>
      <c r="AJ23" s="37">
        <v>1147051.4799999997</v>
      </c>
      <c r="AK23" s="37">
        <v>1184440.48</v>
      </c>
      <c r="AL23" s="37">
        <v>2940811.2</v>
      </c>
      <c r="AM23" s="37">
        <v>-37389</v>
      </c>
    </row>
    <row r="24" spans="1:41">
      <c r="B24" s="33" t="s">
        <v>29</v>
      </c>
      <c r="C24" s="34">
        <v>216332.73000000004</v>
      </c>
      <c r="D24" s="34">
        <v>244006.01999999996</v>
      </c>
      <c r="E24" s="34">
        <v>-27673.29</v>
      </c>
      <c r="F24" s="35">
        <v>-0.1134123248270678</v>
      </c>
      <c r="H24" s="34">
        <v>1363384.2100000002</v>
      </c>
      <c r="I24" s="34">
        <v>1428446.5</v>
      </c>
      <c r="J24" s="34">
        <v>-65062.289999999994</v>
      </c>
      <c r="K24" s="35">
        <v>-4.5547586136407622E-2</v>
      </c>
    </row>
    <row r="25" spans="1:41">
      <c r="A25" s="26" t="s">
        <v>30</v>
      </c>
      <c r="O25" s="29">
        <v>908.88</v>
      </c>
      <c r="S25" s="29">
        <v>4391.07</v>
      </c>
      <c r="T25" s="29">
        <v>1492779.78</v>
      </c>
      <c r="U25" s="29">
        <v>1453480.73</v>
      </c>
      <c r="V25" s="29">
        <v>11227.82</v>
      </c>
      <c r="W25" s="29">
        <v>10950</v>
      </c>
      <c r="Y25" s="31">
        <v>4</v>
      </c>
      <c r="Z25" s="29">
        <v>301371.65000000002</v>
      </c>
      <c r="AA25" s="29">
        <v>297526.14</v>
      </c>
      <c r="AD25" s="32">
        <v>908.88</v>
      </c>
      <c r="AE25" s="32">
        <v>1491.55</v>
      </c>
      <c r="AF25" s="32">
        <v>875</v>
      </c>
      <c r="AG25" s="32">
        <v>616.54999999999995</v>
      </c>
      <c r="AH25" s="32">
        <v>4391.07</v>
      </c>
      <c r="AI25" s="32">
        <v>11227.82</v>
      </c>
      <c r="AJ25" s="32">
        <v>7658.88</v>
      </c>
      <c r="AK25" s="32">
        <v>4125</v>
      </c>
      <c r="AL25" s="32">
        <v>10950</v>
      </c>
      <c r="AM25" s="32">
        <v>3533.88</v>
      </c>
      <c r="AN25" s="32">
        <v>1</v>
      </c>
      <c r="AO25" s="32">
        <v>1</v>
      </c>
    </row>
    <row r="26" spans="1:41">
      <c r="A26" s="38" t="s">
        <v>669</v>
      </c>
      <c r="B26" s="22" t="s">
        <v>670</v>
      </c>
      <c r="C26" s="29">
        <v>1374.68</v>
      </c>
      <c r="D26" s="29">
        <v>900</v>
      </c>
      <c r="E26" s="29">
        <v>474.68</v>
      </c>
      <c r="F26" s="30">
        <v>0.52742222222222224</v>
      </c>
      <c r="G26" s="22" t="s">
        <v>986</v>
      </c>
      <c r="H26" s="29">
        <v>9033.56</v>
      </c>
      <c r="I26" s="29">
        <v>5025</v>
      </c>
      <c r="J26" s="29">
        <v>4008.56</v>
      </c>
      <c r="K26" s="30">
        <v>0.79772338308457713</v>
      </c>
      <c r="O26" s="29">
        <v>3379.69</v>
      </c>
      <c r="S26" s="29">
        <v>13857.14</v>
      </c>
      <c r="T26" s="29">
        <v>1492779.78</v>
      </c>
      <c r="U26" s="29">
        <v>1453480.73</v>
      </c>
      <c r="V26" s="29">
        <v>44299.16</v>
      </c>
      <c r="W26" s="29">
        <v>48480</v>
      </c>
      <c r="Y26" s="31">
        <v>4</v>
      </c>
      <c r="Z26" s="29">
        <v>301371.65000000002</v>
      </c>
      <c r="AA26" s="29">
        <v>297526.14</v>
      </c>
      <c r="AD26" s="32">
        <v>3379.69</v>
      </c>
      <c r="AE26" s="32">
        <v>6702.92</v>
      </c>
      <c r="AF26" s="32">
        <v>3890</v>
      </c>
      <c r="AG26" s="32">
        <v>2812.92</v>
      </c>
      <c r="AH26" s="32">
        <v>13857.14</v>
      </c>
      <c r="AI26" s="32">
        <v>44299.16</v>
      </c>
      <c r="AJ26" s="32">
        <v>31660.25</v>
      </c>
      <c r="AK26" s="32">
        <v>18450</v>
      </c>
      <c r="AL26" s="32">
        <v>48480</v>
      </c>
      <c r="AM26" s="32">
        <v>13210.25</v>
      </c>
      <c r="AN26" s="32">
        <v>1</v>
      </c>
      <c r="AO26" s="32">
        <v>1</v>
      </c>
    </row>
    <row r="27" spans="1:41">
      <c r="A27" s="38" t="s">
        <v>671</v>
      </c>
      <c r="B27" s="22" t="s">
        <v>672</v>
      </c>
      <c r="C27" s="29">
        <v>6884.73</v>
      </c>
      <c r="D27" s="29">
        <v>3990</v>
      </c>
      <c r="E27" s="29">
        <v>2894.73</v>
      </c>
      <c r="F27" s="30">
        <v>0.72549624060150375</v>
      </c>
      <c r="G27" s="22" t="s">
        <v>987</v>
      </c>
      <c r="H27" s="29">
        <v>38544.980000000003</v>
      </c>
      <c r="I27" s="29">
        <v>22440</v>
      </c>
      <c r="J27" s="29">
        <v>16104.98</v>
      </c>
      <c r="K27" s="30">
        <v>0.71769073083778967</v>
      </c>
      <c r="O27" s="29">
        <v>1601.15</v>
      </c>
      <c r="S27" s="29">
        <v>3221.86</v>
      </c>
      <c r="T27" s="29">
        <v>1492779.78</v>
      </c>
      <c r="U27" s="29">
        <v>1453480.73</v>
      </c>
      <c r="V27" s="29">
        <v>6588.96</v>
      </c>
      <c r="W27" s="29">
        <v>6600</v>
      </c>
      <c r="Y27" s="31">
        <v>4</v>
      </c>
      <c r="Z27" s="29">
        <v>301371.65000000002</v>
      </c>
      <c r="AA27" s="29">
        <v>297526.14</v>
      </c>
      <c r="AD27" s="32">
        <v>1601.15</v>
      </c>
      <c r="AE27" s="32">
        <v>1815.18</v>
      </c>
      <c r="AF27" s="32">
        <v>0</v>
      </c>
      <c r="AG27" s="32">
        <v>1815.18</v>
      </c>
      <c r="AH27" s="32">
        <v>3221.86</v>
      </c>
      <c r="AI27" s="32">
        <v>6588.96</v>
      </c>
      <c r="AJ27" s="32">
        <v>3593.2</v>
      </c>
      <c r="AK27" s="32">
        <v>1650</v>
      </c>
      <c r="AL27" s="32">
        <v>6600</v>
      </c>
      <c r="AM27" s="32">
        <v>1943.2</v>
      </c>
      <c r="AN27" s="32">
        <v>1</v>
      </c>
      <c r="AO27" s="32">
        <v>1</v>
      </c>
    </row>
    <row r="28" spans="1:41">
      <c r="A28" s="38" t="s">
        <v>673</v>
      </c>
      <c r="B28" s="22" t="s">
        <v>674</v>
      </c>
      <c r="C28" s="29">
        <v>0</v>
      </c>
      <c r="D28" s="29">
        <v>1650</v>
      </c>
      <c r="E28" s="29">
        <v>-1650</v>
      </c>
      <c r="F28" s="30">
        <v>-1</v>
      </c>
      <c r="H28" s="29">
        <v>3593.2</v>
      </c>
      <c r="I28" s="29">
        <v>3300</v>
      </c>
      <c r="J28" s="29">
        <v>293.2</v>
      </c>
      <c r="K28" s="30">
        <v>8.8848484848484843E-2</v>
      </c>
      <c r="O28" s="29">
        <v>2851.87</v>
      </c>
      <c r="S28" s="29">
        <v>11183.21</v>
      </c>
      <c r="T28" s="29">
        <v>1492779.78</v>
      </c>
      <c r="U28" s="29">
        <v>1453480.73</v>
      </c>
      <c r="V28" s="29">
        <v>37343.300000000003</v>
      </c>
      <c r="W28" s="29">
        <v>53352</v>
      </c>
      <c r="Y28" s="31">
        <v>4</v>
      </c>
      <c r="Z28" s="29">
        <v>301371.65000000002</v>
      </c>
      <c r="AA28" s="29">
        <v>297526.14</v>
      </c>
      <c r="AD28" s="32">
        <v>2851.87</v>
      </c>
      <c r="AE28" s="32">
        <v>4258.97</v>
      </c>
      <c r="AF28" s="32">
        <v>4446</v>
      </c>
      <c r="AG28" s="32">
        <v>-187.03</v>
      </c>
      <c r="AH28" s="32">
        <v>11183.21</v>
      </c>
      <c r="AI28" s="32">
        <v>37343.300000000003</v>
      </c>
      <c r="AJ28" s="32">
        <v>21278.73</v>
      </c>
      <c r="AK28" s="32">
        <v>22230</v>
      </c>
      <c r="AL28" s="32">
        <v>53352</v>
      </c>
      <c r="AM28" s="32">
        <v>-951.27</v>
      </c>
      <c r="AN28" s="32">
        <v>1</v>
      </c>
      <c r="AO28" s="32">
        <v>1</v>
      </c>
    </row>
    <row r="29" spans="1:41">
      <c r="A29" s="38" t="s">
        <v>675</v>
      </c>
      <c r="B29" s="22" t="s">
        <v>676</v>
      </c>
      <c r="C29" s="29">
        <v>4290.01</v>
      </c>
      <c r="D29" s="29">
        <v>4446</v>
      </c>
      <c r="E29" s="29">
        <v>-155.99</v>
      </c>
      <c r="F29" s="30">
        <v>-3.5085470085470083E-2</v>
      </c>
      <c r="G29" s="22" t="s">
        <v>988</v>
      </c>
      <c r="H29" s="29">
        <v>25568.74</v>
      </c>
      <c r="I29" s="29">
        <v>26676</v>
      </c>
      <c r="J29" s="29">
        <v>-1107.26</v>
      </c>
      <c r="K29" s="30">
        <v>-4.150772229719598E-2</v>
      </c>
      <c r="O29" s="29">
        <v>16181.08</v>
      </c>
      <c r="S29" s="29">
        <v>68246.350000000006</v>
      </c>
      <c r="T29" s="29">
        <v>1492779.78</v>
      </c>
      <c r="U29" s="29">
        <v>1453480.73</v>
      </c>
      <c r="V29" s="29">
        <v>172145.26</v>
      </c>
      <c r="W29" s="29">
        <v>164825</v>
      </c>
      <c r="Y29" s="31">
        <v>4</v>
      </c>
      <c r="Z29" s="29">
        <v>301371.65000000002</v>
      </c>
      <c r="AA29" s="29">
        <v>297526.14</v>
      </c>
      <c r="AD29" s="32">
        <v>16181.08</v>
      </c>
      <c r="AE29" s="32">
        <v>22486.9</v>
      </c>
      <c r="AF29" s="32">
        <v>13675</v>
      </c>
      <c r="AG29" s="32">
        <v>8811.9</v>
      </c>
      <c r="AH29" s="32">
        <v>68246.350000000006</v>
      </c>
      <c r="AI29" s="32">
        <v>172145.26</v>
      </c>
      <c r="AJ29" s="32">
        <v>89841.39</v>
      </c>
      <c r="AK29" s="32">
        <v>67850</v>
      </c>
      <c r="AL29" s="32">
        <v>164825</v>
      </c>
      <c r="AM29" s="32">
        <v>21991.39</v>
      </c>
      <c r="AN29" s="32">
        <v>1</v>
      </c>
      <c r="AO29" s="32">
        <v>1</v>
      </c>
    </row>
    <row r="30" spans="1:41">
      <c r="A30" s="38" t="s">
        <v>679</v>
      </c>
      <c r="B30" s="22" t="s">
        <v>680</v>
      </c>
      <c r="C30" s="29">
        <v>19185.04</v>
      </c>
      <c r="D30" s="29">
        <v>14000</v>
      </c>
      <c r="E30" s="29">
        <v>5185.04</v>
      </c>
      <c r="F30" s="30">
        <v>0.37036000000000002</v>
      </c>
      <c r="G30" s="22" t="s">
        <v>989</v>
      </c>
      <c r="H30" s="29">
        <v>109026.43</v>
      </c>
      <c r="I30" s="29">
        <v>81850</v>
      </c>
      <c r="J30" s="29">
        <v>27176.43</v>
      </c>
      <c r="K30" s="30">
        <v>0.33202724496029323</v>
      </c>
      <c r="O30" s="29">
        <v>7195.99</v>
      </c>
      <c r="S30" s="29">
        <v>28019.59</v>
      </c>
      <c r="T30" s="29">
        <v>1492779.78</v>
      </c>
      <c r="U30" s="29">
        <v>1453480.73</v>
      </c>
      <c r="V30" s="29">
        <v>97861.98</v>
      </c>
      <c r="W30" s="29">
        <v>124488</v>
      </c>
      <c r="Y30" s="31">
        <v>4</v>
      </c>
      <c r="Z30" s="29">
        <v>301371.65000000002</v>
      </c>
      <c r="AA30" s="29">
        <v>297526.14</v>
      </c>
      <c r="AD30" s="32">
        <v>7195.99</v>
      </c>
      <c r="AE30" s="32">
        <v>10633.19</v>
      </c>
      <c r="AF30" s="32">
        <v>10374</v>
      </c>
      <c r="AG30" s="32">
        <v>259.19</v>
      </c>
      <c r="AH30" s="32">
        <v>28019.59</v>
      </c>
      <c r="AI30" s="32">
        <v>97861.98</v>
      </c>
      <c r="AJ30" s="32">
        <v>53556.11</v>
      </c>
      <c r="AK30" s="32">
        <v>51870</v>
      </c>
      <c r="AL30" s="32">
        <v>124488</v>
      </c>
      <c r="AM30" s="32">
        <v>1686.11</v>
      </c>
      <c r="AN30" s="32">
        <v>1</v>
      </c>
      <c r="AO30" s="32">
        <v>1</v>
      </c>
    </row>
    <row r="31" spans="1:41">
      <c r="A31" s="38" t="s">
        <v>681</v>
      </c>
      <c r="B31" s="22" t="s">
        <v>682</v>
      </c>
      <c r="C31" s="29">
        <v>10610.51</v>
      </c>
      <c r="D31" s="29">
        <v>10374</v>
      </c>
      <c r="E31" s="29">
        <v>236.51</v>
      </c>
      <c r="F31" s="30">
        <v>2.2798342008868325E-2</v>
      </c>
      <c r="G31" s="22" t="s">
        <v>990</v>
      </c>
      <c r="H31" s="29">
        <v>64166.62</v>
      </c>
      <c r="I31" s="29">
        <v>62244</v>
      </c>
      <c r="J31" s="29">
        <v>1922.62</v>
      </c>
      <c r="K31" s="30">
        <v>3.0888439046333784E-2</v>
      </c>
      <c r="O31" s="29">
        <v>2028.99</v>
      </c>
      <c r="S31" s="29">
        <v>6508.2</v>
      </c>
      <c r="T31" s="29">
        <v>1492779.78</v>
      </c>
      <c r="U31" s="29">
        <v>1453480.73</v>
      </c>
      <c r="V31" s="29">
        <v>21022.28</v>
      </c>
      <c r="W31" s="29">
        <v>28454.400000000001</v>
      </c>
      <c r="Y31" s="31">
        <v>4</v>
      </c>
      <c r="Z31" s="29">
        <v>301371.65000000002</v>
      </c>
      <c r="AA31" s="29">
        <v>297526.14</v>
      </c>
      <c r="AD31" s="32">
        <v>2028.99</v>
      </c>
      <c r="AE31" s="32">
        <v>2241.37</v>
      </c>
      <c r="AF31" s="32">
        <v>2371.1999999999998</v>
      </c>
      <c r="AG31" s="32">
        <v>-129.83000000000001</v>
      </c>
      <c r="AH31" s="32">
        <v>6508.2</v>
      </c>
      <c r="AI31" s="32">
        <v>21022.28</v>
      </c>
      <c r="AJ31" s="32">
        <v>11274.76</v>
      </c>
      <c r="AK31" s="32">
        <v>11856</v>
      </c>
      <c r="AL31" s="32">
        <v>28454.400000000001</v>
      </c>
      <c r="AM31" s="32">
        <v>-581.24</v>
      </c>
      <c r="AN31" s="32">
        <v>1</v>
      </c>
      <c r="AO31" s="32">
        <v>1</v>
      </c>
    </row>
    <row r="32" spans="1:41">
      <c r="A32" s="38" t="s">
        <v>683</v>
      </c>
      <c r="B32" s="22" t="s">
        <v>684</v>
      </c>
      <c r="C32" s="29">
        <v>2236.77</v>
      </c>
      <c r="D32" s="29">
        <v>2371.1999999999998</v>
      </c>
      <c r="E32" s="29">
        <v>-134.43</v>
      </c>
      <c r="F32" s="30">
        <v>-5.6692813765182183E-2</v>
      </c>
      <c r="G32" s="22" t="s">
        <v>991</v>
      </c>
      <c r="H32" s="29">
        <v>13511.53</v>
      </c>
      <c r="I32" s="29">
        <v>14227.2</v>
      </c>
      <c r="J32" s="29">
        <v>-715.67</v>
      </c>
      <c r="K32" s="30">
        <v>-5.0302940845704004E-2</v>
      </c>
      <c r="O32" s="29">
        <v>1941.24</v>
      </c>
      <c r="S32" s="29">
        <v>7540.32</v>
      </c>
      <c r="T32" s="29">
        <v>1492779.78</v>
      </c>
      <c r="U32" s="29">
        <v>1453480.73</v>
      </c>
      <c r="V32" s="29">
        <v>25398.14</v>
      </c>
      <c r="W32" s="29">
        <v>35568</v>
      </c>
      <c r="Y32" s="31">
        <v>4</v>
      </c>
      <c r="Z32" s="29">
        <v>301371.65000000002</v>
      </c>
      <c r="AA32" s="29">
        <v>297526.14</v>
      </c>
      <c r="AD32" s="32">
        <v>1941.24</v>
      </c>
      <c r="AE32" s="32">
        <v>2962.51</v>
      </c>
      <c r="AF32" s="32">
        <v>2964</v>
      </c>
      <c r="AG32" s="32">
        <v>-1.49</v>
      </c>
      <c r="AH32" s="32">
        <v>7540.32</v>
      </c>
      <c r="AI32" s="32">
        <v>25398.14</v>
      </c>
      <c r="AJ32" s="32">
        <v>14490.31</v>
      </c>
      <c r="AK32" s="32">
        <v>14820</v>
      </c>
      <c r="AL32" s="32">
        <v>35568</v>
      </c>
      <c r="AM32" s="32">
        <v>-329.69</v>
      </c>
      <c r="AN32" s="32">
        <v>1</v>
      </c>
      <c r="AO32" s="32">
        <v>1</v>
      </c>
    </row>
    <row r="33" spans="1:41">
      <c r="A33" s="38" t="s">
        <v>685</v>
      </c>
      <c r="B33" s="22" t="s">
        <v>686</v>
      </c>
      <c r="C33" s="29">
        <v>3020.08</v>
      </c>
      <c r="D33" s="29">
        <v>2964</v>
      </c>
      <c r="E33" s="29">
        <v>56.08</v>
      </c>
      <c r="F33" s="30">
        <v>1.892037786774629E-2</v>
      </c>
      <c r="G33" s="22" t="s">
        <v>992</v>
      </c>
      <c r="H33" s="29">
        <v>17510.39</v>
      </c>
      <c r="I33" s="29">
        <v>17784</v>
      </c>
      <c r="J33" s="29">
        <v>-273.61</v>
      </c>
      <c r="K33" s="30">
        <v>-1.5385177687809266E-2</v>
      </c>
      <c r="O33" s="29">
        <v>2500</v>
      </c>
      <c r="S33" s="29">
        <v>11050</v>
      </c>
      <c r="T33" s="29">
        <v>1492779.78</v>
      </c>
      <c r="U33" s="29">
        <v>1453480.73</v>
      </c>
      <c r="V33" s="29">
        <v>32450</v>
      </c>
      <c r="W33" s="29">
        <v>33000</v>
      </c>
      <c r="Y33" s="31">
        <v>4</v>
      </c>
      <c r="Z33" s="29">
        <v>301371.65000000002</v>
      </c>
      <c r="AA33" s="29">
        <v>297526.14</v>
      </c>
      <c r="AD33" s="32">
        <v>2500</v>
      </c>
      <c r="AE33" s="32">
        <v>3250</v>
      </c>
      <c r="AF33" s="32">
        <v>2750</v>
      </c>
      <c r="AG33" s="32">
        <v>500</v>
      </c>
      <c r="AH33" s="32">
        <v>11050</v>
      </c>
      <c r="AI33" s="32">
        <v>32450</v>
      </c>
      <c r="AJ33" s="32">
        <v>18650</v>
      </c>
      <c r="AK33" s="32">
        <v>13750</v>
      </c>
      <c r="AL33" s="32">
        <v>33000</v>
      </c>
      <c r="AM33" s="32">
        <v>4900</v>
      </c>
      <c r="AN33" s="32">
        <v>1</v>
      </c>
      <c r="AO33" s="32">
        <v>1</v>
      </c>
    </row>
    <row r="34" spans="1:41">
      <c r="A34" s="38" t="s">
        <v>687</v>
      </c>
      <c r="B34" s="22" t="s">
        <v>688</v>
      </c>
      <c r="C34" s="29">
        <v>3650</v>
      </c>
      <c r="D34" s="29">
        <v>2750</v>
      </c>
      <c r="E34" s="29">
        <v>900</v>
      </c>
      <c r="F34" s="30">
        <v>0.32727272727272727</v>
      </c>
      <c r="G34" s="22" t="s">
        <v>993</v>
      </c>
      <c r="H34" s="29">
        <v>22300</v>
      </c>
      <c r="I34" s="29">
        <v>16500</v>
      </c>
      <c r="J34" s="29">
        <v>5800</v>
      </c>
      <c r="K34" s="30">
        <v>0.3515151515151515</v>
      </c>
      <c r="O34" s="29">
        <v>0</v>
      </c>
      <c r="S34" s="29">
        <v>0</v>
      </c>
      <c r="T34" s="29">
        <v>1492779.78</v>
      </c>
      <c r="U34" s="29">
        <v>1453480.73</v>
      </c>
      <c r="V34" s="29">
        <v>477.67</v>
      </c>
      <c r="W34" s="29">
        <v>2400</v>
      </c>
      <c r="Y34" s="31">
        <v>4</v>
      </c>
      <c r="Z34" s="29">
        <v>301371.65000000002</v>
      </c>
      <c r="AA34" s="29">
        <v>297526.14</v>
      </c>
      <c r="AD34" s="32">
        <v>0</v>
      </c>
      <c r="AE34" s="32">
        <v>0</v>
      </c>
      <c r="AF34" s="32">
        <v>600</v>
      </c>
      <c r="AG34" s="32">
        <v>-600</v>
      </c>
      <c r="AH34" s="32">
        <v>0</v>
      </c>
      <c r="AI34" s="32">
        <v>477.67</v>
      </c>
      <c r="AJ34" s="32">
        <v>0</v>
      </c>
      <c r="AK34" s="32">
        <v>1200</v>
      </c>
      <c r="AL34" s="32">
        <v>2400</v>
      </c>
      <c r="AM34" s="32">
        <v>-1200</v>
      </c>
      <c r="AN34" s="32">
        <v>1</v>
      </c>
      <c r="AO34" s="32">
        <v>1</v>
      </c>
    </row>
    <row r="35" spans="1:41">
      <c r="A35" s="38" t="s">
        <v>994</v>
      </c>
      <c r="B35" s="22" t="s">
        <v>995</v>
      </c>
      <c r="C35" s="29">
        <v>0</v>
      </c>
      <c r="D35" s="29">
        <v>0</v>
      </c>
      <c r="E35" s="29">
        <v>0</v>
      </c>
      <c r="F35" s="30">
        <v>0</v>
      </c>
      <c r="H35" s="29">
        <v>0</v>
      </c>
      <c r="I35" s="29">
        <v>1200</v>
      </c>
      <c r="J35" s="29">
        <v>-1200</v>
      </c>
      <c r="K35" s="30">
        <v>-1</v>
      </c>
      <c r="O35" s="29">
        <v>1726.11</v>
      </c>
      <c r="S35" s="29">
        <v>6780.25</v>
      </c>
      <c r="T35" s="29">
        <v>1492779.78</v>
      </c>
      <c r="U35" s="29">
        <v>1453480.73</v>
      </c>
      <c r="V35" s="29">
        <v>22449.33</v>
      </c>
      <c r="W35" s="29">
        <v>32011.200000000001</v>
      </c>
      <c r="Y35" s="31">
        <v>4</v>
      </c>
      <c r="Z35" s="29">
        <v>301371.65000000002</v>
      </c>
      <c r="AA35" s="29">
        <v>297526.14</v>
      </c>
      <c r="AD35" s="32">
        <v>1726.11</v>
      </c>
      <c r="AE35" s="32">
        <v>2601.9299999999998</v>
      </c>
      <c r="AF35" s="32">
        <v>2667.6</v>
      </c>
      <c r="AG35" s="32">
        <v>-65.67</v>
      </c>
      <c r="AH35" s="32">
        <v>6780.25</v>
      </c>
      <c r="AI35" s="32">
        <v>22449.33</v>
      </c>
      <c r="AJ35" s="32">
        <v>12848.39</v>
      </c>
      <c r="AK35" s="32">
        <v>13338</v>
      </c>
      <c r="AL35" s="32">
        <v>32011.200000000001</v>
      </c>
      <c r="AM35" s="32">
        <v>-489.61</v>
      </c>
      <c r="AN35" s="32">
        <v>1</v>
      </c>
      <c r="AO35" s="32">
        <v>1</v>
      </c>
    </row>
    <row r="36" spans="1:41">
      <c r="A36" s="38" t="s">
        <v>689</v>
      </c>
      <c r="B36" s="22" t="s">
        <v>690</v>
      </c>
      <c r="C36" s="29">
        <v>2628.41</v>
      </c>
      <c r="D36" s="29">
        <v>2667.6</v>
      </c>
      <c r="E36" s="29">
        <v>-39.19</v>
      </c>
      <c r="F36" s="30">
        <v>-1.4691108112160744E-2</v>
      </c>
      <c r="H36" s="29">
        <v>15476.8</v>
      </c>
      <c r="I36" s="29">
        <v>16005.6</v>
      </c>
      <c r="J36" s="29">
        <v>-528.79999999999995</v>
      </c>
      <c r="K36" s="30">
        <v>-3.3038436547208477E-2</v>
      </c>
      <c r="O36" s="29">
        <v>681.55</v>
      </c>
      <c r="S36" s="29">
        <v>1061.1600000000001</v>
      </c>
      <c r="T36" s="29">
        <v>1492779.78</v>
      </c>
      <c r="U36" s="29">
        <v>1453480.73</v>
      </c>
      <c r="V36" s="29">
        <v>19808.669999999998</v>
      </c>
      <c r="W36" s="29">
        <v>44382</v>
      </c>
      <c r="Y36" s="31">
        <v>4</v>
      </c>
      <c r="Z36" s="29">
        <v>301371.65000000002</v>
      </c>
      <c r="AA36" s="29">
        <v>297526.14</v>
      </c>
      <c r="AD36" s="32">
        <v>681.55</v>
      </c>
      <c r="AE36" s="32">
        <v>6680.23</v>
      </c>
      <c r="AF36" s="32">
        <v>3436</v>
      </c>
      <c r="AG36" s="32">
        <v>3244.23</v>
      </c>
      <c r="AH36" s="32">
        <v>1061.1600000000001</v>
      </c>
      <c r="AI36" s="32">
        <v>19808.669999999998</v>
      </c>
      <c r="AJ36" s="32">
        <v>28467.89</v>
      </c>
      <c r="AK36" s="32">
        <v>15430</v>
      </c>
      <c r="AL36" s="32">
        <v>44382</v>
      </c>
      <c r="AM36" s="32">
        <v>13037.89</v>
      </c>
      <c r="AN36" s="32">
        <v>1</v>
      </c>
      <c r="AO36" s="32">
        <v>1</v>
      </c>
    </row>
    <row r="37" spans="1:41">
      <c r="A37" s="38" t="s">
        <v>691</v>
      </c>
      <c r="B37" s="22" t="s">
        <v>692</v>
      </c>
      <c r="C37" s="29">
        <v>7024.97</v>
      </c>
      <c r="D37" s="29">
        <v>3611</v>
      </c>
      <c r="E37" s="29">
        <v>3413.97</v>
      </c>
      <c r="F37" s="30">
        <v>0.94543616726668511</v>
      </c>
      <c r="H37" s="29">
        <v>35492.86</v>
      </c>
      <c r="I37" s="29">
        <v>19041</v>
      </c>
      <c r="J37" s="29">
        <v>16451.86</v>
      </c>
      <c r="K37" s="30">
        <v>0.86402289795704013</v>
      </c>
      <c r="O37" s="29">
        <v>0</v>
      </c>
      <c r="S37" s="29">
        <v>1930</v>
      </c>
      <c r="T37" s="29">
        <v>1492779.78</v>
      </c>
      <c r="U37" s="29">
        <v>1453480.73</v>
      </c>
      <c r="V37" s="29">
        <v>3105.01</v>
      </c>
      <c r="W37" s="29">
        <v>3490.5</v>
      </c>
      <c r="Y37" s="31">
        <v>4</v>
      </c>
      <c r="Z37" s="29">
        <v>301371.65000000002</v>
      </c>
      <c r="AA37" s="29">
        <v>297526.14</v>
      </c>
      <c r="AD37" s="32">
        <v>0</v>
      </c>
      <c r="AE37" s="32">
        <v>415</v>
      </c>
      <c r="AF37" s="32">
        <v>223.75</v>
      </c>
      <c r="AG37" s="32">
        <v>191.25</v>
      </c>
      <c r="AH37" s="32">
        <v>1930</v>
      </c>
      <c r="AI37" s="32">
        <v>3105.01</v>
      </c>
      <c r="AJ37" s="32">
        <v>1712.12</v>
      </c>
      <c r="AK37" s="32">
        <v>671.25</v>
      </c>
      <c r="AL37" s="32">
        <v>3490.5</v>
      </c>
      <c r="AM37" s="32">
        <v>1040.8699999999999</v>
      </c>
      <c r="AN37" s="32">
        <v>1</v>
      </c>
      <c r="AO37" s="32">
        <v>1</v>
      </c>
    </row>
    <row r="38" spans="1:41">
      <c r="A38" s="38" t="s">
        <v>693</v>
      </c>
      <c r="B38" s="22" t="s">
        <v>694</v>
      </c>
      <c r="C38" s="29">
        <v>536.85</v>
      </c>
      <c r="D38" s="29">
        <v>268.5</v>
      </c>
      <c r="E38" s="29">
        <v>268.35000000000002</v>
      </c>
      <c r="F38" s="30">
        <v>0.99944134078212288</v>
      </c>
      <c r="G38" s="22" t="s">
        <v>996</v>
      </c>
      <c r="H38" s="29">
        <v>2248.9699999999998</v>
      </c>
      <c r="I38" s="29">
        <v>939.75</v>
      </c>
      <c r="J38" s="29">
        <v>1309.22</v>
      </c>
      <c r="K38" s="30">
        <v>1.3931577547220004</v>
      </c>
      <c r="O38" s="29">
        <v>375</v>
      </c>
      <c r="S38" s="29">
        <v>1365</v>
      </c>
      <c r="T38" s="29">
        <v>1492779.78</v>
      </c>
      <c r="U38" s="29">
        <v>1453480.73</v>
      </c>
      <c r="V38" s="29">
        <v>4290</v>
      </c>
      <c r="W38" s="29">
        <v>2100</v>
      </c>
      <c r="Y38" s="31">
        <v>4</v>
      </c>
      <c r="Z38" s="29">
        <v>301371.65000000002</v>
      </c>
      <c r="AA38" s="29">
        <v>297526.14</v>
      </c>
      <c r="AD38" s="32">
        <v>375</v>
      </c>
      <c r="AE38" s="32">
        <v>75</v>
      </c>
      <c r="AF38" s="32">
        <v>225</v>
      </c>
      <c r="AG38" s="32">
        <v>-150</v>
      </c>
      <c r="AH38" s="32">
        <v>1365</v>
      </c>
      <c r="AI38" s="32">
        <v>4290</v>
      </c>
      <c r="AJ38" s="32">
        <v>2400</v>
      </c>
      <c r="AK38" s="32">
        <v>900</v>
      </c>
      <c r="AL38" s="32">
        <v>2100</v>
      </c>
      <c r="AM38" s="32">
        <v>1500</v>
      </c>
      <c r="AN38" s="32">
        <v>1</v>
      </c>
      <c r="AO38" s="32">
        <v>1</v>
      </c>
    </row>
    <row r="39" spans="1:41">
      <c r="A39" s="38" t="s">
        <v>695</v>
      </c>
      <c r="B39" s="22" t="s">
        <v>696</v>
      </c>
      <c r="C39" s="29">
        <v>150</v>
      </c>
      <c r="D39" s="29">
        <v>225</v>
      </c>
      <c r="E39" s="29">
        <v>-75</v>
      </c>
      <c r="F39" s="30">
        <v>-0.33333333333333331</v>
      </c>
      <c r="G39" s="22" t="s">
        <v>997</v>
      </c>
      <c r="H39" s="29">
        <v>2550</v>
      </c>
      <c r="I39" s="29">
        <v>1125</v>
      </c>
      <c r="J39" s="29">
        <v>1425</v>
      </c>
      <c r="K39" s="30">
        <v>1.2666666666666666</v>
      </c>
      <c r="O39" s="29">
        <v>1310</v>
      </c>
      <c r="S39" s="29">
        <v>2170</v>
      </c>
      <c r="T39" s="29">
        <v>1492779.78</v>
      </c>
      <c r="U39" s="29">
        <v>1453480.73</v>
      </c>
      <c r="V39" s="29">
        <v>7907.63</v>
      </c>
      <c r="W39" s="29">
        <v>3200</v>
      </c>
      <c r="Y39" s="31">
        <v>4</v>
      </c>
      <c r="Z39" s="29">
        <v>301371.65000000002</v>
      </c>
      <c r="AA39" s="29">
        <v>297526.14</v>
      </c>
      <c r="AD39" s="32">
        <v>1310</v>
      </c>
      <c r="AE39" s="32">
        <v>1200</v>
      </c>
      <c r="AF39" s="32">
        <v>400</v>
      </c>
      <c r="AG39" s="32">
        <v>800</v>
      </c>
      <c r="AH39" s="32">
        <v>2170</v>
      </c>
      <c r="AI39" s="32">
        <v>7907.63</v>
      </c>
      <c r="AJ39" s="32">
        <v>5879.4</v>
      </c>
      <c r="AK39" s="32">
        <v>1200</v>
      </c>
      <c r="AL39" s="32">
        <v>3200</v>
      </c>
      <c r="AM39" s="32">
        <v>4679.3999999999996</v>
      </c>
      <c r="AN39" s="32">
        <v>1</v>
      </c>
      <c r="AO39" s="32">
        <v>1</v>
      </c>
    </row>
    <row r="40" spans="1:41">
      <c r="A40" s="38" t="s">
        <v>697</v>
      </c>
      <c r="B40" s="22" t="s">
        <v>698</v>
      </c>
      <c r="C40" s="29">
        <v>2400</v>
      </c>
      <c r="D40" s="29">
        <v>400</v>
      </c>
      <c r="E40" s="29">
        <v>2000</v>
      </c>
      <c r="F40" s="30">
        <v>5</v>
      </c>
      <c r="G40" s="22" t="s">
        <v>998</v>
      </c>
      <c r="H40" s="29">
        <v>8279.4</v>
      </c>
      <c r="I40" s="29">
        <v>1600</v>
      </c>
      <c r="J40" s="29">
        <v>6679.4</v>
      </c>
      <c r="K40" s="30">
        <v>4.1746249999999998</v>
      </c>
      <c r="O40" s="29">
        <v>1188.3699999999999</v>
      </c>
      <c r="S40" s="29">
        <v>6924.12</v>
      </c>
      <c r="T40" s="29">
        <v>1492779.78</v>
      </c>
      <c r="U40" s="29">
        <v>1453480.73</v>
      </c>
      <c r="V40" s="29">
        <v>15786.43</v>
      </c>
      <c r="W40" s="29">
        <v>15000</v>
      </c>
      <c r="Y40" s="31">
        <v>4</v>
      </c>
      <c r="Z40" s="29">
        <v>301371.65000000002</v>
      </c>
      <c r="AA40" s="29">
        <v>297526.14</v>
      </c>
      <c r="AD40" s="32">
        <v>1188.3699999999999</v>
      </c>
      <c r="AE40" s="32">
        <v>3075.88</v>
      </c>
      <c r="AF40" s="32">
        <v>1250</v>
      </c>
      <c r="AG40" s="32">
        <v>1825.88</v>
      </c>
      <c r="AH40" s="32">
        <v>6924.12</v>
      </c>
      <c r="AI40" s="32">
        <v>15786.43</v>
      </c>
      <c r="AJ40" s="32">
        <v>12329.97</v>
      </c>
      <c r="AK40" s="32">
        <v>6250</v>
      </c>
      <c r="AL40" s="32">
        <v>15000</v>
      </c>
      <c r="AM40" s="32">
        <v>6079.97</v>
      </c>
      <c r="AN40" s="32">
        <v>1</v>
      </c>
      <c r="AO40" s="32">
        <v>1</v>
      </c>
    </row>
    <row r="41" spans="1:41">
      <c r="A41" s="38" t="s">
        <v>699</v>
      </c>
      <c r="B41" s="22" t="s">
        <v>700</v>
      </c>
      <c r="C41" s="29">
        <v>2159.9499999999998</v>
      </c>
      <c r="D41" s="29">
        <v>1250</v>
      </c>
      <c r="E41" s="29">
        <v>909.95</v>
      </c>
      <c r="F41" s="30">
        <v>0.72796000000000005</v>
      </c>
      <c r="G41" s="22" t="s">
        <v>999</v>
      </c>
      <c r="H41" s="29">
        <v>14489.92</v>
      </c>
      <c r="I41" s="29">
        <v>7500</v>
      </c>
      <c r="J41" s="29">
        <v>6989.92</v>
      </c>
      <c r="K41" s="30">
        <v>0.93198933333333334</v>
      </c>
      <c r="O41" s="29">
        <v>1450</v>
      </c>
      <c r="S41" s="29">
        <v>6950</v>
      </c>
      <c r="T41" s="29">
        <v>1492779.78</v>
      </c>
      <c r="U41" s="29">
        <v>1453480.73</v>
      </c>
      <c r="V41" s="29">
        <v>16020</v>
      </c>
      <c r="W41" s="29">
        <v>16750</v>
      </c>
      <c r="Y41" s="31">
        <v>4</v>
      </c>
      <c r="Z41" s="29">
        <v>301371.65000000002</v>
      </c>
      <c r="AA41" s="29">
        <v>297526.14</v>
      </c>
      <c r="AD41" s="32">
        <v>1450</v>
      </c>
      <c r="AE41" s="32">
        <v>2000</v>
      </c>
      <c r="AF41" s="32">
        <v>1450</v>
      </c>
      <c r="AG41" s="32">
        <v>550</v>
      </c>
      <c r="AH41" s="32">
        <v>6950</v>
      </c>
      <c r="AI41" s="32">
        <v>16020</v>
      </c>
      <c r="AJ41" s="32">
        <v>6075</v>
      </c>
      <c r="AK41" s="32">
        <v>6950</v>
      </c>
      <c r="AL41" s="32">
        <v>16750</v>
      </c>
      <c r="AM41" s="32">
        <v>-875</v>
      </c>
      <c r="AN41" s="32">
        <v>1</v>
      </c>
      <c r="AO41" s="32">
        <v>1</v>
      </c>
    </row>
    <row r="42" spans="1:41">
      <c r="A42" s="38" t="s">
        <v>703</v>
      </c>
      <c r="B42" s="22" t="s">
        <v>704</v>
      </c>
      <c r="C42" s="29">
        <v>2100</v>
      </c>
      <c r="D42" s="29">
        <v>1500</v>
      </c>
      <c r="E42" s="29">
        <v>600</v>
      </c>
      <c r="F42" s="30">
        <v>0.4</v>
      </c>
      <c r="G42" s="22" t="s">
        <v>1000</v>
      </c>
      <c r="H42" s="29">
        <v>8175</v>
      </c>
      <c r="I42" s="29">
        <v>8450</v>
      </c>
      <c r="J42" s="29">
        <v>-275</v>
      </c>
      <c r="K42" s="30">
        <v>-3.2544378698224852E-2</v>
      </c>
      <c r="O42" s="29">
        <v>550</v>
      </c>
      <c r="S42" s="29">
        <v>3300</v>
      </c>
      <c r="T42" s="29">
        <v>1492779.78</v>
      </c>
      <c r="U42" s="29">
        <v>1453480.73</v>
      </c>
      <c r="V42" s="29">
        <v>8050</v>
      </c>
      <c r="W42" s="29">
        <v>6000</v>
      </c>
      <c r="Y42" s="31">
        <v>4</v>
      </c>
      <c r="Z42" s="29">
        <v>301371.65000000002</v>
      </c>
      <c r="AA42" s="29">
        <v>297526.14</v>
      </c>
      <c r="AD42" s="32">
        <v>550</v>
      </c>
      <c r="AE42" s="32">
        <v>1050</v>
      </c>
      <c r="AF42" s="32">
        <v>500</v>
      </c>
      <c r="AG42" s="32">
        <v>550</v>
      </c>
      <c r="AH42" s="32">
        <v>3300</v>
      </c>
      <c r="AI42" s="32">
        <v>8050</v>
      </c>
      <c r="AJ42" s="32">
        <v>3550</v>
      </c>
      <c r="AK42" s="32">
        <v>2500</v>
      </c>
      <c r="AL42" s="32">
        <v>6000</v>
      </c>
      <c r="AM42" s="32">
        <v>1050</v>
      </c>
      <c r="AN42" s="32">
        <v>1</v>
      </c>
      <c r="AO42" s="32">
        <v>1</v>
      </c>
    </row>
    <row r="43" spans="1:41">
      <c r="A43" s="38" t="s">
        <v>705</v>
      </c>
      <c r="B43" s="22" t="s">
        <v>706</v>
      </c>
      <c r="C43" s="29">
        <v>800</v>
      </c>
      <c r="D43" s="29">
        <v>500</v>
      </c>
      <c r="E43" s="29">
        <v>300</v>
      </c>
      <c r="F43" s="30">
        <v>0.6</v>
      </c>
      <c r="G43" s="22" t="s">
        <v>1001</v>
      </c>
      <c r="H43" s="29">
        <v>4350</v>
      </c>
      <c r="I43" s="29">
        <v>3000</v>
      </c>
      <c r="J43" s="29">
        <v>1350</v>
      </c>
      <c r="K43" s="30">
        <v>0.45</v>
      </c>
      <c r="O43" s="29">
        <v>250.64</v>
      </c>
      <c r="S43" s="29">
        <v>3381.17</v>
      </c>
      <c r="T43" s="29">
        <v>1492779.78</v>
      </c>
      <c r="U43" s="29">
        <v>1453480.73</v>
      </c>
      <c r="V43" s="29">
        <v>14632.81</v>
      </c>
      <c r="W43" s="29">
        <v>12000</v>
      </c>
      <c r="Y43" s="31">
        <v>4</v>
      </c>
      <c r="Z43" s="29">
        <v>301371.65000000002</v>
      </c>
      <c r="AA43" s="29">
        <v>297526.14</v>
      </c>
      <c r="AD43" s="32">
        <v>250.64</v>
      </c>
      <c r="AE43" s="32">
        <v>1344.02</v>
      </c>
      <c r="AF43" s="32">
        <v>1000</v>
      </c>
      <c r="AG43" s="32">
        <v>344.02</v>
      </c>
      <c r="AH43" s="32">
        <v>3381.17</v>
      </c>
      <c r="AI43" s="32">
        <v>14632.81</v>
      </c>
      <c r="AJ43" s="32">
        <v>8111.9</v>
      </c>
      <c r="AK43" s="32">
        <v>5000</v>
      </c>
      <c r="AL43" s="32">
        <v>12000</v>
      </c>
      <c r="AM43" s="32">
        <v>3111.9</v>
      </c>
      <c r="AN43" s="32">
        <v>1</v>
      </c>
      <c r="AO43" s="32">
        <v>1</v>
      </c>
    </row>
    <row r="44" spans="1:41">
      <c r="A44" s="38" t="s">
        <v>707</v>
      </c>
      <c r="B44" s="22" t="s">
        <v>708</v>
      </c>
      <c r="C44" s="29">
        <v>1774.87</v>
      </c>
      <c r="D44" s="29">
        <v>1000</v>
      </c>
      <c r="E44" s="29">
        <v>774.87</v>
      </c>
      <c r="F44" s="30">
        <v>0.77486999999999995</v>
      </c>
      <c r="G44" s="22" t="s">
        <v>1002</v>
      </c>
      <c r="H44" s="29">
        <v>9886.77</v>
      </c>
      <c r="I44" s="29">
        <v>6000</v>
      </c>
      <c r="J44" s="29">
        <v>3886.77</v>
      </c>
      <c r="K44" s="30">
        <v>0.64779500000000001</v>
      </c>
      <c r="O44" s="29">
        <v>1875</v>
      </c>
      <c r="S44" s="29">
        <v>10802</v>
      </c>
      <c r="T44" s="29">
        <v>1492779.78</v>
      </c>
      <c r="U44" s="29">
        <v>1453480.73</v>
      </c>
      <c r="V44" s="29">
        <v>26127</v>
      </c>
      <c r="W44" s="29">
        <v>40000</v>
      </c>
      <c r="Y44" s="31">
        <v>4</v>
      </c>
      <c r="Z44" s="29">
        <v>301371.65000000002</v>
      </c>
      <c r="AA44" s="29">
        <v>297526.14</v>
      </c>
      <c r="AD44" s="32">
        <v>1875</v>
      </c>
      <c r="AE44" s="32">
        <v>4200</v>
      </c>
      <c r="AF44" s="32">
        <v>2500</v>
      </c>
      <c r="AG44" s="32">
        <v>1700</v>
      </c>
      <c r="AH44" s="32">
        <v>10802</v>
      </c>
      <c r="AI44" s="32">
        <v>26127</v>
      </c>
      <c r="AJ44" s="32">
        <v>12350</v>
      </c>
      <c r="AK44" s="32">
        <v>9000</v>
      </c>
      <c r="AL44" s="32">
        <v>40000</v>
      </c>
      <c r="AM44" s="32">
        <v>3350</v>
      </c>
      <c r="AN44" s="32">
        <v>1</v>
      </c>
      <c r="AO44" s="32">
        <v>1</v>
      </c>
    </row>
    <row r="45" spans="1:41">
      <c r="A45" s="38" t="s">
        <v>709</v>
      </c>
      <c r="B45" s="22" t="s">
        <v>1003</v>
      </c>
      <c r="C45" s="29">
        <v>3400</v>
      </c>
      <c r="D45" s="29">
        <v>2500</v>
      </c>
      <c r="E45" s="29">
        <v>900</v>
      </c>
      <c r="F45" s="30">
        <v>0.36</v>
      </c>
      <c r="G45" s="22" t="s">
        <v>1004</v>
      </c>
      <c r="H45" s="29">
        <v>15750</v>
      </c>
      <c r="I45" s="29">
        <v>11500</v>
      </c>
      <c r="J45" s="29">
        <v>4250</v>
      </c>
      <c r="K45" s="30">
        <v>0.36956521739130432</v>
      </c>
      <c r="O45" s="34">
        <v>47995.56</v>
      </c>
      <c r="S45" s="34">
        <v>198681.44000000003</v>
      </c>
      <c r="V45" s="34">
        <v>586991.45000000007</v>
      </c>
      <c r="W45" s="34">
        <v>683051.1</v>
      </c>
      <c r="Y45" s="36">
        <v>4</v>
      </c>
      <c r="AD45" s="37">
        <v>47995.56</v>
      </c>
      <c r="AE45" s="37">
        <v>78484.650000000023</v>
      </c>
      <c r="AF45" s="37">
        <v>55597.549999999996</v>
      </c>
      <c r="AG45" s="37">
        <v>22887.100000000002</v>
      </c>
      <c r="AH45" s="37">
        <v>198681.44000000003</v>
      </c>
      <c r="AI45" s="37">
        <v>586991.45000000007</v>
      </c>
      <c r="AJ45" s="37">
        <v>345728.30000000005</v>
      </c>
      <c r="AK45" s="37">
        <v>269040.25</v>
      </c>
      <c r="AL45" s="37">
        <v>683051.1</v>
      </c>
      <c r="AM45" s="37">
        <v>76688.049999999988</v>
      </c>
    </row>
    <row r="46" spans="1:41">
      <c r="B46" s="33" t="s">
        <v>30</v>
      </c>
      <c r="C46" s="34">
        <v>74226.87</v>
      </c>
      <c r="D46" s="34">
        <v>57367.299999999996</v>
      </c>
      <c r="E46" s="34">
        <v>16859.57</v>
      </c>
      <c r="F46" s="35">
        <v>0.29388815579607197</v>
      </c>
      <c r="H46" s="34">
        <v>419955.17</v>
      </c>
      <c r="I46" s="34">
        <v>326407.55</v>
      </c>
      <c r="J46" s="34">
        <v>93547.62</v>
      </c>
      <c r="K46" s="35">
        <v>0.28659759861559575</v>
      </c>
      <c r="O46" s="34">
        <v>275695.90999999992</v>
      </c>
      <c r="S46" s="34">
        <v>1278341.1500000001</v>
      </c>
      <c r="V46" s="34">
        <v>3182784.28</v>
      </c>
      <c r="W46" s="34">
        <v>3623862.3000000003</v>
      </c>
      <c r="Y46" s="36">
        <v>4</v>
      </c>
      <c r="AD46" s="37">
        <v>275695.90999999992</v>
      </c>
      <c r="AE46" s="37">
        <v>301371.64999999997</v>
      </c>
      <c r="AF46" s="37">
        <v>297526.14</v>
      </c>
      <c r="AG46" s="37">
        <v>3845.5099999999984</v>
      </c>
      <c r="AH46" s="37">
        <v>1278341.1500000001</v>
      </c>
      <c r="AI46" s="37">
        <v>3182784.28</v>
      </c>
      <c r="AJ46" s="37">
        <v>1492779.7799999993</v>
      </c>
      <c r="AK46" s="37">
        <v>1453480.73</v>
      </c>
      <c r="AL46" s="37">
        <v>3623862.3000000003</v>
      </c>
      <c r="AM46" s="37">
        <v>39299.049999999996</v>
      </c>
    </row>
    <row r="47" spans="1:41">
      <c r="B47" s="33" t="s">
        <v>19</v>
      </c>
      <c r="C47" s="34">
        <v>290559.59999999998</v>
      </c>
      <c r="D47" s="34">
        <v>301373.31999999995</v>
      </c>
      <c r="E47" s="34">
        <v>-10813.719999999998</v>
      </c>
      <c r="F47" s="35">
        <v>-3.5881477497742655E-2</v>
      </c>
      <c r="H47" s="34">
        <v>1783339.3800000001</v>
      </c>
      <c r="I47" s="34">
        <v>1754854.05</v>
      </c>
      <c r="J47" s="34">
        <v>28485.329999999998</v>
      </c>
      <c r="K47" s="35">
        <v>1.6232307182469104E-2</v>
      </c>
    </row>
    <row r="48" spans="1:41">
      <c r="A48" s="26" t="s">
        <v>39</v>
      </c>
    </row>
    <row r="49" spans="1:41">
      <c r="A49" s="27" t="s">
        <v>711</v>
      </c>
    </row>
    <row r="50" spans="1:41">
      <c r="A50" s="39" t="s">
        <v>40</v>
      </c>
      <c r="O50" s="29">
        <v>5000</v>
      </c>
      <c r="S50" s="29">
        <v>27250</v>
      </c>
      <c r="T50" s="29">
        <v>1492779.78</v>
      </c>
      <c r="U50" s="29">
        <v>1453480.73</v>
      </c>
      <c r="V50" s="29">
        <v>62980.77</v>
      </c>
      <c r="W50" s="29">
        <v>63440</v>
      </c>
      <c r="Y50" s="31">
        <v>5</v>
      </c>
      <c r="Z50" s="29">
        <v>301371.65000000002</v>
      </c>
      <c r="AA50" s="29">
        <v>297526.14</v>
      </c>
      <c r="AD50" s="32">
        <v>-5000</v>
      </c>
      <c r="AE50" s="32">
        <v>-5384.6</v>
      </c>
      <c r="AF50" s="32">
        <v>-4685</v>
      </c>
      <c r="AG50" s="32">
        <v>-699.6</v>
      </c>
      <c r="AH50" s="32">
        <v>-27250</v>
      </c>
      <c r="AI50" s="32">
        <v>-62980.77</v>
      </c>
      <c r="AJ50" s="32">
        <v>-29615.31</v>
      </c>
      <c r="AK50" s="32">
        <v>-25767</v>
      </c>
      <c r="AL50" s="32">
        <v>-63440</v>
      </c>
      <c r="AM50" s="32">
        <v>-3848.31</v>
      </c>
      <c r="AN50" s="32">
        <v>-1</v>
      </c>
      <c r="AO50" s="32">
        <v>1</v>
      </c>
    </row>
    <row r="51" spans="1:41">
      <c r="A51" s="40" t="s">
        <v>712</v>
      </c>
      <c r="B51" s="22" t="s">
        <v>713</v>
      </c>
      <c r="C51" s="29">
        <v>5384.6</v>
      </c>
      <c r="D51" s="29">
        <v>4685</v>
      </c>
      <c r="E51" s="29">
        <v>-699.6</v>
      </c>
      <c r="F51" s="30">
        <v>-0.14932764140875132</v>
      </c>
      <c r="G51" s="22" t="s">
        <v>1005</v>
      </c>
      <c r="H51" s="29">
        <v>34999.910000000003</v>
      </c>
      <c r="I51" s="29">
        <v>30452</v>
      </c>
      <c r="J51" s="29">
        <v>-4547.91</v>
      </c>
      <c r="K51" s="30">
        <v>-0.14934684092998818</v>
      </c>
      <c r="O51" s="29">
        <v>3078.56</v>
      </c>
      <c r="S51" s="29">
        <v>15201.57</v>
      </c>
      <c r="T51" s="29">
        <v>1492779.78</v>
      </c>
      <c r="U51" s="29">
        <v>1453480.73</v>
      </c>
      <c r="V51" s="29">
        <v>35771.550000000003</v>
      </c>
      <c r="W51" s="29">
        <v>37416</v>
      </c>
      <c r="Y51" s="31">
        <v>5</v>
      </c>
      <c r="Z51" s="29">
        <v>301371.65000000002</v>
      </c>
      <c r="AA51" s="29">
        <v>297526.14</v>
      </c>
      <c r="AD51" s="32">
        <v>-3078.56</v>
      </c>
      <c r="AE51" s="32">
        <v>-2934.55</v>
      </c>
      <c r="AF51" s="32">
        <v>-2861</v>
      </c>
      <c r="AG51" s="32">
        <v>-73.55</v>
      </c>
      <c r="AH51" s="32">
        <v>-15201.57</v>
      </c>
      <c r="AI51" s="32">
        <v>-35771.550000000003</v>
      </c>
      <c r="AJ51" s="32">
        <v>-12315.84</v>
      </c>
      <c r="AK51" s="32">
        <v>-15685</v>
      </c>
      <c r="AL51" s="32">
        <v>-37416</v>
      </c>
      <c r="AM51" s="32">
        <v>3369.16</v>
      </c>
      <c r="AN51" s="32">
        <v>-1</v>
      </c>
      <c r="AO51" s="32">
        <v>1</v>
      </c>
    </row>
    <row r="52" spans="1:41">
      <c r="A52" s="40" t="s">
        <v>714</v>
      </c>
      <c r="B52" s="22" t="s">
        <v>715</v>
      </c>
      <c r="C52" s="29">
        <v>2980.34</v>
      </c>
      <c r="D52" s="29">
        <v>2861</v>
      </c>
      <c r="E52" s="29">
        <v>-119.34</v>
      </c>
      <c r="F52" s="30">
        <v>-4.1712687871373645E-2</v>
      </c>
      <c r="G52" s="22" t="s">
        <v>1006</v>
      </c>
      <c r="H52" s="29">
        <v>15296.18</v>
      </c>
      <c r="I52" s="29">
        <v>18546</v>
      </c>
      <c r="J52" s="29">
        <v>3249.82</v>
      </c>
      <c r="K52" s="30">
        <v>0.17523023832632373</v>
      </c>
      <c r="O52" s="29">
        <v>1977.6</v>
      </c>
      <c r="S52" s="29">
        <v>10216.68</v>
      </c>
      <c r="T52" s="29">
        <v>1492779.78</v>
      </c>
      <c r="U52" s="29">
        <v>1453480.73</v>
      </c>
      <c r="V52" s="29">
        <v>27203.59</v>
      </c>
      <c r="W52" s="29">
        <v>35271</v>
      </c>
      <c r="Y52" s="31">
        <v>5</v>
      </c>
      <c r="Z52" s="29">
        <v>301371.65000000002</v>
      </c>
      <c r="AA52" s="29">
        <v>297526.14</v>
      </c>
      <c r="AD52" s="32">
        <v>-1977.6</v>
      </c>
      <c r="AE52" s="32">
        <v>-2876.81</v>
      </c>
      <c r="AF52" s="32">
        <v>-2648</v>
      </c>
      <c r="AG52" s="32">
        <v>-228.81</v>
      </c>
      <c r="AH52" s="32">
        <v>-10216.68</v>
      </c>
      <c r="AI52" s="32">
        <v>-27203.59</v>
      </c>
      <c r="AJ52" s="32">
        <v>-16009.19</v>
      </c>
      <c r="AK52" s="32">
        <v>-14540</v>
      </c>
      <c r="AL52" s="32">
        <v>-35271</v>
      </c>
      <c r="AM52" s="32">
        <v>-1469.19</v>
      </c>
      <c r="AN52" s="32">
        <v>-1</v>
      </c>
      <c r="AO52" s="32">
        <v>1</v>
      </c>
    </row>
    <row r="53" spans="1:41">
      <c r="A53" s="40" t="s">
        <v>716</v>
      </c>
      <c r="B53" s="22" t="s">
        <v>717</v>
      </c>
      <c r="C53" s="29">
        <v>2890.43</v>
      </c>
      <c r="D53" s="29">
        <v>2648</v>
      </c>
      <c r="E53" s="29">
        <v>-242.43</v>
      </c>
      <c r="F53" s="30">
        <v>-9.1552114803625378E-2</v>
      </c>
      <c r="G53" s="22" t="s">
        <v>1007</v>
      </c>
      <c r="H53" s="29">
        <v>18899.62</v>
      </c>
      <c r="I53" s="29">
        <v>17188</v>
      </c>
      <c r="J53" s="29">
        <v>-1711.62</v>
      </c>
      <c r="K53" s="30">
        <v>-9.958226669769607E-2</v>
      </c>
      <c r="O53" s="29">
        <v>4924.8999999999996</v>
      </c>
      <c r="S53" s="29">
        <v>26029.97</v>
      </c>
      <c r="T53" s="29">
        <v>1492779.78</v>
      </c>
      <c r="U53" s="29">
        <v>1453480.73</v>
      </c>
      <c r="V53" s="29">
        <v>64433.4</v>
      </c>
      <c r="W53" s="29">
        <v>62120</v>
      </c>
      <c r="Y53" s="31">
        <v>5</v>
      </c>
      <c r="Z53" s="29">
        <v>301371.65000000002</v>
      </c>
      <c r="AA53" s="29">
        <v>297526.14</v>
      </c>
      <c r="AD53" s="32">
        <v>-4924.8999999999996</v>
      </c>
      <c r="AE53" s="32">
        <v>-5151.8500000000004</v>
      </c>
      <c r="AF53" s="32">
        <v>-4710</v>
      </c>
      <c r="AG53" s="32">
        <v>-441.85</v>
      </c>
      <c r="AH53" s="32">
        <v>-26029.97</v>
      </c>
      <c r="AI53" s="32">
        <v>-64433.4</v>
      </c>
      <c r="AJ53" s="32">
        <v>-27952.14</v>
      </c>
      <c r="AK53" s="32">
        <v>-25904</v>
      </c>
      <c r="AL53" s="32">
        <v>-62120</v>
      </c>
      <c r="AM53" s="32">
        <v>-2048.14</v>
      </c>
      <c r="AN53" s="32">
        <v>-1</v>
      </c>
      <c r="AO53" s="32">
        <v>1</v>
      </c>
    </row>
    <row r="54" spans="1:41">
      <c r="A54" s="40" t="s">
        <v>718</v>
      </c>
      <c r="B54" s="22" t="s">
        <v>719</v>
      </c>
      <c r="C54" s="29">
        <v>5238.46</v>
      </c>
      <c r="D54" s="29">
        <v>4710</v>
      </c>
      <c r="E54" s="29">
        <v>-528.46</v>
      </c>
      <c r="F54" s="30">
        <v>-0.1121995753715499</v>
      </c>
      <c r="G54" s="22" t="s">
        <v>1008</v>
      </c>
      <c r="H54" s="29">
        <v>33190.6</v>
      </c>
      <c r="I54" s="29">
        <v>30614</v>
      </c>
      <c r="J54" s="29">
        <v>-2576.6</v>
      </c>
      <c r="K54" s="30">
        <v>-8.4164107924478995E-2</v>
      </c>
      <c r="O54" s="29">
        <v>8955.15</v>
      </c>
      <c r="S54" s="29">
        <v>45402.32</v>
      </c>
      <c r="T54" s="29">
        <v>1492779.78</v>
      </c>
      <c r="U54" s="29">
        <v>1453480.73</v>
      </c>
      <c r="V54" s="29">
        <v>90333.37</v>
      </c>
      <c r="W54" s="29">
        <v>86111</v>
      </c>
      <c r="Y54" s="31">
        <v>5</v>
      </c>
      <c r="Z54" s="29">
        <v>301371.65000000002</v>
      </c>
      <c r="AA54" s="29">
        <v>297526.14</v>
      </c>
      <c r="AD54" s="32">
        <v>-8955.15</v>
      </c>
      <c r="AE54" s="32">
        <v>-6708.19</v>
      </c>
      <c r="AF54" s="32">
        <v>-6533</v>
      </c>
      <c r="AG54" s="32">
        <v>-175.19</v>
      </c>
      <c r="AH54" s="32">
        <v>-45402.32</v>
      </c>
      <c r="AI54" s="32">
        <v>-90333.37</v>
      </c>
      <c r="AJ54" s="32">
        <v>-37462.400000000001</v>
      </c>
      <c r="AK54" s="32">
        <v>-35833</v>
      </c>
      <c r="AL54" s="32">
        <v>-86111</v>
      </c>
      <c r="AM54" s="32">
        <v>-1629.4</v>
      </c>
      <c r="AN54" s="32">
        <v>-1</v>
      </c>
      <c r="AO54" s="32">
        <v>1</v>
      </c>
    </row>
    <row r="55" spans="1:41">
      <c r="A55" s="40" t="s">
        <v>720</v>
      </c>
      <c r="B55" s="22" t="s">
        <v>721</v>
      </c>
      <c r="C55" s="29">
        <v>6925.57</v>
      </c>
      <c r="D55" s="29">
        <v>6533</v>
      </c>
      <c r="E55" s="29">
        <v>-392.57</v>
      </c>
      <c r="F55" s="30">
        <v>-6.009031073013929E-2</v>
      </c>
      <c r="G55" s="22" t="s">
        <v>1009</v>
      </c>
      <c r="H55" s="29">
        <v>44387.97</v>
      </c>
      <c r="I55" s="29">
        <v>42366</v>
      </c>
      <c r="J55" s="29">
        <v>-2021.97</v>
      </c>
      <c r="K55" s="30">
        <v>-4.7726242741821273E-2</v>
      </c>
      <c r="O55" s="29">
        <v>0</v>
      </c>
      <c r="S55" s="29">
        <v>0</v>
      </c>
      <c r="T55" s="29">
        <v>1492779.78</v>
      </c>
      <c r="U55" s="29">
        <v>1453480.73</v>
      </c>
      <c r="V55" s="29">
        <v>0</v>
      </c>
      <c r="W55" s="29">
        <v>39084</v>
      </c>
      <c r="Y55" s="31">
        <v>5</v>
      </c>
      <c r="Z55" s="29">
        <v>301371.65000000002</v>
      </c>
      <c r="AA55" s="29">
        <v>297526.14</v>
      </c>
      <c r="AD55" s="32">
        <v>0</v>
      </c>
      <c r="AE55" s="32">
        <v>-2912.19</v>
      </c>
      <c r="AF55" s="32">
        <v>-2973</v>
      </c>
      <c r="AG55" s="32">
        <v>60.81</v>
      </c>
      <c r="AH55" s="32">
        <v>0</v>
      </c>
      <c r="AI55" s="32">
        <v>0</v>
      </c>
      <c r="AJ55" s="32">
        <v>-13937.44</v>
      </c>
      <c r="AK55" s="32">
        <v>-16327</v>
      </c>
      <c r="AL55" s="32">
        <v>-39084</v>
      </c>
      <c r="AM55" s="32">
        <v>2389.56</v>
      </c>
      <c r="AN55" s="32">
        <v>-1</v>
      </c>
      <c r="AO55" s="32">
        <v>1</v>
      </c>
    </row>
    <row r="56" spans="1:41">
      <c r="A56" s="40" t="s">
        <v>722</v>
      </c>
      <c r="B56" s="22" t="s">
        <v>723</v>
      </c>
      <c r="C56" s="29">
        <v>3111.09</v>
      </c>
      <c r="D56" s="29">
        <v>2973</v>
      </c>
      <c r="E56" s="29">
        <v>-138.09</v>
      </c>
      <c r="F56" s="30">
        <v>-4.6448032290615539E-2</v>
      </c>
      <c r="G56" s="22" t="s">
        <v>1010</v>
      </c>
      <c r="H56" s="29">
        <v>17048.53</v>
      </c>
      <c r="I56" s="29">
        <v>19300</v>
      </c>
      <c r="J56" s="29">
        <v>2251.4699999999998</v>
      </c>
      <c r="K56" s="30">
        <v>0.11665647668393782</v>
      </c>
      <c r="O56" s="29">
        <v>2235.48</v>
      </c>
      <c r="S56" s="29">
        <v>12707.99</v>
      </c>
      <c r="T56" s="29">
        <v>1492779.78</v>
      </c>
      <c r="U56" s="29">
        <v>1453480.73</v>
      </c>
      <c r="V56" s="29">
        <v>30407.53</v>
      </c>
      <c r="W56" s="29">
        <v>31052</v>
      </c>
      <c r="Y56" s="31">
        <v>5</v>
      </c>
      <c r="Z56" s="29">
        <v>301371.65000000002</v>
      </c>
      <c r="AA56" s="29">
        <v>297526.14</v>
      </c>
      <c r="AD56" s="32">
        <v>-2235.48</v>
      </c>
      <c r="AE56" s="32">
        <v>-2357.6</v>
      </c>
      <c r="AF56" s="32">
        <v>-2324</v>
      </c>
      <c r="AG56" s="32">
        <v>-33.6</v>
      </c>
      <c r="AH56" s="32">
        <v>-12707.99</v>
      </c>
      <c r="AI56" s="32">
        <v>-30407.53</v>
      </c>
      <c r="AJ56" s="32">
        <v>-13146.51</v>
      </c>
      <c r="AK56" s="32">
        <v>-12756</v>
      </c>
      <c r="AL56" s="32">
        <v>-31052</v>
      </c>
      <c r="AM56" s="32">
        <v>-390.51</v>
      </c>
      <c r="AN56" s="32">
        <v>-1</v>
      </c>
      <c r="AO56" s="32">
        <v>1</v>
      </c>
    </row>
    <row r="57" spans="1:41">
      <c r="A57" s="40" t="s">
        <v>724</v>
      </c>
      <c r="B57" s="22" t="s">
        <v>725</v>
      </c>
      <c r="C57" s="29">
        <v>2395.88</v>
      </c>
      <c r="D57" s="29">
        <v>2324</v>
      </c>
      <c r="E57" s="29">
        <v>-71.88</v>
      </c>
      <c r="F57" s="30">
        <v>-3.0929432013769364E-2</v>
      </c>
      <c r="G57" s="22" t="s">
        <v>1011</v>
      </c>
      <c r="H57" s="29">
        <v>15542.39</v>
      </c>
      <c r="I57" s="29">
        <v>15080</v>
      </c>
      <c r="J57" s="29">
        <v>-462.39</v>
      </c>
      <c r="K57" s="30">
        <v>-3.0662466843501327E-2</v>
      </c>
      <c r="O57" s="34">
        <v>26171.69</v>
      </c>
      <c r="S57" s="34">
        <v>136808.53</v>
      </c>
      <c r="V57" s="34">
        <v>311130.20999999996</v>
      </c>
      <c r="W57" s="34">
        <v>354494</v>
      </c>
      <c r="Y57" s="36">
        <v>5</v>
      </c>
      <c r="AD57" s="37">
        <v>-26171.69</v>
      </c>
      <c r="AE57" s="37">
        <v>-28325.789999999997</v>
      </c>
      <c r="AF57" s="37">
        <v>-26734</v>
      </c>
      <c r="AG57" s="37">
        <v>-1591.79</v>
      </c>
      <c r="AH57" s="37">
        <v>-136808.53</v>
      </c>
      <c r="AI57" s="37">
        <v>-311130.20999999996</v>
      </c>
      <c r="AJ57" s="37">
        <v>-150438.83000000002</v>
      </c>
      <c r="AK57" s="37">
        <v>-146812</v>
      </c>
      <c r="AL57" s="37">
        <v>-354494</v>
      </c>
      <c r="AM57" s="37">
        <v>-3626.83</v>
      </c>
    </row>
    <row r="58" spans="1:41">
      <c r="B58" s="33" t="s">
        <v>40</v>
      </c>
      <c r="C58" s="34">
        <v>28926.370000000003</v>
      </c>
      <c r="D58" s="34">
        <v>26734</v>
      </c>
      <c r="E58" s="34">
        <v>-2192.3700000000003</v>
      </c>
      <c r="F58" s="35">
        <v>-8.2006807810279053E-2</v>
      </c>
      <c r="H58" s="34">
        <v>179365.2</v>
      </c>
      <c r="I58" s="34">
        <v>173546</v>
      </c>
      <c r="J58" s="34">
        <v>-5819.2</v>
      </c>
      <c r="K58" s="35">
        <v>-3.3531167529070101E-2</v>
      </c>
    </row>
    <row r="59" spans="1:41">
      <c r="A59" s="39" t="s">
        <v>726</v>
      </c>
      <c r="O59" s="29">
        <v>2607.5700000000002</v>
      </c>
      <c r="S59" s="29">
        <v>13937.15</v>
      </c>
      <c r="T59" s="29">
        <v>1492779.78</v>
      </c>
      <c r="U59" s="29">
        <v>1453480.73</v>
      </c>
      <c r="V59" s="29">
        <v>30098.6</v>
      </c>
      <c r="W59" s="29">
        <v>31101.919999999998</v>
      </c>
      <c r="Y59" s="31">
        <v>5</v>
      </c>
      <c r="Z59" s="29">
        <v>301371.65000000002</v>
      </c>
      <c r="AA59" s="29">
        <v>297526.14</v>
      </c>
      <c r="AD59" s="32">
        <v>-2607.5700000000002</v>
      </c>
      <c r="AE59" s="32">
        <v>-2735.81</v>
      </c>
      <c r="AF59" s="32">
        <v>-2379.4899999999998</v>
      </c>
      <c r="AG59" s="32">
        <v>-356.32</v>
      </c>
      <c r="AH59" s="32">
        <v>-13937.15</v>
      </c>
      <c r="AI59" s="32">
        <v>-30098.6</v>
      </c>
      <c r="AJ59" s="32">
        <v>-15106.69</v>
      </c>
      <c r="AK59" s="32">
        <v>-12902.85</v>
      </c>
      <c r="AL59" s="32">
        <v>-31101.919999999998</v>
      </c>
      <c r="AM59" s="32">
        <v>-2203.84</v>
      </c>
      <c r="AN59" s="32">
        <v>-1</v>
      </c>
      <c r="AO59" s="32">
        <v>1</v>
      </c>
    </row>
    <row r="60" spans="1:41">
      <c r="A60" s="40" t="s">
        <v>727</v>
      </c>
      <c r="B60" s="22" t="s">
        <v>728</v>
      </c>
      <c r="C60" s="29">
        <v>2694.33</v>
      </c>
      <c r="D60" s="29">
        <v>2379.4899999999998</v>
      </c>
      <c r="E60" s="29">
        <v>-314.83999999999997</v>
      </c>
      <c r="F60" s="30">
        <v>-0.13231406730013576</v>
      </c>
      <c r="H60" s="29">
        <v>17801.02</v>
      </c>
      <c r="I60" s="29">
        <v>15282.34</v>
      </c>
      <c r="J60" s="29">
        <v>-2518.6799999999998</v>
      </c>
      <c r="K60" s="30">
        <v>-0.1648098393308878</v>
      </c>
      <c r="O60" s="29">
        <v>1243.27</v>
      </c>
      <c r="S60" s="29">
        <v>3272.1</v>
      </c>
      <c r="T60" s="29">
        <v>1492779.78</v>
      </c>
      <c r="U60" s="29">
        <v>1453480.73</v>
      </c>
      <c r="V60" s="29">
        <v>39082.14</v>
      </c>
      <c r="W60" s="29">
        <v>21528</v>
      </c>
      <c r="Y60" s="31">
        <v>5</v>
      </c>
      <c r="Z60" s="29">
        <v>301371.65000000002</v>
      </c>
      <c r="AA60" s="29">
        <v>297526.14</v>
      </c>
      <c r="AD60" s="32">
        <v>-1243.27</v>
      </c>
      <c r="AE60" s="32">
        <v>-3859.26</v>
      </c>
      <c r="AF60" s="32">
        <v>-1794</v>
      </c>
      <c r="AG60" s="32">
        <v>-2065.2600000000002</v>
      </c>
      <c r="AH60" s="32">
        <v>-3272.1</v>
      </c>
      <c r="AI60" s="32">
        <v>-39082.14</v>
      </c>
      <c r="AJ60" s="32">
        <v>-18841.400000000001</v>
      </c>
      <c r="AK60" s="32">
        <v>-8970</v>
      </c>
      <c r="AL60" s="32">
        <v>-21528</v>
      </c>
      <c r="AM60" s="32">
        <v>-9871.4</v>
      </c>
      <c r="AN60" s="32">
        <v>-1</v>
      </c>
      <c r="AO60" s="32">
        <v>1</v>
      </c>
    </row>
    <row r="61" spans="1:41">
      <c r="A61" s="40" t="s">
        <v>729</v>
      </c>
      <c r="B61" s="22" t="s">
        <v>730</v>
      </c>
      <c r="C61" s="29">
        <v>6145.28</v>
      </c>
      <c r="D61" s="29">
        <v>1794</v>
      </c>
      <c r="E61" s="29">
        <v>-4351.28</v>
      </c>
      <c r="F61" s="30">
        <v>-2.42546265328874</v>
      </c>
      <c r="H61" s="29">
        <v>24986.68</v>
      </c>
      <c r="I61" s="29">
        <v>10764</v>
      </c>
      <c r="J61" s="29">
        <v>-14222.68</v>
      </c>
      <c r="K61" s="30">
        <v>-1.3213192121887773</v>
      </c>
      <c r="O61" s="29">
        <v>4722</v>
      </c>
      <c r="S61" s="29">
        <v>21297.5</v>
      </c>
      <c r="T61" s="29">
        <v>1492779.78</v>
      </c>
      <c r="U61" s="29">
        <v>1453480.73</v>
      </c>
      <c r="V61" s="29">
        <v>52145.29</v>
      </c>
      <c r="W61" s="29">
        <v>47110</v>
      </c>
      <c r="Y61" s="31">
        <v>5</v>
      </c>
      <c r="Z61" s="29">
        <v>301371.65000000002</v>
      </c>
      <c r="AA61" s="29">
        <v>297526.14</v>
      </c>
      <c r="AD61" s="32">
        <v>-4722</v>
      </c>
      <c r="AE61" s="32">
        <v>-4405.17</v>
      </c>
      <c r="AF61" s="32">
        <v>-3730</v>
      </c>
      <c r="AG61" s="32">
        <v>-675.17</v>
      </c>
      <c r="AH61" s="32">
        <v>-21297.5</v>
      </c>
      <c r="AI61" s="32">
        <v>-52145.29</v>
      </c>
      <c r="AJ61" s="32">
        <v>-20961.810000000001</v>
      </c>
      <c r="AK61" s="32">
        <v>-18650</v>
      </c>
      <c r="AL61" s="32">
        <v>-47110</v>
      </c>
      <c r="AM61" s="32">
        <v>-2311.81</v>
      </c>
      <c r="AN61" s="32">
        <v>-1</v>
      </c>
      <c r="AO61" s="32">
        <v>1</v>
      </c>
    </row>
    <row r="62" spans="1:41">
      <c r="A62" s="40" t="s">
        <v>731</v>
      </c>
      <c r="B62" s="22" t="s">
        <v>732</v>
      </c>
      <c r="C62" s="29">
        <v>3745.4</v>
      </c>
      <c r="D62" s="29">
        <v>3730</v>
      </c>
      <c r="E62" s="29">
        <v>-15.4</v>
      </c>
      <c r="F62" s="30">
        <v>-4.128686327077748E-3</v>
      </c>
      <c r="H62" s="29">
        <v>24707.21</v>
      </c>
      <c r="I62" s="29">
        <v>22380</v>
      </c>
      <c r="J62" s="29">
        <v>-2327.21</v>
      </c>
      <c r="K62" s="30">
        <v>-0.10398614834673815</v>
      </c>
      <c r="O62" s="29">
        <v>623.09</v>
      </c>
      <c r="S62" s="29">
        <v>4475.7700000000004</v>
      </c>
      <c r="T62" s="29">
        <v>1492779.78</v>
      </c>
      <c r="U62" s="29">
        <v>1453480.73</v>
      </c>
      <c r="V62" s="29">
        <v>8766.5400000000009</v>
      </c>
      <c r="W62" s="29">
        <v>6347</v>
      </c>
      <c r="Y62" s="31">
        <v>5</v>
      </c>
      <c r="Z62" s="29">
        <v>301371.65000000002</v>
      </c>
      <c r="AA62" s="29">
        <v>297526.14</v>
      </c>
      <c r="AD62" s="32">
        <v>-623.09</v>
      </c>
      <c r="AE62" s="32">
        <v>-669.84</v>
      </c>
      <c r="AF62" s="32">
        <v>-481</v>
      </c>
      <c r="AG62" s="32">
        <v>-188.84</v>
      </c>
      <c r="AH62" s="32">
        <v>-4475.7700000000004</v>
      </c>
      <c r="AI62" s="32">
        <v>-8766.5400000000009</v>
      </c>
      <c r="AJ62" s="32">
        <v>-5178.9799999999996</v>
      </c>
      <c r="AK62" s="32">
        <v>-2638</v>
      </c>
      <c r="AL62" s="32">
        <v>-6347</v>
      </c>
      <c r="AM62" s="32">
        <v>-2540.98</v>
      </c>
      <c r="AN62" s="32">
        <v>-1</v>
      </c>
      <c r="AO62" s="32">
        <v>1</v>
      </c>
    </row>
    <row r="63" spans="1:41">
      <c r="A63" s="40" t="s">
        <v>733</v>
      </c>
      <c r="B63" s="22" t="s">
        <v>734</v>
      </c>
      <c r="C63" s="29">
        <v>675.64</v>
      </c>
      <c r="D63" s="29">
        <v>481</v>
      </c>
      <c r="E63" s="29">
        <v>-194.64</v>
      </c>
      <c r="F63" s="30">
        <v>-0.40465696465696466</v>
      </c>
      <c r="H63" s="29">
        <v>5854.62</v>
      </c>
      <c r="I63" s="29">
        <v>3119</v>
      </c>
      <c r="J63" s="29">
        <v>-2735.62</v>
      </c>
      <c r="K63" s="30">
        <v>-0.87708239820455269</v>
      </c>
      <c r="O63" s="29">
        <v>162.24</v>
      </c>
      <c r="S63" s="29">
        <v>831.85</v>
      </c>
      <c r="T63" s="29">
        <v>1492779.78</v>
      </c>
      <c r="U63" s="29">
        <v>1453480.73</v>
      </c>
      <c r="V63" s="29">
        <v>1992.49</v>
      </c>
      <c r="W63" s="29">
        <v>2100</v>
      </c>
      <c r="Y63" s="31">
        <v>5</v>
      </c>
      <c r="Z63" s="29">
        <v>301371.65000000002</v>
      </c>
      <c r="AA63" s="29">
        <v>297526.14</v>
      </c>
      <c r="AD63" s="32">
        <v>-162.24</v>
      </c>
      <c r="AE63" s="32">
        <v>-286.69</v>
      </c>
      <c r="AF63" s="32">
        <v>-175</v>
      </c>
      <c r="AG63" s="32">
        <v>-111.69</v>
      </c>
      <c r="AH63" s="32">
        <v>-831.85</v>
      </c>
      <c r="AI63" s="32">
        <v>-1992.49</v>
      </c>
      <c r="AJ63" s="32">
        <v>-1096.83</v>
      </c>
      <c r="AK63" s="32">
        <v>-875</v>
      </c>
      <c r="AL63" s="32">
        <v>-2100</v>
      </c>
      <c r="AM63" s="32">
        <v>-221.83</v>
      </c>
      <c r="AN63" s="32">
        <v>-1</v>
      </c>
      <c r="AO63" s="32">
        <v>1</v>
      </c>
    </row>
    <row r="64" spans="1:41">
      <c r="A64" s="40" t="s">
        <v>735</v>
      </c>
      <c r="B64" s="22" t="s">
        <v>736</v>
      </c>
      <c r="C64" s="29">
        <v>175.03</v>
      </c>
      <c r="D64" s="29">
        <v>175</v>
      </c>
      <c r="E64" s="29">
        <v>-0.03</v>
      </c>
      <c r="F64" s="30">
        <v>-1.7142857142857143E-4</v>
      </c>
      <c r="H64" s="29">
        <v>1271.8599999999999</v>
      </c>
      <c r="I64" s="29">
        <v>1050</v>
      </c>
      <c r="J64" s="29">
        <v>-221.86</v>
      </c>
      <c r="K64" s="30">
        <v>-0.21129523809523809</v>
      </c>
      <c r="O64" s="34">
        <v>9358.17</v>
      </c>
      <c r="S64" s="34">
        <v>43814.37</v>
      </c>
      <c r="V64" s="34">
        <v>132085.06</v>
      </c>
      <c r="W64" s="34">
        <v>108186.92</v>
      </c>
      <c r="Y64" s="36">
        <v>5</v>
      </c>
      <c r="AD64" s="37">
        <v>-9358.17</v>
      </c>
      <c r="AE64" s="37">
        <v>-11956.77</v>
      </c>
      <c r="AF64" s="37">
        <v>-8559.49</v>
      </c>
      <c r="AG64" s="37">
        <v>-3397.2800000000007</v>
      </c>
      <c r="AH64" s="37">
        <v>-43814.37</v>
      </c>
      <c r="AI64" s="37">
        <v>-132085.06</v>
      </c>
      <c r="AJ64" s="37">
        <v>-61185.710000000006</v>
      </c>
      <c r="AK64" s="37">
        <v>-44035.85</v>
      </c>
      <c r="AL64" s="37">
        <v>-108186.92</v>
      </c>
      <c r="AM64" s="37">
        <v>-17149.86</v>
      </c>
    </row>
    <row r="65" spans="1:41">
      <c r="B65" s="33" t="s">
        <v>726</v>
      </c>
      <c r="C65" s="34">
        <v>13435.68</v>
      </c>
      <c r="D65" s="34">
        <v>8559.49</v>
      </c>
      <c r="E65" s="34">
        <v>-4876.1899999999996</v>
      </c>
      <c r="F65" s="35">
        <v>-0.56968230583831514</v>
      </c>
      <c r="H65" s="34">
        <v>74621.39</v>
      </c>
      <c r="I65" s="34">
        <v>52595.34</v>
      </c>
      <c r="J65" s="34">
        <v>-22026.05</v>
      </c>
      <c r="K65" s="35">
        <v>-0.41878329905272976</v>
      </c>
      <c r="O65" s="34">
        <v>35529.859999999993</v>
      </c>
      <c r="S65" s="34">
        <v>180622.9</v>
      </c>
      <c r="V65" s="34">
        <v>443215.2699999999</v>
      </c>
      <c r="W65" s="34">
        <v>462680.92</v>
      </c>
      <c r="Y65" s="36">
        <v>5</v>
      </c>
      <c r="AD65" s="37">
        <v>-35529.859999999993</v>
      </c>
      <c r="AE65" s="37">
        <v>-40282.559999999998</v>
      </c>
      <c r="AF65" s="37">
        <v>-35293.49</v>
      </c>
      <c r="AG65" s="37">
        <v>-4989.07</v>
      </c>
      <c r="AH65" s="37">
        <v>-180622.9</v>
      </c>
      <c r="AI65" s="37">
        <v>-443215.2699999999</v>
      </c>
      <c r="AJ65" s="37">
        <v>-211624.54</v>
      </c>
      <c r="AK65" s="37">
        <v>-190847.85</v>
      </c>
      <c r="AL65" s="37">
        <v>-462680.92</v>
      </c>
      <c r="AM65" s="37">
        <v>-20776.690000000002</v>
      </c>
    </row>
    <row r="66" spans="1:41">
      <c r="B66" s="33" t="s">
        <v>711</v>
      </c>
      <c r="C66" s="34">
        <v>42362.05</v>
      </c>
      <c r="D66" s="34">
        <v>35293.49</v>
      </c>
      <c r="E66" s="34">
        <v>-7068.5599999999995</v>
      </c>
      <c r="F66" s="35">
        <v>-0.20027942830249998</v>
      </c>
      <c r="H66" s="34">
        <v>253986.58999999997</v>
      </c>
      <c r="I66" s="34">
        <v>226141.34</v>
      </c>
      <c r="J66" s="34">
        <v>-27845.249999999996</v>
      </c>
      <c r="K66" s="35">
        <v>-0.12313206422142894</v>
      </c>
    </row>
    <row r="67" spans="1:41">
      <c r="A67" s="27" t="s">
        <v>737</v>
      </c>
      <c r="O67" s="29">
        <v>64.95</v>
      </c>
      <c r="S67" s="29">
        <v>310.60000000000002</v>
      </c>
      <c r="T67" s="29">
        <v>1492779.78</v>
      </c>
      <c r="U67" s="29">
        <v>1453480.73</v>
      </c>
      <c r="V67" s="29">
        <v>765.24</v>
      </c>
      <c r="W67" s="29">
        <v>780</v>
      </c>
      <c r="Y67" s="31">
        <v>5</v>
      </c>
      <c r="Z67" s="29">
        <v>301371.65000000002</v>
      </c>
      <c r="AA67" s="29">
        <v>297526.14</v>
      </c>
      <c r="AD67" s="32">
        <v>-64.95</v>
      </c>
      <c r="AE67" s="32">
        <v>-64.95</v>
      </c>
      <c r="AF67" s="32">
        <v>-65</v>
      </c>
      <c r="AG67" s="32">
        <v>0.05</v>
      </c>
      <c r="AH67" s="32">
        <v>-310.60000000000002</v>
      </c>
      <c r="AI67" s="32">
        <v>-765.24</v>
      </c>
      <c r="AJ67" s="32">
        <v>-324.75</v>
      </c>
      <c r="AK67" s="32">
        <v>-325</v>
      </c>
      <c r="AL67" s="32">
        <v>-780</v>
      </c>
      <c r="AM67" s="32">
        <v>0.25</v>
      </c>
      <c r="AN67" s="32">
        <v>-1</v>
      </c>
      <c r="AO67" s="32">
        <v>1</v>
      </c>
    </row>
    <row r="68" spans="1:41">
      <c r="A68" s="28" t="s">
        <v>738</v>
      </c>
      <c r="B68" s="22" t="s">
        <v>739</v>
      </c>
      <c r="C68" s="29">
        <v>64.95</v>
      </c>
      <c r="D68" s="29">
        <v>65</v>
      </c>
      <c r="E68" s="29">
        <v>0.05</v>
      </c>
      <c r="F68" s="30">
        <v>7.6923076923076923E-4</v>
      </c>
      <c r="H68" s="29">
        <v>389.7</v>
      </c>
      <c r="I68" s="29">
        <v>390</v>
      </c>
      <c r="J68" s="29">
        <v>0.3</v>
      </c>
      <c r="K68" s="30">
        <v>7.6923076923076923E-4</v>
      </c>
      <c r="O68" s="29">
        <v>2300</v>
      </c>
      <c r="S68" s="29">
        <v>11500</v>
      </c>
      <c r="T68" s="29">
        <v>1492779.78</v>
      </c>
      <c r="U68" s="29">
        <v>1453480.73</v>
      </c>
      <c r="V68" s="29">
        <v>27600</v>
      </c>
      <c r="W68" s="29">
        <v>27600</v>
      </c>
      <c r="Y68" s="31">
        <v>5</v>
      </c>
      <c r="Z68" s="29">
        <v>301371.65000000002</v>
      </c>
      <c r="AA68" s="29">
        <v>297526.14</v>
      </c>
      <c r="AD68" s="32">
        <v>-2300</v>
      </c>
      <c r="AE68" s="32">
        <v>-2300</v>
      </c>
      <c r="AF68" s="32">
        <v>-2300</v>
      </c>
      <c r="AG68" s="32">
        <v>0</v>
      </c>
      <c r="AH68" s="32">
        <v>-11500</v>
      </c>
      <c r="AI68" s="32">
        <v>-27600</v>
      </c>
      <c r="AJ68" s="32">
        <v>-11500</v>
      </c>
      <c r="AK68" s="32">
        <v>-11500</v>
      </c>
      <c r="AL68" s="32">
        <v>-27600</v>
      </c>
      <c r="AM68" s="32">
        <v>0</v>
      </c>
      <c r="AN68" s="32">
        <v>-1</v>
      </c>
      <c r="AO68" s="32">
        <v>1</v>
      </c>
    </row>
    <row r="69" spans="1:41">
      <c r="A69" s="28" t="s">
        <v>740</v>
      </c>
      <c r="B69" s="22" t="s">
        <v>741</v>
      </c>
      <c r="C69" s="29">
        <v>2300</v>
      </c>
      <c r="D69" s="29">
        <v>2300</v>
      </c>
      <c r="E69" s="29">
        <v>0</v>
      </c>
      <c r="F69" s="30">
        <v>0</v>
      </c>
      <c r="H69" s="29">
        <v>13800</v>
      </c>
      <c r="I69" s="29">
        <v>13800</v>
      </c>
      <c r="J69" s="29">
        <v>0</v>
      </c>
      <c r="K69" s="30">
        <v>0</v>
      </c>
      <c r="O69" s="29">
        <v>309.91000000000003</v>
      </c>
      <c r="S69" s="29">
        <v>557.35</v>
      </c>
      <c r="T69" s="29">
        <v>1492779.78</v>
      </c>
      <c r="U69" s="29">
        <v>1453480.73</v>
      </c>
      <c r="V69" s="29">
        <v>3234.95</v>
      </c>
      <c r="W69" s="29">
        <v>2736</v>
      </c>
      <c r="Y69" s="31">
        <v>5</v>
      </c>
      <c r="Z69" s="29">
        <v>301371.65000000002</v>
      </c>
      <c r="AA69" s="29">
        <v>297526.14</v>
      </c>
      <c r="AD69" s="32">
        <v>-309.91000000000003</v>
      </c>
      <c r="AE69" s="32">
        <v>-837.42</v>
      </c>
      <c r="AF69" s="32">
        <v>-228</v>
      </c>
      <c r="AG69" s="32">
        <v>-609.41999999999996</v>
      </c>
      <c r="AH69" s="32">
        <v>-557.35</v>
      </c>
      <c r="AI69" s="32">
        <v>-3234.95</v>
      </c>
      <c r="AJ69" s="32">
        <v>-2136.1999999999998</v>
      </c>
      <c r="AK69" s="32">
        <v>-1140</v>
      </c>
      <c r="AL69" s="32">
        <v>-2736</v>
      </c>
      <c r="AM69" s="32">
        <v>-996.2</v>
      </c>
      <c r="AN69" s="32">
        <v>-1</v>
      </c>
      <c r="AO69" s="32">
        <v>1</v>
      </c>
    </row>
    <row r="70" spans="1:41">
      <c r="A70" s="28" t="s">
        <v>742</v>
      </c>
      <c r="B70" s="22" t="s">
        <v>743</v>
      </c>
      <c r="C70" s="29">
        <v>391.84</v>
      </c>
      <c r="D70" s="29">
        <v>228</v>
      </c>
      <c r="E70" s="29">
        <v>-163.84</v>
      </c>
      <c r="F70" s="30">
        <v>-0.71859649122807012</v>
      </c>
      <c r="H70" s="29">
        <v>2528.04</v>
      </c>
      <c r="I70" s="29">
        <v>1368</v>
      </c>
      <c r="J70" s="29">
        <v>-1160.04</v>
      </c>
      <c r="K70" s="30">
        <v>-0.84798245614035084</v>
      </c>
      <c r="O70" s="29">
        <v>1218</v>
      </c>
      <c r="S70" s="29">
        <v>5968.18</v>
      </c>
      <c r="T70" s="29">
        <v>1492779.78</v>
      </c>
      <c r="U70" s="29">
        <v>1453480.73</v>
      </c>
      <c r="V70" s="29">
        <v>15062.18</v>
      </c>
      <c r="W70" s="29">
        <v>17280</v>
      </c>
      <c r="Y70" s="31">
        <v>5</v>
      </c>
      <c r="Z70" s="29">
        <v>301371.65000000002</v>
      </c>
      <c r="AA70" s="29">
        <v>297526.14</v>
      </c>
      <c r="AD70" s="32">
        <v>-1218</v>
      </c>
      <c r="AE70" s="32">
        <v>-1345</v>
      </c>
      <c r="AF70" s="32">
        <v>-1440</v>
      </c>
      <c r="AG70" s="32">
        <v>95</v>
      </c>
      <c r="AH70" s="32">
        <v>-5968.18</v>
      </c>
      <c r="AI70" s="32">
        <v>-15062.18</v>
      </c>
      <c r="AJ70" s="32">
        <v>-6979</v>
      </c>
      <c r="AK70" s="32">
        <v>-7200</v>
      </c>
      <c r="AL70" s="32">
        <v>-17280</v>
      </c>
      <c r="AM70" s="32">
        <v>221</v>
      </c>
      <c r="AN70" s="32">
        <v>-1</v>
      </c>
      <c r="AO70" s="32">
        <v>1</v>
      </c>
    </row>
    <row r="71" spans="1:41">
      <c r="A71" s="28" t="s">
        <v>744</v>
      </c>
      <c r="B71" s="22" t="s">
        <v>745</v>
      </c>
      <c r="C71" s="29">
        <v>1345</v>
      </c>
      <c r="D71" s="29">
        <v>1440</v>
      </c>
      <c r="E71" s="29">
        <v>95</v>
      </c>
      <c r="F71" s="30">
        <v>6.5972222222222224E-2</v>
      </c>
      <c r="H71" s="29">
        <v>8324</v>
      </c>
      <c r="I71" s="29">
        <v>8640</v>
      </c>
      <c r="J71" s="29">
        <v>316</v>
      </c>
      <c r="K71" s="30">
        <v>3.6574074074074071E-2</v>
      </c>
      <c r="O71" s="29">
        <v>0</v>
      </c>
      <c r="S71" s="29">
        <v>368.24</v>
      </c>
      <c r="T71" s="29">
        <v>1492779.78</v>
      </c>
      <c r="U71" s="29">
        <v>1453480.73</v>
      </c>
      <c r="V71" s="29">
        <v>1554.62</v>
      </c>
      <c r="W71" s="29">
        <v>1556</v>
      </c>
      <c r="Y71" s="31">
        <v>5</v>
      </c>
      <c r="Z71" s="29">
        <v>301371.65000000002</v>
      </c>
      <c r="AA71" s="29">
        <v>297526.14</v>
      </c>
      <c r="AD71" s="32">
        <v>0</v>
      </c>
      <c r="AE71" s="32">
        <v>0</v>
      </c>
      <c r="AF71" s="32">
        <v>-500</v>
      </c>
      <c r="AG71" s="32">
        <v>500</v>
      </c>
      <c r="AH71" s="32">
        <v>-368.24</v>
      </c>
      <c r="AI71" s="32">
        <v>-1554.62</v>
      </c>
      <c r="AJ71" s="32">
        <v>-784</v>
      </c>
      <c r="AK71" s="32">
        <v>-500</v>
      </c>
      <c r="AL71" s="32">
        <v>-1556</v>
      </c>
      <c r="AM71" s="32">
        <v>-284</v>
      </c>
      <c r="AN71" s="32">
        <v>-1</v>
      </c>
      <c r="AO71" s="32">
        <v>1</v>
      </c>
    </row>
    <row r="72" spans="1:41">
      <c r="A72" s="28" t="s">
        <v>746</v>
      </c>
      <c r="B72" s="22" t="s">
        <v>747</v>
      </c>
      <c r="C72" s="29">
        <v>556.20000000000005</v>
      </c>
      <c r="D72" s="29">
        <v>556</v>
      </c>
      <c r="E72" s="29">
        <v>-0.2</v>
      </c>
      <c r="F72" s="30">
        <v>-3.5971223021582735E-4</v>
      </c>
      <c r="H72" s="29">
        <v>1340.2</v>
      </c>
      <c r="I72" s="29">
        <v>1056</v>
      </c>
      <c r="J72" s="29">
        <v>-284.2</v>
      </c>
      <c r="K72" s="30">
        <v>-0.26912878787878786</v>
      </c>
      <c r="O72" s="34">
        <v>3892.8599999999997</v>
      </c>
      <c r="S72" s="34">
        <v>18704.370000000003</v>
      </c>
      <c r="V72" s="34">
        <v>48216.990000000005</v>
      </c>
      <c r="W72" s="34">
        <v>49952</v>
      </c>
      <c r="Y72" s="36">
        <v>5</v>
      </c>
      <c r="AD72" s="37">
        <v>-3892.8599999999997</v>
      </c>
      <c r="AE72" s="37">
        <v>-4547.37</v>
      </c>
      <c r="AF72" s="37">
        <v>-4533</v>
      </c>
      <c r="AG72" s="37">
        <v>-14.370000000000005</v>
      </c>
      <c r="AH72" s="37">
        <v>-18704.370000000003</v>
      </c>
      <c r="AI72" s="37">
        <v>-48216.990000000005</v>
      </c>
      <c r="AJ72" s="37">
        <v>-21723.95</v>
      </c>
      <c r="AK72" s="37">
        <v>-20665</v>
      </c>
      <c r="AL72" s="37">
        <v>-49952</v>
      </c>
      <c r="AM72" s="37">
        <v>-1058.95</v>
      </c>
    </row>
    <row r="73" spans="1:41">
      <c r="B73" s="33" t="s">
        <v>737</v>
      </c>
      <c r="C73" s="34">
        <v>4657.99</v>
      </c>
      <c r="D73" s="34">
        <v>4589</v>
      </c>
      <c r="E73" s="34">
        <v>-68.989999999999995</v>
      </c>
      <c r="F73" s="35">
        <v>-1.5033776421878404E-2</v>
      </c>
      <c r="H73" s="34">
        <v>26381.940000000002</v>
      </c>
      <c r="I73" s="34">
        <v>25254</v>
      </c>
      <c r="J73" s="34">
        <v>-1127.94</v>
      </c>
      <c r="K73" s="35">
        <v>-4.4663815633167028E-2</v>
      </c>
    </row>
    <row r="74" spans="1:41">
      <c r="A74" s="27" t="s">
        <v>59</v>
      </c>
      <c r="O74" s="29">
        <v>1888.15</v>
      </c>
      <c r="S74" s="29">
        <v>9787.61</v>
      </c>
      <c r="T74" s="29">
        <v>1492779.78</v>
      </c>
      <c r="U74" s="29">
        <v>1453480.73</v>
      </c>
      <c r="V74" s="29">
        <v>26417.81</v>
      </c>
      <c r="W74" s="29">
        <v>25790</v>
      </c>
      <c r="Y74" s="31">
        <v>5</v>
      </c>
      <c r="Z74" s="29">
        <v>301371.65000000002</v>
      </c>
      <c r="AA74" s="29">
        <v>297526.14</v>
      </c>
      <c r="AD74" s="32">
        <v>-1888.15</v>
      </c>
      <c r="AE74" s="32">
        <v>-2156.84</v>
      </c>
      <c r="AF74" s="32">
        <v>-1945</v>
      </c>
      <c r="AG74" s="32">
        <v>-211.84</v>
      </c>
      <c r="AH74" s="32">
        <v>-9787.61</v>
      </c>
      <c r="AI74" s="32">
        <v>-26417.81</v>
      </c>
      <c r="AJ74" s="32">
        <v>-10860.97</v>
      </c>
      <c r="AK74" s="32">
        <v>-10230</v>
      </c>
      <c r="AL74" s="32">
        <v>-25790</v>
      </c>
      <c r="AM74" s="32">
        <v>-630.97</v>
      </c>
      <c r="AN74" s="32">
        <v>-1</v>
      </c>
      <c r="AO74" s="32">
        <v>1</v>
      </c>
    </row>
    <row r="75" spans="1:41">
      <c r="A75" s="28" t="s">
        <v>748</v>
      </c>
      <c r="B75" s="22" t="s">
        <v>749</v>
      </c>
      <c r="C75" s="29">
        <v>1910.53</v>
      </c>
      <c r="D75" s="29">
        <v>1945</v>
      </c>
      <c r="E75" s="29">
        <v>34.47</v>
      </c>
      <c r="F75" s="30">
        <v>1.7722365038560412E-2</v>
      </c>
      <c r="H75" s="29">
        <v>12771.5</v>
      </c>
      <c r="I75" s="29">
        <v>12175</v>
      </c>
      <c r="J75" s="29">
        <v>-596.5</v>
      </c>
      <c r="K75" s="30">
        <v>-4.8993839835728956E-2</v>
      </c>
      <c r="O75" s="29">
        <v>1391.61</v>
      </c>
      <c r="S75" s="29">
        <v>8023.55</v>
      </c>
      <c r="T75" s="29">
        <v>1492779.78</v>
      </c>
      <c r="U75" s="29">
        <v>1453480.73</v>
      </c>
      <c r="V75" s="29">
        <v>12961.59</v>
      </c>
      <c r="W75" s="29">
        <v>9000</v>
      </c>
      <c r="Y75" s="31">
        <v>5</v>
      </c>
      <c r="Z75" s="29">
        <v>301371.65000000002</v>
      </c>
      <c r="AA75" s="29">
        <v>297526.14</v>
      </c>
      <c r="AD75" s="32">
        <v>-1391.61</v>
      </c>
      <c r="AE75" s="32">
        <v>305.26</v>
      </c>
      <c r="AF75" s="32">
        <v>-750</v>
      </c>
      <c r="AG75" s="32">
        <v>1055.26</v>
      </c>
      <c r="AH75" s="32">
        <v>-8023.55</v>
      </c>
      <c r="AI75" s="32">
        <v>-12961.59</v>
      </c>
      <c r="AJ75" s="32">
        <v>-2296.38</v>
      </c>
      <c r="AK75" s="32">
        <v>-3750</v>
      </c>
      <c r="AL75" s="32">
        <v>-9000</v>
      </c>
      <c r="AM75" s="32">
        <v>1453.62</v>
      </c>
      <c r="AN75" s="32">
        <v>-1</v>
      </c>
      <c r="AO75" s="32">
        <v>1</v>
      </c>
    </row>
    <row r="76" spans="1:41">
      <c r="A76" s="28" t="s">
        <v>750</v>
      </c>
      <c r="B76" s="22" t="s">
        <v>751</v>
      </c>
      <c r="C76" s="29">
        <v>209.27</v>
      </c>
      <c r="D76" s="29">
        <v>750</v>
      </c>
      <c r="E76" s="29">
        <v>540.73</v>
      </c>
      <c r="F76" s="30">
        <v>0.72097333333333335</v>
      </c>
      <c r="H76" s="29">
        <v>2505.65</v>
      </c>
      <c r="I76" s="29">
        <v>4500</v>
      </c>
      <c r="J76" s="29">
        <v>1994.35</v>
      </c>
      <c r="K76" s="30">
        <v>0.44318888888888891</v>
      </c>
      <c r="O76" s="29">
        <v>214.98</v>
      </c>
      <c r="S76" s="29">
        <v>2602.81</v>
      </c>
      <c r="T76" s="29">
        <v>1492779.78</v>
      </c>
      <c r="U76" s="29">
        <v>1453480.73</v>
      </c>
      <c r="V76" s="29">
        <v>3889.67</v>
      </c>
      <c r="W76" s="29">
        <v>4805</v>
      </c>
      <c r="Y76" s="31">
        <v>5</v>
      </c>
      <c r="Z76" s="29">
        <v>301371.65000000002</v>
      </c>
      <c r="AA76" s="29">
        <v>297526.14</v>
      </c>
      <c r="AD76" s="32">
        <v>-214.98</v>
      </c>
      <c r="AE76" s="32">
        <v>-183.5</v>
      </c>
      <c r="AF76" s="32">
        <v>-250</v>
      </c>
      <c r="AG76" s="32">
        <v>66.5</v>
      </c>
      <c r="AH76" s="32">
        <v>-2602.81</v>
      </c>
      <c r="AI76" s="32">
        <v>-3889.67</v>
      </c>
      <c r="AJ76" s="32">
        <v>-1860.19</v>
      </c>
      <c r="AK76" s="32">
        <v>-3130</v>
      </c>
      <c r="AL76" s="32">
        <v>-4805</v>
      </c>
      <c r="AM76" s="32">
        <v>1269.81</v>
      </c>
      <c r="AN76" s="32">
        <v>-1</v>
      </c>
      <c r="AO76" s="32">
        <v>1</v>
      </c>
    </row>
    <row r="77" spans="1:41">
      <c r="A77" s="28" t="s">
        <v>752</v>
      </c>
      <c r="B77" s="22" t="s">
        <v>753</v>
      </c>
      <c r="C77" s="29">
        <v>160.19999999999999</v>
      </c>
      <c r="D77" s="29">
        <v>165</v>
      </c>
      <c r="E77" s="29">
        <v>4.8</v>
      </c>
      <c r="F77" s="30">
        <v>2.9090909090909091E-2</v>
      </c>
      <c r="H77" s="29">
        <v>2020.39</v>
      </c>
      <c r="I77" s="29">
        <v>3295</v>
      </c>
      <c r="J77" s="29">
        <v>1274.6099999999999</v>
      </c>
      <c r="K77" s="30">
        <v>0.38683156297420335</v>
      </c>
      <c r="O77" s="29">
        <v>14277.32</v>
      </c>
      <c r="S77" s="29">
        <v>86373.38</v>
      </c>
      <c r="T77" s="29">
        <v>1492779.78</v>
      </c>
      <c r="U77" s="29">
        <v>1453480.73</v>
      </c>
      <c r="V77" s="29">
        <v>220242.03</v>
      </c>
      <c r="W77" s="29">
        <v>215526</v>
      </c>
      <c r="Y77" s="31">
        <v>5</v>
      </c>
      <c r="Z77" s="29">
        <v>301371.65000000002</v>
      </c>
      <c r="AA77" s="29">
        <v>297526.14</v>
      </c>
      <c r="AD77" s="32">
        <v>-14277.32</v>
      </c>
      <c r="AE77" s="32">
        <v>-20647.28</v>
      </c>
      <c r="AF77" s="32">
        <v>-15000</v>
      </c>
      <c r="AG77" s="32">
        <v>-5647.28</v>
      </c>
      <c r="AH77" s="32">
        <v>-86373.38</v>
      </c>
      <c r="AI77" s="32">
        <v>-220242.03</v>
      </c>
      <c r="AJ77" s="32">
        <v>-85427.14</v>
      </c>
      <c r="AK77" s="32">
        <v>-89475</v>
      </c>
      <c r="AL77" s="32">
        <v>-215526</v>
      </c>
      <c r="AM77" s="32">
        <v>4047.86</v>
      </c>
      <c r="AN77" s="32">
        <v>-1</v>
      </c>
      <c r="AO77" s="32">
        <v>1</v>
      </c>
    </row>
    <row r="78" spans="1:41">
      <c r="A78" s="28" t="s">
        <v>754</v>
      </c>
      <c r="B78" s="22" t="s">
        <v>755</v>
      </c>
      <c r="C78" s="29">
        <v>21736.28</v>
      </c>
      <c r="D78" s="29">
        <v>16405</v>
      </c>
      <c r="E78" s="29">
        <v>-5331.28</v>
      </c>
      <c r="F78" s="30">
        <v>-0.3249789698262725</v>
      </c>
      <c r="H78" s="29">
        <v>107163.42</v>
      </c>
      <c r="I78" s="29">
        <v>105880</v>
      </c>
      <c r="J78" s="29">
        <v>-1283.42</v>
      </c>
      <c r="K78" s="30">
        <v>-1.2121458254627881E-2</v>
      </c>
      <c r="O78" s="29">
        <v>3523.19</v>
      </c>
      <c r="S78" s="29">
        <v>10628.15</v>
      </c>
      <c r="T78" s="29">
        <v>1492779.78</v>
      </c>
      <c r="U78" s="29">
        <v>1453480.73</v>
      </c>
      <c r="V78" s="29">
        <v>30319.41</v>
      </c>
      <c r="W78" s="29">
        <v>26500</v>
      </c>
      <c r="Y78" s="31">
        <v>5</v>
      </c>
      <c r="Z78" s="29">
        <v>301371.65000000002</v>
      </c>
      <c r="AA78" s="29">
        <v>297526.14</v>
      </c>
      <c r="AD78" s="32">
        <v>-3523.19</v>
      </c>
      <c r="AE78" s="32">
        <v>-3243.45</v>
      </c>
      <c r="AF78" s="32">
        <v>-2500</v>
      </c>
      <c r="AG78" s="32">
        <v>-743.45</v>
      </c>
      <c r="AH78" s="32">
        <v>-10628.15</v>
      </c>
      <c r="AI78" s="32">
        <v>-30319.41</v>
      </c>
      <c r="AJ78" s="32">
        <v>-15224.79</v>
      </c>
      <c r="AK78" s="32">
        <v>-10500</v>
      </c>
      <c r="AL78" s="32">
        <v>-26500</v>
      </c>
      <c r="AM78" s="32">
        <v>-4724.79</v>
      </c>
      <c r="AN78" s="32">
        <v>-1</v>
      </c>
      <c r="AO78" s="32">
        <v>1</v>
      </c>
    </row>
    <row r="79" spans="1:41">
      <c r="A79" s="28" t="s">
        <v>756</v>
      </c>
      <c r="B79" s="22" t="s">
        <v>757</v>
      </c>
      <c r="C79" s="29">
        <v>2858.45</v>
      </c>
      <c r="D79" s="29">
        <v>2500</v>
      </c>
      <c r="E79" s="29">
        <v>-358.45</v>
      </c>
      <c r="F79" s="30">
        <v>-0.14338000000000001</v>
      </c>
      <c r="H79" s="29">
        <v>18083.240000000002</v>
      </c>
      <c r="I79" s="29">
        <v>13000</v>
      </c>
      <c r="J79" s="29">
        <v>-5083.24</v>
      </c>
      <c r="K79" s="30">
        <v>-0.39101846153846154</v>
      </c>
      <c r="O79" s="29">
        <v>2153.09</v>
      </c>
      <c r="S79" s="29">
        <v>8373.14</v>
      </c>
      <c r="T79" s="29">
        <v>1492779.78</v>
      </c>
      <c r="U79" s="29">
        <v>1453480.73</v>
      </c>
      <c r="V79" s="29">
        <v>27750.98</v>
      </c>
      <c r="W79" s="29">
        <v>35820</v>
      </c>
      <c r="Y79" s="31">
        <v>5</v>
      </c>
      <c r="Z79" s="29">
        <v>301371.65000000002</v>
      </c>
      <c r="AA79" s="29">
        <v>297526.14</v>
      </c>
      <c r="AD79" s="32">
        <v>-2153.09</v>
      </c>
      <c r="AE79" s="32">
        <v>-2958.6</v>
      </c>
      <c r="AF79" s="32">
        <v>-2985</v>
      </c>
      <c r="AG79" s="32">
        <v>26.4</v>
      </c>
      <c r="AH79" s="32">
        <v>-8373.14</v>
      </c>
      <c r="AI79" s="32">
        <v>-27750.98</v>
      </c>
      <c r="AJ79" s="32">
        <v>-14793</v>
      </c>
      <c r="AK79" s="32">
        <v>-14925</v>
      </c>
      <c r="AL79" s="32">
        <v>-35820</v>
      </c>
      <c r="AM79" s="32">
        <v>132</v>
      </c>
      <c r="AN79" s="32">
        <v>-1</v>
      </c>
      <c r="AO79" s="32">
        <v>1</v>
      </c>
    </row>
    <row r="80" spans="1:41">
      <c r="A80" s="28" t="s">
        <v>758</v>
      </c>
      <c r="B80" s="22" t="s">
        <v>759</v>
      </c>
      <c r="C80" s="29">
        <v>2958.6</v>
      </c>
      <c r="D80" s="29">
        <v>2985</v>
      </c>
      <c r="E80" s="29">
        <v>26.4</v>
      </c>
      <c r="F80" s="30">
        <v>8.844221105527638E-3</v>
      </c>
      <c r="H80" s="29">
        <v>17751.599999999999</v>
      </c>
      <c r="I80" s="29">
        <v>17910</v>
      </c>
      <c r="J80" s="29">
        <v>158.4</v>
      </c>
      <c r="K80" s="30">
        <v>8.844221105527638E-3</v>
      </c>
      <c r="O80" s="29">
        <v>645.75</v>
      </c>
      <c r="S80" s="29">
        <v>2610.33</v>
      </c>
      <c r="T80" s="29">
        <v>1492779.78</v>
      </c>
      <c r="U80" s="29">
        <v>1453480.73</v>
      </c>
      <c r="V80" s="29">
        <v>12594.33</v>
      </c>
      <c r="W80" s="29">
        <v>16920</v>
      </c>
      <c r="Y80" s="31">
        <v>5</v>
      </c>
      <c r="Z80" s="29">
        <v>301371.65000000002</v>
      </c>
      <c r="AA80" s="29">
        <v>297526.14</v>
      </c>
      <c r="AD80" s="32">
        <v>-645.75</v>
      </c>
      <c r="AE80" s="32">
        <v>-1425</v>
      </c>
      <c r="AF80" s="32">
        <v>-1410</v>
      </c>
      <c r="AG80" s="32">
        <v>-15</v>
      </c>
      <c r="AH80" s="32">
        <v>-2610.33</v>
      </c>
      <c r="AI80" s="32">
        <v>-12594.33</v>
      </c>
      <c r="AJ80" s="32">
        <v>-7345</v>
      </c>
      <c r="AK80" s="32">
        <v>-7050</v>
      </c>
      <c r="AL80" s="32">
        <v>-16920</v>
      </c>
      <c r="AM80" s="32">
        <v>-295</v>
      </c>
      <c r="AN80" s="32">
        <v>-1</v>
      </c>
      <c r="AO80" s="32">
        <v>1</v>
      </c>
    </row>
    <row r="81" spans="1:41">
      <c r="A81" s="28" t="s">
        <v>760</v>
      </c>
      <c r="B81" s="22" t="s">
        <v>761</v>
      </c>
      <c r="C81" s="29">
        <v>1430</v>
      </c>
      <c r="D81" s="29">
        <v>1410</v>
      </c>
      <c r="E81" s="29">
        <v>-20</v>
      </c>
      <c r="F81" s="30">
        <v>-1.4184397163120567E-2</v>
      </c>
      <c r="H81" s="29">
        <v>8775</v>
      </c>
      <c r="I81" s="29">
        <v>8460</v>
      </c>
      <c r="J81" s="29">
        <v>-315</v>
      </c>
      <c r="K81" s="30">
        <v>-3.7234042553191488E-2</v>
      </c>
      <c r="O81" s="34">
        <v>24094.09</v>
      </c>
      <c r="S81" s="34">
        <v>128398.97</v>
      </c>
      <c r="V81" s="34">
        <v>334175.81999999995</v>
      </c>
      <c r="W81" s="34">
        <v>334361</v>
      </c>
      <c r="Y81" s="36">
        <v>5</v>
      </c>
      <c r="AD81" s="37">
        <v>-24094.09</v>
      </c>
      <c r="AE81" s="37">
        <v>-30309.41</v>
      </c>
      <c r="AF81" s="37">
        <v>-24840</v>
      </c>
      <c r="AG81" s="37">
        <v>-5469.41</v>
      </c>
      <c r="AH81" s="37">
        <v>-128398.97</v>
      </c>
      <c r="AI81" s="37">
        <v>-334175.81999999995</v>
      </c>
      <c r="AJ81" s="37">
        <v>-137807.47</v>
      </c>
      <c r="AK81" s="37">
        <v>-139060</v>
      </c>
      <c r="AL81" s="37">
        <v>-334361</v>
      </c>
      <c r="AM81" s="37">
        <v>1252.5299999999997</v>
      </c>
    </row>
    <row r="82" spans="1:41">
      <c r="B82" s="33" t="s">
        <v>59</v>
      </c>
      <c r="C82" s="34">
        <v>31263.329999999998</v>
      </c>
      <c r="D82" s="34">
        <v>26160</v>
      </c>
      <c r="E82" s="34">
        <v>-5103.33</v>
      </c>
      <c r="F82" s="35">
        <v>-0.19508142201834863</v>
      </c>
      <c r="H82" s="34">
        <v>169070.8</v>
      </c>
      <c r="I82" s="34">
        <v>165220</v>
      </c>
      <c r="J82" s="34">
        <v>-3850.7999999999997</v>
      </c>
      <c r="K82" s="35">
        <v>-2.330710567727878E-2</v>
      </c>
    </row>
    <row r="83" spans="1:41">
      <c r="A83" s="27" t="s">
        <v>53</v>
      </c>
      <c r="O83" s="29">
        <v>510.47</v>
      </c>
      <c r="S83" s="29">
        <v>2936.85</v>
      </c>
      <c r="T83" s="29">
        <v>1492779.78</v>
      </c>
      <c r="U83" s="29">
        <v>1453480.73</v>
      </c>
      <c r="V83" s="29">
        <v>13408.79</v>
      </c>
      <c r="W83" s="29">
        <v>5940</v>
      </c>
      <c r="Y83" s="31">
        <v>5</v>
      </c>
      <c r="Z83" s="29">
        <v>301371.65000000002</v>
      </c>
      <c r="AA83" s="29">
        <v>297526.14</v>
      </c>
      <c r="AD83" s="32">
        <v>-510.47</v>
      </c>
      <c r="AE83" s="32">
        <v>-265.41000000000003</v>
      </c>
      <c r="AF83" s="32">
        <v>-495</v>
      </c>
      <c r="AG83" s="32">
        <v>229.59</v>
      </c>
      <c r="AH83" s="32">
        <v>-2936.85</v>
      </c>
      <c r="AI83" s="32">
        <v>-13408.79</v>
      </c>
      <c r="AJ83" s="32">
        <v>-3898.69</v>
      </c>
      <c r="AK83" s="32">
        <v>-2475</v>
      </c>
      <c r="AL83" s="32">
        <v>-5940</v>
      </c>
      <c r="AM83" s="32">
        <v>-1423.69</v>
      </c>
      <c r="AN83" s="32">
        <v>-1</v>
      </c>
      <c r="AO83" s="32">
        <v>1</v>
      </c>
    </row>
    <row r="84" spans="1:41">
      <c r="A84" s="28" t="s">
        <v>762</v>
      </c>
      <c r="B84" s="22" t="s">
        <v>763</v>
      </c>
      <c r="C84" s="29">
        <v>134</v>
      </c>
      <c r="D84" s="29">
        <v>495</v>
      </c>
      <c r="E84" s="29">
        <v>361</v>
      </c>
      <c r="F84" s="30">
        <v>0.72929292929292933</v>
      </c>
      <c r="H84" s="29">
        <v>4032.69</v>
      </c>
      <c r="I84" s="29">
        <v>2970</v>
      </c>
      <c r="J84" s="29">
        <v>-1062.69</v>
      </c>
      <c r="K84" s="30">
        <v>-0.3578080808080808</v>
      </c>
      <c r="O84" s="29">
        <v>5559.79</v>
      </c>
      <c r="S84" s="29">
        <v>18179.84</v>
      </c>
      <c r="T84" s="29">
        <v>1492779.78</v>
      </c>
      <c r="U84" s="29">
        <v>1453480.73</v>
      </c>
      <c r="V84" s="29">
        <v>56066.63</v>
      </c>
      <c r="W84" s="29">
        <v>45000</v>
      </c>
      <c r="Y84" s="31">
        <v>5</v>
      </c>
      <c r="Z84" s="29">
        <v>301371.65000000002</v>
      </c>
      <c r="AA84" s="29">
        <v>297526.14</v>
      </c>
      <c r="AD84" s="32">
        <v>-5559.79</v>
      </c>
      <c r="AE84" s="32">
        <v>-2737.92</v>
      </c>
      <c r="AF84" s="32">
        <v>-3750</v>
      </c>
      <c r="AG84" s="32">
        <v>1012.08</v>
      </c>
      <c r="AH84" s="32">
        <v>-18179.84</v>
      </c>
      <c r="AI84" s="32">
        <v>-56066.63</v>
      </c>
      <c r="AJ84" s="32">
        <v>-22608.92</v>
      </c>
      <c r="AK84" s="32">
        <v>-18750</v>
      </c>
      <c r="AL84" s="32">
        <v>-45000</v>
      </c>
      <c r="AM84" s="32">
        <v>-3858.92</v>
      </c>
      <c r="AN84" s="32">
        <v>-1</v>
      </c>
      <c r="AO84" s="32">
        <v>1</v>
      </c>
    </row>
    <row r="85" spans="1:41">
      <c r="A85" s="28" t="s">
        <v>764</v>
      </c>
      <c r="B85" s="22" t="s">
        <v>765</v>
      </c>
      <c r="C85" s="29">
        <v>762.92</v>
      </c>
      <c r="D85" s="29">
        <v>3750</v>
      </c>
      <c r="E85" s="29">
        <v>2987.08</v>
      </c>
      <c r="F85" s="30">
        <v>0.79655466666666663</v>
      </c>
      <c r="H85" s="29">
        <v>23371.84</v>
      </c>
      <c r="I85" s="29">
        <v>22500</v>
      </c>
      <c r="J85" s="29">
        <v>-871.84</v>
      </c>
      <c r="K85" s="30">
        <v>-3.8748444444444446E-2</v>
      </c>
      <c r="O85" s="29">
        <v>1855.75</v>
      </c>
      <c r="S85" s="29">
        <v>11764.33</v>
      </c>
      <c r="T85" s="29">
        <v>1492779.78</v>
      </c>
      <c r="U85" s="29">
        <v>1453480.73</v>
      </c>
      <c r="V85" s="29">
        <v>21566.17</v>
      </c>
      <c r="W85" s="29">
        <v>16200</v>
      </c>
      <c r="Y85" s="31">
        <v>5</v>
      </c>
      <c r="Z85" s="29">
        <v>301371.65000000002</v>
      </c>
      <c r="AA85" s="29">
        <v>297526.14</v>
      </c>
      <c r="AD85" s="32">
        <v>-1855.75</v>
      </c>
      <c r="AE85" s="32">
        <v>-1193.3499999999999</v>
      </c>
      <c r="AF85" s="32">
        <v>-1500</v>
      </c>
      <c r="AG85" s="32">
        <v>306.64999999999998</v>
      </c>
      <c r="AH85" s="32">
        <v>-11764.33</v>
      </c>
      <c r="AI85" s="32">
        <v>-21566.17</v>
      </c>
      <c r="AJ85" s="32">
        <v>-9609.49</v>
      </c>
      <c r="AK85" s="32">
        <v>-6600</v>
      </c>
      <c r="AL85" s="32">
        <v>-16200</v>
      </c>
      <c r="AM85" s="32">
        <v>-3009.49</v>
      </c>
      <c r="AN85" s="32">
        <v>-1</v>
      </c>
      <c r="AO85" s="32">
        <v>1</v>
      </c>
    </row>
    <row r="86" spans="1:41">
      <c r="A86" s="28" t="s">
        <v>766</v>
      </c>
      <c r="B86" s="22" t="s">
        <v>767</v>
      </c>
      <c r="C86" s="29">
        <v>1583.39</v>
      </c>
      <c r="D86" s="29">
        <v>1500</v>
      </c>
      <c r="E86" s="29">
        <v>-83.39</v>
      </c>
      <c r="F86" s="30">
        <v>-5.5593333333333335E-2</v>
      </c>
      <c r="H86" s="29">
        <v>11192.88</v>
      </c>
      <c r="I86" s="29">
        <v>8100</v>
      </c>
      <c r="J86" s="29">
        <v>-3092.88</v>
      </c>
      <c r="K86" s="30">
        <v>-0.38183703703703703</v>
      </c>
      <c r="O86" s="29">
        <v>551</v>
      </c>
      <c r="S86" s="29">
        <v>6690.59</v>
      </c>
      <c r="T86" s="29">
        <v>1492779.78</v>
      </c>
      <c r="U86" s="29">
        <v>1453480.73</v>
      </c>
      <c r="V86" s="29">
        <v>18853.099999999999</v>
      </c>
      <c r="W86" s="29">
        <v>14400</v>
      </c>
      <c r="Y86" s="31">
        <v>5</v>
      </c>
      <c r="Z86" s="29">
        <v>301371.65000000002</v>
      </c>
      <c r="AA86" s="29">
        <v>297526.14</v>
      </c>
      <c r="AD86" s="32">
        <v>-551</v>
      </c>
      <c r="AE86" s="32">
        <v>-1474.06</v>
      </c>
      <c r="AF86" s="32">
        <v>-1200</v>
      </c>
      <c r="AG86" s="32">
        <v>-274.06</v>
      </c>
      <c r="AH86" s="32">
        <v>-6690.59</v>
      </c>
      <c r="AI86" s="32">
        <v>-18853.099999999999</v>
      </c>
      <c r="AJ86" s="32">
        <v>-4465.5600000000004</v>
      </c>
      <c r="AK86" s="32">
        <v>-6000</v>
      </c>
      <c r="AL86" s="32">
        <v>-14400</v>
      </c>
      <c r="AM86" s="32">
        <v>1534.44</v>
      </c>
      <c r="AN86" s="32">
        <v>-1</v>
      </c>
      <c r="AO86" s="32">
        <v>1</v>
      </c>
    </row>
    <row r="87" spans="1:41">
      <c r="A87" s="28" t="s">
        <v>768</v>
      </c>
      <c r="B87" s="22" t="s">
        <v>769</v>
      </c>
      <c r="C87" s="29">
        <v>1208.29</v>
      </c>
      <c r="D87" s="29">
        <v>1200</v>
      </c>
      <c r="E87" s="29">
        <v>-8.2899999999999991</v>
      </c>
      <c r="F87" s="30">
        <v>-6.9083333333333332E-3</v>
      </c>
      <c r="H87" s="29">
        <v>5673.85</v>
      </c>
      <c r="I87" s="29">
        <v>7200</v>
      </c>
      <c r="J87" s="29">
        <v>1526.15</v>
      </c>
      <c r="K87" s="30">
        <v>0.21196527777777777</v>
      </c>
      <c r="O87" s="29">
        <v>0</v>
      </c>
      <c r="S87" s="29">
        <v>0</v>
      </c>
      <c r="T87" s="29">
        <v>1492779.78</v>
      </c>
      <c r="U87" s="29">
        <v>1453480.73</v>
      </c>
      <c r="V87" s="29">
        <v>0</v>
      </c>
      <c r="W87" s="29">
        <v>1000</v>
      </c>
      <c r="Y87" s="31">
        <v>5</v>
      </c>
      <c r="Z87" s="29">
        <v>301371.65000000002</v>
      </c>
      <c r="AA87" s="29">
        <v>297526.14</v>
      </c>
      <c r="AD87" s="32">
        <v>0</v>
      </c>
      <c r="AE87" s="32">
        <v>0</v>
      </c>
      <c r="AF87" s="32">
        <v>0</v>
      </c>
      <c r="AG87" s="32">
        <v>0</v>
      </c>
      <c r="AH87" s="32">
        <v>0</v>
      </c>
      <c r="AI87" s="32">
        <v>0</v>
      </c>
      <c r="AJ87" s="32">
        <v>0</v>
      </c>
      <c r="AK87" s="32">
        <v>-500</v>
      </c>
      <c r="AL87" s="32">
        <v>-1000</v>
      </c>
      <c r="AM87" s="32">
        <v>500</v>
      </c>
      <c r="AN87" s="32">
        <v>-1</v>
      </c>
      <c r="AO87" s="32">
        <v>1</v>
      </c>
    </row>
    <row r="88" spans="1:41">
      <c r="A88" s="28" t="s">
        <v>770</v>
      </c>
      <c r="B88" s="22" t="s">
        <v>771</v>
      </c>
      <c r="C88" s="29">
        <v>0</v>
      </c>
      <c r="D88" s="29">
        <v>0</v>
      </c>
      <c r="E88" s="29">
        <v>0</v>
      </c>
      <c r="F88" s="30">
        <v>0</v>
      </c>
      <c r="H88" s="29">
        <v>0</v>
      </c>
      <c r="I88" s="29">
        <v>500</v>
      </c>
      <c r="J88" s="29">
        <v>500</v>
      </c>
      <c r="K88" s="30">
        <v>1</v>
      </c>
      <c r="O88" s="29">
        <v>130</v>
      </c>
      <c r="S88" s="29">
        <v>1110</v>
      </c>
      <c r="T88" s="29">
        <v>1492779.78</v>
      </c>
      <c r="U88" s="29">
        <v>1453480.73</v>
      </c>
      <c r="V88" s="29">
        <v>2260</v>
      </c>
      <c r="W88" s="29">
        <v>4500</v>
      </c>
      <c r="Y88" s="31">
        <v>5</v>
      </c>
      <c r="Z88" s="29">
        <v>301371.65000000002</v>
      </c>
      <c r="AA88" s="29">
        <v>297526.14</v>
      </c>
      <c r="AD88" s="32">
        <v>-130</v>
      </c>
      <c r="AE88" s="32">
        <v>-1160</v>
      </c>
      <c r="AF88" s="32">
        <v>-500</v>
      </c>
      <c r="AG88" s="32">
        <v>-660</v>
      </c>
      <c r="AH88" s="32">
        <v>-1110</v>
      </c>
      <c r="AI88" s="32">
        <v>-2260</v>
      </c>
      <c r="AJ88" s="32">
        <v>-2290</v>
      </c>
      <c r="AK88" s="32">
        <v>-1750</v>
      </c>
      <c r="AL88" s="32">
        <v>-4500</v>
      </c>
      <c r="AM88" s="32">
        <v>-540</v>
      </c>
      <c r="AN88" s="32">
        <v>-1</v>
      </c>
      <c r="AO88" s="32">
        <v>1</v>
      </c>
    </row>
    <row r="89" spans="1:41">
      <c r="A89" s="28" t="s">
        <v>772</v>
      </c>
      <c r="B89" s="22" t="s">
        <v>773</v>
      </c>
      <c r="C89" s="29">
        <v>980</v>
      </c>
      <c r="D89" s="29">
        <v>500</v>
      </c>
      <c r="E89" s="29">
        <v>-480</v>
      </c>
      <c r="F89" s="30">
        <v>-0.96</v>
      </c>
      <c r="G89" s="22" t="s">
        <v>1012</v>
      </c>
      <c r="H89" s="29">
        <v>3270</v>
      </c>
      <c r="I89" s="29">
        <v>2250</v>
      </c>
      <c r="J89" s="29">
        <v>-1020</v>
      </c>
      <c r="K89" s="30">
        <v>-0.45333333333333331</v>
      </c>
      <c r="O89" s="29">
        <v>400</v>
      </c>
      <c r="S89" s="29">
        <v>700</v>
      </c>
      <c r="T89" s="29">
        <v>1492779.78</v>
      </c>
      <c r="U89" s="29">
        <v>1453480.73</v>
      </c>
      <c r="V89" s="29">
        <v>8920</v>
      </c>
      <c r="W89" s="29">
        <v>6000</v>
      </c>
      <c r="Y89" s="31">
        <v>5</v>
      </c>
      <c r="Z89" s="29">
        <v>301371.65000000002</v>
      </c>
      <c r="AA89" s="29">
        <v>297526.14</v>
      </c>
      <c r="AD89" s="32">
        <v>-400</v>
      </c>
      <c r="AE89" s="32">
        <v>-2455</v>
      </c>
      <c r="AF89" s="32">
        <v>-500</v>
      </c>
      <c r="AG89" s="32">
        <v>-1955</v>
      </c>
      <c r="AH89" s="32">
        <v>-700</v>
      </c>
      <c r="AI89" s="32">
        <v>-8920</v>
      </c>
      <c r="AJ89" s="32">
        <v>-5625</v>
      </c>
      <c r="AK89" s="32">
        <v>-2500</v>
      </c>
      <c r="AL89" s="32">
        <v>-6000</v>
      </c>
      <c r="AM89" s="32">
        <v>-3125</v>
      </c>
      <c r="AN89" s="32">
        <v>-1</v>
      </c>
      <c r="AO89" s="32">
        <v>1</v>
      </c>
    </row>
    <row r="90" spans="1:41">
      <c r="A90" s="28" t="s">
        <v>774</v>
      </c>
      <c r="B90" s="22" t="s">
        <v>775</v>
      </c>
      <c r="C90" s="29">
        <v>-690</v>
      </c>
      <c r="D90" s="29">
        <v>500</v>
      </c>
      <c r="E90" s="29">
        <v>1190</v>
      </c>
      <c r="F90" s="30">
        <v>2.38</v>
      </c>
      <c r="G90" s="22" t="s">
        <v>1013</v>
      </c>
      <c r="H90" s="29">
        <v>4935</v>
      </c>
      <c r="I90" s="29">
        <v>3000</v>
      </c>
      <c r="J90" s="29">
        <v>-1935</v>
      </c>
      <c r="K90" s="30">
        <v>-0.64500000000000002</v>
      </c>
      <c r="O90" s="34">
        <v>9007.01</v>
      </c>
      <c r="S90" s="34">
        <v>41381.61</v>
      </c>
      <c r="V90" s="34">
        <v>121074.69</v>
      </c>
      <c r="W90" s="34">
        <v>93040</v>
      </c>
      <c r="Y90" s="36">
        <v>5</v>
      </c>
      <c r="AD90" s="37">
        <v>-9007.01</v>
      </c>
      <c r="AE90" s="37">
        <v>-9285.74</v>
      </c>
      <c r="AF90" s="37">
        <v>-7945</v>
      </c>
      <c r="AG90" s="37">
        <v>-1340.7399999999998</v>
      </c>
      <c r="AH90" s="37">
        <v>-41381.61</v>
      </c>
      <c r="AI90" s="37">
        <v>-121074.69</v>
      </c>
      <c r="AJ90" s="37">
        <v>-48497.659999999996</v>
      </c>
      <c r="AK90" s="37">
        <v>-38575</v>
      </c>
      <c r="AL90" s="37">
        <v>-93040</v>
      </c>
      <c r="AM90" s="37">
        <v>-9922.66</v>
      </c>
    </row>
    <row r="91" spans="1:41">
      <c r="B91" s="33" t="s">
        <v>53</v>
      </c>
      <c r="C91" s="34">
        <v>3978.6000000000004</v>
      </c>
      <c r="D91" s="34">
        <v>7945</v>
      </c>
      <c r="E91" s="34">
        <v>3966.4</v>
      </c>
      <c r="F91" s="35">
        <v>0.49923222152297042</v>
      </c>
      <c r="H91" s="34">
        <v>52476.259999999995</v>
      </c>
      <c r="I91" s="34">
        <v>46520</v>
      </c>
      <c r="J91" s="34">
        <v>-5956.26</v>
      </c>
      <c r="K91" s="35">
        <v>-0.12803654342218401</v>
      </c>
    </row>
    <row r="92" spans="1:41">
      <c r="A92" s="27" t="s">
        <v>776</v>
      </c>
      <c r="O92" s="29">
        <v>0</v>
      </c>
      <c r="S92" s="29">
        <v>0</v>
      </c>
      <c r="T92" s="29">
        <v>1492779.78</v>
      </c>
      <c r="U92" s="29">
        <v>1453480.73</v>
      </c>
      <c r="V92" s="29">
        <v>0</v>
      </c>
      <c r="W92" s="29">
        <v>1500</v>
      </c>
      <c r="Y92" s="31">
        <v>5</v>
      </c>
      <c r="Z92" s="29">
        <v>301371.65000000002</v>
      </c>
      <c r="AA92" s="29">
        <v>297526.14</v>
      </c>
      <c r="AD92" s="32">
        <v>0</v>
      </c>
      <c r="AE92" s="32">
        <v>-850</v>
      </c>
      <c r="AF92" s="32">
        <v>-250</v>
      </c>
      <c r="AG92" s="32">
        <v>-600</v>
      </c>
      <c r="AH92" s="32">
        <v>0</v>
      </c>
      <c r="AI92" s="32">
        <v>0</v>
      </c>
      <c r="AJ92" s="32">
        <v>-1502.04</v>
      </c>
      <c r="AK92" s="32">
        <v>-750</v>
      </c>
      <c r="AL92" s="32">
        <v>-1500</v>
      </c>
      <c r="AM92" s="32">
        <v>-752.04</v>
      </c>
      <c r="AN92" s="32">
        <v>-1</v>
      </c>
      <c r="AO92" s="32">
        <v>1</v>
      </c>
    </row>
    <row r="93" spans="1:41">
      <c r="A93" s="28" t="s">
        <v>777</v>
      </c>
      <c r="B93" s="22" t="s">
        <v>778</v>
      </c>
      <c r="C93" s="29">
        <v>445</v>
      </c>
      <c r="D93" s="29">
        <v>0</v>
      </c>
      <c r="E93" s="29">
        <v>-445</v>
      </c>
      <c r="F93" s="30">
        <v>-1</v>
      </c>
      <c r="G93" s="22" t="s">
        <v>1014</v>
      </c>
      <c r="H93" s="29">
        <v>1947.04</v>
      </c>
      <c r="I93" s="29">
        <v>750</v>
      </c>
      <c r="J93" s="29">
        <v>-1197.04</v>
      </c>
      <c r="K93" s="30">
        <v>-1.5960533333333333</v>
      </c>
      <c r="O93" s="29">
        <v>7441.55</v>
      </c>
      <c r="S93" s="29">
        <v>19033.18</v>
      </c>
      <c r="T93" s="29">
        <v>1492779.78</v>
      </c>
      <c r="U93" s="29">
        <v>1453480.73</v>
      </c>
      <c r="V93" s="29">
        <v>33685.5</v>
      </c>
      <c r="W93" s="29">
        <v>28200</v>
      </c>
      <c r="Y93" s="31">
        <v>5</v>
      </c>
      <c r="Z93" s="29">
        <v>301371.65000000002</v>
      </c>
      <c r="AA93" s="29">
        <v>297526.14</v>
      </c>
      <c r="AD93" s="32">
        <v>-7441.55</v>
      </c>
      <c r="AE93" s="32">
        <v>-1792.76</v>
      </c>
      <c r="AF93" s="32">
        <v>-2350</v>
      </c>
      <c r="AG93" s="32">
        <v>557.24</v>
      </c>
      <c r="AH93" s="32">
        <v>-19033.18</v>
      </c>
      <c r="AI93" s="32">
        <v>-33685.5</v>
      </c>
      <c r="AJ93" s="32">
        <v>-11061.97</v>
      </c>
      <c r="AK93" s="32">
        <v>-11750</v>
      </c>
      <c r="AL93" s="32">
        <v>-28200</v>
      </c>
      <c r="AM93" s="32">
        <v>688.03</v>
      </c>
      <c r="AN93" s="32">
        <v>-1</v>
      </c>
      <c r="AO93" s="32">
        <v>1</v>
      </c>
    </row>
    <row r="94" spans="1:41">
      <c r="A94" s="28" t="s">
        <v>779</v>
      </c>
      <c r="B94" s="22" t="s">
        <v>780</v>
      </c>
      <c r="C94" s="29">
        <v>1559.24</v>
      </c>
      <c r="D94" s="29">
        <v>2350</v>
      </c>
      <c r="E94" s="29">
        <v>790.76</v>
      </c>
      <c r="F94" s="30">
        <v>0.33649361702127661</v>
      </c>
      <c r="H94" s="29">
        <v>12621.21</v>
      </c>
      <c r="I94" s="29">
        <v>14100</v>
      </c>
      <c r="J94" s="29">
        <v>1478.79</v>
      </c>
      <c r="K94" s="30">
        <v>0.10487872340425532</v>
      </c>
      <c r="O94" s="29">
        <v>1653.84</v>
      </c>
      <c r="S94" s="29">
        <v>8827.52</v>
      </c>
      <c r="T94" s="29">
        <v>1492779.78</v>
      </c>
      <c r="U94" s="29">
        <v>1453480.73</v>
      </c>
      <c r="V94" s="29">
        <v>15146.21</v>
      </c>
      <c r="W94" s="29">
        <v>13200</v>
      </c>
      <c r="Y94" s="31">
        <v>5</v>
      </c>
      <c r="Z94" s="29">
        <v>301371.65000000002</v>
      </c>
      <c r="AA94" s="29">
        <v>297526.14</v>
      </c>
      <c r="AD94" s="32">
        <v>-1653.84</v>
      </c>
      <c r="AE94" s="32">
        <v>-175.85</v>
      </c>
      <c r="AF94" s="32">
        <v>-1100</v>
      </c>
      <c r="AG94" s="32">
        <v>924.15</v>
      </c>
      <c r="AH94" s="32">
        <v>-8827.52</v>
      </c>
      <c r="AI94" s="32">
        <v>-15146.21</v>
      </c>
      <c r="AJ94" s="32">
        <v>-4088.92</v>
      </c>
      <c r="AK94" s="32">
        <v>-5500</v>
      </c>
      <c r="AL94" s="32">
        <v>-13200</v>
      </c>
      <c r="AM94" s="32">
        <v>1411.08</v>
      </c>
      <c r="AN94" s="32">
        <v>-1</v>
      </c>
      <c r="AO94" s="32">
        <v>1</v>
      </c>
    </row>
    <row r="95" spans="1:41">
      <c r="A95" s="28" t="s">
        <v>783</v>
      </c>
      <c r="B95" s="22" t="s">
        <v>784</v>
      </c>
      <c r="C95" s="29">
        <v>338</v>
      </c>
      <c r="D95" s="29">
        <v>1100</v>
      </c>
      <c r="E95" s="29">
        <v>762</v>
      </c>
      <c r="F95" s="30">
        <v>0.69272727272727275</v>
      </c>
      <c r="H95" s="29">
        <v>4426.92</v>
      </c>
      <c r="I95" s="29">
        <v>6600</v>
      </c>
      <c r="J95" s="29">
        <v>2173.08</v>
      </c>
      <c r="K95" s="30">
        <v>0.32925454545454547</v>
      </c>
      <c r="O95" s="29">
        <v>1985.61</v>
      </c>
      <c r="S95" s="29">
        <v>4798.1000000000004</v>
      </c>
      <c r="T95" s="29">
        <v>1492779.78</v>
      </c>
      <c r="U95" s="29">
        <v>1453480.73</v>
      </c>
      <c r="V95" s="29">
        <v>19717.86</v>
      </c>
      <c r="W95" s="29">
        <v>13250</v>
      </c>
      <c r="Y95" s="31">
        <v>5</v>
      </c>
      <c r="Z95" s="29">
        <v>301371.65000000002</v>
      </c>
      <c r="AA95" s="29">
        <v>297526.14</v>
      </c>
      <c r="AD95" s="32">
        <v>-1985.61</v>
      </c>
      <c r="AE95" s="32">
        <v>-1123.27</v>
      </c>
      <c r="AF95" s="32">
        <v>-1000</v>
      </c>
      <c r="AG95" s="32">
        <v>-123.27</v>
      </c>
      <c r="AH95" s="32">
        <v>-4798.1000000000004</v>
      </c>
      <c r="AI95" s="32">
        <v>-19717.86</v>
      </c>
      <c r="AJ95" s="32">
        <v>-4238.0600000000004</v>
      </c>
      <c r="AK95" s="32">
        <v>-4250</v>
      </c>
      <c r="AL95" s="32">
        <v>-13250</v>
      </c>
      <c r="AM95" s="32">
        <v>11.94</v>
      </c>
      <c r="AN95" s="32">
        <v>-1</v>
      </c>
      <c r="AO95" s="32">
        <v>1</v>
      </c>
    </row>
    <row r="96" spans="1:41">
      <c r="A96" s="28" t="s">
        <v>785</v>
      </c>
      <c r="B96" s="22" t="s">
        <v>786</v>
      </c>
      <c r="C96" s="29">
        <v>1086.3800000000001</v>
      </c>
      <c r="D96" s="29">
        <v>1500</v>
      </c>
      <c r="E96" s="29">
        <v>413.62</v>
      </c>
      <c r="F96" s="30">
        <v>0.27574666666666664</v>
      </c>
      <c r="H96" s="29">
        <v>5324.44</v>
      </c>
      <c r="I96" s="29">
        <v>5750</v>
      </c>
      <c r="J96" s="29">
        <v>425.56</v>
      </c>
      <c r="K96" s="30">
        <v>7.40104347826087E-2</v>
      </c>
      <c r="O96" s="29">
        <v>613.65</v>
      </c>
      <c r="S96" s="29">
        <v>2669.38</v>
      </c>
      <c r="T96" s="29">
        <v>1492779.78</v>
      </c>
      <c r="U96" s="29">
        <v>1453480.73</v>
      </c>
      <c r="V96" s="29">
        <v>5543.6</v>
      </c>
      <c r="W96" s="29">
        <v>6000</v>
      </c>
      <c r="Y96" s="31">
        <v>5</v>
      </c>
      <c r="Z96" s="29">
        <v>301371.65000000002</v>
      </c>
      <c r="AA96" s="29">
        <v>297526.14</v>
      </c>
      <c r="AD96" s="32">
        <v>-613.65</v>
      </c>
      <c r="AE96" s="32">
        <v>-328.86</v>
      </c>
      <c r="AF96" s="32">
        <v>-500</v>
      </c>
      <c r="AG96" s="32">
        <v>171.14</v>
      </c>
      <c r="AH96" s="32">
        <v>-2669.38</v>
      </c>
      <c r="AI96" s="32">
        <v>-5543.6</v>
      </c>
      <c r="AJ96" s="32">
        <v>-2021.47</v>
      </c>
      <c r="AK96" s="32">
        <v>-2500</v>
      </c>
      <c r="AL96" s="32">
        <v>-6000</v>
      </c>
      <c r="AM96" s="32">
        <v>478.53</v>
      </c>
      <c r="AN96" s="32">
        <v>-1</v>
      </c>
      <c r="AO96" s="32">
        <v>1</v>
      </c>
    </row>
    <row r="97" spans="1:41">
      <c r="A97" s="28" t="s">
        <v>787</v>
      </c>
      <c r="B97" s="22" t="s">
        <v>788</v>
      </c>
      <c r="C97" s="29">
        <v>606.88</v>
      </c>
      <c r="D97" s="29">
        <v>500</v>
      </c>
      <c r="E97" s="29">
        <v>-106.88</v>
      </c>
      <c r="F97" s="30">
        <v>-0.21376000000000001</v>
      </c>
      <c r="H97" s="29">
        <v>2628.35</v>
      </c>
      <c r="I97" s="29">
        <v>3000</v>
      </c>
      <c r="J97" s="29">
        <v>371.65</v>
      </c>
      <c r="K97" s="30">
        <v>0.12388333333333333</v>
      </c>
      <c r="O97" s="29">
        <v>5720.85</v>
      </c>
      <c r="S97" s="29">
        <v>21573.87</v>
      </c>
      <c r="T97" s="29">
        <v>1492779.78</v>
      </c>
      <c r="U97" s="29">
        <v>1453480.73</v>
      </c>
      <c r="V97" s="29">
        <v>54236.12</v>
      </c>
      <c r="W97" s="29">
        <v>36000</v>
      </c>
      <c r="Y97" s="31">
        <v>5</v>
      </c>
      <c r="Z97" s="29">
        <v>301371.65000000002</v>
      </c>
      <c r="AA97" s="29">
        <v>297526.14</v>
      </c>
      <c r="AD97" s="32">
        <v>-5720.85</v>
      </c>
      <c r="AE97" s="32">
        <v>-3900.11</v>
      </c>
      <c r="AF97" s="32">
        <v>-3000</v>
      </c>
      <c r="AG97" s="32">
        <v>-900.11</v>
      </c>
      <c r="AH97" s="32">
        <v>-21573.87</v>
      </c>
      <c r="AI97" s="32">
        <v>-54236.12</v>
      </c>
      <c r="AJ97" s="32">
        <v>-20000.37</v>
      </c>
      <c r="AK97" s="32">
        <v>-15000</v>
      </c>
      <c r="AL97" s="32">
        <v>-36000</v>
      </c>
      <c r="AM97" s="32">
        <v>-5000.37</v>
      </c>
      <c r="AN97" s="32">
        <v>-1</v>
      </c>
      <c r="AO97" s="32">
        <v>1</v>
      </c>
    </row>
    <row r="98" spans="1:41">
      <c r="A98" s="28" t="s">
        <v>789</v>
      </c>
      <c r="B98" s="22" t="s">
        <v>790</v>
      </c>
      <c r="C98" s="29">
        <v>2882.43</v>
      </c>
      <c r="D98" s="29">
        <v>3000</v>
      </c>
      <c r="E98" s="29">
        <v>117.57</v>
      </c>
      <c r="F98" s="30">
        <v>3.9190000000000003E-2</v>
      </c>
      <c r="H98" s="29">
        <v>22882.799999999999</v>
      </c>
      <c r="I98" s="29">
        <v>18000</v>
      </c>
      <c r="J98" s="29">
        <v>-4882.8</v>
      </c>
      <c r="K98" s="30">
        <v>-0.27126666666666666</v>
      </c>
      <c r="O98" s="29">
        <v>891</v>
      </c>
      <c r="S98" s="29">
        <v>4218.17</v>
      </c>
      <c r="T98" s="29">
        <v>1492779.78</v>
      </c>
      <c r="U98" s="29">
        <v>1453480.73</v>
      </c>
      <c r="V98" s="29">
        <v>10489.98</v>
      </c>
      <c r="W98" s="29">
        <v>8400</v>
      </c>
      <c r="Y98" s="31">
        <v>5</v>
      </c>
      <c r="Z98" s="29">
        <v>301371.65000000002</v>
      </c>
      <c r="AA98" s="29">
        <v>297526.14</v>
      </c>
      <c r="AD98" s="32">
        <v>-891</v>
      </c>
      <c r="AE98" s="32">
        <v>-800</v>
      </c>
      <c r="AF98" s="32">
        <v>-700</v>
      </c>
      <c r="AG98" s="32">
        <v>-100</v>
      </c>
      <c r="AH98" s="32">
        <v>-4218.17</v>
      </c>
      <c r="AI98" s="32">
        <v>-10489.98</v>
      </c>
      <c r="AJ98" s="32">
        <v>-5119.18</v>
      </c>
      <c r="AK98" s="32">
        <v>-3500</v>
      </c>
      <c r="AL98" s="32">
        <v>-8400</v>
      </c>
      <c r="AM98" s="32">
        <v>-1619.18</v>
      </c>
      <c r="AN98" s="32">
        <v>-1</v>
      </c>
      <c r="AO98" s="32">
        <v>1</v>
      </c>
    </row>
    <row r="99" spans="1:41">
      <c r="A99" s="28" t="s">
        <v>791</v>
      </c>
      <c r="B99" s="22" t="s">
        <v>792</v>
      </c>
      <c r="C99" s="29">
        <v>1171.96</v>
      </c>
      <c r="D99" s="29">
        <v>700</v>
      </c>
      <c r="E99" s="29">
        <v>-471.96</v>
      </c>
      <c r="F99" s="30">
        <v>-0.6742285714285714</v>
      </c>
      <c r="G99" s="22" t="s">
        <v>1015</v>
      </c>
      <c r="H99" s="29">
        <v>6291.14</v>
      </c>
      <c r="I99" s="29">
        <v>4200</v>
      </c>
      <c r="J99" s="29">
        <v>-2091.14</v>
      </c>
      <c r="K99" s="30">
        <v>-0.49789047619047622</v>
      </c>
      <c r="O99" s="29">
        <v>0</v>
      </c>
      <c r="S99" s="29">
        <v>209.52</v>
      </c>
      <c r="T99" s="29">
        <v>1492779.78</v>
      </c>
      <c r="U99" s="29">
        <v>1453480.73</v>
      </c>
      <c r="V99" s="29">
        <v>1135.52</v>
      </c>
      <c r="W99" s="29">
        <v>2400</v>
      </c>
      <c r="Y99" s="31">
        <v>5</v>
      </c>
      <c r="Z99" s="29">
        <v>301371.65000000002</v>
      </c>
      <c r="AA99" s="29">
        <v>297526.14</v>
      </c>
      <c r="AD99" s="32">
        <v>0</v>
      </c>
      <c r="AE99" s="32">
        <v>0</v>
      </c>
      <c r="AF99" s="32">
        <v>-200</v>
      </c>
      <c r="AG99" s="32">
        <v>200</v>
      </c>
      <c r="AH99" s="32">
        <v>-209.52</v>
      </c>
      <c r="AI99" s="32">
        <v>-1135.52</v>
      </c>
      <c r="AJ99" s="32">
        <v>0</v>
      </c>
      <c r="AK99" s="32">
        <v>-1000</v>
      </c>
      <c r="AL99" s="32">
        <v>-2400</v>
      </c>
      <c r="AM99" s="32">
        <v>1000</v>
      </c>
      <c r="AN99" s="32">
        <v>-1</v>
      </c>
      <c r="AO99" s="32">
        <v>1</v>
      </c>
    </row>
    <row r="100" spans="1:41">
      <c r="A100" s="28" t="s">
        <v>793</v>
      </c>
      <c r="B100" s="22" t="s">
        <v>794</v>
      </c>
      <c r="C100" s="29">
        <v>104.2</v>
      </c>
      <c r="D100" s="29">
        <v>200</v>
      </c>
      <c r="E100" s="29">
        <v>95.8</v>
      </c>
      <c r="F100" s="30">
        <v>0.47899999999999998</v>
      </c>
      <c r="H100" s="29">
        <v>104.2</v>
      </c>
      <c r="I100" s="29">
        <v>1200</v>
      </c>
      <c r="J100" s="29">
        <v>1095.8</v>
      </c>
      <c r="K100" s="30">
        <v>0.91316666666666668</v>
      </c>
      <c r="O100" s="29">
        <v>486.64</v>
      </c>
      <c r="S100" s="29">
        <v>1674.07</v>
      </c>
      <c r="T100" s="29">
        <v>1492779.78</v>
      </c>
      <c r="U100" s="29">
        <v>1453480.73</v>
      </c>
      <c r="V100" s="29">
        <v>3325.51</v>
      </c>
      <c r="W100" s="29">
        <v>2620</v>
      </c>
      <c r="Y100" s="31">
        <v>5</v>
      </c>
      <c r="Z100" s="29">
        <v>301371.65000000002</v>
      </c>
      <c r="AA100" s="29">
        <v>297526.14</v>
      </c>
      <c r="AD100" s="32">
        <v>-486.64</v>
      </c>
      <c r="AE100" s="32">
        <v>-257.63</v>
      </c>
      <c r="AF100" s="32">
        <v>-435</v>
      </c>
      <c r="AG100" s="32">
        <v>177.37</v>
      </c>
      <c r="AH100" s="32">
        <v>-1674.07</v>
      </c>
      <c r="AI100" s="32">
        <v>-3325.51</v>
      </c>
      <c r="AJ100" s="32">
        <v>-616.76</v>
      </c>
      <c r="AK100" s="32">
        <v>-875</v>
      </c>
      <c r="AL100" s="32">
        <v>-2620</v>
      </c>
      <c r="AM100" s="32">
        <v>258.24</v>
      </c>
      <c r="AN100" s="32">
        <v>-1</v>
      </c>
      <c r="AO100" s="32">
        <v>1</v>
      </c>
    </row>
    <row r="101" spans="1:41">
      <c r="A101" s="28" t="s">
        <v>795</v>
      </c>
      <c r="B101" s="22" t="s">
        <v>796</v>
      </c>
      <c r="C101" s="29">
        <v>154.11000000000001</v>
      </c>
      <c r="D101" s="29">
        <v>435</v>
      </c>
      <c r="E101" s="29">
        <v>280.89</v>
      </c>
      <c r="F101" s="30">
        <v>0.64572413793103445</v>
      </c>
      <c r="H101" s="29">
        <v>770.87</v>
      </c>
      <c r="I101" s="29">
        <v>1310</v>
      </c>
      <c r="J101" s="29">
        <v>539.13</v>
      </c>
      <c r="K101" s="30">
        <v>0.41154961832061071</v>
      </c>
      <c r="O101" s="29">
        <v>0</v>
      </c>
      <c r="S101" s="29">
        <v>515.67999999999995</v>
      </c>
      <c r="T101" s="29">
        <v>1492779.78</v>
      </c>
      <c r="U101" s="29">
        <v>1453480.73</v>
      </c>
      <c r="V101" s="29">
        <v>1068.3900000000001</v>
      </c>
      <c r="W101" s="29">
        <v>1200</v>
      </c>
      <c r="Y101" s="31">
        <v>5</v>
      </c>
      <c r="Z101" s="29">
        <v>301371.65000000002</v>
      </c>
      <c r="AA101" s="29">
        <v>297526.14</v>
      </c>
      <c r="AD101" s="32">
        <v>0</v>
      </c>
      <c r="AE101" s="32">
        <v>-23.88</v>
      </c>
      <c r="AF101" s="32">
        <v>0</v>
      </c>
      <c r="AG101" s="32">
        <v>-23.88</v>
      </c>
      <c r="AH101" s="32">
        <v>-515.67999999999995</v>
      </c>
      <c r="AI101" s="32">
        <v>-1068.3900000000001</v>
      </c>
      <c r="AJ101" s="32">
        <v>-452.79</v>
      </c>
      <c r="AK101" s="32">
        <v>-600</v>
      </c>
      <c r="AL101" s="32">
        <v>-1200</v>
      </c>
      <c r="AM101" s="32">
        <v>147.21</v>
      </c>
      <c r="AN101" s="32">
        <v>-1</v>
      </c>
      <c r="AO101" s="32">
        <v>1</v>
      </c>
    </row>
    <row r="102" spans="1:41">
      <c r="A102" s="28" t="s">
        <v>797</v>
      </c>
      <c r="B102" s="22" t="s">
        <v>798</v>
      </c>
      <c r="C102" s="29">
        <v>0</v>
      </c>
      <c r="D102" s="29">
        <v>0</v>
      </c>
      <c r="E102" s="29">
        <v>0</v>
      </c>
      <c r="F102" s="30">
        <v>0</v>
      </c>
      <c r="H102" s="29">
        <v>452.79</v>
      </c>
      <c r="I102" s="29">
        <v>600</v>
      </c>
      <c r="J102" s="29">
        <v>147.21</v>
      </c>
      <c r="K102" s="30">
        <v>0.24535000000000001</v>
      </c>
      <c r="O102" s="34">
        <v>18793.14</v>
      </c>
      <c r="S102" s="34">
        <v>63519.49</v>
      </c>
      <c r="V102" s="34">
        <v>144348.69000000003</v>
      </c>
      <c r="W102" s="34">
        <v>112770</v>
      </c>
      <c r="Y102" s="36">
        <v>5</v>
      </c>
      <c r="AD102" s="37">
        <v>-18793.14</v>
      </c>
      <c r="AE102" s="37">
        <v>-9252.3599999999988</v>
      </c>
      <c r="AF102" s="37">
        <v>-9535</v>
      </c>
      <c r="AG102" s="37">
        <v>282.64</v>
      </c>
      <c r="AH102" s="37">
        <v>-63519.49</v>
      </c>
      <c r="AI102" s="37">
        <v>-144348.69000000003</v>
      </c>
      <c r="AJ102" s="37">
        <v>-49101.560000000005</v>
      </c>
      <c r="AK102" s="37">
        <v>-45725</v>
      </c>
      <c r="AL102" s="37">
        <v>-112770</v>
      </c>
      <c r="AM102" s="37">
        <v>-3376.5600000000004</v>
      </c>
    </row>
    <row r="103" spans="1:41">
      <c r="A103" s="28" t="s">
        <v>801</v>
      </c>
      <c r="B103" s="22" t="s">
        <v>802</v>
      </c>
      <c r="C103" s="29">
        <v>510</v>
      </c>
      <c r="D103" s="29">
        <v>0</v>
      </c>
      <c r="E103" s="29">
        <v>-510</v>
      </c>
      <c r="F103" s="30">
        <v>-1</v>
      </c>
      <c r="H103" s="29">
        <v>510</v>
      </c>
      <c r="I103" s="29">
        <v>0</v>
      </c>
      <c r="J103" s="29">
        <v>-510</v>
      </c>
      <c r="K103" s="30">
        <v>-1</v>
      </c>
    </row>
    <row r="104" spans="1:41">
      <c r="B104" s="33" t="s">
        <v>776</v>
      </c>
      <c r="C104" s="34">
        <v>8858.2000000000007</v>
      </c>
      <c r="D104" s="34">
        <v>9785</v>
      </c>
      <c r="E104" s="34">
        <v>926.79999999999973</v>
      </c>
      <c r="F104" s="35">
        <v>9.4716402657128232E-2</v>
      </c>
      <c r="H104" s="34">
        <v>57959.759999999995</v>
      </c>
      <c r="I104" s="34">
        <v>55510</v>
      </c>
      <c r="J104" s="34">
        <v>-2449.7600000000002</v>
      </c>
      <c r="K104" s="35">
        <v>-4.4131868131868139E-2</v>
      </c>
      <c r="O104" s="29">
        <v>2565.6799999999998</v>
      </c>
      <c r="S104" s="29">
        <v>14113.75</v>
      </c>
      <c r="T104" s="29">
        <v>1492779.78</v>
      </c>
      <c r="U104" s="29">
        <v>1453480.73</v>
      </c>
      <c r="V104" s="29">
        <v>34908.160000000003</v>
      </c>
      <c r="W104" s="29">
        <v>53400</v>
      </c>
      <c r="Y104" s="31">
        <v>5</v>
      </c>
      <c r="Z104" s="29">
        <v>301371.65000000002</v>
      </c>
      <c r="AA104" s="29">
        <v>297526.14</v>
      </c>
      <c r="AD104" s="32">
        <v>-2565.6799999999998</v>
      </c>
      <c r="AE104" s="32">
        <v>-4151.01</v>
      </c>
      <c r="AF104" s="32">
        <v>-4450</v>
      </c>
      <c r="AG104" s="32">
        <v>298.99</v>
      </c>
      <c r="AH104" s="32">
        <v>-14113.75</v>
      </c>
      <c r="AI104" s="32">
        <v>-34908.160000000003</v>
      </c>
      <c r="AJ104" s="32">
        <v>-21285.8</v>
      </c>
      <c r="AK104" s="32">
        <v>-22250</v>
      </c>
      <c r="AL104" s="32">
        <v>-53400</v>
      </c>
      <c r="AM104" s="32">
        <v>964.2</v>
      </c>
      <c r="AN104" s="32">
        <v>-1</v>
      </c>
      <c r="AO104" s="32">
        <v>1</v>
      </c>
    </row>
    <row r="105" spans="1:41">
      <c r="A105" s="27" t="s">
        <v>803</v>
      </c>
      <c r="O105" s="29">
        <v>52.11</v>
      </c>
      <c r="S105" s="29">
        <v>196.8</v>
      </c>
      <c r="T105" s="29">
        <v>1492779.78</v>
      </c>
      <c r="U105" s="29">
        <v>1453480.73</v>
      </c>
      <c r="V105" s="29">
        <v>2467.9299999999998</v>
      </c>
      <c r="W105" s="29">
        <v>200</v>
      </c>
      <c r="Y105" s="31">
        <v>5</v>
      </c>
      <c r="Z105" s="29">
        <v>301371.65000000002</v>
      </c>
      <c r="AA105" s="29">
        <v>297526.14</v>
      </c>
      <c r="AD105" s="32">
        <v>-52.11</v>
      </c>
      <c r="AE105" s="32">
        <v>-142.13999999999999</v>
      </c>
      <c r="AF105" s="32">
        <v>0</v>
      </c>
      <c r="AG105" s="32">
        <v>-142.13999999999999</v>
      </c>
      <c r="AH105" s="32">
        <v>-196.8</v>
      </c>
      <c r="AI105" s="32">
        <v>-2467.9299999999998</v>
      </c>
      <c r="AJ105" s="32">
        <v>-597.57000000000005</v>
      </c>
      <c r="AK105" s="32">
        <v>-100</v>
      </c>
      <c r="AL105" s="32">
        <v>-200</v>
      </c>
      <c r="AM105" s="32">
        <v>-497.57</v>
      </c>
      <c r="AN105" s="32">
        <v>-1</v>
      </c>
      <c r="AO105" s="32">
        <v>1</v>
      </c>
    </row>
    <row r="106" spans="1:41">
      <c r="A106" s="28" t="s">
        <v>804</v>
      </c>
      <c r="B106" s="22" t="s">
        <v>805</v>
      </c>
      <c r="C106" s="29">
        <v>5404.13</v>
      </c>
      <c r="D106" s="29">
        <v>4450</v>
      </c>
      <c r="E106" s="29">
        <v>-954.13</v>
      </c>
      <c r="F106" s="30">
        <v>-0.21441123595505618</v>
      </c>
      <c r="H106" s="29">
        <v>26689.93</v>
      </c>
      <c r="I106" s="29">
        <v>26700</v>
      </c>
      <c r="J106" s="29">
        <v>10.07</v>
      </c>
      <c r="K106" s="30">
        <v>3.7715355805243448E-4</v>
      </c>
      <c r="O106" s="29">
        <v>0</v>
      </c>
      <c r="S106" s="29">
        <v>1228.25</v>
      </c>
      <c r="T106" s="29">
        <v>1492779.78</v>
      </c>
      <c r="U106" s="29">
        <v>1453480.73</v>
      </c>
      <c r="V106" s="29">
        <v>4938.74</v>
      </c>
      <c r="W106" s="29">
        <v>2520</v>
      </c>
      <c r="Y106" s="31">
        <v>5</v>
      </c>
      <c r="Z106" s="29">
        <v>301371.65000000002</v>
      </c>
      <c r="AA106" s="29">
        <v>297526.14</v>
      </c>
      <c r="AD106" s="32">
        <v>0</v>
      </c>
      <c r="AE106" s="32">
        <v>0</v>
      </c>
      <c r="AF106" s="32">
        <v>0</v>
      </c>
      <c r="AG106" s="32">
        <v>0</v>
      </c>
      <c r="AH106" s="32">
        <v>-1228.25</v>
      </c>
      <c r="AI106" s="32">
        <v>-4938.74</v>
      </c>
      <c r="AJ106" s="32">
        <v>-792.29</v>
      </c>
      <c r="AK106" s="32">
        <v>-2186</v>
      </c>
      <c r="AL106" s="32">
        <v>-2520</v>
      </c>
      <c r="AM106" s="32">
        <v>1393.71</v>
      </c>
      <c r="AN106" s="32">
        <v>-1</v>
      </c>
      <c r="AO106" s="32">
        <v>1</v>
      </c>
    </row>
    <row r="107" spans="1:41">
      <c r="A107" s="28" t="s">
        <v>806</v>
      </c>
      <c r="B107" s="22" t="s">
        <v>807</v>
      </c>
      <c r="C107" s="29">
        <v>138.44</v>
      </c>
      <c r="D107" s="29">
        <v>0</v>
      </c>
      <c r="E107" s="29">
        <v>-138.44</v>
      </c>
      <c r="F107" s="30">
        <v>-1</v>
      </c>
      <c r="H107" s="29">
        <v>736.01</v>
      </c>
      <c r="I107" s="29">
        <v>100</v>
      </c>
      <c r="J107" s="29">
        <v>-636.01</v>
      </c>
      <c r="K107" s="30">
        <v>-6.3601000000000001</v>
      </c>
      <c r="O107" s="29">
        <v>0</v>
      </c>
      <c r="S107" s="29">
        <v>691.25</v>
      </c>
      <c r="T107" s="29">
        <v>1492779.78</v>
      </c>
      <c r="U107" s="29">
        <v>1453480.73</v>
      </c>
      <c r="V107" s="29">
        <v>691.25</v>
      </c>
      <c r="W107" s="29">
        <v>690</v>
      </c>
      <c r="Y107" s="31">
        <v>5</v>
      </c>
      <c r="Z107" s="29">
        <v>301371.65000000002</v>
      </c>
      <c r="AA107" s="29">
        <v>297526.14</v>
      </c>
      <c r="AD107" s="32">
        <v>0</v>
      </c>
      <c r="AE107" s="32">
        <v>-1332.88</v>
      </c>
      <c r="AF107" s="32">
        <v>0</v>
      </c>
      <c r="AG107" s="32">
        <v>-1332.88</v>
      </c>
      <c r="AH107" s="32">
        <v>-691.25</v>
      </c>
      <c r="AI107" s="32">
        <v>-691.25</v>
      </c>
      <c r="AJ107" s="32">
        <v>-1712.92</v>
      </c>
      <c r="AK107" s="32">
        <v>-345</v>
      </c>
      <c r="AL107" s="32">
        <v>-690</v>
      </c>
      <c r="AM107" s="32">
        <v>-1367.92</v>
      </c>
      <c r="AN107" s="32">
        <v>-1</v>
      </c>
      <c r="AO107" s="32">
        <v>1</v>
      </c>
    </row>
    <row r="108" spans="1:41">
      <c r="A108" s="28" t="s">
        <v>808</v>
      </c>
      <c r="B108" s="22" t="s">
        <v>809</v>
      </c>
      <c r="C108" s="29">
        <v>920.52</v>
      </c>
      <c r="D108" s="29">
        <v>0</v>
      </c>
      <c r="E108" s="29">
        <v>-920.52</v>
      </c>
      <c r="F108" s="30">
        <v>-1</v>
      </c>
      <c r="G108" s="22" t="s">
        <v>1016</v>
      </c>
      <c r="H108" s="29">
        <v>1712.81</v>
      </c>
      <c r="I108" s="29">
        <v>2186</v>
      </c>
      <c r="J108" s="29">
        <v>473.19</v>
      </c>
      <c r="K108" s="30">
        <v>0.21646386093321135</v>
      </c>
      <c r="O108" s="29">
        <v>81.19</v>
      </c>
      <c r="S108" s="29">
        <v>355.24</v>
      </c>
      <c r="T108" s="29">
        <v>1492779.78</v>
      </c>
      <c r="U108" s="29">
        <v>1453480.73</v>
      </c>
      <c r="V108" s="29">
        <v>4821.37</v>
      </c>
      <c r="W108" s="29">
        <v>3500</v>
      </c>
      <c r="Y108" s="31">
        <v>5</v>
      </c>
      <c r="Z108" s="29">
        <v>301371.65000000002</v>
      </c>
      <c r="AA108" s="29">
        <v>297526.14</v>
      </c>
      <c r="AD108" s="32">
        <v>-81.19</v>
      </c>
      <c r="AE108" s="32">
        <v>-90.93</v>
      </c>
      <c r="AF108" s="32">
        <v>-250</v>
      </c>
      <c r="AG108" s="32">
        <v>159.07</v>
      </c>
      <c r="AH108" s="32">
        <v>-355.24</v>
      </c>
      <c r="AI108" s="32">
        <v>-4821.37</v>
      </c>
      <c r="AJ108" s="32">
        <v>-265.13</v>
      </c>
      <c r="AK108" s="32">
        <v>-1250</v>
      </c>
      <c r="AL108" s="32">
        <v>-3500</v>
      </c>
      <c r="AM108" s="32">
        <v>984.87</v>
      </c>
      <c r="AN108" s="32">
        <v>-1</v>
      </c>
      <c r="AO108" s="32">
        <v>1</v>
      </c>
    </row>
    <row r="109" spans="1:41">
      <c r="A109" s="28" t="s">
        <v>810</v>
      </c>
      <c r="B109" s="22" t="s">
        <v>811</v>
      </c>
      <c r="C109" s="29">
        <v>0</v>
      </c>
      <c r="D109" s="29">
        <v>0</v>
      </c>
      <c r="E109" s="29">
        <v>0</v>
      </c>
      <c r="F109" s="30">
        <v>0</v>
      </c>
      <c r="H109" s="29">
        <v>1712.92</v>
      </c>
      <c r="I109" s="29">
        <v>345</v>
      </c>
      <c r="J109" s="29">
        <v>-1367.92</v>
      </c>
      <c r="K109" s="30">
        <v>-3.9649855072463769</v>
      </c>
      <c r="O109" s="29">
        <v>497.99</v>
      </c>
      <c r="S109" s="29">
        <v>1596.4</v>
      </c>
      <c r="T109" s="29">
        <v>1492779.78</v>
      </c>
      <c r="U109" s="29">
        <v>1453480.73</v>
      </c>
      <c r="V109" s="29">
        <v>5322.23</v>
      </c>
      <c r="W109" s="29">
        <v>4800</v>
      </c>
      <c r="Y109" s="31">
        <v>5</v>
      </c>
      <c r="Z109" s="29">
        <v>301371.65000000002</v>
      </c>
      <c r="AA109" s="29">
        <v>297526.14</v>
      </c>
      <c r="AD109" s="32">
        <v>-497.99</v>
      </c>
      <c r="AE109" s="32">
        <v>-1030.1600000000001</v>
      </c>
      <c r="AF109" s="32">
        <v>-400</v>
      </c>
      <c r="AG109" s="32">
        <v>-630.16</v>
      </c>
      <c r="AH109" s="32">
        <v>-1596.4</v>
      </c>
      <c r="AI109" s="32">
        <v>-5322.23</v>
      </c>
      <c r="AJ109" s="32">
        <v>-3632.57</v>
      </c>
      <c r="AK109" s="32">
        <v>-2000</v>
      </c>
      <c r="AL109" s="32">
        <v>-4800</v>
      </c>
      <c r="AM109" s="32">
        <v>-1632.57</v>
      </c>
      <c r="AN109" s="32">
        <v>-1</v>
      </c>
      <c r="AO109" s="32">
        <v>1</v>
      </c>
    </row>
    <row r="110" spans="1:41">
      <c r="A110" s="28" t="s">
        <v>812</v>
      </c>
      <c r="B110" s="22" t="s">
        <v>813</v>
      </c>
      <c r="C110" s="29">
        <v>99.73</v>
      </c>
      <c r="D110" s="29">
        <v>250</v>
      </c>
      <c r="E110" s="29">
        <v>150.27000000000001</v>
      </c>
      <c r="F110" s="30">
        <v>0.60107999999999995</v>
      </c>
      <c r="H110" s="29">
        <v>364.86</v>
      </c>
      <c r="I110" s="29">
        <v>1500</v>
      </c>
      <c r="J110" s="29">
        <v>1135.1400000000001</v>
      </c>
      <c r="K110" s="30">
        <v>0.75675999999999999</v>
      </c>
      <c r="O110" s="29">
        <v>0</v>
      </c>
      <c r="S110" s="29">
        <v>1336</v>
      </c>
      <c r="T110" s="29">
        <v>1492779.78</v>
      </c>
      <c r="U110" s="29">
        <v>1453480.73</v>
      </c>
      <c r="V110" s="29">
        <v>12435.01</v>
      </c>
      <c r="W110" s="29">
        <v>6000</v>
      </c>
      <c r="Y110" s="31">
        <v>5</v>
      </c>
      <c r="Z110" s="29">
        <v>301371.65000000002</v>
      </c>
      <c r="AA110" s="29">
        <v>297526.14</v>
      </c>
      <c r="AD110" s="32">
        <v>0</v>
      </c>
      <c r="AE110" s="32">
        <v>-3313</v>
      </c>
      <c r="AF110" s="32">
        <v>-500</v>
      </c>
      <c r="AG110" s="32">
        <v>-2813</v>
      </c>
      <c r="AH110" s="32">
        <v>-1336</v>
      </c>
      <c r="AI110" s="32">
        <v>-12435.01</v>
      </c>
      <c r="AJ110" s="32">
        <v>-7831</v>
      </c>
      <c r="AK110" s="32">
        <v>-2500</v>
      </c>
      <c r="AL110" s="32">
        <v>-6000</v>
      </c>
      <c r="AM110" s="32">
        <v>-5331</v>
      </c>
      <c r="AN110" s="32">
        <v>-1</v>
      </c>
      <c r="AO110" s="32">
        <v>1</v>
      </c>
    </row>
    <row r="111" spans="1:41">
      <c r="A111" s="28" t="s">
        <v>814</v>
      </c>
      <c r="B111" s="22" t="s">
        <v>815</v>
      </c>
      <c r="C111" s="29">
        <v>179.1</v>
      </c>
      <c r="D111" s="29">
        <v>400</v>
      </c>
      <c r="E111" s="29">
        <v>220.9</v>
      </c>
      <c r="F111" s="30">
        <v>0.55225000000000002</v>
      </c>
      <c r="H111" s="29">
        <v>3811.67</v>
      </c>
      <c r="I111" s="29">
        <v>2400</v>
      </c>
      <c r="J111" s="29">
        <v>-1411.67</v>
      </c>
      <c r="K111" s="30">
        <v>-0.58819583333333336</v>
      </c>
      <c r="O111" s="29">
        <v>334.04</v>
      </c>
      <c r="S111" s="29">
        <v>1789.24</v>
      </c>
      <c r="T111" s="29">
        <v>1492779.78</v>
      </c>
      <c r="U111" s="29">
        <v>1453480.73</v>
      </c>
      <c r="V111" s="29">
        <v>3890.96</v>
      </c>
      <c r="W111" s="29">
        <v>4380</v>
      </c>
      <c r="Y111" s="31">
        <v>5</v>
      </c>
      <c r="Z111" s="29">
        <v>301371.65000000002</v>
      </c>
      <c r="AA111" s="29">
        <v>297526.14</v>
      </c>
      <c r="AD111" s="32">
        <v>-334.04</v>
      </c>
      <c r="AE111" s="32">
        <v>-159.12</v>
      </c>
      <c r="AF111" s="32">
        <v>-365</v>
      </c>
      <c r="AG111" s="32">
        <v>205.88</v>
      </c>
      <c r="AH111" s="32">
        <v>-1789.24</v>
      </c>
      <c r="AI111" s="32">
        <v>-3890.96</v>
      </c>
      <c r="AJ111" s="32">
        <v>-1775.29</v>
      </c>
      <c r="AK111" s="32">
        <v>-1825</v>
      </c>
      <c r="AL111" s="32">
        <v>-4380</v>
      </c>
      <c r="AM111" s="32">
        <v>49.71</v>
      </c>
      <c r="AN111" s="32">
        <v>-1</v>
      </c>
      <c r="AO111" s="32">
        <v>1</v>
      </c>
    </row>
    <row r="112" spans="1:41">
      <c r="A112" s="28" t="s">
        <v>816</v>
      </c>
      <c r="B112" s="22" t="s">
        <v>817</v>
      </c>
      <c r="C112" s="29">
        <v>1060</v>
      </c>
      <c r="D112" s="29">
        <v>500</v>
      </c>
      <c r="E112" s="29">
        <v>-560</v>
      </c>
      <c r="F112" s="30">
        <v>-1.1200000000000001</v>
      </c>
      <c r="G112" s="22" t="s">
        <v>1017</v>
      </c>
      <c r="H112" s="29">
        <v>8891</v>
      </c>
      <c r="I112" s="29">
        <v>3000</v>
      </c>
      <c r="J112" s="29">
        <v>-5891</v>
      </c>
      <c r="K112" s="30">
        <v>-1.9636666666666667</v>
      </c>
      <c r="O112" s="29">
        <v>778.78</v>
      </c>
      <c r="S112" s="29">
        <v>2743.66</v>
      </c>
      <c r="T112" s="29">
        <v>1492779.78</v>
      </c>
      <c r="U112" s="29">
        <v>1453480.73</v>
      </c>
      <c r="V112" s="29">
        <v>11907.95</v>
      </c>
      <c r="W112" s="29">
        <v>6000</v>
      </c>
      <c r="Y112" s="31">
        <v>5</v>
      </c>
      <c r="Z112" s="29">
        <v>301371.65000000002</v>
      </c>
      <c r="AA112" s="29">
        <v>297526.14</v>
      </c>
      <c r="AD112" s="32">
        <v>-778.78</v>
      </c>
      <c r="AE112" s="32">
        <v>-753.27</v>
      </c>
      <c r="AF112" s="32">
        <v>-500</v>
      </c>
      <c r="AG112" s="32">
        <v>-253.27</v>
      </c>
      <c r="AH112" s="32">
        <v>-2743.66</v>
      </c>
      <c r="AI112" s="32">
        <v>-11907.95</v>
      </c>
      <c r="AJ112" s="32">
        <v>-2726.71</v>
      </c>
      <c r="AK112" s="32">
        <v>-2500</v>
      </c>
      <c r="AL112" s="32">
        <v>-6000</v>
      </c>
      <c r="AM112" s="32">
        <v>-226.71</v>
      </c>
      <c r="AN112" s="32">
        <v>-1</v>
      </c>
      <c r="AO112" s="32">
        <v>1</v>
      </c>
    </row>
    <row r="113" spans="1:41">
      <c r="A113" s="28" t="s">
        <v>818</v>
      </c>
      <c r="B113" s="22" t="s">
        <v>819</v>
      </c>
      <c r="C113" s="29">
        <v>359.12</v>
      </c>
      <c r="D113" s="29">
        <v>365</v>
      </c>
      <c r="E113" s="29">
        <v>5.88</v>
      </c>
      <c r="F113" s="30">
        <v>1.6109589041095891E-2</v>
      </c>
      <c r="H113" s="29">
        <v>2134.41</v>
      </c>
      <c r="I113" s="29">
        <v>2190</v>
      </c>
      <c r="J113" s="29">
        <v>55.59</v>
      </c>
      <c r="K113" s="30">
        <v>2.5383561643835616E-2</v>
      </c>
      <c r="O113" s="34">
        <v>4309.79</v>
      </c>
      <c r="S113" s="34">
        <v>24050.590000000004</v>
      </c>
      <c r="V113" s="34">
        <v>81383.600000000006</v>
      </c>
      <c r="W113" s="34">
        <v>81490</v>
      </c>
      <c r="Y113" s="36">
        <v>5</v>
      </c>
      <c r="AD113" s="37">
        <v>-4309.79</v>
      </c>
      <c r="AE113" s="37">
        <v>-10972.510000000002</v>
      </c>
      <c r="AF113" s="37">
        <v>-6465</v>
      </c>
      <c r="AG113" s="37">
        <v>-4507.5100000000011</v>
      </c>
      <c r="AH113" s="37">
        <v>-24050.590000000004</v>
      </c>
      <c r="AI113" s="37">
        <v>-81383.600000000006</v>
      </c>
      <c r="AJ113" s="37">
        <v>-40619.279999999999</v>
      </c>
      <c r="AK113" s="37">
        <v>-34956</v>
      </c>
      <c r="AL113" s="37">
        <v>-81490</v>
      </c>
      <c r="AM113" s="37">
        <v>-5663.28</v>
      </c>
    </row>
    <row r="114" spans="1:41">
      <c r="A114" s="28" t="s">
        <v>820</v>
      </c>
      <c r="B114" s="22" t="s">
        <v>821</v>
      </c>
      <c r="C114" s="29">
        <v>56.74</v>
      </c>
      <c r="D114" s="29">
        <v>500</v>
      </c>
      <c r="E114" s="29">
        <v>443.26</v>
      </c>
      <c r="F114" s="30">
        <v>0.88651999999999997</v>
      </c>
      <c r="H114" s="29">
        <v>2783.45</v>
      </c>
      <c r="I114" s="29">
        <v>3000</v>
      </c>
      <c r="J114" s="29">
        <v>216.55</v>
      </c>
      <c r="K114" s="30">
        <v>7.2183333333333335E-2</v>
      </c>
    </row>
    <row r="115" spans="1:41">
      <c r="B115" s="33" t="s">
        <v>803</v>
      </c>
      <c r="C115" s="34">
        <v>8217.7800000000007</v>
      </c>
      <c r="D115" s="34">
        <v>6465</v>
      </c>
      <c r="E115" s="34">
        <v>-1752.78</v>
      </c>
      <c r="F115" s="35">
        <v>-0.27111832946635728</v>
      </c>
      <c r="H115" s="34">
        <v>48837.06</v>
      </c>
      <c r="I115" s="34">
        <v>41421</v>
      </c>
      <c r="J115" s="34">
        <v>-7416.0599999999995</v>
      </c>
      <c r="K115" s="35">
        <v>-0.17904106612587817</v>
      </c>
      <c r="O115" s="29">
        <v>1046.73</v>
      </c>
      <c r="S115" s="29">
        <v>3990.44</v>
      </c>
      <c r="T115" s="29">
        <v>1492779.78</v>
      </c>
      <c r="U115" s="29">
        <v>1453480.73</v>
      </c>
      <c r="V115" s="29">
        <v>7783.23</v>
      </c>
      <c r="W115" s="29">
        <v>9000</v>
      </c>
      <c r="Y115" s="31">
        <v>5</v>
      </c>
      <c r="Z115" s="29">
        <v>301371.65000000002</v>
      </c>
      <c r="AA115" s="29">
        <v>297526.14</v>
      </c>
      <c r="AD115" s="32">
        <v>-1046.73</v>
      </c>
      <c r="AE115" s="32">
        <v>-868.72</v>
      </c>
      <c r="AF115" s="32">
        <v>-750</v>
      </c>
      <c r="AG115" s="32">
        <v>-118.72</v>
      </c>
      <c r="AH115" s="32">
        <v>-3990.44</v>
      </c>
      <c r="AI115" s="32">
        <v>-7783.23</v>
      </c>
      <c r="AJ115" s="32">
        <v>-4694.24</v>
      </c>
      <c r="AK115" s="32">
        <v>-3750</v>
      </c>
      <c r="AL115" s="32">
        <v>-9000</v>
      </c>
      <c r="AM115" s="32">
        <v>-944.24</v>
      </c>
      <c r="AN115" s="32">
        <v>-1</v>
      </c>
      <c r="AO115" s="32">
        <v>1</v>
      </c>
    </row>
    <row r="116" spans="1:41">
      <c r="A116" s="27" t="s">
        <v>822</v>
      </c>
      <c r="O116" s="29">
        <v>307.93</v>
      </c>
      <c r="S116" s="29">
        <v>698.63</v>
      </c>
      <c r="T116" s="29">
        <v>1492779.78</v>
      </c>
      <c r="U116" s="29">
        <v>1453480.73</v>
      </c>
      <c r="V116" s="29">
        <v>3537.1</v>
      </c>
      <c r="W116" s="29">
        <v>1920</v>
      </c>
      <c r="Y116" s="31">
        <v>5</v>
      </c>
      <c r="Z116" s="29">
        <v>301371.65000000002</v>
      </c>
      <c r="AA116" s="29">
        <v>297526.14</v>
      </c>
      <c r="AD116" s="32">
        <v>-307.93</v>
      </c>
      <c r="AE116" s="32">
        <v>-290</v>
      </c>
      <c r="AF116" s="32">
        <v>-160</v>
      </c>
      <c r="AG116" s="32">
        <v>-130</v>
      </c>
      <c r="AH116" s="32">
        <v>-698.63</v>
      </c>
      <c r="AI116" s="32">
        <v>-3537.1</v>
      </c>
      <c r="AJ116" s="32">
        <v>-658.84</v>
      </c>
      <c r="AK116" s="32">
        <v>-800</v>
      </c>
      <c r="AL116" s="32">
        <v>-1920</v>
      </c>
      <c r="AM116" s="32">
        <v>141.16</v>
      </c>
      <c r="AN116" s="32">
        <v>-1</v>
      </c>
      <c r="AO116" s="32">
        <v>1</v>
      </c>
    </row>
    <row r="117" spans="1:41">
      <c r="A117" s="28" t="s">
        <v>823</v>
      </c>
      <c r="B117" s="22" t="s">
        <v>824</v>
      </c>
      <c r="C117" s="29">
        <v>866.78</v>
      </c>
      <c r="D117" s="29">
        <v>750</v>
      </c>
      <c r="E117" s="29">
        <v>-116.78</v>
      </c>
      <c r="F117" s="30">
        <v>-0.15570666666666666</v>
      </c>
      <c r="H117" s="29">
        <v>5561.02</v>
      </c>
      <c r="I117" s="29">
        <v>4500</v>
      </c>
      <c r="J117" s="29">
        <v>-1061.02</v>
      </c>
      <c r="K117" s="30">
        <v>-0.23578222222222223</v>
      </c>
      <c r="O117" s="29">
        <v>0</v>
      </c>
      <c r="S117" s="29">
        <v>217.9</v>
      </c>
      <c r="T117" s="29">
        <v>1492779.78</v>
      </c>
      <c r="U117" s="29">
        <v>1453480.73</v>
      </c>
      <c r="V117" s="29">
        <v>802.06</v>
      </c>
      <c r="W117" s="29">
        <v>600</v>
      </c>
      <c r="Y117" s="31">
        <v>5</v>
      </c>
      <c r="Z117" s="29">
        <v>301371.65000000002</v>
      </c>
      <c r="AA117" s="29">
        <v>297526.14</v>
      </c>
      <c r="AD117" s="32">
        <v>0</v>
      </c>
      <c r="AE117" s="32">
        <v>0</v>
      </c>
      <c r="AF117" s="32">
        <v>0</v>
      </c>
      <c r="AG117" s="32">
        <v>0</v>
      </c>
      <c r="AH117" s="32">
        <v>-217.9</v>
      </c>
      <c r="AI117" s="32">
        <v>-802.06</v>
      </c>
      <c r="AJ117" s="32">
        <v>-69.900000000000006</v>
      </c>
      <c r="AK117" s="32">
        <v>-300</v>
      </c>
      <c r="AL117" s="32">
        <v>-600</v>
      </c>
      <c r="AM117" s="32">
        <v>230.1</v>
      </c>
      <c r="AN117" s="32">
        <v>-1</v>
      </c>
      <c r="AO117" s="32">
        <v>1</v>
      </c>
    </row>
    <row r="118" spans="1:41">
      <c r="A118" s="28" t="s">
        <v>825</v>
      </c>
      <c r="B118" s="22" t="s">
        <v>826</v>
      </c>
      <c r="C118" s="29">
        <v>69.39</v>
      </c>
      <c r="D118" s="29">
        <v>160</v>
      </c>
      <c r="E118" s="29">
        <v>90.61</v>
      </c>
      <c r="F118" s="30">
        <v>0.5663125</v>
      </c>
      <c r="H118" s="29">
        <v>728.23</v>
      </c>
      <c r="I118" s="29">
        <v>960</v>
      </c>
      <c r="J118" s="29">
        <v>231.77</v>
      </c>
      <c r="K118" s="30">
        <v>0.24142708333333332</v>
      </c>
      <c r="O118" s="29">
        <v>107.15</v>
      </c>
      <c r="S118" s="29">
        <v>198.51</v>
      </c>
      <c r="T118" s="29">
        <v>1492779.78</v>
      </c>
      <c r="U118" s="29">
        <v>1453480.73</v>
      </c>
      <c r="V118" s="29">
        <v>685.6</v>
      </c>
      <c r="W118" s="29">
        <v>540</v>
      </c>
      <c r="Y118" s="31">
        <v>5</v>
      </c>
      <c r="Z118" s="29">
        <v>301371.65000000002</v>
      </c>
      <c r="AA118" s="29">
        <v>297526.14</v>
      </c>
      <c r="AD118" s="32">
        <v>-107.15</v>
      </c>
      <c r="AE118" s="32">
        <v>-93.84</v>
      </c>
      <c r="AF118" s="32">
        <v>-45</v>
      </c>
      <c r="AG118" s="32">
        <v>-48.84</v>
      </c>
      <c r="AH118" s="32">
        <v>-198.51</v>
      </c>
      <c r="AI118" s="32">
        <v>-685.6</v>
      </c>
      <c r="AJ118" s="32">
        <v>-435.18</v>
      </c>
      <c r="AK118" s="32">
        <v>-225</v>
      </c>
      <c r="AL118" s="32">
        <v>-540</v>
      </c>
      <c r="AM118" s="32">
        <v>-210.18</v>
      </c>
      <c r="AN118" s="32">
        <v>-1</v>
      </c>
      <c r="AO118" s="32">
        <v>1</v>
      </c>
    </row>
    <row r="119" spans="1:41">
      <c r="A119" s="28" t="s">
        <v>827</v>
      </c>
      <c r="B119" s="22" t="s">
        <v>828</v>
      </c>
      <c r="C119" s="29">
        <v>0</v>
      </c>
      <c r="D119" s="29">
        <v>0</v>
      </c>
      <c r="E119" s="29">
        <v>0</v>
      </c>
      <c r="F119" s="30">
        <v>0</v>
      </c>
      <c r="H119" s="29">
        <v>69.900000000000006</v>
      </c>
      <c r="I119" s="29">
        <v>300</v>
      </c>
      <c r="J119" s="29">
        <v>230.1</v>
      </c>
      <c r="K119" s="30">
        <v>0.76700000000000002</v>
      </c>
      <c r="O119" s="29">
        <v>0</v>
      </c>
      <c r="S119" s="29">
        <v>909.15</v>
      </c>
      <c r="T119" s="29">
        <v>1492779.78</v>
      </c>
      <c r="U119" s="29">
        <v>1453480.73</v>
      </c>
      <c r="V119" s="29">
        <v>2504.21</v>
      </c>
      <c r="W119" s="29">
        <v>960</v>
      </c>
      <c r="Y119" s="31">
        <v>5</v>
      </c>
      <c r="Z119" s="29">
        <v>301371.65000000002</v>
      </c>
      <c r="AA119" s="29">
        <v>297526.14</v>
      </c>
      <c r="AD119" s="32">
        <v>0</v>
      </c>
      <c r="AE119" s="32">
        <v>-285.23</v>
      </c>
      <c r="AF119" s="32">
        <v>-80</v>
      </c>
      <c r="AG119" s="32">
        <v>-205.23</v>
      </c>
      <c r="AH119" s="32">
        <v>-909.15</v>
      </c>
      <c r="AI119" s="32">
        <v>-2504.21</v>
      </c>
      <c r="AJ119" s="32">
        <v>-341.52</v>
      </c>
      <c r="AK119" s="32">
        <v>-400</v>
      </c>
      <c r="AL119" s="32">
        <v>-960</v>
      </c>
      <c r="AM119" s="32">
        <v>58.48</v>
      </c>
      <c r="AN119" s="32">
        <v>-1</v>
      </c>
      <c r="AO119" s="32">
        <v>1</v>
      </c>
    </row>
    <row r="120" spans="1:41">
      <c r="A120" s="28" t="s">
        <v>829</v>
      </c>
      <c r="B120" s="22" t="s">
        <v>830</v>
      </c>
      <c r="C120" s="29">
        <v>161.46</v>
      </c>
      <c r="D120" s="29">
        <v>45</v>
      </c>
      <c r="E120" s="29">
        <v>-116.46</v>
      </c>
      <c r="F120" s="30">
        <v>-2.5880000000000001</v>
      </c>
      <c r="H120" s="29">
        <v>596.64</v>
      </c>
      <c r="I120" s="29">
        <v>270</v>
      </c>
      <c r="J120" s="29">
        <v>-326.64</v>
      </c>
      <c r="K120" s="30">
        <v>-1.2097777777777778</v>
      </c>
      <c r="O120" s="29">
        <v>361.97</v>
      </c>
      <c r="S120" s="29">
        <v>2476.5700000000002</v>
      </c>
      <c r="T120" s="29">
        <v>1492779.78</v>
      </c>
      <c r="U120" s="29">
        <v>1453480.73</v>
      </c>
      <c r="V120" s="29">
        <v>3418.59</v>
      </c>
      <c r="W120" s="29">
        <v>3660</v>
      </c>
      <c r="Y120" s="31">
        <v>5</v>
      </c>
      <c r="Z120" s="29">
        <v>301371.65000000002</v>
      </c>
      <c r="AA120" s="29">
        <v>297526.14</v>
      </c>
      <c r="AD120" s="32">
        <v>-361.97</v>
      </c>
      <c r="AE120" s="32">
        <v>-319.31</v>
      </c>
      <c r="AF120" s="32">
        <v>-305</v>
      </c>
      <c r="AG120" s="32">
        <v>-14.31</v>
      </c>
      <c r="AH120" s="32">
        <v>-2476.5700000000002</v>
      </c>
      <c r="AI120" s="32">
        <v>-3418.59</v>
      </c>
      <c r="AJ120" s="32">
        <v>-1088.98</v>
      </c>
      <c r="AK120" s="32">
        <v>-1525</v>
      </c>
      <c r="AL120" s="32">
        <v>-3660</v>
      </c>
      <c r="AM120" s="32">
        <v>436.02</v>
      </c>
      <c r="AN120" s="32">
        <v>-1</v>
      </c>
      <c r="AO120" s="32">
        <v>1</v>
      </c>
    </row>
    <row r="121" spans="1:41">
      <c r="A121" s="28" t="s">
        <v>831</v>
      </c>
      <c r="B121" s="22" t="s">
        <v>832</v>
      </c>
      <c r="C121" s="29">
        <v>43.66</v>
      </c>
      <c r="D121" s="29">
        <v>80</v>
      </c>
      <c r="E121" s="29">
        <v>36.340000000000003</v>
      </c>
      <c r="F121" s="30">
        <v>0.45424999999999999</v>
      </c>
      <c r="H121" s="29">
        <v>385.18</v>
      </c>
      <c r="I121" s="29">
        <v>480</v>
      </c>
      <c r="J121" s="29">
        <v>94.82</v>
      </c>
      <c r="K121" s="30">
        <v>0.19754166666666667</v>
      </c>
      <c r="O121" s="29">
        <v>34.72</v>
      </c>
      <c r="S121" s="29">
        <v>208.58</v>
      </c>
      <c r="T121" s="29">
        <v>1492779.78</v>
      </c>
      <c r="U121" s="29">
        <v>1453480.73</v>
      </c>
      <c r="V121" s="29">
        <v>447.95</v>
      </c>
      <c r="W121" s="29">
        <v>480</v>
      </c>
      <c r="Y121" s="31">
        <v>5</v>
      </c>
      <c r="Z121" s="29">
        <v>301371.65000000002</v>
      </c>
      <c r="AA121" s="29">
        <v>297526.14</v>
      </c>
      <c r="AD121" s="32">
        <v>-34.72</v>
      </c>
      <c r="AE121" s="32">
        <v>0</v>
      </c>
      <c r="AF121" s="32">
        <v>-40</v>
      </c>
      <c r="AG121" s="32">
        <v>40</v>
      </c>
      <c r="AH121" s="32">
        <v>-208.58</v>
      </c>
      <c r="AI121" s="32">
        <v>-447.95</v>
      </c>
      <c r="AJ121" s="32">
        <v>0</v>
      </c>
      <c r="AK121" s="32">
        <v>-200</v>
      </c>
      <c r="AL121" s="32">
        <v>-480</v>
      </c>
      <c r="AM121" s="32">
        <v>200</v>
      </c>
      <c r="AN121" s="32">
        <v>-1</v>
      </c>
      <c r="AO121" s="32">
        <v>1</v>
      </c>
    </row>
    <row r="122" spans="1:41">
      <c r="A122" s="28" t="s">
        <v>833</v>
      </c>
      <c r="B122" s="22" t="s">
        <v>834</v>
      </c>
      <c r="C122" s="29">
        <v>68.260000000000005</v>
      </c>
      <c r="D122" s="29">
        <v>305</v>
      </c>
      <c r="E122" s="29">
        <v>236.74</v>
      </c>
      <c r="F122" s="30">
        <v>0.77619672131147543</v>
      </c>
      <c r="H122" s="29">
        <v>1157.24</v>
      </c>
      <c r="I122" s="29">
        <v>1830</v>
      </c>
      <c r="J122" s="29">
        <v>672.76</v>
      </c>
      <c r="K122" s="30">
        <v>0.36762841530054646</v>
      </c>
      <c r="O122" s="29">
        <v>1968.09</v>
      </c>
      <c r="S122" s="29">
        <v>12115.66</v>
      </c>
      <c r="T122" s="29">
        <v>1492779.78</v>
      </c>
      <c r="U122" s="29">
        <v>1453480.73</v>
      </c>
      <c r="V122" s="29">
        <v>27760.63</v>
      </c>
      <c r="W122" s="29">
        <v>31200</v>
      </c>
      <c r="Y122" s="31">
        <v>5</v>
      </c>
      <c r="Z122" s="29">
        <v>301371.65000000002</v>
      </c>
      <c r="AA122" s="29">
        <v>297526.14</v>
      </c>
      <c r="AD122" s="32">
        <v>-1968.09</v>
      </c>
      <c r="AE122" s="32">
        <v>-3208.42</v>
      </c>
      <c r="AF122" s="32">
        <v>-2600</v>
      </c>
      <c r="AG122" s="32">
        <v>-608.41999999999996</v>
      </c>
      <c r="AH122" s="32">
        <v>-12115.66</v>
      </c>
      <c r="AI122" s="32">
        <v>-27760.63</v>
      </c>
      <c r="AJ122" s="32">
        <v>-16476.12</v>
      </c>
      <c r="AK122" s="32">
        <v>-13000</v>
      </c>
      <c r="AL122" s="32">
        <v>-31200</v>
      </c>
      <c r="AM122" s="32">
        <v>-3476.12</v>
      </c>
      <c r="AN122" s="32">
        <v>-1</v>
      </c>
      <c r="AO122" s="32">
        <v>1</v>
      </c>
    </row>
    <row r="123" spans="1:41">
      <c r="A123" s="28" t="s">
        <v>835</v>
      </c>
      <c r="B123" s="22" t="s">
        <v>836</v>
      </c>
      <c r="C123" s="29">
        <v>0</v>
      </c>
      <c r="D123" s="29">
        <v>40</v>
      </c>
      <c r="E123" s="29">
        <v>40</v>
      </c>
      <c r="F123" s="30">
        <v>1</v>
      </c>
      <c r="H123" s="29">
        <v>0</v>
      </c>
      <c r="I123" s="29">
        <v>240</v>
      </c>
      <c r="J123" s="29">
        <v>240</v>
      </c>
      <c r="K123" s="30">
        <v>1</v>
      </c>
      <c r="O123" s="29">
        <v>5983</v>
      </c>
      <c r="S123" s="29">
        <v>34</v>
      </c>
      <c r="T123" s="29">
        <v>1492779.78</v>
      </c>
      <c r="U123" s="29">
        <v>1453480.73</v>
      </c>
      <c r="V123" s="29">
        <v>4773</v>
      </c>
      <c r="W123" s="29">
        <v>12000</v>
      </c>
      <c r="Y123" s="31">
        <v>5</v>
      </c>
      <c r="Z123" s="29">
        <v>301371.65000000002</v>
      </c>
      <c r="AA123" s="29">
        <v>297526.14</v>
      </c>
      <c r="AD123" s="32">
        <v>-5983</v>
      </c>
      <c r="AE123" s="32">
        <v>380</v>
      </c>
      <c r="AF123" s="32">
        <v>-1000</v>
      </c>
      <c r="AG123" s="32">
        <v>1380</v>
      </c>
      <c r="AH123" s="32">
        <v>-34</v>
      </c>
      <c r="AI123" s="32">
        <v>-4773</v>
      </c>
      <c r="AJ123" s="32">
        <v>2010.4</v>
      </c>
      <c r="AK123" s="32">
        <v>-5000</v>
      </c>
      <c r="AL123" s="32">
        <v>-12000</v>
      </c>
      <c r="AM123" s="32">
        <v>7010.4</v>
      </c>
      <c r="AN123" s="32">
        <v>-1</v>
      </c>
      <c r="AO123" s="32">
        <v>1</v>
      </c>
    </row>
    <row r="124" spans="1:41">
      <c r="A124" s="28" t="s">
        <v>837</v>
      </c>
      <c r="B124" s="22" t="s">
        <v>838</v>
      </c>
      <c r="C124" s="29">
        <v>3355.73</v>
      </c>
      <c r="D124" s="29">
        <v>2600</v>
      </c>
      <c r="E124" s="29">
        <v>-755.73</v>
      </c>
      <c r="F124" s="30">
        <v>-0.2906653846153846</v>
      </c>
      <c r="G124" s="22" t="s">
        <v>1018</v>
      </c>
      <c r="H124" s="29">
        <v>19831.849999999999</v>
      </c>
      <c r="I124" s="29">
        <v>15600</v>
      </c>
      <c r="J124" s="29">
        <v>-4231.8500000000004</v>
      </c>
      <c r="K124" s="30">
        <v>-0.27127243589743588</v>
      </c>
      <c r="O124" s="29">
        <v>1026.5</v>
      </c>
      <c r="S124" s="29">
        <v>5074.6499999999996</v>
      </c>
      <c r="T124" s="29">
        <v>1492779.78</v>
      </c>
      <c r="U124" s="29">
        <v>1453480.73</v>
      </c>
      <c r="V124" s="29">
        <v>12498.4</v>
      </c>
      <c r="W124" s="29">
        <v>16180.5</v>
      </c>
      <c r="Y124" s="31">
        <v>5</v>
      </c>
      <c r="Z124" s="29">
        <v>301371.65000000002</v>
      </c>
      <c r="AA124" s="29">
        <v>297526.14</v>
      </c>
      <c r="AD124" s="32">
        <v>-1026.5</v>
      </c>
      <c r="AE124" s="32">
        <v>-1537.75</v>
      </c>
      <c r="AF124" s="32">
        <v>-1303.75</v>
      </c>
      <c r="AG124" s="32">
        <v>-234</v>
      </c>
      <c r="AH124" s="32">
        <v>-5074.6499999999996</v>
      </c>
      <c r="AI124" s="32">
        <v>-12498.4</v>
      </c>
      <c r="AJ124" s="32">
        <v>-5312</v>
      </c>
      <c r="AK124" s="32">
        <v>-6221.25</v>
      </c>
      <c r="AL124" s="32">
        <v>-16180.5</v>
      </c>
      <c r="AM124" s="32">
        <v>909.25</v>
      </c>
      <c r="AN124" s="32">
        <v>-1</v>
      </c>
      <c r="AO124" s="32">
        <v>1</v>
      </c>
    </row>
    <row r="125" spans="1:41">
      <c r="A125" s="28" t="s">
        <v>841</v>
      </c>
      <c r="B125" s="22" t="s">
        <v>842</v>
      </c>
      <c r="C125" s="29">
        <v>-1712</v>
      </c>
      <c r="D125" s="29">
        <v>1000</v>
      </c>
      <c r="E125" s="29">
        <v>2712</v>
      </c>
      <c r="F125" s="30">
        <v>2.7120000000000002</v>
      </c>
      <c r="H125" s="29">
        <v>-3722.4</v>
      </c>
      <c r="I125" s="29">
        <v>6000</v>
      </c>
      <c r="J125" s="29">
        <v>9722.4</v>
      </c>
      <c r="K125" s="30">
        <v>1.6204000000000001</v>
      </c>
      <c r="O125" s="29">
        <v>474.72</v>
      </c>
      <c r="S125" s="29">
        <v>474.72</v>
      </c>
      <c r="T125" s="29">
        <v>1492779.78</v>
      </c>
      <c r="U125" s="29">
        <v>1453480.73</v>
      </c>
      <c r="V125" s="29">
        <v>14059.03</v>
      </c>
      <c r="W125" s="29">
        <v>31290</v>
      </c>
      <c r="Y125" s="31">
        <v>5</v>
      </c>
      <c r="Z125" s="29">
        <v>301371.65000000002</v>
      </c>
      <c r="AA125" s="29">
        <v>297526.14</v>
      </c>
      <c r="AD125" s="32">
        <v>-474.72</v>
      </c>
      <c r="AE125" s="32">
        <v>-3593.59</v>
      </c>
      <c r="AF125" s="32">
        <v>-2282</v>
      </c>
      <c r="AG125" s="32">
        <v>-1311.59</v>
      </c>
      <c r="AH125" s="32">
        <v>-474.72</v>
      </c>
      <c r="AI125" s="32">
        <v>-14059.03</v>
      </c>
      <c r="AJ125" s="32">
        <v>-17022.41</v>
      </c>
      <c r="AK125" s="32">
        <v>-9240</v>
      </c>
      <c r="AL125" s="32">
        <v>-31290</v>
      </c>
      <c r="AM125" s="32">
        <v>-7782.41</v>
      </c>
      <c r="AN125" s="32">
        <v>-1</v>
      </c>
      <c r="AO125" s="32">
        <v>1</v>
      </c>
    </row>
    <row r="126" spans="1:41">
      <c r="A126" s="28" t="s">
        <v>843</v>
      </c>
      <c r="B126" s="22" t="s">
        <v>844</v>
      </c>
      <c r="C126" s="29">
        <v>1243.5999999999999</v>
      </c>
      <c r="D126" s="29">
        <v>1333.5</v>
      </c>
      <c r="E126" s="29">
        <v>89.9</v>
      </c>
      <c r="F126" s="30">
        <v>6.7416572928383947E-2</v>
      </c>
      <c r="H126" s="29">
        <v>6555.6</v>
      </c>
      <c r="I126" s="29">
        <v>7554.75</v>
      </c>
      <c r="J126" s="29">
        <v>999.15</v>
      </c>
      <c r="K126" s="30">
        <v>0.13225454184453489</v>
      </c>
      <c r="O126" s="29">
        <v>1533.36</v>
      </c>
      <c r="S126" s="29">
        <v>4925.8900000000003</v>
      </c>
      <c r="T126" s="29">
        <v>1492779.78</v>
      </c>
      <c r="U126" s="29">
        <v>1453480.73</v>
      </c>
      <c r="V126" s="29">
        <v>18316.330000000002</v>
      </c>
      <c r="W126" s="29">
        <v>39124.800000000003</v>
      </c>
      <c r="Y126" s="31">
        <v>5</v>
      </c>
      <c r="Z126" s="29">
        <v>301371.65000000002</v>
      </c>
      <c r="AA126" s="29">
        <v>297526.14</v>
      </c>
      <c r="AD126" s="32">
        <v>-1533.36</v>
      </c>
      <c r="AE126" s="32">
        <v>-2561.1799999999998</v>
      </c>
      <c r="AF126" s="32">
        <v>-3260.4</v>
      </c>
      <c r="AG126" s="32">
        <v>699.22</v>
      </c>
      <c r="AH126" s="32">
        <v>-4925.8900000000003</v>
      </c>
      <c r="AI126" s="32">
        <v>-18316.330000000002</v>
      </c>
      <c r="AJ126" s="32">
        <v>-12575.13</v>
      </c>
      <c r="AK126" s="32">
        <v>-16302</v>
      </c>
      <c r="AL126" s="32">
        <v>-39124.800000000003</v>
      </c>
      <c r="AM126" s="32">
        <v>3726.87</v>
      </c>
      <c r="AN126" s="32">
        <v>-1</v>
      </c>
      <c r="AO126" s="32">
        <v>1</v>
      </c>
    </row>
    <row r="127" spans="1:41">
      <c r="A127" s="28" t="s">
        <v>845</v>
      </c>
      <c r="B127" s="22" t="s">
        <v>846</v>
      </c>
      <c r="C127" s="29">
        <v>4378.95</v>
      </c>
      <c r="D127" s="29">
        <v>2499</v>
      </c>
      <c r="E127" s="29">
        <v>-1879.95</v>
      </c>
      <c r="F127" s="30">
        <v>-0.75228091236494599</v>
      </c>
      <c r="H127" s="29">
        <v>21401.360000000001</v>
      </c>
      <c r="I127" s="29">
        <v>11739</v>
      </c>
      <c r="J127" s="29">
        <v>-9662.36</v>
      </c>
      <c r="K127" s="30">
        <v>-0.82309907147116446</v>
      </c>
      <c r="O127" s="29">
        <v>26</v>
      </c>
      <c r="S127" s="29">
        <v>26</v>
      </c>
      <c r="T127" s="29">
        <v>1492779.78</v>
      </c>
      <c r="U127" s="29">
        <v>1453480.73</v>
      </c>
      <c r="V127" s="29">
        <v>173.78</v>
      </c>
      <c r="W127" s="29">
        <v>0</v>
      </c>
      <c r="Y127" s="31">
        <v>5</v>
      </c>
      <c r="Z127" s="29">
        <v>301371.65000000002</v>
      </c>
      <c r="AA127" s="29">
        <v>297526.14</v>
      </c>
      <c r="AD127" s="32">
        <v>-26</v>
      </c>
      <c r="AE127" s="32">
        <v>-26</v>
      </c>
      <c r="AF127" s="32">
        <v>0</v>
      </c>
      <c r="AG127" s="32">
        <v>-26</v>
      </c>
      <c r="AH127" s="32">
        <v>-26</v>
      </c>
      <c r="AI127" s="32">
        <v>-173.78</v>
      </c>
      <c r="AJ127" s="32">
        <v>-26</v>
      </c>
      <c r="AK127" s="32">
        <v>0</v>
      </c>
      <c r="AL127" s="32">
        <v>0</v>
      </c>
      <c r="AM127" s="32">
        <v>-26</v>
      </c>
      <c r="AN127" s="32">
        <v>-1</v>
      </c>
      <c r="AO127" s="32">
        <v>1</v>
      </c>
    </row>
    <row r="128" spans="1:41">
      <c r="A128" s="28" t="s">
        <v>847</v>
      </c>
      <c r="B128" s="22" t="s">
        <v>848</v>
      </c>
      <c r="C128" s="29">
        <v>2606.48</v>
      </c>
      <c r="D128" s="29">
        <v>3260.4</v>
      </c>
      <c r="E128" s="29">
        <v>653.91999999999996</v>
      </c>
      <c r="F128" s="30">
        <v>0.20056434793276898</v>
      </c>
      <c r="H128" s="29">
        <v>15181.61</v>
      </c>
      <c r="I128" s="29">
        <v>19562.400000000001</v>
      </c>
      <c r="J128" s="29">
        <v>4380.79</v>
      </c>
      <c r="K128" s="30">
        <v>0.22393929170244961</v>
      </c>
      <c r="O128" s="29">
        <v>182.04</v>
      </c>
      <c r="S128" s="29">
        <v>182.04</v>
      </c>
      <c r="T128" s="29">
        <v>1492779.78</v>
      </c>
      <c r="U128" s="29">
        <v>1453480.73</v>
      </c>
      <c r="V128" s="29">
        <v>514.04999999999995</v>
      </c>
      <c r="W128" s="29">
        <v>600</v>
      </c>
      <c r="Y128" s="31">
        <v>5</v>
      </c>
      <c r="Z128" s="29">
        <v>301371.65000000002</v>
      </c>
      <c r="AA128" s="29">
        <v>297526.14</v>
      </c>
      <c r="AD128" s="32">
        <v>-182.04</v>
      </c>
      <c r="AE128" s="32">
        <v>0</v>
      </c>
      <c r="AF128" s="32">
        <v>0</v>
      </c>
      <c r="AG128" s="32">
        <v>0</v>
      </c>
      <c r="AH128" s="32">
        <v>-182.04</v>
      </c>
      <c r="AI128" s="32">
        <v>-514.04999999999995</v>
      </c>
      <c r="AJ128" s="32">
        <v>0</v>
      </c>
      <c r="AK128" s="32">
        <v>-300</v>
      </c>
      <c r="AL128" s="32">
        <v>-600</v>
      </c>
      <c r="AM128" s="32">
        <v>300</v>
      </c>
      <c r="AN128" s="32">
        <v>-1</v>
      </c>
      <c r="AO128" s="32">
        <v>1</v>
      </c>
    </row>
    <row r="129" spans="1:41">
      <c r="A129" s="28" t="s">
        <v>849</v>
      </c>
      <c r="B129" s="22" t="s">
        <v>850</v>
      </c>
      <c r="C129" s="29">
        <v>0</v>
      </c>
      <c r="D129" s="29">
        <v>0</v>
      </c>
      <c r="E129" s="29">
        <v>0</v>
      </c>
      <c r="F129" s="30">
        <v>0</v>
      </c>
      <c r="H129" s="29">
        <v>26</v>
      </c>
      <c r="I129" s="29">
        <v>0</v>
      </c>
      <c r="J129" s="29">
        <v>-26</v>
      </c>
      <c r="K129" s="30">
        <v>-1</v>
      </c>
      <c r="O129" s="29">
        <v>75</v>
      </c>
      <c r="S129" s="29">
        <v>300</v>
      </c>
      <c r="T129" s="29">
        <v>1492779.78</v>
      </c>
      <c r="U129" s="29">
        <v>1453480.73</v>
      </c>
      <c r="V129" s="29">
        <v>830.6</v>
      </c>
      <c r="W129" s="29">
        <v>900</v>
      </c>
      <c r="Y129" s="31">
        <v>5</v>
      </c>
      <c r="Z129" s="29">
        <v>301371.65000000002</v>
      </c>
      <c r="AA129" s="29">
        <v>297526.14</v>
      </c>
      <c r="AD129" s="32">
        <v>-75</v>
      </c>
      <c r="AE129" s="32">
        <v>-409.62</v>
      </c>
      <c r="AF129" s="32">
        <v>-75</v>
      </c>
      <c r="AG129" s="32">
        <v>-334.62</v>
      </c>
      <c r="AH129" s="32">
        <v>-300</v>
      </c>
      <c r="AI129" s="32">
        <v>-830.6</v>
      </c>
      <c r="AJ129" s="32">
        <v>-1718.12</v>
      </c>
      <c r="AK129" s="32">
        <v>-375</v>
      </c>
      <c r="AL129" s="32">
        <v>-900</v>
      </c>
      <c r="AM129" s="32">
        <v>-1343.12</v>
      </c>
      <c r="AN129" s="32">
        <v>-1</v>
      </c>
      <c r="AO129" s="32">
        <v>1</v>
      </c>
    </row>
    <row r="130" spans="1:41">
      <c r="A130" s="28" t="s">
        <v>851</v>
      </c>
      <c r="B130" s="22" t="s">
        <v>852</v>
      </c>
      <c r="C130" s="29">
        <v>0</v>
      </c>
      <c r="D130" s="29">
        <v>0</v>
      </c>
      <c r="E130" s="29">
        <v>0</v>
      </c>
      <c r="F130" s="30">
        <v>0</v>
      </c>
      <c r="H130" s="29">
        <v>0</v>
      </c>
      <c r="I130" s="29">
        <v>300</v>
      </c>
      <c r="J130" s="29">
        <v>300</v>
      </c>
      <c r="K130" s="30">
        <v>1</v>
      </c>
      <c r="O130" s="34">
        <v>13127.210000000001</v>
      </c>
      <c r="S130" s="34">
        <v>31832.739999999998</v>
      </c>
      <c r="V130" s="34">
        <v>98104.560000000012</v>
      </c>
      <c r="W130" s="34">
        <v>148455.29999999999</v>
      </c>
      <c r="Y130" s="36">
        <v>5</v>
      </c>
      <c r="AD130" s="37">
        <v>-13127.210000000001</v>
      </c>
      <c r="AE130" s="37">
        <v>-12813.660000000002</v>
      </c>
      <c r="AF130" s="37">
        <v>-11901.15</v>
      </c>
      <c r="AG130" s="37">
        <v>-912.50999999999988</v>
      </c>
      <c r="AH130" s="37">
        <v>-31832.739999999998</v>
      </c>
      <c r="AI130" s="37">
        <v>-98104.560000000012</v>
      </c>
      <c r="AJ130" s="37">
        <v>-58408.039999999994</v>
      </c>
      <c r="AK130" s="37">
        <v>-57638.25</v>
      </c>
      <c r="AL130" s="37">
        <v>-148455.29999999999</v>
      </c>
      <c r="AM130" s="37">
        <v>-769.79</v>
      </c>
    </row>
    <row r="131" spans="1:41">
      <c r="A131" s="28" t="s">
        <v>854</v>
      </c>
      <c r="B131" s="22" t="s">
        <v>855</v>
      </c>
      <c r="C131" s="29">
        <v>139.34</v>
      </c>
      <c r="D131" s="29">
        <v>75</v>
      </c>
      <c r="E131" s="29">
        <v>-64.34</v>
      </c>
      <c r="F131" s="30">
        <v>-0.85786666666666667</v>
      </c>
      <c r="H131" s="29">
        <v>1857.46</v>
      </c>
      <c r="I131" s="29">
        <v>450</v>
      </c>
      <c r="J131" s="29">
        <v>-1407.46</v>
      </c>
      <c r="K131" s="30">
        <v>-3.1276888888888887</v>
      </c>
    </row>
    <row r="132" spans="1:41">
      <c r="B132" s="33" t="s">
        <v>822</v>
      </c>
      <c r="C132" s="34">
        <v>11221.649999999998</v>
      </c>
      <c r="D132" s="34">
        <v>12147.9</v>
      </c>
      <c r="E132" s="34">
        <v>926.25000000000023</v>
      </c>
      <c r="F132" s="35">
        <v>7.6247746524090609E-2</v>
      </c>
      <c r="H132" s="34">
        <v>69629.69</v>
      </c>
      <c r="I132" s="34">
        <v>69786.149999999994</v>
      </c>
      <c r="J132" s="34">
        <v>156.45999999999822</v>
      </c>
      <c r="K132" s="35">
        <v>2.2419921431401251E-3</v>
      </c>
      <c r="O132" s="29">
        <v>8270.8799999999992</v>
      </c>
      <c r="S132" s="29">
        <v>38330.080000000002</v>
      </c>
      <c r="T132" s="29">
        <v>1492779.78</v>
      </c>
      <c r="U132" s="29">
        <v>1453480.73</v>
      </c>
      <c r="V132" s="29">
        <v>95463.37</v>
      </c>
      <c r="W132" s="29">
        <v>108715.86</v>
      </c>
      <c r="Y132" s="31">
        <v>5</v>
      </c>
      <c r="Z132" s="29">
        <v>301371.65000000002</v>
      </c>
      <c r="AA132" s="29">
        <v>297526.14</v>
      </c>
      <c r="AD132" s="32">
        <v>-8270.8799999999992</v>
      </c>
      <c r="AE132" s="32">
        <v>-9041.15</v>
      </c>
      <c r="AF132" s="32">
        <v>-8925.7800000000007</v>
      </c>
      <c r="AG132" s="32">
        <v>-115.37</v>
      </c>
      <c r="AH132" s="32">
        <v>-38330.080000000002</v>
      </c>
      <c r="AI132" s="32">
        <v>-95463.37</v>
      </c>
      <c r="AJ132" s="32">
        <v>-44783.4</v>
      </c>
      <c r="AK132" s="32">
        <v>-43604.42</v>
      </c>
      <c r="AL132" s="32">
        <v>-108715.86</v>
      </c>
      <c r="AM132" s="32">
        <v>-1178.98</v>
      </c>
      <c r="AN132" s="32">
        <v>-1</v>
      </c>
      <c r="AO132" s="32">
        <v>1</v>
      </c>
    </row>
    <row r="133" spans="1:41">
      <c r="A133" s="27" t="s">
        <v>50</v>
      </c>
      <c r="O133" s="34">
        <v>8270.8799999999992</v>
      </c>
      <c r="S133" s="34">
        <v>38330.080000000002</v>
      </c>
      <c r="V133" s="34">
        <v>95463.37</v>
      </c>
      <c r="W133" s="34">
        <v>108715.86</v>
      </c>
      <c r="Y133" s="36">
        <v>5</v>
      </c>
      <c r="AD133" s="37">
        <v>-8270.8799999999992</v>
      </c>
      <c r="AE133" s="37">
        <v>-9041.15</v>
      </c>
      <c r="AF133" s="37">
        <v>-8925.7800000000007</v>
      </c>
      <c r="AG133" s="37">
        <v>-115.37</v>
      </c>
      <c r="AH133" s="37">
        <v>-38330.080000000002</v>
      </c>
      <c r="AI133" s="37">
        <v>-95463.37</v>
      </c>
      <c r="AJ133" s="37">
        <v>-44783.4</v>
      </c>
      <c r="AK133" s="37">
        <v>-43604.42</v>
      </c>
      <c r="AL133" s="37">
        <v>-108715.86</v>
      </c>
      <c r="AM133" s="37">
        <v>-1178.98</v>
      </c>
    </row>
    <row r="134" spans="1:41">
      <c r="A134" s="28" t="s">
        <v>856</v>
      </c>
      <c r="B134" s="22" t="s">
        <v>51</v>
      </c>
      <c r="C134" s="29">
        <v>8716.7900000000009</v>
      </c>
      <c r="D134" s="29">
        <v>9041.2000000000007</v>
      </c>
      <c r="E134" s="29">
        <v>324.41000000000003</v>
      </c>
      <c r="F134" s="30">
        <v>3.5881298942618239E-2</v>
      </c>
      <c r="H134" s="29">
        <v>53500.19</v>
      </c>
      <c r="I134" s="29">
        <v>52645.62</v>
      </c>
      <c r="J134" s="29">
        <v>-854.57</v>
      </c>
      <c r="K134" s="30">
        <v>-1.6232499493785048E-2</v>
      </c>
    </row>
    <row r="135" spans="1:41">
      <c r="B135" s="33" t="s">
        <v>50</v>
      </c>
      <c r="C135" s="34">
        <v>8716.7900000000009</v>
      </c>
      <c r="D135" s="34">
        <v>9041.2000000000007</v>
      </c>
      <c r="E135" s="34">
        <v>324.41000000000003</v>
      </c>
      <c r="F135" s="35">
        <v>3.5881298942618239E-2</v>
      </c>
      <c r="H135" s="34">
        <v>53500.19</v>
      </c>
      <c r="I135" s="34">
        <v>52645.62</v>
      </c>
      <c r="J135" s="34">
        <v>-854.57</v>
      </c>
      <c r="K135" s="35">
        <v>-1.6232499493785048E-2</v>
      </c>
      <c r="O135" s="29">
        <v>15714.42</v>
      </c>
      <c r="S135" s="29">
        <v>78572.100000000006</v>
      </c>
      <c r="T135" s="29">
        <v>1492779.78</v>
      </c>
      <c r="U135" s="29">
        <v>1453480.73</v>
      </c>
      <c r="V135" s="29">
        <v>188573</v>
      </c>
      <c r="W135" s="29">
        <v>245144.88</v>
      </c>
      <c r="Y135" s="31">
        <v>5</v>
      </c>
      <c r="Z135" s="29">
        <v>301371.65000000002</v>
      </c>
      <c r="AA135" s="29">
        <v>297526.14</v>
      </c>
      <c r="AD135" s="32">
        <v>-15714.42</v>
      </c>
      <c r="AE135" s="32">
        <v>-21078</v>
      </c>
      <c r="AF135" s="32">
        <v>-20428.740000000002</v>
      </c>
      <c r="AG135" s="32">
        <v>-649.26</v>
      </c>
      <c r="AH135" s="32">
        <v>-78572.100000000006</v>
      </c>
      <c r="AI135" s="32">
        <v>-188573</v>
      </c>
      <c r="AJ135" s="32">
        <v>-105390</v>
      </c>
      <c r="AK135" s="32">
        <v>-102143.7</v>
      </c>
      <c r="AL135" s="32">
        <v>-245144.88</v>
      </c>
      <c r="AM135" s="32">
        <v>-3246.3</v>
      </c>
      <c r="AN135" s="32">
        <v>-1</v>
      </c>
      <c r="AO135" s="32">
        <v>1</v>
      </c>
    </row>
    <row r="136" spans="1:41">
      <c r="A136" s="27" t="s">
        <v>857</v>
      </c>
      <c r="O136" s="29">
        <v>17225.53</v>
      </c>
      <c r="S136" s="29">
        <v>86127.65</v>
      </c>
      <c r="T136" s="29">
        <v>1492779.78</v>
      </c>
      <c r="U136" s="29">
        <v>1453480.73</v>
      </c>
      <c r="V136" s="29">
        <v>337214.59</v>
      </c>
      <c r="W136" s="29">
        <v>339113.28</v>
      </c>
      <c r="Y136" s="31">
        <v>5</v>
      </c>
      <c r="Z136" s="29">
        <v>301371.65000000002</v>
      </c>
      <c r="AA136" s="29">
        <v>297526.14</v>
      </c>
      <c r="AD136" s="32">
        <v>-17225.53</v>
      </c>
      <c r="AE136" s="32">
        <v>-27231.759999999998</v>
      </c>
      <c r="AF136" s="32">
        <v>-28259.439999999999</v>
      </c>
      <c r="AG136" s="32">
        <v>1027.68</v>
      </c>
      <c r="AH136" s="32">
        <v>-86127.65</v>
      </c>
      <c r="AI136" s="32">
        <v>-337214.59</v>
      </c>
      <c r="AJ136" s="32">
        <v>-140267.76</v>
      </c>
      <c r="AK136" s="32">
        <v>-141297.20000000001</v>
      </c>
      <c r="AL136" s="32">
        <v>-339113.28</v>
      </c>
      <c r="AM136" s="32">
        <v>1029.44</v>
      </c>
      <c r="AN136" s="32">
        <v>-1</v>
      </c>
      <c r="AO136" s="32">
        <v>1</v>
      </c>
    </row>
    <row r="137" spans="1:41">
      <c r="A137" s="28" t="s">
        <v>858</v>
      </c>
      <c r="B137" s="22" t="s">
        <v>859</v>
      </c>
      <c r="C137" s="29">
        <v>21078</v>
      </c>
      <c r="D137" s="29">
        <v>20428.740000000002</v>
      </c>
      <c r="E137" s="29">
        <v>-649.26</v>
      </c>
      <c r="F137" s="30">
        <v>-3.178169578740539E-2</v>
      </c>
      <c r="H137" s="29">
        <v>126468</v>
      </c>
      <c r="I137" s="29">
        <v>122572.44</v>
      </c>
      <c r="J137" s="29">
        <v>-3895.56</v>
      </c>
      <c r="K137" s="30">
        <v>-3.178169578740539E-2</v>
      </c>
      <c r="O137" s="34">
        <v>32939.949999999997</v>
      </c>
      <c r="S137" s="34">
        <v>164699.75</v>
      </c>
      <c r="V137" s="34">
        <v>525787.59000000008</v>
      </c>
      <c r="W137" s="34">
        <v>584258.16</v>
      </c>
      <c r="Y137" s="36">
        <v>5</v>
      </c>
      <c r="AD137" s="37">
        <v>-32939.949999999997</v>
      </c>
      <c r="AE137" s="37">
        <v>-48309.759999999995</v>
      </c>
      <c r="AF137" s="37">
        <v>-48688.18</v>
      </c>
      <c r="AG137" s="37">
        <v>378.42000000000007</v>
      </c>
      <c r="AH137" s="37">
        <v>-164699.75</v>
      </c>
      <c r="AI137" s="37">
        <v>-525787.59000000008</v>
      </c>
      <c r="AJ137" s="37">
        <v>-245657.76</v>
      </c>
      <c r="AK137" s="37">
        <v>-243440.90000000002</v>
      </c>
      <c r="AL137" s="37">
        <v>-584258.16</v>
      </c>
      <c r="AM137" s="37">
        <v>-2216.86</v>
      </c>
    </row>
    <row r="138" spans="1:41">
      <c r="A138" s="28" t="s">
        <v>860</v>
      </c>
      <c r="B138" s="22" t="s">
        <v>861</v>
      </c>
      <c r="C138" s="29">
        <v>27233.51</v>
      </c>
      <c r="D138" s="29">
        <v>28259.439999999999</v>
      </c>
      <c r="E138" s="29">
        <v>1025.93</v>
      </c>
      <c r="F138" s="30">
        <v>3.6303974884144906E-2</v>
      </c>
      <c r="H138" s="29">
        <v>167501.26999999999</v>
      </c>
      <c r="I138" s="29">
        <v>169556.64</v>
      </c>
      <c r="J138" s="29">
        <v>2055.37</v>
      </c>
      <c r="K138" s="30">
        <v>1.2122026008536145E-2</v>
      </c>
      <c r="O138" s="34">
        <v>149964.78999999998</v>
      </c>
      <c r="S138" s="34">
        <v>691540.50000000012</v>
      </c>
      <c r="V138" s="34">
        <v>1891770.5800000003</v>
      </c>
      <c r="W138" s="34">
        <v>1975723.24</v>
      </c>
      <c r="Y138" s="36">
        <v>5</v>
      </c>
      <c r="AD138" s="37">
        <v>-149964.78999999998</v>
      </c>
      <c r="AE138" s="37">
        <v>-174814.51999999996</v>
      </c>
      <c r="AF138" s="37">
        <v>-158126.59999999998</v>
      </c>
      <c r="AG138" s="37">
        <v>-16687.919999999995</v>
      </c>
      <c r="AH138" s="37">
        <v>-691540.50000000012</v>
      </c>
      <c r="AI138" s="37">
        <v>-1891770.5800000003</v>
      </c>
      <c r="AJ138" s="37">
        <v>-858223.65999999992</v>
      </c>
      <c r="AK138" s="37">
        <v>-814512.41999999993</v>
      </c>
      <c r="AL138" s="37">
        <v>-1975723.24</v>
      </c>
      <c r="AM138" s="37">
        <v>-43711.240000000013</v>
      </c>
    </row>
    <row r="139" spans="1:41">
      <c r="B139" s="33" t="s">
        <v>857</v>
      </c>
      <c r="C139" s="34">
        <v>48311.509999999995</v>
      </c>
      <c r="D139" s="34">
        <v>48688.18</v>
      </c>
      <c r="E139" s="34">
        <v>376.67000000000007</v>
      </c>
      <c r="F139" s="35">
        <v>7.7363746190553858E-3</v>
      </c>
      <c r="H139" s="34">
        <v>293969.27</v>
      </c>
      <c r="I139" s="34">
        <v>292129.08</v>
      </c>
      <c r="J139" s="34">
        <v>-1840.19</v>
      </c>
      <c r="K139" s="35">
        <v>-6.2992359404958932E-3</v>
      </c>
      <c r="O139" s="34">
        <v>125731.11999999997</v>
      </c>
      <c r="S139" s="34">
        <v>586800.64999999967</v>
      </c>
      <c r="V139" s="34">
        <v>1291013.699999999</v>
      </c>
      <c r="W139" s="34">
        <v>1648139.0600000008</v>
      </c>
      <c r="Y139" s="36">
        <v>4</v>
      </c>
      <c r="AD139" s="37">
        <v>125731.11999999997</v>
      </c>
      <c r="AE139" s="37">
        <v>126557.12999999999</v>
      </c>
      <c r="AF139" s="37">
        <v>139399.54000000004</v>
      </c>
      <c r="AG139" s="37">
        <v>-12842.410000000005</v>
      </c>
      <c r="AH139" s="37">
        <v>586800.64999999967</v>
      </c>
      <c r="AI139" s="37">
        <v>1291013.699999999</v>
      </c>
      <c r="AJ139" s="37">
        <v>634556.11999999976</v>
      </c>
      <c r="AK139" s="37">
        <v>638968.30999999982</v>
      </c>
      <c r="AL139" s="37">
        <v>1648139.0600000008</v>
      </c>
      <c r="AM139" s="37">
        <v>-4412.1900000000132</v>
      </c>
    </row>
    <row r="140" spans="1:41">
      <c r="B140" s="33" t="s">
        <v>39</v>
      </c>
      <c r="C140" s="34">
        <v>167587.9</v>
      </c>
      <c r="D140" s="34">
        <v>160114.76999999999</v>
      </c>
      <c r="E140" s="34">
        <v>-7473.130000000001</v>
      </c>
      <c r="F140" s="35">
        <v>-4.6673582955526226E-2</v>
      </c>
      <c r="H140" s="34">
        <v>1025811.56</v>
      </c>
      <c r="I140" s="34">
        <v>974627.19000000006</v>
      </c>
      <c r="J140" s="34">
        <v>-51184.369999999981</v>
      </c>
      <c r="K140" s="35">
        <v>-5.2516870578995421E-2</v>
      </c>
    </row>
    <row r="141" spans="1:41">
      <c r="B141" s="33" t="s">
        <v>67</v>
      </c>
      <c r="C141" s="34">
        <v>122971.69999999982</v>
      </c>
      <c r="D141" s="34">
        <v>141258.54999999996</v>
      </c>
      <c r="E141" s="34">
        <v>-18286.849999999995</v>
      </c>
      <c r="F141" s="35">
        <v>-0.12945658864543064</v>
      </c>
      <c r="H141" s="34">
        <v>757527.8200000003</v>
      </c>
      <c r="I141" s="34">
        <v>780226.86</v>
      </c>
      <c r="J141" s="34">
        <v>-22699.040000000005</v>
      </c>
      <c r="K141" s="35">
        <v>-2.9092871783470777E-2</v>
      </c>
    </row>
    <row r="142" spans="1:41">
      <c r="A142" s="26" t="s">
        <v>862</v>
      </c>
    </row>
    <row r="143" spans="1:41">
      <c r="A143" s="27" t="s">
        <v>863</v>
      </c>
      <c r="O143" s="29">
        <v>0</v>
      </c>
      <c r="S143" s="29">
        <v>0</v>
      </c>
      <c r="T143" s="29">
        <v>1492779.78</v>
      </c>
      <c r="U143" s="29">
        <v>1453480.73</v>
      </c>
      <c r="V143" s="29">
        <v>0</v>
      </c>
      <c r="W143" s="29">
        <v>0</v>
      </c>
      <c r="Y143" s="31">
        <v>5</v>
      </c>
      <c r="Z143" s="29">
        <v>301371.65000000002</v>
      </c>
      <c r="AA143" s="29">
        <v>297526.14</v>
      </c>
      <c r="AD143" s="32">
        <v>0</v>
      </c>
      <c r="AE143" s="32">
        <v>0</v>
      </c>
      <c r="AF143" s="32">
        <v>0</v>
      </c>
      <c r="AG143" s="32">
        <v>0</v>
      </c>
      <c r="AH143" s="32">
        <v>0</v>
      </c>
      <c r="AI143" s="32">
        <v>0</v>
      </c>
      <c r="AJ143" s="32">
        <v>-949.13</v>
      </c>
      <c r="AK143" s="32">
        <v>0</v>
      </c>
      <c r="AL143" s="32">
        <v>0</v>
      </c>
      <c r="AM143" s="32">
        <v>-949.13</v>
      </c>
      <c r="AN143" s="32">
        <v>-1</v>
      </c>
      <c r="AO143" s="32">
        <v>1</v>
      </c>
    </row>
    <row r="144" spans="1:41">
      <c r="A144" s="39" t="s">
        <v>864</v>
      </c>
      <c r="O144" s="29">
        <v>3940.48</v>
      </c>
      <c r="S144" s="29">
        <v>6013.01</v>
      </c>
      <c r="T144" s="29">
        <v>1492779.78</v>
      </c>
      <c r="U144" s="29">
        <v>1453480.73</v>
      </c>
      <c r="V144" s="29">
        <v>25811.71</v>
      </c>
      <c r="W144" s="29">
        <v>18500</v>
      </c>
      <c r="Y144" s="31">
        <v>5</v>
      </c>
      <c r="Z144" s="29">
        <v>301371.65000000002</v>
      </c>
      <c r="AA144" s="29">
        <v>297526.14</v>
      </c>
      <c r="AD144" s="32">
        <v>-3940.48</v>
      </c>
      <c r="AE144" s="32">
        <v>-1611.13</v>
      </c>
      <c r="AF144" s="32">
        <v>-2000</v>
      </c>
      <c r="AG144" s="32">
        <v>388.87</v>
      </c>
      <c r="AH144" s="32">
        <v>-6013.01</v>
      </c>
      <c r="AI144" s="32">
        <v>-25811.71</v>
      </c>
      <c r="AJ144" s="32">
        <v>-9958.33</v>
      </c>
      <c r="AK144" s="32">
        <v>-5750</v>
      </c>
      <c r="AL144" s="32">
        <v>-18500</v>
      </c>
      <c r="AM144" s="32">
        <v>-4208.33</v>
      </c>
      <c r="AN144" s="32">
        <v>-1</v>
      </c>
      <c r="AO144" s="32">
        <v>1</v>
      </c>
    </row>
    <row r="145" spans="1:41">
      <c r="A145" s="40" t="s">
        <v>865</v>
      </c>
      <c r="B145" s="22" t="s">
        <v>866</v>
      </c>
      <c r="C145" s="29">
        <v>540</v>
      </c>
      <c r="D145" s="29">
        <v>0</v>
      </c>
      <c r="E145" s="29">
        <v>-540</v>
      </c>
      <c r="F145" s="30">
        <v>-1</v>
      </c>
      <c r="G145" s="22" t="s">
        <v>1019</v>
      </c>
      <c r="H145" s="29">
        <v>540</v>
      </c>
      <c r="I145" s="29">
        <v>0</v>
      </c>
      <c r="J145" s="29">
        <v>-540</v>
      </c>
      <c r="K145" s="30">
        <v>-1</v>
      </c>
      <c r="O145" s="29">
        <v>-11731.32</v>
      </c>
      <c r="S145" s="29">
        <v>-4738.47</v>
      </c>
      <c r="T145" s="29">
        <v>1492779.78</v>
      </c>
      <c r="U145" s="29">
        <v>1453480.73</v>
      </c>
      <c r="V145" s="29">
        <v>2156.06</v>
      </c>
      <c r="W145" s="29">
        <v>6000</v>
      </c>
      <c r="Y145" s="31">
        <v>5</v>
      </c>
      <c r="Z145" s="29">
        <v>301371.65000000002</v>
      </c>
      <c r="AA145" s="29">
        <v>297526.14</v>
      </c>
      <c r="AD145" s="32">
        <v>11731.32</v>
      </c>
      <c r="AE145" s="32">
        <v>-644.1</v>
      </c>
      <c r="AF145" s="32">
        <v>-500</v>
      </c>
      <c r="AG145" s="32">
        <v>-144.1</v>
      </c>
      <c r="AH145" s="32">
        <v>4738.47</v>
      </c>
      <c r="AI145" s="32">
        <v>-2156.06</v>
      </c>
      <c r="AJ145" s="32">
        <v>-16800.919999999998</v>
      </c>
      <c r="AK145" s="32">
        <v>-2500</v>
      </c>
      <c r="AL145" s="32">
        <v>-6000</v>
      </c>
      <c r="AM145" s="32">
        <v>-14300.92</v>
      </c>
      <c r="AN145" s="32">
        <v>-1</v>
      </c>
      <c r="AO145" s="32">
        <v>1</v>
      </c>
    </row>
    <row r="146" spans="1:41">
      <c r="A146" s="40" t="s">
        <v>869</v>
      </c>
      <c r="B146" s="22" t="s">
        <v>870</v>
      </c>
      <c r="C146" s="29">
        <v>0</v>
      </c>
      <c r="D146" s="29">
        <v>0</v>
      </c>
      <c r="E146" s="29">
        <v>0</v>
      </c>
      <c r="F146" s="30">
        <v>0</v>
      </c>
      <c r="H146" s="29">
        <v>949.13</v>
      </c>
      <c r="I146" s="29">
        <v>0</v>
      </c>
      <c r="J146" s="29">
        <v>-949.13</v>
      </c>
      <c r="K146" s="30">
        <v>-1</v>
      </c>
      <c r="O146" s="29">
        <v>3694.67</v>
      </c>
      <c r="S146" s="29">
        <v>27663.72</v>
      </c>
      <c r="T146" s="29">
        <v>1492779.78</v>
      </c>
      <c r="U146" s="29">
        <v>1453480.73</v>
      </c>
      <c r="V146" s="29">
        <v>77269.19</v>
      </c>
      <c r="W146" s="29">
        <v>36000</v>
      </c>
      <c r="Y146" s="31">
        <v>5</v>
      </c>
      <c r="Z146" s="29">
        <v>301371.65000000002</v>
      </c>
      <c r="AA146" s="29">
        <v>297526.14</v>
      </c>
      <c r="AD146" s="32">
        <v>-3694.67</v>
      </c>
      <c r="AE146" s="32">
        <v>-353.35</v>
      </c>
      <c r="AF146" s="32">
        <v>-3000</v>
      </c>
      <c r="AG146" s="32">
        <v>2646.65</v>
      </c>
      <c r="AH146" s="32">
        <v>-27663.72</v>
      </c>
      <c r="AI146" s="32">
        <v>-77269.19</v>
      </c>
      <c r="AJ146" s="32">
        <v>-4773.38</v>
      </c>
      <c r="AK146" s="32">
        <v>-15000</v>
      </c>
      <c r="AL146" s="32">
        <v>-36000</v>
      </c>
      <c r="AM146" s="32">
        <v>10226.620000000001</v>
      </c>
      <c r="AN146" s="32">
        <v>-1</v>
      </c>
      <c r="AO146" s="32">
        <v>1</v>
      </c>
    </row>
    <row r="147" spans="1:41">
      <c r="A147" s="40" t="s">
        <v>871</v>
      </c>
      <c r="B147" s="22" t="s">
        <v>872</v>
      </c>
      <c r="C147" s="29">
        <v>3482.84</v>
      </c>
      <c r="D147" s="29">
        <v>2500</v>
      </c>
      <c r="E147" s="29">
        <v>-982.84</v>
      </c>
      <c r="F147" s="30">
        <v>-0.39313599999999999</v>
      </c>
      <c r="G147" s="22" t="s">
        <v>1020</v>
      </c>
      <c r="H147" s="29">
        <v>13441.17</v>
      </c>
      <c r="I147" s="29">
        <v>8250</v>
      </c>
      <c r="J147" s="29">
        <v>-5191.17</v>
      </c>
      <c r="K147" s="30">
        <v>-0.62923272727272728</v>
      </c>
      <c r="O147" s="29">
        <v>0</v>
      </c>
      <c r="S147" s="29">
        <v>0</v>
      </c>
      <c r="T147" s="29">
        <v>1492779.78</v>
      </c>
      <c r="U147" s="29">
        <v>1453480.73</v>
      </c>
      <c r="V147" s="29">
        <v>0</v>
      </c>
      <c r="W147" s="29">
        <v>0</v>
      </c>
      <c r="Y147" s="31">
        <v>5</v>
      </c>
      <c r="Z147" s="29">
        <v>301371.65000000002</v>
      </c>
      <c r="AA147" s="29">
        <v>297526.14</v>
      </c>
      <c r="AD147" s="32">
        <v>0</v>
      </c>
      <c r="AE147" s="32">
        <v>0</v>
      </c>
      <c r="AF147" s="32">
        <v>0</v>
      </c>
      <c r="AG147" s="32">
        <v>0</v>
      </c>
      <c r="AH147" s="32">
        <v>0</v>
      </c>
      <c r="AI147" s="32">
        <v>0</v>
      </c>
      <c r="AJ147" s="32">
        <v>-715.53</v>
      </c>
      <c r="AK147" s="32">
        <v>0</v>
      </c>
      <c r="AL147" s="32">
        <v>0</v>
      </c>
      <c r="AM147" s="32">
        <v>-715.53</v>
      </c>
      <c r="AN147" s="32">
        <v>-1</v>
      </c>
      <c r="AO147" s="32">
        <v>1</v>
      </c>
    </row>
    <row r="148" spans="1:41">
      <c r="A148" s="40" t="s">
        <v>873</v>
      </c>
      <c r="B148" s="22" t="s">
        <v>874</v>
      </c>
      <c r="C148" s="29">
        <v>1351.23</v>
      </c>
      <c r="D148" s="29">
        <v>500</v>
      </c>
      <c r="E148" s="29">
        <v>-851.23</v>
      </c>
      <c r="F148" s="30">
        <v>-1.7024600000000001</v>
      </c>
      <c r="G148" s="22" t="s">
        <v>1021</v>
      </c>
      <c r="H148" s="29">
        <v>18152.150000000001</v>
      </c>
      <c r="I148" s="29">
        <v>3000</v>
      </c>
      <c r="J148" s="29">
        <v>-15152.15</v>
      </c>
      <c r="K148" s="30">
        <v>-5.0507166666666663</v>
      </c>
      <c r="O148" s="29">
        <v>981.53</v>
      </c>
      <c r="S148" s="29">
        <v>4765.41</v>
      </c>
      <c r="T148" s="29">
        <v>1492779.78</v>
      </c>
      <c r="U148" s="29">
        <v>1453480.73</v>
      </c>
      <c r="V148" s="29">
        <v>9513.41</v>
      </c>
      <c r="W148" s="29">
        <v>3000</v>
      </c>
      <c r="Y148" s="31">
        <v>5</v>
      </c>
      <c r="Z148" s="29">
        <v>301371.65000000002</v>
      </c>
      <c r="AA148" s="29">
        <v>297526.14</v>
      </c>
      <c r="AD148" s="32">
        <v>-981.53</v>
      </c>
      <c r="AE148" s="32">
        <v>-715.56</v>
      </c>
      <c r="AF148" s="32">
        <v>-250</v>
      </c>
      <c r="AG148" s="32">
        <v>-465.56</v>
      </c>
      <c r="AH148" s="32">
        <v>-4765.41</v>
      </c>
      <c r="AI148" s="32">
        <v>-9513.41</v>
      </c>
      <c r="AJ148" s="32">
        <v>-3293.73</v>
      </c>
      <c r="AK148" s="32">
        <v>-1250</v>
      </c>
      <c r="AL148" s="32">
        <v>-3000</v>
      </c>
      <c r="AM148" s="32">
        <v>-2043.73</v>
      </c>
      <c r="AN148" s="32">
        <v>-1</v>
      </c>
      <c r="AO148" s="32">
        <v>1</v>
      </c>
    </row>
    <row r="149" spans="1:41">
      <c r="A149" s="40" t="s">
        <v>875</v>
      </c>
      <c r="B149" s="22" t="s">
        <v>876</v>
      </c>
      <c r="C149" s="29">
        <v>0</v>
      </c>
      <c r="D149" s="29">
        <v>3000</v>
      </c>
      <c r="E149" s="29">
        <v>3000</v>
      </c>
      <c r="F149" s="30">
        <v>1</v>
      </c>
      <c r="H149" s="29">
        <v>4773.38</v>
      </c>
      <c r="I149" s="29">
        <v>18000</v>
      </c>
      <c r="J149" s="29">
        <v>13226.62</v>
      </c>
      <c r="K149" s="30">
        <v>0.7348122222222222</v>
      </c>
      <c r="O149" s="29">
        <v>1306.2</v>
      </c>
      <c r="S149" s="29">
        <v>20109.189999999999</v>
      </c>
      <c r="T149" s="29">
        <v>1492779.78</v>
      </c>
      <c r="U149" s="29">
        <v>1453480.73</v>
      </c>
      <c r="V149" s="29">
        <v>51651.11</v>
      </c>
      <c r="W149" s="29">
        <v>18000</v>
      </c>
      <c r="Y149" s="31">
        <v>5</v>
      </c>
      <c r="Z149" s="29">
        <v>301371.65000000002</v>
      </c>
      <c r="AA149" s="29">
        <v>297526.14</v>
      </c>
      <c r="AD149" s="32">
        <v>-1306.2</v>
      </c>
      <c r="AE149" s="32">
        <v>-3990.29</v>
      </c>
      <c r="AF149" s="32">
        <v>-1500</v>
      </c>
      <c r="AG149" s="32">
        <v>-2490.29</v>
      </c>
      <c r="AH149" s="32">
        <v>-20109.189999999999</v>
      </c>
      <c r="AI149" s="32">
        <v>-51651.11</v>
      </c>
      <c r="AJ149" s="32">
        <v>-15825.92</v>
      </c>
      <c r="AK149" s="32">
        <v>-7500</v>
      </c>
      <c r="AL149" s="32">
        <v>-18000</v>
      </c>
      <c r="AM149" s="32">
        <v>-8325.92</v>
      </c>
      <c r="AN149" s="32">
        <v>-1</v>
      </c>
      <c r="AO149" s="32">
        <v>1</v>
      </c>
    </row>
    <row r="150" spans="1:41">
      <c r="A150" s="40" t="s">
        <v>877</v>
      </c>
      <c r="B150" s="22" t="s">
        <v>878</v>
      </c>
      <c r="C150" s="29">
        <v>0</v>
      </c>
      <c r="D150" s="29">
        <v>0</v>
      </c>
      <c r="E150" s="29">
        <v>0</v>
      </c>
      <c r="F150" s="30">
        <v>0</v>
      </c>
      <c r="H150" s="29">
        <v>715.53</v>
      </c>
      <c r="I150" s="29">
        <v>0</v>
      </c>
      <c r="J150" s="29">
        <v>-715.53</v>
      </c>
      <c r="K150" s="30">
        <v>-1</v>
      </c>
      <c r="O150" s="29">
        <v>-45058.3</v>
      </c>
      <c r="S150" s="29">
        <v>-45058.3</v>
      </c>
      <c r="T150" s="29">
        <v>1492779.78</v>
      </c>
      <c r="U150" s="29">
        <v>1453480.73</v>
      </c>
      <c r="V150" s="29">
        <v>-37332.300000000003</v>
      </c>
      <c r="W150" s="29">
        <v>2000</v>
      </c>
      <c r="Y150" s="31">
        <v>5</v>
      </c>
      <c r="Z150" s="29">
        <v>301371.65000000002</v>
      </c>
      <c r="AA150" s="29">
        <v>297526.14</v>
      </c>
      <c r="AD150" s="32">
        <v>45058.3</v>
      </c>
      <c r="AE150" s="32">
        <v>-2445.17</v>
      </c>
      <c r="AF150" s="32">
        <v>0</v>
      </c>
      <c r="AG150" s="32">
        <v>-2445.17</v>
      </c>
      <c r="AH150" s="32">
        <v>45058.3</v>
      </c>
      <c r="AI150" s="32">
        <v>37332.300000000003</v>
      </c>
      <c r="AJ150" s="32">
        <v>-5234.99</v>
      </c>
      <c r="AK150" s="32">
        <v>-1000</v>
      </c>
      <c r="AL150" s="32">
        <v>-2000</v>
      </c>
      <c r="AM150" s="32">
        <v>-4234.99</v>
      </c>
      <c r="AN150" s="32">
        <v>-1</v>
      </c>
      <c r="AO150" s="32">
        <v>1</v>
      </c>
    </row>
    <row r="151" spans="1:41">
      <c r="A151" s="40" t="s">
        <v>879</v>
      </c>
      <c r="B151" s="22" t="s">
        <v>880</v>
      </c>
      <c r="C151" s="29">
        <v>325.48</v>
      </c>
      <c r="D151" s="29">
        <v>250</v>
      </c>
      <c r="E151" s="29">
        <v>-75.48</v>
      </c>
      <c r="F151" s="30">
        <v>-0.30192000000000002</v>
      </c>
      <c r="H151" s="29">
        <v>3619.21</v>
      </c>
      <c r="I151" s="29">
        <v>1500</v>
      </c>
      <c r="J151" s="29">
        <v>-2119.21</v>
      </c>
      <c r="K151" s="30">
        <v>-1.4128066666666668</v>
      </c>
      <c r="O151" s="29">
        <v>0</v>
      </c>
      <c r="S151" s="29">
        <v>10510.36</v>
      </c>
      <c r="T151" s="29">
        <v>1492779.78</v>
      </c>
      <c r="U151" s="29">
        <v>1453480.73</v>
      </c>
      <c r="V151" s="29">
        <v>47928.1</v>
      </c>
      <c r="W151" s="29">
        <v>2000</v>
      </c>
      <c r="Y151" s="31">
        <v>5</v>
      </c>
      <c r="Z151" s="29">
        <v>301371.65000000002</v>
      </c>
      <c r="AA151" s="29">
        <v>297526.14</v>
      </c>
      <c r="AD151" s="32">
        <v>0</v>
      </c>
      <c r="AE151" s="32">
        <v>-660</v>
      </c>
      <c r="AF151" s="32">
        <v>0</v>
      </c>
      <c r="AG151" s="32">
        <v>-660</v>
      </c>
      <c r="AH151" s="32">
        <v>-10510.36</v>
      </c>
      <c r="AI151" s="32">
        <v>-47928.1</v>
      </c>
      <c r="AJ151" s="32">
        <v>-11509.63</v>
      </c>
      <c r="AK151" s="32">
        <v>-1000</v>
      </c>
      <c r="AL151" s="32">
        <v>-2000</v>
      </c>
      <c r="AM151" s="32">
        <v>-10509.63</v>
      </c>
      <c r="AN151" s="32">
        <v>-1</v>
      </c>
      <c r="AO151" s="32">
        <v>1</v>
      </c>
    </row>
    <row r="152" spans="1:41">
      <c r="A152" s="40" t="s">
        <v>881</v>
      </c>
      <c r="B152" s="22" t="s">
        <v>882</v>
      </c>
      <c r="C152" s="29">
        <v>897.73</v>
      </c>
      <c r="D152" s="29">
        <v>1500</v>
      </c>
      <c r="E152" s="29">
        <v>602.27</v>
      </c>
      <c r="F152" s="30">
        <v>0.40151333333333333</v>
      </c>
      <c r="H152" s="29">
        <v>16723.650000000001</v>
      </c>
      <c r="I152" s="29">
        <v>9000</v>
      </c>
      <c r="J152" s="29">
        <v>-7723.65</v>
      </c>
      <c r="K152" s="30">
        <v>-0.8581833333333333</v>
      </c>
      <c r="O152" s="29">
        <v>3000</v>
      </c>
      <c r="S152" s="29">
        <v>6000</v>
      </c>
      <c r="T152" s="29">
        <v>1492779.78</v>
      </c>
      <c r="U152" s="29">
        <v>1453480.73</v>
      </c>
      <c r="V152" s="29">
        <v>6880</v>
      </c>
      <c r="W152" s="29">
        <v>21000</v>
      </c>
      <c r="Y152" s="31">
        <v>5</v>
      </c>
      <c r="Z152" s="29">
        <v>301371.65000000002</v>
      </c>
      <c r="AA152" s="29">
        <v>297526.14</v>
      </c>
      <c r="AD152" s="32">
        <v>-3000</v>
      </c>
      <c r="AE152" s="32">
        <v>0</v>
      </c>
      <c r="AF152" s="32">
        <v>-3000</v>
      </c>
      <c r="AG152" s="32">
        <v>3000</v>
      </c>
      <c r="AH152" s="32">
        <v>-6000</v>
      </c>
      <c r="AI152" s="32">
        <v>-6880</v>
      </c>
      <c r="AJ152" s="32">
        <v>-2080</v>
      </c>
      <c r="AK152" s="32">
        <v>-18000</v>
      </c>
      <c r="AL152" s="32">
        <v>-21000</v>
      </c>
      <c r="AM152" s="32">
        <v>15920</v>
      </c>
      <c r="AN152" s="32">
        <v>-1</v>
      </c>
      <c r="AO152" s="32">
        <v>1</v>
      </c>
    </row>
    <row r="153" spans="1:41">
      <c r="A153" s="40" t="s">
        <v>883</v>
      </c>
      <c r="B153" s="22" t="s">
        <v>884</v>
      </c>
      <c r="C153" s="29">
        <v>4250</v>
      </c>
      <c r="D153" s="29">
        <v>0</v>
      </c>
      <c r="E153" s="29">
        <v>-4250</v>
      </c>
      <c r="F153" s="30">
        <v>-1</v>
      </c>
      <c r="G153" s="22" t="s">
        <v>1022</v>
      </c>
      <c r="H153" s="29">
        <v>9484.99</v>
      </c>
      <c r="I153" s="29">
        <v>1000</v>
      </c>
      <c r="J153" s="29">
        <v>-8484.99</v>
      </c>
      <c r="K153" s="30">
        <v>-8.4849899999999998</v>
      </c>
      <c r="O153" s="29">
        <v>0</v>
      </c>
      <c r="S153" s="29">
        <v>3071.84</v>
      </c>
      <c r="T153" s="29">
        <v>1492779.78</v>
      </c>
      <c r="U153" s="29">
        <v>1453480.73</v>
      </c>
      <c r="V153" s="29">
        <v>6970.42</v>
      </c>
      <c r="W153" s="29">
        <v>800</v>
      </c>
      <c r="Y153" s="31">
        <v>5</v>
      </c>
      <c r="Z153" s="29">
        <v>301371.65000000002</v>
      </c>
      <c r="AA153" s="29">
        <v>297526.14</v>
      </c>
      <c r="AD153" s="32">
        <v>0</v>
      </c>
      <c r="AE153" s="32">
        <v>0</v>
      </c>
      <c r="AF153" s="32">
        <v>0</v>
      </c>
      <c r="AG153" s="32">
        <v>0</v>
      </c>
      <c r="AH153" s="32">
        <v>-3071.84</v>
      </c>
      <c r="AI153" s="32">
        <v>-6970.42</v>
      </c>
      <c r="AJ153" s="32">
        <v>0</v>
      </c>
      <c r="AK153" s="32">
        <v>-800</v>
      </c>
      <c r="AL153" s="32">
        <v>-800</v>
      </c>
      <c r="AM153" s="32">
        <v>800</v>
      </c>
      <c r="AN153" s="32">
        <v>-1</v>
      </c>
      <c r="AO153" s="32">
        <v>1</v>
      </c>
    </row>
    <row r="154" spans="1:41">
      <c r="A154" s="40" t="s">
        <v>885</v>
      </c>
      <c r="B154" s="22" t="s">
        <v>886</v>
      </c>
      <c r="C154" s="29">
        <v>2020</v>
      </c>
      <c r="D154" s="29">
        <v>0</v>
      </c>
      <c r="E154" s="29">
        <v>-2020</v>
      </c>
      <c r="F154" s="30">
        <v>-1</v>
      </c>
      <c r="G154" s="22" t="s">
        <v>1023</v>
      </c>
      <c r="H154" s="29">
        <v>13529.63</v>
      </c>
      <c r="I154" s="29">
        <v>1000</v>
      </c>
      <c r="J154" s="29">
        <v>-12529.63</v>
      </c>
      <c r="K154" s="30">
        <v>-12.529629999999999</v>
      </c>
      <c r="O154" s="29">
        <v>0</v>
      </c>
      <c r="S154" s="29">
        <v>1865.01</v>
      </c>
      <c r="T154" s="29">
        <v>1492779.78</v>
      </c>
      <c r="U154" s="29">
        <v>1453480.73</v>
      </c>
      <c r="V154" s="29">
        <v>5883.32</v>
      </c>
      <c r="W154" s="29">
        <v>1800</v>
      </c>
      <c r="Y154" s="31">
        <v>5</v>
      </c>
      <c r="Z154" s="29">
        <v>301371.65000000002</v>
      </c>
      <c r="AA154" s="29">
        <v>297526.14</v>
      </c>
      <c r="AD154" s="32">
        <v>0</v>
      </c>
      <c r="AE154" s="32">
        <v>0</v>
      </c>
      <c r="AF154" s="32">
        <v>0</v>
      </c>
      <c r="AG154" s="32">
        <v>0</v>
      </c>
      <c r="AH154" s="32">
        <v>-1865.01</v>
      </c>
      <c r="AI154" s="32">
        <v>-5883.32</v>
      </c>
      <c r="AJ154" s="32">
        <v>-3497.35</v>
      </c>
      <c r="AK154" s="32">
        <v>-900</v>
      </c>
      <c r="AL154" s="32">
        <v>-1800</v>
      </c>
      <c r="AM154" s="32">
        <v>-2597.35</v>
      </c>
      <c r="AN154" s="32">
        <v>-1</v>
      </c>
      <c r="AO154" s="32">
        <v>1</v>
      </c>
    </row>
    <row r="155" spans="1:41">
      <c r="A155" s="40" t="s">
        <v>887</v>
      </c>
      <c r="B155" s="22" t="s">
        <v>888</v>
      </c>
      <c r="C155" s="29">
        <v>350</v>
      </c>
      <c r="D155" s="29">
        <v>0</v>
      </c>
      <c r="E155" s="29">
        <v>-350</v>
      </c>
      <c r="F155" s="30">
        <v>-1</v>
      </c>
      <c r="G155" s="22" t="s">
        <v>1024</v>
      </c>
      <c r="H155" s="29">
        <v>2430</v>
      </c>
      <c r="I155" s="29">
        <v>18000</v>
      </c>
      <c r="J155" s="29">
        <v>15570</v>
      </c>
      <c r="K155" s="30">
        <v>0.86499999999999999</v>
      </c>
      <c r="O155" s="29">
        <v>0</v>
      </c>
      <c r="S155" s="29">
        <v>0</v>
      </c>
      <c r="T155" s="29">
        <v>1492779.78</v>
      </c>
      <c r="U155" s="29">
        <v>1453480.73</v>
      </c>
      <c r="V155" s="29">
        <v>0</v>
      </c>
      <c r="W155" s="29">
        <v>26000</v>
      </c>
      <c r="Y155" s="31">
        <v>5</v>
      </c>
      <c r="Z155" s="29">
        <v>301371.65000000002</v>
      </c>
      <c r="AA155" s="29">
        <v>297526.14</v>
      </c>
      <c r="AD155" s="32">
        <v>0</v>
      </c>
      <c r="AE155" s="32">
        <v>0</v>
      </c>
      <c r="AF155" s="32">
        <v>-8000</v>
      </c>
      <c r="AG155" s="32">
        <v>8000</v>
      </c>
      <c r="AH155" s="32">
        <v>0</v>
      </c>
      <c r="AI155" s="32">
        <v>0</v>
      </c>
      <c r="AJ155" s="32">
        <v>0</v>
      </c>
      <c r="AK155" s="32">
        <v>-11000</v>
      </c>
      <c r="AL155" s="32">
        <v>-26000</v>
      </c>
      <c r="AM155" s="32">
        <v>11000</v>
      </c>
      <c r="AN155" s="32">
        <v>-1</v>
      </c>
      <c r="AO155" s="32">
        <v>1</v>
      </c>
    </row>
    <row r="156" spans="1:41">
      <c r="A156" s="40" t="s">
        <v>889</v>
      </c>
      <c r="B156" s="22" t="s">
        <v>890</v>
      </c>
      <c r="C156" s="29">
        <v>1320</v>
      </c>
      <c r="D156" s="29">
        <v>0</v>
      </c>
      <c r="E156" s="29">
        <v>-1320</v>
      </c>
      <c r="F156" s="30">
        <v>-1</v>
      </c>
      <c r="G156" s="22" t="s">
        <v>1025</v>
      </c>
      <c r="H156" s="29">
        <v>1320</v>
      </c>
      <c r="I156" s="29">
        <v>800</v>
      </c>
      <c r="J156" s="29">
        <v>-520</v>
      </c>
      <c r="K156" s="30">
        <v>-0.65</v>
      </c>
      <c r="O156" s="29">
        <v>0.5</v>
      </c>
      <c r="S156" s="29">
        <v>18582.82</v>
      </c>
      <c r="T156" s="29">
        <v>1492779.78</v>
      </c>
      <c r="U156" s="29">
        <v>1453480.73</v>
      </c>
      <c r="V156" s="29">
        <v>42988.2</v>
      </c>
      <c r="W156" s="29">
        <v>4250</v>
      </c>
      <c r="Y156" s="31">
        <v>5</v>
      </c>
      <c r="Z156" s="29">
        <v>301371.65000000002</v>
      </c>
      <c r="AA156" s="29">
        <v>297526.14</v>
      </c>
      <c r="AD156" s="32">
        <v>-0.5</v>
      </c>
      <c r="AE156" s="32">
        <v>-176</v>
      </c>
      <c r="AF156" s="32">
        <v>-1250</v>
      </c>
      <c r="AG156" s="32">
        <v>1074</v>
      </c>
      <c r="AH156" s="32">
        <v>-18582.82</v>
      </c>
      <c r="AI156" s="32">
        <v>-42988.2</v>
      </c>
      <c r="AJ156" s="32">
        <v>-7857</v>
      </c>
      <c r="AK156" s="32">
        <v>-2250</v>
      </c>
      <c r="AL156" s="32">
        <v>-4250</v>
      </c>
      <c r="AM156" s="32">
        <v>-5607</v>
      </c>
      <c r="AN156" s="32">
        <v>-1</v>
      </c>
      <c r="AO156" s="32">
        <v>1</v>
      </c>
    </row>
    <row r="157" spans="1:41">
      <c r="A157" s="40" t="s">
        <v>891</v>
      </c>
      <c r="B157" s="22" t="s">
        <v>892</v>
      </c>
      <c r="C157" s="29">
        <v>0</v>
      </c>
      <c r="D157" s="29">
        <v>0</v>
      </c>
      <c r="E157" s="29">
        <v>0</v>
      </c>
      <c r="F157" s="30">
        <v>0</v>
      </c>
      <c r="H157" s="29">
        <v>3497.35</v>
      </c>
      <c r="I157" s="29">
        <v>900</v>
      </c>
      <c r="J157" s="29">
        <v>-2597.35</v>
      </c>
      <c r="K157" s="30">
        <v>-2.8859444444444442</v>
      </c>
      <c r="O157" s="29">
        <v>0</v>
      </c>
      <c r="S157" s="29">
        <v>0</v>
      </c>
      <c r="T157" s="29">
        <v>1492779.78</v>
      </c>
      <c r="U157" s="29">
        <v>1453480.73</v>
      </c>
      <c r="V157" s="29">
        <v>0</v>
      </c>
      <c r="W157" s="29">
        <v>650</v>
      </c>
      <c r="Y157" s="31">
        <v>5</v>
      </c>
      <c r="Z157" s="29">
        <v>301371.65000000002</v>
      </c>
      <c r="AA157" s="29">
        <v>297526.14</v>
      </c>
      <c r="AD157" s="32">
        <v>0</v>
      </c>
      <c r="AE157" s="32">
        <v>1225</v>
      </c>
      <c r="AF157" s="32">
        <v>-250</v>
      </c>
      <c r="AG157" s="32">
        <v>1475</v>
      </c>
      <c r="AH157" s="32">
        <v>0</v>
      </c>
      <c r="AI157" s="32">
        <v>0</v>
      </c>
      <c r="AJ157" s="32">
        <v>-2325</v>
      </c>
      <c r="AK157" s="32">
        <v>-400</v>
      </c>
      <c r="AL157" s="32">
        <v>-650</v>
      </c>
      <c r="AM157" s="32">
        <v>-1925</v>
      </c>
      <c r="AN157" s="32">
        <v>-1</v>
      </c>
      <c r="AO157" s="32">
        <v>1</v>
      </c>
    </row>
    <row r="158" spans="1:41">
      <c r="A158" s="40" t="s">
        <v>1026</v>
      </c>
      <c r="B158" s="22" t="s">
        <v>1027</v>
      </c>
      <c r="C158" s="29">
        <v>0</v>
      </c>
      <c r="D158" s="29">
        <v>15000</v>
      </c>
      <c r="E158" s="29">
        <v>15000</v>
      </c>
      <c r="F158" s="30">
        <v>1</v>
      </c>
      <c r="H158" s="29">
        <v>0</v>
      </c>
      <c r="I158" s="29">
        <v>26000</v>
      </c>
      <c r="J158" s="29">
        <v>26000</v>
      </c>
      <c r="K158" s="30">
        <v>1</v>
      </c>
      <c r="O158" s="29">
        <v>0</v>
      </c>
      <c r="S158" s="29">
        <v>2105</v>
      </c>
      <c r="T158" s="29">
        <v>1492779.78</v>
      </c>
      <c r="U158" s="29">
        <v>1453480.73</v>
      </c>
      <c r="V158" s="29">
        <v>2105</v>
      </c>
      <c r="W158" s="29">
        <v>4500</v>
      </c>
      <c r="Y158" s="31">
        <v>5</v>
      </c>
      <c r="Z158" s="29">
        <v>301371.65000000002</v>
      </c>
      <c r="AA158" s="29">
        <v>297526.14</v>
      </c>
      <c r="AD158" s="32">
        <v>0</v>
      </c>
      <c r="AE158" s="32">
        <v>0</v>
      </c>
      <c r="AF158" s="32">
        <v>-500</v>
      </c>
      <c r="AG158" s="32">
        <v>500</v>
      </c>
      <c r="AH158" s="32">
        <v>-2105</v>
      </c>
      <c r="AI158" s="32">
        <v>-2105</v>
      </c>
      <c r="AJ158" s="32">
        <v>0</v>
      </c>
      <c r="AK158" s="32">
        <v>-1750</v>
      </c>
      <c r="AL158" s="32">
        <v>-4500</v>
      </c>
      <c r="AM158" s="32">
        <v>1750</v>
      </c>
      <c r="AN158" s="32">
        <v>-1</v>
      </c>
      <c r="AO158" s="32">
        <v>1</v>
      </c>
    </row>
    <row r="159" spans="1:41">
      <c r="A159" s="40" t="s">
        <v>893</v>
      </c>
      <c r="B159" s="22" t="s">
        <v>894</v>
      </c>
      <c r="C159" s="29">
        <v>0</v>
      </c>
      <c r="D159" s="29">
        <v>0</v>
      </c>
      <c r="E159" s="29">
        <v>0</v>
      </c>
      <c r="F159" s="30">
        <v>0</v>
      </c>
      <c r="H159" s="29">
        <v>7857</v>
      </c>
      <c r="I159" s="29">
        <v>2250</v>
      </c>
      <c r="J159" s="29">
        <v>-5607</v>
      </c>
      <c r="K159" s="30">
        <v>-2.492</v>
      </c>
      <c r="O159" s="29">
        <v>386.25</v>
      </c>
      <c r="S159" s="29">
        <v>1935.38</v>
      </c>
      <c r="T159" s="29">
        <v>1492779.78</v>
      </c>
      <c r="U159" s="29">
        <v>1453480.73</v>
      </c>
      <c r="V159" s="29">
        <v>28501.97</v>
      </c>
      <c r="W159" s="29">
        <v>2835</v>
      </c>
      <c r="Y159" s="31">
        <v>5</v>
      </c>
      <c r="Z159" s="29">
        <v>301371.65000000002</v>
      </c>
      <c r="AA159" s="29">
        <v>297526.14</v>
      </c>
      <c r="AD159" s="32">
        <v>-386.25</v>
      </c>
      <c r="AE159" s="32">
        <v>-5071</v>
      </c>
      <c r="AF159" s="32">
        <v>-1500</v>
      </c>
      <c r="AG159" s="32">
        <v>-3571</v>
      </c>
      <c r="AH159" s="32">
        <v>-1935.38</v>
      </c>
      <c r="AI159" s="32">
        <v>-28501.97</v>
      </c>
      <c r="AJ159" s="32">
        <v>-7149.08</v>
      </c>
      <c r="AK159" s="32">
        <v>-2835</v>
      </c>
      <c r="AL159" s="32">
        <v>-2835</v>
      </c>
      <c r="AM159" s="32">
        <v>-4314.08</v>
      </c>
      <c r="AN159" s="32">
        <v>-1</v>
      </c>
      <c r="AO159" s="32">
        <v>1</v>
      </c>
    </row>
    <row r="160" spans="1:41">
      <c r="A160" s="40" t="s">
        <v>895</v>
      </c>
      <c r="B160" s="22" t="s">
        <v>896</v>
      </c>
      <c r="C160" s="29">
        <v>0</v>
      </c>
      <c r="D160" s="29">
        <v>0</v>
      </c>
      <c r="E160" s="29">
        <v>0</v>
      </c>
      <c r="F160" s="30">
        <v>0</v>
      </c>
      <c r="H160" s="29">
        <v>2325</v>
      </c>
      <c r="I160" s="29">
        <v>400</v>
      </c>
      <c r="J160" s="29">
        <v>-1925</v>
      </c>
      <c r="K160" s="30">
        <v>-4.8125</v>
      </c>
      <c r="O160" s="29">
        <v>4025</v>
      </c>
      <c r="S160" s="29">
        <v>4025</v>
      </c>
      <c r="T160" s="29">
        <v>1492779.78</v>
      </c>
      <c r="U160" s="29">
        <v>1453480.73</v>
      </c>
      <c r="V160" s="29">
        <v>4025</v>
      </c>
      <c r="W160" s="29">
        <v>0</v>
      </c>
      <c r="Y160" s="31">
        <v>5</v>
      </c>
      <c r="Z160" s="29">
        <v>301371.65000000002</v>
      </c>
      <c r="AA160" s="29">
        <v>297526.14</v>
      </c>
      <c r="AD160" s="32">
        <v>-4025</v>
      </c>
      <c r="AE160" s="32">
        <v>0</v>
      </c>
      <c r="AF160" s="32">
        <v>0</v>
      </c>
      <c r="AG160" s="32">
        <v>0</v>
      </c>
      <c r="AH160" s="32">
        <v>-4025</v>
      </c>
      <c r="AI160" s="32">
        <v>-4025</v>
      </c>
      <c r="AJ160" s="32">
        <v>-4025</v>
      </c>
      <c r="AK160" s="32">
        <v>0</v>
      </c>
      <c r="AL160" s="32">
        <v>0</v>
      </c>
      <c r="AM160" s="32">
        <v>-4025</v>
      </c>
      <c r="AN160" s="32">
        <v>-1</v>
      </c>
      <c r="AO160" s="32">
        <v>1</v>
      </c>
    </row>
    <row r="161" spans="1:41">
      <c r="A161" s="40" t="s">
        <v>897</v>
      </c>
      <c r="B161" s="22" t="s">
        <v>898</v>
      </c>
      <c r="C161" s="29">
        <v>0</v>
      </c>
      <c r="D161" s="29">
        <v>500</v>
      </c>
      <c r="E161" s="29">
        <v>500</v>
      </c>
      <c r="F161" s="30">
        <v>1</v>
      </c>
      <c r="H161" s="29">
        <v>0</v>
      </c>
      <c r="I161" s="29">
        <v>2250</v>
      </c>
      <c r="J161" s="29">
        <v>2250</v>
      </c>
      <c r="K161" s="30">
        <v>1</v>
      </c>
      <c r="O161" s="29">
        <v>0</v>
      </c>
      <c r="S161" s="29">
        <v>0</v>
      </c>
      <c r="T161" s="29">
        <v>1492779.78</v>
      </c>
      <c r="U161" s="29">
        <v>1453480.73</v>
      </c>
      <c r="V161" s="29">
        <v>0</v>
      </c>
      <c r="W161" s="29">
        <v>2000</v>
      </c>
      <c r="Y161" s="31">
        <v>5</v>
      </c>
      <c r="Z161" s="29">
        <v>301371.65000000002</v>
      </c>
      <c r="AA161" s="29">
        <v>297526.14</v>
      </c>
      <c r="AD161" s="32">
        <v>0</v>
      </c>
      <c r="AE161" s="32">
        <v>0</v>
      </c>
      <c r="AF161" s="32">
        <v>0</v>
      </c>
      <c r="AG161" s="32">
        <v>0</v>
      </c>
      <c r="AH161" s="32">
        <v>0</v>
      </c>
      <c r="AI161" s="32">
        <v>0</v>
      </c>
      <c r="AJ161" s="32">
        <v>0</v>
      </c>
      <c r="AK161" s="32">
        <v>-1000</v>
      </c>
      <c r="AL161" s="32">
        <v>-2000</v>
      </c>
      <c r="AM161" s="32">
        <v>1000</v>
      </c>
      <c r="AN161" s="32">
        <v>-1</v>
      </c>
      <c r="AO161" s="32">
        <v>1</v>
      </c>
    </row>
    <row r="162" spans="1:41">
      <c r="A162" s="40" t="s">
        <v>899</v>
      </c>
      <c r="B162" s="22" t="s">
        <v>900</v>
      </c>
      <c r="C162" s="29">
        <v>0</v>
      </c>
      <c r="D162" s="29">
        <v>0</v>
      </c>
      <c r="E162" s="29">
        <v>0</v>
      </c>
      <c r="F162" s="30">
        <v>0</v>
      </c>
      <c r="H162" s="29">
        <v>7149.08</v>
      </c>
      <c r="I162" s="29">
        <v>2835</v>
      </c>
      <c r="J162" s="29">
        <v>-4314.08</v>
      </c>
      <c r="K162" s="30">
        <v>-1.521721340388007</v>
      </c>
      <c r="O162" s="29">
        <v>21953.86</v>
      </c>
      <c r="S162" s="29">
        <v>34881.06</v>
      </c>
      <c r="T162" s="29">
        <v>1492779.78</v>
      </c>
      <c r="U162" s="29">
        <v>1453480.73</v>
      </c>
      <c r="V162" s="29">
        <v>84340</v>
      </c>
      <c r="W162" s="29">
        <v>84000</v>
      </c>
      <c r="Y162" s="31">
        <v>5</v>
      </c>
      <c r="Z162" s="29">
        <v>301371.65000000002</v>
      </c>
      <c r="AA162" s="29">
        <v>297526.14</v>
      </c>
      <c r="AD162" s="32">
        <v>-21953.86</v>
      </c>
      <c r="AE162" s="32">
        <v>-1407.09</v>
      </c>
      <c r="AF162" s="32">
        <v>-7000</v>
      </c>
      <c r="AG162" s="32">
        <v>5592.91</v>
      </c>
      <c r="AH162" s="32">
        <v>-34881.06</v>
      </c>
      <c r="AI162" s="32">
        <v>-84340</v>
      </c>
      <c r="AJ162" s="32">
        <v>-9168.0300000000007</v>
      </c>
      <c r="AK162" s="32">
        <v>-35000</v>
      </c>
      <c r="AL162" s="32">
        <v>-84000</v>
      </c>
      <c r="AM162" s="32">
        <v>25831.97</v>
      </c>
      <c r="AN162" s="32">
        <v>-1</v>
      </c>
      <c r="AO162" s="32">
        <v>1</v>
      </c>
    </row>
    <row r="163" spans="1:41">
      <c r="A163" s="40" t="s">
        <v>901</v>
      </c>
      <c r="B163" s="22" t="s">
        <v>902</v>
      </c>
      <c r="C163" s="29">
        <v>0</v>
      </c>
      <c r="D163" s="29">
        <v>0</v>
      </c>
      <c r="E163" s="29">
        <v>0</v>
      </c>
      <c r="F163" s="30">
        <v>0</v>
      </c>
      <c r="H163" s="29">
        <v>4025</v>
      </c>
      <c r="I163" s="29">
        <v>0</v>
      </c>
      <c r="J163" s="29">
        <v>-4025</v>
      </c>
      <c r="K163" s="30">
        <v>-1</v>
      </c>
      <c r="O163" s="29">
        <v>5799</v>
      </c>
      <c r="S163" s="29">
        <v>23364.69</v>
      </c>
      <c r="T163" s="29">
        <v>1492779.78</v>
      </c>
      <c r="U163" s="29">
        <v>1453480.73</v>
      </c>
      <c r="V163" s="29">
        <v>46249.56</v>
      </c>
      <c r="W163" s="29">
        <v>36000</v>
      </c>
      <c r="Y163" s="31">
        <v>5</v>
      </c>
      <c r="Z163" s="29">
        <v>301371.65000000002</v>
      </c>
      <c r="AA163" s="29">
        <v>297526.14</v>
      </c>
      <c r="AD163" s="32">
        <v>-5799</v>
      </c>
      <c r="AE163" s="32">
        <v>-1904</v>
      </c>
      <c r="AF163" s="32">
        <v>-3000</v>
      </c>
      <c r="AG163" s="32">
        <v>1096</v>
      </c>
      <c r="AH163" s="32">
        <v>-23364.69</v>
      </c>
      <c r="AI163" s="32">
        <v>-46249.56</v>
      </c>
      <c r="AJ163" s="32">
        <v>-28783.03</v>
      </c>
      <c r="AK163" s="32">
        <v>-15000</v>
      </c>
      <c r="AL163" s="32">
        <v>-36000</v>
      </c>
      <c r="AM163" s="32">
        <v>-13783.03</v>
      </c>
      <c r="AN163" s="32">
        <v>-1</v>
      </c>
      <c r="AO163" s="32">
        <v>1</v>
      </c>
    </row>
    <row r="164" spans="1:41">
      <c r="A164" s="40" t="s">
        <v>1028</v>
      </c>
      <c r="B164" s="22" t="s">
        <v>1029</v>
      </c>
      <c r="C164" s="29">
        <v>0</v>
      </c>
      <c r="D164" s="29">
        <v>0</v>
      </c>
      <c r="E164" s="29">
        <v>0</v>
      </c>
      <c r="F164" s="30">
        <v>0</v>
      </c>
      <c r="H164" s="29">
        <v>0</v>
      </c>
      <c r="I164" s="29">
        <v>1000</v>
      </c>
      <c r="J164" s="29">
        <v>1000</v>
      </c>
      <c r="K164" s="30">
        <v>1</v>
      </c>
      <c r="O164" s="29">
        <v>0</v>
      </c>
      <c r="S164" s="29">
        <v>3981.14</v>
      </c>
      <c r="T164" s="29">
        <v>1492779.78</v>
      </c>
      <c r="U164" s="29">
        <v>1453480.73</v>
      </c>
      <c r="V164" s="29">
        <v>3981.14</v>
      </c>
      <c r="W164" s="29">
        <v>0</v>
      </c>
      <c r="Y164" s="31">
        <v>5</v>
      </c>
      <c r="Z164" s="29">
        <v>301371.65000000002</v>
      </c>
      <c r="AA164" s="29">
        <v>297526.14</v>
      </c>
      <c r="AD164" s="32">
        <v>0</v>
      </c>
      <c r="AE164" s="32">
        <v>2052.65</v>
      </c>
      <c r="AF164" s="32">
        <v>0</v>
      </c>
      <c r="AG164" s="32">
        <v>2052.65</v>
      </c>
      <c r="AH164" s="32">
        <v>-3981.14</v>
      </c>
      <c r="AI164" s="32">
        <v>-3981.14</v>
      </c>
      <c r="AJ164" s="32">
        <v>-23024.32</v>
      </c>
      <c r="AK164" s="32">
        <v>0</v>
      </c>
      <c r="AL164" s="32">
        <v>0</v>
      </c>
      <c r="AM164" s="32">
        <v>-23024.32</v>
      </c>
      <c r="AN164" s="32">
        <v>-1</v>
      </c>
      <c r="AO164" s="32">
        <v>1</v>
      </c>
    </row>
    <row r="165" spans="1:41">
      <c r="A165" s="40" t="s">
        <v>903</v>
      </c>
      <c r="B165" s="22" t="s">
        <v>904</v>
      </c>
      <c r="C165" s="29">
        <v>0</v>
      </c>
      <c r="D165" s="29">
        <v>7000</v>
      </c>
      <c r="E165" s="29">
        <v>7000</v>
      </c>
      <c r="F165" s="30">
        <v>1</v>
      </c>
      <c r="H165" s="29">
        <v>9168.0300000000007</v>
      </c>
      <c r="I165" s="29">
        <v>42000</v>
      </c>
      <c r="J165" s="29">
        <v>32831.97</v>
      </c>
      <c r="K165" s="30">
        <v>0.78171357142857145</v>
      </c>
      <c r="O165" s="29">
        <v>0</v>
      </c>
      <c r="S165" s="29">
        <v>0</v>
      </c>
      <c r="T165" s="29">
        <v>1492779.78</v>
      </c>
      <c r="U165" s="29">
        <v>1453480.73</v>
      </c>
      <c r="V165" s="29">
        <v>0</v>
      </c>
      <c r="W165" s="29">
        <v>78000</v>
      </c>
      <c r="Y165" s="31">
        <v>5</v>
      </c>
      <c r="Z165" s="29">
        <v>301371.65000000002</v>
      </c>
      <c r="AA165" s="29">
        <v>297526.14</v>
      </c>
      <c r="AD165" s="32">
        <v>0</v>
      </c>
      <c r="AE165" s="32">
        <v>0</v>
      </c>
      <c r="AF165" s="32">
        <v>-6500</v>
      </c>
      <c r="AG165" s="32">
        <v>6500</v>
      </c>
      <c r="AH165" s="32">
        <v>0</v>
      </c>
      <c r="AI165" s="32">
        <v>0</v>
      </c>
      <c r="AJ165" s="32">
        <v>0</v>
      </c>
      <c r="AK165" s="32">
        <v>-32500</v>
      </c>
      <c r="AL165" s="32">
        <v>-78000</v>
      </c>
      <c r="AM165" s="32">
        <v>32500</v>
      </c>
      <c r="AN165" s="32">
        <v>-1</v>
      </c>
      <c r="AO165" s="32">
        <v>1</v>
      </c>
    </row>
    <row r="166" spans="1:41">
      <c r="A166" s="40" t="s">
        <v>905</v>
      </c>
      <c r="B166" s="22" t="s">
        <v>906</v>
      </c>
      <c r="C166" s="29">
        <v>1725</v>
      </c>
      <c r="D166" s="29">
        <v>3000</v>
      </c>
      <c r="E166" s="29">
        <v>1275</v>
      </c>
      <c r="F166" s="30">
        <v>0.42499999999999999</v>
      </c>
      <c r="H166" s="29">
        <v>30508.03</v>
      </c>
      <c r="I166" s="29">
        <v>18000</v>
      </c>
      <c r="J166" s="29">
        <v>-12508.03</v>
      </c>
      <c r="K166" s="30">
        <v>-0.69489055555555557</v>
      </c>
      <c r="O166" s="29">
        <v>0</v>
      </c>
      <c r="S166" s="29">
        <v>0</v>
      </c>
      <c r="T166" s="29">
        <v>1492779.78</v>
      </c>
      <c r="U166" s="29">
        <v>1453480.73</v>
      </c>
      <c r="V166" s="29">
        <v>0</v>
      </c>
      <c r="W166" s="29">
        <v>-78000</v>
      </c>
      <c r="Y166" s="31">
        <v>5</v>
      </c>
      <c r="Z166" s="29">
        <v>301371.65000000002</v>
      </c>
      <c r="AA166" s="29">
        <v>297526.14</v>
      </c>
      <c r="AD166" s="32">
        <v>0</v>
      </c>
      <c r="AE166" s="32">
        <v>0</v>
      </c>
      <c r="AF166" s="32">
        <v>6500</v>
      </c>
      <c r="AG166" s="32">
        <v>-6500</v>
      </c>
      <c r="AH166" s="32">
        <v>0</v>
      </c>
      <c r="AI166" s="32">
        <v>0</v>
      </c>
      <c r="AJ166" s="32">
        <v>0</v>
      </c>
      <c r="AK166" s="32">
        <v>32500</v>
      </c>
      <c r="AL166" s="32">
        <v>78000</v>
      </c>
      <c r="AM166" s="32">
        <v>-32500</v>
      </c>
      <c r="AN166" s="32">
        <v>-1</v>
      </c>
      <c r="AO166" s="32">
        <v>1</v>
      </c>
    </row>
    <row r="167" spans="1:41">
      <c r="A167" s="40" t="s">
        <v>907</v>
      </c>
      <c r="B167" s="22" t="s">
        <v>908</v>
      </c>
      <c r="C167" s="29">
        <v>0</v>
      </c>
      <c r="D167" s="29">
        <v>0</v>
      </c>
      <c r="E167" s="29">
        <v>0</v>
      </c>
      <c r="F167" s="30">
        <v>0</v>
      </c>
      <c r="H167" s="29">
        <v>23024.32</v>
      </c>
      <c r="I167" s="29">
        <v>0</v>
      </c>
      <c r="J167" s="29">
        <v>-23024.32</v>
      </c>
      <c r="K167" s="30">
        <v>-1</v>
      </c>
      <c r="O167" s="34">
        <v>-11702.130000000005</v>
      </c>
      <c r="S167" s="34">
        <v>119076.86</v>
      </c>
      <c r="V167" s="34">
        <v>408921.89000000007</v>
      </c>
      <c r="W167" s="34">
        <v>269335</v>
      </c>
      <c r="Y167" s="36">
        <v>5</v>
      </c>
      <c r="AD167" s="37">
        <v>11702.130000000005</v>
      </c>
      <c r="AE167" s="37">
        <v>-15700.040000000003</v>
      </c>
      <c r="AF167" s="37">
        <v>-31750</v>
      </c>
      <c r="AG167" s="37">
        <v>16049.96</v>
      </c>
      <c r="AH167" s="37">
        <v>-119076.86</v>
      </c>
      <c r="AI167" s="37">
        <v>-408921.89000000007</v>
      </c>
      <c r="AJ167" s="37">
        <v>-156970.37</v>
      </c>
      <c r="AK167" s="37">
        <v>-122935</v>
      </c>
      <c r="AL167" s="37">
        <v>-269335</v>
      </c>
      <c r="AM167" s="37">
        <v>-34035.369999999995</v>
      </c>
    </row>
    <row r="168" spans="1:41">
      <c r="A168" s="40" t="s">
        <v>1030</v>
      </c>
      <c r="B168" s="22" t="s">
        <v>1031</v>
      </c>
      <c r="C168" s="29">
        <v>0</v>
      </c>
      <c r="D168" s="29">
        <v>6500</v>
      </c>
      <c r="E168" s="29">
        <v>6500</v>
      </c>
      <c r="F168" s="30">
        <v>1</v>
      </c>
      <c r="H168" s="29">
        <v>0</v>
      </c>
      <c r="I168" s="29">
        <v>39000</v>
      </c>
      <c r="J168" s="29">
        <v>39000</v>
      </c>
      <c r="K168" s="30">
        <v>1</v>
      </c>
    </row>
    <row r="169" spans="1:41">
      <c r="A169" s="40" t="s">
        <v>1032</v>
      </c>
      <c r="B169" s="22" t="s">
        <v>1033</v>
      </c>
      <c r="C169" s="29">
        <v>0</v>
      </c>
      <c r="D169" s="29">
        <v>-6500</v>
      </c>
      <c r="E169" s="29">
        <v>-6500</v>
      </c>
      <c r="F169" s="30">
        <v>-1</v>
      </c>
      <c r="H169" s="29">
        <v>0</v>
      </c>
      <c r="I169" s="29">
        <v>-39000</v>
      </c>
      <c r="J169" s="29">
        <v>-39000</v>
      </c>
      <c r="K169" s="30">
        <v>-1</v>
      </c>
      <c r="O169" s="29">
        <v>0</v>
      </c>
      <c r="S169" s="29">
        <v>-61.9</v>
      </c>
      <c r="T169" s="29">
        <v>1492779.78</v>
      </c>
      <c r="U169" s="29">
        <v>1453480.73</v>
      </c>
      <c r="V169" s="29">
        <v>1038.0999999999999</v>
      </c>
      <c r="W169" s="29">
        <v>0</v>
      </c>
      <c r="Y169" s="31">
        <v>5</v>
      </c>
      <c r="Z169" s="29">
        <v>301371.65000000002</v>
      </c>
      <c r="AA169" s="29">
        <v>297526.14</v>
      </c>
      <c r="AD169" s="32">
        <v>0</v>
      </c>
      <c r="AE169" s="32">
        <v>0</v>
      </c>
      <c r="AF169" s="32">
        <v>0</v>
      </c>
      <c r="AG169" s="32">
        <v>0</v>
      </c>
      <c r="AH169" s="32">
        <v>61.9</v>
      </c>
      <c r="AI169" s="32">
        <v>-1038.0999999999999</v>
      </c>
      <c r="AJ169" s="32">
        <v>-2814.5</v>
      </c>
      <c r="AK169" s="32">
        <v>0</v>
      </c>
      <c r="AL169" s="32">
        <v>0</v>
      </c>
      <c r="AM169" s="32">
        <v>-2814.5</v>
      </c>
      <c r="AN169" s="32">
        <v>-1</v>
      </c>
      <c r="AO169" s="32">
        <v>1</v>
      </c>
    </row>
    <row r="170" spans="1:41">
      <c r="B170" s="33" t="s">
        <v>864</v>
      </c>
      <c r="C170" s="34">
        <v>16262.279999999999</v>
      </c>
      <c r="D170" s="34">
        <v>33250</v>
      </c>
      <c r="E170" s="34">
        <v>16987.72</v>
      </c>
      <c r="F170" s="35">
        <v>0.51090887218045111</v>
      </c>
      <c r="H170" s="34">
        <v>173232.65000000002</v>
      </c>
      <c r="I170" s="34">
        <v>156185</v>
      </c>
      <c r="J170" s="34">
        <v>-17047.649999999994</v>
      </c>
      <c r="K170" s="35">
        <v>-0.10915036655248579</v>
      </c>
      <c r="O170" s="29">
        <v>0</v>
      </c>
      <c r="S170" s="29">
        <v>35096.75</v>
      </c>
      <c r="T170" s="29">
        <v>1492779.78</v>
      </c>
      <c r="U170" s="29">
        <v>1453480.73</v>
      </c>
      <c r="V170" s="29">
        <v>73619.81</v>
      </c>
      <c r="W170" s="29">
        <v>50880</v>
      </c>
      <c r="Y170" s="31">
        <v>5</v>
      </c>
      <c r="Z170" s="29">
        <v>301371.65000000002</v>
      </c>
      <c r="AA170" s="29">
        <v>297526.14</v>
      </c>
      <c r="AD170" s="32">
        <v>0</v>
      </c>
      <c r="AE170" s="32">
        <v>-3888.94</v>
      </c>
      <c r="AF170" s="32">
        <v>-4240</v>
      </c>
      <c r="AG170" s="32">
        <v>351.06</v>
      </c>
      <c r="AH170" s="32">
        <v>-35096.75</v>
      </c>
      <c r="AI170" s="32">
        <v>-73619.81</v>
      </c>
      <c r="AJ170" s="32">
        <v>-19669.53</v>
      </c>
      <c r="AK170" s="32">
        <v>-21200</v>
      </c>
      <c r="AL170" s="32">
        <v>-50880</v>
      </c>
      <c r="AM170" s="32">
        <v>1530.47</v>
      </c>
      <c r="AN170" s="32">
        <v>-1</v>
      </c>
      <c r="AO170" s="32">
        <v>1</v>
      </c>
    </row>
    <row r="171" spans="1:41">
      <c r="A171" s="39" t="s">
        <v>909</v>
      </c>
      <c r="O171" s="29">
        <v>0</v>
      </c>
      <c r="S171" s="29">
        <v>0</v>
      </c>
      <c r="T171" s="29">
        <v>1492779.78</v>
      </c>
      <c r="U171" s="29">
        <v>1453480.73</v>
      </c>
      <c r="V171" s="29">
        <v>0</v>
      </c>
      <c r="W171" s="29">
        <v>0</v>
      </c>
      <c r="Y171" s="31">
        <v>5</v>
      </c>
      <c r="Z171" s="29">
        <v>301371.65000000002</v>
      </c>
      <c r="AA171" s="29">
        <v>297526.14</v>
      </c>
      <c r="AD171" s="32">
        <v>0</v>
      </c>
      <c r="AE171" s="32">
        <v>-10800</v>
      </c>
      <c r="AF171" s="32">
        <v>0</v>
      </c>
      <c r="AG171" s="32">
        <v>-10800</v>
      </c>
      <c r="AH171" s="32">
        <v>0</v>
      </c>
      <c r="AI171" s="32">
        <v>0</v>
      </c>
      <c r="AJ171" s="32">
        <v>-21600</v>
      </c>
      <c r="AK171" s="32">
        <v>0</v>
      </c>
      <c r="AL171" s="32">
        <v>0</v>
      </c>
      <c r="AM171" s="32">
        <v>-21600</v>
      </c>
      <c r="AN171" s="32">
        <v>-1</v>
      </c>
      <c r="AO171" s="32">
        <v>1</v>
      </c>
    </row>
    <row r="172" spans="1:41">
      <c r="A172" s="40" t="s">
        <v>910</v>
      </c>
      <c r="B172" s="22" t="s">
        <v>911</v>
      </c>
      <c r="C172" s="29">
        <v>0</v>
      </c>
      <c r="D172" s="29">
        <v>0</v>
      </c>
      <c r="E172" s="29">
        <v>0</v>
      </c>
      <c r="F172" s="30">
        <v>0</v>
      </c>
      <c r="H172" s="29">
        <v>2814.5</v>
      </c>
      <c r="I172" s="29">
        <v>0</v>
      </c>
      <c r="J172" s="29">
        <v>-2814.5</v>
      </c>
      <c r="K172" s="30">
        <v>-1</v>
      </c>
      <c r="O172" s="29">
        <v>0</v>
      </c>
      <c r="S172" s="29">
        <v>0</v>
      </c>
      <c r="T172" s="29">
        <v>1492779.78</v>
      </c>
      <c r="U172" s="29">
        <v>1453480.73</v>
      </c>
      <c r="V172" s="29">
        <v>-1500</v>
      </c>
      <c r="W172" s="29">
        <v>0</v>
      </c>
      <c r="Y172" s="31">
        <v>5</v>
      </c>
      <c r="Z172" s="29">
        <v>301371.65000000002</v>
      </c>
      <c r="AA172" s="29">
        <v>297526.14</v>
      </c>
      <c r="AD172" s="32">
        <v>0</v>
      </c>
      <c r="AE172" s="32">
        <v>0</v>
      </c>
      <c r="AF172" s="32">
        <v>0</v>
      </c>
      <c r="AG172" s="32">
        <v>0</v>
      </c>
      <c r="AH172" s="32">
        <v>0</v>
      </c>
      <c r="AI172" s="32">
        <v>1500</v>
      </c>
      <c r="AJ172" s="32">
        <v>1500</v>
      </c>
      <c r="AK172" s="32">
        <v>0</v>
      </c>
      <c r="AL172" s="32">
        <v>0</v>
      </c>
      <c r="AM172" s="32">
        <v>1500</v>
      </c>
      <c r="AN172" s="32">
        <v>-1</v>
      </c>
      <c r="AO172" s="32">
        <v>1</v>
      </c>
    </row>
    <row r="173" spans="1:41">
      <c r="A173" s="40" t="s">
        <v>914</v>
      </c>
      <c r="B173" s="22" t="s">
        <v>915</v>
      </c>
      <c r="C173" s="29">
        <v>3450.55</v>
      </c>
      <c r="D173" s="29">
        <v>4240</v>
      </c>
      <c r="E173" s="29">
        <v>789.45</v>
      </c>
      <c r="F173" s="30">
        <v>0.18619103773584905</v>
      </c>
      <c r="G173" s="22" t="s">
        <v>1034</v>
      </c>
      <c r="H173" s="29">
        <v>23120.080000000002</v>
      </c>
      <c r="I173" s="29">
        <v>25440</v>
      </c>
      <c r="J173" s="29">
        <v>2319.92</v>
      </c>
      <c r="K173" s="30">
        <v>9.1191823899371069E-2</v>
      </c>
      <c r="O173" s="29">
        <v>0</v>
      </c>
      <c r="S173" s="29">
        <v>1955.26</v>
      </c>
      <c r="T173" s="29">
        <v>1492779.78</v>
      </c>
      <c r="U173" s="29">
        <v>1453480.73</v>
      </c>
      <c r="V173" s="29">
        <v>51107.58</v>
      </c>
      <c r="W173" s="29">
        <v>0</v>
      </c>
      <c r="Y173" s="31">
        <v>5</v>
      </c>
      <c r="Z173" s="29">
        <v>301371.65000000002</v>
      </c>
      <c r="AA173" s="29">
        <v>297526.14</v>
      </c>
      <c r="AD173" s="32">
        <v>0</v>
      </c>
      <c r="AE173" s="32">
        <v>0</v>
      </c>
      <c r="AF173" s="32">
        <v>0</v>
      </c>
      <c r="AG173" s="32">
        <v>0</v>
      </c>
      <c r="AH173" s="32">
        <v>-1955.26</v>
      </c>
      <c r="AI173" s="32">
        <v>-51107.58</v>
      </c>
      <c r="AJ173" s="32">
        <v>-1076.81</v>
      </c>
      <c r="AK173" s="32">
        <v>0</v>
      </c>
      <c r="AL173" s="32">
        <v>0</v>
      </c>
      <c r="AM173" s="32">
        <v>-1076.81</v>
      </c>
      <c r="AN173" s="32">
        <v>-1</v>
      </c>
      <c r="AO173" s="32">
        <v>1</v>
      </c>
    </row>
    <row r="174" spans="1:41">
      <c r="A174" s="40" t="s">
        <v>916</v>
      </c>
      <c r="B174" s="22" t="s">
        <v>917</v>
      </c>
      <c r="C174" s="29">
        <v>16125</v>
      </c>
      <c r="D174" s="29">
        <v>0</v>
      </c>
      <c r="E174" s="29">
        <v>-16125</v>
      </c>
      <c r="F174" s="30">
        <v>-1</v>
      </c>
      <c r="G174" s="22" t="s">
        <v>1035</v>
      </c>
      <c r="H174" s="29">
        <v>37725</v>
      </c>
      <c r="I174" s="29">
        <v>0</v>
      </c>
      <c r="J174" s="29">
        <v>-37725</v>
      </c>
      <c r="K174" s="30">
        <v>-1</v>
      </c>
      <c r="O174" s="29">
        <v>0</v>
      </c>
      <c r="S174" s="29">
        <v>0</v>
      </c>
      <c r="T174" s="29">
        <v>1492779.78</v>
      </c>
      <c r="U174" s="29">
        <v>1453480.73</v>
      </c>
      <c r="V174" s="29">
        <v>0</v>
      </c>
      <c r="W174" s="29">
        <v>0</v>
      </c>
      <c r="Y174" s="31">
        <v>5</v>
      </c>
      <c r="Z174" s="29">
        <v>301371.65000000002</v>
      </c>
      <c r="AA174" s="29">
        <v>297526.14</v>
      </c>
      <c r="AD174" s="32">
        <v>0</v>
      </c>
      <c r="AE174" s="32">
        <v>-3300</v>
      </c>
      <c r="AF174" s="32">
        <v>0</v>
      </c>
      <c r="AG174" s="32">
        <v>-3300</v>
      </c>
      <c r="AH174" s="32">
        <v>0</v>
      </c>
      <c r="AI174" s="32">
        <v>0</v>
      </c>
      <c r="AJ174" s="32">
        <v>-32260</v>
      </c>
      <c r="AK174" s="32">
        <v>0</v>
      </c>
      <c r="AL174" s="32">
        <v>0</v>
      </c>
      <c r="AM174" s="32">
        <v>-32260</v>
      </c>
      <c r="AN174" s="32">
        <v>-1</v>
      </c>
      <c r="AO174" s="32">
        <v>1</v>
      </c>
    </row>
    <row r="175" spans="1:41">
      <c r="A175" s="40" t="s">
        <v>918</v>
      </c>
      <c r="B175" s="22" t="s">
        <v>919</v>
      </c>
      <c r="C175" s="29">
        <v>0</v>
      </c>
      <c r="D175" s="29">
        <v>0</v>
      </c>
      <c r="E175" s="29">
        <v>0</v>
      </c>
      <c r="F175" s="30">
        <v>0</v>
      </c>
      <c r="H175" s="29">
        <v>-1500</v>
      </c>
      <c r="I175" s="29">
        <v>0</v>
      </c>
      <c r="J175" s="29">
        <v>1500</v>
      </c>
      <c r="K175" s="30">
        <v>1</v>
      </c>
      <c r="O175" s="29">
        <v>13867.32</v>
      </c>
      <c r="S175" s="29">
        <v>38620.81</v>
      </c>
      <c r="T175" s="29">
        <v>1492779.78</v>
      </c>
      <c r="U175" s="29">
        <v>1453480.73</v>
      </c>
      <c r="V175" s="29">
        <v>66112.81</v>
      </c>
      <c r="W175" s="29">
        <v>0</v>
      </c>
      <c r="Y175" s="31">
        <v>5</v>
      </c>
      <c r="Z175" s="29">
        <v>301371.65000000002</v>
      </c>
      <c r="AA175" s="29">
        <v>297526.14</v>
      </c>
      <c r="AD175" s="32">
        <v>-13867.32</v>
      </c>
      <c r="AE175" s="32">
        <v>0</v>
      </c>
      <c r="AF175" s="32">
        <v>0</v>
      </c>
      <c r="AG175" s="32">
        <v>0</v>
      </c>
      <c r="AH175" s="32">
        <v>-38620.81</v>
      </c>
      <c r="AI175" s="32">
        <v>-66112.81</v>
      </c>
      <c r="AJ175" s="32">
        <v>-2300</v>
      </c>
      <c r="AK175" s="32">
        <v>0</v>
      </c>
      <c r="AL175" s="32">
        <v>0</v>
      </c>
      <c r="AM175" s="32">
        <v>-2300</v>
      </c>
      <c r="AN175" s="32">
        <v>-1</v>
      </c>
      <c r="AO175" s="32">
        <v>1</v>
      </c>
    </row>
    <row r="176" spans="1:41">
      <c r="A176" s="40" t="s">
        <v>920</v>
      </c>
      <c r="B176" s="22" t="s">
        <v>921</v>
      </c>
      <c r="C176" s="29">
        <v>1076.8</v>
      </c>
      <c r="D176" s="29">
        <v>0</v>
      </c>
      <c r="E176" s="29">
        <v>-1076.8</v>
      </c>
      <c r="F176" s="30">
        <v>-1</v>
      </c>
      <c r="G176" s="22" t="s">
        <v>1036</v>
      </c>
      <c r="H176" s="29">
        <v>2153.61</v>
      </c>
      <c r="I176" s="29">
        <v>0</v>
      </c>
      <c r="J176" s="29">
        <v>-2153.61</v>
      </c>
      <c r="K176" s="30">
        <v>-1</v>
      </c>
      <c r="O176" s="29">
        <v>57701.68</v>
      </c>
      <c r="S176" s="29">
        <v>247601.74</v>
      </c>
      <c r="T176" s="29">
        <v>1492779.78</v>
      </c>
      <c r="U176" s="29">
        <v>1453480.73</v>
      </c>
      <c r="V176" s="29">
        <v>466559.01</v>
      </c>
      <c r="W176" s="29">
        <v>741000</v>
      </c>
      <c r="Y176" s="31">
        <v>5</v>
      </c>
      <c r="Z176" s="29">
        <v>301371.65000000002</v>
      </c>
      <c r="AA176" s="29">
        <v>297526.14</v>
      </c>
      <c r="AD176" s="32">
        <v>-57701.68</v>
      </c>
      <c r="AE176" s="32">
        <v>-48824.01</v>
      </c>
      <c r="AF176" s="32">
        <v>-61750</v>
      </c>
      <c r="AG176" s="32">
        <v>12925.99</v>
      </c>
      <c r="AH176" s="32">
        <v>-247601.74</v>
      </c>
      <c r="AI176" s="32">
        <v>-466559.01</v>
      </c>
      <c r="AJ176" s="32">
        <v>-228069.25</v>
      </c>
      <c r="AK176" s="32">
        <v>-308750</v>
      </c>
      <c r="AL176" s="32">
        <v>-741000</v>
      </c>
      <c r="AM176" s="32">
        <v>80680.75</v>
      </c>
      <c r="AN176" s="32">
        <v>-1</v>
      </c>
      <c r="AO176" s="32">
        <v>1</v>
      </c>
    </row>
    <row r="177" spans="1:41">
      <c r="A177" s="40" t="s">
        <v>922</v>
      </c>
      <c r="B177" s="22" t="s">
        <v>923</v>
      </c>
      <c r="C177" s="29">
        <v>0</v>
      </c>
      <c r="D177" s="29">
        <v>0</v>
      </c>
      <c r="E177" s="29">
        <v>0</v>
      </c>
      <c r="F177" s="30">
        <v>0</v>
      </c>
      <c r="H177" s="29">
        <v>32260</v>
      </c>
      <c r="I177" s="29">
        <v>0</v>
      </c>
      <c r="J177" s="29">
        <v>-32260</v>
      </c>
      <c r="K177" s="30">
        <v>-1</v>
      </c>
      <c r="O177" s="29">
        <v>-124957.07</v>
      </c>
      <c r="S177" s="29">
        <v>-927803.75</v>
      </c>
      <c r="T177" s="29">
        <v>1492779.78</v>
      </c>
      <c r="U177" s="29">
        <v>1453480.73</v>
      </c>
      <c r="V177" s="29">
        <v>-1633904.02</v>
      </c>
      <c r="W177" s="29">
        <v>-831474</v>
      </c>
      <c r="Y177" s="31">
        <v>5</v>
      </c>
      <c r="Z177" s="29">
        <v>301371.65000000002</v>
      </c>
      <c r="AA177" s="29">
        <v>297526.14</v>
      </c>
      <c r="AD177" s="32">
        <v>124957.07</v>
      </c>
      <c r="AE177" s="32">
        <v>87436.17</v>
      </c>
      <c r="AF177" s="32">
        <v>69289.5</v>
      </c>
      <c r="AG177" s="32">
        <v>18146.669999999998</v>
      </c>
      <c r="AH177" s="32">
        <v>927803.75</v>
      </c>
      <c r="AI177" s="32">
        <v>1633904.02</v>
      </c>
      <c r="AJ177" s="32">
        <v>341281.94</v>
      </c>
      <c r="AK177" s="32">
        <v>346447.5</v>
      </c>
      <c r="AL177" s="32">
        <v>831474</v>
      </c>
      <c r="AM177" s="32">
        <v>-5165.5600000000004</v>
      </c>
      <c r="AN177" s="32">
        <v>-1</v>
      </c>
      <c r="AO177" s="32">
        <v>1</v>
      </c>
    </row>
    <row r="178" spans="1:41">
      <c r="A178" s="40" t="s">
        <v>924</v>
      </c>
      <c r="B178" s="22" t="s">
        <v>925</v>
      </c>
      <c r="C178" s="29">
        <v>0</v>
      </c>
      <c r="D178" s="29">
        <v>0</v>
      </c>
      <c r="E178" s="29">
        <v>0</v>
      </c>
      <c r="F178" s="30">
        <v>0</v>
      </c>
      <c r="H178" s="29">
        <v>2300</v>
      </c>
      <c r="I178" s="29">
        <v>0</v>
      </c>
      <c r="J178" s="29">
        <v>-2300</v>
      </c>
      <c r="K178" s="30">
        <v>-1</v>
      </c>
      <c r="O178" s="29">
        <v>7073.04</v>
      </c>
      <c r="S178" s="29">
        <v>52517.2</v>
      </c>
      <c r="T178" s="29">
        <v>1492779.78</v>
      </c>
      <c r="U178" s="29">
        <v>1453480.73</v>
      </c>
      <c r="V178" s="29">
        <v>92485.15</v>
      </c>
      <c r="W178" s="29">
        <v>39594</v>
      </c>
      <c r="Y178" s="31">
        <v>5</v>
      </c>
      <c r="Z178" s="29">
        <v>301371.65000000002</v>
      </c>
      <c r="AA178" s="29">
        <v>297526.14</v>
      </c>
      <c r="AD178" s="32">
        <v>-7073.04</v>
      </c>
      <c r="AE178" s="32">
        <v>-4949.22</v>
      </c>
      <c r="AF178" s="32">
        <v>-3299.5</v>
      </c>
      <c r="AG178" s="32">
        <v>-1649.72</v>
      </c>
      <c r="AH178" s="32">
        <v>-52517.2</v>
      </c>
      <c r="AI178" s="32">
        <v>-92485.15</v>
      </c>
      <c r="AJ178" s="32">
        <v>-19317.849999999999</v>
      </c>
      <c r="AK178" s="32">
        <v>-16497.5</v>
      </c>
      <c r="AL178" s="32">
        <v>-39594</v>
      </c>
      <c r="AM178" s="32">
        <v>-2820.35</v>
      </c>
      <c r="AN178" s="32">
        <v>-1</v>
      </c>
      <c r="AO178" s="32">
        <v>1</v>
      </c>
    </row>
    <row r="179" spans="1:41">
      <c r="A179" s="40" t="s">
        <v>926</v>
      </c>
      <c r="B179" s="22" t="s">
        <v>927</v>
      </c>
      <c r="C179" s="29">
        <v>56357</v>
      </c>
      <c r="D179" s="29">
        <v>61750</v>
      </c>
      <c r="E179" s="29">
        <v>5393</v>
      </c>
      <c r="F179" s="30">
        <v>8.733603238866397E-2</v>
      </c>
      <c r="G179" s="22" t="s">
        <v>1037</v>
      </c>
      <c r="H179" s="29">
        <v>284426.25</v>
      </c>
      <c r="I179" s="29">
        <v>370500</v>
      </c>
      <c r="J179" s="29">
        <v>86073.75</v>
      </c>
      <c r="K179" s="30">
        <v>0.23231781376518218</v>
      </c>
      <c r="O179" s="29">
        <v>0</v>
      </c>
      <c r="S179" s="29">
        <v>0</v>
      </c>
      <c r="T179" s="29">
        <v>1492779.78</v>
      </c>
      <c r="U179" s="29">
        <v>1453480.73</v>
      </c>
      <c r="V179" s="29">
        <v>0</v>
      </c>
      <c r="W179" s="29">
        <v>0</v>
      </c>
      <c r="Y179" s="31">
        <v>5</v>
      </c>
      <c r="Z179" s="29">
        <v>301371.65000000002</v>
      </c>
      <c r="AA179" s="29">
        <v>297526.14</v>
      </c>
      <c r="AD179" s="32">
        <v>0</v>
      </c>
      <c r="AE179" s="32">
        <v>-15674</v>
      </c>
      <c r="AF179" s="32">
        <v>0</v>
      </c>
      <c r="AG179" s="32">
        <v>-15674</v>
      </c>
      <c r="AH179" s="32">
        <v>0</v>
      </c>
      <c r="AI179" s="32">
        <v>0</v>
      </c>
      <c r="AJ179" s="32">
        <v>-15674</v>
      </c>
      <c r="AK179" s="32">
        <v>0</v>
      </c>
      <c r="AL179" s="32">
        <v>0</v>
      </c>
      <c r="AM179" s="32">
        <v>-15674</v>
      </c>
      <c r="AN179" s="32">
        <v>-1</v>
      </c>
      <c r="AO179" s="32">
        <v>1</v>
      </c>
    </row>
    <row r="180" spans="1:41">
      <c r="A180" s="40" t="s">
        <v>928</v>
      </c>
      <c r="B180" s="22" t="s">
        <v>929</v>
      </c>
      <c r="C180" s="29">
        <v>-81629.91</v>
      </c>
      <c r="D180" s="29">
        <v>-69289.5</v>
      </c>
      <c r="E180" s="29">
        <v>12340.41</v>
      </c>
      <c r="F180" s="30">
        <v>0.17809927911155371</v>
      </c>
      <c r="H180" s="29">
        <v>-422911.85</v>
      </c>
      <c r="I180" s="29">
        <v>-415737</v>
      </c>
      <c r="J180" s="29">
        <v>7174.85</v>
      </c>
      <c r="K180" s="30">
        <v>1.7258146376194564E-2</v>
      </c>
      <c r="O180" s="34">
        <v>-46315.030000000006</v>
      </c>
      <c r="S180" s="34">
        <v>-552073.89000000013</v>
      </c>
      <c r="V180" s="34">
        <v>-884481.55999999994</v>
      </c>
      <c r="W180" s="34">
        <v>0</v>
      </c>
      <c r="Y180" s="36">
        <v>5</v>
      </c>
      <c r="AD180" s="37">
        <v>46315.030000000006</v>
      </c>
      <c r="AE180" s="37">
        <v>-1.4551915228366852E-11</v>
      </c>
      <c r="AF180" s="37">
        <v>0</v>
      </c>
      <c r="AG180" s="37">
        <v>-1.8189894035458565E-12</v>
      </c>
      <c r="AH180" s="37">
        <v>552073.89000000013</v>
      </c>
      <c r="AI180" s="37">
        <v>884481.55999999994</v>
      </c>
      <c r="AJ180" s="37">
        <v>3.637978807091713E-11</v>
      </c>
      <c r="AK180" s="37">
        <v>0</v>
      </c>
      <c r="AL180" s="37">
        <v>0</v>
      </c>
      <c r="AM180" s="37">
        <v>1.8189894035458565E-12</v>
      </c>
    </row>
    <row r="181" spans="1:41">
      <c r="A181" s="40" t="s">
        <v>930</v>
      </c>
      <c r="B181" s="22" t="s">
        <v>931</v>
      </c>
      <c r="C181" s="29">
        <v>4620.5600000000004</v>
      </c>
      <c r="D181" s="29">
        <v>3299.5</v>
      </c>
      <c r="E181" s="29">
        <v>-1321.06</v>
      </c>
      <c r="F181" s="30">
        <v>-0.40038187604182451</v>
      </c>
      <c r="H181" s="29">
        <v>23938.41</v>
      </c>
      <c r="I181" s="29">
        <v>19797</v>
      </c>
      <c r="J181" s="29">
        <v>-4141.41</v>
      </c>
      <c r="K181" s="30">
        <v>-0.20919381724503713</v>
      </c>
      <c r="O181" s="34">
        <v>-58017.160000000011</v>
      </c>
      <c r="S181" s="34">
        <v>-432997.02999999997</v>
      </c>
      <c r="V181" s="34">
        <v>-475559.67000000004</v>
      </c>
      <c r="W181" s="34">
        <v>269335</v>
      </c>
      <c r="Y181" s="36">
        <v>5</v>
      </c>
      <c r="AD181" s="37">
        <v>58017.160000000011</v>
      </c>
      <c r="AE181" s="37">
        <v>-15700.040000000008</v>
      </c>
      <c r="AF181" s="37">
        <v>-31750</v>
      </c>
      <c r="AG181" s="37">
        <v>16049.96</v>
      </c>
      <c r="AH181" s="37">
        <v>432997.02999999997</v>
      </c>
      <c r="AI181" s="37">
        <v>475559.67000000004</v>
      </c>
      <c r="AJ181" s="37">
        <v>-156970.36999999997</v>
      </c>
      <c r="AK181" s="37">
        <v>-122935</v>
      </c>
      <c r="AL181" s="37">
        <v>-269335</v>
      </c>
      <c r="AM181" s="37">
        <v>-34035.369999999995</v>
      </c>
    </row>
    <row r="182" spans="1:41">
      <c r="A182" s="40" t="s">
        <v>932</v>
      </c>
      <c r="B182" s="22" t="s">
        <v>933</v>
      </c>
      <c r="C182" s="29">
        <v>0</v>
      </c>
      <c r="D182" s="29">
        <v>0</v>
      </c>
      <c r="E182" s="29">
        <v>0</v>
      </c>
      <c r="F182" s="30">
        <v>0</v>
      </c>
      <c r="H182" s="29">
        <v>15674</v>
      </c>
      <c r="I182" s="29">
        <v>0</v>
      </c>
      <c r="J182" s="29">
        <v>-15674</v>
      </c>
      <c r="K182" s="30">
        <v>-1</v>
      </c>
    </row>
    <row r="183" spans="1:41">
      <c r="B183" s="33" t="s">
        <v>909</v>
      </c>
      <c r="C183" s="34">
        <v>2.7284841053187847E-12</v>
      </c>
      <c r="D183" s="34">
        <v>0</v>
      </c>
      <c r="E183" s="34">
        <v>1.3642420526593924E-12</v>
      </c>
      <c r="F183" s="35">
        <v>0</v>
      </c>
      <c r="H183" s="34">
        <v>2.5465851649641991E-11</v>
      </c>
      <c r="I183" s="34">
        <v>0</v>
      </c>
      <c r="J183" s="34">
        <v>-3.637978807091713E-12</v>
      </c>
      <c r="K183" s="35">
        <v>0</v>
      </c>
      <c r="O183" s="29">
        <v>39609.730000000003</v>
      </c>
      <c r="S183" s="29">
        <v>192937.72</v>
      </c>
      <c r="T183" s="29">
        <v>1492779.78</v>
      </c>
      <c r="U183" s="29">
        <v>1453480.73</v>
      </c>
      <c r="V183" s="29">
        <v>466372.64</v>
      </c>
      <c r="W183" s="29">
        <v>467650.38</v>
      </c>
      <c r="Y183" s="31">
        <v>5</v>
      </c>
      <c r="Z183" s="29">
        <v>301371.65000000002</v>
      </c>
      <c r="AA183" s="29">
        <v>297526.14</v>
      </c>
      <c r="AD183" s="32">
        <v>-39609.730000000003</v>
      </c>
      <c r="AE183" s="32">
        <v>-39609.730000000003</v>
      </c>
      <c r="AF183" s="32">
        <v>-39609.730000000003</v>
      </c>
      <c r="AG183" s="32">
        <v>0</v>
      </c>
      <c r="AH183" s="32">
        <v>-192937.72</v>
      </c>
      <c r="AI183" s="32">
        <v>-466372.64</v>
      </c>
      <c r="AJ183" s="32">
        <v>-194215.46</v>
      </c>
      <c r="AK183" s="32">
        <v>-194215.46</v>
      </c>
      <c r="AL183" s="32">
        <v>-467650.38</v>
      </c>
      <c r="AM183" s="32">
        <v>0</v>
      </c>
      <c r="AN183" s="32">
        <v>-1</v>
      </c>
      <c r="AO183" s="32">
        <v>1</v>
      </c>
    </row>
    <row r="184" spans="1:41">
      <c r="B184" s="33" t="s">
        <v>863</v>
      </c>
      <c r="C184" s="34">
        <v>16262.280000000002</v>
      </c>
      <c r="D184" s="34">
        <v>33250</v>
      </c>
      <c r="E184" s="34">
        <v>16987.72</v>
      </c>
      <c r="F184" s="35">
        <v>0.51090887218045111</v>
      </c>
      <c r="H184" s="34">
        <v>173232.65000000011</v>
      </c>
      <c r="I184" s="34">
        <v>156185</v>
      </c>
      <c r="J184" s="34">
        <v>-17047.649999999994</v>
      </c>
      <c r="K184" s="35">
        <v>-0.10915036655248579</v>
      </c>
      <c r="O184" s="29">
        <v>45854.65</v>
      </c>
      <c r="S184" s="29">
        <v>281164.74</v>
      </c>
      <c r="T184" s="29">
        <v>1492779.78</v>
      </c>
      <c r="U184" s="29">
        <v>1453480.73</v>
      </c>
      <c r="V184" s="29">
        <v>623606.36</v>
      </c>
      <c r="W184" s="29">
        <v>689016.49</v>
      </c>
      <c r="Y184" s="31">
        <v>5</v>
      </c>
      <c r="Z184" s="29">
        <v>301371.65000000002</v>
      </c>
      <c r="AA184" s="29">
        <v>297526.14</v>
      </c>
      <c r="AD184" s="32">
        <v>-45854.65</v>
      </c>
      <c r="AE184" s="32">
        <v>-50775.27</v>
      </c>
      <c r="AF184" s="32">
        <v>-56385.8</v>
      </c>
      <c r="AG184" s="32">
        <v>5610.53</v>
      </c>
      <c r="AH184" s="32">
        <v>-281164.74</v>
      </c>
      <c r="AI184" s="32">
        <v>-623606.36</v>
      </c>
      <c r="AJ184" s="32">
        <v>-255137.12</v>
      </c>
      <c r="AK184" s="32">
        <v>-271629.56</v>
      </c>
      <c r="AL184" s="32">
        <v>-689016.49</v>
      </c>
      <c r="AM184" s="32">
        <v>16492.439999999999</v>
      </c>
      <c r="AN184" s="32">
        <v>-1</v>
      </c>
      <c r="AO184" s="32">
        <v>1</v>
      </c>
    </row>
    <row r="185" spans="1:41">
      <c r="A185" s="27" t="s">
        <v>68</v>
      </c>
      <c r="O185" s="34">
        <v>85464.38</v>
      </c>
      <c r="S185" s="34">
        <v>474102.45999999996</v>
      </c>
      <c r="V185" s="34">
        <v>1089979</v>
      </c>
      <c r="W185" s="34">
        <v>1156666.8700000001</v>
      </c>
      <c r="Y185" s="36">
        <v>5</v>
      </c>
      <c r="AD185" s="37">
        <v>-85464.38</v>
      </c>
      <c r="AE185" s="37">
        <v>-90385</v>
      </c>
      <c r="AF185" s="37">
        <v>-95995.53</v>
      </c>
      <c r="AG185" s="37">
        <v>5610.53</v>
      </c>
      <c r="AH185" s="37">
        <v>-474102.45999999996</v>
      </c>
      <c r="AI185" s="37">
        <v>-1089979</v>
      </c>
      <c r="AJ185" s="37">
        <v>-449352.57999999996</v>
      </c>
      <c r="AK185" s="37">
        <v>-465845.02</v>
      </c>
      <c r="AL185" s="37">
        <v>-1156666.8700000001</v>
      </c>
      <c r="AM185" s="37">
        <v>16492.439999999999</v>
      </c>
    </row>
    <row r="186" spans="1:41">
      <c r="A186" s="28" t="s">
        <v>934</v>
      </c>
      <c r="B186" s="22" t="s">
        <v>935</v>
      </c>
      <c r="C186" s="29">
        <v>38332</v>
      </c>
      <c r="D186" s="29">
        <v>38332</v>
      </c>
      <c r="E186" s="29">
        <v>0</v>
      </c>
      <c r="F186" s="30">
        <v>0</v>
      </c>
      <c r="H186" s="29">
        <v>232547.46</v>
      </c>
      <c r="I186" s="29">
        <v>232547.46</v>
      </c>
      <c r="J186" s="29">
        <v>0</v>
      </c>
      <c r="K186" s="30">
        <v>0</v>
      </c>
    </row>
    <row r="187" spans="1:41">
      <c r="A187" s="28" t="s">
        <v>936</v>
      </c>
      <c r="B187" s="22" t="s">
        <v>937</v>
      </c>
      <c r="C187" s="29">
        <v>54181.9</v>
      </c>
      <c r="D187" s="29">
        <v>56610.15</v>
      </c>
      <c r="E187" s="29">
        <v>2428.25</v>
      </c>
      <c r="F187" s="30">
        <v>4.2894251295924848E-2</v>
      </c>
      <c r="H187" s="29">
        <v>309319.02</v>
      </c>
      <c r="I187" s="29">
        <v>328239.71000000002</v>
      </c>
      <c r="J187" s="29">
        <v>18920.689999999999</v>
      </c>
      <c r="K187" s="30">
        <v>5.7642903718139404E-2</v>
      </c>
      <c r="O187" s="29">
        <v>2362.5</v>
      </c>
      <c r="S187" s="29">
        <v>7880</v>
      </c>
      <c r="T187" s="29">
        <v>1492779.78</v>
      </c>
      <c r="U187" s="29">
        <v>1453480.73</v>
      </c>
      <c r="V187" s="29">
        <v>30192.5</v>
      </c>
      <c r="W187" s="29">
        <v>0</v>
      </c>
      <c r="Y187" s="31">
        <v>5</v>
      </c>
      <c r="Z187" s="29">
        <v>301371.65000000002</v>
      </c>
      <c r="AA187" s="29">
        <v>297526.14</v>
      </c>
      <c r="AD187" s="32">
        <v>-2362.5</v>
      </c>
      <c r="AE187" s="32">
        <v>-300</v>
      </c>
      <c r="AF187" s="32">
        <v>0</v>
      </c>
      <c r="AG187" s="32">
        <v>-300</v>
      </c>
      <c r="AH187" s="32">
        <v>-7880</v>
      </c>
      <c r="AI187" s="32">
        <v>-30192.5</v>
      </c>
      <c r="AJ187" s="32">
        <v>-300</v>
      </c>
      <c r="AK187" s="32">
        <v>0</v>
      </c>
      <c r="AL187" s="32">
        <v>0</v>
      </c>
      <c r="AM187" s="32">
        <v>-300</v>
      </c>
      <c r="AN187" s="32">
        <v>-1</v>
      </c>
      <c r="AO187" s="32">
        <v>1</v>
      </c>
    </row>
    <row r="188" spans="1:41">
      <c r="B188" s="33" t="s">
        <v>68</v>
      </c>
      <c r="C188" s="34">
        <v>92513.9</v>
      </c>
      <c r="D188" s="34">
        <v>94942.15</v>
      </c>
      <c r="E188" s="34">
        <v>2428.25</v>
      </c>
      <c r="F188" s="35">
        <v>2.5576100815075286E-2</v>
      </c>
      <c r="H188" s="34">
        <v>541866.48</v>
      </c>
      <c r="I188" s="34">
        <v>560787.17000000004</v>
      </c>
      <c r="J188" s="34">
        <v>18920.689999999999</v>
      </c>
      <c r="K188" s="35">
        <v>3.3739520110633053E-2</v>
      </c>
      <c r="O188" s="29">
        <v>0</v>
      </c>
      <c r="S188" s="29">
        <v>0</v>
      </c>
      <c r="T188" s="29">
        <v>1492779.78</v>
      </c>
      <c r="U188" s="29">
        <v>1453480.73</v>
      </c>
      <c r="V188" s="29">
        <v>0</v>
      </c>
      <c r="W188" s="29">
        <v>0</v>
      </c>
      <c r="Y188" s="31">
        <v>5</v>
      </c>
      <c r="Z188" s="29">
        <v>301371.65000000002</v>
      </c>
      <c r="AA188" s="29">
        <v>297526.14</v>
      </c>
      <c r="AD188" s="32">
        <v>0</v>
      </c>
      <c r="AE188" s="32">
        <v>0</v>
      </c>
      <c r="AF188" s="32">
        <v>0</v>
      </c>
      <c r="AG188" s="32">
        <v>0</v>
      </c>
      <c r="AH188" s="32">
        <v>0</v>
      </c>
      <c r="AI188" s="32">
        <v>0</v>
      </c>
      <c r="AJ188" s="32">
        <v>-375</v>
      </c>
      <c r="AK188" s="32">
        <v>0</v>
      </c>
      <c r="AL188" s="32">
        <v>0</v>
      </c>
      <c r="AM188" s="32">
        <v>-375</v>
      </c>
      <c r="AN188" s="32">
        <v>-1</v>
      </c>
      <c r="AO188" s="32">
        <v>1</v>
      </c>
    </row>
    <row r="189" spans="1:41">
      <c r="A189" s="27" t="s">
        <v>938</v>
      </c>
      <c r="O189" s="29">
        <v>106.12</v>
      </c>
      <c r="S189" s="29">
        <v>886.06</v>
      </c>
      <c r="T189" s="29">
        <v>1492779.78</v>
      </c>
      <c r="U189" s="29">
        <v>1453480.73</v>
      </c>
      <c r="V189" s="29">
        <v>3600.84</v>
      </c>
      <c r="W189" s="29">
        <v>10000</v>
      </c>
      <c r="Y189" s="31">
        <v>5</v>
      </c>
      <c r="Z189" s="29">
        <v>301371.65000000002</v>
      </c>
      <c r="AA189" s="29">
        <v>297526.14</v>
      </c>
      <c r="AD189" s="32">
        <v>-106.12</v>
      </c>
      <c r="AE189" s="32">
        <v>-656.97</v>
      </c>
      <c r="AF189" s="32">
        <v>-300</v>
      </c>
      <c r="AG189" s="32">
        <v>-356.97</v>
      </c>
      <c r="AH189" s="32">
        <v>-886.06</v>
      </c>
      <c r="AI189" s="32">
        <v>-3600.84</v>
      </c>
      <c r="AJ189" s="32">
        <v>-5075.88</v>
      </c>
      <c r="AK189" s="32">
        <v>-1500</v>
      </c>
      <c r="AL189" s="32">
        <v>-10000</v>
      </c>
      <c r="AM189" s="32">
        <v>-3575.88</v>
      </c>
      <c r="AN189" s="32">
        <v>-1</v>
      </c>
      <c r="AO189" s="32">
        <v>1</v>
      </c>
    </row>
    <row r="190" spans="1:41">
      <c r="A190" s="28" t="s">
        <v>939</v>
      </c>
      <c r="B190" s="22" t="s">
        <v>940</v>
      </c>
      <c r="C190" s="29">
        <v>14070</v>
      </c>
      <c r="D190" s="29">
        <v>0</v>
      </c>
      <c r="E190" s="29">
        <v>-14070</v>
      </c>
      <c r="F190" s="30">
        <v>-1</v>
      </c>
      <c r="H190" s="29">
        <v>14370</v>
      </c>
      <c r="I190" s="29">
        <v>0</v>
      </c>
      <c r="J190" s="29">
        <v>-14370</v>
      </c>
      <c r="K190" s="30">
        <v>-1</v>
      </c>
      <c r="O190" s="29">
        <v>2067.7199999999998</v>
      </c>
      <c r="S190" s="29">
        <v>9581.4599999999991</v>
      </c>
      <c r="T190" s="29">
        <v>1492779.78</v>
      </c>
      <c r="U190" s="29">
        <v>1453480.73</v>
      </c>
      <c r="V190" s="29">
        <v>23915.56</v>
      </c>
      <c r="W190" s="29">
        <v>27178.97</v>
      </c>
      <c r="Y190" s="31">
        <v>5</v>
      </c>
      <c r="Z190" s="29">
        <v>301371.65000000002</v>
      </c>
      <c r="AA190" s="29">
        <v>297526.14</v>
      </c>
      <c r="AD190" s="32">
        <v>-2067.7199999999998</v>
      </c>
      <c r="AE190" s="32">
        <v>-2260.29</v>
      </c>
      <c r="AF190" s="32">
        <v>-2231.4499999999998</v>
      </c>
      <c r="AG190" s="32">
        <v>-28.84</v>
      </c>
      <c r="AH190" s="32">
        <v>-9581.4599999999991</v>
      </c>
      <c r="AI190" s="32">
        <v>-23915.56</v>
      </c>
      <c r="AJ190" s="32">
        <v>-11195.86</v>
      </c>
      <c r="AK190" s="32">
        <v>-10901.11</v>
      </c>
      <c r="AL190" s="32">
        <v>-27178.97</v>
      </c>
      <c r="AM190" s="32">
        <v>-294.75</v>
      </c>
      <c r="AN190" s="32">
        <v>-1</v>
      </c>
      <c r="AO190" s="32">
        <v>1</v>
      </c>
    </row>
    <row r="191" spans="1:41">
      <c r="A191" s="28" t="s">
        <v>941</v>
      </c>
      <c r="B191" s="22" t="s">
        <v>942</v>
      </c>
      <c r="C191" s="29">
        <v>0</v>
      </c>
      <c r="D191" s="29">
        <v>0</v>
      </c>
      <c r="E191" s="29">
        <v>0</v>
      </c>
      <c r="F191" s="30">
        <v>0</v>
      </c>
      <c r="H191" s="29">
        <v>375</v>
      </c>
      <c r="I191" s="29">
        <v>0</v>
      </c>
      <c r="J191" s="29">
        <v>-375</v>
      </c>
      <c r="K191" s="30">
        <v>-1</v>
      </c>
      <c r="O191" s="29">
        <v>0</v>
      </c>
      <c r="S191" s="29">
        <v>0</v>
      </c>
      <c r="T191" s="29">
        <v>1492779.78</v>
      </c>
      <c r="U191" s="29">
        <v>1453480.73</v>
      </c>
      <c r="V191" s="29">
        <v>0</v>
      </c>
      <c r="W191" s="29">
        <v>11994.98</v>
      </c>
      <c r="Y191" s="31">
        <v>5</v>
      </c>
      <c r="Z191" s="29">
        <v>301371.65000000002</v>
      </c>
      <c r="AA191" s="29">
        <v>297526.14</v>
      </c>
      <c r="AD191" s="32">
        <v>0</v>
      </c>
      <c r="AE191" s="32">
        <v>0</v>
      </c>
      <c r="AF191" s="32">
        <v>-984.81</v>
      </c>
      <c r="AG191" s="32">
        <v>984.81</v>
      </c>
      <c r="AH191" s="32">
        <v>0</v>
      </c>
      <c r="AI191" s="32">
        <v>0</v>
      </c>
      <c r="AJ191" s="32">
        <v>0</v>
      </c>
      <c r="AK191" s="32">
        <v>-4811.01</v>
      </c>
      <c r="AL191" s="32">
        <v>-11994.98</v>
      </c>
      <c r="AM191" s="32">
        <v>4811.01</v>
      </c>
      <c r="AN191" s="32">
        <v>-1</v>
      </c>
      <c r="AO191" s="32">
        <v>1</v>
      </c>
    </row>
    <row r="192" spans="1:41">
      <c r="A192" s="28" t="s">
        <v>943</v>
      </c>
      <c r="B192" s="22" t="s">
        <v>944</v>
      </c>
      <c r="C192" s="29">
        <v>362.12</v>
      </c>
      <c r="D192" s="29">
        <v>300</v>
      </c>
      <c r="E192" s="29">
        <v>-62.12</v>
      </c>
      <c r="F192" s="30">
        <v>-0.20706666666666668</v>
      </c>
      <c r="H192" s="29">
        <v>5438</v>
      </c>
      <c r="I192" s="29">
        <v>1800</v>
      </c>
      <c r="J192" s="29">
        <v>-3638</v>
      </c>
      <c r="K192" s="30">
        <v>-2.0211111111111113</v>
      </c>
      <c r="O192" s="34">
        <v>4536.34</v>
      </c>
      <c r="S192" s="34">
        <v>18347.519999999997</v>
      </c>
      <c r="V192" s="34">
        <v>57708.899999999994</v>
      </c>
      <c r="W192" s="34">
        <v>49173.95</v>
      </c>
      <c r="Y192" s="36">
        <v>5</v>
      </c>
      <c r="AD192" s="37">
        <v>-4536.34</v>
      </c>
      <c r="AE192" s="37">
        <v>-3217.26</v>
      </c>
      <c r="AF192" s="37">
        <v>-3516.2599999999998</v>
      </c>
      <c r="AG192" s="37">
        <v>298.99999999999989</v>
      </c>
      <c r="AH192" s="37">
        <v>-18347.519999999997</v>
      </c>
      <c r="AI192" s="37">
        <v>-57708.899999999994</v>
      </c>
      <c r="AJ192" s="37">
        <v>-16946.740000000002</v>
      </c>
      <c r="AK192" s="37">
        <v>-17212.120000000003</v>
      </c>
      <c r="AL192" s="37">
        <v>-49173.95</v>
      </c>
      <c r="AM192" s="37">
        <v>265.38000000000011</v>
      </c>
    </row>
    <row r="193" spans="1:39">
      <c r="A193" s="28" t="s">
        <v>945</v>
      </c>
      <c r="B193" s="22" t="s">
        <v>946</v>
      </c>
      <c r="C193" s="29">
        <v>2179.1999999999998</v>
      </c>
      <c r="D193" s="29">
        <v>2260.3000000000002</v>
      </c>
      <c r="E193" s="29">
        <v>81.099999999999994</v>
      </c>
      <c r="F193" s="30">
        <v>3.5880192894748482E-2</v>
      </c>
      <c r="H193" s="29">
        <v>13375.06</v>
      </c>
      <c r="I193" s="29">
        <v>13161.41</v>
      </c>
      <c r="J193" s="29">
        <v>-213.65</v>
      </c>
      <c r="K193" s="30">
        <v>-1.6233063174842209E-2</v>
      </c>
      <c r="O193" s="34">
        <v>31983.559999999994</v>
      </c>
      <c r="S193" s="34">
        <v>59452.950000000019</v>
      </c>
      <c r="V193" s="34">
        <v>672128.23</v>
      </c>
      <c r="W193" s="34">
        <v>1475175.82</v>
      </c>
      <c r="Y193" s="36">
        <v>5</v>
      </c>
      <c r="AD193" s="37">
        <v>-31983.559999999994</v>
      </c>
      <c r="AE193" s="37">
        <v>-109302.3</v>
      </c>
      <c r="AF193" s="37">
        <v>-131261.79</v>
      </c>
      <c r="AG193" s="37">
        <v>21959.489999999998</v>
      </c>
      <c r="AH193" s="37">
        <v>-59452.950000000019</v>
      </c>
      <c r="AI193" s="37">
        <v>-672128.23</v>
      </c>
      <c r="AJ193" s="37">
        <v>-623269.68999999994</v>
      </c>
      <c r="AK193" s="37">
        <v>-605992.14</v>
      </c>
      <c r="AL193" s="37">
        <v>-1475175.82</v>
      </c>
      <c r="AM193" s="37">
        <v>-17277.549999999996</v>
      </c>
    </row>
    <row r="194" spans="1:39" ht="15" thickBot="1">
      <c r="A194" s="28" t="s">
        <v>1038</v>
      </c>
      <c r="B194" s="22" t="s">
        <v>1039</v>
      </c>
      <c r="C194" s="29">
        <v>0</v>
      </c>
      <c r="D194" s="29">
        <v>997.55</v>
      </c>
      <c r="E194" s="29">
        <v>997.55</v>
      </c>
      <c r="F194" s="30">
        <v>1</v>
      </c>
      <c r="H194" s="29">
        <v>0</v>
      </c>
      <c r="I194" s="29">
        <v>5808.56</v>
      </c>
      <c r="J194" s="29">
        <v>5808.56</v>
      </c>
      <c r="K194" s="30">
        <v>1</v>
      </c>
      <c r="O194" s="276">
        <v>93747.56</v>
      </c>
      <c r="S194" s="276">
        <v>527347.69999999995</v>
      </c>
      <c r="V194" s="276">
        <v>618885.46999999904</v>
      </c>
      <c r="W194" s="276">
        <v>172963.24000000075</v>
      </c>
      <c r="Y194" s="278">
        <v>4</v>
      </c>
      <c r="AD194" s="279">
        <v>93747.56</v>
      </c>
      <c r="AE194" s="279">
        <v>17254.829999999958</v>
      </c>
      <c r="AF194" s="279">
        <v>8137.7500000000236</v>
      </c>
      <c r="AG194" s="279">
        <v>9117.0799999999908</v>
      </c>
      <c r="AH194" s="279">
        <v>527347.69999999995</v>
      </c>
      <c r="AI194" s="279">
        <v>618885.46999999904</v>
      </c>
      <c r="AJ194" s="279">
        <v>11286.429999999807</v>
      </c>
      <c r="AK194" s="279">
        <v>32976.16999999986</v>
      </c>
      <c r="AL194" s="279">
        <v>172963.24000000075</v>
      </c>
      <c r="AM194" s="279">
        <v>-21689.739999999998</v>
      </c>
    </row>
    <row r="195" spans="1:39" ht="15" thickTop="1">
      <c r="B195" s="33" t="s">
        <v>938</v>
      </c>
      <c r="C195" s="34">
        <v>16611.32</v>
      </c>
      <c r="D195" s="34">
        <v>3557.8500000000004</v>
      </c>
      <c r="E195" s="34">
        <v>-13053.470000000001</v>
      </c>
      <c r="F195" s="35">
        <v>-3.6689208370223594</v>
      </c>
      <c r="H195" s="34">
        <v>33558.06</v>
      </c>
      <c r="I195" s="34">
        <v>20769.97</v>
      </c>
      <c r="J195" s="34">
        <v>-12788.09</v>
      </c>
      <c r="K195" s="35">
        <v>-0.61570093745922594</v>
      </c>
    </row>
    <row r="196" spans="1:39">
      <c r="B196" s="33" t="s">
        <v>862</v>
      </c>
      <c r="C196" s="34">
        <v>125387.49999999999</v>
      </c>
      <c r="D196" s="34">
        <v>131750</v>
      </c>
      <c r="E196" s="34">
        <v>6362.5000000000018</v>
      </c>
      <c r="F196" s="35">
        <v>4.8292220113852008E-2</v>
      </c>
      <c r="H196" s="34">
        <v>748657.19000000018</v>
      </c>
      <c r="I196" s="34">
        <v>737742.14</v>
      </c>
      <c r="J196" s="34">
        <v>-10915.049999999996</v>
      </c>
      <c r="K196" s="35">
        <v>-1.4795210152967534E-2</v>
      </c>
    </row>
    <row r="197" spans="1:39" ht="15" thickBot="1">
      <c r="B197" s="33" t="s">
        <v>74</v>
      </c>
      <c r="C197" s="276">
        <v>-2415.800000000163</v>
      </c>
      <c r="D197" s="276">
        <v>9508.5499999999593</v>
      </c>
      <c r="E197" s="276">
        <v>-11924.349999999993</v>
      </c>
      <c r="F197" s="280">
        <v>-1.2540660773724694</v>
      </c>
      <c r="H197" s="276">
        <v>8870.6300000002939</v>
      </c>
      <c r="I197" s="276">
        <v>42484.72</v>
      </c>
      <c r="J197" s="276">
        <v>-33614.089999999989</v>
      </c>
      <c r="K197" s="280">
        <v>-0.79120422589580419</v>
      </c>
    </row>
  </sheetData>
  <pageMargins left="0.5" right="0.5" top="0.5" bottom="0.5" header="0.25" footer="0.25"/>
  <pageSetup orientation="landscape" r:id="rId1"/>
  <headerFooter>
    <oddHeader>&amp;L P/L Report</oddHeader>
    <oddFooter>&amp;L Page &amp;P of &amp;N &amp;R &amp;I Income Statement - Budget vs Actual 3.3 generated04/08/2024 at 1:20pm GMT-0600&amp;I</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452B-169D-41A9-B104-25EF9EBA93DC}">
  <sheetPr codeName="Sheet2">
    <tabColor theme="5" tint="0.39997558519241921"/>
  </sheetPr>
  <dimension ref="A1:P63"/>
  <sheetViews>
    <sheetView zoomScale="70" zoomScaleNormal="70" workbookViewId="0">
      <selection activeCell="M62" sqref="M62"/>
    </sheetView>
  </sheetViews>
  <sheetFormatPr defaultRowHeight="14.5" outlineLevelCol="1"/>
  <cols>
    <col min="1" max="1" width="25.36328125" bestFit="1" customWidth="1"/>
    <col min="2" max="12" width="12.54296875" customWidth="1"/>
    <col min="13" max="14" width="12.54296875" customWidth="1" outlineLevel="1"/>
    <col min="16" max="16" width="15.36328125" customWidth="1"/>
    <col min="17" max="17" width="20.36328125" bestFit="1" customWidth="1"/>
  </cols>
  <sheetData>
    <row r="1" spans="1:16" ht="15" thickBot="1">
      <c r="A1" s="2" t="s">
        <v>75</v>
      </c>
      <c r="B1" s="78" t="str">
        <f>'Teagen - Input'!C7</f>
        <v>Jan 2024</v>
      </c>
      <c r="C1" s="79" t="str">
        <f>'Teagen - Input'!D7</f>
        <v>Feb 2024</v>
      </c>
      <c r="D1" s="78" t="str">
        <f>'Teagen - Input'!E7</f>
        <v>Mar 2024</v>
      </c>
      <c r="E1" s="79" t="str">
        <f>'Teagen - Input'!F7</f>
        <v>Apr 2024</v>
      </c>
      <c r="F1" s="78" t="str">
        <f>'Teagen - Input'!G7</f>
        <v>May 2024</v>
      </c>
      <c r="G1" s="79" t="str">
        <f>'Teagen - Input'!H7</f>
        <v>Jun 2024</v>
      </c>
      <c r="H1" s="78" t="str">
        <f>'Teagen - Input'!I7</f>
        <v>Jul 2024</v>
      </c>
      <c r="I1" s="79" t="str">
        <f>'Teagen - Input'!J7</f>
        <v>Aug 2024</v>
      </c>
      <c r="J1" s="78" t="str">
        <f>'Teagen - Input'!K7</f>
        <v>Sep 2024</v>
      </c>
      <c r="K1" s="79" t="str">
        <f>'Teagen - Input'!L7</f>
        <v>Oct 2024</v>
      </c>
      <c r="L1" s="78" t="str">
        <f>'Teagen - Input'!M7</f>
        <v>Nov 2024</v>
      </c>
      <c r="M1" s="79" t="str">
        <f>'Teagen - Input'!N7</f>
        <v>Dec 2024</v>
      </c>
      <c r="N1" s="80" t="s">
        <v>76</v>
      </c>
      <c r="P1" s="6">
        <v>1000</v>
      </c>
    </row>
    <row r="2" spans="1:16" ht="15" thickTop="1">
      <c r="A2" s="296" t="s">
        <v>20</v>
      </c>
      <c r="B2" s="286">
        <f>SUMIFS('Teagen - Input'!C:C,'Teagen - Input'!$AH:$AH,'Teagen - CRES'!$A2)/$P$1</f>
        <v>275.63378999999998</v>
      </c>
      <c r="C2" s="287">
        <f>SUMIFS('Teagen - Input'!D:D,'Teagen - Input'!$AH:$AH,'Teagen - CRES'!$A2)/$P$1</f>
        <v>275.67172999999997</v>
      </c>
      <c r="D2" s="286">
        <f>SUMIFS('Teagen - Input'!E:E,'Teagen - Input'!$AH:$AH,'Teagen - CRES'!$A2)/$P$1</f>
        <v>279.63521000000003</v>
      </c>
      <c r="E2" s="287">
        <f>SUMIFS('Teagen - Input'!F:F,'Teagen - Input'!$AH:$AH,'Teagen - CRES'!$A2)/$P$1</f>
        <v>278.83564000000001</v>
      </c>
      <c r="F2" s="286">
        <f>SUMIFS('Teagen - Input'!G:G,'Teagen - Input'!$AH:$AH,'Teagen - CRES'!$A2)/$P$1</f>
        <v>275.54435999999998</v>
      </c>
      <c r="G2" s="287">
        <f>SUMIFS('Teagen - Input'!H:H,'Teagen - Input'!$AH:$AH,'Teagen - CRES'!$A2)/$P$1</f>
        <v>275.95953000000003</v>
      </c>
      <c r="H2" s="286">
        <f>SUMIFS('Teagen - Input'!I:I,'Teagen - Input'!$AH:$AH,'Teagen - CRES'!$A2)/$P$1</f>
        <v>276.40571999999997</v>
      </c>
      <c r="I2" s="287">
        <f>SUMIFS('Teagen - Input'!J:J,'Teagen - Input'!$AH:$AH,'Teagen - CRES'!$A2)/$P$1</f>
        <v>274.40638000000001</v>
      </c>
      <c r="J2" s="286">
        <f>SUMIFS('Teagen - Input'!K:K,'Teagen - Input'!$AH:$AH,'Teagen - CRES'!$A2)/$P$1</f>
        <v>274.77605999999997</v>
      </c>
      <c r="K2" s="287">
        <f>SUMIFS('Teagen - Input'!L:L,'Teagen - Input'!$AH:$AH,'Teagen - CRES'!$A2)/$P$1</f>
        <v>275.16012999999998</v>
      </c>
      <c r="L2" s="286">
        <f>SUMIFS('Teagen - Input'!M:M,'Teagen - Input'!$AH:$AH,'Teagen - CRES'!$A2)/$P$1</f>
        <v>267.20341999999999</v>
      </c>
      <c r="M2" s="287">
        <f>SUMIFS('Teagen - Input'!N:N,'Teagen - Input'!$AH:$AH,'Teagen - CRES'!$A2)/$P$1</f>
        <v>268.85527000000002</v>
      </c>
      <c r="N2" s="81">
        <f>SUM(B2:M2)</f>
        <v>3298.0872399999998</v>
      </c>
    </row>
    <row r="3" spans="1:16">
      <c r="A3" s="296" t="s">
        <v>21</v>
      </c>
      <c r="B3" s="286">
        <f>SUMIFS('Teagen - Input'!C:C,'Teagen - Input'!$AH:$AH,'Teagen - CRES'!$A3)/$P$1</f>
        <v>-20.703220000000002</v>
      </c>
      <c r="C3" s="287">
        <f>SUMIFS('Teagen - Input'!D:D,'Teagen - Input'!$AH:$AH,'Teagen - CRES'!$A3)/$P$1</f>
        <v>-18.666700000000002</v>
      </c>
      <c r="D3" s="286">
        <f>SUMIFS('Teagen - Input'!E:E,'Teagen - Input'!$AH:$AH,'Teagen - CRES'!$A3)/$P$1</f>
        <v>-21.247259999999997</v>
      </c>
      <c r="E3" s="287">
        <f>SUMIFS('Teagen - Input'!F:F,'Teagen - Input'!$AH:$AH,'Teagen - CRES'!$A3)/$P$1</f>
        <v>-18.608650000000001</v>
      </c>
      <c r="F3" s="286">
        <f>SUMIFS('Teagen - Input'!G:G,'Teagen - Input'!$AH:$AH,'Teagen - CRES'!$A3)/$P$1</f>
        <v>-16.892250000000001</v>
      </c>
      <c r="G3" s="287">
        <f>SUMIFS('Teagen - Input'!H:H,'Teagen - Input'!$AH:$AH,'Teagen - CRES'!$A3)/$P$1</f>
        <v>-17.79909</v>
      </c>
      <c r="H3" s="286">
        <f>SUMIFS('Teagen - Input'!I:I,'Teagen - Input'!$AH:$AH,'Teagen - CRES'!$A3)/$P$1</f>
        <v>-18.065639999999998</v>
      </c>
      <c r="I3" s="287">
        <f>SUMIFS('Teagen - Input'!J:J,'Teagen - Input'!$AH:$AH,'Teagen - CRES'!$A3)/$P$1</f>
        <v>-16.178149999999999</v>
      </c>
      <c r="J3" s="286">
        <f>SUMIFS('Teagen - Input'!K:K,'Teagen - Input'!$AH:$AH,'Teagen - CRES'!$A3)/$P$1</f>
        <v>-14.46973</v>
      </c>
      <c r="K3" s="287">
        <f>SUMIFS('Teagen - Input'!L:L,'Teagen - Input'!$AH:$AH,'Teagen - CRES'!$A3)/$P$1</f>
        <v>-15.890829999999999</v>
      </c>
      <c r="L3" s="286">
        <f>SUMIFS('Teagen - Input'!M:M,'Teagen - Input'!$AH:$AH,'Teagen - CRES'!$A3)/$P$1</f>
        <v>-8.27196</v>
      </c>
      <c r="M3" s="287">
        <f>SUMIFS('Teagen - Input'!N:N,'Teagen - Input'!$AH:$AH,'Teagen - CRES'!$A3)/$P$1</f>
        <v>-9.5042000000000009</v>
      </c>
      <c r="N3" s="271">
        <f t="shared" ref="N3:N14" si="0">SUM(B3:M3)</f>
        <v>-196.29767999999999</v>
      </c>
    </row>
    <row r="4" spans="1:16">
      <c r="A4" s="297" t="s">
        <v>77</v>
      </c>
      <c r="B4" s="286">
        <f>SUM(B2:B3)</f>
        <v>254.93056999999999</v>
      </c>
      <c r="C4" s="287">
        <f t="shared" ref="C4:M4" si="1">SUM(C2:C3)</f>
        <v>257.00502999999998</v>
      </c>
      <c r="D4" s="286">
        <f t="shared" si="1"/>
        <v>258.38795000000005</v>
      </c>
      <c r="E4" s="287">
        <f t="shared" si="1"/>
        <v>260.22699</v>
      </c>
      <c r="F4" s="286">
        <f t="shared" si="1"/>
        <v>258.65210999999999</v>
      </c>
      <c r="G4" s="287">
        <f t="shared" si="1"/>
        <v>258.16044000000005</v>
      </c>
      <c r="H4" s="286">
        <f t="shared" si="1"/>
        <v>258.34008</v>
      </c>
      <c r="I4" s="287">
        <f t="shared" si="1"/>
        <v>258.22823</v>
      </c>
      <c r="J4" s="286">
        <f t="shared" si="1"/>
        <v>260.30632999999995</v>
      </c>
      <c r="K4" s="287">
        <f t="shared" si="1"/>
        <v>259.26929999999999</v>
      </c>
      <c r="L4" s="286">
        <f t="shared" si="1"/>
        <v>258.93146000000002</v>
      </c>
      <c r="M4" s="287">
        <f t="shared" si="1"/>
        <v>259.35106999999999</v>
      </c>
      <c r="N4" s="271">
        <f t="shared" si="0"/>
        <v>3101.7895600000006</v>
      </c>
    </row>
    <row r="5" spans="1:16">
      <c r="A5" s="296" t="s">
        <v>26</v>
      </c>
      <c r="B5" s="286">
        <f>SUMIFS('Teagen - Input'!C:C,'Teagen - Input'!$AH:$AH,'Teagen - CRES'!$A5)/$P$1</f>
        <v>-16.258800000000001</v>
      </c>
      <c r="C5" s="287">
        <f>SUMIFS('Teagen - Input'!D:D,'Teagen - Input'!$AH:$AH,'Teagen - CRES'!$A5)/$P$1</f>
        <v>-15.47974</v>
      </c>
      <c r="D5" s="286">
        <f>SUMIFS('Teagen - Input'!E:E,'Teagen - Input'!$AH:$AH,'Teagen - CRES'!$A5)/$P$1</f>
        <v>-15.97275</v>
      </c>
      <c r="E5" s="287">
        <f>SUMIFS('Teagen - Input'!F:F,'Teagen - Input'!$AH:$AH,'Teagen - CRES'!$A5)/$P$1</f>
        <v>-22.854020000000002</v>
      </c>
      <c r="F5" s="286">
        <f>SUMIFS('Teagen - Input'!G:G,'Teagen - Input'!$AH:$AH,'Teagen - CRES'!$A5)/$P$1</f>
        <v>-21.026490000000003</v>
      </c>
      <c r="G5" s="287">
        <f>SUMIFS('Teagen - Input'!H:H,'Teagen - Input'!$AH:$AH,'Teagen - CRES'!$A5)/$P$1</f>
        <v>-21.367330000000003</v>
      </c>
      <c r="H5" s="286">
        <f>SUMIFS('Teagen - Input'!I:I,'Teagen - Input'!$AH:$AH,'Teagen - CRES'!$A5)/$P$1</f>
        <v>-15.56818</v>
      </c>
      <c r="I5" s="287">
        <f>SUMIFS('Teagen - Input'!J:J,'Teagen - Input'!$AH:$AH,'Teagen - CRES'!$A5)/$P$1</f>
        <v>-18.87951</v>
      </c>
      <c r="J5" s="286">
        <f>SUMIFS('Teagen - Input'!K:K,'Teagen - Input'!$AH:$AH,'Teagen - CRES'!$A5)/$P$1</f>
        <v>-22.09178</v>
      </c>
      <c r="K5" s="287">
        <f>SUMIFS('Teagen - Input'!L:L,'Teagen - Input'!$AH:$AH,'Teagen - CRES'!$A5)/$P$1</f>
        <v>-19.60859</v>
      </c>
      <c r="L5" s="286">
        <f>SUMIFS('Teagen - Input'!M:M,'Teagen - Input'!$AH:$AH,'Teagen - CRES'!$A5)/$P$1</f>
        <v>-14.27323</v>
      </c>
      <c r="M5" s="287">
        <f>SUMIFS('Teagen - Input'!N:N,'Teagen - Input'!$AH:$AH,'Teagen - CRES'!$A5)/$P$1</f>
        <v>-15.85623</v>
      </c>
      <c r="N5" s="271">
        <f t="shared" si="0"/>
        <v>-219.23665000000005</v>
      </c>
    </row>
    <row r="6" spans="1:16">
      <c r="A6" s="296" t="s">
        <v>23</v>
      </c>
      <c r="B6" s="286">
        <f>SUMIFS('Teagen - Input'!C:C,'Teagen - Input'!$AH:$AH,'Teagen - CRES'!$A6)/$P$1</f>
        <v>-1.0649999999999999</v>
      </c>
      <c r="C6" s="287">
        <f>SUMIFS('Teagen - Input'!D:D,'Teagen - Input'!$AH:$AH,'Teagen - CRES'!$A6)/$P$1</f>
        <v>-1.0649999999999999</v>
      </c>
      <c r="D6" s="286">
        <f>SUMIFS('Teagen - Input'!E:E,'Teagen - Input'!$AH:$AH,'Teagen - CRES'!$A6)/$P$1</f>
        <v>-1.0649999999999999</v>
      </c>
      <c r="E6" s="287">
        <f>SUMIFS('Teagen - Input'!F:F,'Teagen - Input'!$AH:$AH,'Teagen - CRES'!$A6)/$P$1</f>
        <v>-1.0649999999999999</v>
      </c>
      <c r="F6" s="286">
        <f>SUMIFS('Teagen - Input'!G:G,'Teagen - Input'!$AH:$AH,'Teagen - CRES'!$A6)/$P$1</f>
        <v>-1.0649999999999999</v>
      </c>
      <c r="G6" s="287">
        <f>SUMIFS('Teagen - Input'!H:H,'Teagen - Input'!$AH:$AH,'Teagen - CRES'!$A6)/$P$1</f>
        <v>-1.0649999999999999</v>
      </c>
      <c r="H6" s="286">
        <f>SUMIFS('Teagen - Input'!I:I,'Teagen - Input'!$AH:$AH,'Teagen - CRES'!$A6)/$P$1</f>
        <v>-1.0649999999999999</v>
      </c>
      <c r="I6" s="287">
        <f>SUMIFS('Teagen - Input'!J:J,'Teagen - Input'!$AH:$AH,'Teagen - CRES'!$A6)/$P$1</f>
        <v>-1.0649999999999999</v>
      </c>
      <c r="J6" s="286">
        <f>SUMIFS('Teagen - Input'!K:K,'Teagen - Input'!$AH:$AH,'Teagen - CRES'!$A6)/$P$1</f>
        <v>-1.0649999999999999</v>
      </c>
      <c r="K6" s="287">
        <f>SUMIFS('Teagen - Input'!L:L,'Teagen - Input'!$AH:$AH,'Teagen - CRES'!$A6)/$P$1</f>
        <v>-0.83899999999999997</v>
      </c>
      <c r="L6" s="286">
        <f>SUMIFS('Teagen - Input'!M:M,'Teagen - Input'!$AH:$AH,'Teagen - CRES'!$A6)/$P$1</f>
        <v>-0.83899999999999997</v>
      </c>
      <c r="M6" s="287">
        <f>SUMIFS('Teagen - Input'!N:N,'Teagen - Input'!$AH:$AH,'Teagen - CRES'!$A6)/$P$1</f>
        <v>-0.83899999999999997</v>
      </c>
      <c r="N6" s="271">
        <f t="shared" si="0"/>
        <v>-12.101999999999999</v>
      </c>
    </row>
    <row r="7" spans="1:16">
      <c r="A7" s="296" t="s">
        <v>22</v>
      </c>
      <c r="B7" s="286">
        <f>SUMIFS('Teagen - Input'!C:C,'Teagen - Input'!$AH:$AH,'Teagen - CRES'!$A7)/$P$1</f>
        <v>-2.9380000000000002</v>
      </c>
      <c r="C7" s="287">
        <f>SUMIFS('Teagen - Input'!D:D,'Teagen - Input'!$AH:$AH,'Teagen - CRES'!$A7)/$P$1</f>
        <v>-1.67588</v>
      </c>
      <c r="D7" s="286">
        <f>SUMIFS('Teagen - Input'!E:E,'Teagen - Input'!$AH:$AH,'Teagen - CRES'!$A7)/$P$1</f>
        <v>-2.8744699999999996</v>
      </c>
      <c r="E7" s="287">
        <f>SUMIFS('Teagen - Input'!F:F,'Teagen - Input'!$AH:$AH,'Teagen - CRES'!$A7)/$P$1</f>
        <v>-7.7592499999999998</v>
      </c>
      <c r="F7" s="286">
        <f>SUMIFS('Teagen - Input'!G:G,'Teagen - Input'!$AH:$AH,'Teagen - CRES'!$A7)/$P$1</f>
        <v>-3.02495</v>
      </c>
      <c r="G7" s="287">
        <f>SUMIFS('Teagen - Input'!H:H,'Teagen - Input'!$AH:$AH,'Teagen - CRES'!$A7)/$P$1</f>
        <v>-9.48611</v>
      </c>
      <c r="H7" s="286">
        <f>SUMIFS('Teagen - Input'!I:I,'Teagen - Input'!$AH:$AH,'Teagen - CRES'!$A7)/$P$1</f>
        <v>-9.02806</v>
      </c>
      <c r="I7" s="287">
        <f>SUMIFS('Teagen - Input'!J:J,'Teagen - Input'!$AH:$AH,'Teagen - CRES'!$A7)/$P$1</f>
        <v>-11.806629999999998</v>
      </c>
      <c r="J7" s="286">
        <f>SUMIFS('Teagen - Input'!K:K,'Teagen - Input'!$AH:$AH,'Teagen - CRES'!$A7)/$P$1</f>
        <v>-12.83882</v>
      </c>
      <c r="K7" s="287">
        <f>SUMIFS('Teagen - Input'!L:L,'Teagen - Input'!$AH:$AH,'Teagen - CRES'!$A7)/$P$1</f>
        <v>-6.3977500000000003</v>
      </c>
      <c r="L7" s="286">
        <f>SUMIFS('Teagen - Input'!M:M,'Teagen - Input'!$AH:$AH,'Teagen - CRES'!$A7)/$P$1</f>
        <v>-10.670500000000001</v>
      </c>
      <c r="M7" s="287">
        <f>SUMIFS('Teagen - Input'!N:N,'Teagen - Input'!$AH:$AH,'Teagen - CRES'!$A7)/$P$1</f>
        <v>-5.6356000000000002</v>
      </c>
      <c r="N7" s="271">
        <f t="shared" si="0"/>
        <v>-84.136020000000002</v>
      </c>
    </row>
    <row r="8" spans="1:16">
      <c r="A8" s="296" t="s">
        <v>27</v>
      </c>
      <c r="B8" s="286">
        <f>SUMIFS('Teagen - Input'!C:C,'Teagen - Input'!$AH:$AH,'Teagen - CRES'!$A8)/$P$1</f>
        <v>-4.0743799999999997</v>
      </c>
      <c r="C8" s="287">
        <f>SUMIFS('Teagen - Input'!D:D,'Teagen - Input'!$AH:$AH,'Teagen - CRES'!$A8)/$P$1</f>
        <v>-9.0226000000000006</v>
      </c>
      <c r="D8" s="286">
        <f>SUMIFS('Teagen - Input'!E:E,'Teagen - Input'!$AH:$AH,'Teagen - CRES'!$A8)/$P$1</f>
        <v>-3.2800799999999999</v>
      </c>
      <c r="E8" s="287">
        <f>SUMIFS('Teagen - Input'!F:F,'Teagen - Input'!$AH:$AH,'Teagen - CRES'!$A8)/$P$1</f>
        <v>-3.16113</v>
      </c>
      <c r="F8" s="286">
        <f>SUMIFS('Teagen - Input'!G:G,'Teagen - Input'!$AH:$AH,'Teagen - CRES'!$A8)/$P$1</f>
        <v>-11.395379999999999</v>
      </c>
      <c r="G8" s="287">
        <f>SUMIFS('Teagen - Input'!H:H,'Teagen - Input'!$AH:$AH,'Teagen - CRES'!$A8)/$P$1</f>
        <v>-11.435879999999999</v>
      </c>
      <c r="H8" s="286">
        <f>SUMIFS('Teagen - Input'!I:I,'Teagen - Input'!$AH:$AH,'Teagen - CRES'!$A8)/$P$1</f>
        <v>-8.3486700000000003</v>
      </c>
      <c r="I8" s="287">
        <f>SUMIFS('Teagen - Input'!J:J,'Teagen - Input'!$AH:$AH,'Teagen - CRES'!$A8)/$P$1</f>
        <v>-15.964399999999999</v>
      </c>
      <c r="J8" s="286">
        <f>SUMIFS('Teagen - Input'!K:K,'Teagen - Input'!$AH:$AH,'Teagen - CRES'!$A8)/$P$1</f>
        <v>-11.21149</v>
      </c>
      <c r="K8" s="287">
        <f>SUMIFS('Teagen - Input'!L:L,'Teagen - Input'!$AH:$AH,'Teagen - CRES'!$A8)/$P$1</f>
        <v>-8.5226100000000002</v>
      </c>
      <c r="L8" s="286">
        <f>SUMIFS('Teagen - Input'!M:M,'Teagen - Input'!$AH:$AH,'Teagen - CRES'!$A8)/$P$1</f>
        <v>-11.145940000000001</v>
      </c>
      <c r="M8" s="287">
        <f>SUMIFS('Teagen - Input'!N:N,'Teagen - Input'!$AH:$AH,'Teagen - CRES'!$A8)/$P$1</f>
        <v>-5.9621499999999994</v>
      </c>
      <c r="N8" s="271">
        <f t="shared" si="0"/>
        <v>-103.52470999999998</v>
      </c>
    </row>
    <row r="9" spans="1:16">
      <c r="A9" s="296" t="s">
        <v>79</v>
      </c>
      <c r="B9" s="286">
        <f>SUMIFS('Teagen - Input'!C:C,'Teagen - Input'!$AH:$AH,'Teagen - CRES'!$A9)/$P$1</f>
        <v>0</v>
      </c>
      <c r="C9" s="287">
        <f>SUMIFS('Teagen - Input'!D:D,'Teagen - Input'!$AH:$AH,'Teagen - CRES'!$A9)/$P$1</f>
        <v>0</v>
      </c>
      <c r="D9" s="286">
        <f>SUMIFS('Teagen - Input'!E:E,'Teagen - Input'!$AH:$AH,'Teagen - CRES'!$A9)/$P$1</f>
        <v>0</v>
      </c>
      <c r="E9" s="287">
        <f>SUMIFS('Teagen - Input'!F:F,'Teagen - Input'!$AH:$AH,'Teagen - CRES'!$A9)/$P$1</f>
        <v>0</v>
      </c>
      <c r="F9" s="286">
        <f>SUMIFS('Teagen - Input'!G:G,'Teagen - Input'!$AH:$AH,'Teagen - CRES'!$A9)/$P$1</f>
        <v>0</v>
      </c>
      <c r="G9" s="287">
        <f>SUMIFS('Teagen - Input'!H:H,'Teagen - Input'!$AH:$AH,'Teagen - CRES'!$A9)/$P$1</f>
        <v>0</v>
      </c>
      <c r="H9" s="286">
        <f>SUMIFS('Teagen - Input'!I:I,'Teagen - Input'!$AH:$AH,'Teagen - CRES'!$A9)/$P$1</f>
        <v>0</v>
      </c>
      <c r="I9" s="287">
        <f>SUMIFS('Teagen - Input'!J:J,'Teagen - Input'!$AH:$AH,'Teagen - CRES'!$A9)/$P$1</f>
        <v>0</v>
      </c>
      <c r="J9" s="286">
        <f>SUMIFS('Teagen - Input'!K:K,'Teagen - Input'!$AH:$AH,'Teagen - CRES'!$A9)/$P$1</f>
        <v>0</v>
      </c>
      <c r="K9" s="287">
        <f>SUMIFS('Teagen - Input'!L:L,'Teagen - Input'!$AH:$AH,'Teagen - CRES'!$A9)/$P$1</f>
        <v>0</v>
      </c>
      <c r="L9" s="286">
        <f>SUMIFS('Teagen - Input'!M:M,'Teagen - Input'!$AH:$AH,'Teagen - CRES'!$A9)/$P$1</f>
        <v>0</v>
      </c>
      <c r="M9" s="287">
        <f>SUMIFS('Teagen - Input'!N:N,'Teagen - Input'!$AH:$AH,'Teagen - CRES'!$A9)/$P$1</f>
        <v>0</v>
      </c>
      <c r="N9" s="271">
        <f t="shared" si="0"/>
        <v>0</v>
      </c>
    </row>
    <row r="10" spans="1:16">
      <c r="A10" s="296" t="s">
        <v>36</v>
      </c>
      <c r="B10" s="286">
        <f>SUMIFS('Teagen - Input'!C:C,'Teagen - Input'!$AH:$AH,'Teagen - CRES'!$A10)/$P$1</f>
        <v>0</v>
      </c>
      <c r="C10" s="287">
        <f>SUMIFS('Teagen - Input'!D:D,'Teagen - Input'!$AH:$AH,'Teagen - CRES'!$A10)/$P$1</f>
        <v>0</v>
      </c>
      <c r="D10" s="286">
        <f>SUMIFS('Teagen - Input'!E:E,'Teagen - Input'!$AH:$AH,'Teagen - CRES'!$A10)/$P$1</f>
        <v>0</v>
      </c>
      <c r="E10" s="287">
        <f>SUMIFS('Teagen - Input'!F:F,'Teagen - Input'!$AH:$AH,'Teagen - CRES'!$A10)/$P$1</f>
        <v>0</v>
      </c>
      <c r="F10" s="286">
        <f>SUMIFS('Teagen - Input'!G:G,'Teagen - Input'!$AH:$AH,'Teagen - CRES'!$A10)/$P$1</f>
        <v>0</v>
      </c>
      <c r="G10" s="287">
        <f>SUMIFS('Teagen - Input'!H:H,'Teagen - Input'!$AH:$AH,'Teagen - CRES'!$A10)/$P$1</f>
        <v>0</v>
      </c>
      <c r="H10" s="286">
        <f>SUMIFS('Teagen - Input'!I:I,'Teagen - Input'!$AH:$AH,'Teagen - CRES'!$A10)/$P$1</f>
        <v>0</v>
      </c>
      <c r="I10" s="287">
        <f>SUMIFS('Teagen - Input'!J:J,'Teagen - Input'!$AH:$AH,'Teagen - CRES'!$A10)/$P$1</f>
        <v>0</v>
      </c>
      <c r="J10" s="286">
        <f>SUMIFS('Teagen - Input'!K:K,'Teagen - Input'!$AH:$AH,'Teagen - CRES'!$A10)/$P$1</f>
        <v>0</v>
      </c>
      <c r="K10" s="287">
        <f>SUMIFS('Teagen - Input'!L:L,'Teagen - Input'!$AH:$AH,'Teagen - CRES'!$A10)/$P$1</f>
        <v>0</v>
      </c>
      <c r="L10" s="286">
        <f>SUMIFS('Teagen - Input'!M:M,'Teagen - Input'!$AH:$AH,'Teagen - CRES'!$A10)/$P$1</f>
        <v>0</v>
      </c>
      <c r="M10" s="287">
        <f>SUMIFS('Teagen - Input'!N:N,'Teagen - Input'!$AH:$AH,'Teagen - CRES'!$A10)/$P$1</f>
        <v>0</v>
      </c>
      <c r="N10" s="271">
        <f t="shared" si="0"/>
        <v>0</v>
      </c>
    </row>
    <row r="11" spans="1:16" ht="15" thickBot="1">
      <c r="A11" s="3" t="s">
        <v>652</v>
      </c>
      <c r="B11" s="82">
        <f>SUMIFS('Teagen - Input'!C:C,'Teagen - Input'!$AH:$AH,'Teagen - CRES'!$A11)/$P$1</f>
        <v>69.044139999999999</v>
      </c>
      <c r="C11" s="83">
        <f>SUMIFS('Teagen - Input'!D:D,'Teagen - Input'!$AH:$AH,'Teagen - CRES'!$A11)/$P$1</f>
        <v>67.949669999999998</v>
      </c>
      <c r="D11" s="82">
        <f>SUMIFS('Teagen - Input'!E:E,'Teagen - Input'!$AH:$AH,'Teagen - CRES'!$A11)/$P$1</f>
        <v>66.589600000000004</v>
      </c>
      <c r="E11" s="83">
        <f>SUMIFS('Teagen - Input'!F:F,'Teagen - Input'!$AH:$AH,'Teagen - CRES'!$A11)/$P$1</f>
        <v>66.885279999999995</v>
      </c>
      <c r="F11" s="82">
        <f>SUMIFS('Teagen - Input'!G:G,'Teagen - Input'!$AH:$AH,'Teagen - CRES'!$A11)/$P$1</f>
        <v>79.231360000000009</v>
      </c>
      <c r="G11" s="83">
        <f>SUMIFS('Teagen - Input'!H:H,'Teagen - Input'!$AH:$AH,'Teagen - CRES'!$A11)/$P$1</f>
        <v>75.753479999999996</v>
      </c>
      <c r="H11" s="82">
        <f>SUMIFS('Teagen - Input'!I:I,'Teagen - Input'!$AH:$AH,'Teagen - CRES'!$A11)/$P$1</f>
        <v>88.069879999999984</v>
      </c>
      <c r="I11" s="83">
        <f>SUMIFS('Teagen - Input'!J:J,'Teagen - Input'!$AH:$AH,'Teagen - CRES'!$A11)/$P$1</f>
        <v>73.52152000000001</v>
      </c>
      <c r="J11" s="82">
        <f>SUMIFS('Teagen - Input'!K:K,'Teagen - Input'!$AH:$AH,'Teagen - CRES'!$A11)/$P$1</f>
        <v>93.189990000000023</v>
      </c>
      <c r="K11" s="83">
        <f>SUMIFS('Teagen - Input'!L:L,'Teagen - Input'!$AH:$AH,'Teagen - CRES'!$A11)/$P$1</f>
        <v>82.696839999999995</v>
      </c>
      <c r="L11" s="82">
        <f>SUMIFS('Teagen - Input'!M:M,'Teagen - Input'!$AH:$AH,'Teagen - CRES'!$A11)/$P$1</f>
        <v>75.99618000000001</v>
      </c>
      <c r="M11" s="83">
        <f>SUMIFS('Teagen - Input'!N:N,'Teagen - Input'!$AH:$AH,'Teagen - CRES'!$A11)/$P$1</f>
        <v>96.544909999999987</v>
      </c>
      <c r="N11" s="272">
        <f t="shared" si="0"/>
        <v>935.47284999999999</v>
      </c>
    </row>
    <row r="12" spans="1:16" ht="15.5" thickTop="1" thickBot="1">
      <c r="A12" s="84" t="s">
        <v>78</v>
      </c>
      <c r="B12" s="52">
        <f>SUM(B4:B11)</f>
        <v>299.63853</v>
      </c>
      <c r="C12" s="53">
        <f t="shared" ref="C12:M12" si="2">SUM(C4:C11)</f>
        <v>297.71147999999994</v>
      </c>
      <c r="D12" s="52">
        <f t="shared" si="2"/>
        <v>301.78525000000008</v>
      </c>
      <c r="E12" s="53">
        <f t="shared" si="2"/>
        <v>292.27287000000001</v>
      </c>
      <c r="F12" s="52">
        <f t="shared" si="2"/>
        <v>301.37165000000005</v>
      </c>
      <c r="G12" s="53">
        <f t="shared" si="2"/>
        <v>290.55960000000005</v>
      </c>
      <c r="H12" s="52">
        <f t="shared" si="2"/>
        <v>312.40004999999996</v>
      </c>
      <c r="I12" s="53">
        <f t="shared" si="2"/>
        <v>284.03420999999997</v>
      </c>
      <c r="J12" s="52">
        <f t="shared" si="2"/>
        <v>306.28922999999998</v>
      </c>
      <c r="K12" s="53">
        <f t="shared" si="2"/>
        <v>306.59818999999999</v>
      </c>
      <c r="L12" s="52">
        <f t="shared" si="2"/>
        <v>297.99896999999999</v>
      </c>
      <c r="M12" s="53">
        <f t="shared" si="2"/>
        <v>327.60299999999995</v>
      </c>
      <c r="N12" s="85">
        <f t="shared" si="0"/>
        <v>3618.2630300000001</v>
      </c>
    </row>
    <row r="13" spans="1:16" ht="15.5" thickTop="1" thickBot="1">
      <c r="A13" s="4" t="s">
        <v>1040</v>
      </c>
      <c r="B13" s="86"/>
      <c r="C13" s="87"/>
      <c r="D13" s="86"/>
      <c r="E13" s="87"/>
      <c r="F13" s="86"/>
      <c r="G13" s="87"/>
      <c r="H13" s="86"/>
      <c r="I13" s="87"/>
      <c r="J13" s="86"/>
      <c r="K13" s="87"/>
      <c r="L13" s="86"/>
      <c r="M13" s="87"/>
      <c r="N13" s="88">
        <f t="shared" si="0"/>
        <v>0</v>
      </c>
    </row>
    <row r="14" spans="1:16" ht="15.5" thickTop="1" thickBot="1">
      <c r="A14" s="84" t="s">
        <v>81</v>
      </c>
      <c r="B14" s="52">
        <f>SUM(B12:B13)</f>
        <v>299.63853</v>
      </c>
      <c r="C14" s="53">
        <f t="shared" ref="C14:M14" si="3">SUM(C12:C13)</f>
        <v>297.71147999999994</v>
      </c>
      <c r="D14" s="52">
        <f t="shared" si="3"/>
        <v>301.78525000000008</v>
      </c>
      <c r="E14" s="53">
        <f t="shared" si="3"/>
        <v>292.27287000000001</v>
      </c>
      <c r="F14" s="52">
        <f t="shared" si="3"/>
        <v>301.37165000000005</v>
      </c>
      <c r="G14" s="53">
        <f t="shared" si="3"/>
        <v>290.55960000000005</v>
      </c>
      <c r="H14" s="52">
        <f t="shared" si="3"/>
        <v>312.40004999999996</v>
      </c>
      <c r="I14" s="53">
        <f t="shared" si="3"/>
        <v>284.03420999999997</v>
      </c>
      <c r="J14" s="52">
        <f t="shared" si="3"/>
        <v>306.28922999999998</v>
      </c>
      <c r="K14" s="89">
        <f t="shared" si="3"/>
        <v>306.59818999999999</v>
      </c>
      <c r="L14" s="90">
        <f t="shared" si="3"/>
        <v>297.99896999999999</v>
      </c>
      <c r="M14" s="89">
        <f t="shared" si="3"/>
        <v>327.60299999999995</v>
      </c>
      <c r="N14" s="85">
        <f t="shared" si="0"/>
        <v>3618.2630300000001</v>
      </c>
      <c r="O14" s="122"/>
      <c r="P14" s="121">
        <f>M14*1000</f>
        <v>327602.99999999994</v>
      </c>
    </row>
    <row r="15" spans="1:16" ht="15" thickTop="1">
      <c r="A15" s="91"/>
      <c r="B15" s="54"/>
      <c r="C15" s="55"/>
      <c r="D15" s="54"/>
      <c r="E15" s="55"/>
      <c r="F15" s="54"/>
      <c r="G15" s="55"/>
      <c r="H15" s="54"/>
      <c r="I15" s="55"/>
      <c r="J15" s="54"/>
      <c r="K15" s="55"/>
      <c r="L15" s="54"/>
      <c r="M15" s="55"/>
      <c r="N15" s="55"/>
    </row>
    <row r="16" spans="1:16" ht="15" thickBot="1">
      <c r="A16" s="55"/>
      <c r="B16" s="78" t="str">
        <f>B1</f>
        <v>Jan 2024</v>
      </c>
      <c r="C16" s="79" t="str">
        <f t="shared" ref="C16:M16" si="4">C1</f>
        <v>Feb 2024</v>
      </c>
      <c r="D16" s="78" t="str">
        <f t="shared" si="4"/>
        <v>Mar 2024</v>
      </c>
      <c r="E16" s="79" t="str">
        <f t="shared" si="4"/>
        <v>Apr 2024</v>
      </c>
      <c r="F16" s="78" t="str">
        <f t="shared" si="4"/>
        <v>May 2024</v>
      </c>
      <c r="G16" s="79" t="str">
        <f t="shared" si="4"/>
        <v>Jun 2024</v>
      </c>
      <c r="H16" s="78" t="str">
        <f t="shared" si="4"/>
        <v>Jul 2024</v>
      </c>
      <c r="I16" s="79" t="str">
        <f t="shared" si="4"/>
        <v>Aug 2024</v>
      </c>
      <c r="J16" s="78" t="str">
        <f t="shared" si="4"/>
        <v>Sep 2024</v>
      </c>
      <c r="K16" s="79" t="str">
        <f t="shared" si="4"/>
        <v>Oct 2024</v>
      </c>
      <c r="L16" s="78" t="str">
        <f t="shared" si="4"/>
        <v>Nov 2024</v>
      </c>
      <c r="M16" s="79" t="str">
        <f t="shared" si="4"/>
        <v>Dec 2024</v>
      </c>
      <c r="N16" s="80" t="s">
        <v>76</v>
      </c>
      <c r="P16" s="6">
        <f>-1000</f>
        <v>-1000</v>
      </c>
    </row>
    <row r="17" spans="1:16" ht="15" thickTop="1">
      <c r="A17" s="296" t="s">
        <v>43</v>
      </c>
      <c r="B17" s="286">
        <f>SUMIFS('Teagen - Input'!C:C,'Teagen - Input'!$AH:$AH,'Teagen - CRES'!$A17)/$P$16</f>
        <v>-9.9646799999999995</v>
      </c>
      <c r="C17" s="287">
        <f>SUMIFS('Teagen - Input'!D:D,'Teagen - Input'!$AH:$AH,'Teagen - CRES'!$A17)/$P$16</f>
        <v>-10.41391</v>
      </c>
      <c r="D17" s="286">
        <f>SUMIFS('Teagen - Input'!E:E,'Teagen - Input'!$AH:$AH,'Teagen - CRES'!$A17)/$P$16</f>
        <v>-13.52323</v>
      </c>
      <c r="E17" s="287">
        <f>SUMIFS('Teagen - Input'!F:F,'Teagen - Input'!$AH:$AH,'Teagen - CRES'!$A17)/$P$16</f>
        <v>-12.01446</v>
      </c>
      <c r="F17" s="286">
        <f>SUMIFS('Teagen - Input'!G:G,'Teagen - Input'!$AH:$AH,'Teagen - CRES'!$A17)/$P$16</f>
        <v>-12.784040000000001</v>
      </c>
      <c r="G17" s="287">
        <f>SUMIFS('Teagen - Input'!H:H,'Teagen - Input'!$AH:$AH,'Teagen - CRES'!$A17)/$P$16</f>
        <v>-12.794309999999998</v>
      </c>
      <c r="H17" s="286">
        <f>SUMIFS('Teagen - Input'!I:I,'Teagen - Input'!$AH:$AH,'Teagen - CRES'!$A17)/$P$16</f>
        <v>-13.412840000000001</v>
      </c>
      <c r="I17" s="287">
        <f>SUMIFS('Teagen - Input'!J:J,'Teagen - Input'!$AH:$AH,'Teagen - CRES'!$A17)/$P$16</f>
        <v>-12.677550000000004</v>
      </c>
      <c r="J17" s="286">
        <f>SUMIFS('Teagen - Input'!K:K,'Teagen - Input'!$AH:$AH,'Teagen - CRES'!$A17)/$P$16</f>
        <v>-12.766429999999998</v>
      </c>
      <c r="K17" s="287">
        <f>SUMIFS('Teagen - Input'!L:L,'Teagen - Input'!$AH:$AH,'Teagen - CRES'!$A17)/$P$16</f>
        <v>-19.16404</v>
      </c>
      <c r="L17" s="286">
        <f>SUMIFS('Teagen - Input'!M:M,'Teagen - Input'!$AH:$AH,'Teagen - CRES'!$A17)/$P$16</f>
        <v>-21.20195</v>
      </c>
      <c r="M17" s="287">
        <f>SUMIFS('Teagen - Input'!N:N,'Teagen - Input'!$AH:$AH,'Teagen - CRES'!$A17)/$P$16</f>
        <v>-16.741490000000002</v>
      </c>
      <c r="N17" s="81">
        <f>SUM(B17:M17)</f>
        <v>-167.45893000000001</v>
      </c>
    </row>
    <row r="18" spans="1:16">
      <c r="A18" s="296" t="s">
        <v>51</v>
      </c>
      <c r="B18" s="286">
        <f>SUMIFS('Teagen - Input'!C:C,'Teagen - Input'!$AH:$AH,'Teagen - CRES'!$A18)/$P$16</f>
        <v>-8.98916</v>
      </c>
      <c r="C18" s="287">
        <f>SUMIFS('Teagen - Input'!D:D,'Teagen - Input'!$AH:$AH,'Teagen - CRES'!$A18)/$P$16</f>
        <v>-8.9313400000000005</v>
      </c>
      <c r="D18" s="286">
        <f>SUMIFS('Teagen - Input'!E:E,'Teagen - Input'!$AH:$AH,'Teagen - CRES'!$A18)/$P$16</f>
        <v>-9.0535599999999992</v>
      </c>
      <c r="E18" s="287">
        <f>SUMIFS('Teagen - Input'!F:F,'Teagen - Input'!$AH:$AH,'Teagen - CRES'!$A18)/$P$16</f>
        <v>-8.7681900000000006</v>
      </c>
      <c r="F18" s="286">
        <f>SUMIFS('Teagen - Input'!G:G,'Teagen - Input'!$AH:$AH,'Teagen - CRES'!$A18)/$P$16</f>
        <v>-9.04115</v>
      </c>
      <c r="G18" s="287">
        <f>SUMIFS('Teagen - Input'!H:H,'Teagen - Input'!$AH:$AH,'Teagen - CRES'!$A18)/$P$16</f>
        <v>-8.7167900000000014</v>
      </c>
      <c r="H18" s="286">
        <f>SUMIFS('Teagen - Input'!I:I,'Teagen - Input'!$AH:$AH,'Teagen - CRES'!$A18)/$P$16</f>
        <v>-9.3719999999999999</v>
      </c>
      <c r="I18" s="287">
        <f>SUMIFS('Teagen - Input'!J:J,'Teagen - Input'!$AH:$AH,'Teagen - CRES'!$A18)/$P$16</f>
        <v>-8.5210300000000014</v>
      </c>
      <c r="J18" s="286">
        <f>SUMIFS('Teagen - Input'!K:K,'Teagen - Input'!$AH:$AH,'Teagen - CRES'!$A18)/$P$16</f>
        <v>-9.1886799999999997</v>
      </c>
      <c r="K18" s="287">
        <f>SUMIFS('Teagen - Input'!L:L,'Teagen - Input'!$AH:$AH,'Teagen - CRES'!$A18)/$P$16</f>
        <v>-9.1979500000000005</v>
      </c>
      <c r="L18" s="286">
        <f>SUMIFS('Teagen - Input'!M:M,'Teagen - Input'!$AH:$AH,'Teagen - CRES'!$A18)/$P$16</f>
        <v>-8.9399699999999989</v>
      </c>
      <c r="M18" s="287">
        <f>SUMIFS('Teagen - Input'!N:N,'Teagen - Input'!$AH:$AH,'Teagen - CRES'!$A18)/$P$16</f>
        <v>-9.8280899999999995</v>
      </c>
      <c r="N18" s="271">
        <f t="shared" ref="N18:N32" si="5">SUM(B18:M18)</f>
        <v>-108.54791000000002</v>
      </c>
    </row>
    <row r="19" spans="1:16">
      <c r="A19" s="296" t="s">
        <v>40</v>
      </c>
      <c r="B19" s="286">
        <f>SUMIFS('Teagen - Input'!C:C,'Teagen - Input'!$AH:$AH,'Teagen - CRES'!$A19)/$P$16</f>
        <v>-39.191780000000001</v>
      </c>
      <c r="C19" s="287">
        <f>SUMIFS('Teagen - Input'!D:D,'Teagen - Input'!$AH:$AH,'Teagen - CRES'!$A19)/$P$16</f>
        <v>-42.626750000000008</v>
      </c>
      <c r="D19" s="286">
        <f>SUMIFS('Teagen - Input'!E:E,'Teagen - Input'!$AH:$AH,'Teagen - CRES'!$A19)/$P$16</f>
        <v>-50.824530000000003</v>
      </c>
      <c r="E19" s="287">
        <f>SUMIFS('Teagen - Input'!F:F,'Teagen - Input'!$AH:$AH,'Teagen - CRES'!$A19)/$P$16</f>
        <v>-38.698920000000001</v>
      </c>
      <c r="F19" s="286">
        <f>SUMIFS('Teagen - Input'!G:G,'Teagen - Input'!$AH:$AH,'Teagen - CRES'!$A19)/$P$16</f>
        <v>-40.282559999999997</v>
      </c>
      <c r="G19" s="287">
        <f>SUMIFS('Teagen - Input'!H:H,'Teagen - Input'!$AH:$AH,'Teagen - CRES'!$A19)/$P$16</f>
        <v>-42.362050000000004</v>
      </c>
      <c r="H19" s="286">
        <f>SUMIFS('Teagen - Input'!I:I,'Teagen - Input'!$AH:$AH,'Teagen - CRES'!$A19)/$P$16</f>
        <v>-40.326819999999991</v>
      </c>
      <c r="I19" s="287">
        <f>SUMIFS('Teagen - Input'!J:J,'Teagen - Input'!$AH:$AH,'Teagen - CRES'!$A19)/$P$16</f>
        <v>-57.235049999999994</v>
      </c>
      <c r="J19" s="286">
        <f>SUMIFS('Teagen - Input'!K:K,'Teagen - Input'!$AH:$AH,'Teagen - CRES'!$A19)/$P$16</f>
        <v>-40.452469999999991</v>
      </c>
      <c r="K19" s="287">
        <f>SUMIFS('Teagen - Input'!L:L,'Teagen - Input'!$AH:$AH,'Teagen - CRES'!$A19)/$P$16</f>
        <v>-43.141459999999995</v>
      </c>
      <c r="L19" s="286">
        <f>SUMIFS('Teagen - Input'!M:M,'Teagen - Input'!$AH:$AH,'Teagen - CRES'!$A19)/$P$16</f>
        <v>-47.387589999999996</v>
      </c>
      <c r="M19" s="287">
        <f>SUMIFS('Teagen - Input'!N:N,'Teagen - Input'!$AH:$AH,'Teagen - CRES'!$A19)/$P$16</f>
        <v>-40.712229999999998</v>
      </c>
      <c r="N19" s="271">
        <f t="shared" si="5"/>
        <v>-523.24221</v>
      </c>
    </row>
    <row r="20" spans="1:16">
      <c r="A20" s="296" t="s">
        <v>64</v>
      </c>
      <c r="B20" s="286">
        <f>SUMIFS('Teagen - Input'!C:C,'Teagen - Input'!$AH:$AH,'Teagen - CRES'!$A20)/$P$16</f>
        <v>-21.077999999999999</v>
      </c>
      <c r="C20" s="287">
        <f>SUMIFS('Teagen - Input'!D:D,'Teagen - Input'!$AH:$AH,'Teagen - CRES'!$A20)/$P$16</f>
        <v>-21.077999999999999</v>
      </c>
      <c r="D20" s="286">
        <f>SUMIFS('Teagen - Input'!E:E,'Teagen - Input'!$AH:$AH,'Teagen - CRES'!$A20)/$P$16</f>
        <v>-21.077999999999999</v>
      </c>
      <c r="E20" s="287">
        <f>SUMIFS('Teagen - Input'!F:F,'Teagen - Input'!$AH:$AH,'Teagen - CRES'!$A20)/$P$16</f>
        <v>-21.077999999999999</v>
      </c>
      <c r="F20" s="286">
        <f>SUMIFS('Teagen - Input'!G:G,'Teagen - Input'!$AH:$AH,'Teagen - CRES'!$A20)/$P$16</f>
        <v>-21.077999999999999</v>
      </c>
      <c r="G20" s="287">
        <f>SUMIFS('Teagen - Input'!H:H,'Teagen - Input'!$AH:$AH,'Teagen - CRES'!$A20)/$P$16</f>
        <v>-21.077999999999999</v>
      </c>
      <c r="H20" s="286">
        <f>SUMIFS('Teagen - Input'!I:I,'Teagen - Input'!$AH:$AH,'Teagen - CRES'!$A20)/$P$16</f>
        <v>-21.077999999999999</v>
      </c>
      <c r="I20" s="287">
        <f>SUMIFS('Teagen - Input'!J:J,'Teagen - Input'!$AH:$AH,'Teagen - CRES'!$A20)/$P$16</f>
        <v>-21.077999999999999</v>
      </c>
      <c r="J20" s="286">
        <f>SUMIFS('Teagen - Input'!K:K,'Teagen - Input'!$AH:$AH,'Teagen - CRES'!$A20)/$P$16</f>
        <v>-21.077999999999999</v>
      </c>
      <c r="K20" s="287">
        <f>SUMIFS('Teagen - Input'!L:L,'Teagen - Input'!$AH:$AH,'Teagen - CRES'!$A20)/$P$16</f>
        <v>-21.077999999999999</v>
      </c>
      <c r="L20" s="286">
        <f>SUMIFS('Teagen - Input'!M:M,'Teagen - Input'!$AH:$AH,'Teagen - CRES'!$A20)/$P$16</f>
        <v>-21.077999999999999</v>
      </c>
      <c r="M20" s="287">
        <f>SUMIFS('Teagen - Input'!N:N,'Teagen - Input'!$AH:$AH,'Teagen - CRES'!$A20)/$P$16</f>
        <v>-21.077999999999999</v>
      </c>
      <c r="N20" s="271">
        <f t="shared" si="5"/>
        <v>-252.93600000000001</v>
      </c>
    </row>
    <row r="21" spans="1:16">
      <c r="A21" s="296" t="s">
        <v>66</v>
      </c>
      <c r="B21" s="286">
        <f>SUMIFS('Teagen - Input'!C:C,'Teagen - Input'!$AH:$AH,'Teagen - CRES'!$A21)/$P$16</f>
        <v>-28.259</v>
      </c>
      <c r="C21" s="287">
        <f>SUMIFS('Teagen - Input'!D:D,'Teagen - Input'!$AH:$AH,'Teagen - CRES'!$A21)/$P$16</f>
        <v>-28.259</v>
      </c>
      <c r="D21" s="286">
        <f>SUMIFS('Teagen - Input'!E:E,'Teagen - Input'!$AH:$AH,'Teagen - CRES'!$A21)/$P$16</f>
        <v>-28.259</v>
      </c>
      <c r="E21" s="287">
        <f>SUMIFS('Teagen - Input'!F:F,'Teagen - Input'!$AH:$AH,'Teagen - CRES'!$A21)/$P$16</f>
        <v>-28.259</v>
      </c>
      <c r="F21" s="286">
        <f>SUMIFS('Teagen - Input'!G:G,'Teagen - Input'!$AH:$AH,'Teagen - CRES'!$A21)/$P$16</f>
        <v>-27.231759999999998</v>
      </c>
      <c r="G21" s="287">
        <f>SUMIFS('Teagen - Input'!H:H,'Teagen - Input'!$AH:$AH,'Teagen - CRES'!$A21)/$P$16</f>
        <v>-27.233509999999999</v>
      </c>
      <c r="H21" s="286">
        <f>SUMIFS('Teagen - Input'!I:I,'Teagen - Input'!$AH:$AH,'Teagen - CRES'!$A21)/$P$16</f>
        <v>-27.231759999999998</v>
      </c>
      <c r="I21" s="287">
        <f>SUMIFS('Teagen - Input'!J:J,'Teagen - Input'!$AH:$AH,'Teagen - CRES'!$A21)/$P$16</f>
        <v>-27.231759999999998</v>
      </c>
      <c r="J21" s="286">
        <f>SUMIFS('Teagen - Input'!K:K,'Teagen - Input'!$AH:$AH,'Teagen - CRES'!$A21)/$P$16</f>
        <v>-27.231759999999998</v>
      </c>
      <c r="K21" s="287">
        <f>SUMIFS('Teagen - Input'!L:L,'Teagen - Input'!$AH:$AH,'Teagen - CRES'!$A21)/$P$16</f>
        <v>-29.43788</v>
      </c>
      <c r="L21" s="286">
        <f>SUMIFS('Teagen - Input'!M:M,'Teagen - Input'!$AH:$AH,'Teagen - CRES'!$A21)/$P$16</f>
        <v>-29.43788</v>
      </c>
      <c r="M21" s="287">
        <f>SUMIFS('Teagen - Input'!N:N,'Teagen - Input'!$AH:$AH,'Teagen - CRES'!$A21)/$P$16</f>
        <v>-25.702220000000001</v>
      </c>
      <c r="N21" s="271">
        <f t="shared" si="5"/>
        <v>-333.77453000000003</v>
      </c>
    </row>
    <row r="22" spans="1:16">
      <c r="A22" s="296" t="s">
        <v>42</v>
      </c>
      <c r="B22" s="286">
        <f>SUMIFS('Teagen - Input'!C:C,'Teagen - Input'!$AH:$AH,'Teagen - CRES'!$A22)/$P$16</f>
        <v>-9.7560200000000012</v>
      </c>
      <c r="C22" s="287">
        <f>SUMIFS('Teagen - Input'!D:D,'Teagen - Input'!$AH:$AH,'Teagen - CRES'!$A22)/$P$16</f>
        <v>-5.1147099999999996</v>
      </c>
      <c r="D22" s="286">
        <f>SUMIFS('Teagen - Input'!E:E,'Teagen - Input'!$AH:$AH,'Teagen - CRES'!$A22)/$P$16</f>
        <v>-7.3138099999999993</v>
      </c>
      <c r="E22" s="287">
        <f>SUMIFS('Teagen - Input'!F:F,'Teagen - Input'!$AH:$AH,'Teagen - CRES'!$A22)/$P$16</f>
        <v>-7.4622299999999999</v>
      </c>
      <c r="F22" s="286">
        <f>SUMIFS('Teagen - Input'!G:G,'Teagen - Input'!$AH:$AH,'Teagen - CRES'!$A22)/$P$16</f>
        <v>-10.972510000000002</v>
      </c>
      <c r="G22" s="287">
        <f>SUMIFS('Teagen - Input'!H:H,'Teagen - Input'!$AH:$AH,'Teagen - CRES'!$A22)/$P$16</f>
        <v>-8.2177800000000012</v>
      </c>
      <c r="H22" s="286">
        <f>SUMIFS('Teagen - Input'!I:I,'Teagen - Input'!$AH:$AH,'Teagen - CRES'!$A22)/$P$16</f>
        <v>-11.616560000000002</v>
      </c>
      <c r="I22" s="287">
        <f>SUMIFS('Teagen - Input'!J:J,'Teagen - Input'!$AH:$AH,'Teagen - CRES'!$A22)/$P$16</f>
        <v>-8.7214500000000008</v>
      </c>
      <c r="J22" s="286">
        <f>SUMIFS('Teagen - Input'!K:K,'Teagen - Input'!$AH:$AH,'Teagen - CRES'!$A22)/$P$16</f>
        <v>-7.2262299999999993</v>
      </c>
      <c r="K22" s="287">
        <f>SUMIFS('Teagen - Input'!L:L,'Teagen - Input'!$AH:$AH,'Teagen - CRES'!$A22)/$P$16</f>
        <v>-11.041970000000001</v>
      </c>
      <c r="L22" s="286">
        <f>SUMIFS('Teagen - Input'!M:M,'Teagen - Input'!$AH:$AH,'Teagen - CRES'!$A22)/$P$16</f>
        <v>-12.386310000000002</v>
      </c>
      <c r="M22" s="287">
        <f>SUMIFS('Teagen - Input'!N:N,'Teagen - Input'!$AH:$AH,'Teagen - CRES'!$A22)/$P$16</f>
        <v>-8.0952400000000004</v>
      </c>
      <c r="N22" s="271">
        <f t="shared" si="5"/>
        <v>-107.92482000000003</v>
      </c>
    </row>
    <row r="23" spans="1:16">
      <c r="A23" s="296" t="s">
        <v>82</v>
      </c>
      <c r="B23" s="286">
        <f>SUMIFS('Teagen - Input'!C:C,'Teagen - Input'!$AH:$AH,'Teagen - CRES'!$A23)/$P$16</f>
        <v>1.9364000000000001</v>
      </c>
      <c r="C23" s="287">
        <f>SUMIFS('Teagen - Input'!D:D,'Teagen - Input'!$AH:$AH,'Teagen - CRES'!$A23)/$P$16</f>
        <v>-0.32900000000000001</v>
      </c>
      <c r="D23" s="286">
        <f>SUMIFS('Teagen - Input'!E:E,'Teagen - Input'!$AH:$AH,'Teagen - CRES'!$A23)/$P$16</f>
        <v>-0.89349999999999996</v>
      </c>
      <c r="E23" s="287">
        <f>SUMIFS('Teagen - Input'!F:F,'Teagen - Input'!$AH:$AH,'Teagen - CRES'!$A23)/$P$16</f>
        <v>-0.39200000000000002</v>
      </c>
      <c r="F23" s="286">
        <f>SUMIFS('Teagen - Input'!G:G,'Teagen - Input'!$AH:$AH,'Teagen - CRES'!$A23)/$P$16</f>
        <v>-2.9620000000000004E-2</v>
      </c>
      <c r="G23" s="287">
        <f>SUMIFS('Teagen - Input'!H:H,'Teagen - Input'!$AH:$AH,'Teagen - CRES'!$A23)/$P$16</f>
        <v>1.5726600000000002</v>
      </c>
      <c r="H23" s="286">
        <f>SUMIFS('Teagen - Input'!I:I,'Teagen - Input'!$AH:$AH,'Teagen - CRES'!$A23)/$P$16</f>
        <v>-2.7273400000000003</v>
      </c>
      <c r="I23" s="287">
        <f>SUMIFS('Teagen - Input'!J:J,'Teagen - Input'!$AH:$AH,'Teagen - CRES'!$A23)/$P$16</f>
        <v>1.0660000000000001</v>
      </c>
      <c r="J23" s="286">
        <f>SUMIFS('Teagen - Input'!K:K,'Teagen - Input'!$AH:$AH,'Teagen - CRES'!$A23)/$P$16</f>
        <v>-1.07094</v>
      </c>
      <c r="K23" s="287">
        <f>SUMIFS('Teagen - Input'!L:L,'Teagen - Input'!$AH:$AH,'Teagen - CRES'!$A23)/$P$16</f>
        <v>-1.0274000000000001</v>
      </c>
      <c r="L23" s="286">
        <f>SUMIFS('Teagen - Input'!M:M,'Teagen - Input'!$AH:$AH,'Teagen - CRES'!$A23)/$P$16</f>
        <v>-1.6309800000000001</v>
      </c>
      <c r="M23" s="287">
        <f>SUMIFS('Teagen - Input'!N:N,'Teagen - Input'!$AH:$AH,'Teagen - CRES'!$A23)/$P$16</f>
        <v>-1.9464900000000001</v>
      </c>
      <c r="N23" s="271">
        <f t="shared" si="5"/>
        <v>-5.4722100000000005</v>
      </c>
    </row>
    <row r="24" spans="1:16">
      <c r="A24" s="296" t="s">
        <v>52</v>
      </c>
      <c r="B24" s="286">
        <f>SUMIFS('Teagen - Input'!C:C,'Teagen - Input'!$AH:$AH,'Teagen - CRES'!$A24)/$P$16</f>
        <v>-1.357</v>
      </c>
      <c r="C24" s="287">
        <f>SUMIFS('Teagen - Input'!D:D,'Teagen - Input'!$AH:$AH,'Teagen - CRES'!$A24)/$P$16</f>
        <v>-0.80100000000000005</v>
      </c>
      <c r="D24" s="286">
        <f>SUMIFS('Teagen - Input'!E:E,'Teagen - Input'!$AH:$AH,'Teagen - CRES'!$A24)/$P$16</f>
        <v>-0.94617999999999991</v>
      </c>
      <c r="E24" s="287">
        <f>SUMIFS('Teagen - Input'!F:F,'Teagen - Input'!$AH:$AH,'Teagen - CRES'!$A24)/$P$16</f>
        <v>-1.2150000000000001</v>
      </c>
      <c r="F24" s="286">
        <f>SUMIFS('Teagen - Input'!G:G,'Teagen - Input'!$AH:$AH,'Teagen - CRES'!$A24)/$P$16</f>
        <v>-0.8</v>
      </c>
      <c r="G24" s="287">
        <f>SUMIFS('Teagen - Input'!H:H,'Teagen - Input'!$AH:$AH,'Teagen - CRES'!$A24)/$P$16</f>
        <v>-1.2761600000000002</v>
      </c>
      <c r="H24" s="286">
        <f>SUMIFS('Teagen - Input'!I:I,'Teagen - Input'!$AH:$AH,'Teagen - CRES'!$A24)/$P$16</f>
        <v>-4.7190300000000001</v>
      </c>
      <c r="I24" s="287">
        <f>SUMIFS('Teagen - Input'!J:J,'Teagen - Input'!$AH:$AH,'Teagen - CRES'!$A24)/$P$16</f>
        <v>-0.59499999999999997</v>
      </c>
      <c r="J24" s="286">
        <f>SUMIFS('Teagen - Input'!K:K,'Teagen - Input'!$AH:$AH,'Teagen - CRES'!$A24)/$P$16</f>
        <v>-0.46878999999999998</v>
      </c>
      <c r="K24" s="287">
        <f>SUMIFS('Teagen - Input'!L:L,'Teagen - Input'!$AH:$AH,'Teagen - CRES'!$A24)/$P$16</f>
        <v>-0.60842999999999992</v>
      </c>
      <c r="L24" s="286">
        <f>SUMIFS('Teagen - Input'!M:M,'Teagen - Input'!$AH:$AH,'Teagen - CRES'!$A24)/$P$16</f>
        <v>-0.81876000000000004</v>
      </c>
      <c r="M24" s="287">
        <f>SUMIFS('Teagen - Input'!N:N,'Teagen - Input'!$AH:$AH,'Teagen - CRES'!$A24)/$P$16</f>
        <v>-0.91146000000000005</v>
      </c>
      <c r="N24" s="271">
        <f t="shared" si="5"/>
        <v>-14.516810000000001</v>
      </c>
    </row>
    <row r="25" spans="1:16">
      <c r="A25" s="296" t="s">
        <v>57</v>
      </c>
      <c r="B25" s="286">
        <f>SUMIFS('Teagen - Input'!C:C,'Teagen - Input'!$AH:$AH,'Teagen - CRES'!$A25)/$P$16</f>
        <v>-0.40204000000000001</v>
      </c>
      <c r="C25" s="287">
        <f>SUMIFS('Teagen - Input'!D:D,'Teagen - Input'!$AH:$AH,'Teagen - CRES'!$A25)/$P$16</f>
        <v>-0.25</v>
      </c>
      <c r="D25" s="286">
        <f>SUMIFS('Teagen - Input'!E:E,'Teagen - Input'!$AH:$AH,'Teagen - CRES'!$A25)/$P$16</f>
        <v>0</v>
      </c>
      <c r="E25" s="287">
        <f>SUMIFS('Teagen - Input'!F:F,'Teagen - Input'!$AH:$AH,'Teagen - CRES'!$A25)/$P$16</f>
        <v>0</v>
      </c>
      <c r="F25" s="286">
        <f>SUMIFS('Teagen - Input'!G:G,'Teagen - Input'!$AH:$AH,'Teagen - CRES'!$A25)/$P$16</f>
        <v>-0.85</v>
      </c>
      <c r="G25" s="287">
        <f>SUMIFS('Teagen - Input'!H:H,'Teagen - Input'!$AH:$AH,'Teagen - CRES'!$A25)/$P$16</f>
        <v>-0.44500000000000001</v>
      </c>
      <c r="H25" s="286">
        <f>SUMIFS('Teagen - Input'!I:I,'Teagen - Input'!$AH:$AH,'Teagen - CRES'!$A25)/$P$16</f>
        <v>-0.5</v>
      </c>
      <c r="I25" s="287">
        <f>SUMIFS('Teagen - Input'!J:J,'Teagen - Input'!$AH:$AH,'Teagen - CRES'!$A25)/$P$16</f>
        <v>-1.075</v>
      </c>
      <c r="J25" s="286">
        <f>SUMIFS('Teagen - Input'!K:K,'Teagen - Input'!$AH:$AH,'Teagen - CRES'!$A25)/$P$16</f>
        <v>-0.73077999999999999</v>
      </c>
      <c r="K25" s="287">
        <f>SUMIFS('Teagen - Input'!L:L,'Teagen - Input'!$AH:$AH,'Teagen - CRES'!$A25)/$P$16</f>
        <v>1.1499999999999999</v>
      </c>
      <c r="L25" s="286">
        <f>SUMIFS('Teagen - Input'!M:M,'Teagen - Input'!$AH:$AH,'Teagen - CRES'!$A25)/$P$16</f>
        <v>0</v>
      </c>
      <c r="M25" s="287">
        <f>SUMIFS('Teagen - Input'!N:N,'Teagen - Input'!$AH:$AH,'Teagen - CRES'!$A25)/$P$16</f>
        <v>-0.2</v>
      </c>
      <c r="N25" s="271">
        <f t="shared" si="5"/>
        <v>-3.302820000000001</v>
      </c>
    </row>
    <row r="26" spans="1:16">
      <c r="A26" s="296" t="s">
        <v>55</v>
      </c>
      <c r="B26" s="286">
        <f>SUMIFS('Teagen - Input'!C:C,'Teagen - Input'!$AH:$AH,'Teagen - CRES'!$A26)/$P$16</f>
        <v>-28.011810000000001</v>
      </c>
      <c r="C26" s="287">
        <f>SUMIFS('Teagen - Input'!D:D,'Teagen - Input'!$AH:$AH,'Teagen - CRES'!$A26)/$P$16</f>
        <v>-19.790089999999999</v>
      </c>
      <c r="D26" s="286">
        <f>SUMIFS('Teagen - Input'!E:E,'Teagen - Input'!$AH:$AH,'Teagen - CRES'!$A26)/$P$16</f>
        <v>-23.506490000000003</v>
      </c>
      <c r="E26" s="287">
        <f>SUMIFS('Teagen - Input'!F:F,'Teagen - Input'!$AH:$AH,'Teagen - CRES'!$A26)/$P$16</f>
        <v>-19.958089999999995</v>
      </c>
      <c r="F26" s="286">
        <f>SUMIFS('Teagen - Input'!G:G,'Teagen - Input'!$AH:$AH,'Teagen - CRES'!$A26)/$P$16</f>
        <v>-21.435470000000002</v>
      </c>
      <c r="G26" s="287">
        <f>SUMIFS('Teagen - Input'!H:H,'Teagen - Input'!$AH:$AH,'Teagen - CRES'!$A26)/$P$16</f>
        <v>-15.773629999999999</v>
      </c>
      <c r="H26" s="286">
        <f>SUMIFS('Teagen - Input'!I:I,'Teagen - Input'!$AH:$AH,'Teagen - CRES'!$A26)/$P$16</f>
        <v>-24.021749999999997</v>
      </c>
      <c r="I26" s="287">
        <f>SUMIFS('Teagen - Input'!J:J,'Teagen - Input'!$AH:$AH,'Teagen - CRES'!$A26)/$P$16</f>
        <v>-19.213699999999996</v>
      </c>
      <c r="J26" s="286">
        <f>SUMIFS('Teagen - Input'!K:K,'Teagen - Input'!$AH:$AH,'Teagen - CRES'!$A26)/$P$16</f>
        <v>-18.16488</v>
      </c>
      <c r="K26" s="287">
        <f>SUMIFS('Teagen - Input'!L:L,'Teagen - Input'!$AH:$AH,'Teagen - CRES'!$A26)/$P$16</f>
        <v>-15.490569999999998</v>
      </c>
      <c r="L26" s="286">
        <f>SUMIFS('Teagen - Input'!M:M,'Teagen - Input'!$AH:$AH,'Teagen - CRES'!$A26)/$P$16</f>
        <v>-16.148589999999999</v>
      </c>
      <c r="M26" s="287">
        <f>SUMIFS('Teagen - Input'!N:N,'Teagen - Input'!$AH:$AH,'Teagen - CRES'!$A26)/$P$16</f>
        <v>-19.61054</v>
      </c>
      <c r="N26" s="271">
        <f t="shared" si="5"/>
        <v>-241.12560999999999</v>
      </c>
    </row>
    <row r="27" spans="1:16">
      <c r="A27" s="296" t="s">
        <v>54</v>
      </c>
      <c r="B27" s="286">
        <f>SUMIFS('Teagen - Input'!C:C,'Teagen - Input'!$AH:$AH,'Teagen - CRES'!$A27)/$P$16</f>
        <v>0</v>
      </c>
      <c r="C27" s="287">
        <f>SUMIFS('Teagen - Input'!D:D,'Teagen - Input'!$AH:$AH,'Teagen - CRES'!$A27)/$P$16</f>
        <v>0</v>
      </c>
      <c r="D27" s="286">
        <f>SUMIFS('Teagen - Input'!E:E,'Teagen - Input'!$AH:$AH,'Teagen - CRES'!$A27)/$P$16</f>
        <v>0</v>
      </c>
      <c r="E27" s="287">
        <f>SUMIFS('Teagen - Input'!F:F,'Teagen - Input'!$AH:$AH,'Teagen - CRES'!$A27)/$P$16</f>
        <v>0</v>
      </c>
      <c r="F27" s="286">
        <f>SUMIFS('Teagen - Input'!G:G,'Teagen - Input'!$AH:$AH,'Teagen - CRES'!$A27)/$P$16</f>
        <v>0</v>
      </c>
      <c r="G27" s="287">
        <f>SUMIFS('Teagen - Input'!H:H,'Teagen - Input'!$AH:$AH,'Teagen - CRES'!$A27)/$P$16</f>
        <v>0</v>
      </c>
      <c r="H27" s="286">
        <f>SUMIFS('Teagen - Input'!I:I,'Teagen - Input'!$AH:$AH,'Teagen - CRES'!$A27)/$P$16</f>
        <v>0</v>
      </c>
      <c r="I27" s="287">
        <f>SUMIFS('Teagen - Input'!J:J,'Teagen - Input'!$AH:$AH,'Teagen - CRES'!$A27)/$P$16</f>
        <v>0</v>
      </c>
      <c r="J27" s="286">
        <f>SUMIFS('Teagen - Input'!K:K,'Teagen - Input'!$AH:$AH,'Teagen - CRES'!$A27)/$P$16</f>
        <v>0</v>
      </c>
      <c r="K27" s="287">
        <f>SUMIFS('Teagen - Input'!L:L,'Teagen - Input'!$AH:$AH,'Teagen - CRES'!$A27)/$P$16</f>
        <v>0</v>
      </c>
      <c r="L27" s="286">
        <f>SUMIFS('Teagen - Input'!M:M,'Teagen - Input'!$AH:$AH,'Teagen - CRES'!$A27)/$P$16</f>
        <v>0</v>
      </c>
      <c r="M27" s="287">
        <f>SUMIFS('Teagen - Input'!N:N,'Teagen - Input'!$AH:$AH,'Teagen - CRES'!$A27)/$P$16</f>
        <v>0</v>
      </c>
      <c r="N27" s="271">
        <f t="shared" si="5"/>
        <v>0</v>
      </c>
    </row>
    <row r="28" spans="1:16">
      <c r="A28" s="296" t="s">
        <v>59</v>
      </c>
      <c r="B28" s="286">
        <f>SUMIFS('Teagen - Input'!C:C,'Teagen - Input'!$AH:$AH,'Teagen - CRES'!$A28)/$P$16</f>
        <v>-11.673530000000001</v>
      </c>
      <c r="C28" s="287">
        <f>SUMIFS('Teagen - Input'!D:D,'Teagen - Input'!$AH:$AH,'Teagen - CRES'!$A28)/$P$16</f>
        <v>-25.226050000000004</v>
      </c>
      <c r="D28" s="286">
        <f>SUMIFS('Teagen - Input'!E:E,'Teagen - Input'!$AH:$AH,'Teagen - CRES'!$A28)/$P$16</f>
        <v>-19.02591</v>
      </c>
      <c r="E28" s="287">
        <f>SUMIFS('Teagen - Input'!F:F,'Teagen - Input'!$AH:$AH,'Teagen - CRES'!$A28)/$P$16</f>
        <v>-27.756829999999997</v>
      </c>
      <c r="F28" s="286">
        <f>SUMIFS('Teagen - Input'!G:G,'Teagen - Input'!$AH:$AH,'Teagen - CRES'!$A28)/$P$16</f>
        <v>-24.10736</v>
      </c>
      <c r="G28" s="287">
        <f>SUMIFS('Teagen - Input'!H:H,'Teagen - Input'!$AH:$AH,'Teagen - CRES'!$A28)/$P$16</f>
        <v>-25.446279999999998</v>
      </c>
      <c r="H28" s="286">
        <f>SUMIFS('Teagen - Input'!I:I,'Teagen - Input'!$AH:$AH,'Teagen - CRES'!$A28)/$P$16</f>
        <v>-24.492009999999997</v>
      </c>
      <c r="I28" s="287">
        <f>SUMIFS('Teagen - Input'!J:J,'Teagen - Input'!$AH:$AH,'Teagen - CRES'!$A28)/$P$16</f>
        <v>-20.41639</v>
      </c>
      <c r="J28" s="286">
        <f>SUMIFS('Teagen - Input'!K:K,'Teagen - Input'!$AH:$AH,'Teagen - CRES'!$A28)/$P$16</f>
        <v>-20.527019999999997</v>
      </c>
      <c r="K28" s="287">
        <f>SUMIFS('Teagen - Input'!L:L,'Teagen - Input'!$AH:$AH,'Teagen - CRES'!$A28)/$P$16</f>
        <v>-22.63185</v>
      </c>
      <c r="L28" s="286">
        <f>SUMIFS('Teagen - Input'!M:M,'Teagen - Input'!$AH:$AH,'Teagen - CRES'!$A28)/$P$16</f>
        <v>-21.116379999999999</v>
      </c>
      <c r="M28" s="287">
        <f>SUMIFS('Teagen - Input'!N:N,'Teagen - Input'!$AH:$AH,'Teagen - CRES'!$A28)/$P$16</f>
        <v>-26.259979999999999</v>
      </c>
      <c r="N28" s="271">
        <f t="shared" si="5"/>
        <v>-268.67958999999996</v>
      </c>
    </row>
    <row r="29" spans="1:16">
      <c r="A29" s="296" t="s">
        <v>61</v>
      </c>
      <c r="B29" s="286">
        <f>SUMIFS('Teagen - Input'!C:C,'Teagen - Input'!$AH:$AH,'Teagen - CRES'!$A29)/$P$16</f>
        <v>-5.5133199999999993</v>
      </c>
      <c r="C29" s="287">
        <f>SUMIFS('Teagen - Input'!D:D,'Teagen - Input'!$AH:$AH,'Teagen - CRES'!$A29)/$P$16</f>
        <v>-5.89832</v>
      </c>
      <c r="D29" s="286">
        <f>SUMIFS('Teagen - Input'!E:E,'Teagen - Input'!$AH:$AH,'Teagen - CRES'!$A29)/$P$16</f>
        <v>-6.202049999999999</v>
      </c>
      <c r="E29" s="287">
        <f>SUMIFS('Teagen - Input'!F:F,'Teagen - Input'!$AH:$AH,'Teagen - CRES'!$A29)/$P$16</f>
        <v>-6.202049999999999</v>
      </c>
      <c r="F29" s="286">
        <f>SUMIFS('Teagen - Input'!G:G,'Teagen - Input'!$AH:$AH,'Teagen - CRES'!$A29)/$P$16</f>
        <v>-6.202049999999999</v>
      </c>
      <c r="G29" s="287">
        <f>SUMIFS('Teagen - Input'!H:H,'Teagen - Input'!$AH:$AH,'Teagen - CRES'!$A29)/$P$16</f>
        <v>-5.8170499999999992</v>
      </c>
      <c r="H29" s="286">
        <f>SUMIFS('Teagen - Input'!I:I,'Teagen - Input'!$AH:$AH,'Teagen - CRES'!$A29)/$P$16</f>
        <v>-6.5870499999999996</v>
      </c>
      <c r="I29" s="287">
        <f>SUMIFS('Teagen - Input'!J:J,'Teagen - Input'!$AH:$AH,'Teagen - CRES'!$A29)/$P$16</f>
        <v>-6.202049999999999</v>
      </c>
      <c r="J29" s="286">
        <f>SUMIFS('Teagen - Input'!K:K,'Teagen - Input'!$AH:$AH,'Teagen - CRES'!$A29)/$P$16</f>
        <v>-5.8170499999999992</v>
      </c>
      <c r="K29" s="287">
        <f>SUMIFS('Teagen - Input'!L:L,'Teagen - Input'!$AH:$AH,'Teagen - CRES'!$A29)/$P$16</f>
        <v>-6.3980499999999996</v>
      </c>
      <c r="L29" s="286">
        <f>SUMIFS('Teagen - Input'!M:M,'Teagen - Input'!$AH:$AH,'Teagen - CRES'!$A29)/$P$16</f>
        <v>-6.202049999999999</v>
      </c>
      <c r="M29" s="287">
        <f>SUMIFS('Teagen - Input'!N:N,'Teagen - Input'!$AH:$AH,'Teagen - CRES'!$A29)/$P$16</f>
        <v>-6.3520499999999993</v>
      </c>
      <c r="N29" s="271">
        <f t="shared" si="5"/>
        <v>-73.393140000000002</v>
      </c>
    </row>
    <row r="30" spans="1:16">
      <c r="A30" s="296" t="s">
        <v>83</v>
      </c>
      <c r="B30" s="286">
        <f>SUMIFS('Teagen - Input'!C:C,'Teagen - Input'!$AH:$AH,'Teagen - CRES'!$A30)/$P$16</f>
        <v>0</v>
      </c>
      <c r="C30" s="287">
        <f>SUMIFS('Teagen - Input'!D:D,'Teagen - Input'!$AH:$AH,'Teagen - CRES'!$A30)/$P$16</f>
        <v>0</v>
      </c>
      <c r="D30" s="286">
        <f>SUMIFS('Teagen - Input'!E:E,'Teagen - Input'!$AH:$AH,'Teagen - CRES'!$A30)/$P$16</f>
        <v>0</v>
      </c>
      <c r="E30" s="287">
        <f>SUMIFS('Teagen - Input'!F:F,'Teagen - Input'!$AH:$AH,'Teagen - CRES'!$A30)/$P$16</f>
        <v>0</v>
      </c>
      <c r="F30" s="286">
        <f>SUMIFS('Teagen - Input'!G:G,'Teagen - Input'!$AH:$AH,'Teagen - CRES'!$A30)/$P$16</f>
        <v>0</v>
      </c>
      <c r="G30" s="287">
        <f>SUMIFS('Teagen - Input'!H:H,'Teagen - Input'!$AH:$AH,'Teagen - CRES'!$A30)/$P$16</f>
        <v>0</v>
      </c>
      <c r="H30" s="286">
        <f>SUMIFS('Teagen - Input'!I:I,'Teagen - Input'!$AH:$AH,'Teagen - CRES'!$A30)/$P$16</f>
        <v>0</v>
      </c>
      <c r="I30" s="287">
        <f>SUMIFS('Teagen - Input'!J:J,'Teagen - Input'!$AH:$AH,'Teagen - CRES'!$A30)/$P$16</f>
        <v>0</v>
      </c>
      <c r="J30" s="286">
        <f>SUMIFS('Teagen - Input'!K:K,'Teagen - Input'!$AH:$AH,'Teagen - CRES'!$A30)/$P$16</f>
        <v>0</v>
      </c>
      <c r="K30" s="287">
        <f>SUMIFS('Teagen - Input'!L:L,'Teagen - Input'!$AH:$AH,'Teagen - CRES'!$A30)/$P$16</f>
        <v>0</v>
      </c>
      <c r="L30" s="286">
        <f>SUMIFS('Teagen - Input'!M:M,'Teagen - Input'!$AH:$AH,'Teagen - CRES'!$A30)/$P$16</f>
        <v>0</v>
      </c>
      <c r="M30" s="287">
        <f>SUMIFS('Teagen - Input'!N:N,'Teagen - Input'!$AH:$AH,'Teagen - CRES'!$A30)/$P$16</f>
        <v>0</v>
      </c>
      <c r="N30" s="271">
        <f t="shared" si="5"/>
        <v>0</v>
      </c>
    </row>
    <row r="31" spans="1:16" ht="15" thickBot="1">
      <c r="A31" s="3" t="s">
        <v>1041</v>
      </c>
      <c r="B31" s="82">
        <f>SUMIFS('Teagen - Input'!C:C,'Teagen - Input'!$AH:$AH,'Teagen - CRES'!$A31)/$P$16</f>
        <v>0</v>
      </c>
      <c r="C31" s="83">
        <f>SUMIFS('Teagen - Input'!D:D,'Teagen - Input'!$AH:$AH,'Teagen - CRES'!$A31)/$P$16</f>
        <v>0</v>
      </c>
      <c r="D31" s="82">
        <f>SUMIFS('Teagen - Input'!E:E,'Teagen - Input'!$AH:$AH,'Teagen - CRES'!$A31)/$P$16</f>
        <v>0</v>
      </c>
      <c r="E31" s="83">
        <f>SUMIFS('Teagen - Input'!F:F,'Teagen - Input'!$AH:$AH,'Teagen - CRES'!$A31)/$P$16</f>
        <v>0</v>
      </c>
      <c r="F31" s="82">
        <f>SUMIFS('Teagen - Input'!G:G,'Teagen - Input'!$AH:$AH,'Teagen - CRES'!$A31)/$P$16</f>
        <v>0</v>
      </c>
      <c r="G31" s="83">
        <f>SUMIFS('Teagen - Input'!H:H,'Teagen - Input'!$AH:$AH,'Teagen - CRES'!$A31)/$P$16</f>
        <v>0</v>
      </c>
      <c r="H31" s="82">
        <f>SUMIFS('Teagen - Input'!I:I,'Teagen - Input'!$AH:$AH,'Teagen - CRES'!$A31)/$P$16</f>
        <v>0</v>
      </c>
      <c r="I31" s="83">
        <f>SUMIFS('Teagen - Input'!J:J,'Teagen - Input'!$AH:$AH,'Teagen - CRES'!$A31)/$P$16</f>
        <v>0</v>
      </c>
      <c r="J31" s="82">
        <f>SUMIFS('Teagen - Input'!K:K,'Teagen - Input'!$AH:$AH,'Teagen - CRES'!$A31)/$P$16</f>
        <v>0</v>
      </c>
      <c r="K31" s="83">
        <f>SUMIFS('Teagen - Input'!L:L,'Teagen - Input'!$AH:$AH,'Teagen - CRES'!$A31)/$P$16</f>
        <v>0</v>
      </c>
      <c r="L31" s="82">
        <f>SUMIFS('Teagen - Input'!M:M,'Teagen - Input'!$AH:$AH,'Teagen - CRES'!$A31)/$P$16</f>
        <v>0</v>
      </c>
      <c r="M31" s="83">
        <f>SUMIFS('Teagen - Input'!N:N,'Teagen - Input'!$AH:$AH,'Teagen - CRES'!$A31)/$P$16</f>
        <v>0</v>
      </c>
      <c r="N31" s="272">
        <f t="shared" si="5"/>
        <v>0</v>
      </c>
    </row>
    <row r="32" spans="1:16" ht="15.5" thickTop="1" thickBot="1">
      <c r="A32" s="84" t="s">
        <v>85</v>
      </c>
      <c r="B32" s="52">
        <f>SUM(B17:B31)</f>
        <v>-162.25994</v>
      </c>
      <c r="C32" s="53">
        <f t="shared" ref="C32:M32" si="6">SUM(C17:C31)</f>
        <v>-168.71817000000004</v>
      </c>
      <c r="D32" s="52">
        <f t="shared" si="6"/>
        <v>-180.62626</v>
      </c>
      <c r="E32" s="53">
        <f t="shared" si="6"/>
        <v>-171.80476999999999</v>
      </c>
      <c r="F32" s="52">
        <f t="shared" si="6"/>
        <v>-174.81451999999996</v>
      </c>
      <c r="G32" s="53">
        <f t="shared" si="6"/>
        <v>-167.58789999999999</v>
      </c>
      <c r="H32" s="52">
        <f t="shared" si="6"/>
        <v>-186.08515999999997</v>
      </c>
      <c r="I32" s="53">
        <f t="shared" si="6"/>
        <v>-181.90097999999995</v>
      </c>
      <c r="J32" s="52">
        <f t="shared" si="6"/>
        <v>-164.72302999999997</v>
      </c>
      <c r="K32" s="89">
        <f t="shared" si="6"/>
        <v>-178.06759999999997</v>
      </c>
      <c r="L32" s="90">
        <f t="shared" si="6"/>
        <v>-186.34845999999999</v>
      </c>
      <c r="M32" s="89">
        <f t="shared" si="6"/>
        <v>-177.43778999999998</v>
      </c>
      <c r="N32" s="85">
        <f t="shared" si="5"/>
        <v>-2100.3745799999997</v>
      </c>
      <c r="O32" s="122"/>
      <c r="P32" s="121">
        <f>1000*M32</f>
        <v>-177437.78999999998</v>
      </c>
    </row>
    <row r="34" spans="1:16" ht="15" thickBot="1">
      <c r="A34" s="55"/>
      <c r="B34" s="78" t="str">
        <f>B16</f>
        <v>Jan 2024</v>
      </c>
      <c r="C34" s="79" t="str">
        <f t="shared" ref="C34:M34" si="7">C16</f>
        <v>Feb 2024</v>
      </c>
      <c r="D34" s="78" t="str">
        <f t="shared" si="7"/>
        <v>Mar 2024</v>
      </c>
      <c r="E34" s="79" t="str">
        <f t="shared" si="7"/>
        <v>Apr 2024</v>
      </c>
      <c r="F34" s="78" t="str">
        <f t="shared" si="7"/>
        <v>May 2024</v>
      </c>
      <c r="G34" s="79" t="str">
        <f t="shared" si="7"/>
        <v>Jun 2024</v>
      </c>
      <c r="H34" s="78" t="str">
        <f t="shared" si="7"/>
        <v>Jul 2024</v>
      </c>
      <c r="I34" s="79" t="str">
        <f t="shared" si="7"/>
        <v>Aug 2024</v>
      </c>
      <c r="J34" s="78" t="str">
        <f t="shared" si="7"/>
        <v>Sep 2024</v>
      </c>
      <c r="K34" s="79" t="str">
        <f t="shared" si="7"/>
        <v>Oct 2024</v>
      </c>
      <c r="L34" s="78" t="str">
        <f t="shared" si="7"/>
        <v>Nov 2024</v>
      </c>
      <c r="M34" s="79" t="str">
        <f t="shared" si="7"/>
        <v>Dec 2024</v>
      </c>
      <c r="N34" s="80" t="s">
        <v>76</v>
      </c>
    </row>
    <row r="35" spans="1:16" ht="15.5" thickTop="1" thickBot="1">
      <c r="A35" s="84" t="s">
        <v>86</v>
      </c>
      <c r="B35" s="52">
        <f>SUM(B32,B14)</f>
        <v>137.37859</v>
      </c>
      <c r="C35" s="53">
        <f t="shared" ref="C35:N35" si="8">SUM(C32,C14)</f>
        <v>128.99330999999989</v>
      </c>
      <c r="D35" s="52">
        <f t="shared" si="8"/>
        <v>121.15899000000007</v>
      </c>
      <c r="E35" s="53">
        <f t="shared" si="8"/>
        <v>120.46810000000002</v>
      </c>
      <c r="F35" s="52">
        <f t="shared" si="8"/>
        <v>126.55713000000009</v>
      </c>
      <c r="G35" s="53">
        <f t="shared" si="8"/>
        <v>122.97170000000006</v>
      </c>
      <c r="H35" s="52">
        <f t="shared" si="8"/>
        <v>126.31488999999999</v>
      </c>
      <c r="I35" s="53">
        <f t="shared" si="8"/>
        <v>102.13323000000003</v>
      </c>
      <c r="J35" s="52">
        <f t="shared" si="8"/>
        <v>141.56620000000001</v>
      </c>
      <c r="K35" s="53">
        <f t="shared" si="8"/>
        <v>128.53059000000002</v>
      </c>
      <c r="L35" s="52">
        <f t="shared" si="8"/>
        <v>111.65051</v>
      </c>
      <c r="M35" s="53">
        <f t="shared" si="8"/>
        <v>150.16520999999997</v>
      </c>
      <c r="N35" s="85">
        <f t="shared" si="8"/>
        <v>1517.8884500000004</v>
      </c>
      <c r="O35" s="122"/>
      <c r="P35" s="15">
        <f>1000*M35</f>
        <v>150165.20999999996</v>
      </c>
    </row>
    <row r="36" spans="1:16" ht="15" thickTop="1">
      <c r="A36" s="55"/>
      <c r="B36" s="7" t="str">
        <f>IF((B35*$P$1)='Teagen - Input'!C163,"","ERROR")</f>
        <v/>
      </c>
      <c r="C36" s="8" t="str">
        <f>IF((C35*$P$1)='Teagen - Input'!D163,"","ERROR")</f>
        <v/>
      </c>
      <c r="D36" s="7" t="str">
        <f>IF((D35*$P$1)='Teagen - Input'!E163,"","ERROR")</f>
        <v/>
      </c>
      <c r="E36" s="8" t="str">
        <f>IF((E35*$P$1)='Teagen - Input'!F163,"","ERROR")</f>
        <v/>
      </c>
      <c r="F36" s="7" t="str">
        <f>IF((F35*$P$1)='Teagen - Input'!G163,"","ERROR")</f>
        <v/>
      </c>
      <c r="G36" s="8" t="str">
        <f>IF((G35*$P$1)='Teagen - Input'!H163,"","ERROR")</f>
        <v/>
      </c>
      <c r="H36" s="7" t="str">
        <f>IF((H35*$P$1)='Teagen - Input'!I163,"","ERROR")</f>
        <v/>
      </c>
      <c r="I36" s="8" t="str">
        <f>IF((I35*$P$1)='Teagen - Input'!J163,"","ERROR")</f>
        <v/>
      </c>
      <c r="J36" s="7" t="str">
        <f>IF((J35*$P$1)='Teagen - Input'!K163,"","ERROR")</f>
        <v/>
      </c>
      <c r="K36" s="8" t="str">
        <f>IF((K35*$P$1)='Teagen - Input'!L163,"","ERROR")</f>
        <v/>
      </c>
      <c r="L36" s="7" t="str">
        <f>IF((L35*$P$1)='Teagen - Input'!M163,"","ERROR")</f>
        <v/>
      </c>
      <c r="M36" s="8" t="str">
        <f>IF((M35*$P$1)='Teagen - Input'!N163,"","ERROR")</f>
        <v/>
      </c>
      <c r="N36" s="9"/>
    </row>
    <row r="37" spans="1:16" ht="15" thickBot="1">
      <c r="A37" s="55"/>
      <c r="B37" s="78" t="str">
        <f>B34</f>
        <v>Jan 2024</v>
      </c>
      <c r="C37" s="79" t="str">
        <f t="shared" ref="C37:M37" si="9">C34</f>
        <v>Feb 2024</v>
      </c>
      <c r="D37" s="78" t="str">
        <f t="shared" si="9"/>
        <v>Mar 2024</v>
      </c>
      <c r="E37" s="79" t="str">
        <f t="shared" si="9"/>
        <v>Apr 2024</v>
      </c>
      <c r="F37" s="78" t="str">
        <f t="shared" si="9"/>
        <v>May 2024</v>
      </c>
      <c r="G37" s="79" t="str">
        <f t="shared" si="9"/>
        <v>Jun 2024</v>
      </c>
      <c r="H37" s="78" t="str">
        <f t="shared" si="9"/>
        <v>Jul 2024</v>
      </c>
      <c r="I37" s="79" t="str">
        <f t="shared" si="9"/>
        <v>Aug 2024</v>
      </c>
      <c r="J37" s="78" t="str">
        <f t="shared" si="9"/>
        <v>Sep 2024</v>
      </c>
      <c r="K37" s="79" t="str">
        <f t="shared" si="9"/>
        <v>Oct 2024</v>
      </c>
      <c r="L37" s="78" t="str">
        <f t="shared" si="9"/>
        <v>Nov 2024</v>
      </c>
      <c r="M37" s="79" t="str">
        <f t="shared" si="9"/>
        <v>Dec 2024</v>
      </c>
      <c r="N37" s="80" t="s">
        <v>76</v>
      </c>
    </row>
    <row r="38" spans="1:16">
      <c r="A38" s="296" t="s">
        <v>71</v>
      </c>
      <c r="B38" s="286">
        <f>SUMIFS('Teagen - Input'!C:C,'Teagen - Input'!$AH:$AH,'Teagen - CRES'!$A38)/$P$16</f>
        <v>-46.736470000000004</v>
      </c>
      <c r="C38" s="287">
        <f>SUMIFS('Teagen - Input'!D:D,'Teagen - Input'!$AH:$AH,'Teagen - CRES'!$A38)/$P$16</f>
        <v>-35.52805</v>
      </c>
      <c r="D38" s="286">
        <f>SUMIFS('Teagen - Input'!E:E,'Teagen - Input'!$AH:$AH,'Teagen - CRES'!$A38)/$P$16</f>
        <v>-18.355600000000003</v>
      </c>
      <c r="E38" s="287">
        <f>SUMIFS('Teagen - Input'!F:F,'Teagen - Input'!$AH:$AH,'Teagen - CRES'!$A38)/$P$16</f>
        <v>-40.650210000000008</v>
      </c>
      <c r="F38" s="286">
        <f>SUMIFS('Teagen - Input'!G:G,'Teagen - Input'!$AH:$AH,'Teagen - CRES'!$A38)/$P$16</f>
        <v>-15.700040000000003</v>
      </c>
      <c r="G38" s="287">
        <f>SUMIFS('Teagen - Input'!H:H,'Teagen - Input'!$AH:$AH,'Teagen - CRES'!$A38)/$P$16</f>
        <v>-16.262280000000001</v>
      </c>
      <c r="H38" s="286">
        <f>SUMIFS('Teagen - Input'!I:I,'Teagen - Input'!$AH:$AH,'Teagen - CRES'!$A38)/$P$16</f>
        <v>-21.23273</v>
      </c>
      <c r="I38" s="287">
        <f>SUMIFS('Teagen - Input'!J:J,'Teagen - Input'!$AH:$AH,'Teagen - CRES'!$A38)/$P$16</f>
        <v>-27.557920000000006</v>
      </c>
      <c r="J38" s="286">
        <f>SUMIFS('Teagen - Input'!K:K,'Teagen - Input'!$AH:$AH,'Teagen - CRES'!$A38)/$P$16</f>
        <v>-24.981270000000002</v>
      </c>
      <c r="K38" s="287">
        <f>SUMIFS('Teagen - Input'!L:L,'Teagen - Input'!$AH:$AH,'Teagen - CRES'!$A38)/$P$16</f>
        <v>-20.747010000000007</v>
      </c>
      <c r="L38" s="286">
        <f>SUMIFS('Teagen - Input'!M:M,'Teagen - Input'!$AH:$AH,'Teagen - CRES'!$A38)/$P$16</f>
        <v>-16.786330000000003</v>
      </c>
      <c r="M38" s="287">
        <f>SUMIFS('Teagen - Input'!N:N,'Teagen - Input'!$AH:$AH,'Teagen - CRES'!$A38)/$P$16</f>
        <v>-44.367040000000003</v>
      </c>
      <c r="N38" s="93">
        <f t="shared" ref="N38:N44" si="10">SUM(B38:M38)</f>
        <v>-328.9049500000001</v>
      </c>
    </row>
    <row r="39" spans="1:16">
      <c r="A39" s="4" t="s">
        <v>87</v>
      </c>
      <c r="B39" s="286">
        <f>SUMIFS('Teagen - Input'!C:C,'Teagen - Input'!$AH:$AH,'Teagen - CRES'!$A39)/$P$16</f>
        <v>0</v>
      </c>
      <c r="C39" s="287">
        <f>SUMIFS('Teagen - Input'!D:D,'Teagen - Input'!$AH:$AH,'Teagen - CRES'!$A39)/$P$16</f>
        <v>0</v>
      </c>
      <c r="D39" s="286">
        <f>SUMIFS('Teagen - Input'!E:E,'Teagen - Input'!$AH:$AH,'Teagen - CRES'!$A39)/$P$16</f>
        <v>0</v>
      </c>
      <c r="E39" s="287">
        <f>SUMIFS('Teagen - Input'!F:F,'Teagen - Input'!$AH:$AH,'Teagen - CRES'!$A39)/$P$16</f>
        <v>0</v>
      </c>
      <c r="F39" s="286">
        <f>SUMIFS('Teagen - Input'!G:G,'Teagen - Input'!$AH:$AH,'Teagen - CRES'!$A39)/$P$16</f>
        <v>0</v>
      </c>
      <c r="G39" s="287">
        <f>SUMIFS('Teagen - Input'!H:H,'Teagen - Input'!$AH:$AH,'Teagen - CRES'!$A39)/$P$16</f>
        <v>0</v>
      </c>
      <c r="H39" s="286">
        <f>SUMIFS('Teagen - Input'!I:I,'Teagen - Input'!$AH:$AH,'Teagen - CRES'!$A39)/$P$16</f>
        <v>0</v>
      </c>
      <c r="I39" s="287">
        <f>SUMIFS('Teagen - Input'!J:J,'Teagen - Input'!$AH:$AH,'Teagen - CRES'!$A39)/$P$16</f>
        <v>0</v>
      </c>
      <c r="J39" s="286">
        <f>SUMIFS('Teagen - Input'!K:K,'Teagen - Input'!$AH:$AH,'Teagen - CRES'!$A39)/$P$16</f>
        <v>0</v>
      </c>
      <c r="K39" s="287">
        <f>SUMIFS('Teagen - Input'!L:L,'Teagen - Input'!$AH:$AH,'Teagen - CRES'!$A39)/$P$16</f>
        <v>0</v>
      </c>
      <c r="L39" s="286">
        <f>SUMIFS('Teagen - Input'!M:M,'Teagen - Input'!$AH:$AH,'Teagen - CRES'!$A39)/$P$16</f>
        <v>0</v>
      </c>
      <c r="M39" s="287">
        <f>SUMIFS('Teagen - Input'!N:N,'Teagen - Input'!$AH:$AH,'Teagen - CRES'!$A39)/$P$16</f>
        <v>0</v>
      </c>
      <c r="N39" s="273">
        <f t="shared" si="10"/>
        <v>0</v>
      </c>
    </row>
    <row r="40" spans="1:16">
      <c r="A40" s="296" t="s">
        <v>70</v>
      </c>
      <c r="B40" s="286">
        <f>SUMIFS('Teagen - Input'!C:C,'Teagen - Input'!$AH:$AH,'Teagen - CRES'!$A40)/$P$16</f>
        <v>-0.71290999999999993</v>
      </c>
      <c r="C40" s="287">
        <f>SUMIFS('Teagen - Input'!D:D,'Teagen - Input'!$AH:$AH,'Teagen - CRES'!$A40)/$P$16</f>
        <v>-0.85809999999999997</v>
      </c>
      <c r="D40" s="286">
        <f>SUMIFS('Teagen - Input'!E:E,'Teagen - Input'!$AH:$AH,'Teagen - CRES'!$A40)/$P$16</f>
        <v>-1.1972700000000001</v>
      </c>
      <c r="E40" s="287">
        <f>SUMIFS('Teagen - Input'!F:F,'Teagen - Input'!$AH:$AH,'Teagen - CRES'!$A40)/$P$16</f>
        <v>-2.02563</v>
      </c>
      <c r="F40" s="286">
        <f>SUMIFS('Teagen - Input'!G:G,'Teagen - Input'!$AH:$AH,'Teagen - CRES'!$A40)/$P$16</f>
        <v>-0.95696999999999999</v>
      </c>
      <c r="G40" s="287">
        <f>SUMIFS('Teagen - Input'!H:H,'Teagen - Input'!$AH:$AH,'Teagen - CRES'!$A40)/$P$16</f>
        <v>-14.432120000000001</v>
      </c>
      <c r="H40" s="286">
        <f>SUMIFS('Teagen - Input'!I:I,'Teagen - Input'!$AH:$AH,'Teagen - CRES'!$A40)/$P$16</f>
        <v>-0.44245000000000001</v>
      </c>
      <c r="I40" s="287">
        <f>SUMIFS('Teagen - Input'!J:J,'Teagen - Input'!$AH:$AH,'Teagen - CRES'!$A40)/$P$16</f>
        <v>-1.1302699999999999</v>
      </c>
      <c r="J40" s="286">
        <f>SUMIFS('Teagen - Input'!K:K,'Teagen - Input'!$AH:$AH,'Teagen - CRES'!$A40)/$P$16</f>
        <v>-5.0520000000000002E-2</v>
      </c>
      <c r="K40" s="287">
        <f>SUMIFS('Teagen - Input'!L:L,'Teagen - Input'!$AH:$AH,'Teagen - CRES'!$A40)/$P$16</f>
        <v>-1.3277099999999999</v>
      </c>
      <c r="L40" s="286">
        <f>SUMIFS('Teagen - Input'!M:M,'Teagen - Input'!$AH:$AH,'Teagen - CRES'!$A40)/$P$16</f>
        <v>-7.0350799999999998</v>
      </c>
      <c r="M40" s="287">
        <f>SUMIFS('Teagen - Input'!N:N,'Teagen - Input'!$AH:$AH,'Teagen - CRES'!$A40)/$P$16</f>
        <v>-0.43626999999999999</v>
      </c>
      <c r="N40" s="273">
        <f t="shared" si="10"/>
        <v>-30.6053</v>
      </c>
    </row>
    <row r="41" spans="1:16">
      <c r="A41" s="4" t="s">
        <v>69</v>
      </c>
      <c r="B41" s="286">
        <f>SUMIFS('Teagen - Input'!C:C,'Teagen - Input'!$AH:$AH,'Teagen - CRES'!$A41)/$P$16</f>
        <v>-2.24729</v>
      </c>
      <c r="C41" s="287">
        <f>SUMIFS('Teagen - Input'!D:D,'Teagen - Input'!$AH:$AH,'Teagen - CRES'!$A41)/$P$16</f>
        <v>-2.2328399999999999</v>
      </c>
      <c r="D41" s="286">
        <f>SUMIFS('Teagen - Input'!E:E,'Teagen - Input'!$AH:$AH,'Teagen - CRES'!$A41)/$P$16</f>
        <v>-2.2633899999999998</v>
      </c>
      <c r="E41" s="287">
        <f>SUMIFS('Teagen - Input'!F:F,'Teagen - Input'!$AH:$AH,'Teagen - CRES'!$A41)/$P$16</f>
        <v>-2.1920500000000001</v>
      </c>
      <c r="F41" s="286">
        <f>SUMIFS('Teagen - Input'!G:G,'Teagen - Input'!$AH:$AH,'Teagen - CRES'!$A41)/$P$16</f>
        <v>-2.2602899999999999</v>
      </c>
      <c r="G41" s="287">
        <f>SUMIFS('Teagen - Input'!H:H,'Teagen - Input'!$AH:$AH,'Teagen - CRES'!$A41)/$P$16</f>
        <v>-2.1791999999999998</v>
      </c>
      <c r="H41" s="286">
        <f>SUMIFS('Teagen - Input'!I:I,'Teagen - Input'!$AH:$AH,'Teagen - CRES'!$A41)/$P$16</f>
        <v>-2.343</v>
      </c>
      <c r="I41" s="287">
        <f>SUMIFS('Teagen - Input'!J:J,'Teagen - Input'!$AH:$AH,'Teagen - CRES'!$A41)/$P$16</f>
        <v>-2.1302600000000003</v>
      </c>
      <c r="J41" s="286">
        <f>SUMIFS('Teagen - Input'!K:K,'Teagen - Input'!$AH:$AH,'Teagen - CRES'!$A41)/$P$16</f>
        <v>-2.2971699999999999</v>
      </c>
      <c r="K41" s="287">
        <f>SUMIFS('Teagen - Input'!L:L,'Teagen - Input'!$AH:$AH,'Teagen - CRES'!$A41)/$P$16</f>
        <v>-2.2994899999999996</v>
      </c>
      <c r="L41" s="286">
        <f>SUMIFS('Teagen - Input'!M:M,'Teagen - Input'!$AH:$AH,'Teagen - CRES'!$A41)/$P$16</f>
        <v>-2.2349899999999998</v>
      </c>
      <c r="M41" s="287">
        <f>SUMIFS('Teagen - Input'!N:N,'Teagen - Input'!$AH:$AH,'Teagen - CRES'!$A41)/$P$16</f>
        <v>-2.45702</v>
      </c>
      <c r="N41" s="273">
        <f t="shared" si="10"/>
        <v>-27.136990000000001</v>
      </c>
    </row>
    <row r="42" spans="1:16">
      <c r="A42" s="296" t="s">
        <v>68</v>
      </c>
      <c r="B42" s="286">
        <f>SUMIFS('Teagen - Input'!C:C,'Teagen - Input'!$AH:$AH,'Teagen - CRES'!$A42)/$P$16</f>
        <v>-91.215850000000003</v>
      </c>
      <c r="C42" s="287">
        <f>SUMIFS('Teagen - Input'!D:D,'Teagen - Input'!$AH:$AH,'Teagen - CRES'!$A42)/$P$16</f>
        <v>-88.877949999999998</v>
      </c>
      <c r="D42" s="286">
        <f>SUMIFS('Teagen - Input'!E:E,'Teagen - Input'!$AH:$AH,'Teagen - CRES'!$A42)/$P$16</f>
        <v>-88.294330000000002</v>
      </c>
      <c r="E42" s="287">
        <f>SUMIFS('Teagen - Input'!F:F,'Teagen - Input'!$AH:$AH,'Teagen - CRES'!$A42)/$P$16</f>
        <v>-90.579449999999994</v>
      </c>
      <c r="F42" s="286">
        <f>SUMIFS('Teagen - Input'!G:G,'Teagen - Input'!$AH:$AH,'Teagen - CRES'!$A42)/$P$16</f>
        <v>-90.385000000000005</v>
      </c>
      <c r="G42" s="287">
        <f>SUMIFS('Teagen - Input'!H:H,'Teagen - Input'!$AH:$AH,'Teagen - CRES'!$A42)/$P$16</f>
        <v>-92.513899999999992</v>
      </c>
      <c r="H42" s="286">
        <f>SUMIFS('Teagen - Input'!I:I,'Teagen - Input'!$AH:$AH,'Teagen - CRES'!$A42)/$P$16</f>
        <v>-94.869740000000007</v>
      </c>
      <c r="I42" s="287">
        <f>SUMIFS('Teagen - Input'!J:J,'Teagen - Input'!$AH:$AH,'Teagen - CRES'!$A42)/$P$16</f>
        <v>-96.945179999999993</v>
      </c>
      <c r="J42" s="286">
        <f>SUMIFS('Teagen - Input'!K:K,'Teagen - Input'!$AH:$AH,'Teagen - CRES'!$A42)/$P$16</f>
        <v>-97.409669999999991</v>
      </c>
      <c r="K42" s="287">
        <f>SUMIFS('Teagen - Input'!L:L,'Teagen - Input'!$AH:$AH,'Teagen - CRES'!$A42)/$P$16</f>
        <v>-97.065480000000008</v>
      </c>
      <c r="L42" s="286">
        <f>SUMIFS('Teagen - Input'!M:M,'Teagen - Input'!$AH:$AH,'Teagen - CRES'!$A42)/$P$16</f>
        <v>-96.389390000000006</v>
      </c>
      <c r="M42" s="287">
        <f>SUMIFS('Teagen - Input'!N:N,'Teagen - Input'!$AH:$AH,'Teagen - CRES'!$A42)/$P$16</f>
        <v>-117.53170999999999</v>
      </c>
      <c r="N42" s="273">
        <f t="shared" si="10"/>
        <v>-1142.0776499999999</v>
      </c>
    </row>
    <row r="43" spans="1:16" ht="15" thickBot="1">
      <c r="A43" s="4" t="s">
        <v>1042</v>
      </c>
      <c r="B43" s="286">
        <f>SUMIFS('Teagen - Input'!C:C,'Teagen - Input'!$AH:$AH,'Teagen - CRES'!$A43)/$P$16</f>
        <v>0</v>
      </c>
      <c r="C43" s="287">
        <f>SUMIFS('Teagen - Input'!D:D,'Teagen - Input'!$AH:$AH,'Teagen - CRES'!$A43)/$P$16</f>
        <v>0</v>
      </c>
      <c r="D43" s="286">
        <f>SUMIFS('Teagen - Input'!E:E,'Teagen - Input'!$AH:$AH,'Teagen - CRES'!$A43)/$P$16</f>
        <v>0</v>
      </c>
      <c r="E43" s="287">
        <f>SUMIFS('Teagen - Input'!F:F,'Teagen - Input'!$AH:$AH,'Teagen - CRES'!$A43)/$P$16</f>
        <v>0</v>
      </c>
      <c r="F43" s="286">
        <f>SUMIFS('Teagen - Input'!G:G,'Teagen - Input'!$AH:$AH,'Teagen - CRES'!$A43)/$P$16</f>
        <v>0</v>
      </c>
      <c r="G43" s="287">
        <f>SUMIFS('Teagen - Input'!H:H,'Teagen - Input'!$AH:$AH,'Teagen - CRES'!$A43)/$P$16</f>
        <v>0</v>
      </c>
      <c r="H43" s="286">
        <f>SUMIFS('Teagen - Input'!I:I,'Teagen - Input'!$AH:$AH,'Teagen - CRES'!$A43)/$P$16</f>
        <v>0</v>
      </c>
      <c r="I43" s="287">
        <f>SUMIFS('Teagen - Input'!J:J,'Teagen - Input'!$AH:$AH,'Teagen - CRES'!$A43)/$P$16</f>
        <v>0</v>
      </c>
      <c r="J43" s="286">
        <f>SUMIFS('Teagen - Input'!K:K,'Teagen - Input'!$AH:$AH,'Teagen - CRES'!$A43)/$P$16</f>
        <v>0</v>
      </c>
      <c r="K43" s="287">
        <f>SUMIFS('Teagen - Input'!L:L,'Teagen - Input'!$AH:$AH,'Teagen - CRES'!$A43)/$P$16</f>
        <v>0</v>
      </c>
      <c r="L43" s="286">
        <f>SUMIFS('Teagen - Input'!M:M,'Teagen - Input'!$AH:$AH,'Teagen - CRES'!$A43)/$P$16</f>
        <v>0</v>
      </c>
      <c r="M43" s="287">
        <f>SUMIFS('Teagen - Input'!N:N,'Teagen - Input'!$AH:$AH,'Teagen - CRES'!$A43)/$P$16</f>
        <v>0</v>
      </c>
      <c r="N43" s="273">
        <f t="shared" si="10"/>
        <v>0</v>
      </c>
    </row>
    <row r="44" spans="1:16" ht="15.5" thickTop="1" thickBot="1">
      <c r="A44" s="84" t="s">
        <v>89</v>
      </c>
      <c r="B44" s="52">
        <f>SUM(B38:B43)</f>
        <v>-140.91252</v>
      </c>
      <c r="C44" s="53">
        <f t="shared" ref="C44:M44" si="11">SUM(C38:C43)</f>
        <v>-127.49694</v>
      </c>
      <c r="D44" s="52">
        <f t="shared" si="11"/>
        <v>-110.11059</v>
      </c>
      <c r="E44" s="53">
        <f t="shared" si="11"/>
        <v>-135.44734</v>
      </c>
      <c r="F44" s="52">
        <f t="shared" si="11"/>
        <v>-109.3023</v>
      </c>
      <c r="G44" s="53">
        <f t="shared" si="11"/>
        <v>-125.38749999999999</v>
      </c>
      <c r="H44" s="52">
        <f t="shared" si="11"/>
        <v>-118.88792000000001</v>
      </c>
      <c r="I44" s="53">
        <f t="shared" si="11"/>
        <v>-127.76363000000001</v>
      </c>
      <c r="J44" s="52">
        <f t="shared" si="11"/>
        <v>-124.73863</v>
      </c>
      <c r="K44" s="53">
        <f t="shared" si="11"/>
        <v>-121.43969000000001</v>
      </c>
      <c r="L44" s="52">
        <f t="shared" si="11"/>
        <v>-122.44579000000002</v>
      </c>
      <c r="M44" s="53">
        <f t="shared" si="11"/>
        <v>-164.79203999999999</v>
      </c>
      <c r="N44" s="94">
        <f t="shared" si="10"/>
        <v>-1528.7248900000002</v>
      </c>
    </row>
    <row r="45" spans="1:16" ht="15.5" thickTop="1" thickBot="1">
      <c r="A45" s="5" t="s">
        <v>90</v>
      </c>
      <c r="B45" s="286">
        <f>SUMIFS('Teagen - Input'!C:C,'Teagen - Input'!$AH:$AH,'Teagen - CRES'!$A45)/$P$16</f>
        <v>1.3642420526593924E-15</v>
      </c>
      <c r="C45" s="287">
        <f>SUMIFS('Teagen - Input'!D:D,'Teagen - Input'!$AH:$AH,'Teagen - CRES'!$A45)/$P$16</f>
        <v>6.3664629124104978E-15</v>
      </c>
      <c r="D45" s="286">
        <f>SUMIFS('Teagen - Input'!E:E,'Teagen - Input'!$AH:$AH,'Teagen - CRES'!$A45)/$P$16</f>
        <v>2.7284841053187848E-15</v>
      </c>
      <c r="E45" s="287">
        <f>SUMIFS('Teagen - Input'!F:F,'Teagen - Input'!$AH:$AH,'Teagen - CRES'!$A45)/$P$16</f>
        <v>-1.3642420526593923E-14</v>
      </c>
      <c r="F45" s="286">
        <f>SUMIFS('Teagen - Input'!G:G,'Teagen - Input'!$AH:$AH,'Teagen - CRES'!$A45)/$P$16</f>
        <v>-1.4551915228366852E-14</v>
      </c>
      <c r="G45" s="287">
        <f>SUMIFS('Teagen - Input'!H:H,'Teagen - Input'!$AH:$AH,'Teagen - CRES'!$A45)/$P$16</f>
        <v>-2.7284841053187848E-15</v>
      </c>
      <c r="H45" s="286">
        <f>SUMIFS('Teagen - Input'!I:I,'Teagen - Input'!$AH:$AH,'Teagen - CRES'!$A45)/$P$16</f>
        <v>-9.0949470177292826E-16</v>
      </c>
      <c r="I45" s="287">
        <f>SUMIFS('Teagen - Input'!J:J,'Teagen - Input'!$AH:$AH,'Teagen - CRES'!$A45)/$P$16</f>
        <v>-3.637978807091713E-15</v>
      </c>
      <c r="J45" s="286">
        <f>SUMIFS('Teagen - Input'!K:K,'Teagen - Input'!$AH:$AH,'Teagen - CRES'!$A45)/$P$16</f>
        <v>4.5474735088646413E-15</v>
      </c>
      <c r="K45" s="287">
        <f>SUMIFS('Teagen - Input'!L:L,'Teagen - Input'!$AH:$AH,'Teagen - CRES'!$A45)/$P$16</f>
        <v>1.8189894035458565E-15</v>
      </c>
      <c r="L45" s="286">
        <f>SUMIFS('Teagen - Input'!M:M,'Teagen - Input'!$AH:$AH,'Teagen - CRES'!$A45)/$P$16</f>
        <v>1.8189894035458565E-15</v>
      </c>
      <c r="M45" s="287">
        <f>SUMIFS('Teagen - Input'!N:N,'Teagen - Input'!$AH:$AH,'Teagen - CRES'!$A45)/$P$16</f>
        <v>-3.637978807091713E-15</v>
      </c>
      <c r="N45" s="274">
        <f t="shared" ref="N45" si="12">SUM(B45:M45)</f>
        <v>-2.0463630789890881E-14</v>
      </c>
    </row>
    <row r="46" spans="1:16" ht="15" thickBot="1">
      <c r="A46" s="4"/>
      <c r="B46" s="78" t="str">
        <f>B37</f>
        <v>Jan 2024</v>
      </c>
      <c r="C46" s="79" t="str">
        <f t="shared" ref="C46:M46" si="13">C37</f>
        <v>Feb 2024</v>
      </c>
      <c r="D46" s="78" t="str">
        <f t="shared" si="13"/>
        <v>Mar 2024</v>
      </c>
      <c r="E46" s="79" t="str">
        <f t="shared" si="13"/>
        <v>Apr 2024</v>
      </c>
      <c r="F46" s="78" t="str">
        <f t="shared" si="13"/>
        <v>May 2024</v>
      </c>
      <c r="G46" s="79" t="str">
        <f t="shared" si="13"/>
        <v>Jun 2024</v>
      </c>
      <c r="H46" s="78" t="str">
        <f t="shared" si="13"/>
        <v>Jul 2024</v>
      </c>
      <c r="I46" s="79" t="str">
        <f t="shared" si="13"/>
        <v>Aug 2024</v>
      </c>
      <c r="J46" s="78" t="str">
        <f t="shared" si="13"/>
        <v>Sep 2024</v>
      </c>
      <c r="K46" s="79" t="str">
        <f t="shared" si="13"/>
        <v>Oct 2024</v>
      </c>
      <c r="L46" s="78" t="str">
        <f t="shared" si="13"/>
        <v>Nov 2024</v>
      </c>
      <c r="M46" s="79" t="str">
        <f t="shared" si="13"/>
        <v>Dec 2024</v>
      </c>
      <c r="N46" s="80" t="s">
        <v>76</v>
      </c>
    </row>
    <row r="47" spans="1:16" ht="15.5" thickTop="1" thickBot="1">
      <c r="A47" s="84" t="s">
        <v>91</v>
      </c>
      <c r="B47" s="95">
        <f t="shared" ref="B47:G47" si="14">SUM(B44,B35)</f>
        <v>-3.533929999999998</v>
      </c>
      <c r="C47" s="96">
        <f t="shared" si="14"/>
        <v>1.4963699999998994</v>
      </c>
      <c r="D47" s="95">
        <f t="shared" si="14"/>
        <v>11.048400000000072</v>
      </c>
      <c r="E47" s="96">
        <f t="shared" si="14"/>
        <v>-14.979239999999976</v>
      </c>
      <c r="F47" s="95">
        <f t="shared" si="14"/>
        <v>17.254830000000084</v>
      </c>
      <c r="G47" s="96">
        <f t="shared" si="14"/>
        <v>-2.4157999999999333</v>
      </c>
      <c r="H47" s="95">
        <f>SUM(H44,H35)</f>
        <v>7.426969999999983</v>
      </c>
      <c r="I47" s="96">
        <f t="shared" ref="I47:M47" si="15">SUM(I44,I35)</f>
        <v>-25.63039999999998</v>
      </c>
      <c r="J47" s="95">
        <f t="shared" si="15"/>
        <v>16.827570000000009</v>
      </c>
      <c r="K47" s="96">
        <f t="shared" si="15"/>
        <v>7.0909000000000049</v>
      </c>
      <c r="L47" s="95">
        <f t="shared" si="15"/>
        <v>-10.79528000000002</v>
      </c>
      <c r="M47" s="96">
        <f t="shared" si="15"/>
        <v>-14.626830000000012</v>
      </c>
      <c r="N47" s="96">
        <f t="shared" ref="N47" si="16">SUM(B47:M47)</f>
        <v>-10.836439999999868</v>
      </c>
    </row>
    <row r="49" spans="1:13">
      <c r="A49" s="55"/>
      <c r="B49" s="78" t="str">
        <f>B1</f>
        <v>Jan 2024</v>
      </c>
      <c r="C49" s="79" t="str">
        <f t="shared" ref="C49:M49" si="17">C1</f>
        <v>Feb 2024</v>
      </c>
      <c r="D49" s="78" t="str">
        <f t="shared" si="17"/>
        <v>Mar 2024</v>
      </c>
      <c r="E49" s="79" t="str">
        <f t="shared" si="17"/>
        <v>Apr 2024</v>
      </c>
      <c r="F49" s="78" t="str">
        <f t="shared" si="17"/>
        <v>May 2024</v>
      </c>
      <c r="G49" s="79" t="str">
        <f t="shared" si="17"/>
        <v>Jun 2024</v>
      </c>
      <c r="H49" s="78" t="str">
        <f t="shared" si="17"/>
        <v>Jul 2024</v>
      </c>
      <c r="I49" s="79" t="str">
        <f t="shared" si="17"/>
        <v>Aug 2024</v>
      </c>
      <c r="J49" s="78" t="str">
        <f t="shared" si="17"/>
        <v>Sep 2024</v>
      </c>
      <c r="K49" s="79" t="str">
        <f t="shared" si="17"/>
        <v>Oct 2024</v>
      </c>
      <c r="L49" s="78" t="str">
        <f t="shared" si="17"/>
        <v>Nov 2024</v>
      </c>
      <c r="M49" s="79" t="str">
        <f t="shared" si="17"/>
        <v>Dec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8">IF(C36="","",SUM(C50:C53))</f>
        <v/>
      </c>
      <c r="D54" s="166" t="str">
        <f t="shared" si="18"/>
        <v/>
      </c>
      <c r="E54" s="167" t="str">
        <f t="shared" si="18"/>
        <v/>
      </c>
      <c r="F54" s="166" t="str">
        <f t="shared" si="18"/>
        <v/>
      </c>
      <c r="G54" s="167" t="str">
        <f t="shared" si="18"/>
        <v/>
      </c>
      <c r="H54" s="166" t="str">
        <f t="shared" si="18"/>
        <v/>
      </c>
      <c r="I54" s="167" t="str">
        <f t="shared" si="18"/>
        <v/>
      </c>
      <c r="J54" s="166" t="str">
        <f t="shared" si="18"/>
        <v/>
      </c>
      <c r="K54" s="167" t="str">
        <f t="shared" si="18"/>
        <v/>
      </c>
      <c r="L54" s="166" t="str">
        <f t="shared" si="18"/>
        <v/>
      </c>
      <c r="M54" s="168" t="str">
        <f t="shared" si="18"/>
        <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5451-BBC0-4987-AB81-167601331967}">
  <sheetPr>
    <tabColor theme="3" tint="0.89999084444715716"/>
  </sheetPr>
  <dimension ref="A2:AW193"/>
  <sheetViews>
    <sheetView zoomScale="80" zoomScaleNormal="80" workbookViewId="0">
      <pane ySplit="8" topLeftCell="A9" activePane="bottomLeft" state="frozen"/>
      <selection activeCell="D164" sqref="D164"/>
      <selection pane="bottomLeft" activeCell="D164" sqref="D164"/>
    </sheetView>
  </sheetViews>
  <sheetFormatPr defaultColWidth="8.6328125" defaultRowHeight="14.5"/>
  <cols>
    <col min="1" max="1" width="25.54296875" style="11" customWidth="1"/>
    <col min="2" max="2" width="31.453125" style="11" customWidth="1"/>
    <col min="3" max="4" width="17.54296875" style="11" customWidth="1"/>
    <col min="5" max="5" width="16.453125" style="11" customWidth="1"/>
    <col min="6" max="6" width="17.6328125" style="11" customWidth="1"/>
    <col min="7" max="7" width="21.453125" style="11" customWidth="1"/>
    <col min="8" max="9" width="17.54296875" style="11" customWidth="1"/>
    <col min="10" max="11" width="18.54296875" style="11" customWidth="1"/>
    <col min="12" max="12" width="8.6328125" style="11"/>
    <col min="13" max="14" width="14.453125" style="11" hidden="1" customWidth="1"/>
    <col min="15" max="17" width="17.54296875" style="11" hidden="1" customWidth="1"/>
    <col min="18" max="18" width="14.453125" style="11" hidden="1" customWidth="1"/>
    <col min="19" max="19" width="17.54296875" style="11" hidden="1" customWidth="1"/>
    <col min="20" max="21" width="14.453125" style="11" hidden="1" customWidth="1"/>
    <col min="22" max="23" width="17.54296875" style="11" hidden="1" customWidth="1"/>
    <col min="24" max="24" width="20" style="11" hidden="1" customWidth="1"/>
    <col min="25" max="29" width="14.453125" style="11" hidden="1" customWidth="1"/>
    <col min="30" max="41" width="18.36328125" style="11" hidden="1" customWidth="1"/>
    <col min="42" max="44" width="8.6328125" style="11"/>
    <col min="45" max="45" width="9.36328125" style="11" hidden="1" customWidth="1"/>
    <col min="46" max="46" width="8.6328125" style="11"/>
    <col min="47" max="47" width="9.36328125" style="11" hidden="1" customWidth="1"/>
    <col min="48" max="48" width="8.6328125" style="11"/>
    <col min="49" max="49" width="9.36328125" style="11" hidden="1" customWidth="1"/>
    <col min="50" max="16384" width="8.6328125" style="11"/>
  </cols>
  <sheetData>
    <row r="2" spans="1:41" ht="15.5">
      <c r="A2" s="21" t="s">
        <v>949</v>
      </c>
    </row>
    <row r="3" spans="1:41">
      <c r="A3" s="22" t="s">
        <v>1043</v>
      </c>
    </row>
    <row r="4" spans="1:41">
      <c r="A4" s="22" t="s">
        <v>8</v>
      </c>
    </row>
    <row r="5" spans="1:41">
      <c r="A5" s="22" t="s">
        <v>0</v>
      </c>
    </row>
    <row r="7" spans="1:41" ht="14.75" customHeight="1">
      <c r="C7" s="23" t="s">
        <v>8</v>
      </c>
      <c r="D7" s="23"/>
      <c r="E7" s="23"/>
      <c r="F7" s="23"/>
      <c r="H7" s="23" t="s">
        <v>950</v>
      </c>
      <c r="I7" s="23"/>
      <c r="J7" s="23"/>
      <c r="K7" s="23"/>
    </row>
    <row r="8" spans="1:41">
      <c r="A8" s="23" t="s">
        <v>3</v>
      </c>
      <c r="B8" s="23" t="s">
        <v>4</v>
      </c>
      <c r="C8" s="24" t="s">
        <v>951</v>
      </c>
      <c r="D8" s="24" t="s">
        <v>952</v>
      </c>
      <c r="E8" s="24" t="s">
        <v>953</v>
      </c>
      <c r="F8" s="24" t="s">
        <v>954</v>
      </c>
      <c r="G8" s="23" t="s">
        <v>955</v>
      </c>
      <c r="H8" s="24" t="s">
        <v>951</v>
      </c>
      <c r="I8" s="24" t="s">
        <v>952</v>
      </c>
      <c r="J8" s="24" t="s">
        <v>953</v>
      </c>
      <c r="K8" s="24" t="s">
        <v>954</v>
      </c>
      <c r="M8" s="25" t="s">
        <v>956</v>
      </c>
      <c r="N8" s="25" t="s">
        <v>957</v>
      </c>
      <c r="O8" s="25" t="s">
        <v>1044</v>
      </c>
      <c r="P8" s="25" t="s">
        <v>959</v>
      </c>
      <c r="Q8" s="25" t="s">
        <v>960</v>
      </c>
      <c r="R8" s="25" t="s">
        <v>956</v>
      </c>
      <c r="S8" s="25" t="s">
        <v>961</v>
      </c>
      <c r="T8" s="25" t="s">
        <v>962</v>
      </c>
      <c r="U8" s="25" t="s">
        <v>962</v>
      </c>
      <c r="V8" s="25" t="s">
        <v>963</v>
      </c>
      <c r="W8" s="25" t="s">
        <v>964</v>
      </c>
      <c r="X8" s="25" t="s">
        <v>965</v>
      </c>
      <c r="Y8" s="25" t="s">
        <v>966</v>
      </c>
      <c r="Z8" s="25" t="s">
        <v>962</v>
      </c>
      <c r="AA8" s="25" t="s">
        <v>962</v>
      </c>
      <c r="AB8" s="25" t="s">
        <v>962</v>
      </c>
      <c r="AC8" s="25" t="s">
        <v>962</v>
      </c>
      <c r="AD8" s="25" t="s">
        <v>967</v>
      </c>
      <c r="AE8" s="25" t="s">
        <v>968</v>
      </c>
      <c r="AF8" s="25" t="s">
        <v>969</v>
      </c>
      <c r="AG8" s="25" t="s">
        <v>970</v>
      </c>
      <c r="AH8" s="25" t="s">
        <v>971</v>
      </c>
      <c r="AI8" s="25" t="s">
        <v>972</v>
      </c>
      <c r="AJ8" s="25" t="s">
        <v>973</v>
      </c>
      <c r="AK8" s="25" t="s">
        <v>974</v>
      </c>
      <c r="AL8" s="25" t="s">
        <v>975</v>
      </c>
      <c r="AM8" s="25" t="s">
        <v>976</v>
      </c>
      <c r="AN8" s="25" t="s">
        <v>977</v>
      </c>
      <c r="AO8" s="25" t="s">
        <v>978</v>
      </c>
    </row>
    <row r="9" spans="1:41">
      <c r="A9" s="26" t="s">
        <v>19</v>
      </c>
    </row>
    <row r="10" spans="1:41">
      <c r="A10" s="27" t="s">
        <v>645</v>
      </c>
    </row>
    <row r="11" spans="1:41">
      <c r="A11" s="28" t="s">
        <v>646</v>
      </c>
      <c r="B11" s="22" t="s">
        <v>647</v>
      </c>
      <c r="C11" s="29">
        <v>333057</v>
      </c>
      <c r="D11" s="29">
        <v>390270.58</v>
      </c>
      <c r="E11" s="29">
        <v>-57213.58</v>
      </c>
      <c r="F11" s="30">
        <v>-0.14659977700599414</v>
      </c>
      <c r="G11" s="22" t="s">
        <v>1045</v>
      </c>
      <c r="H11" s="29">
        <v>2016155.34</v>
      </c>
      <c r="I11" s="29">
        <v>2300475.9500000002</v>
      </c>
      <c r="J11" s="29">
        <v>-284320.61</v>
      </c>
      <c r="K11" s="30">
        <v>-0.12359208102132083</v>
      </c>
      <c r="O11" s="29">
        <v>371732</v>
      </c>
      <c r="S11" s="29">
        <v>1117511.5900000001</v>
      </c>
      <c r="T11" s="29">
        <v>955092.21</v>
      </c>
      <c r="U11" s="29">
        <v>1021393.86</v>
      </c>
      <c r="V11" s="29">
        <v>4396476.0199999996</v>
      </c>
      <c r="W11" s="29">
        <v>4701254.87</v>
      </c>
      <c r="Y11" s="31">
        <v>4</v>
      </c>
      <c r="Z11" s="29">
        <v>330077.28999999998</v>
      </c>
      <c r="AA11" s="29">
        <v>350787.57</v>
      </c>
      <c r="AD11" s="32">
        <v>371732</v>
      </c>
      <c r="AE11" s="32">
        <v>337628</v>
      </c>
      <c r="AF11" s="32">
        <v>382038.73</v>
      </c>
      <c r="AG11" s="32">
        <v>-44410.73</v>
      </c>
      <c r="AH11" s="32">
        <v>1117511.5900000001</v>
      </c>
      <c r="AI11" s="32">
        <v>4396476.0199999996</v>
      </c>
      <c r="AJ11" s="32">
        <v>1011007.34</v>
      </c>
      <c r="AK11" s="32">
        <v>1137900.78</v>
      </c>
      <c r="AL11" s="32">
        <v>4701254.87</v>
      </c>
      <c r="AM11" s="32">
        <v>-126893.44</v>
      </c>
      <c r="AN11" s="32">
        <v>1</v>
      </c>
      <c r="AO11" s="32">
        <v>1</v>
      </c>
    </row>
    <row r="12" spans="1:41">
      <c r="A12" s="28" t="s">
        <v>648</v>
      </c>
      <c r="B12" s="22" t="s">
        <v>649</v>
      </c>
      <c r="C12" s="29">
        <v>751.16</v>
      </c>
      <c r="D12" s="29">
        <v>-32255</v>
      </c>
      <c r="E12" s="29">
        <v>33006.160000000003</v>
      </c>
      <c r="F12" s="30">
        <v>1.0232881723763758</v>
      </c>
      <c r="G12" s="22" t="s">
        <v>1046</v>
      </c>
      <c r="H12" s="29">
        <v>16213.15</v>
      </c>
      <c r="I12" s="29">
        <v>-192327.46</v>
      </c>
      <c r="J12" s="29">
        <v>208540.61</v>
      </c>
      <c r="K12" s="30">
        <v>1.0842997146637303</v>
      </c>
      <c r="O12" s="29">
        <v>-40437.360000000001</v>
      </c>
      <c r="S12" s="29">
        <v>-134054.82999999999</v>
      </c>
      <c r="T12" s="29">
        <v>955092.21</v>
      </c>
      <c r="U12" s="29">
        <v>1021393.86</v>
      </c>
      <c r="V12" s="29">
        <v>-340257.95</v>
      </c>
      <c r="W12" s="29">
        <v>-387557.93</v>
      </c>
      <c r="Y12" s="31">
        <v>4</v>
      </c>
      <c r="Z12" s="29">
        <v>330077.28999999998</v>
      </c>
      <c r="AA12" s="29">
        <v>350787.57</v>
      </c>
      <c r="AD12" s="32">
        <v>-40437.360000000001</v>
      </c>
      <c r="AE12" s="32">
        <v>4611.8500000000004</v>
      </c>
      <c r="AF12" s="32">
        <v>-32014.29</v>
      </c>
      <c r="AG12" s="32">
        <v>36626.14</v>
      </c>
      <c r="AH12" s="32">
        <v>-134054.82999999999</v>
      </c>
      <c r="AI12" s="32">
        <v>-340257.95</v>
      </c>
      <c r="AJ12" s="32">
        <v>10153.16</v>
      </c>
      <c r="AK12" s="32">
        <v>-95803.57</v>
      </c>
      <c r="AL12" s="32">
        <v>-387557.93</v>
      </c>
      <c r="AM12" s="32">
        <v>105956.73</v>
      </c>
      <c r="AN12" s="32">
        <v>1</v>
      </c>
      <c r="AO12" s="32">
        <v>1</v>
      </c>
    </row>
    <row r="13" spans="1:41">
      <c r="B13" s="33" t="s">
        <v>645</v>
      </c>
      <c r="C13" s="34">
        <v>333808.15999999997</v>
      </c>
      <c r="D13" s="34">
        <v>358015.58</v>
      </c>
      <c r="E13" s="34">
        <v>-24207.42</v>
      </c>
      <c r="F13" s="35">
        <v>-6.7615549021637536E-2</v>
      </c>
      <c r="H13" s="34">
        <v>2032368.49</v>
      </c>
      <c r="I13" s="34">
        <v>2108148.4900000002</v>
      </c>
      <c r="J13" s="34">
        <v>-75780</v>
      </c>
      <c r="K13" s="35">
        <v>-3.5946234508367099E-2</v>
      </c>
      <c r="O13" s="34">
        <v>331294.64</v>
      </c>
      <c r="S13" s="34">
        <v>983456.76000000013</v>
      </c>
      <c r="V13" s="34">
        <v>4056218.0699999994</v>
      </c>
      <c r="W13" s="34">
        <v>4313696.9400000004</v>
      </c>
      <c r="Y13" s="36">
        <v>4</v>
      </c>
      <c r="AD13" s="37">
        <v>331294.64</v>
      </c>
      <c r="AE13" s="37">
        <v>342239.85</v>
      </c>
      <c r="AF13" s="37">
        <v>350024.44</v>
      </c>
      <c r="AG13" s="37">
        <v>-7784.5900000000038</v>
      </c>
      <c r="AH13" s="37">
        <v>983456.76000000013</v>
      </c>
      <c r="AI13" s="37">
        <v>4056218.0699999994</v>
      </c>
      <c r="AJ13" s="37">
        <v>1021160.5</v>
      </c>
      <c r="AK13" s="37">
        <v>1042097.21</v>
      </c>
      <c r="AL13" s="37">
        <v>4313696.9400000004</v>
      </c>
      <c r="AM13" s="37">
        <v>-20936.710000000006</v>
      </c>
    </row>
    <row r="14" spans="1:41">
      <c r="A14" s="27" t="s">
        <v>655</v>
      </c>
    </row>
    <row r="15" spans="1:41">
      <c r="A15" s="28" t="s">
        <v>656</v>
      </c>
      <c r="B15" s="22" t="s">
        <v>657</v>
      </c>
      <c r="C15" s="29">
        <v>-15928.02</v>
      </c>
      <c r="D15" s="29">
        <v>-6500</v>
      </c>
      <c r="E15" s="29">
        <v>-9428.02</v>
      </c>
      <c r="F15" s="30">
        <v>-1.4504646153846155</v>
      </c>
      <c r="G15" s="22" t="s">
        <v>1047</v>
      </c>
      <c r="H15" s="29">
        <v>-84421.25</v>
      </c>
      <c r="I15" s="29">
        <v>-39000</v>
      </c>
      <c r="J15" s="29">
        <v>-45421.25</v>
      </c>
      <c r="K15" s="30">
        <v>-1.1646474358974359</v>
      </c>
      <c r="O15" s="29">
        <v>-10000</v>
      </c>
      <c r="S15" s="29">
        <v>-53493.47</v>
      </c>
      <c r="T15" s="29">
        <v>955092.21</v>
      </c>
      <c r="U15" s="29">
        <v>1021393.86</v>
      </c>
      <c r="V15" s="29">
        <v>-390902.75</v>
      </c>
      <c r="W15" s="29">
        <v>-78000</v>
      </c>
      <c r="Y15" s="31">
        <v>4</v>
      </c>
      <c r="Z15" s="29">
        <v>330077.28999999998</v>
      </c>
      <c r="AA15" s="29">
        <v>350787.57</v>
      </c>
      <c r="AD15" s="32">
        <v>-10000</v>
      </c>
      <c r="AE15" s="32">
        <v>-6720.88</v>
      </c>
      <c r="AF15" s="32">
        <v>-6500</v>
      </c>
      <c r="AG15" s="32">
        <v>-220.88</v>
      </c>
      <c r="AH15" s="32">
        <v>-53493.47</v>
      </c>
      <c r="AI15" s="32">
        <v>-390902.75</v>
      </c>
      <c r="AJ15" s="32">
        <v>-29595.77</v>
      </c>
      <c r="AK15" s="32">
        <v>-19500</v>
      </c>
      <c r="AL15" s="32">
        <v>-78000</v>
      </c>
      <c r="AM15" s="32">
        <v>-10095.77</v>
      </c>
      <c r="AN15" s="32">
        <v>1</v>
      </c>
      <c r="AO15" s="32">
        <v>1</v>
      </c>
    </row>
    <row r="16" spans="1:41">
      <c r="A16" s="28" t="s">
        <v>658</v>
      </c>
      <c r="B16" s="22" t="s">
        <v>659</v>
      </c>
      <c r="C16" s="29">
        <v>0</v>
      </c>
      <c r="D16" s="29">
        <v>0</v>
      </c>
      <c r="E16" s="29">
        <v>0</v>
      </c>
      <c r="F16" s="30">
        <v>0</v>
      </c>
      <c r="H16" s="29">
        <v>2785.4</v>
      </c>
      <c r="I16" s="29">
        <v>0</v>
      </c>
      <c r="J16" s="29">
        <v>2785.4</v>
      </c>
      <c r="K16" s="30">
        <v>1</v>
      </c>
      <c r="O16" s="29">
        <v>0</v>
      </c>
      <c r="S16" s="29">
        <v>0</v>
      </c>
      <c r="T16" s="29">
        <v>955092.21</v>
      </c>
      <c r="U16" s="29">
        <v>1021393.86</v>
      </c>
      <c r="V16" s="29">
        <v>0</v>
      </c>
      <c r="W16" s="29">
        <v>0</v>
      </c>
      <c r="Y16" s="31">
        <v>4</v>
      </c>
      <c r="Z16" s="29">
        <v>330077.28999999998</v>
      </c>
      <c r="AA16" s="29">
        <v>350787.57</v>
      </c>
      <c r="AD16" s="32">
        <v>0</v>
      </c>
      <c r="AE16" s="32">
        <v>2785.4</v>
      </c>
      <c r="AF16" s="32">
        <v>0</v>
      </c>
      <c r="AG16" s="32">
        <v>2785.4</v>
      </c>
      <c r="AH16" s="32">
        <v>0</v>
      </c>
      <c r="AI16" s="32">
        <v>0</v>
      </c>
      <c r="AJ16" s="32">
        <v>2785.4</v>
      </c>
      <c r="AK16" s="32">
        <v>0</v>
      </c>
      <c r="AL16" s="32">
        <v>0</v>
      </c>
      <c r="AM16" s="32">
        <v>2785.4</v>
      </c>
      <c r="AN16" s="32">
        <v>1</v>
      </c>
      <c r="AO16" s="32">
        <v>1</v>
      </c>
    </row>
    <row r="17" spans="1:41">
      <c r="A17" s="28" t="s">
        <v>660</v>
      </c>
      <c r="B17" s="22" t="s">
        <v>661</v>
      </c>
      <c r="C17" s="29">
        <v>-2537.52</v>
      </c>
      <c r="D17" s="29">
        <v>-2000</v>
      </c>
      <c r="E17" s="29">
        <v>-537.52</v>
      </c>
      <c r="F17" s="30">
        <v>-0.26876</v>
      </c>
      <c r="H17" s="29">
        <v>-43670.07</v>
      </c>
      <c r="I17" s="29">
        <v>-12000</v>
      </c>
      <c r="J17" s="29">
        <v>-31670.07</v>
      </c>
      <c r="K17" s="30">
        <v>-2.6391724999999999</v>
      </c>
      <c r="O17" s="29">
        <v>0</v>
      </c>
      <c r="S17" s="29">
        <v>0</v>
      </c>
      <c r="T17" s="29">
        <v>955092.21</v>
      </c>
      <c r="U17" s="29">
        <v>1021393.86</v>
      </c>
      <c r="V17" s="29">
        <v>-12127.5</v>
      </c>
      <c r="W17" s="29">
        <v>-24000</v>
      </c>
      <c r="Y17" s="31">
        <v>4</v>
      </c>
      <c r="Z17" s="29">
        <v>330077.28999999998</v>
      </c>
      <c r="AA17" s="29">
        <v>350787.57</v>
      </c>
      <c r="AD17" s="32">
        <v>0</v>
      </c>
      <c r="AE17" s="32">
        <v>-13492.5</v>
      </c>
      <c r="AF17" s="32">
        <v>-2000</v>
      </c>
      <c r="AG17" s="32">
        <v>-11492.5</v>
      </c>
      <c r="AH17" s="32">
        <v>0</v>
      </c>
      <c r="AI17" s="32">
        <v>-12127.5</v>
      </c>
      <c r="AJ17" s="32">
        <v>-40821.050000000003</v>
      </c>
      <c r="AK17" s="32">
        <v>-6000</v>
      </c>
      <c r="AL17" s="32">
        <v>-24000</v>
      </c>
      <c r="AM17" s="32">
        <v>-34821.050000000003</v>
      </c>
      <c r="AN17" s="32">
        <v>1</v>
      </c>
      <c r="AO17" s="32">
        <v>1</v>
      </c>
    </row>
    <row r="18" spans="1:41">
      <c r="A18" s="28" t="s">
        <v>662</v>
      </c>
      <c r="B18" s="22" t="s">
        <v>25</v>
      </c>
      <c r="C18" s="29">
        <v>-49054.65</v>
      </c>
      <c r="D18" s="29">
        <v>-37947.06</v>
      </c>
      <c r="E18" s="29">
        <v>-11107.59</v>
      </c>
      <c r="F18" s="30">
        <v>-0.29271279514144177</v>
      </c>
      <c r="G18" s="22" t="s">
        <v>1048</v>
      </c>
      <c r="H18" s="29">
        <v>-299063.59999999998</v>
      </c>
      <c r="I18" s="29">
        <v>-248772.09</v>
      </c>
      <c r="J18" s="29">
        <v>-50291.51</v>
      </c>
      <c r="K18" s="30">
        <v>-0.20215897209369427</v>
      </c>
      <c r="O18" s="29">
        <v>-25852.27</v>
      </c>
      <c r="S18" s="29">
        <v>-78100.53</v>
      </c>
      <c r="T18" s="29">
        <v>955092.21</v>
      </c>
      <c r="U18" s="29">
        <v>1021393.86</v>
      </c>
      <c r="V18" s="29">
        <v>-533553.63</v>
      </c>
      <c r="W18" s="29">
        <v>-421034.26</v>
      </c>
      <c r="Y18" s="31">
        <v>4</v>
      </c>
      <c r="Z18" s="29">
        <v>330077.28999999998</v>
      </c>
      <c r="AA18" s="29">
        <v>350787.57</v>
      </c>
      <c r="AD18" s="32">
        <v>-25852.27</v>
      </c>
      <c r="AE18" s="32">
        <v>-50895.72</v>
      </c>
      <c r="AF18" s="32">
        <v>-37663.870000000003</v>
      </c>
      <c r="AG18" s="32">
        <v>-13231.85</v>
      </c>
      <c r="AH18" s="32">
        <v>-78100.53</v>
      </c>
      <c r="AI18" s="32">
        <v>-533553.63</v>
      </c>
      <c r="AJ18" s="32">
        <v>-163982.14000000001</v>
      </c>
      <c r="AK18" s="32">
        <v>-135214.57</v>
      </c>
      <c r="AL18" s="32">
        <v>-421034.26</v>
      </c>
      <c r="AM18" s="32">
        <v>-28767.57</v>
      </c>
      <c r="AN18" s="32">
        <v>1</v>
      </c>
      <c r="AO18" s="32">
        <v>1</v>
      </c>
    </row>
    <row r="19" spans="1:41">
      <c r="A19" s="28" t="s">
        <v>663</v>
      </c>
      <c r="B19" s="22" t="s">
        <v>664</v>
      </c>
      <c r="C19" s="29">
        <v>-413.1</v>
      </c>
      <c r="D19" s="29">
        <v>0</v>
      </c>
      <c r="E19" s="29">
        <v>-413.1</v>
      </c>
      <c r="F19" s="30">
        <v>-1</v>
      </c>
      <c r="H19" s="29">
        <v>-4043.1</v>
      </c>
      <c r="I19" s="29">
        <v>0</v>
      </c>
      <c r="J19" s="29">
        <v>-4043.1</v>
      </c>
      <c r="K19" s="30">
        <v>-1</v>
      </c>
      <c r="O19" s="29">
        <v>0</v>
      </c>
      <c r="S19" s="29">
        <v>0</v>
      </c>
      <c r="T19" s="29">
        <v>955092.21</v>
      </c>
      <c r="U19" s="29">
        <v>1021393.86</v>
      </c>
      <c r="V19" s="29">
        <v>-720</v>
      </c>
      <c r="W19" s="29">
        <v>0</v>
      </c>
      <c r="Y19" s="31">
        <v>4</v>
      </c>
      <c r="Z19" s="29">
        <v>330077.28999999998</v>
      </c>
      <c r="AA19" s="29">
        <v>350787.57</v>
      </c>
      <c r="AD19" s="32">
        <v>0</v>
      </c>
      <c r="AE19" s="32">
        <v>-870</v>
      </c>
      <c r="AF19" s="32">
        <v>0</v>
      </c>
      <c r="AG19" s="32">
        <v>-870</v>
      </c>
      <c r="AH19" s="32">
        <v>0</v>
      </c>
      <c r="AI19" s="32">
        <v>-720</v>
      </c>
      <c r="AJ19" s="32">
        <v>-2610</v>
      </c>
      <c r="AK19" s="32">
        <v>0</v>
      </c>
      <c r="AL19" s="32">
        <v>0</v>
      </c>
      <c r="AM19" s="32">
        <v>-2610</v>
      </c>
      <c r="AN19" s="32">
        <v>1</v>
      </c>
      <c r="AO19" s="32">
        <v>1</v>
      </c>
    </row>
    <row r="20" spans="1:41">
      <c r="A20" s="28" t="s">
        <v>667</v>
      </c>
      <c r="B20" s="22" t="s">
        <v>668</v>
      </c>
      <c r="C20" s="29">
        <v>-1375</v>
      </c>
      <c r="D20" s="29">
        <v>-1500</v>
      </c>
      <c r="E20" s="29">
        <v>125</v>
      </c>
      <c r="F20" s="30">
        <v>8.3333333333333329E-2</v>
      </c>
      <c r="H20" s="29">
        <v>-8250</v>
      </c>
      <c r="I20" s="29">
        <v>-9000</v>
      </c>
      <c r="J20" s="29">
        <v>750</v>
      </c>
      <c r="K20" s="30">
        <v>8.3333333333333329E-2</v>
      </c>
      <c r="O20" s="29">
        <v>0</v>
      </c>
      <c r="S20" s="29">
        <v>0</v>
      </c>
      <c r="T20" s="29">
        <v>955092.21</v>
      </c>
      <c r="U20" s="29">
        <v>1021393.86</v>
      </c>
      <c r="V20" s="29">
        <v>0</v>
      </c>
      <c r="W20" s="29">
        <v>-18000</v>
      </c>
      <c r="Y20" s="31">
        <v>4</v>
      </c>
      <c r="Z20" s="29">
        <v>330077.28999999998</v>
      </c>
      <c r="AA20" s="29">
        <v>350787.57</v>
      </c>
      <c r="AD20" s="32">
        <v>0</v>
      </c>
      <c r="AE20" s="32">
        <v>-1375</v>
      </c>
      <c r="AF20" s="32">
        <v>-1500</v>
      </c>
      <c r="AG20" s="32">
        <v>125</v>
      </c>
      <c r="AH20" s="32">
        <v>0</v>
      </c>
      <c r="AI20" s="32">
        <v>0</v>
      </c>
      <c r="AJ20" s="32">
        <v>-4125</v>
      </c>
      <c r="AK20" s="32">
        <v>-4500</v>
      </c>
      <c r="AL20" s="32">
        <v>-18000</v>
      </c>
      <c r="AM20" s="32">
        <v>375</v>
      </c>
      <c r="AN20" s="32">
        <v>1</v>
      </c>
      <c r="AO20" s="32">
        <v>1</v>
      </c>
    </row>
    <row r="21" spans="1:41">
      <c r="B21" s="33" t="s">
        <v>655</v>
      </c>
      <c r="C21" s="34">
        <v>-69308.290000000008</v>
      </c>
      <c r="D21" s="34">
        <v>-47947.06</v>
      </c>
      <c r="E21" s="34">
        <v>-21361.23</v>
      </c>
      <c r="F21" s="35">
        <v>-0.44551699311699194</v>
      </c>
      <c r="H21" s="34">
        <v>-436662.62</v>
      </c>
      <c r="I21" s="34">
        <v>-308772.08999999997</v>
      </c>
      <c r="J21" s="34">
        <v>-127890.53</v>
      </c>
      <c r="K21" s="35">
        <v>-0.41419070616129844</v>
      </c>
      <c r="O21" s="34">
        <v>-35852.270000000004</v>
      </c>
      <c r="S21" s="34">
        <v>-131594</v>
      </c>
      <c r="V21" s="34">
        <v>-937303.88</v>
      </c>
      <c r="W21" s="34">
        <v>-541034.26</v>
      </c>
      <c r="Y21" s="36">
        <v>4</v>
      </c>
      <c r="AD21" s="37">
        <v>-35852.270000000004</v>
      </c>
      <c r="AE21" s="37">
        <v>-70568.7</v>
      </c>
      <c r="AF21" s="37">
        <v>-47663.87</v>
      </c>
      <c r="AG21" s="37">
        <v>-22904.83</v>
      </c>
      <c r="AH21" s="37">
        <v>-131594</v>
      </c>
      <c r="AI21" s="37">
        <v>-937303.88</v>
      </c>
      <c r="AJ21" s="37">
        <v>-238348.56</v>
      </c>
      <c r="AK21" s="37">
        <v>-165214.57</v>
      </c>
      <c r="AL21" s="37">
        <v>-541034.26</v>
      </c>
      <c r="AM21" s="37">
        <v>-73133.990000000005</v>
      </c>
    </row>
    <row r="22" spans="1:41">
      <c r="B22" s="33" t="s">
        <v>29</v>
      </c>
      <c r="C22" s="34">
        <v>264499.86999999994</v>
      </c>
      <c r="D22" s="34">
        <v>310068.52</v>
      </c>
      <c r="E22" s="34">
        <v>-45568.65</v>
      </c>
      <c r="F22" s="35">
        <v>-0.146963161561838</v>
      </c>
      <c r="H22" s="34">
        <v>1595705.8699999996</v>
      </c>
      <c r="I22" s="34">
        <v>1799376.4000000001</v>
      </c>
      <c r="J22" s="34">
        <v>-203670.53000000003</v>
      </c>
      <c r="K22" s="35">
        <v>-0.1131895083207716</v>
      </c>
      <c r="O22" s="34">
        <v>295442.37</v>
      </c>
      <c r="S22" s="34">
        <v>851862.76000000013</v>
      </c>
      <c r="V22" s="34">
        <v>3118914.1899999995</v>
      </c>
      <c r="W22" s="34">
        <v>3772662.6800000006</v>
      </c>
      <c r="Y22" s="36">
        <v>4</v>
      </c>
      <c r="AD22" s="37">
        <v>295442.37</v>
      </c>
      <c r="AE22" s="37">
        <v>271671.15000000002</v>
      </c>
      <c r="AF22" s="37">
        <v>302360.57</v>
      </c>
      <c r="AG22" s="37">
        <v>-30689.420000000006</v>
      </c>
      <c r="AH22" s="37">
        <v>851862.76000000013</v>
      </c>
      <c r="AI22" s="37">
        <v>3118914.1899999995</v>
      </c>
      <c r="AJ22" s="37">
        <v>782811.94</v>
      </c>
      <c r="AK22" s="37">
        <v>876882.6399999999</v>
      </c>
      <c r="AL22" s="37">
        <v>3772662.6800000006</v>
      </c>
      <c r="AM22" s="37">
        <v>-94070.700000000012</v>
      </c>
    </row>
    <row r="23" spans="1:41">
      <c r="A23" s="26" t="s">
        <v>30</v>
      </c>
    </row>
    <row r="24" spans="1:41">
      <c r="A24" s="38" t="s">
        <v>669</v>
      </c>
      <c r="B24" s="22" t="s">
        <v>670</v>
      </c>
      <c r="C24" s="29">
        <v>1065.43</v>
      </c>
      <c r="D24" s="29">
        <v>900</v>
      </c>
      <c r="E24" s="29">
        <v>165.43</v>
      </c>
      <c r="F24" s="30">
        <v>0.18381111111111112</v>
      </c>
      <c r="H24" s="29">
        <v>6643.46</v>
      </c>
      <c r="I24" s="29">
        <v>5400</v>
      </c>
      <c r="J24" s="29">
        <v>1243.46</v>
      </c>
      <c r="K24" s="30">
        <v>0.23027037037037038</v>
      </c>
      <c r="O24" s="29">
        <v>460</v>
      </c>
      <c r="S24" s="29">
        <v>1509</v>
      </c>
      <c r="T24" s="29">
        <v>955092.21</v>
      </c>
      <c r="U24" s="29">
        <v>1021393.86</v>
      </c>
      <c r="V24" s="29">
        <v>6751.85</v>
      </c>
      <c r="W24" s="29">
        <v>12750</v>
      </c>
      <c r="Y24" s="31">
        <v>4</v>
      </c>
      <c r="Z24" s="29">
        <v>330077.28999999998</v>
      </c>
      <c r="AA24" s="29">
        <v>350787.57</v>
      </c>
      <c r="AD24" s="32">
        <v>460</v>
      </c>
      <c r="AE24" s="32">
        <v>1015.5</v>
      </c>
      <c r="AF24" s="32">
        <v>900</v>
      </c>
      <c r="AG24" s="32">
        <v>115.5</v>
      </c>
      <c r="AH24" s="32">
        <v>1509</v>
      </c>
      <c r="AI24" s="32">
        <v>6751.85</v>
      </c>
      <c r="AJ24" s="32">
        <v>3372.34</v>
      </c>
      <c r="AK24" s="32">
        <v>2700</v>
      </c>
      <c r="AL24" s="32">
        <v>12750</v>
      </c>
      <c r="AM24" s="32">
        <v>672.34</v>
      </c>
      <c r="AN24" s="32">
        <v>1</v>
      </c>
      <c r="AO24" s="32">
        <v>1</v>
      </c>
    </row>
    <row r="25" spans="1:41">
      <c r="A25" s="38" t="s">
        <v>1049</v>
      </c>
      <c r="B25" s="22" t="s">
        <v>1050</v>
      </c>
      <c r="C25" s="29">
        <v>7412.22</v>
      </c>
      <c r="D25" s="29">
        <v>4830</v>
      </c>
      <c r="E25" s="29">
        <v>2582.2199999999998</v>
      </c>
      <c r="F25" s="30">
        <v>0.5346211180124224</v>
      </c>
      <c r="G25" s="22" t="s">
        <v>1051</v>
      </c>
      <c r="H25" s="29">
        <v>29830.45</v>
      </c>
      <c r="I25" s="29">
        <v>15480</v>
      </c>
      <c r="J25" s="29">
        <v>14350.45</v>
      </c>
      <c r="K25" s="30">
        <v>0.92703165374676999</v>
      </c>
      <c r="O25" s="29">
        <v>295</v>
      </c>
      <c r="S25" s="29">
        <v>447.33</v>
      </c>
      <c r="T25" s="29">
        <v>955092.21</v>
      </c>
      <c r="U25" s="29">
        <v>1021393.86</v>
      </c>
      <c r="V25" s="29">
        <v>2453.6799999999998</v>
      </c>
      <c r="W25" s="29">
        <v>63360</v>
      </c>
      <c r="Y25" s="31">
        <v>4</v>
      </c>
      <c r="Z25" s="29">
        <v>330077.28999999998</v>
      </c>
      <c r="AA25" s="29">
        <v>350787.57</v>
      </c>
      <c r="AD25" s="32">
        <v>295</v>
      </c>
      <c r="AE25" s="32">
        <v>4716.5</v>
      </c>
      <c r="AF25" s="32">
        <v>2130</v>
      </c>
      <c r="AG25" s="32">
        <v>2586.5</v>
      </c>
      <c r="AH25" s="32">
        <v>447.33</v>
      </c>
      <c r="AI25" s="32">
        <v>2453.6799999999998</v>
      </c>
      <c r="AJ25" s="32">
        <v>10186.86</v>
      </c>
      <c r="AK25" s="32">
        <v>3690</v>
      </c>
      <c r="AL25" s="32">
        <v>63360</v>
      </c>
      <c r="AM25" s="32">
        <v>6496.86</v>
      </c>
      <c r="AN25" s="32">
        <v>1</v>
      </c>
      <c r="AO25" s="32">
        <v>1</v>
      </c>
    </row>
    <row r="26" spans="1:41">
      <c r="A26" s="38" t="s">
        <v>671</v>
      </c>
      <c r="B26" s="22" t="s">
        <v>672</v>
      </c>
      <c r="C26" s="29">
        <v>3990.14</v>
      </c>
      <c r="D26" s="29">
        <v>0</v>
      </c>
      <c r="E26" s="29">
        <v>3990.14</v>
      </c>
      <c r="F26" s="30">
        <v>1</v>
      </c>
      <c r="G26" s="22" t="s">
        <v>1052</v>
      </c>
      <c r="H26" s="29">
        <v>18182.39</v>
      </c>
      <c r="I26" s="29">
        <v>0</v>
      </c>
      <c r="J26" s="29">
        <v>18182.39</v>
      </c>
      <c r="K26" s="30">
        <v>1</v>
      </c>
      <c r="O26" s="29">
        <v>0</v>
      </c>
      <c r="S26" s="29">
        <v>0</v>
      </c>
      <c r="T26" s="29">
        <v>955092.21</v>
      </c>
      <c r="U26" s="29">
        <v>1021393.86</v>
      </c>
      <c r="V26" s="29">
        <v>2561.5700000000002</v>
      </c>
      <c r="W26" s="29">
        <v>0</v>
      </c>
      <c r="Y26" s="31">
        <v>4</v>
      </c>
      <c r="Z26" s="29">
        <v>330077.28999999998</v>
      </c>
      <c r="AA26" s="29">
        <v>350787.57</v>
      </c>
      <c r="AD26" s="32">
        <v>0</v>
      </c>
      <c r="AE26" s="32">
        <v>2932.92</v>
      </c>
      <c r="AF26" s="32">
        <v>0</v>
      </c>
      <c r="AG26" s="32">
        <v>2932.92</v>
      </c>
      <c r="AH26" s="32">
        <v>0</v>
      </c>
      <c r="AI26" s="32">
        <v>2561.5700000000002</v>
      </c>
      <c r="AJ26" s="32">
        <v>6949.99</v>
      </c>
      <c r="AK26" s="32">
        <v>0</v>
      </c>
      <c r="AL26" s="32">
        <v>0</v>
      </c>
      <c r="AM26" s="32">
        <v>6949.99</v>
      </c>
      <c r="AN26" s="32">
        <v>1</v>
      </c>
      <c r="AO26" s="32">
        <v>1</v>
      </c>
    </row>
    <row r="27" spans="1:41">
      <c r="A27" s="38" t="s">
        <v>673</v>
      </c>
      <c r="B27" s="22" t="s">
        <v>674</v>
      </c>
      <c r="C27" s="29">
        <v>2762.34</v>
      </c>
      <c r="D27" s="29">
        <v>0</v>
      </c>
      <c r="E27" s="29">
        <v>2762.34</v>
      </c>
      <c r="F27" s="30">
        <v>1</v>
      </c>
      <c r="H27" s="29">
        <v>4233.0200000000004</v>
      </c>
      <c r="I27" s="29">
        <v>2950</v>
      </c>
      <c r="J27" s="29">
        <v>1283.02</v>
      </c>
      <c r="K27" s="30">
        <v>0.43492203389830508</v>
      </c>
      <c r="O27" s="29">
        <v>0</v>
      </c>
      <c r="S27" s="29">
        <v>0</v>
      </c>
      <c r="T27" s="29">
        <v>955092.21</v>
      </c>
      <c r="U27" s="29">
        <v>1021393.86</v>
      </c>
      <c r="V27" s="29">
        <v>0</v>
      </c>
      <c r="W27" s="29">
        <v>5900</v>
      </c>
      <c r="Y27" s="31">
        <v>4</v>
      </c>
      <c r="Z27" s="29">
        <v>330077.28999999998</v>
      </c>
      <c r="AA27" s="29">
        <v>350787.57</v>
      </c>
      <c r="AD27" s="32">
        <v>0</v>
      </c>
      <c r="AE27" s="32">
        <v>0</v>
      </c>
      <c r="AF27" s="32">
        <v>0</v>
      </c>
      <c r="AG27" s="32">
        <v>0</v>
      </c>
      <c r="AH27" s="32">
        <v>0</v>
      </c>
      <c r="AI27" s="32">
        <v>0</v>
      </c>
      <c r="AJ27" s="32">
        <v>0</v>
      </c>
      <c r="AK27" s="32">
        <v>1475</v>
      </c>
      <c r="AL27" s="32">
        <v>5900</v>
      </c>
      <c r="AM27" s="32">
        <v>-1475</v>
      </c>
      <c r="AN27" s="32">
        <v>1</v>
      </c>
      <c r="AO27" s="32">
        <v>1</v>
      </c>
    </row>
    <row r="28" spans="1:41">
      <c r="A28" s="38" t="s">
        <v>675</v>
      </c>
      <c r="B28" s="22" t="s">
        <v>676</v>
      </c>
      <c r="C28" s="29">
        <v>3391.32</v>
      </c>
      <c r="D28" s="29">
        <v>3699</v>
      </c>
      <c r="E28" s="29">
        <v>-307.68</v>
      </c>
      <c r="F28" s="30">
        <v>-8.3179237631792372E-2</v>
      </c>
      <c r="G28" s="22" t="s">
        <v>1053</v>
      </c>
      <c r="H28" s="29">
        <v>20654.689999999999</v>
      </c>
      <c r="I28" s="29">
        <v>21947.4</v>
      </c>
      <c r="J28" s="29">
        <v>-1292.71</v>
      </c>
      <c r="K28" s="30">
        <v>-5.8900370886756516E-2</v>
      </c>
      <c r="O28" s="29">
        <v>0</v>
      </c>
      <c r="S28" s="29">
        <v>0</v>
      </c>
      <c r="T28" s="29">
        <v>955092.21</v>
      </c>
      <c r="U28" s="29">
        <v>1021393.86</v>
      </c>
      <c r="V28" s="29">
        <v>7864.69</v>
      </c>
      <c r="W28" s="29">
        <v>44757.9</v>
      </c>
      <c r="Y28" s="31">
        <v>4</v>
      </c>
      <c r="Z28" s="29">
        <v>330077.28999999998</v>
      </c>
      <c r="AA28" s="29">
        <v>350787.57</v>
      </c>
      <c r="AD28" s="32">
        <v>0</v>
      </c>
      <c r="AE28" s="32">
        <v>3420.78</v>
      </c>
      <c r="AF28" s="32">
        <v>3699</v>
      </c>
      <c r="AG28" s="32">
        <v>-278.22000000000003</v>
      </c>
      <c r="AH28" s="32">
        <v>0</v>
      </c>
      <c r="AI28" s="32">
        <v>7864.69</v>
      </c>
      <c r="AJ28" s="32">
        <v>10120.25</v>
      </c>
      <c r="AK28" s="32">
        <v>10850.4</v>
      </c>
      <c r="AL28" s="32">
        <v>44757.9</v>
      </c>
      <c r="AM28" s="32">
        <v>-730.15</v>
      </c>
      <c r="AN28" s="32">
        <v>1</v>
      </c>
      <c r="AO28" s="32">
        <v>1</v>
      </c>
    </row>
    <row r="29" spans="1:41">
      <c r="A29" s="38" t="s">
        <v>679</v>
      </c>
      <c r="B29" s="22" t="s">
        <v>680</v>
      </c>
      <c r="C29" s="29">
        <v>17337.14</v>
      </c>
      <c r="D29" s="29">
        <v>20388.599999999999</v>
      </c>
      <c r="E29" s="29">
        <v>-3051.46</v>
      </c>
      <c r="F29" s="30">
        <v>-0.14966500887750997</v>
      </c>
      <c r="G29" s="22" t="s">
        <v>1054</v>
      </c>
      <c r="H29" s="29">
        <v>114521.96</v>
      </c>
      <c r="I29" s="29">
        <v>125935.12</v>
      </c>
      <c r="J29" s="29">
        <v>-11413.16</v>
      </c>
      <c r="K29" s="30">
        <v>-9.0627300787897769E-2</v>
      </c>
      <c r="O29" s="29">
        <v>15855.77</v>
      </c>
      <c r="S29" s="29">
        <v>54638.7</v>
      </c>
      <c r="T29" s="29">
        <v>955092.21</v>
      </c>
      <c r="U29" s="29">
        <v>1021393.86</v>
      </c>
      <c r="V29" s="29">
        <v>227078.89</v>
      </c>
      <c r="W29" s="29">
        <v>267336.18</v>
      </c>
      <c r="Y29" s="31">
        <v>4</v>
      </c>
      <c r="Z29" s="29">
        <v>330077.28999999998</v>
      </c>
      <c r="AA29" s="29">
        <v>350787.57</v>
      </c>
      <c r="AD29" s="32">
        <v>15855.77</v>
      </c>
      <c r="AE29" s="32">
        <v>18676.13</v>
      </c>
      <c r="AF29" s="32">
        <v>19377</v>
      </c>
      <c r="AG29" s="32">
        <v>-700.87</v>
      </c>
      <c r="AH29" s="32">
        <v>54638.7</v>
      </c>
      <c r="AI29" s="32">
        <v>227078.89</v>
      </c>
      <c r="AJ29" s="32">
        <v>61865.07</v>
      </c>
      <c r="AK29" s="32">
        <v>63499.42</v>
      </c>
      <c r="AL29" s="32">
        <v>267336.18</v>
      </c>
      <c r="AM29" s="32">
        <v>-1634.35</v>
      </c>
      <c r="AN29" s="32">
        <v>1</v>
      </c>
      <c r="AO29" s="32">
        <v>1</v>
      </c>
    </row>
    <row r="30" spans="1:41">
      <c r="A30" s="38" t="s">
        <v>681</v>
      </c>
      <c r="B30" s="22" t="s">
        <v>682</v>
      </c>
      <c r="C30" s="29">
        <v>9080.11</v>
      </c>
      <c r="D30" s="29">
        <v>4725</v>
      </c>
      <c r="E30" s="29">
        <v>4355.1099999999997</v>
      </c>
      <c r="F30" s="30">
        <v>0.92171640211640216</v>
      </c>
      <c r="G30" s="22" t="s">
        <v>1055</v>
      </c>
      <c r="H30" s="29">
        <v>41501.019999999997</v>
      </c>
      <c r="I30" s="29">
        <v>20475</v>
      </c>
      <c r="J30" s="29">
        <v>21026.02</v>
      </c>
      <c r="K30" s="30">
        <v>1.0269118437118436</v>
      </c>
      <c r="O30" s="29">
        <v>2494.69</v>
      </c>
      <c r="S30" s="29">
        <v>6997.3</v>
      </c>
      <c r="T30" s="29">
        <v>955092.21</v>
      </c>
      <c r="U30" s="29">
        <v>1021393.86</v>
      </c>
      <c r="V30" s="29">
        <v>30299</v>
      </c>
      <c r="W30" s="29">
        <v>59850</v>
      </c>
      <c r="Y30" s="31">
        <v>4</v>
      </c>
      <c r="Z30" s="29">
        <v>330077.28999999998</v>
      </c>
      <c r="AA30" s="29">
        <v>350787.57</v>
      </c>
      <c r="AD30" s="32">
        <v>2494.69</v>
      </c>
      <c r="AE30" s="32">
        <v>6996.58</v>
      </c>
      <c r="AF30" s="32">
        <v>3150</v>
      </c>
      <c r="AG30" s="32">
        <v>3846.58</v>
      </c>
      <c r="AH30" s="32">
        <v>6997.3</v>
      </c>
      <c r="AI30" s="32">
        <v>30299</v>
      </c>
      <c r="AJ30" s="32">
        <v>15746.74</v>
      </c>
      <c r="AK30" s="32">
        <v>7875</v>
      </c>
      <c r="AL30" s="32">
        <v>59850</v>
      </c>
      <c r="AM30" s="32">
        <v>7871.74</v>
      </c>
      <c r="AN30" s="32">
        <v>1</v>
      </c>
      <c r="AO30" s="32">
        <v>1</v>
      </c>
    </row>
    <row r="31" spans="1:41">
      <c r="A31" s="38" t="s">
        <v>683</v>
      </c>
      <c r="B31" s="22" t="s">
        <v>684</v>
      </c>
      <c r="C31" s="29">
        <v>1589.65</v>
      </c>
      <c r="D31" s="29">
        <v>1077</v>
      </c>
      <c r="E31" s="29">
        <v>512.65</v>
      </c>
      <c r="F31" s="30">
        <v>0.47599814298978643</v>
      </c>
      <c r="H31" s="29">
        <v>7119.39</v>
      </c>
      <c r="I31" s="29">
        <v>5487</v>
      </c>
      <c r="J31" s="29">
        <v>1632.39</v>
      </c>
      <c r="K31" s="30">
        <v>0.29750136686714052</v>
      </c>
      <c r="O31" s="29">
        <v>598.46</v>
      </c>
      <c r="S31" s="29">
        <v>1840.93</v>
      </c>
      <c r="T31" s="29">
        <v>955092.21</v>
      </c>
      <c r="U31" s="29">
        <v>1021393.86</v>
      </c>
      <c r="V31" s="29">
        <v>7282.32</v>
      </c>
      <c r="W31" s="29">
        <v>13314</v>
      </c>
      <c r="Y31" s="31">
        <v>4</v>
      </c>
      <c r="Z31" s="29">
        <v>330077.28999999998</v>
      </c>
      <c r="AA31" s="29">
        <v>350787.57</v>
      </c>
      <c r="AD31" s="32">
        <v>598.46</v>
      </c>
      <c r="AE31" s="32">
        <v>1142.17</v>
      </c>
      <c r="AF31" s="32">
        <v>882</v>
      </c>
      <c r="AG31" s="32">
        <v>260.17</v>
      </c>
      <c r="AH31" s="32">
        <v>1840.93</v>
      </c>
      <c r="AI31" s="32">
        <v>7282.32</v>
      </c>
      <c r="AJ31" s="32">
        <v>2773.39</v>
      </c>
      <c r="AK31" s="32">
        <v>2451</v>
      </c>
      <c r="AL31" s="32">
        <v>13314</v>
      </c>
      <c r="AM31" s="32">
        <v>322.39</v>
      </c>
      <c r="AN31" s="32">
        <v>1</v>
      </c>
      <c r="AO31" s="32">
        <v>1</v>
      </c>
    </row>
    <row r="32" spans="1:41">
      <c r="A32" s="38" t="s">
        <v>685</v>
      </c>
      <c r="B32" s="22" t="s">
        <v>686</v>
      </c>
      <c r="C32" s="29">
        <v>2817.19</v>
      </c>
      <c r="D32" s="29">
        <v>3699</v>
      </c>
      <c r="E32" s="29">
        <v>-881.81</v>
      </c>
      <c r="F32" s="30">
        <v>-0.23839145715058124</v>
      </c>
      <c r="H32" s="29">
        <v>18355.22</v>
      </c>
      <c r="I32" s="29">
        <v>21947.4</v>
      </c>
      <c r="J32" s="29">
        <v>-3592.18</v>
      </c>
      <c r="K32" s="30">
        <v>-0.1636722345243628</v>
      </c>
      <c r="O32" s="29">
        <v>3474.73</v>
      </c>
      <c r="S32" s="29">
        <v>10328.23</v>
      </c>
      <c r="T32" s="29">
        <v>955092.21</v>
      </c>
      <c r="U32" s="29">
        <v>1021393.86</v>
      </c>
      <c r="V32" s="29">
        <v>39846.639999999999</v>
      </c>
      <c r="W32" s="29">
        <v>44757.9</v>
      </c>
      <c r="Y32" s="31">
        <v>4</v>
      </c>
      <c r="Z32" s="29">
        <v>330077.28999999998</v>
      </c>
      <c r="AA32" s="29">
        <v>350787.57</v>
      </c>
      <c r="AD32" s="32">
        <v>3474.73</v>
      </c>
      <c r="AE32" s="32">
        <v>2995.36</v>
      </c>
      <c r="AF32" s="32">
        <v>3699</v>
      </c>
      <c r="AG32" s="32">
        <v>-703.64</v>
      </c>
      <c r="AH32" s="32">
        <v>10328.23</v>
      </c>
      <c r="AI32" s="32">
        <v>39846.639999999999</v>
      </c>
      <c r="AJ32" s="32">
        <v>8637.94</v>
      </c>
      <c r="AK32" s="32">
        <v>10850.4</v>
      </c>
      <c r="AL32" s="32">
        <v>44757.9</v>
      </c>
      <c r="AM32" s="32">
        <v>-2212.46</v>
      </c>
      <c r="AN32" s="32">
        <v>1</v>
      </c>
      <c r="AO32" s="32">
        <v>1</v>
      </c>
    </row>
    <row r="33" spans="1:41">
      <c r="A33" s="38" t="s">
        <v>687</v>
      </c>
      <c r="B33" s="22" t="s">
        <v>688</v>
      </c>
      <c r="C33" s="29">
        <v>6477.35</v>
      </c>
      <c r="D33" s="29">
        <v>6000</v>
      </c>
      <c r="E33" s="29">
        <v>477.35</v>
      </c>
      <c r="F33" s="30">
        <v>7.9558333333333328E-2</v>
      </c>
      <c r="H33" s="29">
        <v>43251.87</v>
      </c>
      <c r="I33" s="29">
        <v>36000</v>
      </c>
      <c r="J33" s="29">
        <v>7251.87</v>
      </c>
      <c r="K33" s="30">
        <v>0.20144083333333335</v>
      </c>
      <c r="O33" s="29">
        <v>11475</v>
      </c>
      <c r="S33" s="29">
        <v>35878.949999999997</v>
      </c>
      <c r="T33" s="29">
        <v>955092.21</v>
      </c>
      <c r="U33" s="29">
        <v>1021393.86</v>
      </c>
      <c r="V33" s="29">
        <v>117831.01</v>
      </c>
      <c r="W33" s="29">
        <v>66000</v>
      </c>
      <c r="Y33" s="31">
        <v>4</v>
      </c>
      <c r="Z33" s="29">
        <v>330077.28999999998</v>
      </c>
      <c r="AA33" s="29">
        <v>350787.57</v>
      </c>
      <c r="AD33" s="32">
        <v>11475</v>
      </c>
      <c r="AE33" s="32">
        <v>5715</v>
      </c>
      <c r="AF33" s="32">
        <v>6000</v>
      </c>
      <c r="AG33" s="32">
        <v>-285</v>
      </c>
      <c r="AH33" s="32">
        <v>35878.949999999997</v>
      </c>
      <c r="AI33" s="32">
        <v>117831.01</v>
      </c>
      <c r="AJ33" s="32">
        <v>24622.74</v>
      </c>
      <c r="AK33" s="32">
        <v>18000</v>
      </c>
      <c r="AL33" s="32">
        <v>66000</v>
      </c>
      <c r="AM33" s="32">
        <v>6622.74</v>
      </c>
      <c r="AN33" s="32">
        <v>1</v>
      </c>
      <c r="AO33" s="32">
        <v>1</v>
      </c>
    </row>
    <row r="34" spans="1:41">
      <c r="A34" s="38" t="s">
        <v>994</v>
      </c>
      <c r="B34" s="22" t="s">
        <v>995</v>
      </c>
      <c r="C34" s="29">
        <v>460.49</v>
      </c>
      <c r="D34" s="29">
        <v>175</v>
      </c>
      <c r="E34" s="29">
        <v>285.49</v>
      </c>
      <c r="F34" s="30">
        <v>1.6313714285714287</v>
      </c>
      <c r="H34" s="29">
        <v>1305.3900000000001</v>
      </c>
      <c r="I34" s="29">
        <v>350</v>
      </c>
      <c r="J34" s="29">
        <v>955.39</v>
      </c>
      <c r="K34" s="30">
        <v>2.7296857142857145</v>
      </c>
      <c r="O34" s="29">
        <v>266.18</v>
      </c>
      <c r="S34" s="29">
        <v>459.63</v>
      </c>
      <c r="T34" s="29">
        <v>955092.21</v>
      </c>
      <c r="U34" s="29">
        <v>1021393.86</v>
      </c>
      <c r="V34" s="29">
        <v>627.11</v>
      </c>
      <c r="W34" s="29">
        <v>1050</v>
      </c>
      <c r="Y34" s="31">
        <v>4</v>
      </c>
      <c r="Z34" s="29">
        <v>330077.28999999998</v>
      </c>
      <c r="AA34" s="29">
        <v>350787.57</v>
      </c>
      <c r="AD34" s="32">
        <v>266.18</v>
      </c>
      <c r="AE34" s="32">
        <v>0</v>
      </c>
      <c r="AF34" s="32">
        <v>175</v>
      </c>
      <c r="AG34" s="32">
        <v>-175</v>
      </c>
      <c r="AH34" s="32">
        <v>459.63</v>
      </c>
      <c r="AI34" s="32">
        <v>627.11</v>
      </c>
      <c r="AJ34" s="32">
        <v>0</v>
      </c>
      <c r="AK34" s="32">
        <v>175</v>
      </c>
      <c r="AL34" s="32">
        <v>1050</v>
      </c>
      <c r="AM34" s="32">
        <v>-175</v>
      </c>
      <c r="AN34" s="32">
        <v>1</v>
      </c>
      <c r="AO34" s="32">
        <v>1</v>
      </c>
    </row>
    <row r="35" spans="1:41">
      <c r="A35" s="38" t="s">
        <v>689</v>
      </c>
      <c r="B35" s="22" t="s">
        <v>690</v>
      </c>
      <c r="C35" s="29">
        <v>434.24</v>
      </c>
      <c r="D35" s="29">
        <v>0</v>
      </c>
      <c r="E35" s="29">
        <v>434.24</v>
      </c>
      <c r="F35" s="30">
        <v>1</v>
      </c>
      <c r="H35" s="29">
        <v>576.83000000000004</v>
      </c>
      <c r="I35" s="29">
        <v>0</v>
      </c>
      <c r="J35" s="29">
        <v>576.83000000000004</v>
      </c>
      <c r="K35" s="30">
        <v>1</v>
      </c>
      <c r="O35" s="29">
        <v>0</v>
      </c>
      <c r="S35" s="29">
        <v>0</v>
      </c>
      <c r="T35" s="29">
        <v>955092.21</v>
      </c>
      <c r="U35" s="29">
        <v>1021393.86</v>
      </c>
      <c r="V35" s="29">
        <v>1406.68</v>
      </c>
      <c r="W35" s="29">
        <v>33480</v>
      </c>
      <c r="Y35" s="31">
        <v>4</v>
      </c>
      <c r="Z35" s="29">
        <v>330077.28999999998</v>
      </c>
      <c r="AA35" s="29">
        <v>350787.57</v>
      </c>
      <c r="AD35" s="32">
        <v>0</v>
      </c>
      <c r="AE35" s="32">
        <v>2527.9299999999998</v>
      </c>
      <c r="AF35" s="32">
        <v>1215</v>
      </c>
      <c r="AG35" s="32">
        <v>1312.93</v>
      </c>
      <c r="AH35" s="32">
        <v>0</v>
      </c>
      <c r="AI35" s="32">
        <v>1406.68</v>
      </c>
      <c r="AJ35" s="32">
        <v>5684.31</v>
      </c>
      <c r="AK35" s="32">
        <v>2295</v>
      </c>
      <c r="AL35" s="32">
        <v>33480</v>
      </c>
      <c r="AM35" s="32">
        <v>3389.31</v>
      </c>
      <c r="AN35" s="32">
        <v>1</v>
      </c>
      <c r="AO35" s="32">
        <v>1</v>
      </c>
    </row>
    <row r="36" spans="1:41">
      <c r="A36" s="38" t="s">
        <v>691</v>
      </c>
      <c r="B36" s="22" t="s">
        <v>692</v>
      </c>
      <c r="C36" s="29">
        <v>4237.3500000000004</v>
      </c>
      <c r="D36" s="29">
        <v>2565</v>
      </c>
      <c r="E36" s="29">
        <v>1672.35</v>
      </c>
      <c r="F36" s="30">
        <v>0.65198830409356723</v>
      </c>
      <c r="G36" s="22" t="s">
        <v>1056</v>
      </c>
      <c r="H36" s="29">
        <v>17037.599999999999</v>
      </c>
      <c r="I36" s="29">
        <v>8640</v>
      </c>
      <c r="J36" s="29">
        <v>8397.6</v>
      </c>
      <c r="K36" s="30">
        <v>0.9719444444444445</v>
      </c>
      <c r="O36" s="29">
        <v>7702</v>
      </c>
      <c r="S36" s="29">
        <v>19353.7</v>
      </c>
      <c r="T36" s="29">
        <v>955092.21</v>
      </c>
      <c r="U36" s="29">
        <v>1021393.86</v>
      </c>
      <c r="V36" s="29">
        <v>72999.95</v>
      </c>
      <c r="W36" s="29">
        <v>1200</v>
      </c>
      <c r="Y36" s="31">
        <v>4</v>
      </c>
      <c r="Z36" s="29">
        <v>330077.28999999998</v>
      </c>
      <c r="AA36" s="29">
        <v>350787.57</v>
      </c>
      <c r="AD36" s="32">
        <v>7702</v>
      </c>
      <c r="AE36" s="32">
        <v>125</v>
      </c>
      <c r="AF36" s="32">
        <v>100</v>
      </c>
      <c r="AG36" s="32">
        <v>25</v>
      </c>
      <c r="AH36" s="32">
        <v>19353.7</v>
      </c>
      <c r="AI36" s="32">
        <v>72999.95</v>
      </c>
      <c r="AJ36" s="32">
        <v>1622.05</v>
      </c>
      <c r="AK36" s="32">
        <v>300</v>
      </c>
      <c r="AL36" s="32">
        <v>1200</v>
      </c>
      <c r="AM36" s="32">
        <v>1322.05</v>
      </c>
      <c r="AN36" s="32">
        <v>1</v>
      </c>
      <c r="AO36" s="32">
        <v>1</v>
      </c>
    </row>
    <row r="37" spans="1:41">
      <c r="A37" s="38" t="s">
        <v>693</v>
      </c>
      <c r="B37" s="22" t="s">
        <v>694</v>
      </c>
      <c r="C37" s="29">
        <v>74.44</v>
      </c>
      <c r="D37" s="29">
        <v>100</v>
      </c>
      <c r="E37" s="29">
        <v>-25.56</v>
      </c>
      <c r="F37" s="30">
        <v>-0.25559999999999999</v>
      </c>
      <c r="H37" s="29">
        <v>1946.49</v>
      </c>
      <c r="I37" s="29">
        <v>600</v>
      </c>
      <c r="J37" s="29">
        <v>1346.49</v>
      </c>
      <c r="K37" s="30">
        <v>2.2441499999999999</v>
      </c>
      <c r="O37" s="29">
        <v>0</v>
      </c>
      <c r="S37" s="29">
        <v>50</v>
      </c>
      <c r="T37" s="29">
        <v>955092.21</v>
      </c>
      <c r="U37" s="29">
        <v>1021393.86</v>
      </c>
      <c r="V37" s="29">
        <v>1275</v>
      </c>
      <c r="W37" s="29">
        <v>375</v>
      </c>
      <c r="Y37" s="31">
        <v>4</v>
      </c>
      <c r="Z37" s="29">
        <v>330077.28999999998</v>
      </c>
      <c r="AA37" s="29">
        <v>350787.57</v>
      </c>
      <c r="AD37" s="32">
        <v>0</v>
      </c>
      <c r="AE37" s="32">
        <v>225</v>
      </c>
      <c r="AF37" s="32">
        <v>0</v>
      </c>
      <c r="AG37" s="32">
        <v>225</v>
      </c>
      <c r="AH37" s="32">
        <v>50</v>
      </c>
      <c r="AI37" s="32">
        <v>1275</v>
      </c>
      <c r="AJ37" s="32">
        <v>450</v>
      </c>
      <c r="AK37" s="32">
        <v>150</v>
      </c>
      <c r="AL37" s="32">
        <v>375</v>
      </c>
      <c r="AM37" s="32">
        <v>300</v>
      </c>
      <c r="AN37" s="32">
        <v>1</v>
      </c>
      <c r="AO37" s="32">
        <v>1</v>
      </c>
    </row>
    <row r="38" spans="1:41">
      <c r="A38" s="38" t="s">
        <v>695</v>
      </c>
      <c r="B38" s="22" t="s">
        <v>696</v>
      </c>
      <c r="C38" s="29">
        <v>375</v>
      </c>
      <c r="D38" s="29">
        <v>0</v>
      </c>
      <c r="E38" s="29">
        <v>375</v>
      </c>
      <c r="F38" s="30">
        <v>1</v>
      </c>
      <c r="H38" s="29">
        <v>1050</v>
      </c>
      <c r="I38" s="29">
        <v>300</v>
      </c>
      <c r="J38" s="29">
        <v>750</v>
      </c>
      <c r="K38" s="30">
        <v>2.5</v>
      </c>
      <c r="O38" s="29">
        <v>0</v>
      </c>
      <c r="S38" s="29">
        <v>0</v>
      </c>
      <c r="T38" s="29">
        <v>955092.21</v>
      </c>
      <c r="U38" s="29">
        <v>1021393.86</v>
      </c>
      <c r="V38" s="29">
        <v>0</v>
      </c>
      <c r="W38" s="29">
        <v>1200</v>
      </c>
      <c r="Y38" s="31">
        <v>4</v>
      </c>
      <c r="Z38" s="29">
        <v>330077.28999999998</v>
      </c>
      <c r="AA38" s="29">
        <v>350787.57</v>
      </c>
      <c r="AD38" s="32">
        <v>0</v>
      </c>
      <c r="AE38" s="32">
        <v>1000</v>
      </c>
      <c r="AF38" s="32">
        <v>200</v>
      </c>
      <c r="AG38" s="32">
        <v>800</v>
      </c>
      <c r="AH38" s="32">
        <v>0</v>
      </c>
      <c r="AI38" s="32">
        <v>0</v>
      </c>
      <c r="AJ38" s="32">
        <v>1200</v>
      </c>
      <c r="AK38" s="32">
        <v>200</v>
      </c>
      <c r="AL38" s="32">
        <v>1200</v>
      </c>
      <c r="AM38" s="32">
        <v>1000</v>
      </c>
      <c r="AN38" s="32">
        <v>1</v>
      </c>
      <c r="AO38" s="32">
        <v>1</v>
      </c>
    </row>
    <row r="39" spans="1:41">
      <c r="A39" s="38" t="s">
        <v>697</v>
      </c>
      <c r="B39" s="22" t="s">
        <v>698</v>
      </c>
      <c r="C39" s="29">
        <v>350</v>
      </c>
      <c r="D39" s="29">
        <v>200</v>
      </c>
      <c r="E39" s="29">
        <v>150</v>
      </c>
      <c r="F39" s="30">
        <v>0.75</v>
      </c>
      <c r="H39" s="29">
        <v>2550</v>
      </c>
      <c r="I39" s="29">
        <v>400</v>
      </c>
      <c r="J39" s="29">
        <v>2150</v>
      </c>
      <c r="K39" s="30">
        <v>5.375</v>
      </c>
      <c r="O39" s="29">
        <v>0</v>
      </c>
      <c r="S39" s="29">
        <v>1708.1</v>
      </c>
      <c r="T39" s="29">
        <v>955092.21</v>
      </c>
      <c r="U39" s="29">
        <v>1021393.86</v>
      </c>
      <c r="V39" s="29">
        <v>62917.75</v>
      </c>
      <c r="W39" s="29">
        <v>27000</v>
      </c>
      <c r="Y39" s="31">
        <v>4</v>
      </c>
      <c r="Z39" s="29">
        <v>330077.28999999998</v>
      </c>
      <c r="AA39" s="29">
        <v>350787.57</v>
      </c>
      <c r="AD39" s="32">
        <v>0</v>
      </c>
      <c r="AE39" s="32">
        <v>3064.8</v>
      </c>
      <c r="AF39" s="32">
        <v>2500</v>
      </c>
      <c r="AG39" s="32">
        <v>564.79999999999995</v>
      </c>
      <c r="AH39" s="32">
        <v>1708.1</v>
      </c>
      <c r="AI39" s="32">
        <v>62917.75</v>
      </c>
      <c r="AJ39" s="32">
        <v>6071.14</v>
      </c>
      <c r="AK39" s="32">
        <v>7500</v>
      </c>
      <c r="AL39" s="32">
        <v>27000</v>
      </c>
      <c r="AM39" s="32">
        <v>-1428.86</v>
      </c>
      <c r="AN39" s="32">
        <v>1</v>
      </c>
      <c r="AO39" s="32">
        <v>1</v>
      </c>
    </row>
    <row r="40" spans="1:41">
      <c r="A40" s="38" t="s">
        <v>699</v>
      </c>
      <c r="B40" s="22" t="s">
        <v>700</v>
      </c>
      <c r="C40" s="29">
        <v>6763.82</v>
      </c>
      <c r="D40" s="29">
        <v>2500</v>
      </c>
      <c r="E40" s="29">
        <v>4263.82</v>
      </c>
      <c r="F40" s="30">
        <v>1.7055279999999999</v>
      </c>
      <c r="G40" s="22" t="s">
        <v>1057</v>
      </c>
      <c r="H40" s="29">
        <v>25725.45</v>
      </c>
      <c r="I40" s="29">
        <v>15000</v>
      </c>
      <c r="J40" s="29">
        <v>10725.45</v>
      </c>
      <c r="K40" s="30">
        <v>0.71503000000000005</v>
      </c>
      <c r="O40" s="29">
        <v>0</v>
      </c>
      <c r="S40" s="29">
        <v>600</v>
      </c>
      <c r="T40" s="29">
        <v>955092.21</v>
      </c>
      <c r="U40" s="29">
        <v>1021393.86</v>
      </c>
      <c r="V40" s="29">
        <v>600</v>
      </c>
      <c r="W40" s="29">
        <v>1500</v>
      </c>
      <c r="Y40" s="31">
        <v>4</v>
      </c>
      <c r="Z40" s="29">
        <v>330077.28999999998</v>
      </c>
      <c r="AA40" s="29">
        <v>350787.57</v>
      </c>
      <c r="AD40" s="32">
        <v>0</v>
      </c>
      <c r="AE40" s="32">
        <v>0</v>
      </c>
      <c r="AF40" s="32">
        <v>250</v>
      </c>
      <c r="AG40" s="32">
        <v>-250</v>
      </c>
      <c r="AH40" s="32">
        <v>600</v>
      </c>
      <c r="AI40" s="32">
        <v>600</v>
      </c>
      <c r="AJ40" s="32">
        <v>0</v>
      </c>
      <c r="AK40" s="32">
        <v>250</v>
      </c>
      <c r="AL40" s="32">
        <v>1500</v>
      </c>
      <c r="AM40" s="32">
        <v>-250</v>
      </c>
      <c r="AN40" s="32">
        <v>1</v>
      </c>
      <c r="AO40" s="32">
        <v>1</v>
      </c>
    </row>
    <row r="41" spans="1:41">
      <c r="A41" s="38" t="s">
        <v>701</v>
      </c>
      <c r="B41" s="22" t="s">
        <v>702</v>
      </c>
      <c r="C41" s="29">
        <v>0</v>
      </c>
      <c r="D41" s="29">
        <v>250</v>
      </c>
      <c r="E41" s="29">
        <v>-250</v>
      </c>
      <c r="F41" s="30">
        <v>-1</v>
      </c>
      <c r="H41" s="29">
        <v>0</v>
      </c>
      <c r="I41" s="29">
        <v>500</v>
      </c>
      <c r="J41" s="29">
        <v>-500</v>
      </c>
      <c r="K41" s="30">
        <v>-1</v>
      </c>
      <c r="O41" s="29">
        <v>1735</v>
      </c>
      <c r="S41" s="29">
        <v>3100</v>
      </c>
      <c r="T41" s="29">
        <v>955092.21</v>
      </c>
      <c r="U41" s="29">
        <v>1021393.86</v>
      </c>
      <c r="V41" s="29">
        <v>13355.8</v>
      </c>
      <c r="W41" s="29">
        <v>12800</v>
      </c>
      <c r="Y41" s="31">
        <v>4</v>
      </c>
      <c r="Z41" s="29">
        <v>330077.28999999998</v>
      </c>
      <c r="AA41" s="29">
        <v>350787.57</v>
      </c>
      <c r="AD41" s="32">
        <v>1735</v>
      </c>
      <c r="AE41" s="32">
        <v>3450</v>
      </c>
      <c r="AF41" s="32">
        <v>1200</v>
      </c>
      <c r="AG41" s="32">
        <v>2250</v>
      </c>
      <c r="AH41" s="32">
        <v>3100</v>
      </c>
      <c r="AI41" s="32">
        <v>13355.8</v>
      </c>
      <c r="AJ41" s="32">
        <v>9696.2099999999991</v>
      </c>
      <c r="AK41" s="32">
        <v>3400</v>
      </c>
      <c r="AL41" s="32">
        <v>12800</v>
      </c>
      <c r="AM41" s="32">
        <v>6296.21</v>
      </c>
      <c r="AN41" s="32">
        <v>1</v>
      </c>
      <c r="AO41" s="32">
        <v>1</v>
      </c>
    </row>
    <row r="42" spans="1:41">
      <c r="A42" s="38" t="s">
        <v>703</v>
      </c>
      <c r="B42" s="22" t="s">
        <v>704</v>
      </c>
      <c r="C42" s="29">
        <v>1885.96</v>
      </c>
      <c r="D42" s="29">
        <v>1100</v>
      </c>
      <c r="E42" s="29">
        <v>785.96</v>
      </c>
      <c r="F42" s="30">
        <v>0.71450909090909087</v>
      </c>
      <c r="H42" s="29">
        <v>16307.17</v>
      </c>
      <c r="I42" s="29">
        <v>6800</v>
      </c>
      <c r="J42" s="29">
        <v>9507.17</v>
      </c>
      <c r="K42" s="30">
        <v>1.3981132352941177</v>
      </c>
      <c r="O42" s="29">
        <v>0</v>
      </c>
      <c r="S42" s="29">
        <v>0</v>
      </c>
      <c r="T42" s="29">
        <v>955092.21</v>
      </c>
      <c r="U42" s="29">
        <v>1021393.86</v>
      </c>
      <c r="V42" s="29">
        <v>0</v>
      </c>
      <c r="W42" s="29">
        <v>2400</v>
      </c>
      <c r="Y42" s="31">
        <v>4</v>
      </c>
      <c r="Z42" s="29">
        <v>330077.28999999998</v>
      </c>
      <c r="AA42" s="29">
        <v>350787.57</v>
      </c>
      <c r="AD42" s="32">
        <v>0</v>
      </c>
      <c r="AE42" s="32">
        <v>0</v>
      </c>
      <c r="AF42" s="32">
        <v>200</v>
      </c>
      <c r="AG42" s="32">
        <v>-200</v>
      </c>
      <c r="AH42" s="32">
        <v>0</v>
      </c>
      <c r="AI42" s="32">
        <v>0</v>
      </c>
      <c r="AJ42" s="32">
        <v>0</v>
      </c>
      <c r="AK42" s="32">
        <v>600</v>
      </c>
      <c r="AL42" s="32">
        <v>2400</v>
      </c>
      <c r="AM42" s="32">
        <v>-600</v>
      </c>
      <c r="AN42" s="32">
        <v>1</v>
      </c>
      <c r="AO42" s="32">
        <v>1</v>
      </c>
    </row>
    <row r="43" spans="1:41">
      <c r="A43" s="38" t="s">
        <v>705</v>
      </c>
      <c r="B43" s="22" t="s">
        <v>706</v>
      </c>
      <c r="C43" s="29">
        <v>6506.17</v>
      </c>
      <c r="D43" s="29">
        <v>200</v>
      </c>
      <c r="E43" s="29">
        <v>6306.17</v>
      </c>
      <c r="F43" s="30">
        <v>31.530850000000001</v>
      </c>
      <c r="G43" s="22" t="s">
        <v>1058</v>
      </c>
      <c r="H43" s="29">
        <v>7238.92</v>
      </c>
      <c r="I43" s="29">
        <v>1200</v>
      </c>
      <c r="J43" s="29">
        <v>6038.92</v>
      </c>
      <c r="K43" s="30">
        <v>5.0324333333333335</v>
      </c>
      <c r="O43" s="29">
        <v>2830</v>
      </c>
      <c r="S43" s="29">
        <v>5742</v>
      </c>
      <c r="T43" s="29">
        <v>955092.21</v>
      </c>
      <c r="U43" s="29">
        <v>1021393.86</v>
      </c>
      <c r="V43" s="29">
        <v>11858.07</v>
      </c>
      <c r="W43" s="29">
        <v>9000</v>
      </c>
      <c r="Y43" s="31">
        <v>4</v>
      </c>
      <c r="Z43" s="29">
        <v>330077.28999999998</v>
      </c>
      <c r="AA43" s="29">
        <v>350787.57</v>
      </c>
      <c r="AD43" s="32">
        <v>2830</v>
      </c>
      <c r="AE43" s="32">
        <v>402.47</v>
      </c>
      <c r="AF43" s="32">
        <v>750</v>
      </c>
      <c r="AG43" s="32">
        <v>-347.53</v>
      </c>
      <c r="AH43" s="32">
        <v>5742</v>
      </c>
      <c r="AI43" s="32">
        <v>11858.07</v>
      </c>
      <c r="AJ43" s="32">
        <v>3130.85</v>
      </c>
      <c r="AK43" s="32">
        <v>2250</v>
      </c>
      <c r="AL43" s="32">
        <v>9000</v>
      </c>
      <c r="AM43" s="32">
        <v>880.85</v>
      </c>
      <c r="AN43" s="32">
        <v>1</v>
      </c>
      <c r="AO43" s="32">
        <v>1</v>
      </c>
    </row>
    <row r="44" spans="1:41">
      <c r="A44" s="38" t="s">
        <v>707</v>
      </c>
      <c r="B44" s="22" t="s">
        <v>708</v>
      </c>
      <c r="C44" s="29">
        <v>2500</v>
      </c>
      <c r="D44" s="29">
        <v>750</v>
      </c>
      <c r="E44" s="29">
        <v>1750</v>
      </c>
      <c r="F44" s="30">
        <v>2.3333333333333335</v>
      </c>
      <c r="G44" s="22" t="s">
        <v>1059</v>
      </c>
      <c r="H44" s="29">
        <v>9622.85</v>
      </c>
      <c r="I44" s="29">
        <v>4500</v>
      </c>
      <c r="J44" s="29">
        <v>5122.8500000000004</v>
      </c>
      <c r="K44" s="30">
        <v>1.138411111111111</v>
      </c>
      <c r="O44" s="29">
        <v>0</v>
      </c>
      <c r="S44" s="29">
        <v>0</v>
      </c>
      <c r="T44" s="29">
        <v>955092.21</v>
      </c>
      <c r="U44" s="29">
        <v>1021393.86</v>
      </c>
      <c r="V44" s="29">
        <v>650</v>
      </c>
      <c r="W44" s="29">
        <v>19750</v>
      </c>
      <c r="Y44" s="31">
        <v>4</v>
      </c>
      <c r="Z44" s="29">
        <v>330077.28999999998</v>
      </c>
      <c r="AA44" s="29">
        <v>350787.57</v>
      </c>
      <c r="AD44" s="32">
        <v>0</v>
      </c>
      <c r="AE44" s="32">
        <v>0</v>
      </c>
      <c r="AF44" s="32">
        <v>2000</v>
      </c>
      <c r="AG44" s="32">
        <v>-2000</v>
      </c>
      <c r="AH44" s="32">
        <v>0</v>
      </c>
      <c r="AI44" s="32">
        <v>650</v>
      </c>
      <c r="AJ44" s="32">
        <v>150.38999999999999</v>
      </c>
      <c r="AK44" s="32">
        <v>6000</v>
      </c>
      <c r="AL44" s="32">
        <v>19750</v>
      </c>
      <c r="AM44" s="32">
        <v>-5849.61</v>
      </c>
      <c r="AN44" s="32">
        <v>1</v>
      </c>
      <c r="AO44" s="32">
        <v>1</v>
      </c>
    </row>
    <row r="45" spans="1:41">
      <c r="A45" s="38" t="s">
        <v>709</v>
      </c>
      <c r="B45" s="22" t="s">
        <v>1003</v>
      </c>
      <c r="C45" s="29">
        <v>2332.5100000000002</v>
      </c>
      <c r="D45" s="29">
        <v>2000</v>
      </c>
      <c r="E45" s="29">
        <v>332.51</v>
      </c>
      <c r="F45" s="30">
        <v>0.16625499999999999</v>
      </c>
      <c r="H45" s="29">
        <v>11720.71</v>
      </c>
      <c r="I45" s="29">
        <v>12000</v>
      </c>
      <c r="J45" s="29">
        <v>-279.29000000000002</v>
      </c>
      <c r="K45" s="30">
        <v>-2.3274166666666665E-2</v>
      </c>
      <c r="O45" s="34">
        <v>47186.829999999994</v>
      </c>
      <c r="S45" s="34">
        <v>142653.87000000002</v>
      </c>
      <c r="V45" s="34">
        <v>607660.01000000013</v>
      </c>
      <c r="W45" s="34">
        <v>687780.98</v>
      </c>
      <c r="Y45" s="36">
        <v>4</v>
      </c>
      <c r="AD45" s="37">
        <v>47186.829999999994</v>
      </c>
      <c r="AE45" s="37">
        <v>58406.140000000007</v>
      </c>
      <c r="AF45" s="37">
        <v>48427</v>
      </c>
      <c r="AG45" s="37">
        <v>9979.1399999999976</v>
      </c>
      <c r="AH45" s="37">
        <v>142653.87000000002</v>
      </c>
      <c r="AI45" s="37">
        <v>607660.01000000013</v>
      </c>
      <c r="AJ45" s="37">
        <v>172280.27000000002</v>
      </c>
      <c r="AK45" s="37">
        <v>144511.22</v>
      </c>
      <c r="AL45" s="37">
        <v>687780.98</v>
      </c>
      <c r="AM45" s="37">
        <v>27769.049999999996</v>
      </c>
    </row>
    <row r="46" spans="1:41">
      <c r="B46" s="33" t="s">
        <v>30</v>
      </c>
      <c r="C46" s="34">
        <v>81842.87</v>
      </c>
      <c r="D46" s="34">
        <v>55158.6</v>
      </c>
      <c r="E46" s="34">
        <v>26684.269999999993</v>
      </c>
      <c r="F46" s="35">
        <v>0.48377351854470552</v>
      </c>
      <c r="H46" s="34">
        <v>399374.88</v>
      </c>
      <c r="I46" s="34">
        <v>305911.92</v>
      </c>
      <c r="J46" s="34">
        <v>93462.96</v>
      </c>
      <c r="K46" s="35">
        <v>0.30552245234510644</v>
      </c>
      <c r="O46" s="34">
        <v>342629.2</v>
      </c>
      <c r="S46" s="34">
        <v>994516.63</v>
      </c>
      <c r="V46" s="34">
        <v>3726574.1999999993</v>
      </c>
      <c r="W46" s="34">
        <v>4460443.6600000011</v>
      </c>
      <c r="Y46" s="36">
        <v>4</v>
      </c>
      <c r="AD46" s="37">
        <v>342629.2</v>
      </c>
      <c r="AE46" s="37">
        <v>330077.28999999998</v>
      </c>
      <c r="AF46" s="37">
        <v>350787.57</v>
      </c>
      <c r="AG46" s="37">
        <v>-20710.28000000001</v>
      </c>
      <c r="AH46" s="37">
        <v>994516.63</v>
      </c>
      <c r="AI46" s="37">
        <v>3726574.1999999993</v>
      </c>
      <c r="AJ46" s="37">
        <v>955092.20999999985</v>
      </c>
      <c r="AK46" s="37">
        <v>1021393.86</v>
      </c>
      <c r="AL46" s="37">
        <v>4460443.6600000011</v>
      </c>
      <c r="AM46" s="37">
        <v>-66301.650000000009</v>
      </c>
    </row>
    <row r="47" spans="1:41">
      <c r="B47" s="33" t="s">
        <v>19</v>
      </c>
      <c r="C47" s="34">
        <v>346342.73999999993</v>
      </c>
      <c r="D47" s="34">
        <v>365227.12</v>
      </c>
      <c r="E47" s="34">
        <v>-18884.380000000008</v>
      </c>
      <c r="F47" s="35">
        <v>-5.1705853606928226E-2</v>
      </c>
      <c r="H47" s="34">
        <v>1995080.7499999993</v>
      </c>
      <c r="I47" s="34">
        <v>2105288.3199999998</v>
      </c>
      <c r="J47" s="34">
        <v>-110207.57000000004</v>
      </c>
      <c r="K47" s="35">
        <v>-5.2347970087061539E-2</v>
      </c>
    </row>
    <row r="48" spans="1:41">
      <c r="A48" s="26" t="s">
        <v>39</v>
      </c>
    </row>
    <row r="49" spans="1:41">
      <c r="A49" s="27" t="s">
        <v>711</v>
      </c>
    </row>
    <row r="50" spans="1:41">
      <c r="A50" s="39" t="s">
        <v>40</v>
      </c>
      <c r="O50" s="29">
        <v>9197.7900000000009</v>
      </c>
      <c r="S50" s="29">
        <v>25281.57</v>
      </c>
      <c r="T50" s="29">
        <v>955092.21</v>
      </c>
      <c r="U50" s="29">
        <v>1021393.86</v>
      </c>
      <c r="V50" s="29">
        <v>78228.539999999994</v>
      </c>
      <c r="W50" s="29">
        <v>71442</v>
      </c>
      <c r="Y50" s="31">
        <v>5</v>
      </c>
      <c r="Z50" s="29">
        <v>330077.28999999998</v>
      </c>
      <c r="AA50" s="29">
        <v>350787.57</v>
      </c>
      <c r="AD50" s="32">
        <v>-9197.7900000000009</v>
      </c>
      <c r="AE50" s="32">
        <v>-7788.46</v>
      </c>
      <c r="AF50" s="32">
        <v>-7905</v>
      </c>
      <c r="AG50" s="32">
        <v>116.54</v>
      </c>
      <c r="AH50" s="32">
        <v>-25281.57</v>
      </c>
      <c r="AI50" s="32">
        <v>-78228.539999999994</v>
      </c>
      <c r="AJ50" s="32">
        <v>-18173.080000000002</v>
      </c>
      <c r="AK50" s="32">
        <v>-18445</v>
      </c>
      <c r="AL50" s="32">
        <v>-71442</v>
      </c>
      <c r="AM50" s="32">
        <v>271.92</v>
      </c>
      <c r="AN50" s="32">
        <v>-1</v>
      </c>
      <c r="AO50" s="32">
        <v>1</v>
      </c>
    </row>
    <row r="51" spans="1:41">
      <c r="A51" s="40" t="s">
        <v>712</v>
      </c>
      <c r="B51" s="22" t="s">
        <v>713</v>
      </c>
      <c r="C51" s="29">
        <v>5192.3100000000004</v>
      </c>
      <c r="D51" s="29">
        <v>5661</v>
      </c>
      <c r="E51" s="29">
        <v>468.69</v>
      </c>
      <c r="F51" s="30">
        <v>8.2792792792792794E-2</v>
      </c>
      <c r="H51" s="29">
        <v>33750</v>
      </c>
      <c r="I51" s="29">
        <v>34646</v>
      </c>
      <c r="J51" s="29">
        <v>896</v>
      </c>
      <c r="K51" s="30">
        <v>2.586157132136466E-2</v>
      </c>
      <c r="O51" s="29">
        <v>0</v>
      </c>
      <c r="S51" s="29">
        <v>111.64</v>
      </c>
      <c r="T51" s="29">
        <v>955092.21</v>
      </c>
      <c r="U51" s="29">
        <v>1021393.86</v>
      </c>
      <c r="V51" s="29">
        <v>32910.269999999997</v>
      </c>
      <c r="W51" s="29">
        <v>48264</v>
      </c>
      <c r="Y51" s="31">
        <v>5</v>
      </c>
      <c r="Z51" s="29">
        <v>330077.28999999998</v>
      </c>
      <c r="AA51" s="29">
        <v>350787.57</v>
      </c>
      <c r="AD51" s="32">
        <v>0</v>
      </c>
      <c r="AE51" s="32">
        <v>-5668.27</v>
      </c>
      <c r="AF51" s="32">
        <v>-5409</v>
      </c>
      <c r="AG51" s="32">
        <v>-259.27</v>
      </c>
      <c r="AH51" s="32">
        <v>-111.64</v>
      </c>
      <c r="AI51" s="32">
        <v>-32910.269999999997</v>
      </c>
      <c r="AJ51" s="32">
        <v>-12692.57</v>
      </c>
      <c r="AK51" s="32">
        <v>-12655</v>
      </c>
      <c r="AL51" s="32">
        <v>-48264</v>
      </c>
      <c r="AM51" s="32">
        <v>-37.57</v>
      </c>
      <c r="AN51" s="32">
        <v>-1</v>
      </c>
      <c r="AO51" s="32">
        <v>1</v>
      </c>
    </row>
    <row r="52" spans="1:41">
      <c r="A52" s="40" t="s">
        <v>714</v>
      </c>
      <c r="B52" s="22" t="s">
        <v>715</v>
      </c>
      <c r="C52" s="29">
        <v>4342.12</v>
      </c>
      <c r="D52" s="29">
        <v>3785</v>
      </c>
      <c r="E52" s="29">
        <v>-557.12</v>
      </c>
      <c r="F52" s="30">
        <v>-0.14719154557463673</v>
      </c>
      <c r="H52" s="29">
        <v>24852.05</v>
      </c>
      <c r="I52" s="29">
        <v>23686</v>
      </c>
      <c r="J52" s="29">
        <v>-1166.05</v>
      </c>
      <c r="K52" s="30">
        <v>-4.9229502659799036E-2</v>
      </c>
      <c r="O52" s="29">
        <v>0</v>
      </c>
      <c r="S52" s="29">
        <v>3626.71</v>
      </c>
      <c r="T52" s="29">
        <v>955092.21</v>
      </c>
      <c r="U52" s="29">
        <v>1021393.86</v>
      </c>
      <c r="V52" s="29">
        <v>47201.15</v>
      </c>
      <c r="W52" s="29">
        <v>38600</v>
      </c>
      <c r="Y52" s="31">
        <v>5</v>
      </c>
      <c r="Z52" s="29">
        <v>330077.28999999998</v>
      </c>
      <c r="AA52" s="29">
        <v>350787.57</v>
      </c>
      <c r="AD52" s="32">
        <v>0</v>
      </c>
      <c r="AE52" s="32">
        <v>-4266.0200000000004</v>
      </c>
      <c r="AF52" s="32">
        <v>-4435</v>
      </c>
      <c r="AG52" s="32">
        <v>168.98</v>
      </c>
      <c r="AH52" s="32">
        <v>-3626.71</v>
      </c>
      <c r="AI52" s="32">
        <v>-47201.15</v>
      </c>
      <c r="AJ52" s="32">
        <v>-10040.18</v>
      </c>
      <c r="AK52" s="32">
        <v>-10381</v>
      </c>
      <c r="AL52" s="32">
        <v>-38600</v>
      </c>
      <c r="AM52" s="32">
        <v>340.82</v>
      </c>
      <c r="AN52" s="32">
        <v>-1</v>
      </c>
      <c r="AO52" s="32">
        <v>1</v>
      </c>
    </row>
    <row r="53" spans="1:41">
      <c r="A53" s="40" t="s">
        <v>716</v>
      </c>
      <c r="B53" s="22" t="s">
        <v>717</v>
      </c>
      <c r="C53" s="29">
        <v>2814.66</v>
      </c>
      <c r="D53" s="29">
        <v>2973</v>
      </c>
      <c r="E53" s="29">
        <v>158.34</v>
      </c>
      <c r="F53" s="30">
        <v>5.3259334006054489E-2</v>
      </c>
      <c r="H53" s="29">
        <v>18515.45</v>
      </c>
      <c r="I53" s="29">
        <v>19300</v>
      </c>
      <c r="J53" s="29">
        <v>784.55</v>
      </c>
      <c r="K53" s="30">
        <v>4.065025906735751E-2</v>
      </c>
      <c r="O53" s="29">
        <v>-546.09</v>
      </c>
      <c r="S53" s="29">
        <v>9443.94</v>
      </c>
      <c r="T53" s="29">
        <v>955092.21</v>
      </c>
      <c r="U53" s="29">
        <v>1021393.86</v>
      </c>
      <c r="V53" s="29">
        <v>54328.09</v>
      </c>
      <c r="W53" s="29">
        <v>68760</v>
      </c>
      <c r="Y53" s="31">
        <v>5</v>
      </c>
      <c r="Z53" s="29">
        <v>330077.28999999998</v>
      </c>
      <c r="AA53" s="29">
        <v>350787.57</v>
      </c>
      <c r="AD53" s="32">
        <v>546.09</v>
      </c>
      <c r="AE53" s="32">
        <v>-7726.21</v>
      </c>
      <c r="AF53" s="32">
        <v>-7895</v>
      </c>
      <c r="AG53" s="32">
        <v>168.79</v>
      </c>
      <c r="AH53" s="32">
        <v>-9443.94</v>
      </c>
      <c r="AI53" s="32">
        <v>-54328.09</v>
      </c>
      <c r="AJ53" s="32">
        <v>-17108.12</v>
      </c>
      <c r="AK53" s="32">
        <v>-18489</v>
      </c>
      <c r="AL53" s="32">
        <v>-68760</v>
      </c>
      <c r="AM53" s="32">
        <v>1380.88</v>
      </c>
      <c r="AN53" s="32">
        <v>-1</v>
      </c>
      <c r="AO53" s="32">
        <v>1</v>
      </c>
    </row>
    <row r="54" spans="1:41">
      <c r="A54" s="40" t="s">
        <v>718</v>
      </c>
      <c r="B54" s="22" t="s">
        <v>719</v>
      </c>
      <c r="C54" s="29">
        <v>4927.3100000000004</v>
      </c>
      <c r="D54" s="29">
        <v>5297</v>
      </c>
      <c r="E54" s="29">
        <v>369.69</v>
      </c>
      <c r="F54" s="30">
        <v>6.9792335284123083E-2</v>
      </c>
      <c r="H54" s="29">
        <v>31613.62</v>
      </c>
      <c r="I54" s="29">
        <v>34380</v>
      </c>
      <c r="J54" s="29">
        <v>2766.38</v>
      </c>
      <c r="K54" s="30">
        <v>8.0464805119255384E-2</v>
      </c>
      <c r="O54" s="29">
        <v>6525.31</v>
      </c>
      <c r="S54" s="29">
        <v>13812.19</v>
      </c>
      <c r="T54" s="29">
        <v>955092.21</v>
      </c>
      <c r="U54" s="29">
        <v>1021393.86</v>
      </c>
      <c r="V54" s="29">
        <v>63235.87</v>
      </c>
      <c r="W54" s="29">
        <v>91980</v>
      </c>
      <c r="Y54" s="31">
        <v>5</v>
      </c>
      <c r="Z54" s="29">
        <v>330077.28999999998</v>
      </c>
      <c r="AA54" s="29">
        <v>350787.57</v>
      </c>
      <c r="AD54" s="32">
        <v>-6525.31</v>
      </c>
      <c r="AE54" s="32">
        <v>-10597.25</v>
      </c>
      <c r="AF54" s="32">
        <v>-10575</v>
      </c>
      <c r="AG54" s="32">
        <v>-22.25</v>
      </c>
      <c r="AH54" s="32">
        <v>-13812.19</v>
      </c>
      <c r="AI54" s="32">
        <v>-63235.87</v>
      </c>
      <c r="AJ54" s="32">
        <v>-32162.959999999999</v>
      </c>
      <c r="AK54" s="32">
        <v>-24741</v>
      </c>
      <c r="AL54" s="32">
        <v>-91980</v>
      </c>
      <c r="AM54" s="32">
        <v>-7421.96</v>
      </c>
      <c r="AN54" s="32">
        <v>-1</v>
      </c>
      <c r="AO54" s="32">
        <v>1</v>
      </c>
    </row>
    <row r="55" spans="1:41">
      <c r="A55" s="40" t="s">
        <v>720</v>
      </c>
      <c r="B55" s="22" t="s">
        <v>721</v>
      </c>
      <c r="C55" s="29">
        <v>8014.18</v>
      </c>
      <c r="D55" s="29">
        <v>7083</v>
      </c>
      <c r="E55" s="29">
        <v>-931.18</v>
      </c>
      <c r="F55" s="30">
        <v>-0.13146689255964986</v>
      </c>
      <c r="H55" s="29">
        <v>56073.2</v>
      </c>
      <c r="I55" s="29">
        <v>45990</v>
      </c>
      <c r="J55" s="29">
        <v>-10083.200000000001</v>
      </c>
      <c r="K55" s="30">
        <v>-0.21924766253533376</v>
      </c>
      <c r="O55" s="34">
        <v>15177.010000000002</v>
      </c>
      <c r="S55" s="34">
        <v>52276.05</v>
      </c>
      <c r="V55" s="34">
        <v>275903.92</v>
      </c>
      <c r="W55" s="34">
        <v>319046</v>
      </c>
      <c r="Y55" s="36">
        <v>5</v>
      </c>
      <c r="AD55" s="37">
        <v>-15177.010000000002</v>
      </c>
      <c r="AE55" s="37">
        <v>-36046.21</v>
      </c>
      <c r="AF55" s="37">
        <v>-36219</v>
      </c>
      <c r="AG55" s="37">
        <v>172.79000000000002</v>
      </c>
      <c r="AH55" s="37">
        <v>-52276.05</v>
      </c>
      <c r="AI55" s="37">
        <v>-275903.92</v>
      </c>
      <c r="AJ55" s="37">
        <v>-90176.91</v>
      </c>
      <c r="AK55" s="37">
        <v>-84711</v>
      </c>
      <c r="AL55" s="37">
        <v>-319046</v>
      </c>
      <c r="AM55" s="37">
        <v>-5465.91</v>
      </c>
    </row>
    <row r="56" spans="1:41">
      <c r="B56" s="33" t="s">
        <v>40</v>
      </c>
      <c r="C56" s="34">
        <v>25290.58</v>
      </c>
      <c r="D56" s="34">
        <v>24799</v>
      </c>
      <c r="E56" s="34">
        <v>-491.57999999999993</v>
      </c>
      <c r="F56" s="35">
        <v>-1.9822573490866566E-2</v>
      </c>
      <c r="H56" s="34">
        <v>164804.32</v>
      </c>
      <c r="I56" s="34">
        <v>158002</v>
      </c>
      <c r="J56" s="34">
        <v>-6802.3200000000006</v>
      </c>
      <c r="K56" s="35">
        <v>-4.3052113264389062E-2</v>
      </c>
    </row>
    <row r="57" spans="1:41">
      <c r="A57" s="39" t="s">
        <v>726</v>
      </c>
      <c r="O57" s="29">
        <v>0</v>
      </c>
      <c r="S57" s="29">
        <v>0</v>
      </c>
      <c r="T57" s="29">
        <v>955092.21</v>
      </c>
      <c r="U57" s="29">
        <v>1021393.86</v>
      </c>
      <c r="V57" s="29">
        <v>13888.3</v>
      </c>
      <c r="W57" s="29">
        <v>27653.31</v>
      </c>
      <c r="Y57" s="31">
        <v>5</v>
      </c>
      <c r="Z57" s="29">
        <v>330077.28999999998</v>
      </c>
      <c r="AA57" s="29">
        <v>350787.57</v>
      </c>
      <c r="AD57" s="32">
        <v>0</v>
      </c>
      <c r="AE57" s="32">
        <v>-2727.91</v>
      </c>
      <c r="AF57" s="32">
        <v>-3042.39</v>
      </c>
      <c r="AG57" s="32">
        <v>314.48</v>
      </c>
      <c r="AH57" s="32">
        <v>0</v>
      </c>
      <c r="AI57" s="32">
        <v>-13888.3</v>
      </c>
      <c r="AJ57" s="32">
        <v>-8664.5300000000007</v>
      </c>
      <c r="AK57" s="32">
        <v>-7295.23</v>
      </c>
      <c r="AL57" s="32">
        <v>-27653.31</v>
      </c>
      <c r="AM57" s="32">
        <v>-1369.3</v>
      </c>
      <c r="AN57" s="32">
        <v>-1</v>
      </c>
      <c r="AO57" s="32">
        <v>1</v>
      </c>
    </row>
    <row r="58" spans="1:41">
      <c r="A58" s="40" t="s">
        <v>727</v>
      </c>
      <c r="B58" s="22" t="s">
        <v>728</v>
      </c>
      <c r="C58" s="29">
        <v>2254.86</v>
      </c>
      <c r="D58" s="29">
        <v>2168.73</v>
      </c>
      <c r="E58" s="29">
        <v>-86.13</v>
      </c>
      <c r="F58" s="30">
        <v>-3.9714487280574348E-2</v>
      </c>
      <c r="H58" s="29">
        <v>15148.19</v>
      </c>
      <c r="I58" s="29">
        <v>13716.8</v>
      </c>
      <c r="J58" s="29">
        <v>-1431.39</v>
      </c>
      <c r="K58" s="30">
        <v>-0.1043530561063805</v>
      </c>
      <c r="O58" s="29">
        <v>0</v>
      </c>
      <c r="S58" s="29">
        <v>0</v>
      </c>
      <c r="T58" s="29">
        <v>955092.21</v>
      </c>
      <c r="U58" s="29">
        <v>1021393.86</v>
      </c>
      <c r="V58" s="29">
        <v>18018.47</v>
      </c>
      <c r="W58" s="29">
        <v>14352</v>
      </c>
      <c r="Y58" s="31">
        <v>5</v>
      </c>
      <c r="Z58" s="29">
        <v>330077.28999999998</v>
      </c>
      <c r="AA58" s="29">
        <v>350787.57</v>
      </c>
      <c r="AD58" s="32">
        <v>0</v>
      </c>
      <c r="AE58" s="32">
        <v>-1354.73</v>
      </c>
      <c r="AF58" s="32">
        <v>-1196</v>
      </c>
      <c r="AG58" s="32">
        <v>-158.72999999999999</v>
      </c>
      <c r="AH58" s="32">
        <v>0</v>
      </c>
      <c r="AI58" s="32">
        <v>-18018.47</v>
      </c>
      <c r="AJ58" s="32">
        <v>-4237.97</v>
      </c>
      <c r="AK58" s="32">
        <v>-3588</v>
      </c>
      <c r="AL58" s="32">
        <v>-14352</v>
      </c>
      <c r="AM58" s="32">
        <v>-649.97</v>
      </c>
      <c r="AN58" s="32">
        <v>-1</v>
      </c>
      <c r="AO58" s="32">
        <v>1</v>
      </c>
    </row>
    <row r="59" spans="1:41">
      <c r="A59" s="40" t="s">
        <v>729</v>
      </c>
      <c r="B59" s="22" t="s">
        <v>730</v>
      </c>
      <c r="C59" s="29">
        <v>1981.61</v>
      </c>
      <c r="D59" s="29">
        <v>1196</v>
      </c>
      <c r="E59" s="29">
        <v>-785.61</v>
      </c>
      <c r="F59" s="30">
        <v>-0.65686454849498332</v>
      </c>
      <c r="H59" s="29">
        <v>8898.57</v>
      </c>
      <c r="I59" s="29">
        <v>7176</v>
      </c>
      <c r="J59" s="29">
        <v>-1722.57</v>
      </c>
      <c r="K59" s="30">
        <v>-0.24004598662207358</v>
      </c>
      <c r="O59" s="29">
        <v>1883.28</v>
      </c>
      <c r="S59" s="29">
        <v>7548.41</v>
      </c>
      <c r="T59" s="29">
        <v>955092.21</v>
      </c>
      <c r="U59" s="29">
        <v>1021393.86</v>
      </c>
      <c r="V59" s="29">
        <v>30182.15</v>
      </c>
      <c r="W59" s="29">
        <v>38740</v>
      </c>
      <c r="Y59" s="31">
        <v>5</v>
      </c>
      <c r="Z59" s="29">
        <v>330077.28999999998</v>
      </c>
      <c r="AA59" s="29">
        <v>350787.57</v>
      </c>
      <c r="AD59" s="32">
        <v>-1883.28</v>
      </c>
      <c r="AE59" s="32">
        <v>-2887.15</v>
      </c>
      <c r="AF59" s="32">
        <v>-3070</v>
      </c>
      <c r="AG59" s="32">
        <v>182.85</v>
      </c>
      <c r="AH59" s="32">
        <v>-7548.41</v>
      </c>
      <c r="AI59" s="32">
        <v>-30182.15</v>
      </c>
      <c r="AJ59" s="32">
        <v>-15036.89</v>
      </c>
      <c r="AK59" s="32">
        <v>-9210</v>
      </c>
      <c r="AL59" s="32">
        <v>-38740</v>
      </c>
      <c r="AM59" s="32">
        <v>-5826.89</v>
      </c>
      <c r="AN59" s="32">
        <v>-1</v>
      </c>
      <c r="AO59" s="32">
        <v>1</v>
      </c>
    </row>
    <row r="60" spans="1:41">
      <c r="A60" s="40" t="s">
        <v>731</v>
      </c>
      <c r="B60" s="22" t="s">
        <v>732</v>
      </c>
      <c r="C60" s="29">
        <v>4216.49</v>
      </c>
      <c r="D60" s="29">
        <v>3070</v>
      </c>
      <c r="E60" s="29">
        <v>-1146.49</v>
      </c>
      <c r="F60" s="30">
        <v>-0.37344951140065147</v>
      </c>
      <c r="G60" s="22" t="s">
        <v>1060</v>
      </c>
      <c r="H60" s="29">
        <v>25963.4</v>
      </c>
      <c r="I60" s="29">
        <v>18420</v>
      </c>
      <c r="J60" s="29">
        <v>-7543.4</v>
      </c>
      <c r="K60" s="30">
        <v>-0.40952225841476658</v>
      </c>
      <c r="O60" s="29">
        <v>480.38</v>
      </c>
      <c r="S60" s="29">
        <v>1627.87</v>
      </c>
      <c r="T60" s="29">
        <v>955092.21</v>
      </c>
      <c r="U60" s="29">
        <v>1021393.86</v>
      </c>
      <c r="V60" s="29">
        <v>9221.9</v>
      </c>
      <c r="W60" s="29">
        <v>4764</v>
      </c>
      <c r="Y60" s="31">
        <v>5</v>
      </c>
      <c r="Z60" s="29">
        <v>330077.28999999998</v>
      </c>
      <c r="AA60" s="29">
        <v>350787.57</v>
      </c>
      <c r="AD60" s="32">
        <v>-480.38</v>
      </c>
      <c r="AE60" s="32">
        <v>-473.02</v>
      </c>
      <c r="AF60" s="32">
        <v>-545</v>
      </c>
      <c r="AG60" s="32">
        <v>71.98</v>
      </c>
      <c r="AH60" s="32">
        <v>-1627.87</v>
      </c>
      <c r="AI60" s="32">
        <v>-9221.9</v>
      </c>
      <c r="AJ60" s="32">
        <v>-1217.93</v>
      </c>
      <c r="AK60" s="32">
        <v>-1279</v>
      </c>
      <c r="AL60" s="32">
        <v>-4764</v>
      </c>
      <c r="AM60" s="32">
        <v>61.07</v>
      </c>
      <c r="AN60" s="32">
        <v>-1</v>
      </c>
      <c r="AO60" s="32">
        <v>1</v>
      </c>
    </row>
    <row r="61" spans="1:41">
      <c r="A61" s="40" t="s">
        <v>733</v>
      </c>
      <c r="B61" s="22" t="s">
        <v>734</v>
      </c>
      <c r="C61" s="29">
        <v>400.52</v>
      </c>
      <c r="D61" s="29">
        <v>367</v>
      </c>
      <c r="E61" s="29">
        <v>-33.520000000000003</v>
      </c>
      <c r="F61" s="30">
        <v>-9.133514986376022E-2</v>
      </c>
      <c r="H61" s="29">
        <v>2491.59</v>
      </c>
      <c r="I61" s="29">
        <v>2380</v>
      </c>
      <c r="J61" s="29">
        <v>-111.59</v>
      </c>
      <c r="K61" s="30">
        <v>-4.6886554621848736E-2</v>
      </c>
      <c r="O61" s="29">
        <v>0</v>
      </c>
      <c r="S61" s="29">
        <v>0</v>
      </c>
      <c r="T61" s="29">
        <v>955092.21</v>
      </c>
      <c r="U61" s="29">
        <v>1021393.86</v>
      </c>
      <c r="V61" s="29">
        <v>713.47</v>
      </c>
      <c r="W61" s="29">
        <v>1800</v>
      </c>
      <c r="Y61" s="31">
        <v>5</v>
      </c>
      <c r="Z61" s="29">
        <v>330077.28999999998</v>
      </c>
      <c r="AA61" s="29">
        <v>350787.57</v>
      </c>
      <c r="AD61" s="32">
        <v>0</v>
      </c>
      <c r="AE61" s="32">
        <v>-860.69</v>
      </c>
      <c r="AF61" s="32">
        <v>-150</v>
      </c>
      <c r="AG61" s="32">
        <v>-710.69</v>
      </c>
      <c r="AH61" s="32">
        <v>0</v>
      </c>
      <c r="AI61" s="32">
        <v>-713.47</v>
      </c>
      <c r="AJ61" s="32">
        <v>-1679.86</v>
      </c>
      <c r="AK61" s="32">
        <v>-450</v>
      </c>
      <c r="AL61" s="32">
        <v>-1800</v>
      </c>
      <c r="AM61" s="32">
        <v>-1229.8599999999999</v>
      </c>
      <c r="AN61" s="32">
        <v>-1</v>
      </c>
      <c r="AO61" s="32">
        <v>1</v>
      </c>
    </row>
    <row r="62" spans="1:41">
      <c r="A62" s="40" t="s">
        <v>735</v>
      </c>
      <c r="B62" s="22" t="s">
        <v>736</v>
      </c>
      <c r="C62" s="29">
        <v>166.93</v>
      </c>
      <c r="D62" s="29">
        <v>150</v>
      </c>
      <c r="E62" s="29">
        <v>-16.93</v>
      </c>
      <c r="F62" s="30">
        <v>-0.11286666666666667</v>
      </c>
      <c r="H62" s="29">
        <v>2180.65</v>
      </c>
      <c r="I62" s="29">
        <v>900</v>
      </c>
      <c r="J62" s="29">
        <v>-1280.6500000000001</v>
      </c>
      <c r="K62" s="30">
        <v>-1.4229444444444443</v>
      </c>
      <c r="O62" s="34">
        <v>2363.66</v>
      </c>
      <c r="S62" s="34">
        <v>9176.2799999999988</v>
      </c>
      <c r="V62" s="34">
        <v>72024.289999999994</v>
      </c>
      <c r="W62" s="34">
        <v>87309.31</v>
      </c>
      <c r="Y62" s="36">
        <v>5</v>
      </c>
      <c r="AD62" s="37">
        <v>-2363.66</v>
      </c>
      <c r="AE62" s="37">
        <v>-8303.5</v>
      </c>
      <c r="AF62" s="37">
        <v>-8003.3899999999994</v>
      </c>
      <c r="AG62" s="37">
        <v>-300.11</v>
      </c>
      <c r="AH62" s="37">
        <v>-9176.2799999999988</v>
      </c>
      <c r="AI62" s="37">
        <v>-72024.289999999994</v>
      </c>
      <c r="AJ62" s="37">
        <v>-30837.18</v>
      </c>
      <c r="AK62" s="37">
        <v>-21822.23</v>
      </c>
      <c r="AL62" s="37">
        <v>-87309.31</v>
      </c>
      <c r="AM62" s="37">
        <v>-9014.9500000000007</v>
      </c>
    </row>
    <row r="63" spans="1:41">
      <c r="B63" s="33" t="s">
        <v>726</v>
      </c>
      <c r="C63" s="34">
        <v>9020.41</v>
      </c>
      <c r="D63" s="34">
        <v>6951.73</v>
      </c>
      <c r="E63" s="34">
        <v>-2068.6799999999998</v>
      </c>
      <c r="F63" s="35">
        <v>-0.29757772525687848</v>
      </c>
      <c r="H63" s="34">
        <v>54682.400000000001</v>
      </c>
      <c r="I63" s="34">
        <v>42592.800000000003</v>
      </c>
      <c r="J63" s="34">
        <v>-12089.6</v>
      </c>
      <c r="K63" s="35">
        <v>-0.28384140042448486</v>
      </c>
      <c r="O63" s="34">
        <v>17540.670000000002</v>
      </c>
      <c r="S63" s="34">
        <v>61452.330000000009</v>
      </c>
      <c r="V63" s="34">
        <v>347928.20999999996</v>
      </c>
      <c r="W63" s="34">
        <v>406355.31</v>
      </c>
      <c r="Y63" s="36">
        <v>5</v>
      </c>
      <c r="AD63" s="37">
        <v>-17540.670000000002</v>
      </c>
      <c r="AE63" s="37">
        <v>-44349.71</v>
      </c>
      <c r="AF63" s="37">
        <v>-44222.39</v>
      </c>
      <c r="AG63" s="37">
        <v>-127.31999999999994</v>
      </c>
      <c r="AH63" s="37">
        <v>-61452.330000000009</v>
      </c>
      <c r="AI63" s="37">
        <v>-347928.20999999996</v>
      </c>
      <c r="AJ63" s="37">
        <v>-121014.09</v>
      </c>
      <c r="AK63" s="37">
        <v>-106533.23</v>
      </c>
      <c r="AL63" s="37">
        <v>-406355.31</v>
      </c>
      <c r="AM63" s="37">
        <v>-14480.86</v>
      </c>
    </row>
    <row r="64" spans="1:41">
      <c r="B64" s="33" t="s">
        <v>711</v>
      </c>
      <c r="C64" s="34">
        <v>34310.99</v>
      </c>
      <c r="D64" s="34">
        <v>31750.73</v>
      </c>
      <c r="E64" s="34">
        <v>-2560.2599999999998</v>
      </c>
      <c r="F64" s="35">
        <v>-8.0636256237258161E-2</v>
      </c>
      <c r="H64" s="34">
        <v>219486.72</v>
      </c>
      <c r="I64" s="34">
        <v>200594.8</v>
      </c>
      <c r="J64" s="34">
        <v>-18891.920000000002</v>
      </c>
      <c r="K64" s="35">
        <v>-9.4179510136853009E-2</v>
      </c>
    </row>
    <row r="65" spans="1:41">
      <c r="A65" s="27" t="s">
        <v>737</v>
      </c>
      <c r="O65" s="29">
        <v>0</v>
      </c>
      <c r="S65" s="29">
        <v>0</v>
      </c>
      <c r="T65" s="29">
        <v>955092.21</v>
      </c>
      <c r="U65" s="29">
        <v>1021393.86</v>
      </c>
      <c r="V65" s="29">
        <v>0</v>
      </c>
      <c r="W65" s="29">
        <v>1200</v>
      </c>
      <c r="Y65" s="31">
        <v>5</v>
      </c>
      <c r="Z65" s="29">
        <v>330077.28999999998</v>
      </c>
      <c r="AA65" s="29">
        <v>350787.57</v>
      </c>
      <c r="AD65" s="32">
        <v>0</v>
      </c>
      <c r="AE65" s="32">
        <v>0</v>
      </c>
      <c r="AF65" s="32">
        <v>-100</v>
      </c>
      <c r="AG65" s="32">
        <v>100</v>
      </c>
      <c r="AH65" s="32">
        <v>0</v>
      </c>
      <c r="AI65" s="32">
        <v>0</v>
      </c>
      <c r="AJ65" s="32">
        <v>0</v>
      </c>
      <c r="AK65" s="32">
        <v>-300</v>
      </c>
      <c r="AL65" s="32">
        <v>-1200</v>
      </c>
      <c r="AM65" s="32">
        <v>300</v>
      </c>
      <c r="AN65" s="32">
        <v>-1</v>
      </c>
      <c r="AO65" s="32">
        <v>1</v>
      </c>
    </row>
    <row r="66" spans="1:41">
      <c r="A66" s="28" t="s">
        <v>738</v>
      </c>
      <c r="B66" s="22" t="s">
        <v>739</v>
      </c>
      <c r="C66" s="29">
        <v>0</v>
      </c>
      <c r="D66" s="29">
        <v>100</v>
      </c>
      <c r="E66" s="29">
        <v>100</v>
      </c>
      <c r="F66" s="30">
        <v>1</v>
      </c>
      <c r="H66" s="29">
        <v>0</v>
      </c>
      <c r="I66" s="29">
        <v>600</v>
      </c>
      <c r="J66" s="29">
        <v>600</v>
      </c>
      <c r="K66" s="30">
        <v>1</v>
      </c>
      <c r="O66" s="29">
        <v>0</v>
      </c>
      <c r="S66" s="29">
        <v>0</v>
      </c>
      <c r="T66" s="29">
        <v>955092.21</v>
      </c>
      <c r="U66" s="29">
        <v>1021393.86</v>
      </c>
      <c r="V66" s="29">
        <v>11800</v>
      </c>
      <c r="W66" s="29">
        <v>34800</v>
      </c>
      <c r="Y66" s="31">
        <v>5</v>
      </c>
      <c r="Z66" s="29">
        <v>330077.28999999998</v>
      </c>
      <c r="AA66" s="29">
        <v>350787.57</v>
      </c>
      <c r="AD66" s="32">
        <v>0</v>
      </c>
      <c r="AE66" s="32">
        <v>-2600</v>
      </c>
      <c r="AF66" s="32">
        <v>-2900</v>
      </c>
      <c r="AG66" s="32">
        <v>300</v>
      </c>
      <c r="AH66" s="32">
        <v>0</v>
      </c>
      <c r="AI66" s="32">
        <v>-11800</v>
      </c>
      <c r="AJ66" s="32">
        <v>-7800</v>
      </c>
      <c r="AK66" s="32">
        <v>-8700</v>
      </c>
      <c r="AL66" s="32">
        <v>-34800</v>
      </c>
      <c r="AM66" s="32">
        <v>900</v>
      </c>
      <c r="AN66" s="32">
        <v>-1</v>
      </c>
      <c r="AO66" s="32">
        <v>1</v>
      </c>
    </row>
    <row r="67" spans="1:41">
      <c r="A67" s="28" t="s">
        <v>740</v>
      </c>
      <c r="B67" s="22" t="s">
        <v>741</v>
      </c>
      <c r="C67" s="29">
        <v>2600</v>
      </c>
      <c r="D67" s="29">
        <v>2900</v>
      </c>
      <c r="E67" s="29">
        <v>300</v>
      </c>
      <c r="F67" s="30">
        <v>0.10344827586206896</v>
      </c>
      <c r="H67" s="29">
        <v>15600</v>
      </c>
      <c r="I67" s="29">
        <v>17400</v>
      </c>
      <c r="J67" s="29">
        <v>1800</v>
      </c>
      <c r="K67" s="30">
        <v>0.10344827586206896</v>
      </c>
      <c r="O67" s="29">
        <v>0</v>
      </c>
      <c r="S67" s="29">
        <v>0</v>
      </c>
      <c r="T67" s="29">
        <v>955092.21</v>
      </c>
      <c r="U67" s="29">
        <v>1021393.86</v>
      </c>
      <c r="V67" s="29">
        <v>750</v>
      </c>
      <c r="W67" s="29">
        <v>3000</v>
      </c>
      <c r="Y67" s="31">
        <v>5</v>
      </c>
      <c r="Z67" s="29">
        <v>330077.28999999998</v>
      </c>
      <c r="AA67" s="29">
        <v>350787.57</v>
      </c>
      <c r="AD67" s="32">
        <v>0</v>
      </c>
      <c r="AE67" s="32">
        <v>-308.24</v>
      </c>
      <c r="AF67" s="32">
        <v>-250</v>
      </c>
      <c r="AG67" s="32">
        <v>-58.24</v>
      </c>
      <c r="AH67" s="32">
        <v>0</v>
      </c>
      <c r="AI67" s="32">
        <v>-750</v>
      </c>
      <c r="AJ67" s="32">
        <v>-1116.24</v>
      </c>
      <c r="AK67" s="32">
        <v>-750</v>
      </c>
      <c r="AL67" s="32">
        <v>-3000</v>
      </c>
      <c r="AM67" s="32">
        <v>-366.24</v>
      </c>
      <c r="AN67" s="32">
        <v>-1</v>
      </c>
      <c r="AO67" s="32">
        <v>1</v>
      </c>
    </row>
    <row r="68" spans="1:41">
      <c r="A68" s="28" t="s">
        <v>742</v>
      </c>
      <c r="B68" s="22" t="s">
        <v>743</v>
      </c>
      <c r="C68" s="29">
        <v>308.24</v>
      </c>
      <c r="D68" s="29">
        <v>250</v>
      </c>
      <c r="E68" s="29">
        <v>-58.24</v>
      </c>
      <c r="F68" s="30">
        <v>-0.23296</v>
      </c>
      <c r="H68" s="29">
        <v>2098.3200000000002</v>
      </c>
      <c r="I68" s="29">
        <v>1500</v>
      </c>
      <c r="J68" s="29">
        <v>-598.32000000000005</v>
      </c>
      <c r="K68" s="30">
        <v>-0.39888000000000001</v>
      </c>
      <c r="O68" s="29">
        <v>153.31</v>
      </c>
      <c r="S68" s="29">
        <v>585.13</v>
      </c>
      <c r="T68" s="29">
        <v>955092.21</v>
      </c>
      <c r="U68" s="29">
        <v>1021393.86</v>
      </c>
      <c r="V68" s="29">
        <v>7468.46</v>
      </c>
      <c r="W68" s="29">
        <v>23300</v>
      </c>
      <c r="Y68" s="31">
        <v>5</v>
      </c>
      <c r="Z68" s="29">
        <v>330077.28999999998</v>
      </c>
      <c r="AA68" s="29">
        <v>350787.57</v>
      </c>
      <c r="AD68" s="32">
        <v>-153.31</v>
      </c>
      <c r="AE68" s="32">
        <v>-1785.53</v>
      </c>
      <c r="AF68" s="32">
        <v>-1800</v>
      </c>
      <c r="AG68" s="32">
        <v>14.47</v>
      </c>
      <c r="AH68" s="32">
        <v>-585.13</v>
      </c>
      <c r="AI68" s="32">
        <v>-7468.46</v>
      </c>
      <c r="AJ68" s="32">
        <v>-5356.59</v>
      </c>
      <c r="AK68" s="32">
        <v>-5400</v>
      </c>
      <c r="AL68" s="32">
        <v>-23300</v>
      </c>
      <c r="AM68" s="32">
        <v>43.41</v>
      </c>
      <c r="AN68" s="32">
        <v>-1</v>
      </c>
      <c r="AO68" s="32">
        <v>1</v>
      </c>
    </row>
    <row r="69" spans="1:41">
      <c r="A69" s="28" t="s">
        <v>744</v>
      </c>
      <c r="B69" s="22" t="s">
        <v>745</v>
      </c>
      <c r="C69" s="29">
        <v>1785.53</v>
      </c>
      <c r="D69" s="29">
        <v>1800</v>
      </c>
      <c r="E69" s="29">
        <v>14.47</v>
      </c>
      <c r="F69" s="30">
        <v>8.0388888888888888E-3</v>
      </c>
      <c r="H69" s="29">
        <v>10713.18</v>
      </c>
      <c r="I69" s="29">
        <v>10800</v>
      </c>
      <c r="J69" s="29">
        <v>86.82</v>
      </c>
      <c r="K69" s="30">
        <v>8.0388888888888888E-3</v>
      </c>
      <c r="O69" s="29">
        <v>0</v>
      </c>
      <c r="S69" s="29">
        <v>0</v>
      </c>
      <c r="T69" s="29">
        <v>955092.21</v>
      </c>
      <c r="U69" s="29">
        <v>1021393.86</v>
      </c>
      <c r="V69" s="29">
        <v>31451.15</v>
      </c>
      <c r="W69" s="29">
        <v>4500</v>
      </c>
      <c r="Y69" s="31">
        <v>5</v>
      </c>
      <c r="Z69" s="29">
        <v>330077.28999999998</v>
      </c>
      <c r="AA69" s="29">
        <v>350787.57</v>
      </c>
      <c r="AD69" s="32">
        <v>0</v>
      </c>
      <c r="AE69" s="32">
        <v>0</v>
      </c>
      <c r="AF69" s="32">
        <v>-375</v>
      </c>
      <c r="AG69" s="32">
        <v>375</v>
      </c>
      <c r="AH69" s="32">
        <v>0</v>
      </c>
      <c r="AI69" s="32">
        <v>-31451.15</v>
      </c>
      <c r="AJ69" s="32">
        <v>0</v>
      </c>
      <c r="AK69" s="32">
        <v>-1125</v>
      </c>
      <c r="AL69" s="32">
        <v>-4500</v>
      </c>
      <c r="AM69" s="32">
        <v>1125</v>
      </c>
      <c r="AN69" s="32">
        <v>-1</v>
      </c>
      <c r="AO69" s="32">
        <v>1</v>
      </c>
    </row>
    <row r="70" spans="1:41">
      <c r="A70" s="28" t="s">
        <v>1061</v>
      </c>
      <c r="B70" s="22" t="s">
        <v>1062</v>
      </c>
      <c r="C70" s="29">
        <v>0</v>
      </c>
      <c r="D70" s="29">
        <v>375</v>
      </c>
      <c r="E70" s="29">
        <v>375</v>
      </c>
      <c r="F70" s="30">
        <v>1</v>
      </c>
      <c r="H70" s="29">
        <v>0</v>
      </c>
      <c r="I70" s="29">
        <v>2250</v>
      </c>
      <c r="J70" s="29">
        <v>2250</v>
      </c>
      <c r="K70" s="30">
        <v>1</v>
      </c>
      <c r="O70" s="34">
        <v>153.31</v>
      </c>
      <c r="S70" s="34">
        <v>585.13</v>
      </c>
      <c r="V70" s="34">
        <v>51469.61</v>
      </c>
      <c r="W70" s="34">
        <v>66800</v>
      </c>
      <c r="Y70" s="36">
        <v>5</v>
      </c>
      <c r="AD70" s="37">
        <v>-153.31</v>
      </c>
      <c r="AE70" s="37">
        <v>-4693.7699999999995</v>
      </c>
      <c r="AF70" s="37">
        <v>-5425</v>
      </c>
      <c r="AG70" s="37">
        <v>731.23</v>
      </c>
      <c r="AH70" s="37">
        <v>-585.13</v>
      </c>
      <c r="AI70" s="37">
        <v>-51469.61</v>
      </c>
      <c r="AJ70" s="37">
        <v>-14272.83</v>
      </c>
      <c r="AK70" s="37">
        <v>-16275</v>
      </c>
      <c r="AL70" s="37">
        <v>-66800</v>
      </c>
      <c r="AM70" s="37">
        <v>2002.17</v>
      </c>
    </row>
    <row r="71" spans="1:41">
      <c r="B71" s="33" t="s">
        <v>737</v>
      </c>
      <c r="C71" s="34">
        <v>4693.7699999999995</v>
      </c>
      <c r="D71" s="34">
        <v>5425</v>
      </c>
      <c r="E71" s="34">
        <v>731.23</v>
      </c>
      <c r="F71" s="35">
        <v>0.13478894009216591</v>
      </c>
      <c r="H71" s="34">
        <v>28411.5</v>
      </c>
      <c r="I71" s="34">
        <v>32550</v>
      </c>
      <c r="J71" s="34">
        <v>4138.5</v>
      </c>
      <c r="K71" s="35">
        <v>0.12714285714285714</v>
      </c>
    </row>
    <row r="72" spans="1:41">
      <c r="A72" s="27" t="s">
        <v>59</v>
      </c>
      <c r="O72" s="29">
        <v>3060.52</v>
      </c>
      <c r="S72" s="29">
        <v>10803.97</v>
      </c>
      <c r="T72" s="29">
        <v>955092.21</v>
      </c>
      <c r="U72" s="29">
        <v>1021393.86</v>
      </c>
      <c r="V72" s="29">
        <v>32607.95</v>
      </c>
      <c r="W72" s="29">
        <v>28898</v>
      </c>
      <c r="Y72" s="31">
        <v>5</v>
      </c>
      <c r="Z72" s="29">
        <v>330077.28999999998</v>
      </c>
      <c r="AA72" s="29">
        <v>350787.57</v>
      </c>
      <c r="AD72" s="32">
        <v>-3060.52</v>
      </c>
      <c r="AE72" s="32">
        <v>-1295</v>
      </c>
      <c r="AF72" s="32">
        <v>-2052</v>
      </c>
      <c r="AG72" s="32">
        <v>757</v>
      </c>
      <c r="AH72" s="32">
        <v>-10803.97</v>
      </c>
      <c r="AI72" s="32">
        <v>-32607.95</v>
      </c>
      <c r="AJ72" s="32">
        <v>-3327.37</v>
      </c>
      <c r="AK72" s="32">
        <v>-8607</v>
      </c>
      <c r="AL72" s="32">
        <v>-28898</v>
      </c>
      <c r="AM72" s="32">
        <v>5279.63</v>
      </c>
      <c r="AN72" s="32">
        <v>-1</v>
      </c>
      <c r="AO72" s="32">
        <v>1</v>
      </c>
    </row>
    <row r="73" spans="1:41">
      <c r="A73" s="28" t="s">
        <v>748</v>
      </c>
      <c r="B73" s="22" t="s">
        <v>749</v>
      </c>
      <c r="C73" s="29">
        <v>1305.46</v>
      </c>
      <c r="D73" s="29">
        <v>2072</v>
      </c>
      <c r="E73" s="29">
        <v>766.54</v>
      </c>
      <c r="F73" s="30">
        <v>0.36995173745173743</v>
      </c>
      <c r="H73" s="29">
        <v>7374.88</v>
      </c>
      <c r="I73" s="29">
        <v>16312</v>
      </c>
      <c r="J73" s="29">
        <v>8937.1200000000008</v>
      </c>
      <c r="K73" s="30">
        <v>0.54788621873467391</v>
      </c>
      <c r="O73" s="29">
        <v>0</v>
      </c>
      <c r="S73" s="29">
        <v>0</v>
      </c>
      <c r="T73" s="29">
        <v>955092.21</v>
      </c>
      <c r="U73" s="29">
        <v>1021393.86</v>
      </c>
      <c r="V73" s="29">
        <v>-1027.8900000000001</v>
      </c>
      <c r="W73" s="29">
        <v>6000</v>
      </c>
      <c r="Y73" s="31">
        <v>5</v>
      </c>
      <c r="Z73" s="29">
        <v>330077.28999999998</v>
      </c>
      <c r="AA73" s="29">
        <v>350787.57</v>
      </c>
      <c r="AD73" s="32">
        <v>0</v>
      </c>
      <c r="AE73" s="32">
        <v>282.20999999999998</v>
      </c>
      <c r="AF73" s="32">
        <v>-500</v>
      </c>
      <c r="AG73" s="32">
        <v>782.21</v>
      </c>
      <c r="AH73" s="32">
        <v>0</v>
      </c>
      <c r="AI73" s="32">
        <v>1027.8900000000001</v>
      </c>
      <c r="AJ73" s="32">
        <v>1574.31</v>
      </c>
      <c r="AK73" s="32">
        <v>-1500</v>
      </c>
      <c r="AL73" s="32">
        <v>-6000</v>
      </c>
      <c r="AM73" s="32">
        <v>3074.31</v>
      </c>
      <c r="AN73" s="32">
        <v>-1</v>
      </c>
      <c r="AO73" s="32">
        <v>1</v>
      </c>
    </row>
    <row r="74" spans="1:41">
      <c r="A74" s="28" t="s">
        <v>750</v>
      </c>
      <c r="B74" s="22" t="s">
        <v>751</v>
      </c>
      <c r="C74" s="29">
        <v>-212.95</v>
      </c>
      <c r="D74" s="29">
        <v>500</v>
      </c>
      <c r="E74" s="29">
        <v>712.95</v>
      </c>
      <c r="F74" s="30">
        <v>1.4258999999999999</v>
      </c>
      <c r="H74" s="29">
        <v>-2549.63</v>
      </c>
      <c r="I74" s="29">
        <v>3000</v>
      </c>
      <c r="J74" s="29">
        <v>5549.63</v>
      </c>
      <c r="K74" s="30">
        <v>1.8498766666666666</v>
      </c>
      <c r="O74" s="29">
        <v>154.74</v>
      </c>
      <c r="S74" s="29">
        <v>454.09</v>
      </c>
      <c r="T74" s="29">
        <v>955092.21</v>
      </c>
      <c r="U74" s="29">
        <v>1021393.86</v>
      </c>
      <c r="V74" s="29">
        <v>1552.01</v>
      </c>
      <c r="W74" s="29">
        <v>2100</v>
      </c>
      <c r="Y74" s="31">
        <v>5</v>
      </c>
      <c r="Z74" s="29">
        <v>330077.28999999998</v>
      </c>
      <c r="AA74" s="29">
        <v>350787.57</v>
      </c>
      <c r="AD74" s="32">
        <v>-154.74</v>
      </c>
      <c r="AE74" s="32">
        <v>-162.35</v>
      </c>
      <c r="AF74" s="32">
        <v>-175</v>
      </c>
      <c r="AG74" s="32">
        <v>12.65</v>
      </c>
      <c r="AH74" s="32">
        <v>-454.09</v>
      </c>
      <c r="AI74" s="32">
        <v>-1552.01</v>
      </c>
      <c r="AJ74" s="32">
        <v>-363.73</v>
      </c>
      <c r="AK74" s="32">
        <v>-525</v>
      </c>
      <c r="AL74" s="32">
        <v>-2100</v>
      </c>
      <c r="AM74" s="32">
        <v>161.27000000000001</v>
      </c>
      <c r="AN74" s="32">
        <v>-1</v>
      </c>
      <c r="AO74" s="32">
        <v>1</v>
      </c>
    </row>
    <row r="75" spans="1:41">
      <c r="A75" s="28" t="s">
        <v>752</v>
      </c>
      <c r="B75" s="22" t="s">
        <v>753</v>
      </c>
      <c r="C75" s="29">
        <v>150.93</v>
      </c>
      <c r="D75" s="29">
        <v>175</v>
      </c>
      <c r="E75" s="29">
        <v>24.07</v>
      </c>
      <c r="F75" s="30">
        <v>0.13754285714285713</v>
      </c>
      <c r="H75" s="29">
        <v>878.04</v>
      </c>
      <c r="I75" s="29">
        <v>1050</v>
      </c>
      <c r="J75" s="29">
        <v>171.96</v>
      </c>
      <c r="K75" s="30">
        <v>0.16377142857142857</v>
      </c>
      <c r="O75" s="29">
        <v>0</v>
      </c>
      <c r="S75" s="29">
        <v>35876.83</v>
      </c>
      <c r="T75" s="29">
        <v>955092.21</v>
      </c>
      <c r="U75" s="29">
        <v>1021393.86</v>
      </c>
      <c r="V75" s="29">
        <v>209408.96</v>
      </c>
      <c r="W75" s="29">
        <v>215552</v>
      </c>
      <c r="Y75" s="31">
        <v>5</v>
      </c>
      <c r="Z75" s="29">
        <v>330077.28999999998</v>
      </c>
      <c r="AA75" s="29">
        <v>350787.57</v>
      </c>
      <c r="AD75" s="32">
        <v>0</v>
      </c>
      <c r="AE75" s="32">
        <v>-17917.689999999999</v>
      </c>
      <c r="AF75" s="32">
        <v>-15303</v>
      </c>
      <c r="AG75" s="32">
        <v>-2614.69</v>
      </c>
      <c r="AH75" s="32">
        <v>-35876.83</v>
      </c>
      <c r="AI75" s="32">
        <v>-209408.96</v>
      </c>
      <c r="AJ75" s="32">
        <v>-54777.73</v>
      </c>
      <c r="AK75" s="32">
        <v>-51179</v>
      </c>
      <c r="AL75" s="32">
        <v>-215552</v>
      </c>
      <c r="AM75" s="32">
        <v>-3598.73</v>
      </c>
      <c r="AN75" s="32">
        <v>-1</v>
      </c>
      <c r="AO75" s="32">
        <v>1</v>
      </c>
    </row>
    <row r="76" spans="1:41">
      <c r="A76" s="28" t="s">
        <v>754</v>
      </c>
      <c r="B76" s="22" t="s">
        <v>755</v>
      </c>
      <c r="C76" s="29">
        <v>26011.57</v>
      </c>
      <c r="D76" s="29">
        <v>16407</v>
      </c>
      <c r="E76" s="29">
        <v>-9604.57</v>
      </c>
      <c r="F76" s="30">
        <v>-0.58539464862558666</v>
      </c>
      <c r="G76" s="22" t="s">
        <v>1063</v>
      </c>
      <c r="H76" s="29">
        <v>118444.74</v>
      </c>
      <c r="I76" s="29">
        <v>100322</v>
      </c>
      <c r="J76" s="29">
        <v>-18122.740000000002</v>
      </c>
      <c r="K76" s="30">
        <v>-0.18064572077909133</v>
      </c>
      <c r="O76" s="29">
        <v>0</v>
      </c>
      <c r="S76" s="29">
        <v>0</v>
      </c>
      <c r="T76" s="29">
        <v>955092.21</v>
      </c>
      <c r="U76" s="29">
        <v>1021393.86</v>
      </c>
      <c r="V76" s="29">
        <v>4286.1899999999996</v>
      </c>
      <c r="W76" s="29">
        <v>9540</v>
      </c>
      <c r="Y76" s="31">
        <v>5</v>
      </c>
      <c r="Z76" s="29">
        <v>330077.28999999998</v>
      </c>
      <c r="AA76" s="29">
        <v>350787.57</v>
      </c>
      <c r="AD76" s="32">
        <v>0</v>
      </c>
      <c r="AE76" s="32">
        <v>-1900.49</v>
      </c>
      <c r="AF76" s="32">
        <v>-795</v>
      </c>
      <c r="AG76" s="32">
        <v>-1105.49</v>
      </c>
      <c r="AH76" s="32">
        <v>0</v>
      </c>
      <c r="AI76" s="32">
        <v>-4286.1899999999996</v>
      </c>
      <c r="AJ76" s="32">
        <v>-4800.1499999999996</v>
      </c>
      <c r="AK76" s="32">
        <v>-2385</v>
      </c>
      <c r="AL76" s="32">
        <v>-9540</v>
      </c>
      <c r="AM76" s="32">
        <v>-2415.15</v>
      </c>
      <c r="AN76" s="32">
        <v>-1</v>
      </c>
      <c r="AO76" s="32">
        <v>1</v>
      </c>
    </row>
    <row r="77" spans="1:41">
      <c r="A77" s="28" t="s">
        <v>1064</v>
      </c>
      <c r="B77" s="22" t="s">
        <v>1065</v>
      </c>
      <c r="C77" s="29">
        <v>2250.4899999999998</v>
      </c>
      <c r="D77" s="29">
        <v>795</v>
      </c>
      <c r="E77" s="29">
        <v>-1455.49</v>
      </c>
      <c r="F77" s="30">
        <v>-1.8308050314465409</v>
      </c>
      <c r="G77" s="22" t="s">
        <v>1066</v>
      </c>
      <c r="H77" s="29">
        <v>9451.6200000000008</v>
      </c>
      <c r="I77" s="29">
        <v>4770</v>
      </c>
      <c r="J77" s="29">
        <v>-4681.62</v>
      </c>
      <c r="K77" s="30">
        <v>-0.98147169811320756</v>
      </c>
      <c r="O77" s="29">
        <v>6376.73</v>
      </c>
      <c r="S77" s="29">
        <v>15948.93</v>
      </c>
      <c r="T77" s="29">
        <v>955092.21</v>
      </c>
      <c r="U77" s="29">
        <v>1021393.86</v>
      </c>
      <c r="V77" s="29">
        <v>63446.34</v>
      </c>
      <c r="W77" s="29">
        <v>48000</v>
      </c>
      <c r="Y77" s="31">
        <v>5</v>
      </c>
      <c r="Z77" s="29">
        <v>330077.28999999998</v>
      </c>
      <c r="AA77" s="29">
        <v>350787.57</v>
      </c>
      <c r="AD77" s="32">
        <v>-6376.73</v>
      </c>
      <c r="AE77" s="32">
        <v>-4113.97</v>
      </c>
      <c r="AF77" s="32">
        <v>-4000</v>
      </c>
      <c r="AG77" s="32">
        <v>-113.97</v>
      </c>
      <c r="AH77" s="32">
        <v>-15948.93</v>
      </c>
      <c r="AI77" s="32">
        <v>-63446.34</v>
      </c>
      <c r="AJ77" s="32">
        <v>-9511.74</v>
      </c>
      <c r="AK77" s="32">
        <v>-12000</v>
      </c>
      <c r="AL77" s="32">
        <v>-48000</v>
      </c>
      <c r="AM77" s="32">
        <v>2488.2600000000002</v>
      </c>
      <c r="AN77" s="32">
        <v>-1</v>
      </c>
      <c r="AO77" s="32">
        <v>1</v>
      </c>
    </row>
    <row r="78" spans="1:41">
      <c r="A78" s="28" t="s">
        <v>756</v>
      </c>
      <c r="B78" s="22" t="s">
        <v>757</v>
      </c>
      <c r="C78" s="29">
        <v>4060.12</v>
      </c>
      <c r="D78" s="29">
        <v>4000</v>
      </c>
      <c r="E78" s="29">
        <v>-60.12</v>
      </c>
      <c r="F78" s="30">
        <v>-1.503E-2</v>
      </c>
      <c r="H78" s="29">
        <v>21478.17</v>
      </c>
      <c r="I78" s="29">
        <v>24000</v>
      </c>
      <c r="J78" s="29">
        <v>2521.83</v>
      </c>
      <c r="K78" s="30">
        <v>0.10507625</v>
      </c>
      <c r="O78" s="29">
        <v>0</v>
      </c>
      <c r="S78" s="29">
        <v>0</v>
      </c>
      <c r="T78" s="29">
        <v>955092.21</v>
      </c>
      <c r="U78" s="29">
        <v>1021393.86</v>
      </c>
      <c r="V78" s="29">
        <v>696.58</v>
      </c>
      <c r="W78" s="29">
        <v>28974</v>
      </c>
      <c r="Y78" s="31">
        <v>5</v>
      </c>
      <c r="Z78" s="29">
        <v>330077.28999999998</v>
      </c>
      <c r="AA78" s="29">
        <v>350787.57</v>
      </c>
      <c r="AD78" s="32">
        <v>0</v>
      </c>
      <c r="AE78" s="32">
        <v>-1117.6300000000001</v>
      </c>
      <c r="AF78" s="32">
        <v>-1893</v>
      </c>
      <c r="AG78" s="32">
        <v>775.37</v>
      </c>
      <c r="AH78" s="32">
        <v>0</v>
      </c>
      <c r="AI78" s="32">
        <v>-696.58</v>
      </c>
      <c r="AJ78" s="32">
        <v>-2656.31</v>
      </c>
      <c r="AK78" s="32">
        <v>-4969</v>
      </c>
      <c r="AL78" s="32">
        <v>-28974</v>
      </c>
      <c r="AM78" s="32">
        <v>2312.69</v>
      </c>
      <c r="AN78" s="32">
        <v>-1</v>
      </c>
      <c r="AO78" s="32">
        <v>1</v>
      </c>
    </row>
    <row r="79" spans="1:41">
      <c r="A79" s="28" t="s">
        <v>758</v>
      </c>
      <c r="B79" s="22" t="s">
        <v>759</v>
      </c>
      <c r="C79" s="29">
        <v>1788.2</v>
      </c>
      <c r="D79" s="29">
        <v>2602</v>
      </c>
      <c r="E79" s="29">
        <v>813.8</v>
      </c>
      <c r="F79" s="30">
        <v>0.31275941583397388</v>
      </c>
      <c r="H79" s="29">
        <v>7350.34</v>
      </c>
      <c r="I79" s="29">
        <v>12066</v>
      </c>
      <c r="J79" s="29">
        <v>4715.66</v>
      </c>
      <c r="K79" s="30">
        <v>0.39082214486988232</v>
      </c>
      <c r="O79" s="29">
        <v>820</v>
      </c>
      <c r="S79" s="29">
        <v>2460</v>
      </c>
      <c r="T79" s="29">
        <v>955092.21</v>
      </c>
      <c r="U79" s="29">
        <v>1021393.86</v>
      </c>
      <c r="V79" s="29">
        <v>4024.69</v>
      </c>
      <c r="W79" s="29">
        <v>16440</v>
      </c>
      <c r="Y79" s="31">
        <v>5</v>
      </c>
      <c r="Z79" s="29">
        <v>330077.28999999998</v>
      </c>
      <c r="AA79" s="29">
        <v>350787.57</v>
      </c>
      <c r="AD79" s="32">
        <v>-820</v>
      </c>
      <c r="AE79" s="32">
        <v>-1291.95</v>
      </c>
      <c r="AF79" s="32">
        <v>-1370</v>
      </c>
      <c r="AG79" s="32">
        <v>78.05</v>
      </c>
      <c r="AH79" s="32">
        <v>-2460</v>
      </c>
      <c r="AI79" s="32">
        <v>-4024.69</v>
      </c>
      <c r="AJ79" s="32">
        <v>-3829.45</v>
      </c>
      <c r="AK79" s="32">
        <v>-4110</v>
      </c>
      <c r="AL79" s="32">
        <v>-16440</v>
      </c>
      <c r="AM79" s="32">
        <v>280.55</v>
      </c>
      <c r="AN79" s="32">
        <v>-1</v>
      </c>
      <c r="AO79" s="32">
        <v>1</v>
      </c>
    </row>
    <row r="80" spans="1:41">
      <c r="A80" s="28" t="s">
        <v>760</v>
      </c>
      <c r="B80" s="22" t="s">
        <v>761</v>
      </c>
      <c r="C80" s="29">
        <v>1412.47</v>
      </c>
      <c r="D80" s="29">
        <v>1370</v>
      </c>
      <c r="E80" s="29">
        <v>-42.47</v>
      </c>
      <c r="F80" s="30">
        <v>-3.1E-2</v>
      </c>
      <c r="H80" s="29">
        <v>7852.94</v>
      </c>
      <c r="I80" s="29">
        <v>8220</v>
      </c>
      <c r="J80" s="29">
        <v>367.06</v>
      </c>
      <c r="K80" s="30">
        <v>4.465450121654501E-2</v>
      </c>
      <c r="O80" s="34">
        <v>10411.99</v>
      </c>
      <c r="S80" s="34">
        <v>65543.820000000007</v>
      </c>
      <c r="V80" s="34">
        <v>314994.83</v>
      </c>
      <c r="W80" s="34">
        <v>355504</v>
      </c>
      <c r="Y80" s="36">
        <v>5</v>
      </c>
      <c r="AD80" s="37">
        <v>-10411.99</v>
      </c>
      <c r="AE80" s="37">
        <v>-27516.870000000003</v>
      </c>
      <c r="AF80" s="37">
        <v>-26088</v>
      </c>
      <c r="AG80" s="37">
        <v>-1428.8699999999997</v>
      </c>
      <c r="AH80" s="37">
        <v>-65543.820000000007</v>
      </c>
      <c r="AI80" s="37">
        <v>-314994.83</v>
      </c>
      <c r="AJ80" s="37">
        <v>-77692.17</v>
      </c>
      <c r="AK80" s="37">
        <v>-85275</v>
      </c>
      <c r="AL80" s="37">
        <v>-355504</v>
      </c>
      <c r="AM80" s="37">
        <v>7582.8300000000027</v>
      </c>
    </row>
    <row r="81" spans="1:41">
      <c r="B81" s="33" t="s">
        <v>59</v>
      </c>
      <c r="C81" s="34">
        <v>36766.29</v>
      </c>
      <c r="D81" s="34">
        <v>27921</v>
      </c>
      <c r="E81" s="34">
        <v>-8845.2900000000009</v>
      </c>
      <c r="F81" s="35">
        <v>-0.31679703449016872</v>
      </c>
      <c r="H81" s="34">
        <v>170281.1</v>
      </c>
      <c r="I81" s="34">
        <v>169740</v>
      </c>
      <c r="J81" s="34">
        <v>-541.10000000000264</v>
      </c>
      <c r="K81" s="35">
        <v>-3.187816660775319E-3</v>
      </c>
    </row>
    <row r="82" spans="1:41">
      <c r="A82" s="27" t="s">
        <v>53</v>
      </c>
      <c r="O82" s="29">
        <v>0</v>
      </c>
      <c r="S82" s="29">
        <v>0</v>
      </c>
      <c r="T82" s="29">
        <v>955092.21</v>
      </c>
      <c r="U82" s="29">
        <v>1021393.86</v>
      </c>
      <c r="V82" s="29">
        <v>1463.23</v>
      </c>
      <c r="W82" s="29">
        <v>3600</v>
      </c>
      <c r="Y82" s="31">
        <v>5</v>
      </c>
      <c r="Z82" s="29">
        <v>330077.28999999998</v>
      </c>
      <c r="AA82" s="29">
        <v>350787.57</v>
      </c>
      <c r="AD82" s="32">
        <v>0</v>
      </c>
      <c r="AE82" s="32">
        <v>-293.52999999999997</v>
      </c>
      <c r="AF82" s="32">
        <v>-300</v>
      </c>
      <c r="AG82" s="32">
        <v>6.47</v>
      </c>
      <c r="AH82" s="32">
        <v>0</v>
      </c>
      <c r="AI82" s="32">
        <v>-1463.23</v>
      </c>
      <c r="AJ82" s="32">
        <v>-550.11</v>
      </c>
      <c r="AK82" s="32">
        <v>-900</v>
      </c>
      <c r="AL82" s="32">
        <v>-3600</v>
      </c>
      <c r="AM82" s="32">
        <v>349.89</v>
      </c>
      <c r="AN82" s="32">
        <v>-1</v>
      </c>
      <c r="AO82" s="32">
        <v>1</v>
      </c>
    </row>
    <row r="83" spans="1:41">
      <c r="A83" s="28" t="s">
        <v>762</v>
      </c>
      <c r="B83" s="22" t="s">
        <v>763</v>
      </c>
      <c r="C83" s="29">
        <v>71.3</v>
      </c>
      <c r="D83" s="29">
        <v>300</v>
      </c>
      <c r="E83" s="29">
        <v>228.7</v>
      </c>
      <c r="F83" s="30">
        <v>0.76233333333333331</v>
      </c>
      <c r="H83" s="29">
        <v>1678.18</v>
      </c>
      <c r="I83" s="29">
        <v>1800</v>
      </c>
      <c r="J83" s="29">
        <v>121.82</v>
      </c>
      <c r="K83" s="30">
        <v>6.7677777777777781E-2</v>
      </c>
      <c r="O83" s="29">
        <v>0</v>
      </c>
      <c r="S83" s="29">
        <v>0</v>
      </c>
      <c r="T83" s="29">
        <v>955092.21</v>
      </c>
      <c r="U83" s="29">
        <v>1021393.86</v>
      </c>
      <c r="V83" s="29">
        <v>5821.26</v>
      </c>
      <c r="W83" s="29">
        <v>12000</v>
      </c>
      <c r="Y83" s="31">
        <v>5</v>
      </c>
      <c r="Z83" s="29">
        <v>330077.28999999998</v>
      </c>
      <c r="AA83" s="29">
        <v>350787.57</v>
      </c>
      <c r="AD83" s="32">
        <v>0</v>
      </c>
      <c r="AE83" s="32">
        <v>-5434.15</v>
      </c>
      <c r="AF83" s="32">
        <v>-1000</v>
      </c>
      <c r="AG83" s="32">
        <v>-4434.1499999999996</v>
      </c>
      <c r="AH83" s="32">
        <v>0</v>
      </c>
      <c r="AI83" s="32">
        <v>-5821.26</v>
      </c>
      <c r="AJ83" s="32">
        <v>-13956.33</v>
      </c>
      <c r="AK83" s="32">
        <v>-3000</v>
      </c>
      <c r="AL83" s="32">
        <v>-12000</v>
      </c>
      <c r="AM83" s="32">
        <v>-10956.33</v>
      </c>
      <c r="AN83" s="32">
        <v>-1</v>
      </c>
      <c r="AO83" s="32">
        <v>1</v>
      </c>
    </row>
    <row r="84" spans="1:41">
      <c r="A84" s="28" t="s">
        <v>764</v>
      </c>
      <c r="B84" s="22" t="s">
        <v>765</v>
      </c>
      <c r="C84" s="29">
        <v>2713.19</v>
      </c>
      <c r="D84" s="29">
        <v>1000</v>
      </c>
      <c r="E84" s="29">
        <v>-1713.19</v>
      </c>
      <c r="F84" s="30">
        <v>-1.71319</v>
      </c>
      <c r="G84" s="22" t="s">
        <v>1067</v>
      </c>
      <c r="H84" s="29">
        <v>24945.23</v>
      </c>
      <c r="I84" s="29">
        <v>6000</v>
      </c>
      <c r="J84" s="29">
        <v>-18945.23</v>
      </c>
      <c r="K84" s="30">
        <v>-3.1575383333333331</v>
      </c>
      <c r="O84" s="29">
        <v>0</v>
      </c>
      <c r="S84" s="29">
        <v>0</v>
      </c>
      <c r="T84" s="29">
        <v>955092.21</v>
      </c>
      <c r="U84" s="29">
        <v>1021393.86</v>
      </c>
      <c r="V84" s="29">
        <v>450</v>
      </c>
      <c r="W84" s="29">
        <v>3600</v>
      </c>
      <c r="Y84" s="31">
        <v>5</v>
      </c>
      <c r="Z84" s="29">
        <v>330077.28999999998</v>
      </c>
      <c r="AA84" s="29">
        <v>350787.57</v>
      </c>
      <c r="AD84" s="32">
        <v>0</v>
      </c>
      <c r="AE84" s="32">
        <v>0</v>
      </c>
      <c r="AF84" s="32">
        <v>-300</v>
      </c>
      <c r="AG84" s="32">
        <v>300</v>
      </c>
      <c r="AH84" s="32">
        <v>0</v>
      </c>
      <c r="AI84" s="32">
        <v>-450</v>
      </c>
      <c r="AJ84" s="32">
        <v>-800</v>
      </c>
      <c r="AK84" s="32">
        <v>-900</v>
      </c>
      <c r="AL84" s="32">
        <v>-3600</v>
      </c>
      <c r="AM84" s="32">
        <v>100</v>
      </c>
      <c r="AN84" s="32">
        <v>-1</v>
      </c>
      <c r="AO84" s="32">
        <v>1</v>
      </c>
    </row>
    <row r="85" spans="1:41">
      <c r="A85" s="28" t="s">
        <v>766</v>
      </c>
      <c r="B85" s="22" t="s">
        <v>767</v>
      </c>
      <c r="C85" s="29">
        <v>0</v>
      </c>
      <c r="D85" s="29">
        <v>300</v>
      </c>
      <c r="E85" s="29">
        <v>300</v>
      </c>
      <c r="F85" s="30">
        <v>1</v>
      </c>
      <c r="H85" s="29">
        <v>800</v>
      </c>
      <c r="I85" s="29">
        <v>1800</v>
      </c>
      <c r="J85" s="29">
        <v>1000</v>
      </c>
      <c r="K85" s="30">
        <v>0.55555555555555558</v>
      </c>
      <c r="O85" s="29">
        <v>0</v>
      </c>
      <c r="S85" s="29">
        <v>0</v>
      </c>
      <c r="T85" s="29">
        <v>955092.21</v>
      </c>
      <c r="U85" s="29">
        <v>1021393.86</v>
      </c>
      <c r="V85" s="29">
        <v>4494.84</v>
      </c>
      <c r="W85" s="29">
        <v>3600</v>
      </c>
      <c r="Y85" s="31">
        <v>5</v>
      </c>
      <c r="Z85" s="29">
        <v>330077.28999999998</v>
      </c>
      <c r="AA85" s="29">
        <v>350787.57</v>
      </c>
      <c r="AD85" s="32">
        <v>0</v>
      </c>
      <c r="AE85" s="32">
        <v>0</v>
      </c>
      <c r="AF85" s="32">
        <v>-300</v>
      </c>
      <c r="AG85" s="32">
        <v>300</v>
      </c>
      <c r="AH85" s="32">
        <v>0</v>
      </c>
      <c r="AI85" s="32">
        <v>-4494.84</v>
      </c>
      <c r="AJ85" s="32">
        <v>-215</v>
      </c>
      <c r="AK85" s="32">
        <v>-900</v>
      </c>
      <c r="AL85" s="32">
        <v>-3600</v>
      </c>
      <c r="AM85" s="32">
        <v>685</v>
      </c>
      <c r="AN85" s="32">
        <v>-1</v>
      </c>
      <c r="AO85" s="32">
        <v>1</v>
      </c>
    </row>
    <row r="86" spans="1:41">
      <c r="A86" s="28" t="s">
        <v>768</v>
      </c>
      <c r="B86" s="22" t="s">
        <v>769</v>
      </c>
      <c r="C86" s="29">
        <v>0</v>
      </c>
      <c r="D86" s="29">
        <v>300</v>
      </c>
      <c r="E86" s="29">
        <v>300</v>
      </c>
      <c r="F86" s="30">
        <v>1</v>
      </c>
      <c r="H86" s="29">
        <v>1210</v>
      </c>
      <c r="I86" s="29">
        <v>1800</v>
      </c>
      <c r="J86" s="29">
        <v>590</v>
      </c>
      <c r="K86" s="30">
        <v>0.32777777777777778</v>
      </c>
      <c r="O86" s="29">
        <v>0</v>
      </c>
      <c r="S86" s="29">
        <v>0</v>
      </c>
      <c r="T86" s="29">
        <v>955092.21</v>
      </c>
      <c r="U86" s="29">
        <v>1021393.86</v>
      </c>
      <c r="V86" s="29">
        <v>2172.56</v>
      </c>
      <c r="W86" s="29">
        <v>3600</v>
      </c>
      <c r="Y86" s="31">
        <v>5</v>
      </c>
      <c r="Z86" s="29">
        <v>330077.28999999998</v>
      </c>
      <c r="AA86" s="29">
        <v>350787.57</v>
      </c>
      <c r="AD86" s="32">
        <v>0</v>
      </c>
      <c r="AE86" s="32">
        <v>-125</v>
      </c>
      <c r="AF86" s="32">
        <v>-300</v>
      </c>
      <c r="AG86" s="32">
        <v>175</v>
      </c>
      <c r="AH86" s="32">
        <v>0</v>
      </c>
      <c r="AI86" s="32">
        <v>-2172.56</v>
      </c>
      <c r="AJ86" s="32">
        <v>-935</v>
      </c>
      <c r="AK86" s="32">
        <v>-900</v>
      </c>
      <c r="AL86" s="32">
        <v>-3600</v>
      </c>
      <c r="AM86" s="32">
        <v>-35</v>
      </c>
      <c r="AN86" s="32">
        <v>-1</v>
      </c>
      <c r="AO86" s="32">
        <v>1</v>
      </c>
    </row>
    <row r="87" spans="1:41">
      <c r="A87" s="28" t="s">
        <v>770</v>
      </c>
      <c r="B87" s="22" t="s">
        <v>771</v>
      </c>
      <c r="C87" s="29">
        <v>0</v>
      </c>
      <c r="D87" s="29">
        <v>300</v>
      </c>
      <c r="E87" s="29">
        <v>300</v>
      </c>
      <c r="F87" s="30">
        <v>1</v>
      </c>
      <c r="H87" s="29">
        <v>935</v>
      </c>
      <c r="I87" s="29">
        <v>1800</v>
      </c>
      <c r="J87" s="29">
        <v>865</v>
      </c>
      <c r="K87" s="30">
        <v>0.48055555555555557</v>
      </c>
      <c r="O87" s="29">
        <v>0</v>
      </c>
      <c r="S87" s="29">
        <v>3510</v>
      </c>
      <c r="T87" s="29">
        <v>955092.21</v>
      </c>
      <c r="U87" s="29">
        <v>1021393.86</v>
      </c>
      <c r="V87" s="29">
        <v>7810</v>
      </c>
      <c r="W87" s="29">
        <v>3600</v>
      </c>
      <c r="Y87" s="31">
        <v>5</v>
      </c>
      <c r="Z87" s="29">
        <v>330077.28999999998</v>
      </c>
      <c r="AA87" s="29">
        <v>350787.57</v>
      </c>
      <c r="AD87" s="32">
        <v>0</v>
      </c>
      <c r="AE87" s="32">
        <v>-1330</v>
      </c>
      <c r="AF87" s="32">
        <v>-300</v>
      </c>
      <c r="AG87" s="32">
        <v>-1030</v>
      </c>
      <c r="AH87" s="32">
        <v>-3510</v>
      </c>
      <c r="AI87" s="32">
        <v>-7810</v>
      </c>
      <c r="AJ87" s="32">
        <v>-3795</v>
      </c>
      <c r="AK87" s="32">
        <v>-900</v>
      </c>
      <c r="AL87" s="32">
        <v>-3600</v>
      </c>
      <c r="AM87" s="32">
        <v>-2895</v>
      </c>
      <c r="AN87" s="32">
        <v>-1</v>
      </c>
      <c r="AO87" s="32">
        <v>1</v>
      </c>
    </row>
    <row r="88" spans="1:41">
      <c r="A88" s="28" t="s">
        <v>772</v>
      </c>
      <c r="B88" s="22" t="s">
        <v>773</v>
      </c>
      <c r="C88" s="29">
        <v>60</v>
      </c>
      <c r="D88" s="29">
        <v>300</v>
      </c>
      <c r="E88" s="29">
        <v>240</v>
      </c>
      <c r="F88" s="30">
        <v>0.8</v>
      </c>
      <c r="H88" s="29">
        <v>3855</v>
      </c>
      <c r="I88" s="29">
        <v>1800</v>
      </c>
      <c r="J88" s="29">
        <v>-2055</v>
      </c>
      <c r="K88" s="30">
        <v>-1.1416666666666666</v>
      </c>
      <c r="O88" s="29">
        <v>0</v>
      </c>
      <c r="S88" s="29">
        <v>0</v>
      </c>
      <c r="T88" s="29">
        <v>955092.21</v>
      </c>
      <c r="U88" s="29">
        <v>1021393.86</v>
      </c>
      <c r="V88" s="29">
        <v>1250</v>
      </c>
      <c r="W88" s="29">
        <v>3600</v>
      </c>
      <c r="Y88" s="31">
        <v>5</v>
      </c>
      <c r="Z88" s="29">
        <v>330077.28999999998</v>
      </c>
      <c r="AA88" s="29">
        <v>350787.57</v>
      </c>
      <c r="AD88" s="32">
        <v>0</v>
      </c>
      <c r="AE88" s="32">
        <v>-511.64</v>
      </c>
      <c r="AF88" s="32">
        <v>-300</v>
      </c>
      <c r="AG88" s="32">
        <v>-211.64</v>
      </c>
      <c r="AH88" s="32">
        <v>0</v>
      </c>
      <c r="AI88" s="32">
        <v>-1250</v>
      </c>
      <c r="AJ88" s="32">
        <v>-4041.64</v>
      </c>
      <c r="AK88" s="32">
        <v>-900</v>
      </c>
      <c r="AL88" s="32">
        <v>-3600</v>
      </c>
      <c r="AM88" s="32">
        <v>-3141.64</v>
      </c>
      <c r="AN88" s="32">
        <v>-1</v>
      </c>
      <c r="AO88" s="32">
        <v>1</v>
      </c>
    </row>
    <row r="89" spans="1:41">
      <c r="A89" s="28" t="s">
        <v>774</v>
      </c>
      <c r="B89" s="22" t="s">
        <v>775</v>
      </c>
      <c r="C89" s="29">
        <v>0</v>
      </c>
      <c r="D89" s="29">
        <v>300</v>
      </c>
      <c r="E89" s="29">
        <v>300</v>
      </c>
      <c r="F89" s="30">
        <v>1</v>
      </c>
      <c r="H89" s="29">
        <v>7545.66</v>
      </c>
      <c r="I89" s="29">
        <v>1800</v>
      </c>
      <c r="J89" s="29">
        <v>-5745.66</v>
      </c>
      <c r="K89" s="30">
        <v>-3.1920333333333333</v>
      </c>
      <c r="O89" s="34">
        <v>0</v>
      </c>
      <c r="S89" s="34">
        <v>3510</v>
      </c>
      <c r="V89" s="34">
        <v>23461.89</v>
      </c>
      <c r="W89" s="34">
        <v>33600</v>
      </c>
      <c r="Y89" s="36">
        <v>5</v>
      </c>
      <c r="AD89" s="37">
        <v>0</v>
      </c>
      <c r="AE89" s="37">
        <v>-7694.32</v>
      </c>
      <c r="AF89" s="37">
        <v>-2800</v>
      </c>
      <c r="AG89" s="37">
        <v>-4894.32</v>
      </c>
      <c r="AH89" s="37">
        <v>-3510</v>
      </c>
      <c r="AI89" s="37">
        <v>-23461.89</v>
      </c>
      <c r="AJ89" s="37">
        <v>-24293.08</v>
      </c>
      <c r="AK89" s="37">
        <v>-8400</v>
      </c>
      <c r="AL89" s="37">
        <v>-33600</v>
      </c>
      <c r="AM89" s="37">
        <v>-15893.08</v>
      </c>
    </row>
    <row r="90" spans="1:41">
      <c r="B90" s="33" t="s">
        <v>53</v>
      </c>
      <c r="C90" s="34">
        <v>2844.4900000000002</v>
      </c>
      <c r="D90" s="34">
        <v>2800</v>
      </c>
      <c r="E90" s="34">
        <v>-44.490000000000009</v>
      </c>
      <c r="F90" s="35">
        <v>-1.5889285714285717E-2</v>
      </c>
      <c r="H90" s="34">
        <v>40969.070000000007</v>
      </c>
      <c r="I90" s="34">
        <v>16800</v>
      </c>
      <c r="J90" s="34">
        <v>-24169.07</v>
      </c>
      <c r="K90" s="35">
        <v>-1.438635119047619</v>
      </c>
    </row>
    <row r="91" spans="1:41">
      <c r="A91" s="27" t="s">
        <v>776</v>
      </c>
      <c r="O91" s="29">
        <v>0</v>
      </c>
      <c r="S91" s="29">
        <v>0</v>
      </c>
      <c r="T91" s="29">
        <v>955092.21</v>
      </c>
      <c r="U91" s="29">
        <v>1021393.86</v>
      </c>
      <c r="V91" s="29">
        <v>0</v>
      </c>
      <c r="W91" s="29">
        <v>3000</v>
      </c>
      <c r="Y91" s="31">
        <v>5</v>
      </c>
      <c r="Z91" s="29">
        <v>330077.28999999998</v>
      </c>
      <c r="AA91" s="29">
        <v>350787.57</v>
      </c>
      <c r="AD91" s="32">
        <v>0</v>
      </c>
      <c r="AE91" s="32">
        <v>0</v>
      </c>
      <c r="AF91" s="32">
        <v>-250</v>
      </c>
      <c r="AG91" s="32">
        <v>250</v>
      </c>
      <c r="AH91" s="32">
        <v>0</v>
      </c>
      <c r="AI91" s="32">
        <v>0</v>
      </c>
      <c r="AJ91" s="32">
        <v>0</v>
      </c>
      <c r="AK91" s="32">
        <v>-750</v>
      </c>
      <c r="AL91" s="32">
        <v>-3000</v>
      </c>
      <c r="AM91" s="32">
        <v>750</v>
      </c>
      <c r="AN91" s="32">
        <v>-1</v>
      </c>
      <c r="AO91" s="32">
        <v>1</v>
      </c>
    </row>
    <row r="92" spans="1:41">
      <c r="A92" s="28" t="s">
        <v>777</v>
      </c>
      <c r="B92" s="22" t="s">
        <v>778</v>
      </c>
      <c r="C92" s="29">
        <v>0</v>
      </c>
      <c r="D92" s="29">
        <v>250</v>
      </c>
      <c r="E92" s="29">
        <v>250</v>
      </c>
      <c r="F92" s="30">
        <v>1</v>
      </c>
      <c r="H92" s="29">
        <v>0</v>
      </c>
      <c r="I92" s="29">
        <v>1500</v>
      </c>
      <c r="J92" s="29">
        <v>1500</v>
      </c>
      <c r="K92" s="30">
        <v>1</v>
      </c>
      <c r="O92" s="29">
        <v>0</v>
      </c>
      <c r="S92" s="29">
        <v>1100</v>
      </c>
      <c r="T92" s="29">
        <v>955092.21</v>
      </c>
      <c r="U92" s="29">
        <v>1021393.86</v>
      </c>
      <c r="V92" s="29">
        <v>9250.34</v>
      </c>
      <c r="W92" s="29">
        <v>9000</v>
      </c>
      <c r="Y92" s="31">
        <v>5</v>
      </c>
      <c r="Z92" s="29">
        <v>330077.28999999998</v>
      </c>
      <c r="AA92" s="29">
        <v>350787.57</v>
      </c>
      <c r="AD92" s="32">
        <v>0</v>
      </c>
      <c r="AE92" s="32">
        <v>-1700.35</v>
      </c>
      <c r="AF92" s="32">
        <v>-750</v>
      </c>
      <c r="AG92" s="32">
        <v>-950.35</v>
      </c>
      <c r="AH92" s="32">
        <v>-1100</v>
      </c>
      <c r="AI92" s="32">
        <v>-9250.34</v>
      </c>
      <c r="AJ92" s="32">
        <v>-6294.93</v>
      </c>
      <c r="AK92" s="32">
        <v>-2250</v>
      </c>
      <c r="AL92" s="32">
        <v>-9000</v>
      </c>
      <c r="AM92" s="32">
        <v>-4044.93</v>
      </c>
      <c r="AN92" s="32">
        <v>-1</v>
      </c>
      <c r="AO92" s="32">
        <v>1</v>
      </c>
    </row>
    <row r="93" spans="1:41">
      <c r="A93" s="28" t="s">
        <v>779</v>
      </c>
      <c r="B93" s="22" t="s">
        <v>780</v>
      </c>
      <c r="C93" s="29">
        <v>1056.06</v>
      </c>
      <c r="D93" s="29">
        <v>750</v>
      </c>
      <c r="E93" s="29">
        <v>-306.06</v>
      </c>
      <c r="F93" s="30">
        <v>-0.40808</v>
      </c>
      <c r="H93" s="29">
        <v>10023.33</v>
      </c>
      <c r="I93" s="29">
        <v>4500</v>
      </c>
      <c r="J93" s="29">
        <v>-5523.33</v>
      </c>
      <c r="K93" s="30">
        <v>-1.2274066666666668</v>
      </c>
      <c r="O93" s="29">
        <v>0</v>
      </c>
      <c r="S93" s="29">
        <v>0</v>
      </c>
      <c r="T93" s="29">
        <v>955092.21</v>
      </c>
      <c r="U93" s="29">
        <v>1021393.86</v>
      </c>
      <c r="V93" s="29">
        <v>0</v>
      </c>
      <c r="W93" s="29">
        <v>3000</v>
      </c>
      <c r="Y93" s="31">
        <v>5</v>
      </c>
      <c r="Z93" s="29">
        <v>330077.28999999998</v>
      </c>
      <c r="AA93" s="29">
        <v>350787.57</v>
      </c>
      <c r="AD93" s="32">
        <v>0</v>
      </c>
      <c r="AE93" s="32">
        <v>-112.28</v>
      </c>
      <c r="AF93" s="32">
        <v>-250</v>
      </c>
      <c r="AG93" s="32">
        <v>137.72</v>
      </c>
      <c r="AH93" s="32">
        <v>0</v>
      </c>
      <c r="AI93" s="32">
        <v>0</v>
      </c>
      <c r="AJ93" s="32">
        <v>-112.28</v>
      </c>
      <c r="AK93" s="32">
        <v>-750</v>
      </c>
      <c r="AL93" s="32">
        <v>-3000</v>
      </c>
      <c r="AM93" s="32">
        <v>637.72</v>
      </c>
      <c r="AN93" s="32">
        <v>-1</v>
      </c>
      <c r="AO93" s="32">
        <v>1</v>
      </c>
    </row>
    <row r="94" spans="1:41">
      <c r="A94" s="28" t="s">
        <v>781</v>
      </c>
      <c r="B94" s="22" t="s">
        <v>782</v>
      </c>
      <c r="C94" s="29">
        <v>0</v>
      </c>
      <c r="D94" s="29">
        <v>250</v>
      </c>
      <c r="E94" s="29">
        <v>250</v>
      </c>
      <c r="F94" s="30">
        <v>1</v>
      </c>
      <c r="H94" s="29">
        <v>398.29</v>
      </c>
      <c r="I94" s="29">
        <v>1500</v>
      </c>
      <c r="J94" s="29">
        <v>1101.71</v>
      </c>
      <c r="K94" s="30">
        <v>0.73447333333333331</v>
      </c>
      <c r="O94" s="29">
        <v>232.4</v>
      </c>
      <c r="S94" s="29">
        <v>232.4</v>
      </c>
      <c r="T94" s="29">
        <v>955092.21</v>
      </c>
      <c r="U94" s="29">
        <v>1021393.86</v>
      </c>
      <c r="V94" s="29">
        <v>8343.8799999999992</v>
      </c>
      <c r="W94" s="29">
        <v>9000</v>
      </c>
      <c r="Y94" s="31">
        <v>5</v>
      </c>
      <c r="Z94" s="29">
        <v>330077.28999999998</v>
      </c>
      <c r="AA94" s="29">
        <v>350787.57</v>
      </c>
      <c r="AD94" s="32">
        <v>-232.4</v>
      </c>
      <c r="AE94" s="32">
        <v>-986.51</v>
      </c>
      <c r="AF94" s="32">
        <v>-750</v>
      </c>
      <c r="AG94" s="32">
        <v>-236.51</v>
      </c>
      <c r="AH94" s="32">
        <v>-232.4</v>
      </c>
      <c r="AI94" s="32">
        <v>-8343.8799999999992</v>
      </c>
      <c r="AJ94" s="32">
        <v>-2135.4699999999998</v>
      </c>
      <c r="AK94" s="32">
        <v>-2250</v>
      </c>
      <c r="AL94" s="32">
        <v>-9000</v>
      </c>
      <c r="AM94" s="32">
        <v>114.53</v>
      </c>
      <c r="AN94" s="32">
        <v>-1</v>
      </c>
      <c r="AO94" s="32">
        <v>1</v>
      </c>
    </row>
    <row r="95" spans="1:41">
      <c r="A95" s="28" t="s">
        <v>783</v>
      </c>
      <c r="B95" s="22" t="s">
        <v>784</v>
      </c>
      <c r="C95" s="29">
        <v>1027.5</v>
      </c>
      <c r="D95" s="29">
        <v>750</v>
      </c>
      <c r="E95" s="29">
        <v>-277.5</v>
      </c>
      <c r="F95" s="30">
        <v>-0.37</v>
      </c>
      <c r="H95" s="29">
        <v>6678.74</v>
      </c>
      <c r="I95" s="29">
        <v>4500</v>
      </c>
      <c r="J95" s="29">
        <v>-2178.7399999999998</v>
      </c>
      <c r="K95" s="30">
        <v>-0.48416444444444445</v>
      </c>
      <c r="O95" s="29">
        <v>0</v>
      </c>
      <c r="S95" s="29">
        <v>0</v>
      </c>
      <c r="T95" s="29">
        <v>955092.21</v>
      </c>
      <c r="U95" s="29">
        <v>1021393.86</v>
      </c>
      <c r="V95" s="29">
        <v>23435.1</v>
      </c>
      <c r="W95" s="29">
        <v>19000</v>
      </c>
      <c r="Y95" s="31">
        <v>5</v>
      </c>
      <c r="Z95" s="29">
        <v>330077.28999999998</v>
      </c>
      <c r="AA95" s="29">
        <v>350787.57</v>
      </c>
      <c r="AD95" s="32">
        <v>0</v>
      </c>
      <c r="AE95" s="32">
        <v>-195</v>
      </c>
      <c r="AF95" s="32">
        <v>-1500</v>
      </c>
      <c r="AG95" s="32">
        <v>1305</v>
      </c>
      <c r="AH95" s="32">
        <v>0</v>
      </c>
      <c r="AI95" s="32">
        <v>-23435.1</v>
      </c>
      <c r="AJ95" s="32">
        <v>-1107.57</v>
      </c>
      <c r="AK95" s="32">
        <v>-5500</v>
      </c>
      <c r="AL95" s="32">
        <v>-19000</v>
      </c>
      <c r="AM95" s="32">
        <v>4392.43</v>
      </c>
      <c r="AN95" s="32">
        <v>-1</v>
      </c>
      <c r="AO95" s="32">
        <v>1</v>
      </c>
    </row>
    <row r="96" spans="1:41">
      <c r="A96" s="28" t="s">
        <v>785</v>
      </c>
      <c r="B96" s="22" t="s">
        <v>786</v>
      </c>
      <c r="C96" s="29">
        <v>146.28</v>
      </c>
      <c r="D96" s="29">
        <v>1500</v>
      </c>
      <c r="E96" s="29">
        <v>1353.72</v>
      </c>
      <c r="F96" s="30">
        <v>0.90247999999999995</v>
      </c>
      <c r="G96" s="22" t="s">
        <v>1068</v>
      </c>
      <c r="H96" s="29">
        <v>1834.08</v>
      </c>
      <c r="I96" s="29">
        <v>10000</v>
      </c>
      <c r="J96" s="29">
        <v>8165.92</v>
      </c>
      <c r="K96" s="30">
        <v>0.81659199999999998</v>
      </c>
      <c r="O96" s="29">
        <v>0</v>
      </c>
      <c r="S96" s="29">
        <v>0</v>
      </c>
      <c r="T96" s="29">
        <v>955092.21</v>
      </c>
      <c r="U96" s="29">
        <v>1021393.86</v>
      </c>
      <c r="V96" s="29">
        <v>2532.52</v>
      </c>
      <c r="W96" s="29">
        <v>0</v>
      </c>
      <c r="Y96" s="31">
        <v>5</v>
      </c>
      <c r="Z96" s="29">
        <v>330077.28999999998</v>
      </c>
      <c r="AA96" s="29">
        <v>350787.57</v>
      </c>
      <c r="AD96" s="32">
        <v>0</v>
      </c>
      <c r="AE96" s="32">
        <v>-93.66</v>
      </c>
      <c r="AF96" s="32">
        <v>0</v>
      </c>
      <c r="AG96" s="32">
        <v>-93.66</v>
      </c>
      <c r="AH96" s="32">
        <v>0</v>
      </c>
      <c r="AI96" s="32">
        <v>-2532.52</v>
      </c>
      <c r="AJ96" s="32">
        <v>-93.66</v>
      </c>
      <c r="AK96" s="32">
        <v>0</v>
      </c>
      <c r="AL96" s="32">
        <v>0</v>
      </c>
      <c r="AM96" s="32">
        <v>-93.66</v>
      </c>
      <c r="AN96" s="32">
        <v>-1</v>
      </c>
      <c r="AO96" s="32">
        <v>1</v>
      </c>
    </row>
    <row r="97" spans="1:41">
      <c r="A97" s="28" t="s">
        <v>1069</v>
      </c>
      <c r="B97" s="22" t="s">
        <v>1070</v>
      </c>
      <c r="C97" s="29">
        <v>0</v>
      </c>
      <c r="D97" s="29">
        <v>0</v>
      </c>
      <c r="E97" s="29">
        <v>0</v>
      </c>
      <c r="F97" s="30">
        <v>0</v>
      </c>
      <c r="H97" s="29">
        <v>93.66</v>
      </c>
      <c r="I97" s="29">
        <v>0</v>
      </c>
      <c r="J97" s="29">
        <v>-93.66</v>
      </c>
      <c r="K97" s="30">
        <v>-1</v>
      </c>
      <c r="O97" s="29">
        <v>0</v>
      </c>
      <c r="S97" s="29">
        <v>0</v>
      </c>
      <c r="T97" s="29">
        <v>955092.21</v>
      </c>
      <c r="U97" s="29">
        <v>1021393.86</v>
      </c>
      <c r="V97" s="29">
        <v>875.45</v>
      </c>
      <c r="W97" s="29">
        <v>9000</v>
      </c>
      <c r="Y97" s="31">
        <v>5</v>
      </c>
      <c r="Z97" s="29">
        <v>330077.28999999998</v>
      </c>
      <c r="AA97" s="29">
        <v>350787.57</v>
      </c>
      <c r="AD97" s="32">
        <v>0</v>
      </c>
      <c r="AE97" s="32">
        <v>-1149.57</v>
      </c>
      <c r="AF97" s="32">
        <v>-750</v>
      </c>
      <c r="AG97" s="32">
        <v>-399.57</v>
      </c>
      <c r="AH97" s="32">
        <v>0</v>
      </c>
      <c r="AI97" s="32">
        <v>-875.45</v>
      </c>
      <c r="AJ97" s="32">
        <v>-1765.64</v>
      </c>
      <c r="AK97" s="32">
        <v>-2250</v>
      </c>
      <c r="AL97" s="32">
        <v>-9000</v>
      </c>
      <c r="AM97" s="32">
        <v>484.36</v>
      </c>
      <c r="AN97" s="32">
        <v>-1</v>
      </c>
      <c r="AO97" s="32">
        <v>1</v>
      </c>
    </row>
    <row r="98" spans="1:41">
      <c r="A98" s="28" t="s">
        <v>787</v>
      </c>
      <c r="B98" s="22" t="s">
        <v>788</v>
      </c>
      <c r="C98" s="29">
        <v>198.27</v>
      </c>
      <c r="D98" s="29">
        <v>750</v>
      </c>
      <c r="E98" s="29">
        <v>551.73</v>
      </c>
      <c r="F98" s="30">
        <v>0.73563999999999996</v>
      </c>
      <c r="H98" s="29">
        <v>2216.64</v>
      </c>
      <c r="I98" s="29">
        <v>4500</v>
      </c>
      <c r="J98" s="29">
        <v>2283.36</v>
      </c>
      <c r="K98" s="30">
        <v>0.50741333333333338</v>
      </c>
      <c r="O98" s="29">
        <v>-2204.13</v>
      </c>
      <c r="S98" s="29">
        <v>4703.37</v>
      </c>
      <c r="T98" s="29">
        <v>955092.21</v>
      </c>
      <c r="U98" s="29">
        <v>1021393.86</v>
      </c>
      <c r="V98" s="29">
        <v>66125.100000000006</v>
      </c>
      <c r="W98" s="29">
        <v>19000</v>
      </c>
      <c r="Y98" s="31">
        <v>5</v>
      </c>
      <c r="Z98" s="29">
        <v>330077.28999999998</v>
      </c>
      <c r="AA98" s="29">
        <v>350787.57</v>
      </c>
      <c r="AD98" s="32">
        <v>2204.13</v>
      </c>
      <c r="AE98" s="32">
        <v>-1881.95</v>
      </c>
      <c r="AF98" s="32">
        <v>-1500</v>
      </c>
      <c r="AG98" s="32">
        <v>-381.95</v>
      </c>
      <c r="AH98" s="32">
        <v>-4703.37</v>
      </c>
      <c r="AI98" s="32">
        <v>-66125.100000000006</v>
      </c>
      <c r="AJ98" s="32">
        <v>-9482.2199999999993</v>
      </c>
      <c r="AK98" s="32">
        <v>-5500</v>
      </c>
      <c r="AL98" s="32">
        <v>-19000</v>
      </c>
      <c r="AM98" s="32">
        <v>-3982.22</v>
      </c>
      <c r="AN98" s="32">
        <v>-1</v>
      </c>
      <c r="AO98" s="32">
        <v>1</v>
      </c>
    </row>
    <row r="99" spans="1:41">
      <c r="A99" s="28" t="s">
        <v>789</v>
      </c>
      <c r="B99" s="22" t="s">
        <v>790</v>
      </c>
      <c r="C99" s="29">
        <v>3127.47</v>
      </c>
      <c r="D99" s="29">
        <v>1500</v>
      </c>
      <c r="E99" s="29">
        <v>-1627.47</v>
      </c>
      <c r="F99" s="30">
        <v>-1.0849800000000001</v>
      </c>
      <c r="G99" s="22" t="s">
        <v>1071</v>
      </c>
      <c r="H99" s="29">
        <v>20069.61</v>
      </c>
      <c r="I99" s="29">
        <v>10000</v>
      </c>
      <c r="J99" s="29">
        <v>-10069.61</v>
      </c>
      <c r="K99" s="30">
        <v>-1.006961</v>
      </c>
      <c r="O99" s="29">
        <v>580</v>
      </c>
      <c r="S99" s="29">
        <v>1740</v>
      </c>
      <c r="T99" s="29">
        <v>955092.21</v>
      </c>
      <c r="U99" s="29">
        <v>1021393.86</v>
      </c>
      <c r="V99" s="29">
        <v>4995.01</v>
      </c>
      <c r="W99" s="29">
        <v>7000</v>
      </c>
      <c r="Y99" s="31">
        <v>5</v>
      </c>
      <c r="Z99" s="29">
        <v>330077.28999999998</v>
      </c>
      <c r="AA99" s="29">
        <v>350787.57</v>
      </c>
      <c r="AD99" s="32">
        <v>-580</v>
      </c>
      <c r="AE99" s="32">
        <v>-705</v>
      </c>
      <c r="AF99" s="32">
        <v>-750</v>
      </c>
      <c r="AG99" s="32">
        <v>45</v>
      </c>
      <c r="AH99" s="32">
        <v>-1740</v>
      </c>
      <c r="AI99" s="32">
        <v>-4995.01</v>
      </c>
      <c r="AJ99" s="32">
        <v>-1580</v>
      </c>
      <c r="AK99" s="32">
        <v>-1750</v>
      </c>
      <c r="AL99" s="32">
        <v>-7000</v>
      </c>
      <c r="AM99" s="32">
        <v>170</v>
      </c>
      <c r="AN99" s="32">
        <v>-1</v>
      </c>
      <c r="AO99" s="32">
        <v>1</v>
      </c>
    </row>
    <row r="100" spans="1:41">
      <c r="A100" s="28" t="s">
        <v>791</v>
      </c>
      <c r="B100" s="22" t="s">
        <v>792</v>
      </c>
      <c r="C100" s="29">
        <v>455</v>
      </c>
      <c r="D100" s="29">
        <v>750</v>
      </c>
      <c r="E100" s="29">
        <v>295</v>
      </c>
      <c r="F100" s="30">
        <v>0.39333333333333331</v>
      </c>
      <c r="H100" s="29">
        <v>2605</v>
      </c>
      <c r="I100" s="29">
        <v>3500</v>
      </c>
      <c r="J100" s="29">
        <v>895</v>
      </c>
      <c r="K100" s="30">
        <v>0.25571428571428573</v>
      </c>
      <c r="O100" s="29">
        <v>2900</v>
      </c>
      <c r="S100" s="29">
        <v>8700</v>
      </c>
      <c r="T100" s="29">
        <v>955092.21</v>
      </c>
      <c r="U100" s="29">
        <v>1021393.86</v>
      </c>
      <c r="V100" s="29">
        <v>21180</v>
      </c>
      <c r="W100" s="29">
        <v>3000</v>
      </c>
      <c r="Y100" s="31">
        <v>5</v>
      </c>
      <c r="Z100" s="29">
        <v>330077.28999999998</v>
      </c>
      <c r="AA100" s="29">
        <v>350787.57</v>
      </c>
      <c r="AD100" s="32">
        <v>-2900</v>
      </c>
      <c r="AE100" s="32">
        <v>0</v>
      </c>
      <c r="AF100" s="32">
        <v>-250</v>
      </c>
      <c r="AG100" s="32">
        <v>250</v>
      </c>
      <c r="AH100" s="32">
        <v>-8700</v>
      </c>
      <c r="AI100" s="32">
        <v>-21180</v>
      </c>
      <c r="AJ100" s="32">
        <v>-51.48</v>
      </c>
      <c r="AK100" s="32">
        <v>-750</v>
      </c>
      <c r="AL100" s="32">
        <v>-3000</v>
      </c>
      <c r="AM100" s="32">
        <v>698.52</v>
      </c>
      <c r="AN100" s="32">
        <v>-1</v>
      </c>
      <c r="AO100" s="32">
        <v>1</v>
      </c>
    </row>
    <row r="101" spans="1:41">
      <c r="A101" s="28" t="s">
        <v>793</v>
      </c>
      <c r="B101" s="22" t="s">
        <v>794</v>
      </c>
      <c r="C101" s="29">
        <v>0</v>
      </c>
      <c r="D101" s="29">
        <v>250</v>
      </c>
      <c r="E101" s="29">
        <v>250</v>
      </c>
      <c r="F101" s="30">
        <v>1</v>
      </c>
      <c r="H101" s="29">
        <v>242.24</v>
      </c>
      <c r="I101" s="29">
        <v>1500</v>
      </c>
      <c r="J101" s="29">
        <v>1257.76</v>
      </c>
      <c r="K101" s="30">
        <v>0.83850666666666662</v>
      </c>
      <c r="O101" s="29">
        <v>0</v>
      </c>
      <c r="S101" s="29">
        <v>0</v>
      </c>
      <c r="T101" s="29">
        <v>955092.21</v>
      </c>
      <c r="U101" s="29">
        <v>1021393.86</v>
      </c>
      <c r="V101" s="29">
        <v>6403.89</v>
      </c>
      <c r="W101" s="29">
        <v>7000</v>
      </c>
      <c r="Y101" s="31">
        <v>5</v>
      </c>
      <c r="Z101" s="29">
        <v>330077.28999999998</v>
      </c>
      <c r="AA101" s="29">
        <v>350787.57</v>
      </c>
      <c r="AD101" s="32">
        <v>0</v>
      </c>
      <c r="AE101" s="32">
        <v>-196.41</v>
      </c>
      <c r="AF101" s="32">
        <v>-500</v>
      </c>
      <c r="AG101" s="32">
        <v>303.58999999999997</v>
      </c>
      <c r="AH101" s="32">
        <v>0</v>
      </c>
      <c r="AI101" s="32">
        <v>-6403.89</v>
      </c>
      <c r="AJ101" s="32">
        <v>-474.23</v>
      </c>
      <c r="AK101" s="32">
        <v>-1750</v>
      </c>
      <c r="AL101" s="32">
        <v>-7000</v>
      </c>
      <c r="AM101" s="32">
        <v>1275.77</v>
      </c>
      <c r="AN101" s="32">
        <v>-1</v>
      </c>
      <c r="AO101" s="32">
        <v>1</v>
      </c>
    </row>
    <row r="102" spans="1:41">
      <c r="A102" s="28" t="s">
        <v>795</v>
      </c>
      <c r="B102" s="22" t="s">
        <v>796</v>
      </c>
      <c r="C102" s="29">
        <v>0</v>
      </c>
      <c r="D102" s="29">
        <v>500</v>
      </c>
      <c r="E102" s="29">
        <v>500</v>
      </c>
      <c r="F102" s="30">
        <v>1</v>
      </c>
      <c r="H102" s="29">
        <v>1851.51</v>
      </c>
      <c r="I102" s="29">
        <v>3500</v>
      </c>
      <c r="J102" s="29">
        <v>1648.49</v>
      </c>
      <c r="K102" s="30">
        <v>0.47099714285714284</v>
      </c>
      <c r="O102" s="29">
        <v>0</v>
      </c>
      <c r="S102" s="29">
        <v>0</v>
      </c>
      <c r="T102" s="29">
        <v>955092.21</v>
      </c>
      <c r="U102" s="29">
        <v>1021393.86</v>
      </c>
      <c r="V102" s="29">
        <v>1067.23</v>
      </c>
      <c r="W102" s="29">
        <v>1500</v>
      </c>
      <c r="Y102" s="31">
        <v>5</v>
      </c>
      <c r="Z102" s="29">
        <v>330077.28999999998</v>
      </c>
      <c r="AA102" s="29">
        <v>350787.57</v>
      </c>
      <c r="AD102" s="32">
        <v>0</v>
      </c>
      <c r="AE102" s="32">
        <v>0</v>
      </c>
      <c r="AF102" s="32">
        <v>0</v>
      </c>
      <c r="AG102" s="32">
        <v>0</v>
      </c>
      <c r="AH102" s="32">
        <v>0</v>
      </c>
      <c r="AI102" s="32">
        <v>-1067.23</v>
      </c>
      <c r="AJ102" s="32">
        <v>-586.51</v>
      </c>
      <c r="AK102" s="32">
        <v>-500</v>
      </c>
      <c r="AL102" s="32">
        <v>-1500</v>
      </c>
      <c r="AM102" s="32">
        <v>-86.51</v>
      </c>
      <c r="AN102" s="32">
        <v>-1</v>
      </c>
      <c r="AO102" s="32">
        <v>1</v>
      </c>
    </row>
    <row r="103" spans="1:41">
      <c r="A103" s="28" t="s">
        <v>797</v>
      </c>
      <c r="B103" s="22" t="s">
        <v>798</v>
      </c>
      <c r="C103" s="29">
        <v>0</v>
      </c>
      <c r="D103" s="29">
        <v>0</v>
      </c>
      <c r="E103" s="29">
        <v>0</v>
      </c>
      <c r="F103" s="30">
        <v>0</v>
      </c>
      <c r="H103" s="29">
        <v>1265.93</v>
      </c>
      <c r="I103" s="29">
        <v>1000</v>
      </c>
      <c r="J103" s="29">
        <v>-265.93</v>
      </c>
      <c r="K103" s="30">
        <v>-0.26593</v>
      </c>
      <c r="O103" s="29">
        <v>0</v>
      </c>
      <c r="S103" s="29">
        <v>0</v>
      </c>
      <c r="T103" s="29">
        <v>955092.21</v>
      </c>
      <c r="U103" s="29">
        <v>1021393.86</v>
      </c>
      <c r="V103" s="29">
        <v>0</v>
      </c>
      <c r="W103" s="29">
        <v>1000</v>
      </c>
      <c r="Y103" s="31">
        <v>5</v>
      </c>
      <c r="Z103" s="29">
        <v>330077.28999999998</v>
      </c>
      <c r="AA103" s="29">
        <v>350787.57</v>
      </c>
      <c r="AD103" s="32">
        <v>0</v>
      </c>
      <c r="AE103" s="32">
        <v>0</v>
      </c>
      <c r="AF103" s="32">
        <v>0</v>
      </c>
      <c r="AG103" s="32">
        <v>0</v>
      </c>
      <c r="AH103" s="32">
        <v>0</v>
      </c>
      <c r="AI103" s="32">
        <v>0</v>
      </c>
      <c r="AJ103" s="32">
        <v>0</v>
      </c>
      <c r="AK103" s="32">
        <v>-250</v>
      </c>
      <c r="AL103" s="32">
        <v>-1000</v>
      </c>
      <c r="AM103" s="32">
        <v>250</v>
      </c>
      <c r="AN103" s="32">
        <v>-1</v>
      </c>
      <c r="AO103" s="32">
        <v>1</v>
      </c>
    </row>
    <row r="104" spans="1:41">
      <c r="A104" s="28" t="s">
        <v>799</v>
      </c>
      <c r="B104" s="22" t="s">
        <v>800</v>
      </c>
      <c r="C104" s="29">
        <v>0</v>
      </c>
      <c r="D104" s="29">
        <v>0</v>
      </c>
      <c r="E104" s="29">
        <v>0</v>
      </c>
      <c r="F104" s="30">
        <v>0</v>
      </c>
      <c r="H104" s="29">
        <v>0</v>
      </c>
      <c r="I104" s="29">
        <v>500</v>
      </c>
      <c r="J104" s="29">
        <v>500</v>
      </c>
      <c r="K104" s="30">
        <v>1</v>
      </c>
      <c r="O104" s="34">
        <v>1508.27</v>
      </c>
      <c r="S104" s="34">
        <v>16475.77</v>
      </c>
      <c r="V104" s="34">
        <v>144208.52000000002</v>
      </c>
      <c r="W104" s="34">
        <v>90500</v>
      </c>
      <c r="Y104" s="36">
        <v>5</v>
      </c>
      <c r="AD104" s="37">
        <v>-1508.27</v>
      </c>
      <c r="AE104" s="37">
        <v>-7020.73</v>
      </c>
      <c r="AF104" s="37">
        <v>-7250</v>
      </c>
      <c r="AG104" s="37">
        <v>229.27000000000004</v>
      </c>
      <c r="AH104" s="37">
        <v>-16475.77</v>
      </c>
      <c r="AI104" s="37">
        <v>-144208.52000000002</v>
      </c>
      <c r="AJ104" s="37">
        <v>-23683.989999999994</v>
      </c>
      <c r="AK104" s="37">
        <v>-24250</v>
      </c>
      <c r="AL104" s="37">
        <v>-90500</v>
      </c>
      <c r="AM104" s="37">
        <v>566.01000000000045</v>
      </c>
    </row>
    <row r="105" spans="1:41">
      <c r="B105" s="33" t="s">
        <v>776</v>
      </c>
      <c r="C105" s="34">
        <v>6010.58</v>
      </c>
      <c r="D105" s="34">
        <v>7250</v>
      </c>
      <c r="E105" s="34">
        <v>1239.42</v>
      </c>
      <c r="F105" s="35">
        <v>0.17095448275862071</v>
      </c>
      <c r="H105" s="34">
        <v>47279.030000000006</v>
      </c>
      <c r="I105" s="34">
        <v>46500</v>
      </c>
      <c r="J105" s="34">
        <v>-779.0300000000002</v>
      </c>
      <c r="K105" s="35">
        <v>-1.6753333333333339E-2</v>
      </c>
    </row>
    <row r="106" spans="1:41">
      <c r="A106" s="27" t="s">
        <v>803</v>
      </c>
      <c r="O106" s="29">
        <v>3108.1</v>
      </c>
      <c r="S106" s="29">
        <v>8752.7199999999993</v>
      </c>
      <c r="T106" s="29">
        <v>955092.21</v>
      </c>
      <c r="U106" s="29">
        <v>1021393.86</v>
      </c>
      <c r="V106" s="29">
        <v>47697.07</v>
      </c>
      <c r="W106" s="29">
        <v>71600</v>
      </c>
      <c r="Y106" s="31">
        <v>5</v>
      </c>
      <c r="Z106" s="29">
        <v>330077.28999999998</v>
      </c>
      <c r="AA106" s="29">
        <v>350787.57</v>
      </c>
      <c r="AD106" s="32">
        <v>-3108.1</v>
      </c>
      <c r="AE106" s="32">
        <v>-8186.01</v>
      </c>
      <c r="AF106" s="32">
        <v>-8500</v>
      </c>
      <c r="AG106" s="32">
        <v>313.99</v>
      </c>
      <c r="AH106" s="32">
        <v>-8752.7199999999993</v>
      </c>
      <c r="AI106" s="32">
        <v>-47697.07</v>
      </c>
      <c r="AJ106" s="32">
        <v>-22360.74</v>
      </c>
      <c r="AK106" s="32">
        <v>-25500</v>
      </c>
      <c r="AL106" s="32">
        <v>-71600</v>
      </c>
      <c r="AM106" s="32">
        <v>3139.26</v>
      </c>
      <c r="AN106" s="32">
        <v>-1</v>
      </c>
      <c r="AO106" s="32">
        <v>1</v>
      </c>
    </row>
    <row r="107" spans="1:41">
      <c r="A107" s="28" t="s">
        <v>804</v>
      </c>
      <c r="B107" s="22" t="s">
        <v>805</v>
      </c>
      <c r="C107" s="29">
        <v>2334.1999999999998</v>
      </c>
      <c r="D107" s="29">
        <v>4700</v>
      </c>
      <c r="E107" s="29">
        <v>2365.8000000000002</v>
      </c>
      <c r="F107" s="30">
        <v>0.50336170212765963</v>
      </c>
      <c r="G107" s="22" t="s">
        <v>1072</v>
      </c>
      <c r="H107" s="29">
        <v>40059.47</v>
      </c>
      <c r="I107" s="29">
        <v>43400</v>
      </c>
      <c r="J107" s="29">
        <v>3340.53</v>
      </c>
      <c r="K107" s="30">
        <v>7.697073732718894E-2</v>
      </c>
      <c r="O107" s="29">
        <v>0</v>
      </c>
      <c r="S107" s="29">
        <v>0</v>
      </c>
      <c r="T107" s="29">
        <v>955092.21</v>
      </c>
      <c r="U107" s="29">
        <v>1021393.86</v>
      </c>
      <c r="V107" s="29">
        <v>921.51</v>
      </c>
      <c r="W107" s="29">
        <v>600</v>
      </c>
      <c r="Y107" s="31">
        <v>5</v>
      </c>
      <c r="Z107" s="29">
        <v>330077.28999999998</v>
      </c>
      <c r="AA107" s="29">
        <v>350787.57</v>
      </c>
      <c r="AD107" s="32">
        <v>0</v>
      </c>
      <c r="AE107" s="32">
        <v>-250.03</v>
      </c>
      <c r="AF107" s="32">
        <v>-50</v>
      </c>
      <c r="AG107" s="32">
        <v>-200.03</v>
      </c>
      <c r="AH107" s="32">
        <v>0</v>
      </c>
      <c r="AI107" s="32">
        <v>-921.51</v>
      </c>
      <c r="AJ107" s="32">
        <v>-375.36</v>
      </c>
      <c r="AK107" s="32">
        <v>-150</v>
      </c>
      <c r="AL107" s="32">
        <v>-600</v>
      </c>
      <c r="AM107" s="32">
        <v>-225.36</v>
      </c>
      <c r="AN107" s="32">
        <v>-1</v>
      </c>
      <c r="AO107" s="32">
        <v>1</v>
      </c>
    </row>
    <row r="108" spans="1:41">
      <c r="A108" s="28" t="s">
        <v>806</v>
      </c>
      <c r="B108" s="22" t="s">
        <v>807</v>
      </c>
      <c r="C108" s="29">
        <v>167.5</v>
      </c>
      <c r="D108" s="29">
        <v>50</v>
      </c>
      <c r="E108" s="29">
        <v>-117.5</v>
      </c>
      <c r="F108" s="30">
        <v>-2.35</v>
      </c>
      <c r="H108" s="29">
        <v>809.64</v>
      </c>
      <c r="I108" s="29">
        <v>300</v>
      </c>
      <c r="J108" s="29">
        <v>-509.64</v>
      </c>
      <c r="K108" s="30">
        <v>-1.6988000000000001</v>
      </c>
      <c r="O108" s="29">
        <v>10735.88</v>
      </c>
      <c r="S108" s="29">
        <v>14451.58</v>
      </c>
      <c r="T108" s="29">
        <v>955092.21</v>
      </c>
      <c r="U108" s="29">
        <v>1021393.86</v>
      </c>
      <c r="V108" s="29">
        <v>62720.31</v>
      </c>
      <c r="W108" s="29">
        <v>750</v>
      </c>
      <c r="Y108" s="31">
        <v>5</v>
      </c>
      <c r="Z108" s="29">
        <v>330077.28999999998</v>
      </c>
      <c r="AA108" s="29">
        <v>350787.57</v>
      </c>
      <c r="AD108" s="32">
        <v>-10735.88</v>
      </c>
      <c r="AE108" s="32">
        <v>0</v>
      </c>
      <c r="AF108" s="32">
        <v>0</v>
      </c>
      <c r="AG108" s="32">
        <v>0</v>
      </c>
      <c r="AH108" s="32">
        <v>-14451.58</v>
      </c>
      <c r="AI108" s="32">
        <v>-62720.31</v>
      </c>
      <c r="AJ108" s="32">
        <v>-1306.26</v>
      </c>
      <c r="AK108" s="32">
        <v>0</v>
      </c>
      <c r="AL108" s="32">
        <v>-750</v>
      </c>
      <c r="AM108" s="32">
        <v>-1306.26</v>
      </c>
      <c r="AN108" s="32">
        <v>-1</v>
      </c>
      <c r="AO108" s="32">
        <v>1</v>
      </c>
    </row>
    <row r="109" spans="1:41">
      <c r="A109" s="28" t="s">
        <v>808</v>
      </c>
      <c r="B109" s="22" t="s">
        <v>809</v>
      </c>
      <c r="C109" s="29">
        <v>0</v>
      </c>
      <c r="D109" s="29">
        <v>0</v>
      </c>
      <c r="E109" s="29">
        <v>0</v>
      </c>
      <c r="F109" s="30">
        <v>0</v>
      </c>
      <c r="H109" s="29">
        <v>1306.26</v>
      </c>
      <c r="I109" s="29">
        <v>0</v>
      </c>
      <c r="J109" s="29">
        <v>-1306.26</v>
      </c>
      <c r="K109" s="30">
        <v>-1</v>
      </c>
      <c r="O109" s="29">
        <v>0</v>
      </c>
      <c r="S109" s="29">
        <v>0</v>
      </c>
      <c r="T109" s="29">
        <v>955092.21</v>
      </c>
      <c r="U109" s="29">
        <v>1021393.86</v>
      </c>
      <c r="V109" s="29">
        <v>0</v>
      </c>
      <c r="W109" s="29">
        <v>800</v>
      </c>
      <c r="Y109" s="31">
        <v>5</v>
      </c>
      <c r="Z109" s="29">
        <v>330077.28999999998</v>
      </c>
      <c r="AA109" s="29">
        <v>350787.57</v>
      </c>
      <c r="AD109" s="32">
        <v>0</v>
      </c>
      <c r="AE109" s="32">
        <v>0</v>
      </c>
      <c r="AF109" s="32">
        <v>0</v>
      </c>
      <c r="AG109" s="32">
        <v>0</v>
      </c>
      <c r="AH109" s="32">
        <v>0</v>
      </c>
      <c r="AI109" s="32">
        <v>0</v>
      </c>
      <c r="AJ109" s="32">
        <v>0</v>
      </c>
      <c r="AK109" s="32">
        <v>-200</v>
      </c>
      <c r="AL109" s="32">
        <v>-800</v>
      </c>
      <c r="AM109" s="32">
        <v>200</v>
      </c>
      <c r="AN109" s="32">
        <v>-1</v>
      </c>
      <c r="AO109" s="32">
        <v>1</v>
      </c>
    </row>
    <row r="110" spans="1:41">
      <c r="A110" s="28" t="s">
        <v>810</v>
      </c>
      <c r="B110" s="22" t="s">
        <v>811</v>
      </c>
      <c r="C110" s="29">
        <v>0</v>
      </c>
      <c r="D110" s="29">
        <v>0</v>
      </c>
      <c r="E110" s="29">
        <v>0</v>
      </c>
      <c r="F110" s="30">
        <v>0</v>
      </c>
      <c r="H110" s="29">
        <v>1266.96</v>
      </c>
      <c r="I110" s="29">
        <v>400</v>
      </c>
      <c r="J110" s="29">
        <v>-866.96</v>
      </c>
      <c r="K110" s="30">
        <v>-2.1674000000000002</v>
      </c>
      <c r="O110" s="29">
        <v>0</v>
      </c>
      <c r="S110" s="29">
        <v>0</v>
      </c>
      <c r="T110" s="29">
        <v>955092.21</v>
      </c>
      <c r="U110" s="29">
        <v>1021393.86</v>
      </c>
      <c r="V110" s="29">
        <v>299.92</v>
      </c>
      <c r="W110" s="29">
        <v>3000</v>
      </c>
      <c r="Y110" s="31">
        <v>5</v>
      </c>
      <c r="Z110" s="29">
        <v>330077.28999999998</v>
      </c>
      <c r="AA110" s="29">
        <v>350787.57</v>
      </c>
      <c r="AD110" s="32">
        <v>0</v>
      </c>
      <c r="AE110" s="32">
        <v>-590.57000000000005</v>
      </c>
      <c r="AF110" s="32">
        <v>-250</v>
      </c>
      <c r="AG110" s="32">
        <v>-340.57</v>
      </c>
      <c r="AH110" s="32">
        <v>0</v>
      </c>
      <c r="AI110" s="32">
        <v>-299.92</v>
      </c>
      <c r="AJ110" s="32">
        <v>-1534.93</v>
      </c>
      <c r="AK110" s="32">
        <v>-750</v>
      </c>
      <c r="AL110" s="32">
        <v>-3000</v>
      </c>
      <c r="AM110" s="32">
        <v>-784.93</v>
      </c>
      <c r="AN110" s="32">
        <v>-1</v>
      </c>
      <c r="AO110" s="32">
        <v>1</v>
      </c>
    </row>
    <row r="111" spans="1:41">
      <c r="A111" s="28" t="s">
        <v>812</v>
      </c>
      <c r="B111" s="22" t="s">
        <v>813</v>
      </c>
      <c r="C111" s="29">
        <v>52.3</v>
      </c>
      <c r="D111" s="29">
        <v>250</v>
      </c>
      <c r="E111" s="29">
        <v>197.7</v>
      </c>
      <c r="F111" s="30">
        <v>0.79079999999999995</v>
      </c>
      <c r="H111" s="29">
        <v>2864.76</v>
      </c>
      <c r="I111" s="29">
        <v>1500</v>
      </c>
      <c r="J111" s="29">
        <v>-1364.76</v>
      </c>
      <c r="K111" s="30">
        <v>-0.90983999999999998</v>
      </c>
      <c r="O111" s="29">
        <v>0</v>
      </c>
      <c r="S111" s="29">
        <v>0</v>
      </c>
      <c r="T111" s="29">
        <v>955092.21</v>
      </c>
      <c r="U111" s="29">
        <v>1021393.86</v>
      </c>
      <c r="V111" s="29">
        <v>0</v>
      </c>
      <c r="W111" s="29">
        <v>1000</v>
      </c>
      <c r="Y111" s="31">
        <v>5</v>
      </c>
      <c r="Z111" s="29">
        <v>330077.28999999998</v>
      </c>
      <c r="AA111" s="29">
        <v>350787.57</v>
      </c>
      <c r="AD111" s="32">
        <v>0</v>
      </c>
      <c r="AE111" s="32">
        <v>0</v>
      </c>
      <c r="AF111" s="32">
        <v>-500</v>
      </c>
      <c r="AG111" s="32">
        <v>500</v>
      </c>
      <c r="AH111" s="32">
        <v>0</v>
      </c>
      <c r="AI111" s="32">
        <v>0</v>
      </c>
      <c r="AJ111" s="32">
        <v>0</v>
      </c>
      <c r="AK111" s="32">
        <v>-500</v>
      </c>
      <c r="AL111" s="32">
        <v>-1000</v>
      </c>
      <c r="AM111" s="32">
        <v>500</v>
      </c>
      <c r="AN111" s="32">
        <v>-1</v>
      </c>
      <c r="AO111" s="32">
        <v>1</v>
      </c>
    </row>
    <row r="112" spans="1:41">
      <c r="A112" s="28" t="s">
        <v>1073</v>
      </c>
      <c r="B112" s="22" t="s">
        <v>1074</v>
      </c>
      <c r="C112" s="29">
        <v>0</v>
      </c>
      <c r="D112" s="29">
        <v>0</v>
      </c>
      <c r="E112" s="29">
        <v>0</v>
      </c>
      <c r="F112" s="30">
        <v>0</v>
      </c>
      <c r="H112" s="29">
        <v>0</v>
      </c>
      <c r="I112" s="29">
        <v>500</v>
      </c>
      <c r="J112" s="29">
        <v>500</v>
      </c>
      <c r="K112" s="30">
        <v>1</v>
      </c>
      <c r="O112" s="29">
        <v>0</v>
      </c>
      <c r="S112" s="29">
        <v>0</v>
      </c>
      <c r="T112" s="29">
        <v>955092.21</v>
      </c>
      <c r="U112" s="29">
        <v>1021393.86</v>
      </c>
      <c r="V112" s="29">
        <v>775.09</v>
      </c>
      <c r="W112" s="29">
        <v>4200</v>
      </c>
      <c r="Y112" s="31">
        <v>5</v>
      </c>
      <c r="Z112" s="29">
        <v>330077.28999999998</v>
      </c>
      <c r="AA112" s="29">
        <v>350787.57</v>
      </c>
      <c r="AD112" s="32">
        <v>0</v>
      </c>
      <c r="AE112" s="32">
        <v>-529.74</v>
      </c>
      <c r="AF112" s="32">
        <v>-350</v>
      </c>
      <c r="AG112" s="32">
        <v>-179.74</v>
      </c>
      <c r="AH112" s="32">
        <v>0</v>
      </c>
      <c r="AI112" s="32">
        <v>-775.09</v>
      </c>
      <c r="AJ112" s="32">
        <v>-1014.85</v>
      </c>
      <c r="AK112" s="32">
        <v>-1050</v>
      </c>
      <c r="AL112" s="32">
        <v>-4200</v>
      </c>
      <c r="AM112" s="32">
        <v>35.15</v>
      </c>
      <c r="AN112" s="32">
        <v>-1</v>
      </c>
      <c r="AO112" s="32">
        <v>1</v>
      </c>
    </row>
    <row r="113" spans="1:41">
      <c r="A113" s="28" t="s">
        <v>814</v>
      </c>
      <c r="B113" s="22" t="s">
        <v>815</v>
      </c>
      <c r="C113" s="29">
        <v>44.53</v>
      </c>
      <c r="D113" s="29">
        <v>350</v>
      </c>
      <c r="E113" s="29">
        <v>305.47000000000003</v>
      </c>
      <c r="F113" s="30">
        <v>0.87277142857142853</v>
      </c>
      <c r="H113" s="29">
        <v>1059.3800000000001</v>
      </c>
      <c r="I113" s="29">
        <v>2100</v>
      </c>
      <c r="J113" s="29">
        <v>1040.6199999999999</v>
      </c>
      <c r="K113" s="30">
        <v>0.49553333333333333</v>
      </c>
      <c r="O113" s="29">
        <v>0</v>
      </c>
      <c r="S113" s="29">
        <v>0</v>
      </c>
      <c r="T113" s="29">
        <v>955092.21</v>
      </c>
      <c r="U113" s="29">
        <v>1021393.86</v>
      </c>
      <c r="V113" s="29">
        <v>1193.55</v>
      </c>
      <c r="W113" s="29">
        <v>12000</v>
      </c>
      <c r="Y113" s="31">
        <v>5</v>
      </c>
      <c r="Z113" s="29">
        <v>330077.28999999998</v>
      </c>
      <c r="AA113" s="29">
        <v>350787.57</v>
      </c>
      <c r="AD113" s="32">
        <v>0</v>
      </c>
      <c r="AE113" s="32">
        <v>186</v>
      </c>
      <c r="AF113" s="32">
        <v>-1000</v>
      </c>
      <c r="AG113" s="32">
        <v>1186</v>
      </c>
      <c r="AH113" s="32">
        <v>0</v>
      </c>
      <c r="AI113" s="32">
        <v>-1193.55</v>
      </c>
      <c r="AJ113" s="32">
        <v>186</v>
      </c>
      <c r="AK113" s="32">
        <v>-3000</v>
      </c>
      <c r="AL113" s="32">
        <v>-12000</v>
      </c>
      <c r="AM113" s="32">
        <v>3186</v>
      </c>
      <c r="AN113" s="32">
        <v>-1</v>
      </c>
      <c r="AO113" s="32">
        <v>1</v>
      </c>
    </row>
    <row r="114" spans="1:41">
      <c r="A114" s="28" t="s">
        <v>816</v>
      </c>
      <c r="B114" s="22" t="s">
        <v>817</v>
      </c>
      <c r="C114" s="29">
        <v>986.25</v>
      </c>
      <c r="D114" s="29">
        <v>1000</v>
      </c>
      <c r="E114" s="29">
        <v>13.75</v>
      </c>
      <c r="F114" s="30">
        <v>1.375E-2</v>
      </c>
      <c r="H114" s="29">
        <v>1310.25</v>
      </c>
      <c r="I114" s="29">
        <v>6000</v>
      </c>
      <c r="J114" s="29">
        <v>4689.75</v>
      </c>
      <c r="K114" s="30">
        <v>0.78162500000000001</v>
      </c>
      <c r="O114" s="29">
        <v>0</v>
      </c>
      <c r="S114" s="29">
        <v>0</v>
      </c>
      <c r="T114" s="29">
        <v>955092.21</v>
      </c>
      <c r="U114" s="29">
        <v>1021393.86</v>
      </c>
      <c r="V114" s="29">
        <v>1319</v>
      </c>
      <c r="W114" s="29">
        <v>4800</v>
      </c>
      <c r="Y114" s="31">
        <v>5</v>
      </c>
      <c r="Z114" s="29">
        <v>330077.28999999998</v>
      </c>
      <c r="AA114" s="29">
        <v>350787.57</v>
      </c>
      <c r="AD114" s="32">
        <v>0</v>
      </c>
      <c r="AE114" s="32">
        <v>-350.49</v>
      </c>
      <c r="AF114" s="32">
        <v>-400</v>
      </c>
      <c r="AG114" s="32">
        <v>49.51</v>
      </c>
      <c r="AH114" s="32">
        <v>0</v>
      </c>
      <c r="AI114" s="32">
        <v>-1319</v>
      </c>
      <c r="AJ114" s="32">
        <v>-352.54</v>
      </c>
      <c r="AK114" s="32">
        <v>-1200</v>
      </c>
      <c r="AL114" s="32">
        <v>-4800</v>
      </c>
      <c r="AM114" s="32">
        <v>847.46</v>
      </c>
      <c r="AN114" s="32">
        <v>-1</v>
      </c>
      <c r="AO114" s="32">
        <v>1</v>
      </c>
    </row>
    <row r="115" spans="1:41">
      <c r="A115" s="28" t="s">
        <v>818</v>
      </c>
      <c r="B115" s="22" t="s">
        <v>819</v>
      </c>
      <c r="C115" s="29">
        <v>351</v>
      </c>
      <c r="D115" s="29">
        <v>400</v>
      </c>
      <c r="E115" s="29">
        <v>49</v>
      </c>
      <c r="F115" s="30">
        <v>0.1225</v>
      </c>
      <c r="H115" s="29">
        <v>1405.54</v>
      </c>
      <c r="I115" s="29">
        <v>2400</v>
      </c>
      <c r="J115" s="29">
        <v>994.46</v>
      </c>
      <c r="K115" s="30">
        <v>0.41435833333333333</v>
      </c>
      <c r="O115" s="29">
        <v>0</v>
      </c>
      <c r="S115" s="29">
        <v>0</v>
      </c>
      <c r="T115" s="29">
        <v>955092.21</v>
      </c>
      <c r="U115" s="29">
        <v>1021393.86</v>
      </c>
      <c r="V115" s="29">
        <v>2501.4899999999998</v>
      </c>
      <c r="W115" s="29">
        <v>7000</v>
      </c>
      <c r="Y115" s="31">
        <v>5</v>
      </c>
      <c r="Z115" s="29">
        <v>330077.28999999998</v>
      </c>
      <c r="AA115" s="29">
        <v>350787.57</v>
      </c>
      <c r="AD115" s="32">
        <v>0</v>
      </c>
      <c r="AE115" s="32">
        <v>-846.38</v>
      </c>
      <c r="AF115" s="32">
        <v>-500</v>
      </c>
      <c r="AG115" s="32">
        <v>-346.38</v>
      </c>
      <c r="AH115" s="32">
        <v>0</v>
      </c>
      <c r="AI115" s="32">
        <v>-2501.4899999999998</v>
      </c>
      <c r="AJ115" s="32">
        <v>-2244.59</v>
      </c>
      <c r="AK115" s="32">
        <v>-1750</v>
      </c>
      <c r="AL115" s="32">
        <v>-7000</v>
      </c>
      <c r="AM115" s="32">
        <v>-494.59</v>
      </c>
      <c r="AN115" s="32">
        <v>-1</v>
      </c>
      <c r="AO115" s="32">
        <v>1</v>
      </c>
    </row>
    <row r="116" spans="1:41">
      <c r="A116" s="28" t="s">
        <v>820</v>
      </c>
      <c r="B116" s="22" t="s">
        <v>821</v>
      </c>
      <c r="C116" s="29">
        <v>131.03</v>
      </c>
      <c r="D116" s="29">
        <v>500</v>
      </c>
      <c r="E116" s="29">
        <v>368.97</v>
      </c>
      <c r="F116" s="30">
        <v>0.73794000000000004</v>
      </c>
      <c r="H116" s="29">
        <v>5589.84</v>
      </c>
      <c r="I116" s="29">
        <v>3500</v>
      </c>
      <c r="J116" s="29">
        <v>-2089.84</v>
      </c>
      <c r="K116" s="30">
        <v>-0.59709714285714288</v>
      </c>
      <c r="O116" s="34">
        <v>13843.98</v>
      </c>
      <c r="S116" s="34">
        <v>23204.3</v>
      </c>
      <c r="V116" s="34">
        <v>117427.94</v>
      </c>
      <c r="W116" s="34">
        <v>105750</v>
      </c>
      <c r="Y116" s="36">
        <v>5</v>
      </c>
      <c r="AD116" s="37">
        <v>-13843.98</v>
      </c>
      <c r="AE116" s="37">
        <v>-10567.22</v>
      </c>
      <c r="AF116" s="37">
        <v>-11550</v>
      </c>
      <c r="AG116" s="37">
        <v>982.78000000000009</v>
      </c>
      <c r="AH116" s="37">
        <v>-23204.3</v>
      </c>
      <c r="AI116" s="37">
        <v>-117427.94</v>
      </c>
      <c r="AJ116" s="37">
        <v>-29003.27</v>
      </c>
      <c r="AK116" s="37">
        <v>-34100</v>
      </c>
      <c r="AL116" s="37">
        <v>-105750</v>
      </c>
      <c r="AM116" s="37">
        <v>5096.7300000000005</v>
      </c>
    </row>
    <row r="117" spans="1:41">
      <c r="B117" s="33" t="s">
        <v>803</v>
      </c>
      <c r="C117" s="34">
        <v>4066.8100000000004</v>
      </c>
      <c r="D117" s="34">
        <v>7250</v>
      </c>
      <c r="E117" s="34">
        <v>3183.1900000000005</v>
      </c>
      <c r="F117" s="35">
        <v>0.43906068965517248</v>
      </c>
      <c r="H117" s="34">
        <v>55672.100000000006</v>
      </c>
      <c r="I117" s="34">
        <v>60100</v>
      </c>
      <c r="J117" s="34">
        <v>4427.9000000000005</v>
      </c>
      <c r="K117" s="35">
        <v>7.3675540765391026E-2</v>
      </c>
    </row>
    <row r="118" spans="1:41">
      <c r="A118" s="27" t="s">
        <v>822</v>
      </c>
      <c r="O118" s="29">
        <v>405.13</v>
      </c>
      <c r="S118" s="29">
        <v>1183.3399999999999</v>
      </c>
      <c r="T118" s="29">
        <v>955092.21</v>
      </c>
      <c r="U118" s="29">
        <v>1021393.86</v>
      </c>
      <c r="V118" s="29">
        <v>4779.78</v>
      </c>
      <c r="W118" s="29">
        <v>8400</v>
      </c>
      <c r="Y118" s="31">
        <v>5</v>
      </c>
      <c r="Z118" s="29">
        <v>330077.28999999998</v>
      </c>
      <c r="AA118" s="29">
        <v>350787.57</v>
      </c>
      <c r="AD118" s="32">
        <v>-405.13</v>
      </c>
      <c r="AE118" s="32">
        <v>-329.38</v>
      </c>
      <c r="AF118" s="32">
        <v>-700</v>
      </c>
      <c r="AG118" s="32">
        <v>370.62</v>
      </c>
      <c r="AH118" s="32">
        <v>-1183.3399999999999</v>
      </c>
      <c r="AI118" s="32">
        <v>-4779.78</v>
      </c>
      <c r="AJ118" s="32">
        <v>-1433.01</v>
      </c>
      <c r="AK118" s="32">
        <v>-2100</v>
      </c>
      <c r="AL118" s="32">
        <v>-8400</v>
      </c>
      <c r="AM118" s="32">
        <v>666.99</v>
      </c>
      <c r="AN118" s="32">
        <v>-1</v>
      </c>
      <c r="AO118" s="32">
        <v>1</v>
      </c>
    </row>
    <row r="119" spans="1:41">
      <c r="A119" s="28" t="s">
        <v>823</v>
      </c>
      <c r="B119" s="22" t="s">
        <v>824</v>
      </c>
      <c r="C119" s="29">
        <v>328.38</v>
      </c>
      <c r="D119" s="29">
        <v>700</v>
      </c>
      <c r="E119" s="29">
        <v>371.62</v>
      </c>
      <c r="F119" s="30">
        <v>0.53088571428571429</v>
      </c>
      <c r="H119" s="29">
        <v>2418.15</v>
      </c>
      <c r="I119" s="29">
        <v>4200</v>
      </c>
      <c r="J119" s="29">
        <v>1781.85</v>
      </c>
      <c r="K119" s="30">
        <v>0.42425000000000002</v>
      </c>
      <c r="O119" s="29">
        <v>1197.04</v>
      </c>
      <c r="S119" s="29">
        <v>2106.42</v>
      </c>
      <c r="T119" s="29">
        <v>955092.21</v>
      </c>
      <c r="U119" s="29">
        <v>1021393.86</v>
      </c>
      <c r="V119" s="29">
        <v>11033.89</v>
      </c>
      <c r="W119" s="29">
        <v>3000</v>
      </c>
      <c r="Y119" s="31">
        <v>5</v>
      </c>
      <c r="Z119" s="29">
        <v>330077.28999999998</v>
      </c>
      <c r="AA119" s="29">
        <v>350787.57</v>
      </c>
      <c r="AD119" s="32">
        <v>-1197.04</v>
      </c>
      <c r="AE119" s="32">
        <v>-21.91</v>
      </c>
      <c r="AF119" s="32">
        <v>-250</v>
      </c>
      <c r="AG119" s="32">
        <v>228.09</v>
      </c>
      <c r="AH119" s="32">
        <v>-2106.42</v>
      </c>
      <c r="AI119" s="32">
        <v>-11033.89</v>
      </c>
      <c r="AJ119" s="32">
        <v>-152.13999999999999</v>
      </c>
      <c r="AK119" s="32">
        <v>-750</v>
      </c>
      <c r="AL119" s="32">
        <v>-3000</v>
      </c>
      <c r="AM119" s="32">
        <v>597.86</v>
      </c>
      <c r="AN119" s="32">
        <v>-1</v>
      </c>
      <c r="AO119" s="32">
        <v>1</v>
      </c>
    </row>
    <row r="120" spans="1:41">
      <c r="A120" s="28" t="s">
        <v>825</v>
      </c>
      <c r="B120" s="22" t="s">
        <v>826</v>
      </c>
      <c r="C120" s="29">
        <v>10.86</v>
      </c>
      <c r="D120" s="29">
        <v>250</v>
      </c>
      <c r="E120" s="29">
        <v>239.14</v>
      </c>
      <c r="F120" s="30">
        <v>0.95655999999999997</v>
      </c>
      <c r="H120" s="29">
        <v>340.52</v>
      </c>
      <c r="I120" s="29">
        <v>1500</v>
      </c>
      <c r="J120" s="29">
        <v>1159.48</v>
      </c>
      <c r="K120" s="30">
        <v>0.77298666666666671</v>
      </c>
      <c r="O120" s="29">
        <v>0</v>
      </c>
      <c r="S120" s="29">
        <v>0</v>
      </c>
      <c r="T120" s="29">
        <v>955092.21</v>
      </c>
      <c r="U120" s="29">
        <v>1021393.86</v>
      </c>
      <c r="V120" s="29">
        <v>228.9</v>
      </c>
      <c r="W120" s="29">
        <v>400</v>
      </c>
      <c r="Y120" s="31">
        <v>5</v>
      </c>
      <c r="Z120" s="29">
        <v>330077.28999999998</v>
      </c>
      <c r="AA120" s="29">
        <v>350787.57</v>
      </c>
      <c r="AD120" s="32">
        <v>0</v>
      </c>
      <c r="AE120" s="32">
        <v>0</v>
      </c>
      <c r="AF120" s="32">
        <v>0</v>
      </c>
      <c r="AG120" s="32">
        <v>0</v>
      </c>
      <c r="AH120" s="32">
        <v>0</v>
      </c>
      <c r="AI120" s="32">
        <v>-228.9</v>
      </c>
      <c r="AJ120" s="32">
        <v>-146.4</v>
      </c>
      <c r="AK120" s="32">
        <v>-100</v>
      </c>
      <c r="AL120" s="32">
        <v>-400</v>
      </c>
      <c r="AM120" s="32">
        <v>-46.4</v>
      </c>
      <c r="AN120" s="32">
        <v>-1</v>
      </c>
      <c r="AO120" s="32">
        <v>1</v>
      </c>
    </row>
    <row r="121" spans="1:41">
      <c r="A121" s="28" t="s">
        <v>827</v>
      </c>
      <c r="B121" s="22" t="s">
        <v>828</v>
      </c>
      <c r="C121" s="29">
        <v>0</v>
      </c>
      <c r="D121" s="29">
        <v>0</v>
      </c>
      <c r="E121" s="29">
        <v>0</v>
      </c>
      <c r="F121" s="30">
        <v>0</v>
      </c>
      <c r="H121" s="29">
        <v>194.8</v>
      </c>
      <c r="I121" s="29">
        <v>200</v>
      </c>
      <c r="J121" s="29">
        <v>5.2</v>
      </c>
      <c r="K121" s="30">
        <v>2.5999999999999999E-2</v>
      </c>
      <c r="O121" s="29">
        <v>27.4</v>
      </c>
      <c r="S121" s="29">
        <v>419.8</v>
      </c>
      <c r="T121" s="29">
        <v>955092.21</v>
      </c>
      <c r="U121" s="29">
        <v>1021393.86</v>
      </c>
      <c r="V121" s="29">
        <v>1400.08</v>
      </c>
      <c r="W121" s="29">
        <v>600</v>
      </c>
      <c r="Y121" s="31">
        <v>5</v>
      </c>
      <c r="Z121" s="29">
        <v>330077.28999999998</v>
      </c>
      <c r="AA121" s="29">
        <v>350787.57</v>
      </c>
      <c r="AD121" s="32">
        <v>-27.4</v>
      </c>
      <c r="AE121" s="32">
        <v>0</v>
      </c>
      <c r="AF121" s="32">
        <v>-50</v>
      </c>
      <c r="AG121" s="32">
        <v>50</v>
      </c>
      <c r="AH121" s="32">
        <v>-419.8</v>
      </c>
      <c r="AI121" s="32">
        <v>-1400.08</v>
      </c>
      <c r="AJ121" s="32">
        <v>0</v>
      </c>
      <c r="AK121" s="32">
        <v>-150</v>
      </c>
      <c r="AL121" s="32">
        <v>-600</v>
      </c>
      <c r="AM121" s="32">
        <v>150</v>
      </c>
      <c r="AN121" s="32">
        <v>-1</v>
      </c>
      <c r="AO121" s="32">
        <v>1</v>
      </c>
    </row>
    <row r="122" spans="1:41">
      <c r="A122" s="28" t="s">
        <v>829</v>
      </c>
      <c r="B122" s="22" t="s">
        <v>830</v>
      </c>
      <c r="C122" s="29">
        <v>0</v>
      </c>
      <c r="D122" s="29">
        <v>50</v>
      </c>
      <c r="E122" s="29">
        <v>50</v>
      </c>
      <c r="F122" s="30">
        <v>1</v>
      </c>
      <c r="H122" s="29">
        <v>0</v>
      </c>
      <c r="I122" s="29">
        <v>300</v>
      </c>
      <c r="J122" s="29">
        <v>300</v>
      </c>
      <c r="K122" s="30">
        <v>1</v>
      </c>
      <c r="O122" s="29">
        <v>0</v>
      </c>
      <c r="S122" s="29">
        <v>0</v>
      </c>
      <c r="T122" s="29">
        <v>955092.21</v>
      </c>
      <c r="U122" s="29">
        <v>1021393.86</v>
      </c>
      <c r="V122" s="29">
        <v>1253.54</v>
      </c>
      <c r="W122" s="29">
        <v>3000</v>
      </c>
      <c r="Y122" s="31">
        <v>5</v>
      </c>
      <c r="Z122" s="29">
        <v>330077.28999999998</v>
      </c>
      <c r="AA122" s="29">
        <v>350787.57</v>
      </c>
      <c r="AD122" s="32">
        <v>0</v>
      </c>
      <c r="AE122" s="32">
        <v>0</v>
      </c>
      <c r="AF122" s="32">
        <v>-250</v>
      </c>
      <c r="AG122" s="32">
        <v>250</v>
      </c>
      <c r="AH122" s="32">
        <v>0</v>
      </c>
      <c r="AI122" s="32">
        <v>-1253.54</v>
      </c>
      <c r="AJ122" s="32">
        <v>-115.74</v>
      </c>
      <c r="AK122" s="32">
        <v>-750</v>
      </c>
      <c r="AL122" s="32">
        <v>-3000</v>
      </c>
      <c r="AM122" s="32">
        <v>634.26</v>
      </c>
      <c r="AN122" s="32">
        <v>-1</v>
      </c>
      <c r="AO122" s="32">
        <v>1</v>
      </c>
    </row>
    <row r="123" spans="1:41">
      <c r="A123" s="28" t="s">
        <v>831</v>
      </c>
      <c r="B123" s="22" t="s">
        <v>832</v>
      </c>
      <c r="C123" s="29">
        <v>50.13</v>
      </c>
      <c r="D123" s="29">
        <v>250</v>
      </c>
      <c r="E123" s="29">
        <v>199.87</v>
      </c>
      <c r="F123" s="30">
        <v>0.79947999999999997</v>
      </c>
      <c r="H123" s="29">
        <v>634</v>
      </c>
      <c r="I123" s="29">
        <v>1500</v>
      </c>
      <c r="J123" s="29">
        <v>866</v>
      </c>
      <c r="K123" s="30">
        <v>0.57733333333333337</v>
      </c>
      <c r="O123" s="29">
        <v>0</v>
      </c>
      <c r="S123" s="29">
        <v>0</v>
      </c>
      <c r="T123" s="29">
        <v>955092.21</v>
      </c>
      <c r="U123" s="29">
        <v>1021393.86</v>
      </c>
      <c r="V123" s="29">
        <v>868.74</v>
      </c>
      <c r="W123" s="29">
        <v>4200</v>
      </c>
      <c r="Y123" s="31">
        <v>5</v>
      </c>
      <c r="Z123" s="29">
        <v>330077.28999999998</v>
      </c>
      <c r="AA123" s="29">
        <v>350787.57</v>
      </c>
      <c r="AD123" s="32">
        <v>0</v>
      </c>
      <c r="AE123" s="32">
        <v>-693.5</v>
      </c>
      <c r="AF123" s="32">
        <v>-350</v>
      </c>
      <c r="AG123" s="32">
        <v>-343.5</v>
      </c>
      <c r="AH123" s="32">
        <v>0</v>
      </c>
      <c r="AI123" s="32">
        <v>-868.74</v>
      </c>
      <c r="AJ123" s="32">
        <v>-1088.3</v>
      </c>
      <c r="AK123" s="32">
        <v>-1050</v>
      </c>
      <c r="AL123" s="32">
        <v>-4200</v>
      </c>
      <c r="AM123" s="32">
        <v>-38.299999999999997</v>
      </c>
      <c r="AN123" s="32">
        <v>-1</v>
      </c>
      <c r="AO123" s="32">
        <v>1</v>
      </c>
    </row>
    <row r="124" spans="1:41">
      <c r="A124" s="28" t="s">
        <v>833</v>
      </c>
      <c r="B124" s="22" t="s">
        <v>834</v>
      </c>
      <c r="C124" s="29">
        <v>141.44</v>
      </c>
      <c r="D124" s="29">
        <v>350</v>
      </c>
      <c r="E124" s="29">
        <v>208.56</v>
      </c>
      <c r="F124" s="30">
        <v>0.59588571428571424</v>
      </c>
      <c r="H124" s="29">
        <v>1599.74</v>
      </c>
      <c r="I124" s="29">
        <v>2100</v>
      </c>
      <c r="J124" s="29">
        <v>500.26</v>
      </c>
      <c r="K124" s="30">
        <v>0.23821904761904761</v>
      </c>
      <c r="O124" s="29">
        <v>0</v>
      </c>
      <c r="S124" s="29">
        <v>0</v>
      </c>
      <c r="T124" s="29">
        <v>955092.21</v>
      </c>
      <c r="U124" s="29">
        <v>1021393.86</v>
      </c>
      <c r="V124" s="29">
        <v>217.85</v>
      </c>
      <c r="W124" s="29">
        <v>600</v>
      </c>
      <c r="Y124" s="31">
        <v>5</v>
      </c>
      <c r="Z124" s="29">
        <v>330077.28999999998</v>
      </c>
      <c r="AA124" s="29">
        <v>350787.57</v>
      </c>
      <c r="AD124" s="32">
        <v>0</v>
      </c>
      <c r="AE124" s="32">
        <v>-101.58</v>
      </c>
      <c r="AF124" s="32">
        <v>-50</v>
      </c>
      <c r="AG124" s="32">
        <v>-51.58</v>
      </c>
      <c r="AH124" s="32">
        <v>0</v>
      </c>
      <c r="AI124" s="32">
        <v>-217.85</v>
      </c>
      <c r="AJ124" s="32">
        <v>-279.37</v>
      </c>
      <c r="AK124" s="32">
        <v>-150</v>
      </c>
      <c r="AL124" s="32">
        <v>-600</v>
      </c>
      <c r="AM124" s="32">
        <v>-129.37</v>
      </c>
      <c r="AN124" s="32">
        <v>-1</v>
      </c>
      <c r="AO124" s="32">
        <v>1</v>
      </c>
    </row>
    <row r="125" spans="1:41">
      <c r="A125" s="28" t="s">
        <v>835</v>
      </c>
      <c r="B125" s="22" t="s">
        <v>836</v>
      </c>
      <c r="C125" s="29">
        <v>0</v>
      </c>
      <c r="D125" s="29">
        <v>50</v>
      </c>
      <c r="E125" s="29">
        <v>50</v>
      </c>
      <c r="F125" s="30">
        <v>1</v>
      </c>
      <c r="H125" s="29">
        <v>420.28</v>
      </c>
      <c r="I125" s="29">
        <v>300</v>
      </c>
      <c r="J125" s="29">
        <v>-120.28</v>
      </c>
      <c r="K125" s="30">
        <v>-0.40093333333333331</v>
      </c>
      <c r="O125" s="29">
        <v>0</v>
      </c>
      <c r="S125" s="29">
        <v>0</v>
      </c>
      <c r="T125" s="29">
        <v>955092.21</v>
      </c>
      <c r="U125" s="29">
        <v>1021393.86</v>
      </c>
      <c r="V125" s="29">
        <v>23983.83</v>
      </c>
      <c r="W125" s="29">
        <v>18000</v>
      </c>
      <c r="Y125" s="31">
        <v>5</v>
      </c>
      <c r="Z125" s="29">
        <v>330077.28999999998</v>
      </c>
      <c r="AA125" s="29">
        <v>350787.57</v>
      </c>
      <c r="AD125" s="32">
        <v>0</v>
      </c>
      <c r="AE125" s="32">
        <v>-4395.1099999999997</v>
      </c>
      <c r="AF125" s="32">
        <v>-1500</v>
      </c>
      <c r="AG125" s="32">
        <v>-2895.11</v>
      </c>
      <c r="AH125" s="32">
        <v>0</v>
      </c>
      <c r="AI125" s="32">
        <v>-23983.83</v>
      </c>
      <c r="AJ125" s="32">
        <v>-8241.61</v>
      </c>
      <c r="AK125" s="32">
        <v>-4500</v>
      </c>
      <c r="AL125" s="32">
        <v>-18000</v>
      </c>
      <c r="AM125" s="32">
        <v>-3741.61</v>
      </c>
      <c r="AN125" s="32">
        <v>-1</v>
      </c>
      <c r="AO125" s="32">
        <v>1</v>
      </c>
    </row>
    <row r="126" spans="1:41">
      <c r="A126" s="28" t="s">
        <v>837</v>
      </c>
      <c r="B126" s="22" t="s">
        <v>838</v>
      </c>
      <c r="C126" s="29">
        <v>2511.7800000000002</v>
      </c>
      <c r="D126" s="29">
        <v>1500</v>
      </c>
      <c r="E126" s="29">
        <v>-1011.78</v>
      </c>
      <c r="F126" s="30">
        <v>-0.67452000000000001</v>
      </c>
      <c r="G126" s="22" t="s">
        <v>1075</v>
      </c>
      <c r="H126" s="29">
        <v>15747.47</v>
      </c>
      <c r="I126" s="29">
        <v>9000</v>
      </c>
      <c r="J126" s="29">
        <v>-6747.47</v>
      </c>
      <c r="K126" s="30">
        <v>-0.74971888888888893</v>
      </c>
      <c r="O126" s="29">
        <v>1680</v>
      </c>
      <c r="S126" s="29">
        <v>7579</v>
      </c>
      <c r="T126" s="29">
        <v>955092.21</v>
      </c>
      <c r="U126" s="29">
        <v>1021393.86</v>
      </c>
      <c r="V126" s="29">
        <v>16776</v>
      </c>
      <c r="W126" s="29">
        <v>18000</v>
      </c>
      <c r="Y126" s="31">
        <v>5</v>
      </c>
      <c r="Z126" s="29">
        <v>330077.28999999998</v>
      </c>
      <c r="AA126" s="29">
        <v>350787.57</v>
      </c>
      <c r="AD126" s="32">
        <v>-1680</v>
      </c>
      <c r="AE126" s="32">
        <v>1544</v>
      </c>
      <c r="AF126" s="32">
        <v>-1500</v>
      </c>
      <c r="AG126" s="32">
        <v>3044</v>
      </c>
      <c r="AH126" s="32">
        <v>-7579</v>
      </c>
      <c r="AI126" s="32">
        <v>-16776</v>
      </c>
      <c r="AJ126" s="32">
        <v>-1698</v>
      </c>
      <c r="AK126" s="32">
        <v>-4500</v>
      </c>
      <c r="AL126" s="32">
        <v>-18000</v>
      </c>
      <c r="AM126" s="32">
        <v>2802</v>
      </c>
      <c r="AN126" s="32">
        <v>-1</v>
      </c>
      <c r="AO126" s="32">
        <v>1</v>
      </c>
    </row>
    <row r="127" spans="1:41">
      <c r="A127" s="28" t="s">
        <v>841</v>
      </c>
      <c r="B127" s="22" t="s">
        <v>842</v>
      </c>
      <c r="C127" s="29">
        <v>4387</v>
      </c>
      <c r="D127" s="29">
        <v>1500</v>
      </c>
      <c r="E127" s="29">
        <v>-2887</v>
      </c>
      <c r="F127" s="30">
        <v>-1.9246666666666667</v>
      </c>
      <c r="G127" s="22" t="s">
        <v>1076</v>
      </c>
      <c r="H127" s="29">
        <v>9039</v>
      </c>
      <c r="I127" s="29">
        <v>9000</v>
      </c>
      <c r="J127" s="29">
        <v>-39</v>
      </c>
      <c r="K127" s="30">
        <v>-4.3333333333333331E-3</v>
      </c>
      <c r="O127" s="29">
        <v>0</v>
      </c>
      <c r="S127" s="29">
        <v>0</v>
      </c>
      <c r="T127" s="29">
        <v>955092.21</v>
      </c>
      <c r="U127" s="29">
        <v>1021393.86</v>
      </c>
      <c r="V127" s="29">
        <v>1917.25</v>
      </c>
      <c r="W127" s="29">
        <v>12300</v>
      </c>
      <c r="Y127" s="31">
        <v>5</v>
      </c>
      <c r="Z127" s="29">
        <v>330077.28999999998</v>
      </c>
      <c r="AA127" s="29">
        <v>350787.57</v>
      </c>
      <c r="AD127" s="32">
        <v>0</v>
      </c>
      <c r="AE127" s="32">
        <v>-2642.81</v>
      </c>
      <c r="AF127" s="32">
        <v>-1025</v>
      </c>
      <c r="AG127" s="32">
        <v>-1617.81</v>
      </c>
      <c r="AH127" s="32">
        <v>0</v>
      </c>
      <c r="AI127" s="32">
        <v>-1917.25</v>
      </c>
      <c r="AJ127" s="32">
        <v>-6554.61</v>
      </c>
      <c r="AK127" s="32">
        <v>-3075</v>
      </c>
      <c r="AL127" s="32">
        <v>-12300</v>
      </c>
      <c r="AM127" s="32">
        <v>-3479.61</v>
      </c>
      <c r="AN127" s="32">
        <v>-1</v>
      </c>
      <c r="AO127" s="32">
        <v>1</v>
      </c>
    </row>
    <row r="128" spans="1:41">
      <c r="A128" s="28" t="s">
        <v>843</v>
      </c>
      <c r="B128" s="22" t="s">
        <v>844</v>
      </c>
      <c r="C128" s="29">
        <v>420.25</v>
      </c>
      <c r="D128" s="29">
        <v>1025</v>
      </c>
      <c r="E128" s="29">
        <v>604.75</v>
      </c>
      <c r="F128" s="30">
        <v>0.59</v>
      </c>
      <c r="H128" s="29">
        <v>9678.94</v>
      </c>
      <c r="I128" s="29">
        <v>6150</v>
      </c>
      <c r="J128" s="29">
        <v>-3528.94</v>
      </c>
      <c r="K128" s="30">
        <v>-0.5738113821138211</v>
      </c>
      <c r="O128" s="29">
        <v>0</v>
      </c>
      <c r="S128" s="29">
        <v>0</v>
      </c>
      <c r="T128" s="29">
        <v>955092.21</v>
      </c>
      <c r="U128" s="29">
        <v>1021393.86</v>
      </c>
      <c r="V128" s="29">
        <v>341.66</v>
      </c>
      <c r="W128" s="29">
        <v>31248</v>
      </c>
      <c r="Y128" s="31">
        <v>5</v>
      </c>
      <c r="Z128" s="29">
        <v>330077.28999999998</v>
      </c>
      <c r="AA128" s="29">
        <v>350787.57</v>
      </c>
      <c r="AD128" s="32">
        <v>0</v>
      </c>
      <c r="AE128" s="32">
        <v>-1881.31</v>
      </c>
      <c r="AF128" s="32">
        <v>-1134</v>
      </c>
      <c r="AG128" s="32">
        <v>-747.31</v>
      </c>
      <c r="AH128" s="32">
        <v>0</v>
      </c>
      <c r="AI128" s="32">
        <v>-341.66</v>
      </c>
      <c r="AJ128" s="32">
        <v>-4196.18</v>
      </c>
      <c r="AK128" s="32">
        <v>-2142</v>
      </c>
      <c r="AL128" s="32">
        <v>-31248</v>
      </c>
      <c r="AM128" s="32">
        <v>-2054.1799999999998</v>
      </c>
      <c r="AN128" s="32">
        <v>-1</v>
      </c>
      <c r="AO128" s="32">
        <v>1</v>
      </c>
    </row>
    <row r="129" spans="1:41">
      <c r="A129" s="28" t="s">
        <v>845</v>
      </c>
      <c r="B129" s="22" t="s">
        <v>846</v>
      </c>
      <c r="C129" s="29">
        <v>4236.95</v>
      </c>
      <c r="D129" s="29">
        <v>2394</v>
      </c>
      <c r="E129" s="29">
        <v>-1842.95</v>
      </c>
      <c r="F129" s="30">
        <v>-0.76982038429406852</v>
      </c>
      <c r="G129" s="22" t="s">
        <v>1077</v>
      </c>
      <c r="H129" s="29">
        <v>18901.47</v>
      </c>
      <c r="I129" s="29">
        <v>8064</v>
      </c>
      <c r="J129" s="29">
        <v>-10837.47</v>
      </c>
      <c r="K129" s="30">
        <v>-1.3439322916666667</v>
      </c>
      <c r="O129" s="29">
        <v>1759.93</v>
      </c>
      <c r="S129" s="29">
        <v>4804.93</v>
      </c>
      <c r="T129" s="29">
        <v>955092.21</v>
      </c>
      <c r="U129" s="29">
        <v>1021393.86</v>
      </c>
      <c r="V129" s="29">
        <v>26233.83</v>
      </c>
      <c r="W129" s="29">
        <v>26854.74</v>
      </c>
      <c r="Y129" s="31">
        <v>5</v>
      </c>
      <c r="Z129" s="29">
        <v>330077.28999999998</v>
      </c>
      <c r="AA129" s="29">
        <v>350787.57</v>
      </c>
      <c r="AD129" s="32">
        <v>-1759.93</v>
      </c>
      <c r="AE129" s="32">
        <v>3303.21</v>
      </c>
      <c r="AF129" s="32">
        <v>-2219.4</v>
      </c>
      <c r="AG129" s="32">
        <v>5522.61</v>
      </c>
      <c r="AH129" s="32">
        <v>-4804.93</v>
      </c>
      <c r="AI129" s="32">
        <v>-26233.83</v>
      </c>
      <c r="AJ129" s="32">
        <v>-345.79</v>
      </c>
      <c r="AK129" s="32">
        <v>-6510.24</v>
      </c>
      <c r="AL129" s="32">
        <v>-26854.74</v>
      </c>
      <c r="AM129" s="32">
        <v>6164.45</v>
      </c>
      <c r="AN129" s="32">
        <v>-1</v>
      </c>
      <c r="AO129" s="32">
        <v>1</v>
      </c>
    </row>
    <row r="130" spans="1:41">
      <c r="A130" s="28" t="s">
        <v>847</v>
      </c>
      <c r="B130" s="22" t="s">
        <v>848</v>
      </c>
      <c r="C130" s="29">
        <v>2050.65</v>
      </c>
      <c r="D130" s="29">
        <v>2219.4</v>
      </c>
      <c r="E130" s="29">
        <v>168.75</v>
      </c>
      <c r="F130" s="30">
        <v>7.6034063260340637E-2</v>
      </c>
      <c r="G130" s="22" t="s">
        <v>1078</v>
      </c>
      <c r="H130" s="29">
        <v>9451.23</v>
      </c>
      <c r="I130" s="29">
        <v>13168.44</v>
      </c>
      <c r="J130" s="29">
        <v>3717.21</v>
      </c>
      <c r="K130" s="30">
        <v>0.28228172813180602</v>
      </c>
      <c r="O130" s="29">
        <v>450.08</v>
      </c>
      <c r="S130" s="29">
        <v>3520.06</v>
      </c>
      <c r="T130" s="29">
        <v>955092.21</v>
      </c>
      <c r="U130" s="29">
        <v>1021393.86</v>
      </c>
      <c r="V130" s="29">
        <v>11241.54</v>
      </c>
      <c r="W130" s="29">
        <v>1800</v>
      </c>
      <c r="Y130" s="31">
        <v>5</v>
      </c>
      <c r="Z130" s="29">
        <v>330077.28999999998</v>
      </c>
      <c r="AA130" s="29">
        <v>350787.57</v>
      </c>
      <c r="AD130" s="32">
        <v>-450.08</v>
      </c>
      <c r="AE130" s="32">
        <v>-75</v>
      </c>
      <c r="AF130" s="32">
        <v>-150</v>
      </c>
      <c r="AG130" s="32">
        <v>75</v>
      </c>
      <c r="AH130" s="32">
        <v>-3520.06</v>
      </c>
      <c r="AI130" s="32">
        <v>-11241.54</v>
      </c>
      <c r="AJ130" s="32">
        <v>-2066.25</v>
      </c>
      <c r="AK130" s="32">
        <v>-450</v>
      </c>
      <c r="AL130" s="32">
        <v>-1800</v>
      </c>
      <c r="AM130" s="32">
        <v>-1616.25</v>
      </c>
      <c r="AN130" s="32">
        <v>-1</v>
      </c>
      <c r="AO130" s="32">
        <v>1</v>
      </c>
    </row>
    <row r="131" spans="1:41">
      <c r="A131" s="28" t="s">
        <v>849</v>
      </c>
      <c r="B131" s="22" t="s">
        <v>850</v>
      </c>
      <c r="C131" s="29">
        <v>500</v>
      </c>
      <c r="D131" s="29">
        <v>0</v>
      </c>
      <c r="E131" s="29">
        <v>-500</v>
      </c>
      <c r="F131" s="30">
        <v>-1</v>
      </c>
      <c r="H131" s="29">
        <v>500</v>
      </c>
      <c r="I131" s="29">
        <v>0</v>
      </c>
      <c r="J131" s="29">
        <v>-500</v>
      </c>
      <c r="K131" s="30">
        <v>-1</v>
      </c>
      <c r="O131" s="34">
        <v>5519.58</v>
      </c>
      <c r="S131" s="34">
        <v>19613.550000000003</v>
      </c>
      <c r="V131" s="34">
        <v>100276.89000000001</v>
      </c>
      <c r="W131" s="34">
        <v>128402.74</v>
      </c>
      <c r="Y131" s="36">
        <v>5</v>
      </c>
      <c r="AD131" s="37">
        <v>-5519.58</v>
      </c>
      <c r="AE131" s="37">
        <v>-5293.3899999999985</v>
      </c>
      <c r="AF131" s="37">
        <v>-9178.4</v>
      </c>
      <c r="AG131" s="37">
        <v>3885.0099999999998</v>
      </c>
      <c r="AH131" s="37">
        <v>-19613.550000000003</v>
      </c>
      <c r="AI131" s="37">
        <v>-100276.89000000001</v>
      </c>
      <c r="AJ131" s="37">
        <v>-26317.4</v>
      </c>
      <c r="AK131" s="37">
        <v>-26227.239999999998</v>
      </c>
      <c r="AL131" s="37">
        <v>-128402.74</v>
      </c>
      <c r="AM131" s="37">
        <v>-90.160000000000764</v>
      </c>
    </row>
    <row r="132" spans="1:41">
      <c r="A132" s="28" t="s">
        <v>1079</v>
      </c>
      <c r="B132" s="22" t="s">
        <v>1080</v>
      </c>
      <c r="C132" s="29">
        <v>0</v>
      </c>
      <c r="D132" s="29">
        <v>0</v>
      </c>
      <c r="E132" s="29">
        <v>0</v>
      </c>
      <c r="F132" s="30">
        <v>0</v>
      </c>
      <c r="H132" s="29">
        <v>129.66999999999999</v>
      </c>
      <c r="I132" s="29">
        <v>0</v>
      </c>
      <c r="J132" s="29">
        <v>-129.66999999999999</v>
      </c>
      <c r="K132" s="30">
        <v>-1</v>
      </c>
    </row>
    <row r="133" spans="1:41">
      <c r="A133" s="28" t="s">
        <v>854</v>
      </c>
      <c r="B133" s="22" t="s">
        <v>855</v>
      </c>
      <c r="C133" s="29">
        <v>186.01</v>
      </c>
      <c r="D133" s="29">
        <v>150</v>
      </c>
      <c r="E133" s="29">
        <v>-36.01</v>
      </c>
      <c r="F133" s="30">
        <v>-0.24006666666666668</v>
      </c>
      <c r="H133" s="29">
        <v>2402.2600000000002</v>
      </c>
      <c r="I133" s="29">
        <v>900</v>
      </c>
      <c r="J133" s="29">
        <v>-1502.26</v>
      </c>
      <c r="K133" s="30">
        <v>-1.6691777777777779</v>
      </c>
      <c r="O133" s="29">
        <v>7218.97</v>
      </c>
      <c r="S133" s="29">
        <v>23451.15</v>
      </c>
      <c r="T133" s="29">
        <v>955092.21</v>
      </c>
      <c r="U133" s="29">
        <v>1021393.86</v>
      </c>
      <c r="V133" s="29">
        <v>95083.11</v>
      </c>
      <c r="W133" s="29">
        <v>111796.21</v>
      </c>
      <c r="Y133" s="31">
        <v>5</v>
      </c>
      <c r="Z133" s="29">
        <v>330077.28999999998</v>
      </c>
      <c r="AA133" s="29">
        <v>350787.57</v>
      </c>
      <c r="AD133" s="32">
        <v>-7218.97</v>
      </c>
      <c r="AE133" s="32">
        <v>-8251.93</v>
      </c>
      <c r="AF133" s="32">
        <v>-8769.69</v>
      </c>
      <c r="AG133" s="32">
        <v>517.76</v>
      </c>
      <c r="AH133" s="32">
        <v>-23451.15</v>
      </c>
      <c r="AI133" s="32">
        <v>-95083.11</v>
      </c>
      <c r="AJ133" s="32">
        <v>-24329.68</v>
      </c>
      <c r="AK133" s="32">
        <v>-25534.84</v>
      </c>
      <c r="AL133" s="32">
        <v>-111796.21</v>
      </c>
      <c r="AM133" s="32">
        <v>1205.1600000000001</v>
      </c>
      <c r="AN133" s="32">
        <v>-1</v>
      </c>
      <c r="AO133" s="32">
        <v>1</v>
      </c>
    </row>
    <row r="134" spans="1:41">
      <c r="B134" s="33" t="s">
        <v>822</v>
      </c>
      <c r="C134" s="34">
        <v>14823.45</v>
      </c>
      <c r="D134" s="34">
        <v>10438.4</v>
      </c>
      <c r="E134" s="34">
        <v>-4385.05</v>
      </c>
      <c r="F134" s="35">
        <v>-0.42008832771305948</v>
      </c>
      <c r="H134" s="34">
        <v>71457.53</v>
      </c>
      <c r="I134" s="34">
        <v>56382.44</v>
      </c>
      <c r="J134" s="34">
        <v>-15075.09</v>
      </c>
      <c r="K134" s="35">
        <v>-0.26737207541922625</v>
      </c>
      <c r="O134" s="34">
        <v>7218.97</v>
      </c>
      <c r="S134" s="34">
        <v>23451.15</v>
      </c>
      <c r="V134" s="34">
        <v>95083.11</v>
      </c>
      <c r="W134" s="34">
        <v>111796.21</v>
      </c>
      <c r="Y134" s="36">
        <v>5</v>
      </c>
      <c r="AD134" s="37">
        <v>-7218.97</v>
      </c>
      <c r="AE134" s="37">
        <v>-8251.93</v>
      </c>
      <c r="AF134" s="37">
        <v>-8769.69</v>
      </c>
      <c r="AG134" s="37">
        <v>517.76</v>
      </c>
      <c r="AH134" s="37">
        <v>-23451.15</v>
      </c>
      <c r="AI134" s="37">
        <v>-95083.11</v>
      </c>
      <c r="AJ134" s="37">
        <v>-24329.68</v>
      </c>
      <c r="AK134" s="37">
        <v>-25534.84</v>
      </c>
      <c r="AL134" s="37">
        <v>-111796.21</v>
      </c>
      <c r="AM134" s="37">
        <v>1205.1600000000001</v>
      </c>
    </row>
    <row r="135" spans="1:41">
      <c r="A135" s="27" t="s">
        <v>50</v>
      </c>
    </row>
    <row r="136" spans="1:41">
      <c r="A136" s="28" t="s">
        <v>856</v>
      </c>
      <c r="B136" s="22" t="s">
        <v>51</v>
      </c>
      <c r="C136" s="29">
        <v>8658.57</v>
      </c>
      <c r="D136" s="29">
        <v>9130.68</v>
      </c>
      <c r="E136" s="29">
        <v>472.11</v>
      </c>
      <c r="F136" s="30">
        <v>5.170589704162231E-2</v>
      </c>
      <c r="G136" s="22" t="s">
        <v>1081</v>
      </c>
      <c r="H136" s="29">
        <v>50329.39</v>
      </c>
      <c r="I136" s="29">
        <v>52632.2</v>
      </c>
      <c r="J136" s="29">
        <v>2302.81</v>
      </c>
      <c r="K136" s="30">
        <v>4.375287371609015E-2</v>
      </c>
      <c r="O136" s="29">
        <v>5756.58</v>
      </c>
      <c r="S136" s="29">
        <v>355207.21</v>
      </c>
      <c r="T136" s="29">
        <v>955092.21</v>
      </c>
      <c r="U136" s="29">
        <v>1021393.86</v>
      </c>
      <c r="V136" s="29">
        <v>407016.43</v>
      </c>
      <c r="W136" s="29">
        <v>126423.78</v>
      </c>
      <c r="Y136" s="31">
        <v>5</v>
      </c>
      <c r="Z136" s="29">
        <v>330077.28999999998</v>
      </c>
      <c r="AA136" s="29">
        <v>350787.57</v>
      </c>
      <c r="AD136" s="32">
        <v>-5756.58</v>
      </c>
      <c r="AE136" s="32">
        <v>-9938.64</v>
      </c>
      <c r="AF136" s="32">
        <v>-10683.7</v>
      </c>
      <c r="AG136" s="32">
        <v>745.06</v>
      </c>
      <c r="AH136" s="32">
        <v>-355207.21</v>
      </c>
      <c r="AI136" s="32">
        <v>-407016.43</v>
      </c>
      <c r="AJ136" s="32">
        <v>-25633.86</v>
      </c>
      <c r="AK136" s="32">
        <v>-30270.48</v>
      </c>
      <c r="AL136" s="32">
        <v>-126423.78</v>
      </c>
      <c r="AM136" s="32">
        <v>4636.62</v>
      </c>
      <c r="AN136" s="32">
        <v>-1</v>
      </c>
      <c r="AO136" s="32">
        <v>1</v>
      </c>
    </row>
    <row r="137" spans="1:41">
      <c r="B137" s="33" t="s">
        <v>50</v>
      </c>
      <c r="C137" s="34">
        <v>8658.57</v>
      </c>
      <c r="D137" s="34">
        <v>9130.68</v>
      </c>
      <c r="E137" s="34">
        <v>472.11</v>
      </c>
      <c r="F137" s="35">
        <v>5.170589704162231E-2</v>
      </c>
      <c r="H137" s="34">
        <v>50329.39</v>
      </c>
      <c r="I137" s="34">
        <v>52632.2</v>
      </c>
      <c r="J137" s="34">
        <v>2302.81</v>
      </c>
      <c r="K137" s="35">
        <v>4.375287371609015E-2</v>
      </c>
      <c r="O137" s="29">
        <v>13718.69</v>
      </c>
      <c r="S137" s="29">
        <v>41156.07</v>
      </c>
      <c r="T137" s="29">
        <v>955092.21</v>
      </c>
      <c r="U137" s="29">
        <v>1021393.86</v>
      </c>
      <c r="V137" s="29">
        <v>200714.34</v>
      </c>
      <c r="W137" s="29">
        <v>180066.6</v>
      </c>
      <c r="Y137" s="31">
        <v>5</v>
      </c>
      <c r="Z137" s="29">
        <v>330077.28999999998</v>
      </c>
      <c r="AA137" s="29">
        <v>350787.57</v>
      </c>
      <c r="AD137" s="32">
        <v>-13718.69</v>
      </c>
      <c r="AE137" s="32">
        <v>-15005.55</v>
      </c>
      <c r="AF137" s="32">
        <v>-15005.55</v>
      </c>
      <c r="AG137" s="32">
        <v>0</v>
      </c>
      <c r="AH137" s="32">
        <v>-41156.07</v>
      </c>
      <c r="AI137" s="32">
        <v>-200714.34</v>
      </c>
      <c r="AJ137" s="32">
        <v>-45016.65</v>
      </c>
      <c r="AK137" s="32">
        <v>-45016.65</v>
      </c>
      <c r="AL137" s="32">
        <v>-180066.6</v>
      </c>
      <c r="AM137" s="32">
        <v>0</v>
      </c>
      <c r="AN137" s="32">
        <v>-1</v>
      </c>
      <c r="AO137" s="32">
        <v>1</v>
      </c>
    </row>
    <row r="138" spans="1:41">
      <c r="A138" s="27" t="s">
        <v>857</v>
      </c>
      <c r="O138" s="34">
        <v>19475.27</v>
      </c>
      <c r="S138" s="34">
        <v>396363.28</v>
      </c>
      <c r="V138" s="34">
        <v>607730.77</v>
      </c>
      <c r="W138" s="34">
        <v>306490.38</v>
      </c>
      <c r="Y138" s="36">
        <v>5</v>
      </c>
      <c r="AD138" s="37">
        <v>-19475.27</v>
      </c>
      <c r="AE138" s="37">
        <v>-24944.19</v>
      </c>
      <c r="AF138" s="37">
        <v>-25689.25</v>
      </c>
      <c r="AG138" s="37">
        <v>745.06</v>
      </c>
      <c r="AH138" s="37">
        <v>-396363.28</v>
      </c>
      <c r="AI138" s="37">
        <v>-607730.77</v>
      </c>
      <c r="AJ138" s="37">
        <v>-70650.510000000009</v>
      </c>
      <c r="AK138" s="37">
        <v>-75287.13</v>
      </c>
      <c r="AL138" s="37">
        <v>-306490.38</v>
      </c>
      <c r="AM138" s="37">
        <v>4636.62</v>
      </c>
    </row>
    <row r="139" spans="1:41">
      <c r="A139" s="28" t="s">
        <v>858</v>
      </c>
      <c r="B139" s="22" t="s">
        <v>859</v>
      </c>
      <c r="C139" s="29">
        <v>14082.36</v>
      </c>
      <c r="D139" s="29">
        <v>10683.7</v>
      </c>
      <c r="E139" s="29">
        <v>-3398.66</v>
      </c>
      <c r="F139" s="30">
        <v>-0.31811638290105487</v>
      </c>
      <c r="G139" s="22" t="s">
        <v>1082</v>
      </c>
      <c r="H139" s="29">
        <v>23830.3</v>
      </c>
      <c r="I139" s="29">
        <v>62321.58</v>
      </c>
      <c r="J139" s="29">
        <v>38491.279999999999</v>
      </c>
      <c r="K139" s="30">
        <v>0.61762362250764502</v>
      </c>
      <c r="O139" s="34">
        <v>75672.040000000008</v>
      </c>
      <c r="S139" s="34">
        <v>610199.32999999996</v>
      </c>
      <c r="V139" s="34">
        <v>1802581.77</v>
      </c>
      <c r="W139" s="34">
        <v>1605198.6400000001</v>
      </c>
      <c r="Y139" s="36">
        <v>5</v>
      </c>
      <c r="AD139" s="37">
        <v>-75672.040000000008</v>
      </c>
      <c r="AE139" s="37">
        <v>-140332.13000000003</v>
      </c>
      <c r="AF139" s="37">
        <v>-140972.72999999998</v>
      </c>
      <c r="AG139" s="37">
        <v>640.6000000000015</v>
      </c>
      <c r="AH139" s="37">
        <v>-610199.32999999996</v>
      </c>
      <c r="AI139" s="37">
        <v>-1802581.77</v>
      </c>
      <c r="AJ139" s="37">
        <v>-411257.02</v>
      </c>
      <c r="AK139" s="37">
        <v>-401882.44</v>
      </c>
      <c r="AL139" s="37">
        <v>-1605198.6400000001</v>
      </c>
      <c r="AM139" s="37">
        <v>-9374.5799999999981</v>
      </c>
    </row>
    <row r="140" spans="1:41">
      <c r="A140" s="28" t="s">
        <v>860</v>
      </c>
      <c r="B140" s="22" t="s">
        <v>861</v>
      </c>
      <c r="C140" s="29">
        <v>15005.55</v>
      </c>
      <c r="D140" s="29">
        <v>15005.55</v>
      </c>
      <c r="E140" s="29">
        <v>0</v>
      </c>
      <c r="F140" s="30">
        <v>0</v>
      </c>
      <c r="H140" s="29">
        <v>90033.3</v>
      </c>
      <c r="I140" s="29">
        <v>90033.3</v>
      </c>
      <c r="J140" s="29">
        <v>0</v>
      </c>
      <c r="K140" s="30">
        <v>0</v>
      </c>
      <c r="O140" s="34">
        <v>266957.16000000003</v>
      </c>
      <c r="S140" s="34">
        <v>384317.30000000005</v>
      </c>
      <c r="V140" s="34">
        <v>1923992.43</v>
      </c>
      <c r="W140" s="34">
        <v>2855245.0200000009</v>
      </c>
      <c r="Y140" s="36">
        <v>4</v>
      </c>
      <c r="AD140" s="37">
        <v>266957.16000000003</v>
      </c>
      <c r="AE140" s="37">
        <v>189745.15999999992</v>
      </c>
      <c r="AF140" s="37">
        <v>209814.84</v>
      </c>
      <c r="AG140" s="37">
        <v>-20069.680000000015</v>
      </c>
      <c r="AH140" s="37">
        <v>384317.30000000005</v>
      </c>
      <c r="AI140" s="37">
        <v>1923992.43</v>
      </c>
      <c r="AJ140" s="37">
        <v>543835.18999999983</v>
      </c>
      <c r="AK140" s="37">
        <v>619511.42000000004</v>
      </c>
      <c r="AL140" s="37">
        <v>2855245.0200000009</v>
      </c>
      <c r="AM140" s="37">
        <v>-75676.229999999967</v>
      </c>
    </row>
    <row r="141" spans="1:41">
      <c r="B141" s="33" t="s">
        <v>857</v>
      </c>
      <c r="C141" s="34">
        <v>29087.91</v>
      </c>
      <c r="D141" s="34">
        <v>25689.25</v>
      </c>
      <c r="E141" s="34">
        <v>-3398.66</v>
      </c>
      <c r="F141" s="35">
        <v>-0.13229891880845099</v>
      </c>
      <c r="H141" s="34">
        <v>113863.6</v>
      </c>
      <c r="I141" s="34">
        <v>152354.88</v>
      </c>
      <c r="J141" s="34">
        <v>38491.279999999999</v>
      </c>
      <c r="K141" s="35">
        <v>0.25264225208933244</v>
      </c>
    </row>
    <row r="142" spans="1:41">
      <c r="B142" s="33" t="s">
        <v>39</v>
      </c>
      <c r="C142" s="34">
        <v>141262.85999999999</v>
      </c>
      <c r="D142" s="34">
        <v>127655.06</v>
      </c>
      <c r="E142" s="34">
        <v>-13607.799999999997</v>
      </c>
      <c r="F142" s="35">
        <v>-0.10659820300111877</v>
      </c>
      <c r="H142" s="34">
        <v>797750.04</v>
      </c>
      <c r="I142" s="34">
        <v>787654.32</v>
      </c>
      <c r="J142" s="34">
        <v>-10095.720000000023</v>
      </c>
      <c r="K142" s="35">
        <v>-1.281745017281188E-2</v>
      </c>
    </row>
    <row r="143" spans="1:41">
      <c r="B143" s="33" t="s">
        <v>67</v>
      </c>
      <c r="C143" s="34">
        <v>205079.88</v>
      </c>
      <c r="D143" s="34">
        <v>237572.06</v>
      </c>
      <c r="E143" s="34">
        <v>-32492.180000000011</v>
      </c>
      <c r="F143" s="35">
        <v>-0.13676768219293131</v>
      </c>
      <c r="H143" s="34">
        <v>1197330.7099999997</v>
      </c>
      <c r="I143" s="34">
        <v>1317633.9999999998</v>
      </c>
      <c r="J143" s="34">
        <v>-120303.29000000004</v>
      </c>
      <c r="K143" s="35">
        <v>-9.1302508890936357E-2</v>
      </c>
    </row>
    <row r="144" spans="1:41">
      <c r="A144" s="26" t="s">
        <v>862</v>
      </c>
      <c r="O144" s="29">
        <v>0</v>
      </c>
      <c r="S144" s="29">
        <v>0</v>
      </c>
      <c r="T144" s="29">
        <v>955092.21</v>
      </c>
      <c r="U144" s="29">
        <v>1021393.86</v>
      </c>
      <c r="V144" s="29">
        <v>15322.33</v>
      </c>
      <c r="W144" s="29">
        <v>0</v>
      </c>
      <c r="Y144" s="31">
        <v>5</v>
      </c>
      <c r="Z144" s="29">
        <v>330077.28999999998</v>
      </c>
      <c r="AA144" s="29">
        <v>350787.57</v>
      </c>
      <c r="AD144" s="32">
        <v>0</v>
      </c>
      <c r="AE144" s="32">
        <v>0</v>
      </c>
      <c r="AF144" s="32">
        <v>0</v>
      </c>
      <c r="AG144" s="32">
        <v>0</v>
      </c>
      <c r="AH144" s="32">
        <v>0</v>
      </c>
      <c r="AI144" s="32">
        <v>-15322.33</v>
      </c>
      <c r="AJ144" s="32">
        <v>-2535.4499999999998</v>
      </c>
      <c r="AK144" s="32">
        <v>0</v>
      </c>
      <c r="AL144" s="32">
        <v>0</v>
      </c>
      <c r="AM144" s="32">
        <v>-2535.4499999999998</v>
      </c>
      <c r="AN144" s="32">
        <v>-1</v>
      </c>
      <c r="AO144" s="32">
        <v>1</v>
      </c>
    </row>
    <row r="145" spans="1:41">
      <c r="A145" s="27" t="s">
        <v>863</v>
      </c>
      <c r="O145" s="29">
        <v>0</v>
      </c>
      <c r="S145" s="29">
        <v>0</v>
      </c>
      <c r="T145" s="29">
        <v>955092.21</v>
      </c>
      <c r="U145" s="29">
        <v>1021393.86</v>
      </c>
      <c r="V145" s="29">
        <v>24.95</v>
      </c>
      <c r="W145" s="29">
        <v>2000</v>
      </c>
      <c r="Y145" s="31">
        <v>5</v>
      </c>
      <c r="Z145" s="29">
        <v>330077.28999999998</v>
      </c>
      <c r="AA145" s="29">
        <v>350787.57</v>
      </c>
      <c r="AD145" s="32">
        <v>0</v>
      </c>
      <c r="AE145" s="32">
        <v>0</v>
      </c>
      <c r="AF145" s="32">
        <v>0</v>
      </c>
      <c r="AG145" s="32">
        <v>0</v>
      </c>
      <c r="AH145" s="32">
        <v>0</v>
      </c>
      <c r="AI145" s="32">
        <v>-24.95</v>
      </c>
      <c r="AJ145" s="32">
        <v>0</v>
      </c>
      <c r="AK145" s="32">
        <v>-500</v>
      </c>
      <c r="AL145" s="32">
        <v>-2000</v>
      </c>
      <c r="AM145" s="32">
        <v>500</v>
      </c>
      <c r="AN145" s="32">
        <v>-1</v>
      </c>
      <c r="AO145" s="32">
        <v>1</v>
      </c>
    </row>
    <row r="146" spans="1:41">
      <c r="A146" s="39" t="s">
        <v>864</v>
      </c>
      <c r="O146" s="29">
        <v>0</v>
      </c>
      <c r="S146" s="29">
        <v>0</v>
      </c>
      <c r="T146" s="29">
        <v>955092.21</v>
      </c>
      <c r="U146" s="29">
        <v>1021393.86</v>
      </c>
      <c r="V146" s="29">
        <v>0</v>
      </c>
      <c r="W146" s="29">
        <v>2000</v>
      </c>
      <c r="Y146" s="31">
        <v>5</v>
      </c>
      <c r="Z146" s="29">
        <v>330077.28999999998</v>
      </c>
      <c r="AA146" s="29">
        <v>350787.57</v>
      </c>
      <c r="AD146" s="32">
        <v>0</v>
      </c>
      <c r="AE146" s="32">
        <v>0</v>
      </c>
      <c r="AF146" s="32">
        <v>-500</v>
      </c>
      <c r="AG146" s="32">
        <v>500</v>
      </c>
      <c r="AH146" s="32">
        <v>0</v>
      </c>
      <c r="AI146" s="32">
        <v>0</v>
      </c>
      <c r="AJ146" s="32">
        <v>0</v>
      </c>
      <c r="AK146" s="32">
        <v>-500</v>
      </c>
      <c r="AL146" s="32">
        <v>-2000</v>
      </c>
      <c r="AM146" s="32">
        <v>500</v>
      </c>
      <c r="AN146" s="32">
        <v>-1</v>
      </c>
      <c r="AO146" s="32">
        <v>1</v>
      </c>
    </row>
    <row r="147" spans="1:41">
      <c r="A147" s="40" t="s">
        <v>1083</v>
      </c>
      <c r="B147" s="22" t="s">
        <v>1084</v>
      </c>
      <c r="C147" s="29">
        <v>0</v>
      </c>
      <c r="D147" s="29">
        <v>0</v>
      </c>
      <c r="E147" s="29">
        <v>0</v>
      </c>
      <c r="F147" s="30">
        <v>0</v>
      </c>
      <c r="H147" s="29">
        <v>2535.4499999999998</v>
      </c>
      <c r="I147" s="29">
        <v>0</v>
      </c>
      <c r="J147" s="29">
        <v>-2535.4499999999998</v>
      </c>
      <c r="K147" s="30">
        <v>-1</v>
      </c>
      <c r="O147" s="29">
        <v>0</v>
      </c>
      <c r="S147" s="29">
        <v>0</v>
      </c>
      <c r="T147" s="29">
        <v>955092.21</v>
      </c>
      <c r="U147" s="29">
        <v>1021393.86</v>
      </c>
      <c r="V147" s="29">
        <v>0</v>
      </c>
      <c r="W147" s="29">
        <v>30000</v>
      </c>
      <c r="Y147" s="31">
        <v>5</v>
      </c>
      <c r="Z147" s="29">
        <v>330077.28999999998</v>
      </c>
      <c r="AA147" s="29">
        <v>350787.57</v>
      </c>
      <c r="AD147" s="32">
        <v>0</v>
      </c>
      <c r="AE147" s="32">
        <v>0</v>
      </c>
      <c r="AF147" s="32">
        <v>0</v>
      </c>
      <c r="AG147" s="32">
        <v>0</v>
      </c>
      <c r="AH147" s="32">
        <v>0</v>
      </c>
      <c r="AI147" s="32">
        <v>0</v>
      </c>
      <c r="AJ147" s="32">
        <v>0</v>
      </c>
      <c r="AK147" s="32">
        <v>-30000</v>
      </c>
      <c r="AL147" s="32">
        <v>-30000</v>
      </c>
      <c r="AM147" s="32">
        <v>30000</v>
      </c>
      <c r="AN147" s="32">
        <v>-1</v>
      </c>
      <c r="AO147" s="32">
        <v>1</v>
      </c>
    </row>
    <row r="148" spans="1:41">
      <c r="A148" s="40" t="s">
        <v>1085</v>
      </c>
      <c r="B148" s="22" t="s">
        <v>1086</v>
      </c>
      <c r="C148" s="29">
        <v>0</v>
      </c>
      <c r="D148" s="29">
        <v>0</v>
      </c>
      <c r="E148" s="29">
        <v>0</v>
      </c>
      <c r="F148" s="30">
        <v>0</v>
      </c>
      <c r="H148" s="29">
        <v>0</v>
      </c>
      <c r="I148" s="29">
        <v>1000</v>
      </c>
      <c r="J148" s="29">
        <v>1000</v>
      </c>
      <c r="K148" s="30">
        <v>1</v>
      </c>
      <c r="O148" s="29">
        <v>429.23</v>
      </c>
      <c r="S148" s="29">
        <v>429.23</v>
      </c>
      <c r="T148" s="29">
        <v>955092.21</v>
      </c>
      <c r="U148" s="29">
        <v>1021393.86</v>
      </c>
      <c r="V148" s="29">
        <v>80424.789999999994</v>
      </c>
      <c r="W148" s="29">
        <v>9000</v>
      </c>
      <c r="Y148" s="31">
        <v>5</v>
      </c>
      <c r="Z148" s="29">
        <v>330077.28999999998</v>
      </c>
      <c r="AA148" s="29">
        <v>350787.57</v>
      </c>
      <c r="AD148" s="32">
        <v>-429.23</v>
      </c>
      <c r="AE148" s="32">
        <v>-7930</v>
      </c>
      <c r="AF148" s="32">
        <v>-750</v>
      </c>
      <c r="AG148" s="32">
        <v>-7180</v>
      </c>
      <c r="AH148" s="32">
        <v>-429.23</v>
      </c>
      <c r="AI148" s="32">
        <v>-80424.789999999994</v>
      </c>
      <c r="AJ148" s="32">
        <v>-7930</v>
      </c>
      <c r="AK148" s="32">
        <v>-2250</v>
      </c>
      <c r="AL148" s="32">
        <v>-9000</v>
      </c>
      <c r="AM148" s="32">
        <v>-5680</v>
      </c>
      <c r="AN148" s="32">
        <v>-1</v>
      </c>
      <c r="AO148" s="32">
        <v>1</v>
      </c>
    </row>
    <row r="149" spans="1:41">
      <c r="A149" s="40" t="s">
        <v>867</v>
      </c>
      <c r="B149" s="22" t="s">
        <v>868</v>
      </c>
      <c r="C149" s="29">
        <v>0</v>
      </c>
      <c r="D149" s="29">
        <v>500</v>
      </c>
      <c r="E149" s="29">
        <v>500</v>
      </c>
      <c r="F149" s="30">
        <v>1</v>
      </c>
      <c r="G149" s="22" t="s">
        <v>1087</v>
      </c>
      <c r="H149" s="29">
        <v>0</v>
      </c>
      <c r="I149" s="29">
        <v>1000</v>
      </c>
      <c r="J149" s="29">
        <v>1000</v>
      </c>
      <c r="K149" s="30">
        <v>1</v>
      </c>
      <c r="O149" s="29">
        <v>0</v>
      </c>
      <c r="S149" s="29">
        <v>650</v>
      </c>
      <c r="T149" s="29">
        <v>955092.21</v>
      </c>
      <c r="U149" s="29">
        <v>1021393.86</v>
      </c>
      <c r="V149" s="29">
        <v>7092.96</v>
      </c>
      <c r="W149" s="29">
        <v>3000</v>
      </c>
      <c r="Y149" s="31">
        <v>5</v>
      </c>
      <c r="Z149" s="29">
        <v>330077.28999999998</v>
      </c>
      <c r="AA149" s="29">
        <v>350787.57</v>
      </c>
      <c r="AD149" s="32">
        <v>0</v>
      </c>
      <c r="AE149" s="32">
        <v>-531.71</v>
      </c>
      <c r="AF149" s="32">
        <v>0</v>
      </c>
      <c r="AG149" s="32">
        <v>-531.71</v>
      </c>
      <c r="AH149" s="32">
        <v>-650</v>
      </c>
      <c r="AI149" s="32">
        <v>-7092.96</v>
      </c>
      <c r="AJ149" s="32">
        <v>-6823.44</v>
      </c>
      <c r="AK149" s="32">
        <v>-750</v>
      </c>
      <c r="AL149" s="32">
        <v>-3000</v>
      </c>
      <c r="AM149" s="32">
        <v>-6073.44</v>
      </c>
      <c r="AN149" s="32">
        <v>-1</v>
      </c>
      <c r="AO149" s="32">
        <v>1</v>
      </c>
    </row>
    <row r="150" spans="1:41">
      <c r="A150" s="40" t="s">
        <v>1088</v>
      </c>
      <c r="B150" s="22" t="s">
        <v>1089</v>
      </c>
      <c r="C150" s="29">
        <v>0</v>
      </c>
      <c r="D150" s="29">
        <v>0</v>
      </c>
      <c r="E150" s="29">
        <v>0</v>
      </c>
      <c r="F150" s="30">
        <v>0</v>
      </c>
      <c r="H150" s="29">
        <v>0</v>
      </c>
      <c r="I150" s="29">
        <v>30000</v>
      </c>
      <c r="J150" s="29">
        <v>30000</v>
      </c>
      <c r="K150" s="30">
        <v>1</v>
      </c>
      <c r="O150" s="29">
        <v>0</v>
      </c>
      <c r="S150" s="29">
        <v>0</v>
      </c>
      <c r="T150" s="29">
        <v>955092.21</v>
      </c>
      <c r="U150" s="29">
        <v>1021393.86</v>
      </c>
      <c r="V150" s="29">
        <v>2097.65</v>
      </c>
      <c r="W150" s="29">
        <v>12000</v>
      </c>
      <c r="Y150" s="31">
        <v>5</v>
      </c>
      <c r="Z150" s="29">
        <v>330077.28999999998</v>
      </c>
      <c r="AA150" s="29">
        <v>350787.57</v>
      </c>
      <c r="AD150" s="32">
        <v>0</v>
      </c>
      <c r="AE150" s="32">
        <v>-691.59</v>
      </c>
      <c r="AF150" s="32">
        <v>-1000</v>
      </c>
      <c r="AG150" s="32">
        <v>308.41000000000003</v>
      </c>
      <c r="AH150" s="32">
        <v>0</v>
      </c>
      <c r="AI150" s="32">
        <v>-2097.65</v>
      </c>
      <c r="AJ150" s="32">
        <v>-691.59</v>
      </c>
      <c r="AK150" s="32">
        <v>-3000</v>
      </c>
      <c r="AL150" s="32">
        <v>-12000</v>
      </c>
      <c r="AM150" s="32">
        <v>2308.41</v>
      </c>
      <c r="AN150" s="32">
        <v>-1</v>
      </c>
      <c r="AO150" s="32">
        <v>1</v>
      </c>
    </row>
    <row r="151" spans="1:41">
      <c r="A151" s="40" t="s">
        <v>1090</v>
      </c>
      <c r="B151" s="22" t="s">
        <v>1091</v>
      </c>
      <c r="C151" s="29">
        <v>458.84</v>
      </c>
      <c r="D151" s="29">
        <v>0</v>
      </c>
      <c r="E151" s="29">
        <v>-458.84</v>
      </c>
      <c r="F151" s="30">
        <v>-1</v>
      </c>
      <c r="G151" s="22" t="s">
        <v>1092</v>
      </c>
      <c r="H151" s="29">
        <v>458.84</v>
      </c>
      <c r="I151" s="29">
        <v>0</v>
      </c>
      <c r="J151" s="29">
        <v>-458.84</v>
      </c>
      <c r="K151" s="30">
        <v>-1</v>
      </c>
      <c r="O151" s="29">
        <v>0</v>
      </c>
      <c r="S151" s="29">
        <v>0</v>
      </c>
      <c r="T151" s="29">
        <v>955092.21</v>
      </c>
      <c r="U151" s="29">
        <v>1021393.86</v>
      </c>
      <c r="V151" s="29">
        <v>6753.9</v>
      </c>
      <c r="W151" s="29">
        <v>1000</v>
      </c>
      <c r="Y151" s="31">
        <v>5</v>
      </c>
      <c r="Z151" s="29">
        <v>330077.28999999998</v>
      </c>
      <c r="AA151" s="29">
        <v>350787.57</v>
      </c>
      <c r="AD151" s="32">
        <v>0</v>
      </c>
      <c r="AE151" s="32">
        <v>-222.93</v>
      </c>
      <c r="AF151" s="32">
        <v>0</v>
      </c>
      <c r="AG151" s="32">
        <v>-222.93</v>
      </c>
      <c r="AH151" s="32">
        <v>0</v>
      </c>
      <c r="AI151" s="32">
        <v>-6753.9</v>
      </c>
      <c r="AJ151" s="32">
        <v>-499.89</v>
      </c>
      <c r="AK151" s="32">
        <v>-250</v>
      </c>
      <c r="AL151" s="32">
        <v>-1000</v>
      </c>
      <c r="AM151" s="32">
        <v>-249.89</v>
      </c>
      <c r="AN151" s="32">
        <v>-1</v>
      </c>
      <c r="AO151" s="32">
        <v>1</v>
      </c>
    </row>
    <row r="152" spans="1:41">
      <c r="A152" s="40" t="s">
        <v>871</v>
      </c>
      <c r="B152" s="22" t="s">
        <v>872</v>
      </c>
      <c r="C152" s="29">
        <v>1922</v>
      </c>
      <c r="D152" s="29">
        <v>750</v>
      </c>
      <c r="E152" s="29">
        <v>-1172</v>
      </c>
      <c r="F152" s="30">
        <v>-1.5626666666666666</v>
      </c>
      <c r="G152" s="22" t="s">
        <v>1093</v>
      </c>
      <c r="H152" s="29">
        <v>22197.35</v>
      </c>
      <c r="I152" s="29">
        <v>4500</v>
      </c>
      <c r="J152" s="29">
        <v>-17697.349999999999</v>
      </c>
      <c r="K152" s="30">
        <v>-3.9327444444444444</v>
      </c>
      <c r="O152" s="29">
        <v>606.05999999999995</v>
      </c>
      <c r="S152" s="29">
        <v>606.05999999999995</v>
      </c>
      <c r="T152" s="29">
        <v>955092.21</v>
      </c>
      <c r="U152" s="29">
        <v>1021393.86</v>
      </c>
      <c r="V152" s="29">
        <v>784.14</v>
      </c>
      <c r="W152" s="29">
        <v>4000</v>
      </c>
      <c r="Y152" s="31">
        <v>5</v>
      </c>
      <c r="Z152" s="29">
        <v>330077.28999999998</v>
      </c>
      <c r="AA152" s="29">
        <v>350787.57</v>
      </c>
      <c r="AD152" s="32">
        <v>-606.05999999999995</v>
      </c>
      <c r="AE152" s="32">
        <v>-496.23</v>
      </c>
      <c r="AF152" s="32">
        <v>0</v>
      </c>
      <c r="AG152" s="32">
        <v>-496.23</v>
      </c>
      <c r="AH152" s="32">
        <v>-606.05999999999995</v>
      </c>
      <c r="AI152" s="32">
        <v>-784.14</v>
      </c>
      <c r="AJ152" s="32">
        <v>-1497.19</v>
      </c>
      <c r="AK152" s="32">
        <v>-1000</v>
      </c>
      <c r="AL152" s="32">
        <v>-4000</v>
      </c>
      <c r="AM152" s="32">
        <v>-497.19</v>
      </c>
      <c r="AN152" s="32">
        <v>-1</v>
      </c>
      <c r="AO152" s="32">
        <v>1</v>
      </c>
    </row>
    <row r="153" spans="1:41">
      <c r="A153" s="40" t="s">
        <v>873</v>
      </c>
      <c r="B153" s="22" t="s">
        <v>874</v>
      </c>
      <c r="C153" s="29">
        <v>0</v>
      </c>
      <c r="D153" s="29">
        <v>0</v>
      </c>
      <c r="E153" s="29">
        <v>0</v>
      </c>
      <c r="F153" s="30">
        <v>0</v>
      </c>
      <c r="H153" s="29">
        <v>9203.81</v>
      </c>
      <c r="I153" s="29">
        <v>1500</v>
      </c>
      <c r="J153" s="29">
        <v>-7703.81</v>
      </c>
      <c r="K153" s="30">
        <v>-5.1358733333333335</v>
      </c>
      <c r="O153" s="29">
        <v>0</v>
      </c>
      <c r="S153" s="29">
        <v>0</v>
      </c>
      <c r="T153" s="29">
        <v>955092.21</v>
      </c>
      <c r="U153" s="29">
        <v>1021393.86</v>
      </c>
      <c r="V153" s="29">
        <v>14651.5</v>
      </c>
      <c r="W153" s="29">
        <v>0</v>
      </c>
      <c r="Y153" s="31">
        <v>5</v>
      </c>
      <c r="Z153" s="29">
        <v>330077.28999999998</v>
      </c>
      <c r="AA153" s="29">
        <v>350787.57</v>
      </c>
      <c r="AD153" s="32">
        <v>0</v>
      </c>
      <c r="AE153" s="32">
        <v>-1540</v>
      </c>
      <c r="AF153" s="32">
        <v>0</v>
      </c>
      <c r="AG153" s="32">
        <v>-1540</v>
      </c>
      <c r="AH153" s="32">
        <v>0</v>
      </c>
      <c r="AI153" s="32">
        <v>-14651.5</v>
      </c>
      <c r="AJ153" s="32">
        <v>-3740</v>
      </c>
      <c r="AK153" s="32">
        <v>0</v>
      </c>
      <c r="AL153" s="32">
        <v>0</v>
      </c>
      <c r="AM153" s="32">
        <v>-3740</v>
      </c>
      <c r="AN153" s="32">
        <v>-1</v>
      </c>
      <c r="AO153" s="32">
        <v>1</v>
      </c>
    </row>
    <row r="154" spans="1:41">
      <c r="A154" s="40" t="s">
        <v>875</v>
      </c>
      <c r="B154" s="22" t="s">
        <v>876</v>
      </c>
      <c r="C154" s="29">
        <v>556.1</v>
      </c>
      <c r="D154" s="29">
        <v>1000</v>
      </c>
      <c r="E154" s="29">
        <v>443.9</v>
      </c>
      <c r="F154" s="30">
        <v>0.44390000000000002</v>
      </c>
      <c r="G154" s="22" t="s">
        <v>1094</v>
      </c>
      <c r="H154" s="29">
        <v>1686.42</v>
      </c>
      <c r="I154" s="29">
        <v>6000</v>
      </c>
      <c r="J154" s="29">
        <v>4313.58</v>
      </c>
      <c r="K154" s="30">
        <v>0.71892999999999996</v>
      </c>
      <c r="O154" s="29">
        <v>308.2</v>
      </c>
      <c r="S154" s="29">
        <v>4258.2</v>
      </c>
      <c r="T154" s="29">
        <v>955092.21</v>
      </c>
      <c r="U154" s="29">
        <v>1021393.86</v>
      </c>
      <c r="V154" s="29">
        <v>19540.18</v>
      </c>
      <c r="W154" s="29">
        <v>0</v>
      </c>
      <c r="Y154" s="31">
        <v>5</v>
      </c>
      <c r="Z154" s="29">
        <v>330077.28999999998</v>
      </c>
      <c r="AA154" s="29">
        <v>350787.57</v>
      </c>
      <c r="AD154" s="32">
        <v>-308.2</v>
      </c>
      <c r="AE154" s="32">
        <v>0</v>
      </c>
      <c r="AF154" s="32">
        <v>0</v>
      </c>
      <c r="AG154" s="32">
        <v>0</v>
      </c>
      <c r="AH154" s="32">
        <v>-4258.2</v>
      </c>
      <c r="AI154" s="32">
        <v>-19540.18</v>
      </c>
      <c r="AJ154" s="32">
        <v>-1450</v>
      </c>
      <c r="AK154" s="32">
        <v>0</v>
      </c>
      <c r="AL154" s="32">
        <v>0</v>
      </c>
      <c r="AM154" s="32">
        <v>-1450</v>
      </c>
      <c r="AN154" s="32">
        <v>-1</v>
      </c>
      <c r="AO154" s="32">
        <v>1</v>
      </c>
    </row>
    <row r="155" spans="1:41">
      <c r="A155" s="40" t="s">
        <v>879</v>
      </c>
      <c r="B155" s="22" t="s">
        <v>880</v>
      </c>
      <c r="C155" s="29">
        <v>1126.18</v>
      </c>
      <c r="D155" s="29">
        <v>0</v>
      </c>
      <c r="E155" s="29">
        <v>-1126.18</v>
      </c>
      <c r="F155" s="30">
        <v>-1</v>
      </c>
      <c r="G155" s="22" t="s">
        <v>1095</v>
      </c>
      <c r="H155" s="29">
        <v>2514.5700000000002</v>
      </c>
      <c r="I155" s="29">
        <v>500</v>
      </c>
      <c r="J155" s="29">
        <v>-2014.57</v>
      </c>
      <c r="K155" s="30">
        <v>-4.0291399999999999</v>
      </c>
      <c r="O155" s="29">
        <v>5091</v>
      </c>
      <c r="S155" s="29">
        <v>6479</v>
      </c>
      <c r="T155" s="29">
        <v>955092.21</v>
      </c>
      <c r="U155" s="29">
        <v>1021393.86</v>
      </c>
      <c r="V155" s="29">
        <v>10880</v>
      </c>
      <c r="W155" s="29">
        <v>11000</v>
      </c>
      <c r="Y155" s="31">
        <v>5</v>
      </c>
      <c r="Z155" s="29">
        <v>330077.28999999998</v>
      </c>
      <c r="AA155" s="29">
        <v>350787.57</v>
      </c>
      <c r="AD155" s="32">
        <v>-5091</v>
      </c>
      <c r="AE155" s="32">
        <v>0</v>
      </c>
      <c r="AF155" s="32">
        <v>-6000</v>
      </c>
      <c r="AG155" s="32">
        <v>6000</v>
      </c>
      <c r="AH155" s="32">
        <v>-6479</v>
      </c>
      <c r="AI155" s="32">
        <v>-10880</v>
      </c>
      <c r="AJ155" s="32">
        <v>-765</v>
      </c>
      <c r="AK155" s="32">
        <v>-9500</v>
      </c>
      <c r="AL155" s="32">
        <v>-11000</v>
      </c>
      <c r="AM155" s="32">
        <v>8735</v>
      </c>
      <c r="AN155" s="32">
        <v>-1</v>
      </c>
      <c r="AO155" s="32">
        <v>1</v>
      </c>
    </row>
    <row r="156" spans="1:41">
      <c r="A156" s="40" t="s">
        <v>881</v>
      </c>
      <c r="B156" s="22" t="s">
        <v>882</v>
      </c>
      <c r="C156" s="29">
        <v>0</v>
      </c>
      <c r="D156" s="29">
        <v>0</v>
      </c>
      <c r="E156" s="29">
        <v>0</v>
      </c>
      <c r="F156" s="30">
        <v>0</v>
      </c>
      <c r="H156" s="29">
        <v>4474.95</v>
      </c>
      <c r="I156" s="29">
        <v>2000</v>
      </c>
      <c r="J156" s="29">
        <v>-2474.9499999999998</v>
      </c>
      <c r="K156" s="30">
        <v>-1.2374750000000001</v>
      </c>
      <c r="O156" s="29">
        <v>2714.64</v>
      </c>
      <c r="S156" s="29">
        <v>4064.64</v>
      </c>
      <c r="T156" s="29">
        <v>955092.21</v>
      </c>
      <c r="U156" s="29">
        <v>1021393.86</v>
      </c>
      <c r="V156" s="29">
        <v>36665.589999999997</v>
      </c>
      <c r="W156" s="29">
        <v>2000</v>
      </c>
      <c r="Y156" s="31">
        <v>5</v>
      </c>
      <c r="Z156" s="29">
        <v>330077.28999999998</v>
      </c>
      <c r="AA156" s="29">
        <v>350787.57</v>
      </c>
      <c r="AD156" s="32">
        <v>-2714.64</v>
      </c>
      <c r="AE156" s="32">
        <v>-586.41</v>
      </c>
      <c r="AF156" s="32">
        <v>0</v>
      </c>
      <c r="AG156" s="32">
        <v>-586.41</v>
      </c>
      <c r="AH156" s="32">
        <v>-4064.64</v>
      </c>
      <c r="AI156" s="32">
        <v>-36665.589999999997</v>
      </c>
      <c r="AJ156" s="32">
        <v>-586.41</v>
      </c>
      <c r="AK156" s="32">
        <v>-500</v>
      </c>
      <c r="AL156" s="32">
        <v>-2000</v>
      </c>
      <c r="AM156" s="32">
        <v>-86.41</v>
      </c>
      <c r="AN156" s="32">
        <v>-1</v>
      </c>
      <c r="AO156" s="32">
        <v>1</v>
      </c>
    </row>
    <row r="157" spans="1:41">
      <c r="A157" s="40" t="s">
        <v>883</v>
      </c>
      <c r="B157" s="22" t="s">
        <v>884</v>
      </c>
      <c r="C157" s="29">
        <v>0</v>
      </c>
      <c r="D157" s="29">
        <v>0</v>
      </c>
      <c r="E157" s="29">
        <v>0</v>
      </c>
      <c r="F157" s="30">
        <v>0</v>
      </c>
      <c r="H157" s="29">
        <v>3740</v>
      </c>
      <c r="I157" s="29">
        <v>0</v>
      </c>
      <c r="J157" s="29">
        <v>-3740</v>
      </c>
      <c r="K157" s="30">
        <v>-1</v>
      </c>
      <c r="O157" s="29">
        <v>280.12</v>
      </c>
      <c r="S157" s="29">
        <v>3410.12</v>
      </c>
      <c r="T157" s="29">
        <v>955092.21</v>
      </c>
      <c r="U157" s="29">
        <v>1021393.86</v>
      </c>
      <c r="V157" s="29">
        <v>15894.27</v>
      </c>
      <c r="W157" s="29">
        <v>0</v>
      </c>
      <c r="Y157" s="31">
        <v>5</v>
      </c>
      <c r="Z157" s="29">
        <v>330077.28999999998</v>
      </c>
      <c r="AA157" s="29">
        <v>350787.57</v>
      </c>
      <c r="AD157" s="32">
        <v>-280.12</v>
      </c>
      <c r="AE157" s="32">
        <v>0</v>
      </c>
      <c r="AF157" s="32">
        <v>0</v>
      </c>
      <c r="AG157" s="32">
        <v>0</v>
      </c>
      <c r="AH157" s="32">
        <v>-3410.12</v>
      </c>
      <c r="AI157" s="32">
        <v>-15894.27</v>
      </c>
      <c r="AJ157" s="32">
        <v>-2300</v>
      </c>
      <c r="AK157" s="32">
        <v>0</v>
      </c>
      <c r="AL157" s="32">
        <v>0</v>
      </c>
      <c r="AM157" s="32">
        <v>-2300</v>
      </c>
      <c r="AN157" s="32">
        <v>-1</v>
      </c>
      <c r="AO157" s="32">
        <v>1</v>
      </c>
    </row>
    <row r="158" spans="1:41">
      <c r="A158" s="40" t="s">
        <v>885</v>
      </c>
      <c r="B158" s="22" t="s">
        <v>886</v>
      </c>
      <c r="C158" s="29">
        <v>0</v>
      </c>
      <c r="D158" s="29">
        <v>0</v>
      </c>
      <c r="E158" s="29">
        <v>0</v>
      </c>
      <c r="F158" s="30">
        <v>0</v>
      </c>
      <c r="H158" s="29">
        <v>1450</v>
      </c>
      <c r="I158" s="29">
        <v>0</v>
      </c>
      <c r="J158" s="29">
        <v>-1450</v>
      </c>
      <c r="K158" s="30">
        <v>-1</v>
      </c>
      <c r="O158" s="29">
        <v>1442.54</v>
      </c>
      <c r="S158" s="29">
        <v>6937.54</v>
      </c>
      <c r="T158" s="29">
        <v>955092.21</v>
      </c>
      <c r="U158" s="29">
        <v>1021393.86</v>
      </c>
      <c r="V158" s="29">
        <v>15467.62</v>
      </c>
      <c r="W158" s="29">
        <v>2000</v>
      </c>
      <c r="Y158" s="31">
        <v>5</v>
      </c>
      <c r="Z158" s="29">
        <v>330077.28999999998</v>
      </c>
      <c r="AA158" s="29">
        <v>350787.57</v>
      </c>
      <c r="AD158" s="32">
        <v>-1442.54</v>
      </c>
      <c r="AE158" s="32">
        <v>0</v>
      </c>
      <c r="AF158" s="32">
        <v>-500</v>
      </c>
      <c r="AG158" s="32">
        <v>500</v>
      </c>
      <c r="AH158" s="32">
        <v>-6937.54</v>
      </c>
      <c r="AI158" s="32">
        <v>-15467.62</v>
      </c>
      <c r="AJ158" s="32">
        <v>-2728.38</v>
      </c>
      <c r="AK158" s="32">
        <v>-500</v>
      </c>
      <c r="AL158" s="32">
        <v>-2000</v>
      </c>
      <c r="AM158" s="32">
        <v>-2228.38</v>
      </c>
      <c r="AN158" s="32">
        <v>-1</v>
      </c>
      <c r="AO158" s="32">
        <v>1</v>
      </c>
    </row>
    <row r="159" spans="1:41">
      <c r="A159" s="40" t="s">
        <v>887</v>
      </c>
      <c r="B159" s="22" t="s">
        <v>888</v>
      </c>
      <c r="C159" s="29">
        <v>2064.37</v>
      </c>
      <c r="D159" s="29">
        <v>0</v>
      </c>
      <c r="E159" s="29">
        <v>-2064.37</v>
      </c>
      <c r="F159" s="30">
        <v>-1</v>
      </c>
      <c r="G159" s="22" t="s">
        <v>1096</v>
      </c>
      <c r="H159" s="29">
        <v>2872.13</v>
      </c>
      <c r="I159" s="29">
        <v>9500</v>
      </c>
      <c r="J159" s="29">
        <v>6627.87</v>
      </c>
      <c r="K159" s="30">
        <v>0.69767052631578952</v>
      </c>
      <c r="O159" s="29">
        <v>0</v>
      </c>
      <c r="S159" s="29">
        <v>0</v>
      </c>
      <c r="T159" s="29">
        <v>955092.21</v>
      </c>
      <c r="U159" s="29">
        <v>1021393.86</v>
      </c>
      <c r="V159" s="29">
        <v>0</v>
      </c>
      <c r="W159" s="29">
        <v>2000</v>
      </c>
      <c r="Y159" s="31">
        <v>5</v>
      </c>
      <c r="Z159" s="29">
        <v>330077.28999999998</v>
      </c>
      <c r="AA159" s="29">
        <v>350787.57</v>
      </c>
      <c r="AD159" s="32">
        <v>0</v>
      </c>
      <c r="AE159" s="32">
        <v>0</v>
      </c>
      <c r="AF159" s="32">
        <v>0</v>
      </c>
      <c r="AG159" s="32">
        <v>0</v>
      </c>
      <c r="AH159" s="32">
        <v>0</v>
      </c>
      <c r="AI159" s="32">
        <v>0</v>
      </c>
      <c r="AJ159" s="32">
        <v>0</v>
      </c>
      <c r="AK159" s="32">
        <v>-500</v>
      </c>
      <c r="AL159" s="32">
        <v>-2000</v>
      </c>
      <c r="AM159" s="32">
        <v>500</v>
      </c>
      <c r="AN159" s="32">
        <v>-1</v>
      </c>
      <c r="AO159" s="32">
        <v>1</v>
      </c>
    </row>
    <row r="160" spans="1:41">
      <c r="A160" s="40" t="s">
        <v>889</v>
      </c>
      <c r="B160" s="22" t="s">
        <v>890</v>
      </c>
      <c r="C160" s="29">
        <v>0</v>
      </c>
      <c r="D160" s="29">
        <v>0</v>
      </c>
      <c r="E160" s="29">
        <v>0</v>
      </c>
      <c r="F160" s="30">
        <v>0</v>
      </c>
      <c r="H160" s="29">
        <v>11914.41</v>
      </c>
      <c r="I160" s="29">
        <v>1000</v>
      </c>
      <c r="J160" s="29">
        <v>-10914.41</v>
      </c>
      <c r="K160" s="30">
        <v>-10.91441</v>
      </c>
      <c r="O160" s="29">
        <v>1160.69</v>
      </c>
      <c r="S160" s="29">
        <v>2075.69</v>
      </c>
      <c r="T160" s="29">
        <v>955092.21</v>
      </c>
      <c r="U160" s="29">
        <v>1021393.86</v>
      </c>
      <c r="V160" s="29">
        <v>17070.830000000002</v>
      </c>
      <c r="W160" s="29">
        <v>1250</v>
      </c>
      <c r="Y160" s="31">
        <v>5</v>
      </c>
      <c r="Z160" s="29">
        <v>330077.28999999998</v>
      </c>
      <c r="AA160" s="29">
        <v>350787.57</v>
      </c>
      <c r="AD160" s="32">
        <v>-1160.69</v>
      </c>
      <c r="AE160" s="32">
        <v>0</v>
      </c>
      <c r="AF160" s="32">
        <v>0</v>
      </c>
      <c r="AG160" s="32">
        <v>0</v>
      </c>
      <c r="AH160" s="32">
        <v>-2075.69</v>
      </c>
      <c r="AI160" s="32">
        <v>-17070.830000000002</v>
      </c>
      <c r="AJ160" s="32">
        <v>-1903.93</v>
      </c>
      <c r="AK160" s="32">
        <v>0</v>
      </c>
      <c r="AL160" s="32">
        <v>-1250</v>
      </c>
      <c r="AM160" s="32">
        <v>-1903.93</v>
      </c>
      <c r="AN160" s="32">
        <v>-1</v>
      </c>
      <c r="AO160" s="32">
        <v>1</v>
      </c>
    </row>
    <row r="161" spans="1:41">
      <c r="A161" s="40" t="s">
        <v>891</v>
      </c>
      <c r="B161" s="22" t="s">
        <v>892</v>
      </c>
      <c r="C161" s="29">
        <v>0</v>
      </c>
      <c r="D161" s="29">
        <v>0</v>
      </c>
      <c r="E161" s="29">
        <v>0</v>
      </c>
      <c r="F161" s="30">
        <v>0</v>
      </c>
      <c r="H161" s="29">
        <v>3350</v>
      </c>
      <c r="I161" s="29">
        <v>0</v>
      </c>
      <c r="J161" s="29">
        <v>-3350</v>
      </c>
      <c r="K161" s="30">
        <v>-1</v>
      </c>
      <c r="O161" s="29">
        <v>0</v>
      </c>
      <c r="S161" s="29">
        <v>0</v>
      </c>
      <c r="T161" s="29">
        <v>955092.21</v>
      </c>
      <c r="U161" s="29">
        <v>1021393.86</v>
      </c>
      <c r="V161" s="29">
        <v>10409.5</v>
      </c>
      <c r="W161" s="29">
        <v>5300</v>
      </c>
      <c r="Y161" s="31">
        <v>5</v>
      </c>
      <c r="Z161" s="29">
        <v>330077.28999999998</v>
      </c>
      <c r="AA161" s="29">
        <v>350787.57</v>
      </c>
      <c r="AD161" s="32">
        <v>0</v>
      </c>
      <c r="AE161" s="32">
        <v>0</v>
      </c>
      <c r="AF161" s="32">
        <v>-5300</v>
      </c>
      <c r="AG161" s="32">
        <v>5300</v>
      </c>
      <c r="AH161" s="32">
        <v>0</v>
      </c>
      <c r="AI161" s="32">
        <v>-10409.5</v>
      </c>
      <c r="AJ161" s="32">
        <v>-600</v>
      </c>
      <c r="AK161" s="32">
        <v>-5300</v>
      </c>
      <c r="AL161" s="32">
        <v>-5300</v>
      </c>
      <c r="AM161" s="32">
        <v>4700</v>
      </c>
      <c r="AN161" s="32">
        <v>-1</v>
      </c>
      <c r="AO161" s="32">
        <v>1</v>
      </c>
    </row>
    <row r="162" spans="1:41">
      <c r="A162" s="40" t="s">
        <v>893</v>
      </c>
      <c r="B162" s="22" t="s">
        <v>894</v>
      </c>
      <c r="C162" s="29">
        <v>0</v>
      </c>
      <c r="D162" s="29">
        <v>500</v>
      </c>
      <c r="E162" s="29">
        <v>500</v>
      </c>
      <c r="F162" s="30">
        <v>1</v>
      </c>
      <c r="G162" s="22" t="s">
        <v>1087</v>
      </c>
      <c r="H162" s="29">
        <v>2728.38</v>
      </c>
      <c r="I162" s="29">
        <v>1000</v>
      </c>
      <c r="J162" s="29">
        <v>-1728.38</v>
      </c>
      <c r="K162" s="30">
        <v>-1.72838</v>
      </c>
      <c r="O162" s="29">
        <v>14619.06</v>
      </c>
      <c r="S162" s="29">
        <v>14619.06</v>
      </c>
      <c r="T162" s="29">
        <v>955092.21</v>
      </c>
      <c r="U162" s="29">
        <v>1021393.86</v>
      </c>
      <c r="V162" s="29">
        <v>37990.26</v>
      </c>
      <c r="W162" s="29">
        <v>12000</v>
      </c>
      <c r="Y162" s="31">
        <v>5</v>
      </c>
      <c r="Z162" s="29">
        <v>330077.28999999998</v>
      </c>
      <c r="AA162" s="29">
        <v>350787.57</v>
      </c>
      <c r="AD162" s="32">
        <v>-14619.06</v>
      </c>
      <c r="AE162" s="32">
        <v>-387.73</v>
      </c>
      <c r="AF162" s="32">
        <v>-1000</v>
      </c>
      <c r="AG162" s="32">
        <v>612.27</v>
      </c>
      <c r="AH162" s="32">
        <v>-14619.06</v>
      </c>
      <c r="AI162" s="32">
        <v>-37990.26</v>
      </c>
      <c r="AJ162" s="32">
        <v>-2403.4</v>
      </c>
      <c r="AK162" s="32">
        <v>-3000</v>
      </c>
      <c r="AL162" s="32">
        <v>-12000</v>
      </c>
      <c r="AM162" s="32">
        <v>596.6</v>
      </c>
      <c r="AN162" s="32">
        <v>-1</v>
      </c>
      <c r="AO162" s="32">
        <v>1</v>
      </c>
    </row>
    <row r="163" spans="1:41">
      <c r="A163" s="40" t="s">
        <v>895</v>
      </c>
      <c r="B163" s="22" t="s">
        <v>896</v>
      </c>
      <c r="C163" s="29">
        <v>0</v>
      </c>
      <c r="D163" s="29">
        <v>0</v>
      </c>
      <c r="E163" s="29">
        <v>0</v>
      </c>
      <c r="F163" s="30">
        <v>0</v>
      </c>
      <c r="H163" s="29">
        <v>0</v>
      </c>
      <c r="I163" s="29">
        <v>1000</v>
      </c>
      <c r="J163" s="29">
        <v>1000</v>
      </c>
      <c r="K163" s="30">
        <v>1</v>
      </c>
      <c r="O163" s="29">
        <v>0</v>
      </c>
      <c r="S163" s="29">
        <v>0</v>
      </c>
      <c r="T163" s="29">
        <v>955092.21</v>
      </c>
      <c r="U163" s="29">
        <v>1021393.86</v>
      </c>
      <c r="V163" s="29">
        <v>6198.3</v>
      </c>
      <c r="W163" s="29">
        <v>4200</v>
      </c>
      <c r="Y163" s="31">
        <v>5</v>
      </c>
      <c r="Z163" s="29">
        <v>330077.28999999998</v>
      </c>
      <c r="AA163" s="29">
        <v>350787.57</v>
      </c>
      <c r="AD163" s="32">
        <v>0</v>
      </c>
      <c r="AE163" s="32">
        <v>-170</v>
      </c>
      <c r="AF163" s="32">
        <v>-350</v>
      </c>
      <c r="AG163" s="32">
        <v>180</v>
      </c>
      <c r="AH163" s="32">
        <v>0</v>
      </c>
      <c r="AI163" s="32">
        <v>-6198.3</v>
      </c>
      <c r="AJ163" s="32">
        <v>-462.85</v>
      </c>
      <c r="AK163" s="32">
        <v>-1050</v>
      </c>
      <c r="AL163" s="32">
        <v>-4200</v>
      </c>
      <c r="AM163" s="32">
        <v>587.15</v>
      </c>
      <c r="AN163" s="32">
        <v>-1</v>
      </c>
      <c r="AO163" s="32">
        <v>1</v>
      </c>
    </row>
    <row r="164" spans="1:41">
      <c r="A164" s="40" t="s">
        <v>897</v>
      </c>
      <c r="B164" s="22" t="s">
        <v>898</v>
      </c>
      <c r="C164" s="29">
        <v>7010</v>
      </c>
      <c r="D164" s="29">
        <v>0</v>
      </c>
      <c r="E164" s="29">
        <v>-7010</v>
      </c>
      <c r="F164" s="30">
        <v>-1</v>
      </c>
      <c r="G164" s="22" t="s">
        <v>1097</v>
      </c>
      <c r="H164" s="29">
        <v>15923.93</v>
      </c>
      <c r="I164" s="29">
        <v>0</v>
      </c>
      <c r="J164" s="29">
        <v>-15923.93</v>
      </c>
      <c r="K164" s="30">
        <v>-1</v>
      </c>
      <c r="O164" s="29">
        <v>0</v>
      </c>
      <c r="S164" s="29">
        <v>0</v>
      </c>
      <c r="T164" s="29">
        <v>955092.21</v>
      </c>
      <c r="U164" s="29">
        <v>1021393.86</v>
      </c>
      <c r="V164" s="29">
        <v>0</v>
      </c>
      <c r="W164" s="29">
        <v>0</v>
      </c>
      <c r="Y164" s="31">
        <v>5</v>
      </c>
      <c r="Z164" s="29">
        <v>330077.28999999998</v>
      </c>
      <c r="AA164" s="29">
        <v>350787.57</v>
      </c>
      <c r="AD164" s="32">
        <v>0</v>
      </c>
      <c r="AE164" s="32">
        <v>-1350</v>
      </c>
      <c r="AF164" s="32">
        <v>0</v>
      </c>
      <c r="AG164" s="32">
        <v>-1350</v>
      </c>
      <c r="AH164" s="32">
        <v>0</v>
      </c>
      <c r="AI164" s="32">
        <v>0</v>
      </c>
      <c r="AJ164" s="32">
        <v>-1800</v>
      </c>
      <c r="AK164" s="32">
        <v>0</v>
      </c>
      <c r="AL164" s="32">
        <v>0</v>
      </c>
      <c r="AM164" s="32">
        <v>-1800</v>
      </c>
      <c r="AN164" s="32">
        <v>-1</v>
      </c>
      <c r="AO164" s="32">
        <v>1</v>
      </c>
    </row>
    <row r="165" spans="1:41">
      <c r="A165" s="40" t="s">
        <v>901</v>
      </c>
      <c r="B165" s="22" t="s">
        <v>902</v>
      </c>
      <c r="C165" s="29">
        <v>0</v>
      </c>
      <c r="D165" s="29">
        <v>0</v>
      </c>
      <c r="E165" s="29">
        <v>0</v>
      </c>
      <c r="F165" s="30">
        <v>0</v>
      </c>
      <c r="H165" s="29">
        <v>600</v>
      </c>
      <c r="I165" s="29">
        <v>5300</v>
      </c>
      <c r="J165" s="29">
        <v>4700</v>
      </c>
      <c r="K165" s="30">
        <v>0.8867924528301887</v>
      </c>
      <c r="O165" s="29">
        <v>0</v>
      </c>
      <c r="S165" s="29">
        <v>0</v>
      </c>
      <c r="T165" s="29">
        <v>955092.21</v>
      </c>
      <c r="U165" s="29">
        <v>1021393.86</v>
      </c>
      <c r="V165" s="29">
        <v>125751.78</v>
      </c>
      <c r="W165" s="29">
        <v>0</v>
      </c>
      <c r="Y165" s="31">
        <v>5</v>
      </c>
      <c r="Z165" s="29">
        <v>330077.28999999998</v>
      </c>
      <c r="AA165" s="29">
        <v>350787.57</v>
      </c>
      <c r="AD165" s="32">
        <v>0</v>
      </c>
      <c r="AE165" s="32">
        <v>0</v>
      </c>
      <c r="AF165" s="32">
        <v>0</v>
      </c>
      <c r="AG165" s="32">
        <v>0</v>
      </c>
      <c r="AH165" s="32">
        <v>0</v>
      </c>
      <c r="AI165" s="32">
        <v>-125751.78</v>
      </c>
      <c r="AJ165" s="32">
        <v>-57332.07</v>
      </c>
      <c r="AK165" s="32">
        <v>0</v>
      </c>
      <c r="AL165" s="32">
        <v>0</v>
      </c>
      <c r="AM165" s="32">
        <v>-57332.07</v>
      </c>
      <c r="AN165" s="32">
        <v>-1</v>
      </c>
      <c r="AO165" s="32">
        <v>1</v>
      </c>
    </row>
    <row r="166" spans="1:41">
      <c r="A166" s="40" t="s">
        <v>1028</v>
      </c>
      <c r="B166" s="22" t="s">
        <v>1029</v>
      </c>
      <c r="C166" s="29">
        <v>802.33</v>
      </c>
      <c r="D166" s="29">
        <v>0</v>
      </c>
      <c r="E166" s="29">
        <v>-802.33</v>
      </c>
      <c r="F166" s="30">
        <v>-1</v>
      </c>
      <c r="G166" s="22" t="s">
        <v>1098</v>
      </c>
      <c r="H166" s="29">
        <v>802.33</v>
      </c>
      <c r="I166" s="29">
        <v>0</v>
      </c>
      <c r="J166" s="29">
        <v>-802.33</v>
      </c>
      <c r="K166" s="30">
        <v>-1</v>
      </c>
      <c r="O166" s="34">
        <v>26651.54</v>
      </c>
      <c r="S166" s="34">
        <v>43529.54</v>
      </c>
      <c r="V166" s="34">
        <v>423020.54999999993</v>
      </c>
      <c r="W166" s="34">
        <v>102750</v>
      </c>
      <c r="Y166" s="36">
        <v>5</v>
      </c>
      <c r="AD166" s="37">
        <v>-26651.54</v>
      </c>
      <c r="AE166" s="37">
        <v>-13906.599999999999</v>
      </c>
      <c r="AF166" s="37">
        <v>-15400</v>
      </c>
      <c r="AG166" s="37">
        <v>1493.3999999999992</v>
      </c>
      <c r="AH166" s="37">
        <v>-43529.54</v>
      </c>
      <c r="AI166" s="37">
        <v>-423020.54999999993</v>
      </c>
      <c r="AJ166" s="37">
        <v>-96049.600000000006</v>
      </c>
      <c r="AK166" s="37">
        <v>-58600</v>
      </c>
      <c r="AL166" s="37">
        <v>-102750</v>
      </c>
      <c r="AM166" s="37">
        <v>-37449.599999999999</v>
      </c>
    </row>
    <row r="167" spans="1:41">
      <c r="A167" s="40" t="s">
        <v>903</v>
      </c>
      <c r="B167" s="22" t="s">
        <v>904</v>
      </c>
      <c r="C167" s="29">
        <v>10395.09</v>
      </c>
      <c r="D167" s="29">
        <v>1000</v>
      </c>
      <c r="E167" s="29">
        <v>-9395.09</v>
      </c>
      <c r="F167" s="30">
        <v>-9.3950899999999997</v>
      </c>
      <c r="G167" s="22" t="s">
        <v>1099</v>
      </c>
      <c r="H167" s="29">
        <v>18464.59</v>
      </c>
      <c r="I167" s="29">
        <v>6000</v>
      </c>
      <c r="J167" s="29">
        <v>-12464.59</v>
      </c>
      <c r="K167" s="30">
        <v>-2.0774316666666666</v>
      </c>
    </row>
    <row r="168" spans="1:41">
      <c r="A168" s="40" t="s">
        <v>905</v>
      </c>
      <c r="B168" s="22" t="s">
        <v>906</v>
      </c>
      <c r="C168" s="29">
        <v>1936.63</v>
      </c>
      <c r="D168" s="29">
        <v>350</v>
      </c>
      <c r="E168" s="29">
        <v>-1586.63</v>
      </c>
      <c r="F168" s="30">
        <v>-4.5332285714285714</v>
      </c>
      <c r="G168" s="22" t="s">
        <v>1100</v>
      </c>
      <c r="H168" s="29">
        <v>7279.48</v>
      </c>
      <c r="I168" s="29">
        <v>2100</v>
      </c>
      <c r="J168" s="29">
        <v>-5179.4799999999996</v>
      </c>
      <c r="K168" s="30">
        <v>-2.4664190476190475</v>
      </c>
      <c r="O168" s="29">
        <v>0</v>
      </c>
      <c r="S168" s="29">
        <v>0</v>
      </c>
      <c r="T168" s="29">
        <v>955092.21</v>
      </c>
      <c r="U168" s="29">
        <v>1021393.86</v>
      </c>
      <c r="V168" s="29">
        <v>21000</v>
      </c>
      <c r="W168" s="29">
        <v>0</v>
      </c>
      <c r="Y168" s="31">
        <v>5</v>
      </c>
      <c r="Z168" s="29">
        <v>330077.28999999998</v>
      </c>
      <c r="AA168" s="29">
        <v>350787.57</v>
      </c>
      <c r="AD168" s="32">
        <v>0</v>
      </c>
      <c r="AE168" s="32">
        <v>-10814.81</v>
      </c>
      <c r="AF168" s="32">
        <v>0</v>
      </c>
      <c r="AG168" s="32">
        <v>-10814.81</v>
      </c>
      <c r="AH168" s="32">
        <v>0</v>
      </c>
      <c r="AI168" s="32">
        <v>-21000</v>
      </c>
      <c r="AJ168" s="32">
        <v>-10814.81</v>
      </c>
      <c r="AK168" s="32">
        <v>0</v>
      </c>
      <c r="AL168" s="32">
        <v>0</v>
      </c>
      <c r="AM168" s="32">
        <v>-10814.81</v>
      </c>
      <c r="AN168" s="32">
        <v>-1</v>
      </c>
      <c r="AO168" s="32">
        <v>1</v>
      </c>
    </row>
    <row r="169" spans="1:41">
      <c r="A169" s="40" t="s">
        <v>907</v>
      </c>
      <c r="B169" s="22" t="s">
        <v>908</v>
      </c>
      <c r="C169" s="29">
        <v>0</v>
      </c>
      <c r="D169" s="29">
        <v>0</v>
      </c>
      <c r="E169" s="29">
        <v>0</v>
      </c>
      <c r="F169" s="30">
        <v>0</v>
      </c>
      <c r="H169" s="29">
        <v>5485</v>
      </c>
      <c r="I169" s="29">
        <v>0</v>
      </c>
      <c r="J169" s="29">
        <v>-5485</v>
      </c>
      <c r="K169" s="30">
        <v>-1</v>
      </c>
      <c r="O169" s="29">
        <v>0</v>
      </c>
      <c r="S169" s="29">
        <v>0</v>
      </c>
      <c r="T169" s="29">
        <v>955092.21</v>
      </c>
      <c r="U169" s="29">
        <v>1021393.86</v>
      </c>
      <c r="V169" s="29">
        <v>0</v>
      </c>
      <c r="W169" s="29">
        <v>0</v>
      </c>
      <c r="Y169" s="31">
        <v>5</v>
      </c>
      <c r="Z169" s="29">
        <v>330077.28999999998</v>
      </c>
      <c r="AA169" s="29">
        <v>350787.57</v>
      </c>
      <c r="AD169" s="32">
        <v>0</v>
      </c>
      <c r="AE169" s="32">
        <v>0</v>
      </c>
      <c r="AF169" s="32">
        <v>0</v>
      </c>
      <c r="AG169" s="32">
        <v>0</v>
      </c>
      <c r="AH169" s="32">
        <v>0</v>
      </c>
      <c r="AI169" s="32">
        <v>0</v>
      </c>
      <c r="AJ169" s="32">
        <v>-10814.81</v>
      </c>
      <c r="AK169" s="32">
        <v>0</v>
      </c>
      <c r="AL169" s="32">
        <v>0</v>
      </c>
      <c r="AM169" s="32">
        <v>-10814.81</v>
      </c>
      <c r="AN169" s="32">
        <v>-1</v>
      </c>
      <c r="AO169" s="32">
        <v>1</v>
      </c>
    </row>
    <row r="170" spans="1:41">
      <c r="A170" s="40" t="s">
        <v>1101</v>
      </c>
      <c r="B170" s="22" t="s">
        <v>1102</v>
      </c>
      <c r="C170" s="29">
        <v>1200</v>
      </c>
      <c r="D170" s="29">
        <v>0</v>
      </c>
      <c r="E170" s="29">
        <v>-1200</v>
      </c>
      <c r="F170" s="30">
        <v>-1</v>
      </c>
      <c r="G170" s="22" t="s">
        <v>1103</v>
      </c>
      <c r="H170" s="29">
        <v>124165.91</v>
      </c>
      <c r="I170" s="29">
        <v>0</v>
      </c>
      <c r="J170" s="29">
        <v>-124165.91</v>
      </c>
      <c r="K170" s="30">
        <v>-1</v>
      </c>
      <c r="O170" s="29">
        <v>0</v>
      </c>
      <c r="S170" s="29">
        <v>0</v>
      </c>
      <c r="T170" s="29">
        <v>955092.21</v>
      </c>
      <c r="U170" s="29">
        <v>1021393.86</v>
      </c>
      <c r="V170" s="29">
        <v>0</v>
      </c>
      <c r="W170" s="29">
        <v>0</v>
      </c>
      <c r="Y170" s="31">
        <v>5</v>
      </c>
      <c r="Z170" s="29">
        <v>330077.28999999998</v>
      </c>
      <c r="AA170" s="29">
        <v>350787.57</v>
      </c>
      <c r="AD170" s="32">
        <v>0</v>
      </c>
      <c r="AE170" s="32">
        <v>-7688.83</v>
      </c>
      <c r="AF170" s="32">
        <v>0</v>
      </c>
      <c r="AG170" s="32">
        <v>-7688.83</v>
      </c>
      <c r="AH170" s="32">
        <v>0</v>
      </c>
      <c r="AI170" s="32">
        <v>0</v>
      </c>
      <c r="AJ170" s="32">
        <v>-128906.37</v>
      </c>
      <c r="AK170" s="32">
        <v>0</v>
      </c>
      <c r="AL170" s="32">
        <v>0</v>
      </c>
      <c r="AM170" s="32">
        <v>-128906.37</v>
      </c>
      <c r="AN170" s="32">
        <v>-1</v>
      </c>
      <c r="AO170" s="32">
        <v>1</v>
      </c>
    </row>
    <row r="171" spans="1:41">
      <c r="B171" s="33" t="s">
        <v>864</v>
      </c>
      <c r="C171" s="34">
        <v>27471.54</v>
      </c>
      <c r="D171" s="34">
        <v>4100</v>
      </c>
      <c r="E171" s="34">
        <v>-23371.54</v>
      </c>
      <c r="F171" s="35">
        <v>-5.7003756097560974</v>
      </c>
      <c r="H171" s="34">
        <v>241847.55</v>
      </c>
      <c r="I171" s="34">
        <v>72400</v>
      </c>
      <c r="J171" s="34">
        <v>-169447.55</v>
      </c>
      <c r="K171" s="35">
        <v>-2.3404357734806629</v>
      </c>
      <c r="O171" s="29">
        <v>0</v>
      </c>
      <c r="S171" s="29">
        <v>0</v>
      </c>
      <c r="T171" s="29">
        <v>955092.21</v>
      </c>
      <c r="U171" s="29">
        <v>1021393.86</v>
      </c>
      <c r="V171" s="29">
        <v>0</v>
      </c>
      <c r="W171" s="29">
        <v>0</v>
      </c>
      <c r="Y171" s="31">
        <v>5</v>
      </c>
      <c r="Z171" s="29">
        <v>330077.28999999998</v>
      </c>
      <c r="AA171" s="29">
        <v>350787.57</v>
      </c>
      <c r="AD171" s="32">
        <v>0</v>
      </c>
      <c r="AE171" s="32">
        <v>-8715.76</v>
      </c>
      <c r="AF171" s="32">
        <v>0</v>
      </c>
      <c r="AG171" s="32">
        <v>-8715.76</v>
      </c>
      <c r="AH171" s="32">
        <v>0</v>
      </c>
      <c r="AI171" s="32">
        <v>0</v>
      </c>
      <c r="AJ171" s="32">
        <v>-8715.76</v>
      </c>
      <c r="AK171" s="32">
        <v>0</v>
      </c>
      <c r="AL171" s="32">
        <v>0</v>
      </c>
      <c r="AM171" s="32">
        <v>-8715.76</v>
      </c>
      <c r="AN171" s="32">
        <v>-1</v>
      </c>
      <c r="AO171" s="32">
        <v>1</v>
      </c>
    </row>
    <row r="172" spans="1:41">
      <c r="A172" s="39" t="s">
        <v>909</v>
      </c>
      <c r="O172" s="29">
        <v>0</v>
      </c>
      <c r="S172" s="29">
        <v>90393.85</v>
      </c>
      <c r="T172" s="29">
        <v>955092.21</v>
      </c>
      <c r="U172" s="29">
        <v>1021393.86</v>
      </c>
      <c r="V172" s="29">
        <v>433823.34</v>
      </c>
      <c r="W172" s="29">
        <v>1200000</v>
      </c>
      <c r="Y172" s="31">
        <v>5</v>
      </c>
      <c r="Z172" s="29">
        <v>330077.28999999998</v>
      </c>
      <c r="AA172" s="29">
        <v>350787.57</v>
      </c>
      <c r="AD172" s="32">
        <v>0</v>
      </c>
      <c r="AE172" s="32">
        <v>-6760.35</v>
      </c>
      <c r="AF172" s="32">
        <v>-96000</v>
      </c>
      <c r="AG172" s="32">
        <v>89239.65</v>
      </c>
      <c r="AH172" s="32">
        <v>-90393.85</v>
      </c>
      <c r="AI172" s="32">
        <v>-433823.34</v>
      </c>
      <c r="AJ172" s="32">
        <v>15611.98</v>
      </c>
      <c r="AK172" s="32">
        <v>-288000</v>
      </c>
      <c r="AL172" s="32">
        <v>-1200000</v>
      </c>
      <c r="AM172" s="32">
        <v>303611.98</v>
      </c>
      <c r="AN172" s="32">
        <v>-1</v>
      </c>
      <c r="AO172" s="32">
        <v>1</v>
      </c>
    </row>
    <row r="173" spans="1:41">
      <c r="A173" s="40" t="s">
        <v>912</v>
      </c>
      <c r="B173" s="22" t="s">
        <v>913</v>
      </c>
      <c r="C173" s="29">
        <v>0</v>
      </c>
      <c r="D173" s="29">
        <v>0</v>
      </c>
      <c r="E173" s="29">
        <v>0</v>
      </c>
      <c r="F173" s="30">
        <v>0</v>
      </c>
      <c r="H173" s="29">
        <v>10814.81</v>
      </c>
      <c r="I173" s="29">
        <v>0</v>
      </c>
      <c r="J173" s="29">
        <v>-10814.81</v>
      </c>
      <c r="K173" s="30">
        <v>-1</v>
      </c>
      <c r="O173" s="29">
        <v>0</v>
      </c>
      <c r="S173" s="29">
        <v>0</v>
      </c>
      <c r="T173" s="29">
        <v>955092.21</v>
      </c>
      <c r="U173" s="29">
        <v>1021393.86</v>
      </c>
      <c r="V173" s="29">
        <v>0</v>
      </c>
      <c r="W173" s="29">
        <v>-1200000</v>
      </c>
      <c r="Y173" s="31">
        <v>5</v>
      </c>
      <c r="Z173" s="29">
        <v>330077.28999999998</v>
      </c>
      <c r="AA173" s="29">
        <v>350787.57</v>
      </c>
      <c r="AD173" s="32">
        <v>0</v>
      </c>
      <c r="AE173" s="32">
        <v>0</v>
      </c>
      <c r="AF173" s="32">
        <v>96000</v>
      </c>
      <c r="AG173" s="32">
        <v>-96000</v>
      </c>
      <c r="AH173" s="32">
        <v>0</v>
      </c>
      <c r="AI173" s="32">
        <v>0</v>
      </c>
      <c r="AJ173" s="32">
        <v>0</v>
      </c>
      <c r="AK173" s="32">
        <v>288000</v>
      </c>
      <c r="AL173" s="32">
        <v>1200000</v>
      </c>
      <c r="AM173" s="32">
        <v>-288000</v>
      </c>
      <c r="AN173" s="32">
        <v>-1</v>
      </c>
      <c r="AO173" s="32">
        <v>1</v>
      </c>
    </row>
    <row r="174" spans="1:41">
      <c r="A174" s="40" t="s">
        <v>1104</v>
      </c>
      <c r="B174" s="22" t="s">
        <v>1105</v>
      </c>
      <c r="C174" s="29">
        <v>0</v>
      </c>
      <c r="D174" s="29">
        <v>0</v>
      </c>
      <c r="E174" s="29">
        <v>0</v>
      </c>
      <c r="F174" s="30">
        <v>0</v>
      </c>
      <c r="H174" s="29">
        <v>13830.7</v>
      </c>
      <c r="I174" s="29">
        <v>0</v>
      </c>
      <c r="J174" s="29">
        <v>-13830.7</v>
      </c>
      <c r="K174" s="30">
        <v>-1</v>
      </c>
      <c r="O174" s="34">
        <v>0</v>
      </c>
      <c r="S174" s="34">
        <v>90393.85</v>
      </c>
      <c r="V174" s="34">
        <v>454823.34</v>
      </c>
      <c r="W174" s="34">
        <v>0</v>
      </c>
      <c r="Y174" s="36">
        <v>5</v>
      </c>
      <c r="AD174" s="37">
        <v>0</v>
      </c>
      <c r="AE174" s="37">
        <v>-33979.75</v>
      </c>
      <c r="AF174" s="37">
        <v>0</v>
      </c>
      <c r="AG174" s="37">
        <v>-33979.750000000007</v>
      </c>
      <c r="AH174" s="37">
        <v>-90393.85</v>
      </c>
      <c r="AI174" s="37">
        <v>-454823.34</v>
      </c>
      <c r="AJ174" s="37">
        <v>-143639.76999999999</v>
      </c>
      <c r="AK174" s="37">
        <v>0</v>
      </c>
      <c r="AL174" s="37">
        <v>0</v>
      </c>
      <c r="AM174" s="37">
        <v>-143639.77000000002</v>
      </c>
    </row>
    <row r="175" spans="1:41">
      <c r="A175" s="40" t="s">
        <v>1106</v>
      </c>
      <c r="B175" s="22" t="s">
        <v>1107</v>
      </c>
      <c r="C175" s="29">
        <v>0</v>
      </c>
      <c r="D175" s="29">
        <v>0</v>
      </c>
      <c r="E175" s="29">
        <v>0</v>
      </c>
      <c r="F175" s="30">
        <v>0</v>
      </c>
      <c r="H175" s="29">
        <v>128906.37</v>
      </c>
      <c r="I175" s="29">
        <v>0</v>
      </c>
      <c r="J175" s="29">
        <v>-128906.37</v>
      </c>
      <c r="K175" s="30">
        <v>-1</v>
      </c>
      <c r="O175" s="34">
        <v>26651.54</v>
      </c>
      <c r="S175" s="34">
        <v>133923.39000000001</v>
      </c>
      <c r="V175" s="34">
        <v>877843.8899999999</v>
      </c>
      <c r="W175" s="34">
        <v>102750</v>
      </c>
      <c r="Y175" s="36">
        <v>5</v>
      </c>
      <c r="AD175" s="37">
        <v>-26651.54</v>
      </c>
      <c r="AE175" s="37">
        <v>-47886.35</v>
      </c>
      <c r="AF175" s="37">
        <v>-15400</v>
      </c>
      <c r="AG175" s="37">
        <v>-32486.350000000006</v>
      </c>
      <c r="AH175" s="37">
        <v>-133923.39000000001</v>
      </c>
      <c r="AI175" s="37">
        <v>-877843.8899999999</v>
      </c>
      <c r="AJ175" s="37">
        <v>-239689.37</v>
      </c>
      <c r="AK175" s="37">
        <v>-58600</v>
      </c>
      <c r="AL175" s="37">
        <v>-102750</v>
      </c>
      <c r="AM175" s="37">
        <v>-181089.37000000002</v>
      </c>
    </row>
    <row r="176" spans="1:41">
      <c r="A176" s="40" t="s">
        <v>924</v>
      </c>
      <c r="B176" s="22" t="s">
        <v>925</v>
      </c>
      <c r="C176" s="29">
        <v>0</v>
      </c>
      <c r="D176" s="29">
        <v>0</v>
      </c>
      <c r="E176" s="29">
        <v>0</v>
      </c>
      <c r="F176" s="30">
        <v>0</v>
      </c>
      <c r="H176" s="29">
        <v>8715.76</v>
      </c>
      <c r="I176" s="29">
        <v>0</v>
      </c>
      <c r="J176" s="29">
        <v>-8715.76</v>
      </c>
      <c r="K176" s="30">
        <v>-1</v>
      </c>
    </row>
    <row r="177" spans="1:41">
      <c r="A177" s="40" t="s">
        <v>926</v>
      </c>
      <c r="B177" s="22" t="s">
        <v>927</v>
      </c>
      <c r="C177" s="29">
        <v>45451.94</v>
      </c>
      <c r="D177" s="29">
        <v>96000</v>
      </c>
      <c r="E177" s="29">
        <v>50548.06</v>
      </c>
      <c r="F177" s="30">
        <v>0.52654229166666666</v>
      </c>
      <c r="G177" s="22" t="s">
        <v>1108</v>
      </c>
      <c r="H177" s="29">
        <v>149640.49</v>
      </c>
      <c r="I177" s="29">
        <v>576000</v>
      </c>
      <c r="J177" s="29">
        <v>426359.51</v>
      </c>
      <c r="K177" s="30">
        <v>0.74020748263888891</v>
      </c>
      <c r="O177" s="29">
        <v>251567.79</v>
      </c>
      <c r="S177" s="29">
        <v>384621.03</v>
      </c>
      <c r="T177" s="29">
        <v>955092.21</v>
      </c>
      <c r="U177" s="29">
        <v>1021393.86</v>
      </c>
      <c r="V177" s="29">
        <v>2533460.16</v>
      </c>
      <c r="W177" s="29">
        <v>3058040.58</v>
      </c>
      <c r="Y177" s="31">
        <v>5</v>
      </c>
      <c r="Z177" s="29">
        <v>330077.28999999998</v>
      </c>
      <c r="AA177" s="29">
        <v>350787.57</v>
      </c>
      <c r="AD177" s="32">
        <v>-251567.79</v>
      </c>
      <c r="AE177" s="32">
        <v>-261159.78</v>
      </c>
      <c r="AF177" s="32">
        <v>-257325.73</v>
      </c>
      <c r="AG177" s="32">
        <v>-3834.05</v>
      </c>
      <c r="AH177" s="32">
        <v>-384621.03</v>
      </c>
      <c r="AI177" s="32">
        <v>-2533460.16</v>
      </c>
      <c r="AJ177" s="32">
        <v>-738640.98</v>
      </c>
      <c r="AK177" s="32">
        <v>-753472.33</v>
      </c>
      <c r="AL177" s="32">
        <v>-3058040.58</v>
      </c>
      <c r="AM177" s="32">
        <v>14831.35</v>
      </c>
      <c r="AN177" s="32">
        <v>-1</v>
      </c>
      <c r="AO177" s="32">
        <v>1</v>
      </c>
    </row>
    <row r="178" spans="1:41">
      <c r="A178" s="40" t="s">
        <v>928</v>
      </c>
      <c r="B178" s="22" t="s">
        <v>929</v>
      </c>
      <c r="C178" s="29">
        <v>0</v>
      </c>
      <c r="D178" s="29">
        <v>-96000</v>
      </c>
      <c r="E178" s="29">
        <v>-96000</v>
      </c>
      <c r="F178" s="30">
        <v>-1</v>
      </c>
      <c r="H178" s="29">
        <v>0</v>
      </c>
      <c r="I178" s="29">
        <v>-576000</v>
      </c>
      <c r="J178" s="29">
        <v>-576000</v>
      </c>
      <c r="K178" s="30">
        <v>-1</v>
      </c>
      <c r="O178" s="34">
        <v>251567.79</v>
      </c>
      <c r="S178" s="34">
        <v>384621.03</v>
      </c>
      <c r="V178" s="34">
        <v>2533460.16</v>
      </c>
      <c r="W178" s="34">
        <v>3058040.58</v>
      </c>
      <c r="Y178" s="36">
        <v>5</v>
      </c>
      <c r="AD178" s="37">
        <v>-251567.79</v>
      </c>
      <c r="AE178" s="37">
        <v>-261159.78</v>
      </c>
      <c r="AF178" s="37">
        <v>-257325.73</v>
      </c>
      <c r="AG178" s="37">
        <v>-3834.05</v>
      </c>
      <c r="AH178" s="37">
        <v>-384621.03</v>
      </c>
      <c r="AI178" s="37">
        <v>-2533460.16</v>
      </c>
      <c r="AJ178" s="37">
        <v>-738640.98</v>
      </c>
      <c r="AK178" s="37">
        <v>-753472.33</v>
      </c>
      <c r="AL178" s="37">
        <v>-3058040.58</v>
      </c>
      <c r="AM178" s="37">
        <v>14831.35</v>
      </c>
    </row>
    <row r="179" spans="1:41">
      <c r="A179" s="40" t="s">
        <v>930</v>
      </c>
      <c r="B179" s="22" t="s">
        <v>931</v>
      </c>
      <c r="C179" s="29">
        <v>5877.12</v>
      </c>
      <c r="D179" s="29">
        <v>0</v>
      </c>
      <c r="E179" s="29">
        <v>-5877.12</v>
      </c>
      <c r="F179" s="30">
        <v>-1</v>
      </c>
      <c r="G179" s="22" t="s">
        <v>1109</v>
      </c>
      <c r="H179" s="29">
        <v>47775.83</v>
      </c>
      <c r="I179" s="29">
        <v>0</v>
      </c>
      <c r="J179" s="29">
        <v>-47775.83</v>
      </c>
      <c r="K179" s="30">
        <v>-1</v>
      </c>
    </row>
    <row r="180" spans="1:41">
      <c r="B180" s="33" t="s">
        <v>909</v>
      </c>
      <c r="C180" s="34">
        <v>51329.060000000005</v>
      </c>
      <c r="D180" s="34">
        <v>0</v>
      </c>
      <c r="E180" s="34">
        <v>-51329.060000000005</v>
      </c>
      <c r="F180" s="35">
        <v>-1</v>
      </c>
      <c r="H180" s="34">
        <v>359683.96</v>
      </c>
      <c r="I180" s="34">
        <v>0</v>
      </c>
      <c r="J180" s="34">
        <v>-359683.96</v>
      </c>
      <c r="K180" s="35">
        <v>-1</v>
      </c>
      <c r="O180" s="29">
        <v>0</v>
      </c>
      <c r="S180" s="29">
        <v>0</v>
      </c>
      <c r="T180" s="29">
        <v>955092.21</v>
      </c>
      <c r="U180" s="29">
        <v>1021393.86</v>
      </c>
      <c r="V180" s="29">
        <v>7494.06</v>
      </c>
      <c r="W180" s="29">
        <v>24000</v>
      </c>
      <c r="Y180" s="31">
        <v>5</v>
      </c>
      <c r="Z180" s="29">
        <v>330077.28999999998</v>
      </c>
      <c r="AA180" s="29">
        <v>350787.57</v>
      </c>
      <c r="AD180" s="32">
        <v>0</v>
      </c>
      <c r="AE180" s="32">
        <v>-1800</v>
      </c>
      <c r="AF180" s="32">
        <v>-2000</v>
      </c>
      <c r="AG180" s="32">
        <v>200</v>
      </c>
      <c r="AH180" s="32">
        <v>0</v>
      </c>
      <c r="AI180" s="32">
        <v>-7494.06</v>
      </c>
      <c r="AJ180" s="32">
        <v>-2375</v>
      </c>
      <c r="AK180" s="32">
        <v>-6000</v>
      </c>
      <c r="AL180" s="32">
        <v>-24000</v>
      </c>
      <c r="AM180" s="32">
        <v>3625</v>
      </c>
      <c r="AN180" s="32">
        <v>-1</v>
      </c>
      <c r="AO180" s="32">
        <v>1</v>
      </c>
    </row>
    <row r="181" spans="1:41">
      <c r="B181" s="33" t="s">
        <v>863</v>
      </c>
      <c r="C181" s="34">
        <v>78800.600000000006</v>
      </c>
      <c r="D181" s="34">
        <v>4100</v>
      </c>
      <c r="E181" s="34">
        <v>-74700.600000000006</v>
      </c>
      <c r="F181" s="35">
        <v>-18.219658536585367</v>
      </c>
      <c r="H181" s="34">
        <v>601531.50999999989</v>
      </c>
      <c r="I181" s="34">
        <v>72400</v>
      </c>
      <c r="J181" s="34">
        <v>-529131.51</v>
      </c>
      <c r="K181" s="35">
        <v>-7.3084462707182318</v>
      </c>
      <c r="O181" s="29">
        <v>1038</v>
      </c>
      <c r="S181" s="29">
        <v>3076</v>
      </c>
      <c r="T181" s="29">
        <v>955092.21</v>
      </c>
      <c r="U181" s="29">
        <v>1021393.86</v>
      </c>
      <c r="V181" s="29">
        <v>22417.59</v>
      </c>
      <c r="W181" s="29">
        <v>9000</v>
      </c>
      <c r="Y181" s="31">
        <v>5</v>
      </c>
      <c r="Z181" s="29">
        <v>330077.28999999998</v>
      </c>
      <c r="AA181" s="29">
        <v>350787.57</v>
      </c>
      <c r="AD181" s="32">
        <v>-1038</v>
      </c>
      <c r="AE181" s="32">
        <v>-340.27</v>
      </c>
      <c r="AF181" s="32">
        <v>0</v>
      </c>
      <c r="AG181" s="32">
        <v>-340.27</v>
      </c>
      <c r="AH181" s="32">
        <v>-3076</v>
      </c>
      <c r="AI181" s="32">
        <v>-22417.59</v>
      </c>
      <c r="AJ181" s="32">
        <v>-2399.06</v>
      </c>
      <c r="AK181" s="32">
        <v>0</v>
      </c>
      <c r="AL181" s="32">
        <v>-9000</v>
      </c>
      <c r="AM181" s="32">
        <v>-2399.06</v>
      </c>
      <c r="AN181" s="32">
        <v>-1</v>
      </c>
      <c r="AO181" s="32">
        <v>1</v>
      </c>
    </row>
    <row r="182" spans="1:41">
      <c r="A182" s="27" t="s">
        <v>68</v>
      </c>
      <c r="O182" s="29">
        <v>224459.13</v>
      </c>
      <c r="S182" s="29">
        <v>673377.39</v>
      </c>
      <c r="T182" s="29">
        <v>955092.21</v>
      </c>
      <c r="U182" s="29">
        <v>1021393.86</v>
      </c>
      <c r="V182" s="29">
        <v>2693509.56</v>
      </c>
      <c r="W182" s="29">
        <v>0</v>
      </c>
      <c r="Y182" s="31">
        <v>5</v>
      </c>
      <c r="Z182" s="29">
        <v>330077.28999999998</v>
      </c>
      <c r="AA182" s="29">
        <v>350787.57</v>
      </c>
      <c r="AD182" s="32">
        <v>-224459.13</v>
      </c>
      <c r="AE182" s="32">
        <v>-224459.13</v>
      </c>
      <c r="AF182" s="32">
        <v>0</v>
      </c>
      <c r="AG182" s="32">
        <v>-224459.13</v>
      </c>
      <c r="AH182" s="32">
        <v>-673377.39</v>
      </c>
      <c r="AI182" s="32">
        <v>-2693509.56</v>
      </c>
      <c r="AJ182" s="32">
        <v>-673377.39</v>
      </c>
      <c r="AK182" s="32">
        <v>0</v>
      </c>
      <c r="AL182" s="32">
        <v>0</v>
      </c>
      <c r="AM182" s="32">
        <v>-673377.39</v>
      </c>
      <c r="AN182" s="32">
        <v>-1</v>
      </c>
      <c r="AO182" s="32">
        <v>1</v>
      </c>
    </row>
    <row r="183" spans="1:41">
      <c r="A183" s="28" t="s">
        <v>934</v>
      </c>
      <c r="B183" s="22" t="s">
        <v>935</v>
      </c>
      <c r="C183" s="29">
        <v>246002.09</v>
      </c>
      <c r="D183" s="29">
        <v>250428.9</v>
      </c>
      <c r="E183" s="29">
        <v>4426.8100000000004</v>
      </c>
      <c r="F183" s="30">
        <v>1.7676913487221325E-2</v>
      </c>
      <c r="G183" s="22" t="s">
        <v>1110</v>
      </c>
      <c r="H183" s="29">
        <v>1482271.1</v>
      </c>
      <c r="I183" s="29">
        <v>1511687.06</v>
      </c>
      <c r="J183" s="29">
        <v>29415.96</v>
      </c>
      <c r="K183" s="30">
        <v>1.9459027452414655E-2</v>
      </c>
      <c r="O183" s="29">
        <v>5411.08</v>
      </c>
      <c r="S183" s="29">
        <v>15201.51</v>
      </c>
      <c r="T183" s="29">
        <v>955092.21</v>
      </c>
      <c r="U183" s="29">
        <v>1021393.86</v>
      </c>
      <c r="V183" s="29">
        <v>56641</v>
      </c>
      <c r="W183" s="29">
        <v>24999.96</v>
      </c>
      <c r="Y183" s="31">
        <v>5</v>
      </c>
      <c r="Z183" s="29">
        <v>330077.28999999998</v>
      </c>
      <c r="AA183" s="29">
        <v>350787.57</v>
      </c>
      <c r="AD183" s="32">
        <v>-5411.08</v>
      </c>
      <c r="AE183" s="32">
        <v>-4951.16</v>
      </c>
      <c r="AF183" s="32">
        <v>-2083.33</v>
      </c>
      <c r="AG183" s="32">
        <v>-2867.83</v>
      </c>
      <c r="AH183" s="32">
        <v>-15201.51</v>
      </c>
      <c r="AI183" s="32">
        <v>-56641</v>
      </c>
      <c r="AJ183" s="32">
        <v>-14334.03</v>
      </c>
      <c r="AK183" s="32">
        <v>-6249.99</v>
      </c>
      <c r="AL183" s="32">
        <v>-24999.96</v>
      </c>
      <c r="AM183" s="32">
        <v>-8084.04</v>
      </c>
      <c r="AN183" s="32">
        <v>-1</v>
      </c>
      <c r="AO183" s="32">
        <v>1</v>
      </c>
    </row>
    <row r="184" spans="1:41">
      <c r="B184" s="33" t="s">
        <v>68</v>
      </c>
      <c r="C184" s="34">
        <v>246002.09</v>
      </c>
      <c r="D184" s="34">
        <v>250428.9</v>
      </c>
      <c r="E184" s="34">
        <v>4426.8100000000004</v>
      </c>
      <c r="F184" s="35">
        <v>1.7676913487221325E-2</v>
      </c>
      <c r="H184" s="34">
        <v>1482271.1</v>
      </c>
      <c r="I184" s="34">
        <v>1511687.06</v>
      </c>
      <c r="J184" s="34">
        <v>29415.96</v>
      </c>
      <c r="K184" s="35">
        <v>1.9459027452414655E-2</v>
      </c>
      <c r="O184" s="29">
        <v>0</v>
      </c>
      <c r="S184" s="29">
        <v>0</v>
      </c>
      <c r="T184" s="29">
        <v>955092.21</v>
      </c>
      <c r="U184" s="29">
        <v>1021393.86</v>
      </c>
      <c r="V184" s="29">
        <v>0</v>
      </c>
      <c r="W184" s="29">
        <v>14801.82</v>
      </c>
      <c r="Y184" s="31">
        <v>5</v>
      </c>
      <c r="Z184" s="29">
        <v>330077.28999999998</v>
      </c>
      <c r="AA184" s="29">
        <v>350787.57</v>
      </c>
      <c r="AD184" s="32">
        <v>0</v>
      </c>
      <c r="AE184" s="32">
        <v>0</v>
      </c>
      <c r="AF184" s="32">
        <v>-1161.1099999999999</v>
      </c>
      <c r="AG184" s="32">
        <v>1161.1099999999999</v>
      </c>
      <c r="AH184" s="32">
        <v>0</v>
      </c>
      <c r="AI184" s="32">
        <v>0</v>
      </c>
      <c r="AJ184" s="32">
        <v>0</v>
      </c>
      <c r="AK184" s="32">
        <v>-3380.82</v>
      </c>
      <c r="AL184" s="32">
        <v>-14801.82</v>
      </c>
      <c r="AM184" s="32">
        <v>3380.82</v>
      </c>
      <c r="AN184" s="32">
        <v>-1</v>
      </c>
      <c r="AO184" s="32">
        <v>1</v>
      </c>
    </row>
    <row r="185" spans="1:41">
      <c r="A185" s="27" t="s">
        <v>938</v>
      </c>
      <c r="O185" s="34">
        <v>230908.21</v>
      </c>
      <c r="S185" s="34">
        <v>691654.9</v>
      </c>
      <c r="V185" s="34">
        <v>2780062.21</v>
      </c>
      <c r="W185" s="34">
        <v>72801.78</v>
      </c>
      <c r="Y185" s="36">
        <v>5</v>
      </c>
      <c r="AD185" s="37">
        <v>-230908.21</v>
      </c>
      <c r="AE185" s="37">
        <v>-231550.56</v>
      </c>
      <c r="AF185" s="37">
        <v>-5244.44</v>
      </c>
      <c r="AG185" s="37">
        <v>-226306.12</v>
      </c>
      <c r="AH185" s="37">
        <v>-691654.9</v>
      </c>
      <c r="AI185" s="37">
        <v>-2780062.21</v>
      </c>
      <c r="AJ185" s="37">
        <v>-692485.4800000001</v>
      </c>
      <c r="AK185" s="37">
        <v>-15630.81</v>
      </c>
      <c r="AL185" s="37">
        <v>-72801.78</v>
      </c>
      <c r="AM185" s="37">
        <v>-676854.67000000016</v>
      </c>
    </row>
    <row r="186" spans="1:41">
      <c r="A186" s="28" t="s">
        <v>939</v>
      </c>
      <c r="B186" s="22" t="s">
        <v>940</v>
      </c>
      <c r="C186" s="29">
        <v>900</v>
      </c>
      <c r="D186" s="29">
        <v>2000</v>
      </c>
      <c r="E186" s="29">
        <v>1100</v>
      </c>
      <c r="F186" s="30">
        <v>0.55000000000000004</v>
      </c>
      <c r="G186" s="22" t="s">
        <v>1111</v>
      </c>
      <c r="H186" s="29">
        <v>14213.32</v>
      </c>
      <c r="I186" s="29">
        <v>12000</v>
      </c>
      <c r="J186" s="29">
        <v>-2213.3200000000002</v>
      </c>
      <c r="K186" s="30">
        <v>-0.18444333333333332</v>
      </c>
      <c r="O186" s="34">
        <v>509127.54000000004</v>
      </c>
      <c r="S186" s="34">
        <v>1210199.32</v>
      </c>
      <c r="V186" s="34">
        <v>6191366.2599999998</v>
      </c>
      <c r="W186" s="34">
        <v>3233592.36</v>
      </c>
      <c r="Y186" s="36">
        <v>5</v>
      </c>
      <c r="AD186" s="37">
        <v>-509127.54000000004</v>
      </c>
      <c r="AE186" s="37">
        <v>-540596.69000000006</v>
      </c>
      <c r="AF186" s="37">
        <v>-277970.17</v>
      </c>
      <c r="AG186" s="37">
        <v>-262626.52</v>
      </c>
      <c r="AH186" s="37">
        <v>-1210199.32</v>
      </c>
      <c r="AI186" s="37">
        <v>-6191366.2599999998</v>
      </c>
      <c r="AJ186" s="37">
        <v>-1670815.83</v>
      </c>
      <c r="AK186" s="37">
        <v>-827703.1399999999</v>
      </c>
      <c r="AL186" s="37">
        <v>-3233592.36</v>
      </c>
      <c r="AM186" s="37">
        <v>-843112.69000000006</v>
      </c>
    </row>
    <row r="187" spans="1:41" ht="15" thickBot="1">
      <c r="A187" s="28" t="s">
        <v>943</v>
      </c>
      <c r="B187" s="22" t="s">
        <v>944</v>
      </c>
      <c r="C187" s="29">
        <v>178.23</v>
      </c>
      <c r="D187" s="29">
        <v>0</v>
      </c>
      <c r="E187" s="29">
        <v>-178.23</v>
      </c>
      <c r="F187" s="30">
        <v>-1</v>
      </c>
      <c r="G187" s="22" t="s">
        <v>1112</v>
      </c>
      <c r="H187" s="29">
        <v>8938.84</v>
      </c>
      <c r="I187" s="29">
        <v>9000</v>
      </c>
      <c r="J187" s="29">
        <v>61.16</v>
      </c>
      <c r="K187" s="30">
        <v>6.7955555555555556E-3</v>
      </c>
      <c r="O187" s="276">
        <v>-242170.37999999998</v>
      </c>
      <c r="S187" s="276">
        <v>-825882.02</v>
      </c>
      <c r="V187" s="276">
        <v>-4267373.83</v>
      </c>
      <c r="W187" s="276">
        <v>-378347.33999999915</v>
      </c>
      <c r="Y187" s="278">
        <v>4</v>
      </c>
      <c r="AD187" s="279">
        <v>-242170.37999999998</v>
      </c>
      <c r="AE187" s="279">
        <v>-350851.53000000009</v>
      </c>
      <c r="AF187" s="279">
        <v>-68155.330000000016</v>
      </c>
      <c r="AG187" s="279">
        <v>-282696.20000000007</v>
      </c>
      <c r="AH187" s="279">
        <v>-825882.02</v>
      </c>
      <c r="AI187" s="279">
        <v>-4267373.83</v>
      </c>
      <c r="AJ187" s="279">
        <v>-1126980.6400000001</v>
      </c>
      <c r="AK187" s="279">
        <v>-208191.71999999991</v>
      </c>
      <c r="AL187" s="279">
        <v>-378347.33999999915</v>
      </c>
      <c r="AM187" s="279">
        <v>-918788.92</v>
      </c>
    </row>
    <row r="188" spans="1:41" ht="15" thickTop="1">
      <c r="A188" s="28" t="s">
        <v>1113</v>
      </c>
      <c r="B188" s="22" t="s">
        <v>1114</v>
      </c>
      <c r="C188" s="29">
        <v>224459.13</v>
      </c>
      <c r="D188" s="29">
        <v>0</v>
      </c>
      <c r="E188" s="29">
        <v>-224459.13</v>
      </c>
      <c r="F188" s="30">
        <v>-1</v>
      </c>
      <c r="G188" s="22" t="s">
        <v>1115</v>
      </c>
      <c r="H188" s="29">
        <v>1346754.78</v>
      </c>
      <c r="I188" s="29">
        <v>0</v>
      </c>
      <c r="J188" s="29">
        <v>-1346754.78</v>
      </c>
      <c r="K188" s="30">
        <v>-1</v>
      </c>
    </row>
    <row r="189" spans="1:41">
      <c r="A189" s="28" t="s">
        <v>945</v>
      </c>
      <c r="B189" s="22" t="s">
        <v>946</v>
      </c>
      <c r="C189" s="29">
        <v>4518.38</v>
      </c>
      <c r="D189" s="29">
        <v>2083.33</v>
      </c>
      <c r="E189" s="29">
        <v>-2435.0500000000002</v>
      </c>
      <c r="F189" s="30">
        <v>-1.1688258701213923</v>
      </c>
      <c r="G189" s="22" t="s">
        <v>1116</v>
      </c>
      <c r="H189" s="29">
        <v>29257.1</v>
      </c>
      <c r="I189" s="29">
        <v>12499.98</v>
      </c>
      <c r="J189" s="29">
        <v>-16757.12</v>
      </c>
      <c r="K189" s="30">
        <v>-1.3405717449147918</v>
      </c>
    </row>
    <row r="190" spans="1:41">
      <c r="A190" s="28" t="s">
        <v>1038</v>
      </c>
      <c r="B190" s="22" t="s">
        <v>1039</v>
      </c>
      <c r="C190" s="29">
        <v>0</v>
      </c>
      <c r="D190" s="29">
        <v>1208.9000000000001</v>
      </c>
      <c r="E190" s="29">
        <v>1208.9000000000001</v>
      </c>
      <c r="F190" s="30">
        <v>1</v>
      </c>
      <c r="G190" s="22" t="s">
        <v>1117</v>
      </c>
      <c r="H190" s="29">
        <v>0</v>
      </c>
      <c r="I190" s="29">
        <v>6968.51</v>
      </c>
      <c r="J190" s="29">
        <v>6968.51</v>
      </c>
      <c r="K190" s="30">
        <v>1</v>
      </c>
    </row>
    <row r="191" spans="1:41">
      <c r="B191" s="33" t="s">
        <v>938</v>
      </c>
      <c r="C191" s="34">
        <v>230055.74000000002</v>
      </c>
      <c r="D191" s="34">
        <v>5292.23</v>
      </c>
      <c r="E191" s="34">
        <v>-224763.51</v>
      </c>
      <c r="F191" s="35">
        <v>-42.470472749672638</v>
      </c>
      <c r="H191" s="34">
        <v>1399164.04</v>
      </c>
      <c r="I191" s="34">
        <v>40468.49</v>
      </c>
      <c r="J191" s="34">
        <v>-1358695.55</v>
      </c>
      <c r="K191" s="35">
        <v>-33.574159796918543</v>
      </c>
    </row>
    <row r="192" spans="1:41">
      <c r="B192" s="33" t="s">
        <v>862</v>
      </c>
      <c r="C192" s="34">
        <v>554858.43000000005</v>
      </c>
      <c r="D192" s="34">
        <v>259821.12999999998</v>
      </c>
      <c r="E192" s="34">
        <v>-295037.3</v>
      </c>
      <c r="F192" s="35">
        <v>-1.1355400540364056</v>
      </c>
      <c r="H192" s="34">
        <v>3482966.65</v>
      </c>
      <c r="I192" s="34">
        <v>1624555.55</v>
      </c>
      <c r="J192" s="34">
        <v>-1858411.1</v>
      </c>
      <c r="K192" s="35">
        <v>-1.1439504792556956</v>
      </c>
    </row>
    <row r="193" spans="2:11" ht="15" thickBot="1">
      <c r="B193" s="33" t="s">
        <v>74</v>
      </c>
      <c r="C193" s="276">
        <v>-349778.55</v>
      </c>
      <c r="D193" s="276">
        <v>-22249.07</v>
      </c>
      <c r="E193" s="276">
        <v>-327529.48</v>
      </c>
      <c r="F193" s="280">
        <v>-14.721041373864166</v>
      </c>
      <c r="H193" s="276">
        <v>-2285635.9400000004</v>
      </c>
      <c r="I193" s="276">
        <v>-306921.55000000028</v>
      </c>
      <c r="J193" s="276">
        <v>-1978714.39</v>
      </c>
      <c r="K193" s="280">
        <v>-6.4469711885659384</v>
      </c>
    </row>
  </sheetData>
  <pageMargins left="0.5" right="0.5" top="0.5" bottom="0.5" header="0.25" footer="0.25"/>
  <pageSetup orientation="landscape" r:id="rId1"/>
  <headerFooter>
    <oddHeader>&amp;L P/L Report</oddHeader>
    <oddFooter>&amp;L Page &amp;P of &amp;N &amp;R &amp;I Income Statement - Budget vs Actual 3.3 generated04/12/2024 at 2:10pm GMT-0600&amp;I</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E621A-6436-46DB-AC64-42282F89D786}">
  <sheetPr>
    <tabColor theme="3" tint="0.89999084444715716"/>
  </sheetPr>
  <dimension ref="A2:AW197"/>
  <sheetViews>
    <sheetView zoomScale="90" zoomScaleNormal="90" workbookViewId="0">
      <pane ySplit="8" topLeftCell="A9" activePane="bottomLeft" state="frozen"/>
      <selection activeCell="D164" sqref="D164"/>
      <selection pane="bottomLeft" activeCell="D164" sqref="D164"/>
    </sheetView>
  </sheetViews>
  <sheetFormatPr defaultColWidth="8.6328125" defaultRowHeight="14.5"/>
  <cols>
    <col min="1" max="1" width="25.54296875" style="11" customWidth="1"/>
    <col min="2" max="2" width="31.453125" style="11" customWidth="1"/>
    <col min="3" max="4" width="17.54296875" style="11" customWidth="1"/>
    <col min="5" max="5" width="16.453125" style="11" customWidth="1"/>
    <col min="6" max="6" width="17.6328125" style="11" customWidth="1"/>
    <col min="7" max="7" width="21.453125" style="11" customWidth="1"/>
    <col min="8" max="9" width="17.54296875" style="11" customWidth="1"/>
    <col min="10" max="11" width="18.54296875" style="11" customWidth="1"/>
    <col min="12" max="12" width="8.6328125" style="11"/>
    <col min="13" max="14" width="14.453125" style="11" hidden="1" customWidth="1"/>
    <col min="15" max="17" width="17.54296875" style="11" hidden="1" customWidth="1"/>
    <col min="18" max="18" width="14.453125" style="11" hidden="1" customWidth="1"/>
    <col min="19" max="19" width="17.54296875" style="11" hidden="1" customWidth="1"/>
    <col min="20" max="21" width="14.453125" style="11" hidden="1" customWidth="1"/>
    <col min="22" max="23" width="17.54296875" style="11" hidden="1" customWidth="1"/>
    <col min="24" max="24" width="20" style="11" hidden="1" customWidth="1"/>
    <col min="25" max="29" width="14.453125" style="11" hidden="1" customWidth="1"/>
    <col min="30" max="41" width="18.36328125" style="11" hidden="1" customWidth="1"/>
    <col min="42" max="44" width="8.6328125" style="11"/>
    <col min="45" max="45" width="9.36328125" style="11" hidden="1" customWidth="1"/>
    <col min="46" max="46" width="8.6328125" style="11"/>
    <col min="47" max="47" width="9.36328125" style="11" hidden="1" customWidth="1"/>
    <col min="48" max="48" width="8.6328125" style="11"/>
    <col min="49" max="49" width="9.36328125" style="11" hidden="1" customWidth="1"/>
    <col min="50" max="16384" width="8.6328125" style="11"/>
  </cols>
  <sheetData>
    <row r="2" spans="1:41" ht="15.5">
      <c r="A2" s="21" t="s">
        <v>949</v>
      </c>
    </row>
    <row r="3" spans="1:41">
      <c r="A3" s="22" t="s">
        <v>1156</v>
      </c>
    </row>
    <row r="4" spans="1:41">
      <c r="A4" s="22" t="s">
        <v>8</v>
      </c>
    </row>
    <row r="5" spans="1:41">
      <c r="A5" s="22" t="s">
        <v>0</v>
      </c>
    </row>
    <row r="7" spans="1:41" ht="14.75" customHeight="1">
      <c r="C7" s="23" t="s">
        <v>8</v>
      </c>
      <c r="D7" s="23"/>
      <c r="E7" s="23"/>
      <c r="F7" s="23"/>
      <c r="H7" s="23" t="s">
        <v>950</v>
      </c>
      <c r="I7" s="23"/>
      <c r="J7" s="23"/>
      <c r="K7" s="23"/>
    </row>
    <row r="8" spans="1:41">
      <c r="A8" s="23" t="s">
        <v>3</v>
      </c>
      <c r="B8" s="23" t="s">
        <v>4</v>
      </c>
      <c r="C8" s="24" t="s">
        <v>951</v>
      </c>
      <c r="D8" s="24" t="s">
        <v>952</v>
      </c>
      <c r="E8" s="24" t="s">
        <v>953</v>
      </c>
      <c r="F8" s="24" t="s">
        <v>954</v>
      </c>
      <c r="G8" s="23" t="s">
        <v>955</v>
      </c>
      <c r="H8" s="24" t="s">
        <v>951</v>
      </c>
      <c r="I8" s="24" t="s">
        <v>952</v>
      </c>
      <c r="J8" s="24" t="s">
        <v>953</v>
      </c>
      <c r="K8" s="24" t="s">
        <v>954</v>
      </c>
      <c r="M8" s="25" t="s">
        <v>956</v>
      </c>
      <c r="N8" s="25" t="s">
        <v>957</v>
      </c>
      <c r="O8" s="25" t="s">
        <v>1044</v>
      </c>
      <c r="P8" s="25" t="s">
        <v>959</v>
      </c>
      <c r="Q8" s="25" t="s">
        <v>960</v>
      </c>
      <c r="R8" s="25" t="s">
        <v>956</v>
      </c>
      <c r="S8" s="25" t="s">
        <v>961</v>
      </c>
      <c r="T8" s="25" t="s">
        <v>962</v>
      </c>
      <c r="U8" s="25" t="s">
        <v>962</v>
      </c>
      <c r="V8" s="25" t="s">
        <v>963</v>
      </c>
      <c r="W8" s="25" t="s">
        <v>964</v>
      </c>
      <c r="X8" s="25" t="s">
        <v>965</v>
      </c>
      <c r="Y8" s="25" t="s">
        <v>966</v>
      </c>
      <c r="Z8" s="25" t="s">
        <v>962</v>
      </c>
      <c r="AA8" s="25" t="s">
        <v>962</v>
      </c>
      <c r="AB8" s="25" t="s">
        <v>962</v>
      </c>
      <c r="AC8" s="25" t="s">
        <v>962</v>
      </c>
      <c r="AD8" s="25" t="s">
        <v>967</v>
      </c>
      <c r="AE8" s="25" t="s">
        <v>968</v>
      </c>
      <c r="AF8" s="25" t="s">
        <v>969</v>
      </c>
      <c r="AG8" s="25" t="s">
        <v>970</v>
      </c>
      <c r="AH8" s="25" t="s">
        <v>971</v>
      </c>
      <c r="AI8" s="25" t="s">
        <v>972</v>
      </c>
      <c r="AJ8" s="25" t="s">
        <v>973</v>
      </c>
      <c r="AK8" s="25" t="s">
        <v>974</v>
      </c>
      <c r="AL8" s="25" t="s">
        <v>975</v>
      </c>
      <c r="AM8" s="25" t="s">
        <v>976</v>
      </c>
      <c r="AN8" s="25" t="s">
        <v>977</v>
      </c>
      <c r="AO8" s="25" t="s">
        <v>978</v>
      </c>
    </row>
    <row r="9" spans="1:41">
      <c r="A9" s="26" t="s">
        <v>19</v>
      </c>
    </row>
    <row r="10" spans="1:41">
      <c r="A10" s="27" t="s">
        <v>645</v>
      </c>
    </row>
    <row r="11" spans="1:41">
      <c r="A11" s="28" t="s">
        <v>646</v>
      </c>
      <c r="B11" s="22" t="s">
        <v>647</v>
      </c>
      <c r="C11" s="29">
        <v>277768</v>
      </c>
      <c r="D11" s="29">
        <v>323523.81</v>
      </c>
      <c r="E11" s="29">
        <v>-45755.81</v>
      </c>
      <c r="F11" s="30">
        <v>-0.14142949787837872</v>
      </c>
      <c r="H11" s="29">
        <v>1645857</v>
      </c>
      <c r="I11" s="29">
        <v>1901454.86</v>
      </c>
      <c r="J11" s="29">
        <v>-255597.86</v>
      </c>
      <c r="K11" s="30">
        <v>-0.13442226022657197</v>
      </c>
      <c r="O11" s="29">
        <v>322398</v>
      </c>
      <c r="S11" s="29">
        <v>966932.03</v>
      </c>
      <c r="T11" s="29">
        <v>898420.76</v>
      </c>
      <c r="U11" s="29">
        <v>959167.11</v>
      </c>
      <c r="V11" s="29">
        <v>4029199.42</v>
      </c>
      <c r="W11" s="29">
        <v>3898274.32</v>
      </c>
      <c r="Y11" s="31">
        <v>4</v>
      </c>
      <c r="Z11" s="29">
        <v>288244.06</v>
      </c>
      <c r="AA11" s="29">
        <v>305821.49</v>
      </c>
      <c r="AD11" s="32">
        <v>322398</v>
      </c>
      <c r="AE11" s="32">
        <v>272388</v>
      </c>
      <c r="AF11" s="32">
        <v>315584.87</v>
      </c>
      <c r="AG11" s="32">
        <v>-43196.87</v>
      </c>
      <c r="AH11" s="32">
        <v>966932.03</v>
      </c>
      <c r="AI11" s="32">
        <v>4029199.42</v>
      </c>
      <c r="AJ11" s="32">
        <v>817411</v>
      </c>
      <c r="AK11" s="32">
        <v>938825.06</v>
      </c>
      <c r="AL11" s="32">
        <v>3898274.32</v>
      </c>
      <c r="AM11" s="32">
        <v>-121414.06</v>
      </c>
      <c r="AN11" s="32">
        <v>1</v>
      </c>
      <c r="AO11" s="32">
        <v>1</v>
      </c>
    </row>
    <row r="12" spans="1:41">
      <c r="A12" s="28" t="s">
        <v>648</v>
      </c>
      <c r="B12" s="22" t="s">
        <v>649</v>
      </c>
      <c r="C12" s="29">
        <v>14767.06</v>
      </c>
      <c r="D12" s="29">
        <v>-7788.1</v>
      </c>
      <c r="E12" s="29">
        <v>22555.16</v>
      </c>
      <c r="F12" s="30">
        <v>2.896105597000552</v>
      </c>
      <c r="G12" s="22" t="s">
        <v>1157</v>
      </c>
      <c r="H12" s="29">
        <v>111315.54</v>
      </c>
      <c r="I12" s="29">
        <v>-57456.72</v>
      </c>
      <c r="J12" s="29">
        <v>168772.26</v>
      </c>
      <c r="K12" s="30">
        <v>2.9373806928066899</v>
      </c>
      <c r="O12" s="29">
        <v>-11950.92</v>
      </c>
      <c r="S12" s="29">
        <v>-47357.54</v>
      </c>
      <c r="T12" s="29">
        <v>898420.76</v>
      </c>
      <c r="U12" s="29">
        <v>959167.11</v>
      </c>
      <c r="V12" s="29">
        <v>-329564.11</v>
      </c>
      <c r="W12" s="29">
        <v>-104527.2</v>
      </c>
      <c r="Y12" s="31">
        <v>4</v>
      </c>
      <c r="Z12" s="29">
        <v>288244.06</v>
      </c>
      <c r="AA12" s="29">
        <v>305821.49</v>
      </c>
      <c r="AD12" s="32">
        <v>-11950.92</v>
      </c>
      <c r="AE12" s="32">
        <v>17225.330000000002</v>
      </c>
      <c r="AF12" s="32">
        <v>-9329.35</v>
      </c>
      <c r="AG12" s="32">
        <v>26554.68</v>
      </c>
      <c r="AH12" s="32">
        <v>-47357.54</v>
      </c>
      <c r="AI12" s="32">
        <v>-329564.11</v>
      </c>
      <c r="AJ12" s="32">
        <v>62019.8</v>
      </c>
      <c r="AK12" s="32">
        <v>-34099.089999999997</v>
      </c>
      <c r="AL12" s="32">
        <v>-104527.2</v>
      </c>
      <c r="AM12" s="32">
        <v>96118.89</v>
      </c>
      <c r="AN12" s="32">
        <v>1</v>
      </c>
      <c r="AO12" s="32">
        <v>1</v>
      </c>
    </row>
    <row r="13" spans="1:41">
      <c r="B13" s="33" t="s">
        <v>645</v>
      </c>
      <c r="C13" s="34">
        <v>292535.06</v>
      </c>
      <c r="D13" s="34">
        <v>315735.71000000002</v>
      </c>
      <c r="E13" s="34">
        <v>-23200.649999999998</v>
      </c>
      <c r="F13" s="35">
        <v>-7.3481235302779016E-2</v>
      </c>
      <c r="H13" s="34">
        <v>1757172.54</v>
      </c>
      <c r="I13" s="34">
        <v>1843998.1400000001</v>
      </c>
      <c r="J13" s="34">
        <v>-86825.599999999977</v>
      </c>
      <c r="K13" s="35">
        <v>-4.7085513871505308E-2</v>
      </c>
      <c r="O13" s="34">
        <v>310447.08</v>
      </c>
      <c r="S13" s="34">
        <v>919574.49</v>
      </c>
      <c r="V13" s="34">
        <v>3699635.31</v>
      </c>
      <c r="W13" s="34">
        <v>3793747.1199999996</v>
      </c>
      <c r="Y13" s="36">
        <v>4</v>
      </c>
      <c r="AD13" s="37">
        <v>310447.08</v>
      </c>
      <c r="AE13" s="37">
        <v>289613.33</v>
      </c>
      <c r="AF13" s="37">
        <v>306255.52</v>
      </c>
      <c r="AG13" s="37">
        <v>-16642.190000000002</v>
      </c>
      <c r="AH13" s="37">
        <v>919574.49</v>
      </c>
      <c r="AI13" s="37">
        <v>3699635.31</v>
      </c>
      <c r="AJ13" s="37">
        <v>879430.8</v>
      </c>
      <c r="AK13" s="37">
        <v>904725.97000000009</v>
      </c>
      <c r="AL13" s="37">
        <v>3793747.1199999996</v>
      </c>
      <c r="AM13" s="37">
        <v>-25295.17</v>
      </c>
    </row>
    <row r="14" spans="1:41">
      <c r="A14" s="27" t="s">
        <v>655</v>
      </c>
    </row>
    <row r="15" spans="1:41">
      <c r="A15" s="28" t="s">
        <v>656</v>
      </c>
      <c r="B15" s="22" t="s">
        <v>657</v>
      </c>
      <c r="C15" s="29">
        <v>-13284.73</v>
      </c>
      <c r="D15" s="29">
        <v>-12149.43</v>
      </c>
      <c r="E15" s="29">
        <v>-1135.3</v>
      </c>
      <c r="F15" s="30">
        <v>-9.3444713044151043E-2</v>
      </c>
      <c r="H15" s="29">
        <v>-89797</v>
      </c>
      <c r="I15" s="29">
        <v>-95822.13</v>
      </c>
      <c r="J15" s="29">
        <v>6025.13</v>
      </c>
      <c r="K15" s="30">
        <v>6.2878272482567443E-2</v>
      </c>
      <c r="O15" s="29">
        <v>-5000</v>
      </c>
      <c r="S15" s="29">
        <v>-16185.62</v>
      </c>
      <c r="T15" s="29">
        <v>898420.76</v>
      </c>
      <c r="U15" s="29">
        <v>959167.11</v>
      </c>
      <c r="V15" s="29">
        <v>-287326.09000000003</v>
      </c>
      <c r="W15" s="29">
        <v>-153938.29</v>
      </c>
      <c r="Y15" s="31">
        <v>4</v>
      </c>
      <c r="Z15" s="29">
        <v>288244.06</v>
      </c>
      <c r="AA15" s="29">
        <v>305821.49</v>
      </c>
      <c r="AD15" s="32">
        <v>-5000</v>
      </c>
      <c r="AE15" s="32">
        <v>-19981.05</v>
      </c>
      <c r="AF15" s="32">
        <v>-18015.330000000002</v>
      </c>
      <c r="AG15" s="32">
        <v>-1965.72</v>
      </c>
      <c r="AH15" s="32">
        <v>-16185.62</v>
      </c>
      <c r="AI15" s="32">
        <v>-287326.09000000003</v>
      </c>
      <c r="AJ15" s="32">
        <v>-50177.56</v>
      </c>
      <c r="AK15" s="32">
        <v>-59451.24</v>
      </c>
      <c r="AL15" s="32">
        <v>-153938.29</v>
      </c>
      <c r="AM15" s="32">
        <v>9273.68</v>
      </c>
      <c r="AN15" s="32">
        <v>1</v>
      </c>
      <c r="AO15" s="32">
        <v>1</v>
      </c>
    </row>
    <row r="16" spans="1:41">
      <c r="A16" s="28" t="s">
        <v>658</v>
      </c>
      <c r="B16" s="22" t="s">
        <v>659</v>
      </c>
      <c r="C16" s="29">
        <v>7290.48</v>
      </c>
      <c r="D16" s="29">
        <v>0</v>
      </c>
      <c r="E16" s="29">
        <v>7290.48</v>
      </c>
      <c r="F16" s="30">
        <v>1</v>
      </c>
      <c r="H16" s="29">
        <v>7290.48</v>
      </c>
      <c r="I16" s="29">
        <v>0</v>
      </c>
      <c r="J16" s="29">
        <v>7290.48</v>
      </c>
      <c r="K16" s="30">
        <v>1</v>
      </c>
      <c r="O16" s="29">
        <v>0</v>
      </c>
      <c r="S16" s="29">
        <v>0</v>
      </c>
      <c r="T16" s="29">
        <v>898420.76</v>
      </c>
      <c r="U16" s="29">
        <v>959167.11</v>
      </c>
      <c r="V16" s="29">
        <v>-77629.5</v>
      </c>
      <c r="W16" s="29">
        <v>-99000</v>
      </c>
      <c r="Y16" s="31">
        <v>4</v>
      </c>
      <c r="Z16" s="29">
        <v>288244.06</v>
      </c>
      <c r="AA16" s="29">
        <v>305821.49</v>
      </c>
      <c r="AD16" s="32">
        <v>0</v>
      </c>
      <c r="AE16" s="32">
        <v>-9551.0300000000007</v>
      </c>
      <c r="AF16" s="32">
        <v>-10000</v>
      </c>
      <c r="AG16" s="32">
        <v>448.97</v>
      </c>
      <c r="AH16" s="32">
        <v>0</v>
      </c>
      <c r="AI16" s="32">
        <v>-77629.5</v>
      </c>
      <c r="AJ16" s="32">
        <v>-23614.14</v>
      </c>
      <c r="AK16" s="32">
        <v>-31500</v>
      </c>
      <c r="AL16" s="32">
        <v>-99000</v>
      </c>
      <c r="AM16" s="32">
        <v>7885.86</v>
      </c>
      <c r="AN16" s="32">
        <v>1</v>
      </c>
      <c r="AO16" s="32">
        <v>1</v>
      </c>
    </row>
    <row r="17" spans="1:41">
      <c r="A17" s="28" t="s">
        <v>660</v>
      </c>
      <c r="B17" s="22" t="s">
        <v>661</v>
      </c>
      <c r="C17" s="29">
        <v>-15676</v>
      </c>
      <c r="D17" s="29">
        <v>-8500</v>
      </c>
      <c r="E17" s="29">
        <v>-7176</v>
      </c>
      <c r="F17" s="30">
        <v>-0.84423529411764708</v>
      </c>
      <c r="G17" s="22" t="s">
        <v>1158</v>
      </c>
      <c r="H17" s="29">
        <v>-82586.14</v>
      </c>
      <c r="I17" s="29">
        <v>-58500</v>
      </c>
      <c r="J17" s="29">
        <v>-24086.14</v>
      </c>
      <c r="K17" s="30">
        <v>-0.41172888888888887</v>
      </c>
      <c r="O17" s="29">
        <v>-29659.05</v>
      </c>
      <c r="S17" s="29">
        <v>-82234.94</v>
      </c>
      <c r="T17" s="29">
        <v>898420.76</v>
      </c>
      <c r="U17" s="29">
        <v>959167.11</v>
      </c>
      <c r="V17" s="29">
        <v>-504759.57</v>
      </c>
      <c r="W17" s="29">
        <v>-285295.07</v>
      </c>
      <c r="Y17" s="31">
        <v>4</v>
      </c>
      <c r="Z17" s="29">
        <v>288244.06</v>
      </c>
      <c r="AA17" s="29">
        <v>305821.49</v>
      </c>
      <c r="AD17" s="32">
        <v>-29659.05</v>
      </c>
      <c r="AE17" s="32">
        <v>-26866.59</v>
      </c>
      <c r="AF17" s="32">
        <v>-23218.87</v>
      </c>
      <c r="AG17" s="32">
        <v>-3647.72</v>
      </c>
      <c r="AH17" s="32">
        <v>-82234.94</v>
      </c>
      <c r="AI17" s="32">
        <v>-504759.57</v>
      </c>
      <c r="AJ17" s="32">
        <v>-132431.54</v>
      </c>
      <c r="AK17" s="32">
        <v>-74136.37</v>
      </c>
      <c r="AL17" s="32">
        <v>-285295.07</v>
      </c>
      <c r="AM17" s="32">
        <v>-58295.17</v>
      </c>
      <c r="AN17" s="32">
        <v>1</v>
      </c>
      <c r="AO17" s="32">
        <v>1</v>
      </c>
    </row>
    <row r="18" spans="1:41">
      <c r="A18" s="28" t="s">
        <v>662</v>
      </c>
      <c r="B18" s="22" t="s">
        <v>25</v>
      </c>
      <c r="C18" s="29">
        <v>-25436.240000000002</v>
      </c>
      <c r="D18" s="29">
        <v>-23364.29</v>
      </c>
      <c r="E18" s="29">
        <v>-2071.9499999999998</v>
      </c>
      <c r="F18" s="30">
        <v>-8.8680203849549888E-2</v>
      </c>
      <c r="H18" s="29">
        <v>-201983.98</v>
      </c>
      <c r="I18" s="29">
        <v>-144083.60999999999</v>
      </c>
      <c r="J18" s="29">
        <v>-57900.37</v>
      </c>
      <c r="K18" s="30">
        <v>-0.40185257712518446</v>
      </c>
      <c r="O18" s="29">
        <v>0</v>
      </c>
      <c r="S18" s="29">
        <v>0</v>
      </c>
      <c r="T18" s="29">
        <v>898420.76</v>
      </c>
      <c r="U18" s="29">
        <v>959167.11</v>
      </c>
      <c r="V18" s="29">
        <v>-4456.2</v>
      </c>
      <c r="W18" s="29">
        <v>-12000</v>
      </c>
      <c r="Y18" s="31">
        <v>4</v>
      </c>
      <c r="Z18" s="29">
        <v>288244.06</v>
      </c>
      <c r="AA18" s="29">
        <v>305821.49</v>
      </c>
      <c r="AD18" s="32">
        <v>0</v>
      </c>
      <c r="AE18" s="32">
        <v>-2149.1</v>
      </c>
      <c r="AF18" s="32">
        <v>-1000</v>
      </c>
      <c r="AG18" s="32">
        <v>-1149.0999999999999</v>
      </c>
      <c r="AH18" s="32">
        <v>0</v>
      </c>
      <c r="AI18" s="32">
        <v>-4456.2</v>
      </c>
      <c r="AJ18" s="32">
        <v>-6447.3</v>
      </c>
      <c r="AK18" s="32">
        <v>-3000</v>
      </c>
      <c r="AL18" s="32">
        <v>-12000</v>
      </c>
      <c r="AM18" s="32">
        <v>-3447.3</v>
      </c>
      <c r="AN18" s="32">
        <v>1</v>
      </c>
      <c r="AO18" s="32">
        <v>1</v>
      </c>
    </row>
    <row r="19" spans="1:41">
      <c r="A19" s="28" t="s">
        <v>663</v>
      </c>
      <c r="B19" s="22" t="s">
        <v>664</v>
      </c>
      <c r="C19" s="29">
        <v>-1635.77</v>
      </c>
      <c r="D19" s="29">
        <v>-1000</v>
      </c>
      <c r="E19" s="29">
        <v>-635.77</v>
      </c>
      <c r="F19" s="30">
        <v>-0.63576999999999995</v>
      </c>
      <c r="H19" s="29">
        <v>-12437.24</v>
      </c>
      <c r="I19" s="29">
        <v>-6000</v>
      </c>
      <c r="J19" s="29">
        <v>-6437.24</v>
      </c>
      <c r="K19" s="30">
        <v>-1.0728733333333333</v>
      </c>
      <c r="O19" s="29">
        <v>0</v>
      </c>
      <c r="S19" s="29">
        <v>0</v>
      </c>
      <c r="T19" s="29">
        <v>898420.76</v>
      </c>
      <c r="U19" s="29">
        <v>959167.11</v>
      </c>
      <c r="V19" s="29">
        <v>-7398</v>
      </c>
      <c r="W19" s="29">
        <v>-12771.93</v>
      </c>
      <c r="Y19" s="31">
        <v>4</v>
      </c>
      <c r="Z19" s="29">
        <v>288244.06</v>
      </c>
      <c r="AA19" s="29">
        <v>305821.49</v>
      </c>
      <c r="AD19" s="32">
        <v>0</v>
      </c>
      <c r="AE19" s="32">
        <v>-1065</v>
      </c>
      <c r="AF19" s="32">
        <v>-1056.58</v>
      </c>
      <c r="AG19" s="32">
        <v>-8.42</v>
      </c>
      <c r="AH19" s="32">
        <v>0</v>
      </c>
      <c r="AI19" s="32">
        <v>-7398</v>
      </c>
      <c r="AJ19" s="32">
        <v>-3195</v>
      </c>
      <c r="AK19" s="32">
        <v>-3163.15</v>
      </c>
      <c r="AL19" s="32">
        <v>-12771.93</v>
      </c>
      <c r="AM19" s="32">
        <v>-31.85</v>
      </c>
      <c r="AN19" s="32">
        <v>1</v>
      </c>
      <c r="AO19" s="32">
        <v>1</v>
      </c>
    </row>
    <row r="20" spans="1:41">
      <c r="A20" s="28" t="s">
        <v>667</v>
      </c>
      <c r="B20" s="22" t="s">
        <v>668</v>
      </c>
      <c r="C20" s="29">
        <v>-1065</v>
      </c>
      <c r="D20" s="29">
        <v>-1063.19</v>
      </c>
      <c r="E20" s="29">
        <v>-1.81</v>
      </c>
      <c r="F20" s="30">
        <v>-1.7024238376959903E-3</v>
      </c>
      <c r="H20" s="29">
        <v>-6390</v>
      </c>
      <c r="I20" s="29">
        <v>-6346.1</v>
      </c>
      <c r="J20" s="29">
        <v>-43.9</v>
      </c>
      <c r="K20" s="30">
        <v>-6.917634452655962E-3</v>
      </c>
      <c r="O20" s="34">
        <v>-34659.050000000003</v>
      </c>
      <c r="S20" s="34">
        <v>-98420.56</v>
      </c>
      <c r="V20" s="34">
        <v>-881569.36</v>
      </c>
      <c r="W20" s="34">
        <v>-563005.29</v>
      </c>
      <c r="Y20" s="36">
        <v>4</v>
      </c>
      <c r="AD20" s="37">
        <v>-34659.050000000003</v>
      </c>
      <c r="AE20" s="37">
        <v>-59612.77</v>
      </c>
      <c r="AF20" s="37">
        <v>-53290.78</v>
      </c>
      <c r="AG20" s="37">
        <v>-6321.99</v>
      </c>
      <c r="AH20" s="37">
        <v>-98420.56</v>
      </c>
      <c r="AI20" s="37">
        <v>-881569.36</v>
      </c>
      <c r="AJ20" s="37">
        <v>-215865.53999999998</v>
      </c>
      <c r="AK20" s="37">
        <v>-171250.75999999998</v>
      </c>
      <c r="AL20" s="37">
        <v>-563005.29</v>
      </c>
      <c r="AM20" s="37">
        <v>-44614.78</v>
      </c>
    </row>
    <row r="21" spans="1:41">
      <c r="B21" s="33" t="s">
        <v>655</v>
      </c>
      <c r="C21" s="34">
        <v>-49807.26</v>
      </c>
      <c r="D21" s="34">
        <v>-46076.91</v>
      </c>
      <c r="E21" s="34">
        <v>-3730.3500000000004</v>
      </c>
      <c r="F21" s="35">
        <v>-8.0959204946685875E-2</v>
      </c>
      <c r="H21" s="34">
        <v>-385903.88</v>
      </c>
      <c r="I21" s="34">
        <v>-310751.83999999997</v>
      </c>
      <c r="J21" s="34">
        <v>-75152.039999999994</v>
      </c>
      <c r="K21" s="35">
        <v>-0.24183940471599455</v>
      </c>
      <c r="O21" s="34">
        <v>275788.03000000003</v>
      </c>
      <c r="S21" s="34">
        <v>821153.92999999993</v>
      </c>
      <c r="V21" s="34">
        <v>2818065.95</v>
      </c>
      <c r="W21" s="34">
        <v>3230741.8299999996</v>
      </c>
      <c r="Y21" s="36">
        <v>4</v>
      </c>
      <c r="AD21" s="37">
        <v>275788.03000000003</v>
      </c>
      <c r="AE21" s="37">
        <v>230000.56000000003</v>
      </c>
      <c r="AF21" s="37">
        <v>252964.74000000002</v>
      </c>
      <c r="AG21" s="37">
        <v>-22964.18</v>
      </c>
      <c r="AH21" s="37">
        <v>821153.92999999993</v>
      </c>
      <c r="AI21" s="37">
        <v>2818065.95</v>
      </c>
      <c r="AJ21" s="37">
        <v>663565.25999999989</v>
      </c>
      <c r="AK21" s="37">
        <v>733475.21000000008</v>
      </c>
      <c r="AL21" s="37">
        <v>3230741.8299999996</v>
      </c>
      <c r="AM21" s="37">
        <v>-69909.950000000012</v>
      </c>
    </row>
    <row r="22" spans="1:41">
      <c r="B22" s="33" t="s">
        <v>29</v>
      </c>
      <c r="C22" s="34">
        <v>242727.80000000002</v>
      </c>
      <c r="D22" s="34">
        <v>269658.80000000005</v>
      </c>
      <c r="E22" s="34">
        <v>-26931</v>
      </c>
      <c r="F22" s="35">
        <v>-9.9870651356454898E-2</v>
      </c>
      <c r="H22" s="34">
        <v>1371268.6600000001</v>
      </c>
      <c r="I22" s="34">
        <v>1533246.3000000003</v>
      </c>
      <c r="J22" s="34">
        <v>-161977.63999999996</v>
      </c>
      <c r="K22" s="35">
        <v>-0.10564358772625113</v>
      </c>
    </row>
    <row r="23" spans="1:41">
      <c r="A23" s="26" t="s">
        <v>30</v>
      </c>
      <c r="O23" s="29">
        <v>0</v>
      </c>
      <c r="S23" s="29">
        <v>0</v>
      </c>
      <c r="T23" s="29">
        <v>898420.76</v>
      </c>
      <c r="U23" s="29">
        <v>959167.11</v>
      </c>
      <c r="V23" s="29">
        <v>3870.44</v>
      </c>
      <c r="W23" s="29">
        <v>13880</v>
      </c>
      <c r="Y23" s="31">
        <v>4</v>
      </c>
      <c r="Z23" s="29">
        <v>288244.06</v>
      </c>
      <c r="AA23" s="29">
        <v>305821.49</v>
      </c>
      <c r="AD23" s="32">
        <v>0</v>
      </c>
      <c r="AE23" s="32">
        <v>499.85</v>
      </c>
      <c r="AF23" s="32">
        <v>885</v>
      </c>
      <c r="AG23" s="32">
        <v>-385.15</v>
      </c>
      <c r="AH23" s="32">
        <v>0</v>
      </c>
      <c r="AI23" s="32">
        <v>3870.44</v>
      </c>
      <c r="AJ23" s="32">
        <v>1426.13</v>
      </c>
      <c r="AK23" s="32">
        <v>2355</v>
      </c>
      <c r="AL23" s="32">
        <v>13880</v>
      </c>
      <c r="AM23" s="32">
        <v>-928.87</v>
      </c>
      <c r="AN23" s="32">
        <v>1</v>
      </c>
      <c r="AO23" s="32">
        <v>1</v>
      </c>
    </row>
    <row r="24" spans="1:41">
      <c r="A24" s="38" t="s">
        <v>669</v>
      </c>
      <c r="B24" s="22" t="s">
        <v>670</v>
      </c>
      <c r="C24" s="29">
        <v>594.1</v>
      </c>
      <c r="D24" s="29">
        <v>1185</v>
      </c>
      <c r="E24" s="29">
        <v>-590.9</v>
      </c>
      <c r="F24" s="30">
        <v>-0.49864978902953588</v>
      </c>
      <c r="G24" s="22" t="s">
        <v>1159</v>
      </c>
      <c r="H24" s="29">
        <v>3082.74</v>
      </c>
      <c r="I24" s="29">
        <v>5610</v>
      </c>
      <c r="J24" s="29">
        <v>-2527.2600000000002</v>
      </c>
      <c r="K24" s="30">
        <v>-0.45049197860962564</v>
      </c>
      <c r="O24" s="29">
        <v>0</v>
      </c>
      <c r="S24" s="29">
        <v>0</v>
      </c>
      <c r="T24" s="29">
        <v>898420.76</v>
      </c>
      <c r="U24" s="29">
        <v>959167.11</v>
      </c>
      <c r="V24" s="29">
        <v>11013.63</v>
      </c>
      <c r="W24" s="29">
        <v>32445</v>
      </c>
      <c r="Y24" s="31">
        <v>4</v>
      </c>
      <c r="Z24" s="29">
        <v>288244.06</v>
      </c>
      <c r="AA24" s="29">
        <v>305821.49</v>
      </c>
      <c r="AD24" s="32">
        <v>0</v>
      </c>
      <c r="AE24" s="32">
        <v>1873.8</v>
      </c>
      <c r="AF24" s="32">
        <v>2415</v>
      </c>
      <c r="AG24" s="32">
        <v>-541.20000000000005</v>
      </c>
      <c r="AH24" s="32">
        <v>0</v>
      </c>
      <c r="AI24" s="32">
        <v>11013.63</v>
      </c>
      <c r="AJ24" s="32">
        <v>5453.74</v>
      </c>
      <c r="AK24" s="32">
        <v>6975</v>
      </c>
      <c r="AL24" s="32">
        <v>32445</v>
      </c>
      <c r="AM24" s="32">
        <v>-1521.26</v>
      </c>
      <c r="AN24" s="32">
        <v>1</v>
      </c>
      <c r="AO24" s="32">
        <v>1</v>
      </c>
    </row>
    <row r="25" spans="1:41">
      <c r="A25" s="38" t="s">
        <v>1160</v>
      </c>
      <c r="B25" s="22" t="s">
        <v>1161</v>
      </c>
      <c r="C25" s="29">
        <v>2281.38</v>
      </c>
      <c r="D25" s="29">
        <v>2685</v>
      </c>
      <c r="E25" s="29">
        <v>-403.62</v>
      </c>
      <c r="F25" s="30">
        <v>-0.15032402234636871</v>
      </c>
      <c r="G25" s="22" t="s">
        <v>1162</v>
      </c>
      <c r="H25" s="29">
        <v>11632.13</v>
      </c>
      <c r="I25" s="29">
        <v>14760</v>
      </c>
      <c r="J25" s="29">
        <v>-3127.87</v>
      </c>
      <c r="K25" s="30">
        <v>-0.21191531165311653</v>
      </c>
      <c r="O25" s="29">
        <v>0</v>
      </c>
      <c r="S25" s="29">
        <v>0</v>
      </c>
      <c r="T25" s="29">
        <v>898420.76</v>
      </c>
      <c r="U25" s="29">
        <v>959167.11</v>
      </c>
      <c r="V25" s="29">
        <v>0</v>
      </c>
      <c r="W25" s="29">
        <v>214736.1</v>
      </c>
      <c r="Y25" s="31">
        <v>4</v>
      </c>
      <c r="Z25" s="29">
        <v>288244.06</v>
      </c>
      <c r="AA25" s="29">
        <v>305821.49</v>
      </c>
      <c r="AD25" s="32">
        <v>0</v>
      </c>
      <c r="AE25" s="32">
        <v>1906.22</v>
      </c>
      <c r="AF25" s="32">
        <v>5346.5</v>
      </c>
      <c r="AG25" s="32">
        <v>-3440.28</v>
      </c>
      <c r="AH25" s="32">
        <v>0</v>
      </c>
      <c r="AI25" s="32">
        <v>0</v>
      </c>
      <c r="AJ25" s="32">
        <v>83741.56</v>
      </c>
      <c r="AK25" s="32">
        <v>86420.1</v>
      </c>
      <c r="AL25" s="32">
        <v>214736.1</v>
      </c>
      <c r="AM25" s="32">
        <v>-2678.54</v>
      </c>
      <c r="AN25" s="32">
        <v>1</v>
      </c>
      <c r="AO25" s="32">
        <v>1</v>
      </c>
    </row>
    <row r="26" spans="1:41">
      <c r="A26" s="38" t="s">
        <v>673</v>
      </c>
      <c r="B26" s="22" t="s">
        <v>674</v>
      </c>
      <c r="C26" s="29">
        <v>6581.72</v>
      </c>
      <c r="D26" s="29">
        <v>10693</v>
      </c>
      <c r="E26" s="29">
        <v>-4111.28</v>
      </c>
      <c r="F26" s="30">
        <v>-0.38448330683624804</v>
      </c>
      <c r="G26" s="22" t="s">
        <v>1163</v>
      </c>
      <c r="H26" s="29">
        <v>98492.7</v>
      </c>
      <c r="I26" s="29">
        <v>113152.6</v>
      </c>
      <c r="J26" s="29">
        <v>-14659.9</v>
      </c>
      <c r="K26" s="30">
        <v>-0.12955866679157174</v>
      </c>
      <c r="O26" s="29">
        <v>0</v>
      </c>
      <c r="S26" s="29">
        <v>0</v>
      </c>
      <c r="T26" s="29">
        <v>898420.76</v>
      </c>
      <c r="U26" s="29">
        <v>959167.11</v>
      </c>
      <c r="V26" s="29">
        <v>18161.099999999999</v>
      </c>
      <c r="W26" s="29">
        <v>40096</v>
      </c>
      <c r="Y26" s="31">
        <v>4</v>
      </c>
      <c r="Z26" s="29">
        <v>288244.06</v>
      </c>
      <c r="AA26" s="29">
        <v>305821.49</v>
      </c>
      <c r="AD26" s="32">
        <v>0</v>
      </c>
      <c r="AE26" s="32">
        <v>3840.95</v>
      </c>
      <c r="AF26" s="32">
        <v>2900</v>
      </c>
      <c r="AG26" s="32">
        <v>940.95</v>
      </c>
      <c r="AH26" s="32">
        <v>0</v>
      </c>
      <c r="AI26" s="32">
        <v>18161.099999999999</v>
      </c>
      <c r="AJ26" s="32">
        <v>10395.67</v>
      </c>
      <c r="AK26" s="32">
        <v>8250</v>
      </c>
      <c r="AL26" s="32">
        <v>40096</v>
      </c>
      <c r="AM26" s="32">
        <v>2145.67</v>
      </c>
      <c r="AN26" s="32">
        <v>1</v>
      </c>
      <c r="AO26" s="32">
        <v>1</v>
      </c>
    </row>
    <row r="27" spans="1:41">
      <c r="A27" s="38" t="s">
        <v>675</v>
      </c>
      <c r="B27" s="22" t="s">
        <v>676</v>
      </c>
      <c r="C27" s="29">
        <v>3912.67</v>
      </c>
      <c r="D27" s="29">
        <v>3350</v>
      </c>
      <c r="E27" s="29">
        <v>562.66999999999996</v>
      </c>
      <c r="F27" s="30">
        <v>0.16796119402985074</v>
      </c>
      <c r="G27" s="22" t="s">
        <v>1164</v>
      </c>
      <c r="H27" s="29">
        <v>22197.58</v>
      </c>
      <c r="I27" s="29">
        <v>17850</v>
      </c>
      <c r="J27" s="29">
        <v>4347.58</v>
      </c>
      <c r="K27" s="30">
        <v>0.24356190476190476</v>
      </c>
      <c r="O27" s="29">
        <v>13147.59</v>
      </c>
      <c r="S27" s="29">
        <v>31670.400000000001</v>
      </c>
      <c r="T27" s="29">
        <v>898420.76</v>
      </c>
      <c r="U27" s="29">
        <v>959167.11</v>
      </c>
      <c r="V27" s="29">
        <v>100194.36</v>
      </c>
      <c r="W27" s="29">
        <v>242207.25</v>
      </c>
      <c r="Y27" s="31">
        <v>4</v>
      </c>
      <c r="Z27" s="29">
        <v>288244.06</v>
      </c>
      <c r="AA27" s="29">
        <v>305821.49</v>
      </c>
      <c r="AD27" s="32">
        <v>13147.59</v>
      </c>
      <c r="AE27" s="32">
        <v>15305.65</v>
      </c>
      <c r="AF27" s="32">
        <v>20211.25</v>
      </c>
      <c r="AG27" s="32">
        <v>-4905.6000000000004</v>
      </c>
      <c r="AH27" s="32">
        <v>31670.400000000001</v>
      </c>
      <c r="AI27" s="32">
        <v>100194.36</v>
      </c>
      <c r="AJ27" s="32">
        <v>36316.51</v>
      </c>
      <c r="AK27" s="32">
        <v>60306</v>
      </c>
      <c r="AL27" s="32">
        <v>242207.25</v>
      </c>
      <c r="AM27" s="32">
        <v>-23989.49</v>
      </c>
      <c r="AN27" s="32">
        <v>1</v>
      </c>
      <c r="AO27" s="32">
        <v>1</v>
      </c>
    </row>
    <row r="28" spans="1:41">
      <c r="A28" s="38" t="s">
        <v>679</v>
      </c>
      <c r="B28" s="22" t="s">
        <v>680</v>
      </c>
      <c r="C28" s="29">
        <v>10434.290000000001</v>
      </c>
      <c r="D28" s="29">
        <v>20211.25</v>
      </c>
      <c r="E28" s="29">
        <v>-9776.9599999999991</v>
      </c>
      <c r="F28" s="30">
        <v>-0.48373851196734491</v>
      </c>
      <c r="G28" s="22" t="s">
        <v>1165</v>
      </c>
      <c r="H28" s="29">
        <v>68867.22</v>
      </c>
      <c r="I28" s="29">
        <v>120939.75</v>
      </c>
      <c r="J28" s="29">
        <v>-52072.53</v>
      </c>
      <c r="K28" s="30">
        <v>-0.43056588094485065</v>
      </c>
      <c r="O28" s="29">
        <v>2670.26</v>
      </c>
      <c r="S28" s="29">
        <v>7981.58</v>
      </c>
      <c r="T28" s="29">
        <v>898420.76</v>
      </c>
      <c r="U28" s="29">
        <v>959167.11</v>
      </c>
      <c r="V28" s="29">
        <v>37006.94</v>
      </c>
      <c r="W28" s="29">
        <v>57825.599999999999</v>
      </c>
      <c r="Y28" s="31">
        <v>4</v>
      </c>
      <c r="Z28" s="29">
        <v>288244.06</v>
      </c>
      <c r="AA28" s="29">
        <v>305821.49</v>
      </c>
      <c r="AD28" s="32">
        <v>2670.26</v>
      </c>
      <c r="AE28" s="32">
        <v>6318.66</v>
      </c>
      <c r="AF28" s="32">
        <v>4140</v>
      </c>
      <c r="AG28" s="32">
        <v>2178.66</v>
      </c>
      <c r="AH28" s="32">
        <v>7981.58</v>
      </c>
      <c r="AI28" s="32">
        <v>37006.94</v>
      </c>
      <c r="AJ28" s="32">
        <v>16348.54</v>
      </c>
      <c r="AK28" s="32">
        <v>11760</v>
      </c>
      <c r="AL28" s="32">
        <v>57825.599999999999</v>
      </c>
      <c r="AM28" s="32">
        <v>4588.54</v>
      </c>
      <c r="AN28" s="32">
        <v>1</v>
      </c>
      <c r="AO28" s="32">
        <v>1</v>
      </c>
    </row>
    <row r="29" spans="1:41">
      <c r="A29" s="38" t="s">
        <v>681</v>
      </c>
      <c r="B29" s="22" t="s">
        <v>682</v>
      </c>
      <c r="C29" s="29">
        <v>7761.18</v>
      </c>
      <c r="D29" s="29">
        <v>4800</v>
      </c>
      <c r="E29" s="29">
        <v>2961.18</v>
      </c>
      <c r="F29" s="30">
        <v>0.61691249999999997</v>
      </c>
      <c r="G29" s="22" t="s">
        <v>1166</v>
      </c>
      <c r="H29" s="29">
        <v>38461.440000000002</v>
      </c>
      <c r="I29" s="29">
        <v>25500</v>
      </c>
      <c r="J29" s="29">
        <v>12961.44</v>
      </c>
      <c r="K29" s="30">
        <v>0.50829176470588233</v>
      </c>
      <c r="O29" s="29">
        <v>0</v>
      </c>
      <c r="S29" s="29">
        <v>0</v>
      </c>
      <c r="T29" s="29">
        <v>898420.76</v>
      </c>
      <c r="U29" s="29">
        <v>959167.11</v>
      </c>
      <c r="V29" s="29">
        <v>0</v>
      </c>
      <c r="W29" s="29">
        <v>0</v>
      </c>
      <c r="Y29" s="31">
        <v>4</v>
      </c>
      <c r="Z29" s="29">
        <v>288244.06</v>
      </c>
      <c r="AA29" s="29">
        <v>305821.49</v>
      </c>
      <c r="AD29" s="32">
        <v>0</v>
      </c>
      <c r="AE29" s="32">
        <v>95.59</v>
      </c>
      <c r="AF29" s="32">
        <v>0</v>
      </c>
      <c r="AG29" s="32">
        <v>95.59</v>
      </c>
      <c r="AH29" s="32">
        <v>0</v>
      </c>
      <c r="AI29" s="32">
        <v>0</v>
      </c>
      <c r="AJ29" s="32">
        <v>111.21</v>
      </c>
      <c r="AK29" s="32">
        <v>0</v>
      </c>
      <c r="AL29" s="32">
        <v>0</v>
      </c>
      <c r="AM29" s="32">
        <v>111.21</v>
      </c>
      <c r="AN29" s="32">
        <v>1</v>
      </c>
      <c r="AO29" s="32">
        <v>1</v>
      </c>
    </row>
    <row r="30" spans="1:41">
      <c r="A30" s="38" t="s">
        <v>1167</v>
      </c>
      <c r="B30" s="22" t="s">
        <v>1168</v>
      </c>
      <c r="C30" s="29">
        <v>312.76</v>
      </c>
      <c r="D30" s="29">
        <v>0</v>
      </c>
      <c r="E30" s="29">
        <v>312.76</v>
      </c>
      <c r="F30" s="30">
        <v>1</v>
      </c>
      <c r="G30" s="22" t="s">
        <v>1169</v>
      </c>
      <c r="H30" s="29">
        <v>819.03</v>
      </c>
      <c r="I30" s="29">
        <v>0</v>
      </c>
      <c r="J30" s="29">
        <v>819.03</v>
      </c>
      <c r="K30" s="30">
        <v>1</v>
      </c>
      <c r="O30" s="29">
        <v>813.45</v>
      </c>
      <c r="S30" s="29">
        <v>2295.7399999999998</v>
      </c>
      <c r="T30" s="29">
        <v>898420.76</v>
      </c>
      <c r="U30" s="29">
        <v>959167.11</v>
      </c>
      <c r="V30" s="29">
        <v>11818.3</v>
      </c>
      <c r="W30" s="29">
        <v>15816</v>
      </c>
      <c r="Y30" s="31">
        <v>4</v>
      </c>
      <c r="Z30" s="29">
        <v>288244.06</v>
      </c>
      <c r="AA30" s="29">
        <v>305821.49</v>
      </c>
      <c r="AD30" s="32">
        <v>813.45</v>
      </c>
      <c r="AE30" s="32">
        <v>1822.2</v>
      </c>
      <c r="AF30" s="32">
        <v>1213</v>
      </c>
      <c r="AG30" s="32">
        <v>609.20000000000005</v>
      </c>
      <c r="AH30" s="32">
        <v>2295.7399999999998</v>
      </c>
      <c r="AI30" s="32">
        <v>11818.3</v>
      </c>
      <c r="AJ30" s="32">
        <v>4666.8100000000004</v>
      </c>
      <c r="AK30" s="32">
        <v>3549</v>
      </c>
      <c r="AL30" s="32">
        <v>15816</v>
      </c>
      <c r="AM30" s="32">
        <v>1117.81</v>
      </c>
      <c r="AN30" s="32">
        <v>1</v>
      </c>
      <c r="AO30" s="32">
        <v>1</v>
      </c>
    </row>
    <row r="31" spans="1:41">
      <c r="A31" s="38" t="s">
        <v>683</v>
      </c>
      <c r="B31" s="22" t="s">
        <v>684</v>
      </c>
      <c r="C31" s="29">
        <v>2186.79</v>
      </c>
      <c r="D31" s="29">
        <v>1303</v>
      </c>
      <c r="E31" s="29">
        <v>883.79</v>
      </c>
      <c r="F31" s="30">
        <v>0.67827321565617804</v>
      </c>
      <c r="G31" s="22" t="s">
        <v>1170</v>
      </c>
      <c r="H31" s="29">
        <v>10870.68</v>
      </c>
      <c r="I31" s="29">
        <v>7368</v>
      </c>
      <c r="J31" s="29">
        <v>3502.68</v>
      </c>
      <c r="K31" s="30">
        <v>0.47539087947882736</v>
      </c>
      <c r="O31" s="29">
        <v>2473</v>
      </c>
      <c r="S31" s="29">
        <v>6768.5</v>
      </c>
      <c r="T31" s="29">
        <v>898420.76</v>
      </c>
      <c r="U31" s="29">
        <v>959167.11</v>
      </c>
      <c r="V31" s="29">
        <v>45338.93</v>
      </c>
      <c r="W31" s="29">
        <v>45226.8</v>
      </c>
      <c r="Y31" s="31">
        <v>4</v>
      </c>
      <c r="Z31" s="29">
        <v>288244.06</v>
      </c>
      <c r="AA31" s="29">
        <v>305821.49</v>
      </c>
      <c r="AD31" s="32">
        <v>2473</v>
      </c>
      <c r="AE31" s="32">
        <v>5376.33</v>
      </c>
      <c r="AF31" s="32">
        <v>3774</v>
      </c>
      <c r="AG31" s="32">
        <v>1602.33</v>
      </c>
      <c r="AH31" s="32">
        <v>6768.5</v>
      </c>
      <c r="AI31" s="32">
        <v>45338.93</v>
      </c>
      <c r="AJ31" s="32">
        <v>15018.58</v>
      </c>
      <c r="AK31" s="32">
        <v>11260.8</v>
      </c>
      <c r="AL31" s="32">
        <v>45226.8</v>
      </c>
      <c r="AM31" s="32">
        <v>3757.78</v>
      </c>
      <c r="AN31" s="32">
        <v>1</v>
      </c>
      <c r="AO31" s="32">
        <v>1</v>
      </c>
    </row>
    <row r="32" spans="1:41">
      <c r="A32" s="38" t="s">
        <v>685</v>
      </c>
      <c r="B32" s="22" t="s">
        <v>686</v>
      </c>
      <c r="C32" s="29">
        <v>5606.41</v>
      </c>
      <c r="D32" s="29">
        <v>3774</v>
      </c>
      <c r="E32" s="29">
        <v>1832.41</v>
      </c>
      <c r="F32" s="30">
        <v>0.4855352411234764</v>
      </c>
      <c r="G32" s="22" t="s">
        <v>1171</v>
      </c>
      <c r="H32" s="29">
        <v>31800.720000000001</v>
      </c>
      <c r="I32" s="29">
        <v>22582.799999999999</v>
      </c>
      <c r="J32" s="29">
        <v>9217.92</v>
      </c>
      <c r="K32" s="30">
        <v>0.40818321908709282</v>
      </c>
      <c r="O32" s="29">
        <v>3423.57</v>
      </c>
      <c r="S32" s="29">
        <v>13667.16</v>
      </c>
      <c r="T32" s="29">
        <v>898420.76</v>
      </c>
      <c r="U32" s="29">
        <v>959167.11</v>
      </c>
      <c r="V32" s="29">
        <v>41763.53</v>
      </c>
      <c r="W32" s="29">
        <v>47000</v>
      </c>
      <c r="Y32" s="31">
        <v>4</v>
      </c>
      <c r="Z32" s="29">
        <v>288244.06</v>
      </c>
      <c r="AA32" s="29">
        <v>305821.49</v>
      </c>
      <c r="AD32" s="32">
        <v>3423.57</v>
      </c>
      <c r="AE32" s="32">
        <v>3360</v>
      </c>
      <c r="AF32" s="32">
        <v>3500</v>
      </c>
      <c r="AG32" s="32">
        <v>-140</v>
      </c>
      <c r="AH32" s="32">
        <v>13667.16</v>
      </c>
      <c r="AI32" s="32">
        <v>41763.53</v>
      </c>
      <c r="AJ32" s="32">
        <v>8362.2999999999993</v>
      </c>
      <c r="AK32" s="32">
        <v>10500</v>
      </c>
      <c r="AL32" s="32">
        <v>47000</v>
      </c>
      <c r="AM32" s="32">
        <v>-2137.6999999999998</v>
      </c>
      <c r="AN32" s="32">
        <v>1</v>
      </c>
      <c r="AO32" s="32">
        <v>1</v>
      </c>
    </row>
    <row r="33" spans="1:41">
      <c r="A33" s="38" t="s">
        <v>687</v>
      </c>
      <c r="B33" s="22" t="s">
        <v>688</v>
      </c>
      <c r="C33" s="29">
        <v>6405</v>
      </c>
      <c r="D33" s="29">
        <v>4500</v>
      </c>
      <c r="E33" s="29">
        <v>1905</v>
      </c>
      <c r="F33" s="30">
        <v>0.42333333333333334</v>
      </c>
      <c r="G33" s="22" t="s">
        <v>1172</v>
      </c>
      <c r="H33" s="29">
        <v>18952.3</v>
      </c>
      <c r="I33" s="29">
        <v>24000</v>
      </c>
      <c r="J33" s="29">
        <v>-5047.7</v>
      </c>
      <c r="K33" s="30">
        <v>-0.21032083333333335</v>
      </c>
      <c r="O33" s="29">
        <v>0</v>
      </c>
      <c r="S33" s="29">
        <v>0</v>
      </c>
      <c r="T33" s="29">
        <v>898420.76</v>
      </c>
      <c r="U33" s="29">
        <v>959167.11</v>
      </c>
      <c r="V33" s="29">
        <v>3411.68</v>
      </c>
      <c r="W33" s="29">
        <v>35964</v>
      </c>
      <c r="Y33" s="31">
        <v>4</v>
      </c>
      <c r="Z33" s="29">
        <v>288244.06</v>
      </c>
      <c r="AA33" s="29">
        <v>305821.49</v>
      </c>
      <c r="AD33" s="32">
        <v>0</v>
      </c>
      <c r="AE33" s="32">
        <v>4530.1899999999996</v>
      </c>
      <c r="AF33" s="32">
        <v>1422</v>
      </c>
      <c r="AG33" s="32">
        <v>3108.19</v>
      </c>
      <c r="AH33" s="32">
        <v>0</v>
      </c>
      <c r="AI33" s="32">
        <v>3411.68</v>
      </c>
      <c r="AJ33" s="32">
        <v>10146.27</v>
      </c>
      <c r="AK33" s="32">
        <v>2916</v>
      </c>
      <c r="AL33" s="32">
        <v>35964</v>
      </c>
      <c r="AM33" s="32">
        <v>7230.27</v>
      </c>
      <c r="AN33" s="32">
        <v>1</v>
      </c>
      <c r="AO33" s="32">
        <v>1</v>
      </c>
    </row>
    <row r="34" spans="1:41">
      <c r="A34" s="38" t="s">
        <v>691</v>
      </c>
      <c r="B34" s="22" t="s">
        <v>692</v>
      </c>
      <c r="C34" s="29">
        <v>5707.73</v>
      </c>
      <c r="D34" s="29">
        <v>2772</v>
      </c>
      <c r="E34" s="29">
        <v>2935.73</v>
      </c>
      <c r="F34" s="30">
        <v>1.0590656565656567</v>
      </c>
      <c r="G34" s="22" t="s">
        <v>1173</v>
      </c>
      <c r="H34" s="29">
        <v>26248.27</v>
      </c>
      <c r="I34" s="29">
        <v>9882</v>
      </c>
      <c r="J34" s="29">
        <v>16366.27</v>
      </c>
      <c r="K34" s="30">
        <v>1.6561698036834649</v>
      </c>
      <c r="O34" s="29">
        <v>350</v>
      </c>
      <c r="S34" s="29">
        <v>2726</v>
      </c>
      <c r="T34" s="29">
        <v>898420.76</v>
      </c>
      <c r="U34" s="29">
        <v>959167.11</v>
      </c>
      <c r="V34" s="29">
        <v>5365.24</v>
      </c>
      <c r="W34" s="29">
        <v>1200</v>
      </c>
      <c r="Y34" s="31">
        <v>4</v>
      </c>
      <c r="Z34" s="29">
        <v>288244.06</v>
      </c>
      <c r="AA34" s="29">
        <v>305821.49</v>
      </c>
      <c r="AD34" s="32">
        <v>350</v>
      </c>
      <c r="AE34" s="32">
        <v>-250</v>
      </c>
      <c r="AF34" s="32">
        <v>100</v>
      </c>
      <c r="AG34" s="32">
        <v>-350</v>
      </c>
      <c r="AH34" s="32">
        <v>2726</v>
      </c>
      <c r="AI34" s="32">
        <v>5365.24</v>
      </c>
      <c r="AJ34" s="32">
        <v>699.52</v>
      </c>
      <c r="AK34" s="32">
        <v>300</v>
      </c>
      <c r="AL34" s="32">
        <v>1200</v>
      </c>
      <c r="AM34" s="32">
        <v>399.52</v>
      </c>
      <c r="AN34" s="32">
        <v>1</v>
      </c>
      <c r="AO34" s="32">
        <v>1</v>
      </c>
    </row>
    <row r="35" spans="1:41">
      <c r="A35" s="38" t="s">
        <v>693</v>
      </c>
      <c r="B35" s="22" t="s">
        <v>694</v>
      </c>
      <c r="C35" s="29">
        <v>98.45</v>
      </c>
      <c r="D35" s="29">
        <v>100</v>
      </c>
      <c r="E35" s="29">
        <v>-1.55</v>
      </c>
      <c r="F35" s="30">
        <v>-1.55E-2</v>
      </c>
      <c r="H35" s="29">
        <v>1732.97</v>
      </c>
      <c r="I35" s="29">
        <v>600</v>
      </c>
      <c r="J35" s="29">
        <v>1132.97</v>
      </c>
      <c r="K35" s="30">
        <v>1.8882833333333333</v>
      </c>
      <c r="O35" s="29">
        <v>0</v>
      </c>
      <c r="S35" s="29">
        <v>30</v>
      </c>
      <c r="T35" s="29">
        <v>898420.76</v>
      </c>
      <c r="U35" s="29">
        <v>959167.11</v>
      </c>
      <c r="V35" s="29">
        <v>1935</v>
      </c>
      <c r="W35" s="29">
        <v>1800</v>
      </c>
      <c r="Y35" s="31">
        <v>4</v>
      </c>
      <c r="Z35" s="29">
        <v>288244.06</v>
      </c>
      <c r="AA35" s="29">
        <v>305821.49</v>
      </c>
      <c r="AD35" s="32">
        <v>0</v>
      </c>
      <c r="AE35" s="32">
        <v>450</v>
      </c>
      <c r="AF35" s="32">
        <v>150</v>
      </c>
      <c r="AG35" s="32">
        <v>300</v>
      </c>
      <c r="AH35" s="32">
        <v>30</v>
      </c>
      <c r="AI35" s="32">
        <v>1935</v>
      </c>
      <c r="AJ35" s="32">
        <v>900</v>
      </c>
      <c r="AK35" s="32">
        <v>450</v>
      </c>
      <c r="AL35" s="32">
        <v>1800</v>
      </c>
      <c r="AM35" s="32">
        <v>450</v>
      </c>
      <c r="AN35" s="32">
        <v>1</v>
      </c>
      <c r="AO35" s="32">
        <v>1</v>
      </c>
    </row>
    <row r="36" spans="1:41">
      <c r="A36" s="38" t="s">
        <v>695</v>
      </c>
      <c r="B36" s="22" t="s">
        <v>696</v>
      </c>
      <c r="C36" s="29">
        <v>75</v>
      </c>
      <c r="D36" s="29">
        <v>150</v>
      </c>
      <c r="E36" s="29">
        <v>-75</v>
      </c>
      <c r="F36" s="30">
        <v>-0.5</v>
      </c>
      <c r="H36" s="29">
        <v>1500</v>
      </c>
      <c r="I36" s="29">
        <v>900</v>
      </c>
      <c r="J36" s="29">
        <v>600</v>
      </c>
      <c r="K36" s="30">
        <v>0.66666666666666663</v>
      </c>
      <c r="O36" s="29">
        <v>0</v>
      </c>
      <c r="S36" s="29">
        <v>400</v>
      </c>
      <c r="T36" s="29">
        <v>898420.76</v>
      </c>
      <c r="U36" s="29">
        <v>959167.11</v>
      </c>
      <c r="V36" s="29">
        <v>800</v>
      </c>
      <c r="W36" s="29">
        <v>2400</v>
      </c>
      <c r="Y36" s="31">
        <v>4</v>
      </c>
      <c r="Z36" s="29">
        <v>288244.06</v>
      </c>
      <c r="AA36" s="29">
        <v>305821.49</v>
      </c>
      <c r="AD36" s="32">
        <v>0</v>
      </c>
      <c r="AE36" s="32">
        <v>400</v>
      </c>
      <c r="AF36" s="32">
        <v>200</v>
      </c>
      <c r="AG36" s="32">
        <v>200</v>
      </c>
      <c r="AH36" s="32">
        <v>400</v>
      </c>
      <c r="AI36" s="32">
        <v>800</v>
      </c>
      <c r="AJ36" s="32">
        <v>400</v>
      </c>
      <c r="AK36" s="32">
        <v>600</v>
      </c>
      <c r="AL36" s="32">
        <v>2400</v>
      </c>
      <c r="AM36" s="32">
        <v>-200</v>
      </c>
      <c r="AN36" s="32">
        <v>1</v>
      </c>
      <c r="AO36" s="32">
        <v>1</v>
      </c>
    </row>
    <row r="37" spans="1:41">
      <c r="A37" s="38" t="s">
        <v>697</v>
      </c>
      <c r="B37" s="22" t="s">
        <v>698</v>
      </c>
      <c r="C37" s="29">
        <v>0</v>
      </c>
      <c r="D37" s="29">
        <v>200</v>
      </c>
      <c r="E37" s="29">
        <v>-200</v>
      </c>
      <c r="F37" s="30">
        <v>-1</v>
      </c>
      <c r="H37" s="29">
        <v>800</v>
      </c>
      <c r="I37" s="29">
        <v>1200</v>
      </c>
      <c r="J37" s="29">
        <v>-400</v>
      </c>
      <c r="K37" s="30">
        <v>-0.33333333333333331</v>
      </c>
      <c r="O37" s="29">
        <v>0</v>
      </c>
      <c r="S37" s="29">
        <v>0</v>
      </c>
      <c r="T37" s="29">
        <v>898420.76</v>
      </c>
      <c r="U37" s="29">
        <v>959167.11</v>
      </c>
      <c r="V37" s="29">
        <v>5855.98</v>
      </c>
      <c r="W37" s="29">
        <v>12000</v>
      </c>
      <c r="Y37" s="31">
        <v>4</v>
      </c>
      <c r="Z37" s="29">
        <v>288244.06</v>
      </c>
      <c r="AA37" s="29">
        <v>305821.49</v>
      </c>
      <c r="AD37" s="32">
        <v>0</v>
      </c>
      <c r="AE37" s="32">
        <v>1090.8</v>
      </c>
      <c r="AF37" s="32">
        <v>1000</v>
      </c>
      <c r="AG37" s="32">
        <v>90.8</v>
      </c>
      <c r="AH37" s="32">
        <v>0</v>
      </c>
      <c r="AI37" s="32">
        <v>5855.98</v>
      </c>
      <c r="AJ37" s="32">
        <v>3082.78</v>
      </c>
      <c r="AK37" s="32">
        <v>3000</v>
      </c>
      <c r="AL37" s="32">
        <v>12000</v>
      </c>
      <c r="AM37" s="32">
        <v>82.78</v>
      </c>
      <c r="AN37" s="32">
        <v>1</v>
      </c>
      <c r="AO37" s="32">
        <v>1</v>
      </c>
    </row>
    <row r="38" spans="1:41">
      <c r="A38" s="38" t="s">
        <v>699</v>
      </c>
      <c r="B38" s="22" t="s">
        <v>700</v>
      </c>
      <c r="C38" s="29">
        <v>2347.4699999999998</v>
      </c>
      <c r="D38" s="29">
        <v>1000</v>
      </c>
      <c r="E38" s="29">
        <v>1347.47</v>
      </c>
      <c r="F38" s="30">
        <v>1.3474699999999999</v>
      </c>
      <c r="G38" s="22" t="s">
        <v>1174</v>
      </c>
      <c r="H38" s="29">
        <v>7825.18</v>
      </c>
      <c r="I38" s="29">
        <v>6000</v>
      </c>
      <c r="J38" s="29">
        <v>1825.18</v>
      </c>
      <c r="K38" s="30">
        <v>0.30419666666666667</v>
      </c>
      <c r="O38" s="29">
        <v>0</v>
      </c>
      <c r="S38" s="29">
        <v>0</v>
      </c>
      <c r="T38" s="29">
        <v>898420.76</v>
      </c>
      <c r="U38" s="29">
        <v>959167.11</v>
      </c>
      <c r="V38" s="29">
        <v>250</v>
      </c>
      <c r="W38" s="29">
        <v>1000</v>
      </c>
      <c r="Y38" s="31">
        <v>4</v>
      </c>
      <c r="Z38" s="29">
        <v>288244.06</v>
      </c>
      <c r="AA38" s="29">
        <v>305821.49</v>
      </c>
      <c r="AD38" s="32">
        <v>0</v>
      </c>
      <c r="AE38" s="32">
        <v>500</v>
      </c>
      <c r="AF38" s="32">
        <v>0</v>
      </c>
      <c r="AG38" s="32">
        <v>500</v>
      </c>
      <c r="AH38" s="32">
        <v>0</v>
      </c>
      <c r="AI38" s="32">
        <v>250</v>
      </c>
      <c r="AJ38" s="32">
        <v>800</v>
      </c>
      <c r="AK38" s="32">
        <v>250</v>
      </c>
      <c r="AL38" s="32">
        <v>1000</v>
      </c>
      <c r="AM38" s="32">
        <v>550</v>
      </c>
      <c r="AN38" s="32">
        <v>1</v>
      </c>
      <c r="AO38" s="32">
        <v>1</v>
      </c>
    </row>
    <row r="39" spans="1:41">
      <c r="A39" s="38" t="s">
        <v>701</v>
      </c>
      <c r="B39" s="22" t="s">
        <v>702</v>
      </c>
      <c r="C39" s="29">
        <v>0</v>
      </c>
      <c r="D39" s="29">
        <v>0</v>
      </c>
      <c r="E39" s="29">
        <v>0</v>
      </c>
      <c r="F39" s="30">
        <v>0</v>
      </c>
      <c r="H39" s="29">
        <v>800</v>
      </c>
      <c r="I39" s="29">
        <v>500</v>
      </c>
      <c r="J39" s="29">
        <v>300</v>
      </c>
      <c r="K39" s="30">
        <v>0.6</v>
      </c>
      <c r="O39" s="29">
        <v>7430</v>
      </c>
      <c r="S39" s="29">
        <v>17268.5</v>
      </c>
      <c r="T39" s="29">
        <v>898420.76</v>
      </c>
      <c r="U39" s="29">
        <v>959167.11</v>
      </c>
      <c r="V39" s="29">
        <v>38068.5</v>
      </c>
      <c r="W39" s="29">
        <v>18000</v>
      </c>
      <c r="Y39" s="31">
        <v>4</v>
      </c>
      <c r="Z39" s="29">
        <v>288244.06</v>
      </c>
      <c r="AA39" s="29">
        <v>305821.49</v>
      </c>
      <c r="AD39" s="32">
        <v>7430</v>
      </c>
      <c r="AE39" s="32">
        <v>2625</v>
      </c>
      <c r="AF39" s="32">
        <v>1500</v>
      </c>
      <c r="AG39" s="32">
        <v>1125</v>
      </c>
      <c r="AH39" s="32">
        <v>17268.5</v>
      </c>
      <c r="AI39" s="32">
        <v>38068.5</v>
      </c>
      <c r="AJ39" s="32">
        <v>9775</v>
      </c>
      <c r="AK39" s="32">
        <v>4500</v>
      </c>
      <c r="AL39" s="32">
        <v>18000</v>
      </c>
      <c r="AM39" s="32">
        <v>5275</v>
      </c>
      <c r="AN39" s="32">
        <v>1</v>
      </c>
      <c r="AO39" s="32">
        <v>1</v>
      </c>
    </row>
    <row r="40" spans="1:41">
      <c r="A40" s="38" t="s">
        <v>703</v>
      </c>
      <c r="B40" s="22" t="s">
        <v>704</v>
      </c>
      <c r="C40" s="29">
        <v>975</v>
      </c>
      <c r="D40" s="29">
        <v>1500</v>
      </c>
      <c r="E40" s="29">
        <v>-525</v>
      </c>
      <c r="F40" s="30">
        <v>-0.35</v>
      </c>
      <c r="G40" s="22" t="s">
        <v>1175</v>
      </c>
      <c r="H40" s="29">
        <v>14075</v>
      </c>
      <c r="I40" s="29">
        <v>9000</v>
      </c>
      <c r="J40" s="29">
        <v>5075</v>
      </c>
      <c r="K40" s="30">
        <v>0.56388888888888888</v>
      </c>
      <c r="O40" s="29">
        <v>0</v>
      </c>
      <c r="S40" s="29">
        <v>0</v>
      </c>
      <c r="T40" s="29">
        <v>898420.76</v>
      </c>
      <c r="U40" s="29">
        <v>959167.11</v>
      </c>
      <c r="V40" s="29">
        <v>900</v>
      </c>
      <c r="W40" s="29">
        <v>1200</v>
      </c>
      <c r="Y40" s="31">
        <v>4</v>
      </c>
      <c r="Z40" s="29">
        <v>288244.06</v>
      </c>
      <c r="AA40" s="29">
        <v>305821.49</v>
      </c>
      <c r="AD40" s="32">
        <v>0</v>
      </c>
      <c r="AE40" s="32">
        <v>1465</v>
      </c>
      <c r="AF40" s="32">
        <v>100</v>
      </c>
      <c r="AG40" s="32">
        <v>1365</v>
      </c>
      <c r="AH40" s="32">
        <v>0</v>
      </c>
      <c r="AI40" s="32">
        <v>900</v>
      </c>
      <c r="AJ40" s="32">
        <v>4305</v>
      </c>
      <c r="AK40" s="32">
        <v>300</v>
      </c>
      <c r="AL40" s="32">
        <v>1200</v>
      </c>
      <c r="AM40" s="32">
        <v>4005</v>
      </c>
      <c r="AN40" s="32">
        <v>1</v>
      </c>
      <c r="AO40" s="32">
        <v>1</v>
      </c>
    </row>
    <row r="41" spans="1:41">
      <c r="A41" s="38" t="s">
        <v>705</v>
      </c>
      <c r="B41" s="22" t="s">
        <v>706</v>
      </c>
      <c r="C41" s="29">
        <v>500</v>
      </c>
      <c r="D41" s="29">
        <v>100</v>
      </c>
      <c r="E41" s="29">
        <v>400</v>
      </c>
      <c r="F41" s="30">
        <v>4</v>
      </c>
      <c r="G41" s="22" t="s">
        <v>1176</v>
      </c>
      <c r="H41" s="29">
        <v>6585</v>
      </c>
      <c r="I41" s="29">
        <v>600</v>
      </c>
      <c r="J41" s="29">
        <v>5985</v>
      </c>
      <c r="K41" s="30">
        <v>9.9749999999999996</v>
      </c>
      <c r="O41" s="29">
        <v>534.91</v>
      </c>
      <c r="S41" s="29">
        <v>5481</v>
      </c>
      <c r="T41" s="29">
        <v>898420.76</v>
      </c>
      <c r="U41" s="29">
        <v>959167.11</v>
      </c>
      <c r="V41" s="29">
        <v>33850.86</v>
      </c>
      <c r="W41" s="29">
        <v>24000</v>
      </c>
      <c r="Y41" s="31">
        <v>4</v>
      </c>
      <c r="Z41" s="29">
        <v>288244.06</v>
      </c>
      <c r="AA41" s="29">
        <v>305821.49</v>
      </c>
      <c r="AD41" s="32">
        <v>534.91</v>
      </c>
      <c r="AE41" s="32">
        <v>0</v>
      </c>
      <c r="AF41" s="32">
        <v>2000</v>
      </c>
      <c r="AG41" s="32">
        <v>-2000</v>
      </c>
      <c r="AH41" s="32">
        <v>5481</v>
      </c>
      <c r="AI41" s="32">
        <v>33850.86</v>
      </c>
      <c r="AJ41" s="32">
        <v>2799.69</v>
      </c>
      <c r="AK41" s="32">
        <v>6000</v>
      </c>
      <c r="AL41" s="32">
        <v>24000</v>
      </c>
      <c r="AM41" s="32">
        <v>-3200.31</v>
      </c>
      <c r="AN41" s="32">
        <v>1</v>
      </c>
      <c r="AO41" s="32">
        <v>1</v>
      </c>
    </row>
    <row r="42" spans="1:41">
      <c r="A42" s="38" t="s">
        <v>707</v>
      </c>
      <c r="B42" s="22" t="s">
        <v>708</v>
      </c>
      <c r="C42" s="29">
        <v>3438.33</v>
      </c>
      <c r="D42" s="29">
        <v>2000</v>
      </c>
      <c r="E42" s="29">
        <v>1438.33</v>
      </c>
      <c r="F42" s="30">
        <v>0.71916500000000005</v>
      </c>
      <c r="G42" s="22" t="s">
        <v>1177</v>
      </c>
      <c r="H42" s="29">
        <v>10181.02</v>
      </c>
      <c r="I42" s="29">
        <v>12000</v>
      </c>
      <c r="J42" s="29">
        <v>-1818.98</v>
      </c>
      <c r="K42" s="30">
        <v>-0.15158166666666667</v>
      </c>
      <c r="O42" s="29">
        <v>0</v>
      </c>
      <c r="S42" s="29">
        <v>1450</v>
      </c>
      <c r="T42" s="29">
        <v>898420.76</v>
      </c>
      <c r="U42" s="29">
        <v>959167.11</v>
      </c>
      <c r="V42" s="29">
        <v>18590</v>
      </c>
      <c r="W42" s="29">
        <v>24000</v>
      </c>
      <c r="Y42" s="31">
        <v>4</v>
      </c>
      <c r="Z42" s="29">
        <v>288244.06</v>
      </c>
      <c r="AA42" s="29">
        <v>305821.49</v>
      </c>
      <c r="AD42" s="32">
        <v>0</v>
      </c>
      <c r="AE42" s="32">
        <v>7000</v>
      </c>
      <c r="AF42" s="32">
        <v>2000</v>
      </c>
      <c r="AG42" s="32">
        <v>5000</v>
      </c>
      <c r="AH42" s="32">
        <v>1450</v>
      </c>
      <c r="AI42" s="32">
        <v>18590</v>
      </c>
      <c r="AJ42" s="32">
        <v>20000</v>
      </c>
      <c r="AK42" s="32">
        <v>6000</v>
      </c>
      <c r="AL42" s="32">
        <v>24000</v>
      </c>
      <c r="AM42" s="32">
        <v>14000</v>
      </c>
      <c r="AN42" s="32">
        <v>1</v>
      </c>
      <c r="AO42" s="32">
        <v>1</v>
      </c>
    </row>
    <row r="43" spans="1:41">
      <c r="A43" s="38" t="s">
        <v>709</v>
      </c>
      <c r="B43" s="22" t="s">
        <v>1003</v>
      </c>
      <c r="C43" s="29">
        <v>2475</v>
      </c>
      <c r="D43" s="29">
        <v>2000</v>
      </c>
      <c r="E43" s="29">
        <v>475</v>
      </c>
      <c r="F43" s="30">
        <v>0.23749999999999999</v>
      </c>
      <c r="H43" s="29">
        <v>30075</v>
      </c>
      <c r="I43" s="29">
        <v>12000</v>
      </c>
      <c r="J43" s="29">
        <v>18075</v>
      </c>
      <c r="K43" s="30">
        <v>1.5062500000000001</v>
      </c>
      <c r="O43" s="29">
        <v>0</v>
      </c>
      <c r="S43" s="29">
        <v>0</v>
      </c>
      <c r="T43" s="29">
        <v>898420.76</v>
      </c>
      <c r="U43" s="29">
        <v>959167.11</v>
      </c>
      <c r="V43" s="29">
        <v>84.41</v>
      </c>
      <c r="W43" s="29">
        <v>0</v>
      </c>
      <c r="Y43" s="31">
        <v>4</v>
      </c>
      <c r="Z43" s="29">
        <v>288244.06</v>
      </c>
      <c r="AA43" s="29">
        <v>305821.49</v>
      </c>
      <c r="AD43" s="32">
        <v>0</v>
      </c>
      <c r="AE43" s="32">
        <v>33.26</v>
      </c>
      <c r="AF43" s="32">
        <v>0</v>
      </c>
      <c r="AG43" s="32">
        <v>33.26</v>
      </c>
      <c r="AH43" s="32">
        <v>0</v>
      </c>
      <c r="AI43" s="32">
        <v>84.41</v>
      </c>
      <c r="AJ43" s="32">
        <v>106.19</v>
      </c>
      <c r="AK43" s="32">
        <v>0</v>
      </c>
      <c r="AL43" s="32">
        <v>0</v>
      </c>
      <c r="AM43" s="32">
        <v>106.19</v>
      </c>
      <c r="AN43" s="32">
        <v>1</v>
      </c>
      <c r="AO43" s="32">
        <v>1</v>
      </c>
    </row>
    <row r="44" spans="1:41">
      <c r="A44" s="38" t="s">
        <v>1178</v>
      </c>
      <c r="B44" s="22" t="s">
        <v>1179</v>
      </c>
      <c r="C44" s="29">
        <v>30.35</v>
      </c>
      <c r="D44" s="29">
        <v>0</v>
      </c>
      <c r="E44" s="29">
        <v>30.35</v>
      </c>
      <c r="F44" s="30">
        <v>1</v>
      </c>
      <c r="H44" s="29">
        <v>201.18</v>
      </c>
      <c r="I44" s="29">
        <v>0</v>
      </c>
      <c r="J44" s="29">
        <v>201.18</v>
      </c>
      <c r="K44" s="30">
        <v>1</v>
      </c>
      <c r="O44" s="34">
        <v>30842.78</v>
      </c>
      <c r="S44" s="34">
        <v>89738.880000000005</v>
      </c>
      <c r="V44" s="34">
        <v>378278.89999999991</v>
      </c>
      <c r="W44" s="34">
        <v>830796.75</v>
      </c>
      <c r="Y44" s="36">
        <v>4</v>
      </c>
      <c r="AD44" s="37">
        <v>30842.78</v>
      </c>
      <c r="AE44" s="37">
        <v>58243.500000000007</v>
      </c>
      <c r="AF44" s="37">
        <v>52856.75</v>
      </c>
      <c r="AG44" s="37">
        <v>5386.7499999999991</v>
      </c>
      <c r="AH44" s="37">
        <v>89738.880000000005</v>
      </c>
      <c r="AI44" s="37">
        <v>378278.89999999991</v>
      </c>
      <c r="AJ44" s="37">
        <v>234855.49999999994</v>
      </c>
      <c r="AK44" s="37">
        <v>225691.9</v>
      </c>
      <c r="AL44" s="37">
        <v>830796.75</v>
      </c>
      <c r="AM44" s="37">
        <v>9163.6</v>
      </c>
    </row>
    <row r="45" spans="1:41">
      <c r="B45" s="33" t="s">
        <v>30</v>
      </c>
      <c r="C45" s="34">
        <v>61723.63</v>
      </c>
      <c r="D45" s="34">
        <v>62323.25</v>
      </c>
      <c r="E45" s="34">
        <v>-599.6199999999975</v>
      </c>
      <c r="F45" s="35">
        <v>-9.6211285515437252E-3</v>
      </c>
      <c r="H45" s="34">
        <v>405200.16</v>
      </c>
      <c r="I45" s="34">
        <v>404445.14999999997</v>
      </c>
      <c r="J45" s="34">
        <v>755.01000000000909</v>
      </c>
      <c r="K45" s="35">
        <v>1.8667797104255275E-3</v>
      </c>
      <c r="O45" s="34">
        <v>306630.81000000006</v>
      </c>
      <c r="S45" s="34">
        <v>910892.80999999994</v>
      </c>
      <c r="V45" s="34">
        <v>3196344.85</v>
      </c>
      <c r="W45" s="34">
        <v>4061538.5799999996</v>
      </c>
      <c r="Y45" s="36">
        <v>4</v>
      </c>
      <c r="AD45" s="37">
        <v>306630.81000000006</v>
      </c>
      <c r="AE45" s="37">
        <v>288244.06000000006</v>
      </c>
      <c r="AF45" s="37">
        <v>305821.49</v>
      </c>
      <c r="AG45" s="37">
        <v>-17577.430000000004</v>
      </c>
      <c r="AH45" s="37">
        <v>910892.80999999994</v>
      </c>
      <c r="AI45" s="37">
        <v>3196344.85</v>
      </c>
      <c r="AJ45" s="37">
        <v>898420.76</v>
      </c>
      <c r="AK45" s="37">
        <v>959167.1100000001</v>
      </c>
      <c r="AL45" s="37">
        <v>4061538.5799999996</v>
      </c>
      <c r="AM45" s="37">
        <v>-60746.349999999991</v>
      </c>
    </row>
    <row r="46" spans="1:41">
      <c r="B46" s="33" t="s">
        <v>19</v>
      </c>
      <c r="C46" s="34">
        <v>304451.42999999993</v>
      </c>
      <c r="D46" s="34">
        <v>331982.05000000005</v>
      </c>
      <c r="E46" s="34">
        <v>-27530.619999999988</v>
      </c>
      <c r="F46" s="35">
        <v>-8.2928037826141471E-2</v>
      </c>
      <c r="H46" s="34">
        <v>1776468.8199999998</v>
      </c>
      <c r="I46" s="34">
        <v>1937691.4500000004</v>
      </c>
      <c r="J46" s="34">
        <v>-161222.63</v>
      </c>
      <c r="K46" s="35">
        <v>-8.3203458424714632E-2</v>
      </c>
    </row>
    <row r="47" spans="1:41">
      <c r="A47" s="26" t="s">
        <v>39</v>
      </c>
    </row>
    <row r="48" spans="1:41">
      <c r="A48" s="27" t="s">
        <v>711</v>
      </c>
    </row>
    <row r="49" spans="1:41">
      <c r="A49" s="39" t="s">
        <v>40</v>
      </c>
      <c r="O49" s="29">
        <v>7241.43</v>
      </c>
      <c r="S49" s="29">
        <v>19384.29</v>
      </c>
      <c r="T49" s="29">
        <v>898420.76</v>
      </c>
      <c r="U49" s="29">
        <v>959167.11</v>
      </c>
      <c r="V49" s="29">
        <v>72229.33</v>
      </c>
      <c r="W49" s="29">
        <v>76128</v>
      </c>
      <c r="Y49" s="31">
        <v>5</v>
      </c>
      <c r="Z49" s="29">
        <v>288244.06</v>
      </c>
      <c r="AA49" s="29">
        <v>305821.49</v>
      </c>
      <c r="AD49" s="32">
        <v>-7241.43</v>
      </c>
      <c r="AE49" s="32">
        <v>-8653.85</v>
      </c>
      <c r="AF49" s="32">
        <v>-8784</v>
      </c>
      <c r="AG49" s="32">
        <v>130.15</v>
      </c>
      <c r="AH49" s="32">
        <v>-19384.29</v>
      </c>
      <c r="AI49" s="32">
        <v>-72229.33</v>
      </c>
      <c r="AJ49" s="32">
        <v>-19903.84</v>
      </c>
      <c r="AK49" s="32">
        <v>-20496</v>
      </c>
      <c r="AL49" s="32">
        <v>-76128</v>
      </c>
      <c r="AM49" s="32">
        <v>592.16</v>
      </c>
      <c r="AN49" s="32">
        <v>-1</v>
      </c>
      <c r="AO49" s="32">
        <v>1</v>
      </c>
    </row>
    <row r="50" spans="1:41">
      <c r="A50" s="40" t="s">
        <v>712</v>
      </c>
      <c r="B50" s="22" t="s">
        <v>713</v>
      </c>
      <c r="C50" s="29">
        <v>5538.47</v>
      </c>
      <c r="D50" s="29">
        <v>5856</v>
      </c>
      <c r="E50" s="29">
        <v>317.52999999999997</v>
      </c>
      <c r="F50" s="30">
        <v>5.4223019125683058E-2</v>
      </c>
      <c r="H50" s="29">
        <v>36980.76</v>
      </c>
      <c r="I50" s="29">
        <v>38064</v>
      </c>
      <c r="J50" s="29">
        <v>1083.24</v>
      </c>
      <c r="K50" s="30">
        <v>2.8458385876418663E-2</v>
      </c>
      <c r="O50" s="29">
        <v>3509.18</v>
      </c>
      <c r="S50" s="29">
        <v>10499.61</v>
      </c>
      <c r="T50" s="29">
        <v>898420.76</v>
      </c>
      <c r="U50" s="29">
        <v>959167.11</v>
      </c>
      <c r="V50" s="29">
        <v>42774.99</v>
      </c>
      <c r="W50" s="29">
        <v>43716</v>
      </c>
      <c r="Y50" s="31">
        <v>5</v>
      </c>
      <c r="Z50" s="29">
        <v>288244.06</v>
      </c>
      <c r="AA50" s="29">
        <v>305821.49</v>
      </c>
      <c r="AD50" s="32">
        <v>-3509.18</v>
      </c>
      <c r="AE50" s="32">
        <v>-4711.9399999999996</v>
      </c>
      <c r="AF50" s="32">
        <v>-4922</v>
      </c>
      <c r="AG50" s="32">
        <v>210.06</v>
      </c>
      <c r="AH50" s="32">
        <v>-10499.61</v>
      </c>
      <c r="AI50" s="32">
        <v>-42774.99</v>
      </c>
      <c r="AJ50" s="32">
        <v>-11067.44</v>
      </c>
      <c r="AK50" s="32">
        <v>-11518</v>
      </c>
      <c r="AL50" s="32">
        <v>-43716</v>
      </c>
      <c r="AM50" s="32">
        <v>450.56</v>
      </c>
      <c r="AN50" s="32">
        <v>-1</v>
      </c>
      <c r="AO50" s="32">
        <v>1</v>
      </c>
    </row>
    <row r="51" spans="1:41">
      <c r="A51" s="40" t="s">
        <v>714</v>
      </c>
      <c r="B51" s="22" t="s">
        <v>715</v>
      </c>
      <c r="C51" s="29">
        <v>2658.45</v>
      </c>
      <c r="D51" s="29">
        <v>3298</v>
      </c>
      <c r="E51" s="29">
        <v>639.54999999999995</v>
      </c>
      <c r="F51" s="30">
        <v>0.19392055791388721</v>
      </c>
      <c r="H51" s="29">
        <v>19846.41</v>
      </c>
      <c r="I51" s="29">
        <v>21412</v>
      </c>
      <c r="J51" s="29">
        <v>1565.59</v>
      </c>
      <c r="K51" s="30">
        <v>7.3117410797683538E-2</v>
      </c>
      <c r="O51" s="29">
        <v>3540.41</v>
      </c>
      <c r="S51" s="29">
        <v>7552.12</v>
      </c>
      <c r="T51" s="29">
        <v>898420.76</v>
      </c>
      <c r="U51" s="29">
        <v>959167.11</v>
      </c>
      <c r="V51" s="29">
        <v>40964.410000000003</v>
      </c>
      <c r="W51" s="29">
        <v>39495</v>
      </c>
      <c r="Y51" s="31">
        <v>5</v>
      </c>
      <c r="Z51" s="29">
        <v>288244.06</v>
      </c>
      <c r="AA51" s="29">
        <v>305821.49</v>
      </c>
      <c r="AD51" s="32">
        <v>-3540.41</v>
      </c>
      <c r="AE51" s="32">
        <v>-4577.7700000000004</v>
      </c>
      <c r="AF51" s="32">
        <v>-4435</v>
      </c>
      <c r="AG51" s="32">
        <v>-142.77000000000001</v>
      </c>
      <c r="AH51" s="32">
        <v>-7552.12</v>
      </c>
      <c r="AI51" s="32">
        <v>-40964.410000000003</v>
      </c>
      <c r="AJ51" s="32">
        <v>-10888.64</v>
      </c>
      <c r="AK51" s="32">
        <v>-10381</v>
      </c>
      <c r="AL51" s="32">
        <v>-39495</v>
      </c>
      <c r="AM51" s="32">
        <v>-507.64</v>
      </c>
      <c r="AN51" s="32">
        <v>-1</v>
      </c>
      <c r="AO51" s="32">
        <v>1</v>
      </c>
    </row>
    <row r="52" spans="1:41">
      <c r="A52" s="40" t="s">
        <v>716</v>
      </c>
      <c r="B52" s="22" t="s">
        <v>717</v>
      </c>
      <c r="C52" s="29">
        <v>3240.46</v>
      </c>
      <c r="D52" s="29">
        <v>2973</v>
      </c>
      <c r="E52" s="29">
        <v>-267.45999999999998</v>
      </c>
      <c r="F52" s="30">
        <v>-8.996300033636058E-2</v>
      </c>
      <c r="H52" s="29">
        <v>20092.71</v>
      </c>
      <c r="I52" s="29">
        <v>19300</v>
      </c>
      <c r="J52" s="29">
        <v>-792.71</v>
      </c>
      <c r="K52" s="30">
        <v>-4.1073056994818655E-2</v>
      </c>
      <c r="O52" s="29">
        <v>7033.04</v>
      </c>
      <c r="S52" s="29">
        <v>21220.36</v>
      </c>
      <c r="T52" s="29">
        <v>898420.76</v>
      </c>
      <c r="U52" s="29">
        <v>959167.11</v>
      </c>
      <c r="V52" s="29">
        <v>81325.63</v>
      </c>
      <c r="W52" s="29">
        <v>63644</v>
      </c>
      <c r="Y52" s="31">
        <v>5</v>
      </c>
      <c r="Z52" s="29">
        <v>288244.06</v>
      </c>
      <c r="AA52" s="29">
        <v>305821.49</v>
      </c>
      <c r="AD52" s="32">
        <v>-7033.04</v>
      </c>
      <c r="AE52" s="32">
        <v>-3644.54</v>
      </c>
      <c r="AF52" s="32">
        <v>-7164</v>
      </c>
      <c r="AG52" s="32">
        <v>3519.46</v>
      </c>
      <c r="AH52" s="32">
        <v>-21220.36</v>
      </c>
      <c r="AI52" s="32">
        <v>-81325.63</v>
      </c>
      <c r="AJ52" s="32">
        <v>-16529.37</v>
      </c>
      <c r="AK52" s="32">
        <v>-16784</v>
      </c>
      <c r="AL52" s="32">
        <v>-63644</v>
      </c>
      <c r="AM52" s="32">
        <v>254.63</v>
      </c>
      <c r="AN52" s="32">
        <v>-1</v>
      </c>
      <c r="AO52" s="32">
        <v>1</v>
      </c>
    </row>
    <row r="53" spans="1:41">
      <c r="A53" s="40" t="s">
        <v>718</v>
      </c>
      <c r="B53" s="22" t="s">
        <v>719</v>
      </c>
      <c r="C53" s="29">
        <v>4443.83</v>
      </c>
      <c r="D53" s="29">
        <v>4972</v>
      </c>
      <c r="E53" s="29">
        <v>528.16999999999996</v>
      </c>
      <c r="F53" s="30">
        <v>0.10622888173773129</v>
      </c>
      <c r="H53" s="29">
        <v>34988.879999999997</v>
      </c>
      <c r="I53" s="29">
        <v>31376</v>
      </c>
      <c r="J53" s="29">
        <v>-3612.88</v>
      </c>
      <c r="K53" s="30">
        <v>-0.11514788373278939</v>
      </c>
      <c r="O53" s="29">
        <v>8340.77</v>
      </c>
      <c r="S53" s="29">
        <v>24558.75</v>
      </c>
      <c r="T53" s="29">
        <v>898420.76</v>
      </c>
      <c r="U53" s="29">
        <v>959167.11</v>
      </c>
      <c r="V53" s="29">
        <v>71091.61</v>
      </c>
      <c r="W53" s="29">
        <v>89353</v>
      </c>
      <c r="Y53" s="31">
        <v>5</v>
      </c>
      <c r="Z53" s="29">
        <v>288244.06</v>
      </c>
      <c r="AA53" s="29">
        <v>305821.49</v>
      </c>
      <c r="AD53" s="32">
        <v>-8340.77</v>
      </c>
      <c r="AE53" s="32">
        <v>-13654.39</v>
      </c>
      <c r="AF53" s="32">
        <v>-9844</v>
      </c>
      <c r="AG53" s="32">
        <v>-3810.39</v>
      </c>
      <c r="AH53" s="32">
        <v>-24558.75</v>
      </c>
      <c r="AI53" s="32">
        <v>-71091.61</v>
      </c>
      <c r="AJ53" s="32">
        <v>-25779.46</v>
      </c>
      <c r="AK53" s="32">
        <v>-23036</v>
      </c>
      <c r="AL53" s="32">
        <v>-89353</v>
      </c>
      <c r="AM53" s="32">
        <v>-2743.46</v>
      </c>
      <c r="AN53" s="32">
        <v>-1</v>
      </c>
      <c r="AO53" s="32">
        <v>1</v>
      </c>
    </row>
    <row r="54" spans="1:41">
      <c r="A54" s="40" t="s">
        <v>720</v>
      </c>
      <c r="B54" s="22" t="s">
        <v>721</v>
      </c>
      <c r="C54" s="29">
        <v>9520.81</v>
      </c>
      <c r="D54" s="29">
        <v>6849</v>
      </c>
      <c r="E54" s="29">
        <v>-2671.81</v>
      </c>
      <c r="F54" s="30">
        <v>-0.39010220470141627</v>
      </c>
      <c r="H54" s="29">
        <v>54360.5</v>
      </c>
      <c r="I54" s="29">
        <v>43077</v>
      </c>
      <c r="J54" s="29">
        <v>-11283.5</v>
      </c>
      <c r="K54" s="30">
        <v>-0.26193792511084801</v>
      </c>
      <c r="O54" s="29">
        <v>0</v>
      </c>
      <c r="S54" s="29">
        <v>0</v>
      </c>
      <c r="T54" s="29">
        <v>898420.76</v>
      </c>
      <c r="U54" s="29">
        <v>959167.11</v>
      </c>
      <c r="V54" s="29">
        <v>1230.76</v>
      </c>
      <c r="W54" s="29">
        <v>0</v>
      </c>
      <c r="Y54" s="31">
        <v>5</v>
      </c>
      <c r="Z54" s="29">
        <v>288244.06</v>
      </c>
      <c r="AA54" s="29">
        <v>305821.49</v>
      </c>
      <c r="AD54" s="32">
        <v>0</v>
      </c>
      <c r="AE54" s="32">
        <v>0</v>
      </c>
      <c r="AF54" s="32">
        <v>0</v>
      </c>
      <c r="AG54" s="32">
        <v>0</v>
      </c>
      <c r="AH54" s="32">
        <v>0</v>
      </c>
      <c r="AI54" s="32">
        <v>-1230.76</v>
      </c>
      <c r="AJ54" s="32">
        <v>-326.92</v>
      </c>
      <c r="AK54" s="32">
        <v>0</v>
      </c>
      <c r="AL54" s="32">
        <v>0</v>
      </c>
      <c r="AM54" s="32">
        <v>-326.92</v>
      </c>
      <c r="AN54" s="32">
        <v>-1</v>
      </c>
      <c r="AO54" s="32">
        <v>1</v>
      </c>
    </row>
    <row r="55" spans="1:41">
      <c r="A55" s="40" t="s">
        <v>1180</v>
      </c>
      <c r="B55" s="22" t="s">
        <v>1181</v>
      </c>
      <c r="C55" s="29">
        <v>0</v>
      </c>
      <c r="D55" s="29">
        <v>0</v>
      </c>
      <c r="E55" s="29">
        <v>0</v>
      </c>
      <c r="F55" s="30">
        <v>0</v>
      </c>
      <c r="H55" s="29">
        <v>326.92</v>
      </c>
      <c r="I55" s="29">
        <v>0</v>
      </c>
      <c r="J55" s="29">
        <v>-326.92</v>
      </c>
      <c r="K55" s="30">
        <v>-1</v>
      </c>
      <c r="O55" s="34">
        <v>29664.83</v>
      </c>
      <c r="S55" s="34">
        <v>83215.13</v>
      </c>
      <c r="V55" s="34">
        <v>309616.73000000004</v>
      </c>
      <c r="W55" s="34">
        <v>312336</v>
      </c>
      <c r="Y55" s="36">
        <v>5</v>
      </c>
      <c r="AD55" s="37">
        <v>-29664.83</v>
      </c>
      <c r="AE55" s="37">
        <v>-35242.490000000005</v>
      </c>
      <c r="AF55" s="37">
        <v>-35149</v>
      </c>
      <c r="AG55" s="37">
        <v>-93.489999999999782</v>
      </c>
      <c r="AH55" s="37">
        <v>-83215.13</v>
      </c>
      <c r="AI55" s="37">
        <v>-309616.73000000004</v>
      </c>
      <c r="AJ55" s="37">
        <v>-84495.67</v>
      </c>
      <c r="AK55" s="37">
        <v>-82215</v>
      </c>
      <c r="AL55" s="37">
        <v>-312336</v>
      </c>
      <c r="AM55" s="37">
        <v>-2280.67</v>
      </c>
    </row>
    <row r="56" spans="1:41">
      <c r="B56" s="33" t="s">
        <v>40</v>
      </c>
      <c r="C56" s="34">
        <v>25402.02</v>
      </c>
      <c r="D56" s="34">
        <v>23948</v>
      </c>
      <c r="E56" s="34">
        <v>-1454.02</v>
      </c>
      <c r="F56" s="35">
        <v>-6.0715717387673292E-2</v>
      </c>
      <c r="H56" s="34">
        <v>166596.18000000002</v>
      </c>
      <c r="I56" s="34">
        <v>153229</v>
      </c>
      <c r="J56" s="34">
        <v>-13367.18</v>
      </c>
      <c r="K56" s="35">
        <v>-8.7236619699926257E-2</v>
      </c>
    </row>
    <row r="57" spans="1:41">
      <c r="A57" s="39" t="s">
        <v>726</v>
      </c>
      <c r="O57" s="29">
        <v>0</v>
      </c>
      <c r="S57" s="29">
        <v>0</v>
      </c>
      <c r="T57" s="29">
        <v>898420.76</v>
      </c>
      <c r="U57" s="29">
        <v>959167.11</v>
      </c>
      <c r="V57" s="29">
        <v>12939.01</v>
      </c>
      <c r="W57" s="29">
        <v>27541.61</v>
      </c>
      <c r="Y57" s="31">
        <v>5</v>
      </c>
      <c r="Z57" s="29">
        <v>288244.06</v>
      </c>
      <c r="AA57" s="29">
        <v>305821.49</v>
      </c>
      <c r="AD57" s="32">
        <v>0</v>
      </c>
      <c r="AE57" s="32">
        <v>-3381.37</v>
      </c>
      <c r="AF57" s="32">
        <v>-2994</v>
      </c>
      <c r="AG57" s="32">
        <v>-387.37</v>
      </c>
      <c r="AH57" s="32">
        <v>0</v>
      </c>
      <c r="AI57" s="32">
        <v>-12939.01</v>
      </c>
      <c r="AJ57" s="32">
        <v>-7921.48</v>
      </c>
      <c r="AK57" s="32">
        <v>-7204.7</v>
      </c>
      <c r="AL57" s="32">
        <v>-27541.61</v>
      </c>
      <c r="AM57" s="32">
        <v>-716.78</v>
      </c>
      <c r="AN57" s="32">
        <v>-1</v>
      </c>
      <c r="AO57" s="32">
        <v>1</v>
      </c>
    </row>
    <row r="58" spans="1:41">
      <c r="A58" s="40" t="s">
        <v>727</v>
      </c>
      <c r="B58" s="22" t="s">
        <v>728</v>
      </c>
      <c r="C58" s="29">
        <v>2202.59</v>
      </c>
      <c r="D58" s="29">
        <v>2137.09</v>
      </c>
      <c r="E58" s="29">
        <v>-65.5</v>
      </c>
      <c r="F58" s="30">
        <v>-3.0649153755808133E-2</v>
      </c>
      <c r="H58" s="29">
        <v>14787.85</v>
      </c>
      <c r="I58" s="29">
        <v>13552.49</v>
      </c>
      <c r="J58" s="29">
        <v>-1235.3599999999999</v>
      </c>
      <c r="K58" s="30">
        <v>-9.1153728945750925E-2</v>
      </c>
      <c r="O58" s="29">
        <v>0</v>
      </c>
      <c r="S58" s="29">
        <v>0</v>
      </c>
      <c r="T58" s="29">
        <v>898420.76</v>
      </c>
      <c r="U58" s="29">
        <v>959167.11</v>
      </c>
      <c r="V58" s="29">
        <v>18360.93</v>
      </c>
      <c r="W58" s="29">
        <v>14352</v>
      </c>
      <c r="Y58" s="31">
        <v>5</v>
      </c>
      <c r="Z58" s="29">
        <v>288244.06</v>
      </c>
      <c r="AA58" s="29">
        <v>305821.49</v>
      </c>
      <c r="AD58" s="32">
        <v>0</v>
      </c>
      <c r="AE58" s="32">
        <v>-1776.2</v>
      </c>
      <c r="AF58" s="32">
        <v>-1196</v>
      </c>
      <c r="AG58" s="32">
        <v>-580.20000000000005</v>
      </c>
      <c r="AH58" s="32">
        <v>0</v>
      </c>
      <c r="AI58" s="32">
        <v>-18360.93</v>
      </c>
      <c r="AJ58" s="32">
        <v>-7581.61</v>
      </c>
      <c r="AK58" s="32">
        <v>-3588</v>
      </c>
      <c r="AL58" s="32">
        <v>-14352</v>
      </c>
      <c r="AM58" s="32">
        <v>-3993.61</v>
      </c>
      <c r="AN58" s="32">
        <v>-1</v>
      </c>
      <c r="AO58" s="32">
        <v>1</v>
      </c>
    </row>
    <row r="59" spans="1:41">
      <c r="A59" s="40" t="s">
        <v>729</v>
      </c>
      <c r="B59" s="22" t="s">
        <v>730</v>
      </c>
      <c r="C59" s="29">
        <v>3918.89</v>
      </c>
      <c r="D59" s="29">
        <v>1196</v>
      </c>
      <c r="E59" s="29">
        <v>-2722.89</v>
      </c>
      <c r="F59" s="30">
        <v>-2.276663879598662</v>
      </c>
      <c r="H59" s="29">
        <v>13905.83</v>
      </c>
      <c r="I59" s="29">
        <v>7176</v>
      </c>
      <c r="J59" s="29">
        <v>-6729.83</v>
      </c>
      <c r="K59" s="30">
        <v>-0.93782469342251951</v>
      </c>
      <c r="O59" s="29">
        <v>3139.29</v>
      </c>
      <c r="S59" s="29">
        <v>11133.58</v>
      </c>
      <c r="T59" s="29">
        <v>898420.76</v>
      </c>
      <c r="U59" s="29">
        <v>959167.11</v>
      </c>
      <c r="V59" s="29">
        <v>38885.93</v>
      </c>
      <c r="W59" s="29">
        <v>43996</v>
      </c>
      <c r="Y59" s="31">
        <v>5</v>
      </c>
      <c r="Z59" s="29">
        <v>288244.06</v>
      </c>
      <c r="AA59" s="29">
        <v>305821.49</v>
      </c>
      <c r="AD59" s="32">
        <v>-3139.29</v>
      </c>
      <c r="AE59" s="32">
        <v>-9153.4699999999993</v>
      </c>
      <c r="AF59" s="32">
        <v>-3508</v>
      </c>
      <c r="AG59" s="32">
        <v>-5645.47</v>
      </c>
      <c r="AH59" s="32">
        <v>-11133.58</v>
      </c>
      <c r="AI59" s="32">
        <v>-38885.93</v>
      </c>
      <c r="AJ59" s="32">
        <v>-16977.52</v>
      </c>
      <c r="AK59" s="32">
        <v>-10524</v>
      </c>
      <c r="AL59" s="32">
        <v>-43996</v>
      </c>
      <c r="AM59" s="32">
        <v>-6453.52</v>
      </c>
      <c r="AN59" s="32">
        <v>-1</v>
      </c>
      <c r="AO59" s="32">
        <v>1</v>
      </c>
    </row>
    <row r="60" spans="1:41">
      <c r="A60" s="40" t="s">
        <v>731</v>
      </c>
      <c r="B60" s="22" t="s">
        <v>732</v>
      </c>
      <c r="C60" s="29">
        <v>3857.65</v>
      </c>
      <c r="D60" s="29">
        <v>3508</v>
      </c>
      <c r="E60" s="29">
        <v>-349.65</v>
      </c>
      <c r="F60" s="30">
        <v>-9.9672177879133406E-2</v>
      </c>
      <c r="H60" s="29">
        <v>28544.36</v>
      </c>
      <c r="I60" s="29">
        <v>21048</v>
      </c>
      <c r="J60" s="29">
        <v>-7496.36</v>
      </c>
      <c r="K60" s="30">
        <v>-0.356155454199924</v>
      </c>
      <c r="O60" s="29">
        <v>108.75</v>
      </c>
      <c r="S60" s="29">
        <v>326.25</v>
      </c>
      <c r="T60" s="29">
        <v>898420.76</v>
      </c>
      <c r="U60" s="29">
        <v>959167.11</v>
      </c>
      <c r="V60" s="29">
        <v>2104.92</v>
      </c>
      <c r="W60" s="29">
        <v>4559</v>
      </c>
      <c r="Y60" s="31">
        <v>5</v>
      </c>
      <c r="Z60" s="29">
        <v>288244.06</v>
      </c>
      <c r="AA60" s="29">
        <v>305821.49</v>
      </c>
      <c r="AD60" s="32">
        <v>-108.75</v>
      </c>
      <c r="AE60" s="32">
        <v>-520.32000000000005</v>
      </c>
      <c r="AF60" s="32">
        <v>-505</v>
      </c>
      <c r="AG60" s="32">
        <v>-15.32</v>
      </c>
      <c r="AH60" s="32">
        <v>-326.25</v>
      </c>
      <c r="AI60" s="32">
        <v>-2104.92</v>
      </c>
      <c r="AJ60" s="32">
        <v>-1182.4100000000001</v>
      </c>
      <c r="AK60" s="32">
        <v>-1187</v>
      </c>
      <c r="AL60" s="32">
        <v>-4559</v>
      </c>
      <c r="AM60" s="32">
        <v>4.59</v>
      </c>
      <c r="AN60" s="32">
        <v>-1</v>
      </c>
      <c r="AO60" s="32">
        <v>1</v>
      </c>
    </row>
    <row r="61" spans="1:41">
      <c r="A61" s="40" t="s">
        <v>733</v>
      </c>
      <c r="B61" s="22" t="s">
        <v>734</v>
      </c>
      <c r="C61" s="29">
        <v>481.3</v>
      </c>
      <c r="D61" s="29">
        <v>352</v>
      </c>
      <c r="E61" s="29">
        <v>-129.30000000000001</v>
      </c>
      <c r="F61" s="30">
        <v>-0.36732954545454544</v>
      </c>
      <c r="H61" s="29">
        <v>2322.12</v>
      </c>
      <c r="I61" s="29">
        <v>2221</v>
      </c>
      <c r="J61" s="29">
        <v>-101.12</v>
      </c>
      <c r="K61" s="30">
        <v>-4.5529040972534893E-2</v>
      </c>
      <c r="O61" s="29">
        <v>0</v>
      </c>
      <c r="S61" s="29">
        <v>0</v>
      </c>
      <c r="T61" s="29">
        <v>898420.76</v>
      </c>
      <c r="U61" s="29">
        <v>959167.11</v>
      </c>
      <c r="V61" s="29">
        <v>1102.4000000000001</v>
      </c>
      <c r="W61" s="29">
        <v>1800</v>
      </c>
      <c r="Y61" s="31">
        <v>5</v>
      </c>
      <c r="Z61" s="29">
        <v>288244.06</v>
      </c>
      <c r="AA61" s="29">
        <v>305821.49</v>
      </c>
      <c r="AD61" s="32">
        <v>0</v>
      </c>
      <c r="AE61" s="32">
        <v>-146.88</v>
      </c>
      <c r="AF61" s="32">
        <v>-150</v>
      </c>
      <c r="AG61" s="32">
        <v>3.12</v>
      </c>
      <c r="AH61" s="32">
        <v>0</v>
      </c>
      <c r="AI61" s="32">
        <v>-1102.4000000000001</v>
      </c>
      <c r="AJ61" s="32">
        <v>-938.44</v>
      </c>
      <c r="AK61" s="32">
        <v>-450</v>
      </c>
      <c r="AL61" s="32">
        <v>-1800</v>
      </c>
      <c r="AM61" s="32">
        <v>-488.44</v>
      </c>
      <c r="AN61" s="32">
        <v>-1</v>
      </c>
      <c r="AO61" s="32">
        <v>1</v>
      </c>
    </row>
    <row r="62" spans="1:41">
      <c r="A62" s="40" t="s">
        <v>735</v>
      </c>
      <c r="B62" s="22" t="s">
        <v>736</v>
      </c>
      <c r="C62" s="29">
        <v>152.59</v>
      </c>
      <c r="D62" s="29">
        <v>150</v>
      </c>
      <c r="E62" s="29">
        <v>-2.59</v>
      </c>
      <c r="F62" s="30">
        <v>-1.7266666666666666E-2</v>
      </c>
      <c r="H62" s="29">
        <v>1396.21</v>
      </c>
      <c r="I62" s="29">
        <v>900</v>
      </c>
      <c r="J62" s="29">
        <v>-496.21</v>
      </c>
      <c r="K62" s="30">
        <v>-0.55134444444444441</v>
      </c>
      <c r="O62" s="34">
        <v>3248.04</v>
      </c>
      <c r="S62" s="34">
        <v>11459.83</v>
      </c>
      <c r="V62" s="34">
        <v>73393.189999999988</v>
      </c>
      <c r="W62" s="34">
        <v>92248.61</v>
      </c>
      <c r="Y62" s="36">
        <v>5</v>
      </c>
      <c r="AD62" s="37">
        <v>-3248.04</v>
      </c>
      <c r="AE62" s="37">
        <v>-14978.239999999998</v>
      </c>
      <c r="AF62" s="37">
        <v>-8353</v>
      </c>
      <c r="AG62" s="37">
        <v>-6625.24</v>
      </c>
      <c r="AH62" s="37">
        <v>-11459.83</v>
      </c>
      <c r="AI62" s="37">
        <v>-73393.189999999988</v>
      </c>
      <c r="AJ62" s="37">
        <v>-34601.460000000006</v>
      </c>
      <c r="AK62" s="37">
        <v>-22953.7</v>
      </c>
      <c r="AL62" s="37">
        <v>-92248.61</v>
      </c>
      <c r="AM62" s="37">
        <v>-11647.76</v>
      </c>
    </row>
    <row r="63" spans="1:41">
      <c r="B63" s="33" t="s">
        <v>726</v>
      </c>
      <c r="C63" s="34">
        <v>10613.019999999999</v>
      </c>
      <c r="D63" s="34">
        <v>7343.09</v>
      </c>
      <c r="E63" s="34">
        <v>-3269.9300000000003</v>
      </c>
      <c r="F63" s="35">
        <v>-0.4453070846196901</v>
      </c>
      <c r="H63" s="34">
        <v>60956.37</v>
      </c>
      <c r="I63" s="34">
        <v>44897.49</v>
      </c>
      <c r="J63" s="34">
        <v>-16058.88</v>
      </c>
      <c r="K63" s="35">
        <v>-0.35767879228883398</v>
      </c>
      <c r="O63" s="34">
        <v>32912.870000000003</v>
      </c>
      <c r="S63" s="34">
        <v>94674.96</v>
      </c>
      <c r="V63" s="34">
        <v>383009.92000000004</v>
      </c>
      <c r="W63" s="34">
        <v>404584.61</v>
      </c>
      <c r="Y63" s="36">
        <v>5</v>
      </c>
      <c r="AD63" s="37">
        <v>-32912.870000000003</v>
      </c>
      <c r="AE63" s="37">
        <v>-50220.73</v>
      </c>
      <c r="AF63" s="37">
        <v>-43502</v>
      </c>
      <c r="AG63" s="37">
        <v>-6718.7300000000005</v>
      </c>
      <c r="AH63" s="37">
        <v>-94674.96</v>
      </c>
      <c r="AI63" s="37">
        <v>-383009.92000000004</v>
      </c>
      <c r="AJ63" s="37">
        <v>-119097.13</v>
      </c>
      <c r="AK63" s="37">
        <v>-105168.7</v>
      </c>
      <c r="AL63" s="37">
        <v>-404584.61</v>
      </c>
      <c r="AM63" s="37">
        <v>-13928.43</v>
      </c>
    </row>
    <row r="64" spans="1:41">
      <c r="B64" s="33" t="s">
        <v>711</v>
      </c>
      <c r="C64" s="34">
        <v>36015.040000000001</v>
      </c>
      <c r="D64" s="34">
        <v>31291.09</v>
      </c>
      <c r="E64" s="34">
        <v>-4723.95</v>
      </c>
      <c r="F64" s="35">
        <v>-0.15096789533378352</v>
      </c>
      <c r="H64" s="34">
        <v>227552.55000000002</v>
      </c>
      <c r="I64" s="34">
        <v>198126.49</v>
      </c>
      <c r="J64" s="34">
        <v>-29426.06</v>
      </c>
      <c r="K64" s="35">
        <v>-0.14852158335818699</v>
      </c>
    </row>
    <row r="65" spans="1:41">
      <c r="A65" s="27" t="s">
        <v>737</v>
      </c>
      <c r="O65" s="29">
        <v>0</v>
      </c>
      <c r="S65" s="29">
        <v>0</v>
      </c>
      <c r="T65" s="29">
        <v>898420.76</v>
      </c>
      <c r="U65" s="29">
        <v>959167.11</v>
      </c>
      <c r="V65" s="29">
        <v>0</v>
      </c>
      <c r="W65" s="29">
        <v>1200</v>
      </c>
      <c r="Y65" s="31">
        <v>5</v>
      </c>
      <c r="Z65" s="29">
        <v>288244.06</v>
      </c>
      <c r="AA65" s="29">
        <v>305821.49</v>
      </c>
      <c r="AD65" s="32">
        <v>0</v>
      </c>
      <c r="AE65" s="32">
        <v>0</v>
      </c>
      <c r="AF65" s="32">
        <v>-100</v>
      </c>
      <c r="AG65" s="32">
        <v>100</v>
      </c>
      <c r="AH65" s="32">
        <v>0</v>
      </c>
      <c r="AI65" s="32">
        <v>0</v>
      </c>
      <c r="AJ65" s="32">
        <v>0</v>
      </c>
      <c r="AK65" s="32">
        <v>-300</v>
      </c>
      <c r="AL65" s="32">
        <v>-1200</v>
      </c>
      <c r="AM65" s="32">
        <v>300</v>
      </c>
      <c r="AN65" s="32">
        <v>-1</v>
      </c>
      <c r="AO65" s="32">
        <v>1</v>
      </c>
    </row>
    <row r="66" spans="1:41">
      <c r="A66" s="28" t="s">
        <v>738</v>
      </c>
      <c r="B66" s="22" t="s">
        <v>739</v>
      </c>
      <c r="C66" s="29">
        <v>0</v>
      </c>
      <c r="D66" s="29">
        <v>100</v>
      </c>
      <c r="E66" s="29">
        <v>100</v>
      </c>
      <c r="F66" s="30">
        <v>1</v>
      </c>
      <c r="H66" s="29">
        <v>0</v>
      </c>
      <c r="I66" s="29">
        <v>600</v>
      </c>
      <c r="J66" s="29">
        <v>600</v>
      </c>
      <c r="K66" s="30">
        <v>1</v>
      </c>
      <c r="O66" s="29">
        <v>0</v>
      </c>
      <c r="S66" s="29">
        <v>0</v>
      </c>
      <c r="T66" s="29">
        <v>898420.76</v>
      </c>
      <c r="U66" s="29">
        <v>959167.11</v>
      </c>
      <c r="V66" s="29">
        <v>21419.15</v>
      </c>
      <c r="W66" s="29">
        <v>31380</v>
      </c>
      <c r="Y66" s="31">
        <v>5</v>
      </c>
      <c r="Z66" s="29">
        <v>288244.06</v>
      </c>
      <c r="AA66" s="29">
        <v>305821.49</v>
      </c>
      <c r="AD66" s="32">
        <v>0</v>
      </c>
      <c r="AE66" s="32">
        <v>-2415.46</v>
      </c>
      <c r="AF66" s="32">
        <v>-2615</v>
      </c>
      <c r="AG66" s="32">
        <v>199.54</v>
      </c>
      <c r="AH66" s="32">
        <v>0</v>
      </c>
      <c r="AI66" s="32">
        <v>-21419.15</v>
      </c>
      <c r="AJ66" s="32">
        <v>-7241.94</v>
      </c>
      <c r="AK66" s="32">
        <v>-7845</v>
      </c>
      <c r="AL66" s="32">
        <v>-31380</v>
      </c>
      <c r="AM66" s="32">
        <v>603.05999999999995</v>
      </c>
      <c r="AN66" s="32">
        <v>-1</v>
      </c>
      <c r="AO66" s="32">
        <v>1</v>
      </c>
    </row>
    <row r="67" spans="1:41">
      <c r="A67" s="28" t="s">
        <v>740</v>
      </c>
      <c r="B67" s="22" t="s">
        <v>741</v>
      </c>
      <c r="C67" s="29">
        <v>2413.98</v>
      </c>
      <c r="D67" s="29">
        <v>2615</v>
      </c>
      <c r="E67" s="29">
        <v>201.02</v>
      </c>
      <c r="F67" s="30">
        <v>7.6871892925430216E-2</v>
      </c>
      <c r="H67" s="29">
        <v>14483.88</v>
      </c>
      <c r="I67" s="29">
        <v>15690</v>
      </c>
      <c r="J67" s="29">
        <v>1206.1199999999999</v>
      </c>
      <c r="K67" s="30">
        <v>7.6871892925430216E-2</v>
      </c>
      <c r="O67" s="29">
        <v>0</v>
      </c>
      <c r="S67" s="29">
        <v>0</v>
      </c>
      <c r="T67" s="29">
        <v>898420.76</v>
      </c>
      <c r="U67" s="29">
        <v>959167.11</v>
      </c>
      <c r="V67" s="29">
        <v>1393.77</v>
      </c>
      <c r="W67" s="29">
        <v>3000</v>
      </c>
      <c r="Y67" s="31">
        <v>5</v>
      </c>
      <c r="Z67" s="29">
        <v>288244.06</v>
      </c>
      <c r="AA67" s="29">
        <v>305821.49</v>
      </c>
      <c r="AD67" s="32">
        <v>0</v>
      </c>
      <c r="AE67" s="32">
        <v>-56.36</v>
      </c>
      <c r="AF67" s="32">
        <v>-250</v>
      </c>
      <c r="AG67" s="32">
        <v>193.64</v>
      </c>
      <c r="AH67" s="32">
        <v>0</v>
      </c>
      <c r="AI67" s="32">
        <v>-1393.77</v>
      </c>
      <c r="AJ67" s="32">
        <v>-173.08</v>
      </c>
      <c r="AK67" s="32">
        <v>-750</v>
      </c>
      <c r="AL67" s="32">
        <v>-3000</v>
      </c>
      <c r="AM67" s="32">
        <v>576.91999999999996</v>
      </c>
      <c r="AN67" s="32">
        <v>-1</v>
      </c>
      <c r="AO67" s="32">
        <v>1</v>
      </c>
    </row>
    <row r="68" spans="1:41">
      <c r="A68" s="28" t="s">
        <v>742</v>
      </c>
      <c r="B68" s="22" t="s">
        <v>743</v>
      </c>
      <c r="C68" s="29">
        <v>167.78</v>
      </c>
      <c r="D68" s="29">
        <v>250</v>
      </c>
      <c r="E68" s="29">
        <v>82.22</v>
      </c>
      <c r="F68" s="30">
        <v>0.32888000000000001</v>
      </c>
      <c r="H68" s="29">
        <v>627.66</v>
      </c>
      <c r="I68" s="29">
        <v>1500</v>
      </c>
      <c r="J68" s="29">
        <v>872.34</v>
      </c>
      <c r="K68" s="30">
        <v>0.58155999999999997</v>
      </c>
      <c r="O68" s="29">
        <v>181.06</v>
      </c>
      <c r="S68" s="29">
        <v>543.17999999999995</v>
      </c>
      <c r="T68" s="29">
        <v>898420.76</v>
      </c>
      <c r="U68" s="29">
        <v>959167.11</v>
      </c>
      <c r="V68" s="29">
        <v>5369.1</v>
      </c>
      <c r="W68" s="29">
        <v>0</v>
      </c>
      <c r="Y68" s="31">
        <v>5</v>
      </c>
      <c r="Z68" s="29">
        <v>288244.06</v>
      </c>
      <c r="AA68" s="29">
        <v>305821.49</v>
      </c>
      <c r="AD68" s="32">
        <v>-181.06</v>
      </c>
      <c r="AE68" s="32">
        <v>0</v>
      </c>
      <c r="AF68" s="32">
        <v>0</v>
      </c>
      <c r="AG68" s="32">
        <v>0</v>
      </c>
      <c r="AH68" s="32">
        <v>-543.17999999999995</v>
      </c>
      <c r="AI68" s="32">
        <v>-5369.1</v>
      </c>
      <c r="AJ68" s="32">
        <v>-2726.49</v>
      </c>
      <c r="AK68" s="32">
        <v>0</v>
      </c>
      <c r="AL68" s="32">
        <v>0</v>
      </c>
      <c r="AM68" s="32">
        <v>-2726.49</v>
      </c>
      <c r="AN68" s="32">
        <v>-1</v>
      </c>
      <c r="AO68" s="32">
        <v>1</v>
      </c>
    </row>
    <row r="69" spans="1:41">
      <c r="A69" s="28" t="s">
        <v>744</v>
      </c>
      <c r="B69" s="22" t="s">
        <v>745</v>
      </c>
      <c r="C69" s="29">
        <v>0</v>
      </c>
      <c r="D69" s="29">
        <v>0</v>
      </c>
      <c r="E69" s="29">
        <v>0</v>
      </c>
      <c r="F69" s="30">
        <v>0</v>
      </c>
      <c r="H69" s="29">
        <v>2726.49</v>
      </c>
      <c r="I69" s="29">
        <v>0</v>
      </c>
      <c r="J69" s="29">
        <v>-2726.49</v>
      </c>
      <c r="K69" s="30">
        <v>-1</v>
      </c>
      <c r="O69" s="29">
        <v>0</v>
      </c>
      <c r="S69" s="29">
        <v>0</v>
      </c>
      <c r="T69" s="29">
        <v>898420.76</v>
      </c>
      <c r="U69" s="29">
        <v>959167.11</v>
      </c>
      <c r="V69" s="29">
        <v>0</v>
      </c>
      <c r="W69" s="29">
        <v>1200</v>
      </c>
      <c r="Y69" s="31">
        <v>5</v>
      </c>
      <c r="Z69" s="29">
        <v>288244.06</v>
      </c>
      <c r="AA69" s="29">
        <v>305821.49</v>
      </c>
      <c r="AD69" s="32">
        <v>0</v>
      </c>
      <c r="AE69" s="32">
        <v>0</v>
      </c>
      <c r="AF69" s="32">
        <v>-100</v>
      </c>
      <c r="AG69" s="32">
        <v>100</v>
      </c>
      <c r="AH69" s="32">
        <v>0</v>
      </c>
      <c r="AI69" s="32">
        <v>0</v>
      </c>
      <c r="AJ69" s="32">
        <v>0</v>
      </c>
      <c r="AK69" s="32">
        <v>-300</v>
      </c>
      <c r="AL69" s="32">
        <v>-1200</v>
      </c>
      <c r="AM69" s="32">
        <v>300</v>
      </c>
      <c r="AN69" s="32">
        <v>-1</v>
      </c>
      <c r="AO69" s="32">
        <v>1</v>
      </c>
    </row>
    <row r="70" spans="1:41">
      <c r="A70" s="28" t="s">
        <v>746</v>
      </c>
      <c r="B70" s="22" t="s">
        <v>747</v>
      </c>
      <c r="C70" s="29">
        <v>0</v>
      </c>
      <c r="D70" s="29">
        <v>100</v>
      </c>
      <c r="E70" s="29">
        <v>100</v>
      </c>
      <c r="F70" s="30">
        <v>1</v>
      </c>
      <c r="H70" s="29">
        <v>0</v>
      </c>
      <c r="I70" s="29">
        <v>600</v>
      </c>
      <c r="J70" s="29">
        <v>600</v>
      </c>
      <c r="K70" s="30">
        <v>1</v>
      </c>
      <c r="O70" s="34">
        <v>181.06</v>
      </c>
      <c r="S70" s="34">
        <v>543.17999999999995</v>
      </c>
      <c r="V70" s="34">
        <v>28182.020000000004</v>
      </c>
      <c r="W70" s="34">
        <v>36780</v>
      </c>
      <c r="Y70" s="36">
        <v>5</v>
      </c>
      <c r="AD70" s="37">
        <v>-181.06</v>
      </c>
      <c r="AE70" s="37">
        <v>-2471.8200000000002</v>
      </c>
      <c r="AF70" s="37">
        <v>-3065</v>
      </c>
      <c r="AG70" s="37">
        <v>593.17999999999995</v>
      </c>
      <c r="AH70" s="37">
        <v>-543.17999999999995</v>
      </c>
      <c r="AI70" s="37">
        <v>-28182.020000000004</v>
      </c>
      <c r="AJ70" s="37">
        <v>-10141.509999999998</v>
      </c>
      <c r="AK70" s="37">
        <v>-9195</v>
      </c>
      <c r="AL70" s="37">
        <v>-36780</v>
      </c>
      <c r="AM70" s="37">
        <v>-946.50999999999976</v>
      </c>
    </row>
    <row r="71" spans="1:41">
      <c r="B71" s="33" t="s">
        <v>737</v>
      </c>
      <c r="C71" s="34">
        <v>2581.7600000000002</v>
      </c>
      <c r="D71" s="34">
        <v>3065</v>
      </c>
      <c r="E71" s="34">
        <v>483.24</v>
      </c>
      <c r="F71" s="35">
        <v>0.15766394779771614</v>
      </c>
      <c r="H71" s="34">
        <v>17838.03</v>
      </c>
      <c r="I71" s="34">
        <v>18390</v>
      </c>
      <c r="J71" s="34">
        <v>551.97000000000025</v>
      </c>
      <c r="K71" s="35">
        <v>3.0014681892332803E-2</v>
      </c>
    </row>
    <row r="72" spans="1:41">
      <c r="A72" s="27" t="s">
        <v>59</v>
      </c>
      <c r="O72" s="29">
        <v>3610.58</v>
      </c>
      <c r="S72" s="29">
        <v>9871</v>
      </c>
      <c r="T72" s="29">
        <v>898420.76</v>
      </c>
      <c r="U72" s="29">
        <v>959167.11</v>
      </c>
      <c r="V72" s="29">
        <v>26642.86</v>
      </c>
      <c r="W72" s="29">
        <v>27018</v>
      </c>
      <c r="Y72" s="31">
        <v>5</v>
      </c>
      <c r="Z72" s="29">
        <v>288244.06</v>
      </c>
      <c r="AA72" s="29">
        <v>305821.49</v>
      </c>
      <c r="AD72" s="32">
        <v>-3610.58</v>
      </c>
      <c r="AE72" s="32">
        <v>-1130.8699999999999</v>
      </c>
      <c r="AF72" s="32">
        <v>-2860</v>
      </c>
      <c r="AG72" s="32">
        <v>1729.13</v>
      </c>
      <c r="AH72" s="32">
        <v>-9871</v>
      </c>
      <c r="AI72" s="32">
        <v>-26642.86</v>
      </c>
      <c r="AJ72" s="32">
        <v>-3600.11</v>
      </c>
      <c r="AK72" s="32">
        <v>-7625</v>
      </c>
      <c r="AL72" s="32">
        <v>-27018</v>
      </c>
      <c r="AM72" s="32">
        <v>4024.89</v>
      </c>
      <c r="AN72" s="32">
        <v>-1</v>
      </c>
      <c r="AO72" s="32">
        <v>1</v>
      </c>
    </row>
    <row r="73" spans="1:41">
      <c r="A73" s="28" t="s">
        <v>748</v>
      </c>
      <c r="B73" s="22" t="s">
        <v>749</v>
      </c>
      <c r="C73" s="29">
        <v>933.92</v>
      </c>
      <c r="D73" s="29">
        <v>1351</v>
      </c>
      <c r="E73" s="29">
        <v>417.08</v>
      </c>
      <c r="F73" s="30">
        <v>0.30871946706143599</v>
      </c>
      <c r="G73" s="22" t="s">
        <v>1182</v>
      </c>
      <c r="H73" s="29">
        <v>6437.53</v>
      </c>
      <c r="I73" s="29">
        <v>14386</v>
      </c>
      <c r="J73" s="29">
        <v>7948.47</v>
      </c>
      <c r="K73" s="30">
        <v>0.55251424996524401</v>
      </c>
      <c r="O73" s="29">
        <v>0</v>
      </c>
      <c r="S73" s="29">
        <v>0</v>
      </c>
      <c r="T73" s="29">
        <v>898420.76</v>
      </c>
      <c r="U73" s="29">
        <v>959167.11</v>
      </c>
      <c r="V73" s="29">
        <v>9558.4699999999993</v>
      </c>
      <c r="W73" s="29">
        <v>9000</v>
      </c>
      <c r="Y73" s="31">
        <v>5</v>
      </c>
      <c r="Z73" s="29">
        <v>288244.06</v>
      </c>
      <c r="AA73" s="29">
        <v>305821.49</v>
      </c>
      <c r="AD73" s="32">
        <v>0</v>
      </c>
      <c r="AE73" s="32">
        <v>-8108.07</v>
      </c>
      <c r="AF73" s="32">
        <v>-750</v>
      </c>
      <c r="AG73" s="32">
        <v>-7358.07</v>
      </c>
      <c r="AH73" s="32">
        <v>0</v>
      </c>
      <c r="AI73" s="32">
        <v>-9558.4699999999993</v>
      </c>
      <c r="AJ73" s="32">
        <v>-13949.76</v>
      </c>
      <c r="AK73" s="32">
        <v>-2250</v>
      </c>
      <c r="AL73" s="32">
        <v>-9000</v>
      </c>
      <c r="AM73" s="32">
        <v>-11699.76</v>
      </c>
      <c r="AN73" s="32">
        <v>-1</v>
      </c>
      <c r="AO73" s="32">
        <v>1</v>
      </c>
    </row>
    <row r="74" spans="1:41">
      <c r="A74" s="28" t="s">
        <v>750</v>
      </c>
      <c r="B74" s="22" t="s">
        <v>751</v>
      </c>
      <c r="C74" s="29">
        <v>225.1</v>
      </c>
      <c r="D74" s="29">
        <v>750</v>
      </c>
      <c r="E74" s="29">
        <v>524.9</v>
      </c>
      <c r="F74" s="30">
        <v>0.69986666666666664</v>
      </c>
      <c r="H74" s="29">
        <v>14071.18</v>
      </c>
      <c r="I74" s="29">
        <v>4500</v>
      </c>
      <c r="J74" s="29">
        <v>-9571.18</v>
      </c>
      <c r="K74" s="30">
        <v>-2.1269288888888891</v>
      </c>
      <c r="O74" s="29">
        <v>22151.21</v>
      </c>
      <c r="S74" s="29">
        <v>67822.94</v>
      </c>
      <c r="T74" s="29">
        <v>898420.76</v>
      </c>
      <c r="U74" s="29">
        <v>959167.11</v>
      </c>
      <c r="V74" s="29">
        <v>207905.79</v>
      </c>
      <c r="W74" s="29">
        <v>276000</v>
      </c>
      <c r="Y74" s="31">
        <v>5</v>
      </c>
      <c r="Z74" s="29">
        <v>288244.06</v>
      </c>
      <c r="AA74" s="29">
        <v>305821.49</v>
      </c>
      <c r="AD74" s="32">
        <v>-22151.21</v>
      </c>
      <c r="AE74" s="32">
        <v>-12773.54</v>
      </c>
      <c r="AF74" s="32">
        <v>-23000</v>
      </c>
      <c r="AG74" s="32">
        <v>10226.459999999999</v>
      </c>
      <c r="AH74" s="32">
        <v>-67822.94</v>
      </c>
      <c r="AI74" s="32">
        <v>-207905.79</v>
      </c>
      <c r="AJ74" s="32">
        <v>-47355.68</v>
      </c>
      <c r="AK74" s="32">
        <v>-69000</v>
      </c>
      <c r="AL74" s="32">
        <v>-276000</v>
      </c>
      <c r="AM74" s="32">
        <v>21644.32</v>
      </c>
      <c r="AN74" s="32">
        <v>-1</v>
      </c>
      <c r="AO74" s="32">
        <v>1</v>
      </c>
    </row>
    <row r="75" spans="1:41">
      <c r="A75" s="28" t="s">
        <v>754</v>
      </c>
      <c r="B75" s="22" t="s">
        <v>755</v>
      </c>
      <c r="C75" s="29">
        <v>13528.23</v>
      </c>
      <c r="D75" s="29">
        <v>23000</v>
      </c>
      <c r="E75" s="29">
        <v>9471.77</v>
      </c>
      <c r="F75" s="30">
        <v>0.41181608695652172</v>
      </c>
      <c r="G75" s="22" t="s">
        <v>1183</v>
      </c>
      <c r="H75" s="29">
        <v>85066.29</v>
      </c>
      <c r="I75" s="29">
        <v>138000</v>
      </c>
      <c r="J75" s="29">
        <v>52933.71</v>
      </c>
      <c r="K75" s="30">
        <v>0.38357760869565216</v>
      </c>
      <c r="O75" s="29">
        <v>0</v>
      </c>
      <c r="S75" s="29">
        <v>0</v>
      </c>
      <c r="T75" s="29">
        <v>898420.76</v>
      </c>
      <c r="U75" s="29">
        <v>959167.11</v>
      </c>
      <c r="V75" s="29">
        <v>0</v>
      </c>
      <c r="W75" s="29">
        <v>8250</v>
      </c>
      <c r="Y75" s="31">
        <v>5</v>
      </c>
      <c r="Z75" s="29">
        <v>288244.06</v>
      </c>
      <c r="AA75" s="29">
        <v>305821.49</v>
      </c>
      <c r="AD75" s="32">
        <v>0</v>
      </c>
      <c r="AE75" s="32">
        <v>0</v>
      </c>
      <c r="AF75" s="32">
        <v>-750</v>
      </c>
      <c r="AG75" s="32">
        <v>750</v>
      </c>
      <c r="AH75" s="32">
        <v>0</v>
      </c>
      <c r="AI75" s="32">
        <v>0</v>
      </c>
      <c r="AJ75" s="32">
        <v>0</v>
      </c>
      <c r="AK75" s="32">
        <v>-1750</v>
      </c>
      <c r="AL75" s="32">
        <v>-8250</v>
      </c>
      <c r="AM75" s="32">
        <v>1750</v>
      </c>
      <c r="AN75" s="32">
        <v>-1</v>
      </c>
      <c r="AO75" s="32">
        <v>1</v>
      </c>
    </row>
    <row r="76" spans="1:41">
      <c r="A76" s="28" t="s">
        <v>1184</v>
      </c>
      <c r="B76" s="22" t="s">
        <v>1185</v>
      </c>
      <c r="C76" s="29">
        <v>0</v>
      </c>
      <c r="D76" s="29">
        <v>750</v>
      </c>
      <c r="E76" s="29">
        <v>750</v>
      </c>
      <c r="F76" s="30">
        <v>1</v>
      </c>
      <c r="H76" s="29">
        <v>0</v>
      </c>
      <c r="I76" s="29">
        <v>4000</v>
      </c>
      <c r="J76" s="29">
        <v>4000</v>
      </c>
      <c r="K76" s="30">
        <v>1</v>
      </c>
      <c r="O76" s="29">
        <v>0</v>
      </c>
      <c r="S76" s="29">
        <v>0</v>
      </c>
      <c r="T76" s="29">
        <v>898420.76</v>
      </c>
      <c r="U76" s="29">
        <v>959167.11</v>
      </c>
      <c r="V76" s="29">
        <v>2507.75</v>
      </c>
      <c r="W76" s="29">
        <v>2000</v>
      </c>
      <c r="Y76" s="31">
        <v>5</v>
      </c>
      <c r="Z76" s="29">
        <v>288244.06</v>
      </c>
      <c r="AA76" s="29">
        <v>305821.49</v>
      </c>
      <c r="AD76" s="32">
        <v>0</v>
      </c>
      <c r="AE76" s="32">
        <v>-1205</v>
      </c>
      <c r="AF76" s="32">
        <v>0</v>
      </c>
      <c r="AG76" s="32">
        <v>-1205</v>
      </c>
      <c r="AH76" s="32">
        <v>0</v>
      </c>
      <c r="AI76" s="32">
        <v>-2507.75</v>
      </c>
      <c r="AJ76" s="32">
        <v>-1205</v>
      </c>
      <c r="AK76" s="32">
        <v>-500</v>
      </c>
      <c r="AL76" s="32">
        <v>-2000</v>
      </c>
      <c r="AM76" s="32">
        <v>-705</v>
      </c>
      <c r="AN76" s="32">
        <v>-1</v>
      </c>
      <c r="AO76" s="32">
        <v>1</v>
      </c>
    </row>
    <row r="77" spans="1:41">
      <c r="A77" s="28" t="s">
        <v>1064</v>
      </c>
      <c r="B77" s="22" t="s">
        <v>1065</v>
      </c>
      <c r="C77" s="29">
        <v>0</v>
      </c>
      <c r="D77" s="29">
        <v>0</v>
      </c>
      <c r="E77" s="29">
        <v>0</v>
      </c>
      <c r="F77" s="30">
        <v>0</v>
      </c>
      <c r="H77" s="29">
        <v>0</v>
      </c>
      <c r="I77" s="29">
        <v>1000</v>
      </c>
      <c r="J77" s="29">
        <v>1000</v>
      </c>
      <c r="K77" s="30">
        <v>1</v>
      </c>
      <c r="O77" s="29">
        <v>4254.2</v>
      </c>
      <c r="S77" s="29">
        <v>18069.57</v>
      </c>
      <c r="T77" s="29">
        <v>898420.76</v>
      </c>
      <c r="U77" s="29">
        <v>959167.11</v>
      </c>
      <c r="V77" s="29">
        <v>65554.77</v>
      </c>
      <c r="W77" s="29">
        <v>51600</v>
      </c>
      <c r="Y77" s="31">
        <v>5</v>
      </c>
      <c r="Z77" s="29">
        <v>288244.06</v>
      </c>
      <c r="AA77" s="29">
        <v>305821.49</v>
      </c>
      <c r="AD77" s="32">
        <v>-4254.2</v>
      </c>
      <c r="AE77" s="32">
        <v>-5009.8900000000003</v>
      </c>
      <c r="AF77" s="32">
        <v>-4300</v>
      </c>
      <c r="AG77" s="32">
        <v>-709.89</v>
      </c>
      <c r="AH77" s="32">
        <v>-18069.57</v>
      </c>
      <c r="AI77" s="32">
        <v>-65554.77</v>
      </c>
      <c r="AJ77" s="32">
        <v>-17655.38</v>
      </c>
      <c r="AK77" s="32">
        <v>-12900</v>
      </c>
      <c r="AL77" s="32">
        <v>-51600</v>
      </c>
      <c r="AM77" s="32">
        <v>-4755.38</v>
      </c>
      <c r="AN77" s="32">
        <v>-1</v>
      </c>
      <c r="AO77" s="32">
        <v>1</v>
      </c>
    </row>
    <row r="78" spans="1:41">
      <c r="A78" s="28" t="s">
        <v>756</v>
      </c>
      <c r="B78" s="22" t="s">
        <v>757</v>
      </c>
      <c r="C78" s="29">
        <v>5613.93</v>
      </c>
      <c r="D78" s="29">
        <v>4300</v>
      </c>
      <c r="E78" s="29">
        <v>-1313.93</v>
      </c>
      <c r="F78" s="30">
        <v>-0.30556511627906979</v>
      </c>
      <c r="G78" s="22" t="s">
        <v>1186</v>
      </c>
      <c r="H78" s="29">
        <v>34650.44</v>
      </c>
      <c r="I78" s="29">
        <v>25800</v>
      </c>
      <c r="J78" s="29">
        <v>-8850.44</v>
      </c>
      <c r="K78" s="30">
        <v>-0.34304031007751939</v>
      </c>
      <c r="O78" s="29">
        <v>0</v>
      </c>
      <c r="S78" s="29">
        <v>0</v>
      </c>
      <c r="T78" s="29">
        <v>898420.76</v>
      </c>
      <c r="U78" s="29">
        <v>959167.11</v>
      </c>
      <c r="V78" s="29">
        <v>3342.5</v>
      </c>
      <c r="W78" s="29">
        <v>27178</v>
      </c>
      <c r="Y78" s="31">
        <v>5</v>
      </c>
      <c r="Z78" s="29">
        <v>288244.06</v>
      </c>
      <c r="AA78" s="29">
        <v>305821.49</v>
      </c>
      <c r="AD78" s="32">
        <v>0</v>
      </c>
      <c r="AE78" s="32">
        <v>-1782.66</v>
      </c>
      <c r="AF78" s="32">
        <v>-1783</v>
      </c>
      <c r="AG78" s="32">
        <v>0.34</v>
      </c>
      <c r="AH78" s="32">
        <v>0</v>
      </c>
      <c r="AI78" s="32">
        <v>-3342.5</v>
      </c>
      <c r="AJ78" s="32">
        <v>-4679.49</v>
      </c>
      <c r="AK78" s="32">
        <v>-4681</v>
      </c>
      <c r="AL78" s="32">
        <v>-27178</v>
      </c>
      <c r="AM78" s="32">
        <v>1.51</v>
      </c>
      <c r="AN78" s="32">
        <v>-1</v>
      </c>
      <c r="AO78" s="32">
        <v>1</v>
      </c>
    </row>
    <row r="79" spans="1:41">
      <c r="A79" s="28" t="s">
        <v>758</v>
      </c>
      <c r="B79" s="22" t="s">
        <v>759</v>
      </c>
      <c r="C79" s="29">
        <v>2451.16</v>
      </c>
      <c r="D79" s="29">
        <v>2452</v>
      </c>
      <c r="E79" s="29">
        <v>0.84</v>
      </c>
      <c r="F79" s="30">
        <v>3.4257748776508971E-4</v>
      </c>
      <c r="H79" s="29">
        <v>11364.47</v>
      </c>
      <c r="I79" s="29">
        <v>11368</v>
      </c>
      <c r="J79" s="29">
        <v>3.53</v>
      </c>
      <c r="K79" s="30">
        <v>3.105207600281492E-4</v>
      </c>
      <c r="O79" s="29">
        <v>916</v>
      </c>
      <c r="S79" s="29">
        <v>2554</v>
      </c>
      <c r="T79" s="29">
        <v>898420.76</v>
      </c>
      <c r="U79" s="29">
        <v>959167.11</v>
      </c>
      <c r="V79" s="29">
        <v>14675.41</v>
      </c>
      <c r="W79" s="29">
        <v>16320</v>
      </c>
      <c r="Y79" s="31">
        <v>5</v>
      </c>
      <c r="Z79" s="29">
        <v>288244.06</v>
      </c>
      <c r="AA79" s="29">
        <v>305821.49</v>
      </c>
      <c r="AD79" s="32">
        <v>-916</v>
      </c>
      <c r="AE79" s="32">
        <v>-1316.51</v>
      </c>
      <c r="AF79" s="32">
        <v>-1360</v>
      </c>
      <c r="AG79" s="32">
        <v>43.49</v>
      </c>
      <c r="AH79" s="32">
        <v>-2554</v>
      </c>
      <c r="AI79" s="32">
        <v>-14675.41</v>
      </c>
      <c r="AJ79" s="32">
        <v>-3810.95</v>
      </c>
      <c r="AK79" s="32">
        <v>-4080</v>
      </c>
      <c r="AL79" s="32">
        <v>-16320</v>
      </c>
      <c r="AM79" s="32">
        <v>269.05</v>
      </c>
      <c r="AN79" s="32">
        <v>-1</v>
      </c>
      <c r="AO79" s="32">
        <v>1</v>
      </c>
    </row>
    <row r="80" spans="1:41">
      <c r="A80" s="28" t="s">
        <v>760</v>
      </c>
      <c r="B80" s="22" t="s">
        <v>761</v>
      </c>
      <c r="C80" s="29">
        <v>1460.42</v>
      </c>
      <c r="D80" s="29">
        <v>1360</v>
      </c>
      <c r="E80" s="29">
        <v>-100.42</v>
      </c>
      <c r="F80" s="30">
        <v>-7.3838235294117649E-2</v>
      </c>
      <c r="H80" s="29">
        <v>8336.1200000000008</v>
      </c>
      <c r="I80" s="29">
        <v>8160</v>
      </c>
      <c r="J80" s="29">
        <v>-176.12</v>
      </c>
      <c r="K80" s="30">
        <v>-2.1583333333333333E-2</v>
      </c>
      <c r="O80" s="34">
        <v>30931.99</v>
      </c>
      <c r="S80" s="34">
        <v>98317.510000000009</v>
      </c>
      <c r="V80" s="34">
        <v>330187.55</v>
      </c>
      <c r="W80" s="34">
        <v>417366</v>
      </c>
      <c r="Y80" s="36">
        <v>5</v>
      </c>
      <c r="AD80" s="37">
        <v>-30931.99</v>
      </c>
      <c r="AE80" s="37">
        <v>-31326.539999999997</v>
      </c>
      <c r="AF80" s="37">
        <v>-34803</v>
      </c>
      <c r="AG80" s="37">
        <v>3476.4599999999996</v>
      </c>
      <c r="AH80" s="37">
        <v>-98317.510000000009</v>
      </c>
      <c r="AI80" s="37">
        <v>-330187.55</v>
      </c>
      <c r="AJ80" s="37">
        <v>-92256.37000000001</v>
      </c>
      <c r="AK80" s="37">
        <v>-102786</v>
      </c>
      <c r="AL80" s="37">
        <v>-417366</v>
      </c>
      <c r="AM80" s="37">
        <v>10529.63</v>
      </c>
    </row>
    <row r="81" spans="1:41">
      <c r="B81" s="33" t="s">
        <v>59</v>
      </c>
      <c r="C81" s="34">
        <v>24212.760000000002</v>
      </c>
      <c r="D81" s="34">
        <v>33963</v>
      </c>
      <c r="E81" s="34">
        <v>9750.24</v>
      </c>
      <c r="F81" s="35">
        <v>0.28708417984277007</v>
      </c>
      <c r="H81" s="34">
        <v>159926.03</v>
      </c>
      <c r="I81" s="34">
        <v>207214</v>
      </c>
      <c r="J81" s="34">
        <v>47287.969999999994</v>
      </c>
      <c r="K81" s="35">
        <v>0.22820837395156696</v>
      </c>
    </row>
    <row r="82" spans="1:41">
      <c r="A82" s="27" t="s">
        <v>53</v>
      </c>
      <c r="O82" s="29">
        <v>0</v>
      </c>
      <c r="S82" s="29">
        <v>0</v>
      </c>
      <c r="T82" s="29">
        <v>898420.76</v>
      </c>
      <c r="U82" s="29">
        <v>959167.11</v>
      </c>
      <c r="V82" s="29">
        <v>3799.69</v>
      </c>
      <c r="W82" s="29">
        <v>3000</v>
      </c>
      <c r="Y82" s="31">
        <v>5</v>
      </c>
      <c r="Z82" s="29">
        <v>288244.06</v>
      </c>
      <c r="AA82" s="29">
        <v>305821.49</v>
      </c>
      <c r="AD82" s="32">
        <v>0</v>
      </c>
      <c r="AE82" s="32">
        <v>0</v>
      </c>
      <c r="AF82" s="32">
        <v>-250</v>
      </c>
      <c r="AG82" s="32">
        <v>250</v>
      </c>
      <c r="AH82" s="32">
        <v>0</v>
      </c>
      <c r="AI82" s="32">
        <v>-3799.69</v>
      </c>
      <c r="AJ82" s="32">
        <v>-207.18</v>
      </c>
      <c r="AK82" s="32">
        <v>-750</v>
      </c>
      <c r="AL82" s="32">
        <v>-3000</v>
      </c>
      <c r="AM82" s="32">
        <v>542.82000000000005</v>
      </c>
      <c r="AN82" s="32">
        <v>-1</v>
      </c>
      <c r="AO82" s="32">
        <v>1</v>
      </c>
    </row>
    <row r="83" spans="1:41">
      <c r="A83" s="28" t="s">
        <v>762</v>
      </c>
      <c r="B83" s="22" t="s">
        <v>763</v>
      </c>
      <c r="C83" s="29">
        <v>135.16999999999999</v>
      </c>
      <c r="D83" s="29">
        <v>250</v>
      </c>
      <c r="E83" s="29">
        <v>114.83</v>
      </c>
      <c r="F83" s="30">
        <v>0.45932000000000001</v>
      </c>
      <c r="H83" s="29">
        <v>463.86</v>
      </c>
      <c r="I83" s="29">
        <v>1500</v>
      </c>
      <c r="J83" s="29">
        <v>1036.1400000000001</v>
      </c>
      <c r="K83" s="30">
        <v>0.69076000000000004</v>
      </c>
      <c r="O83" s="29">
        <v>0</v>
      </c>
      <c r="S83" s="29">
        <v>0</v>
      </c>
      <c r="T83" s="29">
        <v>898420.76</v>
      </c>
      <c r="U83" s="29">
        <v>959167.11</v>
      </c>
      <c r="V83" s="29">
        <v>13367.45</v>
      </c>
      <c r="W83" s="29">
        <v>9000</v>
      </c>
      <c r="Y83" s="31">
        <v>5</v>
      </c>
      <c r="Z83" s="29">
        <v>288244.06</v>
      </c>
      <c r="AA83" s="29">
        <v>305821.49</v>
      </c>
      <c r="AD83" s="32">
        <v>0</v>
      </c>
      <c r="AE83" s="32">
        <v>-953.47</v>
      </c>
      <c r="AF83" s="32">
        <v>-750</v>
      </c>
      <c r="AG83" s="32">
        <v>-203.47</v>
      </c>
      <c r="AH83" s="32">
        <v>0</v>
      </c>
      <c r="AI83" s="32">
        <v>-13367.45</v>
      </c>
      <c r="AJ83" s="32">
        <v>-1847.08</v>
      </c>
      <c r="AK83" s="32">
        <v>-2250</v>
      </c>
      <c r="AL83" s="32">
        <v>-9000</v>
      </c>
      <c r="AM83" s="32">
        <v>402.92</v>
      </c>
      <c r="AN83" s="32">
        <v>-1</v>
      </c>
      <c r="AO83" s="32">
        <v>1</v>
      </c>
    </row>
    <row r="84" spans="1:41">
      <c r="A84" s="28" t="s">
        <v>764</v>
      </c>
      <c r="B84" s="22" t="s">
        <v>765</v>
      </c>
      <c r="C84" s="29">
        <v>1336.37</v>
      </c>
      <c r="D84" s="29">
        <v>750</v>
      </c>
      <c r="E84" s="29">
        <v>-586.37</v>
      </c>
      <c r="F84" s="30">
        <v>-0.78182666666666667</v>
      </c>
      <c r="G84" s="22" t="s">
        <v>1187</v>
      </c>
      <c r="H84" s="29">
        <v>4872.1099999999997</v>
      </c>
      <c r="I84" s="29">
        <v>4500</v>
      </c>
      <c r="J84" s="29">
        <v>-372.11</v>
      </c>
      <c r="K84" s="30">
        <v>-8.2691111111111118E-2</v>
      </c>
      <c r="O84" s="29">
        <v>0</v>
      </c>
      <c r="S84" s="29">
        <v>0</v>
      </c>
      <c r="T84" s="29">
        <v>898420.76</v>
      </c>
      <c r="U84" s="29">
        <v>959167.11</v>
      </c>
      <c r="V84" s="29">
        <v>3072.82</v>
      </c>
      <c r="W84" s="29">
        <v>3000</v>
      </c>
      <c r="Y84" s="31">
        <v>5</v>
      </c>
      <c r="Z84" s="29">
        <v>288244.06</v>
      </c>
      <c r="AA84" s="29">
        <v>305821.49</v>
      </c>
      <c r="AD84" s="32">
        <v>0</v>
      </c>
      <c r="AE84" s="32">
        <v>-1055</v>
      </c>
      <c r="AF84" s="32">
        <v>-250</v>
      </c>
      <c r="AG84" s="32">
        <v>-805</v>
      </c>
      <c r="AH84" s="32">
        <v>0</v>
      </c>
      <c r="AI84" s="32">
        <v>-3072.82</v>
      </c>
      <c r="AJ84" s="32">
        <v>-3783.18</v>
      </c>
      <c r="AK84" s="32">
        <v>-750</v>
      </c>
      <c r="AL84" s="32">
        <v>-3000</v>
      </c>
      <c r="AM84" s="32">
        <v>-3033.18</v>
      </c>
      <c r="AN84" s="32">
        <v>-1</v>
      </c>
      <c r="AO84" s="32">
        <v>1</v>
      </c>
    </row>
    <row r="85" spans="1:41">
      <c r="A85" s="28" t="s">
        <v>766</v>
      </c>
      <c r="B85" s="22" t="s">
        <v>767</v>
      </c>
      <c r="C85" s="29">
        <v>395</v>
      </c>
      <c r="D85" s="29">
        <v>250</v>
      </c>
      <c r="E85" s="29">
        <v>-145</v>
      </c>
      <c r="F85" s="30">
        <v>-0.57999999999999996</v>
      </c>
      <c r="H85" s="29">
        <v>4687.82</v>
      </c>
      <c r="I85" s="29">
        <v>1500</v>
      </c>
      <c r="J85" s="29">
        <v>-3187.82</v>
      </c>
      <c r="K85" s="30">
        <v>-2.1252133333333334</v>
      </c>
      <c r="O85" s="29">
        <v>0</v>
      </c>
      <c r="S85" s="29">
        <v>0</v>
      </c>
      <c r="T85" s="29">
        <v>898420.76</v>
      </c>
      <c r="U85" s="29">
        <v>959167.11</v>
      </c>
      <c r="V85" s="29">
        <v>4305.24</v>
      </c>
      <c r="W85" s="29">
        <v>6000</v>
      </c>
      <c r="Y85" s="31">
        <v>5</v>
      </c>
      <c r="Z85" s="29">
        <v>288244.06</v>
      </c>
      <c r="AA85" s="29">
        <v>305821.49</v>
      </c>
      <c r="AD85" s="32">
        <v>0</v>
      </c>
      <c r="AE85" s="32">
        <v>-435</v>
      </c>
      <c r="AF85" s="32">
        <v>-500</v>
      </c>
      <c r="AG85" s="32">
        <v>65</v>
      </c>
      <c r="AH85" s="32">
        <v>0</v>
      </c>
      <c r="AI85" s="32">
        <v>-4305.24</v>
      </c>
      <c r="AJ85" s="32">
        <v>-1595</v>
      </c>
      <c r="AK85" s="32">
        <v>-1500</v>
      </c>
      <c r="AL85" s="32">
        <v>-6000</v>
      </c>
      <c r="AM85" s="32">
        <v>-95</v>
      </c>
      <c r="AN85" s="32">
        <v>-1</v>
      </c>
      <c r="AO85" s="32">
        <v>1</v>
      </c>
    </row>
    <row r="86" spans="1:41">
      <c r="A86" s="28" t="s">
        <v>768</v>
      </c>
      <c r="B86" s="22" t="s">
        <v>769</v>
      </c>
      <c r="C86" s="29">
        <v>550</v>
      </c>
      <c r="D86" s="29">
        <v>500</v>
      </c>
      <c r="E86" s="29">
        <v>-50</v>
      </c>
      <c r="F86" s="30">
        <v>-0.1</v>
      </c>
      <c r="G86" s="22" t="s">
        <v>1188</v>
      </c>
      <c r="H86" s="29">
        <v>2599.9</v>
      </c>
      <c r="I86" s="29">
        <v>3000</v>
      </c>
      <c r="J86" s="29">
        <v>400.1</v>
      </c>
      <c r="K86" s="30">
        <v>0.13336666666666666</v>
      </c>
      <c r="O86" s="29">
        <v>0</v>
      </c>
      <c r="S86" s="29">
        <v>0</v>
      </c>
      <c r="T86" s="29">
        <v>898420.76</v>
      </c>
      <c r="U86" s="29">
        <v>959167.11</v>
      </c>
      <c r="V86" s="29">
        <v>3738.37</v>
      </c>
      <c r="W86" s="29">
        <v>6000</v>
      </c>
      <c r="Y86" s="31">
        <v>5</v>
      </c>
      <c r="Z86" s="29">
        <v>288244.06</v>
      </c>
      <c r="AA86" s="29">
        <v>305821.49</v>
      </c>
      <c r="AD86" s="32">
        <v>0</v>
      </c>
      <c r="AE86" s="32">
        <v>-275</v>
      </c>
      <c r="AF86" s="32">
        <v>-500</v>
      </c>
      <c r="AG86" s="32">
        <v>225</v>
      </c>
      <c r="AH86" s="32">
        <v>0</v>
      </c>
      <c r="AI86" s="32">
        <v>-3738.37</v>
      </c>
      <c r="AJ86" s="32">
        <v>-825</v>
      </c>
      <c r="AK86" s="32">
        <v>-1500</v>
      </c>
      <c r="AL86" s="32">
        <v>-6000</v>
      </c>
      <c r="AM86" s="32">
        <v>675</v>
      </c>
      <c r="AN86" s="32">
        <v>-1</v>
      </c>
      <c r="AO86" s="32">
        <v>1</v>
      </c>
    </row>
    <row r="87" spans="1:41">
      <c r="A87" s="28" t="s">
        <v>770</v>
      </c>
      <c r="B87" s="22" t="s">
        <v>771</v>
      </c>
      <c r="C87" s="29">
        <v>75</v>
      </c>
      <c r="D87" s="29">
        <v>500</v>
      </c>
      <c r="E87" s="29">
        <v>425</v>
      </c>
      <c r="F87" s="30">
        <v>0.85</v>
      </c>
      <c r="H87" s="29">
        <v>1100</v>
      </c>
      <c r="I87" s="29">
        <v>3000</v>
      </c>
      <c r="J87" s="29">
        <v>1900</v>
      </c>
      <c r="K87" s="30">
        <v>0.6333333333333333</v>
      </c>
      <c r="O87" s="29">
        <v>0</v>
      </c>
      <c r="S87" s="29">
        <v>0</v>
      </c>
      <c r="T87" s="29">
        <v>898420.76</v>
      </c>
      <c r="U87" s="29">
        <v>959167.11</v>
      </c>
      <c r="V87" s="29">
        <v>18356.95</v>
      </c>
      <c r="W87" s="29">
        <v>6000</v>
      </c>
      <c r="Y87" s="31">
        <v>5</v>
      </c>
      <c r="Z87" s="29">
        <v>288244.06</v>
      </c>
      <c r="AA87" s="29">
        <v>305821.49</v>
      </c>
      <c r="AD87" s="32">
        <v>0</v>
      </c>
      <c r="AE87" s="32">
        <v>-1745</v>
      </c>
      <c r="AF87" s="32">
        <v>-500</v>
      </c>
      <c r="AG87" s="32">
        <v>-1245</v>
      </c>
      <c r="AH87" s="32">
        <v>0</v>
      </c>
      <c r="AI87" s="32">
        <v>-18356.95</v>
      </c>
      <c r="AJ87" s="32">
        <v>-6435</v>
      </c>
      <c r="AK87" s="32">
        <v>-1500</v>
      </c>
      <c r="AL87" s="32">
        <v>-6000</v>
      </c>
      <c r="AM87" s="32">
        <v>-4935</v>
      </c>
      <c r="AN87" s="32">
        <v>-1</v>
      </c>
      <c r="AO87" s="32">
        <v>1</v>
      </c>
    </row>
    <row r="88" spans="1:41">
      <c r="A88" s="28" t="s">
        <v>772</v>
      </c>
      <c r="B88" s="22" t="s">
        <v>773</v>
      </c>
      <c r="C88" s="29">
        <v>665</v>
      </c>
      <c r="D88" s="29">
        <v>500</v>
      </c>
      <c r="E88" s="29">
        <v>-165</v>
      </c>
      <c r="F88" s="30">
        <v>-0.33</v>
      </c>
      <c r="H88" s="29">
        <v>14108.85</v>
      </c>
      <c r="I88" s="29">
        <v>3000</v>
      </c>
      <c r="J88" s="29">
        <v>-11108.85</v>
      </c>
      <c r="K88" s="30">
        <v>-3.70295</v>
      </c>
      <c r="O88" s="29">
        <v>0</v>
      </c>
      <c r="S88" s="29">
        <v>0</v>
      </c>
      <c r="T88" s="29">
        <v>898420.76</v>
      </c>
      <c r="U88" s="29">
        <v>959167.11</v>
      </c>
      <c r="V88" s="29">
        <v>4505.71</v>
      </c>
      <c r="W88" s="29">
        <v>3000</v>
      </c>
      <c r="Y88" s="31">
        <v>5</v>
      </c>
      <c r="Z88" s="29">
        <v>288244.06</v>
      </c>
      <c r="AA88" s="29">
        <v>305821.49</v>
      </c>
      <c r="AD88" s="32">
        <v>0</v>
      </c>
      <c r="AE88" s="32">
        <v>-225</v>
      </c>
      <c r="AF88" s="32">
        <v>-250</v>
      </c>
      <c r="AG88" s="32">
        <v>25</v>
      </c>
      <c r="AH88" s="32">
        <v>0</v>
      </c>
      <c r="AI88" s="32">
        <v>-4505.71</v>
      </c>
      <c r="AJ88" s="32">
        <v>-1176.26</v>
      </c>
      <c r="AK88" s="32">
        <v>-750</v>
      </c>
      <c r="AL88" s="32">
        <v>-3000</v>
      </c>
      <c r="AM88" s="32">
        <v>-426.26</v>
      </c>
      <c r="AN88" s="32">
        <v>-1</v>
      </c>
      <c r="AO88" s="32">
        <v>1</v>
      </c>
    </row>
    <row r="89" spans="1:41">
      <c r="A89" s="28" t="s">
        <v>774</v>
      </c>
      <c r="B89" s="22" t="s">
        <v>775</v>
      </c>
      <c r="C89" s="29">
        <v>43.78</v>
      </c>
      <c r="D89" s="29">
        <v>250</v>
      </c>
      <c r="E89" s="29">
        <v>206.22</v>
      </c>
      <c r="F89" s="30">
        <v>0.82487999999999995</v>
      </c>
      <c r="H89" s="29">
        <v>1923.54</v>
      </c>
      <c r="I89" s="29">
        <v>1500</v>
      </c>
      <c r="J89" s="29">
        <v>-423.54</v>
      </c>
      <c r="K89" s="30">
        <v>-0.28236</v>
      </c>
      <c r="O89" s="34">
        <v>0</v>
      </c>
      <c r="S89" s="34">
        <v>0</v>
      </c>
      <c r="V89" s="34">
        <v>51146.229999999996</v>
      </c>
      <c r="W89" s="34">
        <v>36000</v>
      </c>
      <c r="Y89" s="36">
        <v>5</v>
      </c>
      <c r="AD89" s="37">
        <v>0</v>
      </c>
      <c r="AE89" s="37">
        <v>-4688.47</v>
      </c>
      <c r="AF89" s="37">
        <v>-3000</v>
      </c>
      <c r="AG89" s="37">
        <v>-1688.47</v>
      </c>
      <c r="AH89" s="37">
        <v>0</v>
      </c>
      <c r="AI89" s="37">
        <v>-51146.229999999996</v>
      </c>
      <c r="AJ89" s="37">
        <v>-15868.699999999999</v>
      </c>
      <c r="AK89" s="37">
        <v>-9000</v>
      </c>
      <c r="AL89" s="37">
        <v>-36000</v>
      </c>
      <c r="AM89" s="37">
        <v>-6868.7</v>
      </c>
    </row>
    <row r="90" spans="1:41">
      <c r="B90" s="33" t="s">
        <v>53</v>
      </c>
      <c r="C90" s="34">
        <v>3200.32</v>
      </c>
      <c r="D90" s="34">
        <v>3000</v>
      </c>
      <c r="E90" s="34">
        <v>-200.31999999999996</v>
      </c>
      <c r="F90" s="35">
        <v>-6.6773333333333323E-2</v>
      </c>
      <c r="H90" s="34">
        <v>29756.080000000002</v>
      </c>
      <c r="I90" s="34">
        <v>18000</v>
      </c>
      <c r="J90" s="34">
        <v>-11756.080000000002</v>
      </c>
      <c r="K90" s="35">
        <v>-0.65311555555555567</v>
      </c>
    </row>
    <row r="91" spans="1:41">
      <c r="A91" s="27" t="s">
        <v>776</v>
      </c>
      <c r="O91" s="29">
        <v>0</v>
      </c>
      <c r="S91" s="29">
        <v>0</v>
      </c>
      <c r="T91" s="29">
        <v>898420.76</v>
      </c>
      <c r="U91" s="29">
        <v>959167.11</v>
      </c>
      <c r="V91" s="29">
        <v>752.7</v>
      </c>
      <c r="W91" s="29">
        <v>3000</v>
      </c>
      <c r="Y91" s="31">
        <v>5</v>
      </c>
      <c r="Z91" s="29">
        <v>288244.06</v>
      </c>
      <c r="AA91" s="29">
        <v>305821.49</v>
      </c>
      <c r="AD91" s="32">
        <v>0</v>
      </c>
      <c r="AE91" s="32">
        <v>-110.42</v>
      </c>
      <c r="AF91" s="32">
        <v>-250</v>
      </c>
      <c r="AG91" s="32">
        <v>139.58000000000001</v>
      </c>
      <c r="AH91" s="32">
        <v>0</v>
      </c>
      <c r="AI91" s="32">
        <v>-752.7</v>
      </c>
      <c r="AJ91" s="32">
        <v>-441.68</v>
      </c>
      <c r="AK91" s="32">
        <v>-750</v>
      </c>
      <c r="AL91" s="32">
        <v>-3000</v>
      </c>
      <c r="AM91" s="32">
        <v>308.32</v>
      </c>
      <c r="AN91" s="32">
        <v>-1</v>
      </c>
      <c r="AO91" s="32">
        <v>1</v>
      </c>
    </row>
    <row r="92" spans="1:41">
      <c r="A92" s="28" t="s">
        <v>777</v>
      </c>
      <c r="B92" s="22" t="s">
        <v>778</v>
      </c>
      <c r="C92" s="29">
        <v>107.52</v>
      </c>
      <c r="D92" s="29">
        <v>250</v>
      </c>
      <c r="E92" s="29">
        <v>142.47999999999999</v>
      </c>
      <c r="F92" s="30">
        <v>0.56991999999999998</v>
      </c>
      <c r="H92" s="29">
        <v>1287.06</v>
      </c>
      <c r="I92" s="29">
        <v>1500</v>
      </c>
      <c r="J92" s="29">
        <v>212.94</v>
      </c>
      <c r="K92" s="30">
        <v>0.14196</v>
      </c>
      <c r="O92" s="29">
        <v>1491.97</v>
      </c>
      <c r="S92" s="29">
        <v>1491.97</v>
      </c>
      <c r="T92" s="29">
        <v>898420.76</v>
      </c>
      <c r="U92" s="29">
        <v>959167.11</v>
      </c>
      <c r="V92" s="29">
        <v>9743.19</v>
      </c>
      <c r="W92" s="29">
        <v>6000</v>
      </c>
      <c r="Y92" s="31">
        <v>5</v>
      </c>
      <c r="Z92" s="29">
        <v>288244.06</v>
      </c>
      <c r="AA92" s="29">
        <v>305821.49</v>
      </c>
      <c r="AD92" s="32">
        <v>-1491.97</v>
      </c>
      <c r="AE92" s="32">
        <v>-3332.8</v>
      </c>
      <c r="AF92" s="32">
        <v>-500</v>
      </c>
      <c r="AG92" s="32">
        <v>-2832.8</v>
      </c>
      <c r="AH92" s="32">
        <v>-1491.97</v>
      </c>
      <c r="AI92" s="32">
        <v>-9743.19</v>
      </c>
      <c r="AJ92" s="32">
        <v>-5736.45</v>
      </c>
      <c r="AK92" s="32">
        <v>-1500</v>
      </c>
      <c r="AL92" s="32">
        <v>-6000</v>
      </c>
      <c r="AM92" s="32">
        <v>-4236.45</v>
      </c>
      <c r="AN92" s="32">
        <v>-1</v>
      </c>
      <c r="AO92" s="32">
        <v>1</v>
      </c>
    </row>
    <row r="93" spans="1:41">
      <c r="A93" s="28" t="s">
        <v>779</v>
      </c>
      <c r="B93" s="22" t="s">
        <v>780</v>
      </c>
      <c r="C93" s="29">
        <v>907.65</v>
      </c>
      <c r="D93" s="29">
        <v>500</v>
      </c>
      <c r="E93" s="29">
        <v>-407.65</v>
      </c>
      <c r="F93" s="30">
        <v>-0.81530000000000002</v>
      </c>
      <c r="G93" s="22" t="s">
        <v>1189</v>
      </c>
      <c r="H93" s="29">
        <v>10115.969999999999</v>
      </c>
      <c r="I93" s="29">
        <v>3000</v>
      </c>
      <c r="J93" s="29">
        <v>-7115.97</v>
      </c>
      <c r="K93" s="30">
        <v>-2.3719899999999998</v>
      </c>
      <c r="O93" s="29">
        <v>0</v>
      </c>
      <c r="S93" s="29">
        <v>0</v>
      </c>
      <c r="T93" s="29">
        <v>898420.76</v>
      </c>
      <c r="U93" s="29">
        <v>959167.11</v>
      </c>
      <c r="V93" s="29">
        <v>0</v>
      </c>
      <c r="W93" s="29">
        <v>3000</v>
      </c>
      <c r="Y93" s="31">
        <v>5</v>
      </c>
      <c r="Z93" s="29">
        <v>288244.06</v>
      </c>
      <c r="AA93" s="29">
        <v>305821.49</v>
      </c>
      <c r="AD93" s="32">
        <v>0</v>
      </c>
      <c r="AE93" s="32">
        <v>-626.36</v>
      </c>
      <c r="AF93" s="32">
        <v>-250</v>
      </c>
      <c r="AG93" s="32">
        <v>-376.36</v>
      </c>
      <c r="AH93" s="32">
        <v>0</v>
      </c>
      <c r="AI93" s="32">
        <v>0</v>
      </c>
      <c r="AJ93" s="32">
        <v>-626.36</v>
      </c>
      <c r="AK93" s="32">
        <v>-750</v>
      </c>
      <c r="AL93" s="32">
        <v>-3000</v>
      </c>
      <c r="AM93" s="32">
        <v>123.64</v>
      </c>
      <c r="AN93" s="32">
        <v>-1</v>
      </c>
      <c r="AO93" s="32">
        <v>1</v>
      </c>
    </row>
    <row r="94" spans="1:41">
      <c r="A94" s="28" t="s">
        <v>781</v>
      </c>
      <c r="B94" s="22" t="s">
        <v>782</v>
      </c>
      <c r="C94" s="29">
        <v>0</v>
      </c>
      <c r="D94" s="29">
        <v>250</v>
      </c>
      <c r="E94" s="29">
        <v>250</v>
      </c>
      <c r="F94" s="30">
        <v>1</v>
      </c>
      <c r="H94" s="29">
        <v>756.26</v>
      </c>
      <c r="I94" s="29">
        <v>1500</v>
      </c>
      <c r="J94" s="29">
        <v>743.74</v>
      </c>
      <c r="K94" s="30">
        <v>0.49582666666666669</v>
      </c>
      <c r="O94" s="29">
        <v>0</v>
      </c>
      <c r="S94" s="29">
        <v>0</v>
      </c>
      <c r="T94" s="29">
        <v>898420.76</v>
      </c>
      <c r="U94" s="29">
        <v>959167.11</v>
      </c>
      <c r="V94" s="29">
        <v>3621.24</v>
      </c>
      <c r="W94" s="29">
        <v>3000</v>
      </c>
      <c r="Y94" s="31">
        <v>5</v>
      </c>
      <c r="Z94" s="29">
        <v>288244.06</v>
      </c>
      <c r="AA94" s="29">
        <v>305821.49</v>
      </c>
      <c r="AD94" s="32">
        <v>0</v>
      </c>
      <c r="AE94" s="32">
        <v>-1650.5</v>
      </c>
      <c r="AF94" s="32">
        <v>-250</v>
      </c>
      <c r="AG94" s="32">
        <v>-1400.5</v>
      </c>
      <c r="AH94" s="32">
        <v>0</v>
      </c>
      <c r="AI94" s="32">
        <v>-3621.24</v>
      </c>
      <c r="AJ94" s="32">
        <v>-2379</v>
      </c>
      <c r="AK94" s="32">
        <v>-750</v>
      </c>
      <c r="AL94" s="32">
        <v>-3000</v>
      </c>
      <c r="AM94" s="32">
        <v>-1629</v>
      </c>
      <c r="AN94" s="32">
        <v>-1</v>
      </c>
      <c r="AO94" s="32">
        <v>1</v>
      </c>
    </row>
    <row r="95" spans="1:41">
      <c r="A95" s="28" t="s">
        <v>783</v>
      </c>
      <c r="B95" s="22" t="s">
        <v>784</v>
      </c>
      <c r="C95" s="29">
        <v>180.93</v>
      </c>
      <c r="D95" s="29">
        <v>250</v>
      </c>
      <c r="E95" s="29">
        <v>69.069999999999993</v>
      </c>
      <c r="F95" s="30">
        <v>0.27628000000000003</v>
      </c>
      <c r="H95" s="29">
        <v>5111.59</v>
      </c>
      <c r="I95" s="29">
        <v>1500</v>
      </c>
      <c r="J95" s="29">
        <v>-3611.59</v>
      </c>
      <c r="K95" s="30">
        <v>-2.4077266666666666</v>
      </c>
      <c r="O95" s="29">
        <v>0</v>
      </c>
      <c r="S95" s="29">
        <v>0</v>
      </c>
      <c r="T95" s="29">
        <v>898420.76</v>
      </c>
      <c r="U95" s="29">
        <v>959167.11</v>
      </c>
      <c r="V95" s="29">
        <v>7784.06</v>
      </c>
      <c r="W95" s="29">
        <v>12000</v>
      </c>
      <c r="Y95" s="31">
        <v>5</v>
      </c>
      <c r="Z95" s="29">
        <v>288244.06</v>
      </c>
      <c r="AA95" s="29">
        <v>305821.49</v>
      </c>
      <c r="AD95" s="32">
        <v>0</v>
      </c>
      <c r="AE95" s="32">
        <v>-2008.03</v>
      </c>
      <c r="AF95" s="32">
        <v>-1000</v>
      </c>
      <c r="AG95" s="32">
        <v>-1008.03</v>
      </c>
      <c r="AH95" s="32">
        <v>0</v>
      </c>
      <c r="AI95" s="32">
        <v>-7784.06</v>
      </c>
      <c r="AJ95" s="32">
        <v>-2879.2</v>
      </c>
      <c r="AK95" s="32">
        <v>-3000</v>
      </c>
      <c r="AL95" s="32">
        <v>-12000</v>
      </c>
      <c r="AM95" s="32">
        <v>120.8</v>
      </c>
      <c r="AN95" s="32">
        <v>-1</v>
      </c>
      <c r="AO95" s="32">
        <v>1</v>
      </c>
    </row>
    <row r="96" spans="1:41">
      <c r="A96" s="28" t="s">
        <v>785</v>
      </c>
      <c r="B96" s="22" t="s">
        <v>786</v>
      </c>
      <c r="C96" s="29">
        <v>203</v>
      </c>
      <c r="D96" s="29">
        <v>1000</v>
      </c>
      <c r="E96" s="29">
        <v>797</v>
      </c>
      <c r="F96" s="30">
        <v>0.79700000000000004</v>
      </c>
      <c r="G96" s="22" t="s">
        <v>1190</v>
      </c>
      <c r="H96" s="29">
        <v>4722.26</v>
      </c>
      <c r="I96" s="29">
        <v>6000</v>
      </c>
      <c r="J96" s="29">
        <v>1277.74</v>
      </c>
      <c r="K96" s="30">
        <v>0.21295666666666666</v>
      </c>
      <c r="O96" s="29">
        <v>0</v>
      </c>
      <c r="S96" s="29">
        <v>0</v>
      </c>
      <c r="T96" s="29">
        <v>898420.76</v>
      </c>
      <c r="U96" s="29">
        <v>959167.11</v>
      </c>
      <c r="V96" s="29">
        <v>2360.83</v>
      </c>
      <c r="W96" s="29">
        <v>9000</v>
      </c>
      <c r="Y96" s="31">
        <v>5</v>
      </c>
      <c r="Z96" s="29">
        <v>288244.06</v>
      </c>
      <c r="AA96" s="29">
        <v>305821.49</v>
      </c>
      <c r="AD96" s="32">
        <v>0</v>
      </c>
      <c r="AE96" s="32">
        <v>-718.21</v>
      </c>
      <c r="AF96" s="32">
        <v>-750</v>
      </c>
      <c r="AG96" s="32">
        <v>31.79</v>
      </c>
      <c r="AH96" s="32">
        <v>0</v>
      </c>
      <c r="AI96" s="32">
        <v>-2360.83</v>
      </c>
      <c r="AJ96" s="32">
        <v>-1668.27</v>
      </c>
      <c r="AK96" s="32">
        <v>-2250</v>
      </c>
      <c r="AL96" s="32">
        <v>-9000</v>
      </c>
      <c r="AM96" s="32">
        <v>581.73</v>
      </c>
      <c r="AN96" s="32">
        <v>-1</v>
      </c>
      <c r="AO96" s="32">
        <v>1</v>
      </c>
    </row>
    <row r="97" spans="1:41">
      <c r="A97" s="28" t="s">
        <v>787</v>
      </c>
      <c r="B97" s="22" t="s">
        <v>788</v>
      </c>
      <c r="C97" s="29">
        <v>482.34</v>
      </c>
      <c r="D97" s="29">
        <v>750</v>
      </c>
      <c r="E97" s="29">
        <v>267.66000000000003</v>
      </c>
      <c r="F97" s="30">
        <v>0.35687999999999998</v>
      </c>
      <c r="H97" s="29">
        <v>2918.54</v>
      </c>
      <c r="I97" s="29">
        <v>4500</v>
      </c>
      <c r="J97" s="29">
        <v>1581.46</v>
      </c>
      <c r="K97" s="30">
        <v>0.35143555555555556</v>
      </c>
      <c r="O97" s="29">
        <v>85.27</v>
      </c>
      <c r="S97" s="29">
        <v>378.44</v>
      </c>
      <c r="T97" s="29">
        <v>898420.76</v>
      </c>
      <c r="U97" s="29">
        <v>959167.11</v>
      </c>
      <c r="V97" s="29">
        <v>11227.88</v>
      </c>
      <c r="W97" s="29">
        <v>12000</v>
      </c>
      <c r="Y97" s="31">
        <v>5</v>
      </c>
      <c r="Z97" s="29">
        <v>288244.06</v>
      </c>
      <c r="AA97" s="29">
        <v>305821.49</v>
      </c>
      <c r="AD97" s="32">
        <v>-85.27</v>
      </c>
      <c r="AE97" s="32">
        <v>-1657.93</v>
      </c>
      <c r="AF97" s="32">
        <v>-1000</v>
      </c>
      <c r="AG97" s="32">
        <v>-657.93</v>
      </c>
      <c r="AH97" s="32">
        <v>-378.44</v>
      </c>
      <c r="AI97" s="32">
        <v>-11227.88</v>
      </c>
      <c r="AJ97" s="32">
        <v>-2697.66</v>
      </c>
      <c r="AK97" s="32">
        <v>-3000</v>
      </c>
      <c r="AL97" s="32">
        <v>-12000</v>
      </c>
      <c r="AM97" s="32">
        <v>302.33999999999997</v>
      </c>
      <c r="AN97" s="32">
        <v>-1</v>
      </c>
      <c r="AO97" s="32">
        <v>1</v>
      </c>
    </row>
    <row r="98" spans="1:41">
      <c r="A98" s="28" t="s">
        <v>789</v>
      </c>
      <c r="B98" s="22" t="s">
        <v>790</v>
      </c>
      <c r="C98" s="29">
        <v>792.44</v>
      </c>
      <c r="D98" s="29">
        <v>1000</v>
      </c>
      <c r="E98" s="29">
        <v>207.56</v>
      </c>
      <c r="F98" s="30">
        <v>0.20755999999999999</v>
      </c>
      <c r="G98" s="22" t="s">
        <v>1191</v>
      </c>
      <c r="H98" s="29">
        <v>9075.57</v>
      </c>
      <c r="I98" s="29">
        <v>6000</v>
      </c>
      <c r="J98" s="29">
        <v>-3075.57</v>
      </c>
      <c r="K98" s="30">
        <v>-0.51259500000000002</v>
      </c>
      <c r="O98" s="29">
        <v>262</v>
      </c>
      <c r="S98" s="29">
        <v>813.11</v>
      </c>
      <c r="T98" s="29">
        <v>898420.76</v>
      </c>
      <c r="U98" s="29">
        <v>959167.11</v>
      </c>
      <c r="V98" s="29">
        <v>3836.89</v>
      </c>
      <c r="W98" s="29">
        <v>6000</v>
      </c>
      <c r="Y98" s="31">
        <v>5</v>
      </c>
      <c r="Z98" s="29">
        <v>288244.06</v>
      </c>
      <c r="AA98" s="29">
        <v>305821.49</v>
      </c>
      <c r="AD98" s="32">
        <v>-262</v>
      </c>
      <c r="AE98" s="32">
        <v>-764.98</v>
      </c>
      <c r="AF98" s="32">
        <v>-500</v>
      </c>
      <c r="AG98" s="32">
        <v>-264.98</v>
      </c>
      <c r="AH98" s="32">
        <v>-813.11</v>
      </c>
      <c r="AI98" s="32">
        <v>-3836.89</v>
      </c>
      <c r="AJ98" s="32">
        <v>-2565.12</v>
      </c>
      <c r="AK98" s="32">
        <v>-1500</v>
      </c>
      <c r="AL98" s="32">
        <v>-6000</v>
      </c>
      <c r="AM98" s="32">
        <v>-1065.1199999999999</v>
      </c>
      <c r="AN98" s="32">
        <v>-1</v>
      </c>
      <c r="AO98" s="32">
        <v>1</v>
      </c>
    </row>
    <row r="99" spans="1:41">
      <c r="A99" s="28" t="s">
        <v>791</v>
      </c>
      <c r="B99" s="22" t="s">
        <v>792</v>
      </c>
      <c r="C99" s="29">
        <v>277.12</v>
      </c>
      <c r="D99" s="29">
        <v>500</v>
      </c>
      <c r="E99" s="29">
        <v>222.88</v>
      </c>
      <c r="F99" s="30">
        <v>0.44575999999999999</v>
      </c>
      <c r="H99" s="29">
        <v>3572.21</v>
      </c>
      <c r="I99" s="29">
        <v>3000</v>
      </c>
      <c r="J99" s="29">
        <v>-572.21</v>
      </c>
      <c r="K99" s="30">
        <v>-0.19073666666666667</v>
      </c>
      <c r="O99" s="29">
        <v>2611.5300000000002</v>
      </c>
      <c r="S99" s="29">
        <v>7834.59</v>
      </c>
      <c r="T99" s="29">
        <v>898420.76</v>
      </c>
      <c r="U99" s="29">
        <v>959167.11</v>
      </c>
      <c r="V99" s="29">
        <v>16562.68</v>
      </c>
      <c r="W99" s="29">
        <v>1800</v>
      </c>
      <c r="Y99" s="31">
        <v>5</v>
      </c>
      <c r="Z99" s="29">
        <v>288244.06</v>
      </c>
      <c r="AA99" s="29">
        <v>305821.49</v>
      </c>
      <c r="AD99" s="32">
        <v>-2611.5300000000002</v>
      </c>
      <c r="AE99" s="32">
        <v>-66.66</v>
      </c>
      <c r="AF99" s="32">
        <v>-150</v>
      </c>
      <c r="AG99" s="32">
        <v>83.34</v>
      </c>
      <c r="AH99" s="32">
        <v>-7834.59</v>
      </c>
      <c r="AI99" s="32">
        <v>-16562.68</v>
      </c>
      <c r="AJ99" s="32">
        <v>-137.91</v>
      </c>
      <c r="AK99" s="32">
        <v>-450</v>
      </c>
      <c r="AL99" s="32">
        <v>-1800</v>
      </c>
      <c r="AM99" s="32">
        <v>312.08999999999997</v>
      </c>
      <c r="AN99" s="32">
        <v>-1</v>
      </c>
      <c r="AO99" s="32">
        <v>1</v>
      </c>
    </row>
    <row r="100" spans="1:41">
      <c r="A100" s="28" t="s">
        <v>793</v>
      </c>
      <c r="B100" s="22" t="s">
        <v>794</v>
      </c>
      <c r="C100" s="29">
        <v>274.63</v>
      </c>
      <c r="D100" s="29">
        <v>150</v>
      </c>
      <c r="E100" s="29">
        <v>-124.63</v>
      </c>
      <c r="F100" s="30">
        <v>-0.83086666666666664</v>
      </c>
      <c r="H100" s="29">
        <v>904.18</v>
      </c>
      <c r="I100" s="29">
        <v>900</v>
      </c>
      <c r="J100" s="29">
        <v>-4.18</v>
      </c>
      <c r="K100" s="30">
        <v>-4.6444444444444441E-3</v>
      </c>
      <c r="O100" s="29">
        <v>0</v>
      </c>
      <c r="S100" s="29">
        <v>0</v>
      </c>
      <c r="T100" s="29">
        <v>898420.76</v>
      </c>
      <c r="U100" s="29">
        <v>959167.11</v>
      </c>
      <c r="V100" s="29">
        <v>2256.7600000000002</v>
      </c>
      <c r="W100" s="29">
        <v>6000</v>
      </c>
      <c r="Y100" s="31">
        <v>5</v>
      </c>
      <c r="Z100" s="29">
        <v>288244.06</v>
      </c>
      <c r="AA100" s="29">
        <v>305821.49</v>
      </c>
      <c r="AD100" s="32">
        <v>0</v>
      </c>
      <c r="AE100" s="32">
        <v>-72.39</v>
      </c>
      <c r="AF100" s="32">
        <v>-500</v>
      </c>
      <c r="AG100" s="32">
        <v>427.61</v>
      </c>
      <c r="AH100" s="32">
        <v>0</v>
      </c>
      <c r="AI100" s="32">
        <v>-2256.7600000000002</v>
      </c>
      <c r="AJ100" s="32">
        <v>-315.94</v>
      </c>
      <c r="AK100" s="32">
        <v>-1500</v>
      </c>
      <c r="AL100" s="32">
        <v>-6000</v>
      </c>
      <c r="AM100" s="32">
        <v>1184.06</v>
      </c>
      <c r="AN100" s="32">
        <v>-1</v>
      </c>
      <c r="AO100" s="32">
        <v>1</v>
      </c>
    </row>
    <row r="101" spans="1:41">
      <c r="A101" s="28" t="s">
        <v>795</v>
      </c>
      <c r="B101" s="22" t="s">
        <v>796</v>
      </c>
      <c r="C101" s="29">
        <v>21.15</v>
      </c>
      <c r="D101" s="29">
        <v>500</v>
      </c>
      <c r="E101" s="29">
        <v>478.85</v>
      </c>
      <c r="F101" s="30">
        <v>0.9577</v>
      </c>
      <c r="G101" s="22" t="s">
        <v>1192</v>
      </c>
      <c r="H101" s="29">
        <v>1325.31</v>
      </c>
      <c r="I101" s="29">
        <v>3000</v>
      </c>
      <c r="J101" s="29">
        <v>1674.69</v>
      </c>
      <c r="K101" s="30">
        <v>0.55823</v>
      </c>
      <c r="O101" s="29">
        <v>0</v>
      </c>
      <c r="S101" s="29">
        <v>0</v>
      </c>
      <c r="T101" s="29">
        <v>898420.76</v>
      </c>
      <c r="U101" s="29">
        <v>959167.11</v>
      </c>
      <c r="V101" s="29">
        <v>290.11</v>
      </c>
      <c r="W101" s="29">
        <v>4200</v>
      </c>
      <c r="Y101" s="31">
        <v>5</v>
      </c>
      <c r="Z101" s="29">
        <v>288244.06</v>
      </c>
      <c r="AA101" s="29">
        <v>305821.49</v>
      </c>
      <c r="AD101" s="32">
        <v>0</v>
      </c>
      <c r="AE101" s="32">
        <v>0</v>
      </c>
      <c r="AF101" s="32">
        <v>-350</v>
      </c>
      <c r="AG101" s="32">
        <v>350</v>
      </c>
      <c r="AH101" s="32">
        <v>0</v>
      </c>
      <c r="AI101" s="32">
        <v>-290.11</v>
      </c>
      <c r="AJ101" s="32">
        <v>-416.69</v>
      </c>
      <c r="AK101" s="32">
        <v>-1050</v>
      </c>
      <c r="AL101" s="32">
        <v>-4200</v>
      </c>
      <c r="AM101" s="32">
        <v>633.30999999999995</v>
      </c>
      <c r="AN101" s="32">
        <v>-1</v>
      </c>
      <c r="AO101" s="32">
        <v>1</v>
      </c>
    </row>
    <row r="102" spans="1:41">
      <c r="A102" s="28" t="s">
        <v>797</v>
      </c>
      <c r="B102" s="22" t="s">
        <v>798</v>
      </c>
      <c r="C102" s="29">
        <v>483.7</v>
      </c>
      <c r="D102" s="29">
        <v>350</v>
      </c>
      <c r="E102" s="29">
        <v>-133.69999999999999</v>
      </c>
      <c r="F102" s="30">
        <v>-0.38200000000000001</v>
      </c>
      <c r="H102" s="29">
        <v>1330.29</v>
      </c>
      <c r="I102" s="29">
        <v>2100</v>
      </c>
      <c r="J102" s="29">
        <v>769.71</v>
      </c>
      <c r="K102" s="30">
        <v>0.36652857142857143</v>
      </c>
      <c r="O102" s="29">
        <v>0</v>
      </c>
      <c r="S102" s="29">
        <v>0</v>
      </c>
      <c r="T102" s="29">
        <v>898420.76</v>
      </c>
      <c r="U102" s="29">
        <v>959167.11</v>
      </c>
      <c r="V102" s="29">
        <v>0</v>
      </c>
      <c r="W102" s="29">
        <v>300</v>
      </c>
      <c r="Y102" s="31">
        <v>5</v>
      </c>
      <c r="Z102" s="29">
        <v>288244.06</v>
      </c>
      <c r="AA102" s="29">
        <v>305821.49</v>
      </c>
      <c r="AD102" s="32">
        <v>0</v>
      </c>
      <c r="AE102" s="32">
        <v>0</v>
      </c>
      <c r="AF102" s="32">
        <v>-25</v>
      </c>
      <c r="AG102" s="32">
        <v>25</v>
      </c>
      <c r="AH102" s="32">
        <v>0</v>
      </c>
      <c r="AI102" s="32">
        <v>0</v>
      </c>
      <c r="AJ102" s="32">
        <v>0</v>
      </c>
      <c r="AK102" s="32">
        <v>-75</v>
      </c>
      <c r="AL102" s="32">
        <v>-300</v>
      </c>
      <c r="AM102" s="32">
        <v>75</v>
      </c>
      <c r="AN102" s="32">
        <v>-1</v>
      </c>
      <c r="AO102" s="32">
        <v>1</v>
      </c>
    </row>
    <row r="103" spans="1:41">
      <c r="A103" s="28" t="s">
        <v>1193</v>
      </c>
      <c r="B103" s="22" t="s">
        <v>1194</v>
      </c>
      <c r="C103" s="29">
        <v>0</v>
      </c>
      <c r="D103" s="29">
        <v>25</v>
      </c>
      <c r="E103" s="29">
        <v>25</v>
      </c>
      <c r="F103" s="30">
        <v>1</v>
      </c>
      <c r="H103" s="29">
        <v>0</v>
      </c>
      <c r="I103" s="29">
        <v>150</v>
      </c>
      <c r="J103" s="29">
        <v>150</v>
      </c>
      <c r="K103" s="30">
        <v>1</v>
      </c>
      <c r="O103" s="29">
        <v>0</v>
      </c>
      <c r="S103" s="29">
        <v>0</v>
      </c>
      <c r="T103" s="29">
        <v>898420.76</v>
      </c>
      <c r="U103" s="29">
        <v>959167.11</v>
      </c>
      <c r="V103" s="29">
        <v>290</v>
      </c>
      <c r="W103" s="29">
        <v>3000</v>
      </c>
      <c r="Y103" s="31">
        <v>5</v>
      </c>
      <c r="Z103" s="29">
        <v>288244.06</v>
      </c>
      <c r="AA103" s="29">
        <v>305821.49</v>
      </c>
      <c r="AD103" s="32">
        <v>0</v>
      </c>
      <c r="AE103" s="32">
        <v>0</v>
      </c>
      <c r="AF103" s="32">
        <v>-250</v>
      </c>
      <c r="AG103" s="32">
        <v>250</v>
      </c>
      <c r="AH103" s="32">
        <v>0</v>
      </c>
      <c r="AI103" s="32">
        <v>-290</v>
      </c>
      <c r="AJ103" s="32">
        <v>0</v>
      </c>
      <c r="AK103" s="32">
        <v>-750</v>
      </c>
      <c r="AL103" s="32">
        <v>-3000</v>
      </c>
      <c r="AM103" s="32">
        <v>750</v>
      </c>
      <c r="AN103" s="32">
        <v>-1</v>
      </c>
      <c r="AO103" s="32">
        <v>1</v>
      </c>
    </row>
    <row r="104" spans="1:41">
      <c r="A104" s="28" t="s">
        <v>799</v>
      </c>
      <c r="B104" s="22" t="s">
        <v>800</v>
      </c>
      <c r="C104" s="29">
        <v>0</v>
      </c>
      <c r="D104" s="29">
        <v>250</v>
      </c>
      <c r="E104" s="29">
        <v>250</v>
      </c>
      <c r="F104" s="30">
        <v>1</v>
      </c>
      <c r="H104" s="29">
        <v>690</v>
      </c>
      <c r="I104" s="29">
        <v>1500</v>
      </c>
      <c r="J104" s="29">
        <v>810</v>
      </c>
      <c r="K104" s="30">
        <v>0.54</v>
      </c>
      <c r="O104" s="34">
        <v>4450.7700000000004</v>
      </c>
      <c r="S104" s="34">
        <v>10518.11</v>
      </c>
      <c r="V104" s="34">
        <v>58726.340000000004</v>
      </c>
      <c r="W104" s="34">
        <v>69300</v>
      </c>
      <c r="Y104" s="36">
        <v>5</v>
      </c>
      <c r="AD104" s="37">
        <v>-4450.7700000000004</v>
      </c>
      <c r="AE104" s="37">
        <v>-11008.279999999999</v>
      </c>
      <c r="AF104" s="37">
        <v>-5775</v>
      </c>
      <c r="AG104" s="37">
        <v>-5233.28</v>
      </c>
      <c r="AH104" s="37">
        <v>-10518.11</v>
      </c>
      <c r="AI104" s="37">
        <v>-58726.340000000004</v>
      </c>
      <c r="AJ104" s="37">
        <v>-19864.279999999995</v>
      </c>
      <c r="AK104" s="37">
        <v>-17325</v>
      </c>
      <c r="AL104" s="37">
        <v>-69300</v>
      </c>
      <c r="AM104" s="37">
        <v>-2539.2799999999988</v>
      </c>
    </row>
    <row r="105" spans="1:41">
      <c r="B105" s="33" t="s">
        <v>776</v>
      </c>
      <c r="C105" s="34">
        <v>3730.48</v>
      </c>
      <c r="D105" s="34">
        <v>5775</v>
      </c>
      <c r="E105" s="34">
        <v>2044.5199999999998</v>
      </c>
      <c r="F105" s="35">
        <v>0.35402943722943719</v>
      </c>
      <c r="H105" s="34">
        <v>41809.24</v>
      </c>
      <c r="I105" s="34">
        <v>34650</v>
      </c>
      <c r="J105" s="34">
        <v>-7159.2400000000025</v>
      </c>
      <c r="K105" s="35">
        <v>-0.20661587301587309</v>
      </c>
    </row>
    <row r="106" spans="1:41">
      <c r="A106" s="27" t="s">
        <v>803</v>
      </c>
      <c r="O106" s="29">
        <v>9663.61</v>
      </c>
      <c r="S106" s="29">
        <v>25995.77</v>
      </c>
      <c r="T106" s="29">
        <v>898420.76</v>
      </c>
      <c r="U106" s="29">
        <v>959167.11</v>
      </c>
      <c r="V106" s="29">
        <v>90970.75</v>
      </c>
      <c r="W106" s="29">
        <v>65000</v>
      </c>
      <c r="Y106" s="31">
        <v>5</v>
      </c>
      <c r="Z106" s="29">
        <v>288244.06</v>
      </c>
      <c r="AA106" s="29">
        <v>305821.49</v>
      </c>
      <c r="AD106" s="32">
        <v>-9663.61</v>
      </c>
      <c r="AE106" s="32">
        <v>-7252.62</v>
      </c>
      <c r="AF106" s="32">
        <v>-5500</v>
      </c>
      <c r="AG106" s="32">
        <v>-1752.62</v>
      </c>
      <c r="AH106" s="32">
        <v>-25995.77</v>
      </c>
      <c r="AI106" s="32">
        <v>-90970.75</v>
      </c>
      <c r="AJ106" s="32">
        <v>-34624.9</v>
      </c>
      <c r="AK106" s="32">
        <v>-15500</v>
      </c>
      <c r="AL106" s="32">
        <v>-65000</v>
      </c>
      <c r="AM106" s="32">
        <v>-19124.900000000001</v>
      </c>
      <c r="AN106" s="32">
        <v>-1</v>
      </c>
      <c r="AO106" s="32">
        <v>1</v>
      </c>
    </row>
    <row r="107" spans="1:41">
      <c r="A107" s="28" t="s">
        <v>804</v>
      </c>
      <c r="B107" s="22" t="s">
        <v>805</v>
      </c>
      <c r="C107" s="29">
        <v>2381.5700000000002</v>
      </c>
      <c r="D107" s="29">
        <v>5500</v>
      </c>
      <c r="E107" s="29">
        <v>3118.43</v>
      </c>
      <c r="F107" s="30">
        <v>0.56698727272727267</v>
      </c>
      <c r="H107" s="29">
        <v>59370.879999999997</v>
      </c>
      <c r="I107" s="29">
        <v>32000</v>
      </c>
      <c r="J107" s="29">
        <v>-27370.880000000001</v>
      </c>
      <c r="K107" s="30">
        <v>-0.85533999999999999</v>
      </c>
      <c r="O107" s="29">
        <v>0</v>
      </c>
      <c r="S107" s="29">
        <v>0</v>
      </c>
      <c r="T107" s="29">
        <v>898420.76</v>
      </c>
      <c r="U107" s="29">
        <v>959167.11</v>
      </c>
      <c r="V107" s="29">
        <v>1120.6600000000001</v>
      </c>
      <c r="W107" s="29">
        <v>600</v>
      </c>
      <c r="Y107" s="31">
        <v>5</v>
      </c>
      <c r="Z107" s="29">
        <v>288244.06</v>
      </c>
      <c r="AA107" s="29">
        <v>305821.49</v>
      </c>
      <c r="AD107" s="32">
        <v>0</v>
      </c>
      <c r="AE107" s="32">
        <v>-142.32</v>
      </c>
      <c r="AF107" s="32">
        <v>-50</v>
      </c>
      <c r="AG107" s="32">
        <v>-92.32</v>
      </c>
      <c r="AH107" s="32">
        <v>0</v>
      </c>
      <c r="AI107" s="32">
        <v>-1120.6600000000001</v>
      </c>
      <c r="AJ107" s="32">
        <v>-608.76</v>
      </c>
      <c r="AK107" s="32">
        <v>-150</v>
      </c>
      <c r="AL107" s="32">
        <v>-600</v>
      </c>
      <c r="AM107" s="32">
        <v>-458.76</v>
      </c>
      <c r="AN107" s="32">
        <v>-1</v>
      </c>
      <c r="AO107" s="32">
        <v>1</v>
      </c>
    </row>
    <row r="108" spans="1:41">
      <c r="A108" s="28" t="s">
        <v>806</v>
      </c>
      <c r="B108" s="22" t="s">
        <v>807</v>
      </c>
      <c r="C108" s="29">
        <v>138.44</v>
      </c>
      <c r="D108" s="29">
        <v>50</v>
      </c>
      <c r="E108" s="29">
        <v>-88.44</v>
      </c>
      <c r="F108" s="30">
        <v>-1.7687999999999999</v>
      </c>
      <c r="H108" s="29">
        <v>1033.4000000000001</v>
      </c>
      <c r="I108" s="29">
        <v>300</v>
      </c>
      <c r="J108" s="29">
        <v>-733.4</v>
      </c>
      <c r="K108" s="30">
        <v>-2.4446666666666665</v>
      </c>
      <c r="O108" s="29">
        <v>733.34</v>
      </c>
      <c r="S108" s="29">
        <v>1221.8</v>
      </c>
      <c r="T108" s="29">
        <v>898420.76</v>
      </c>
      <c r="U108" s="29">
        <v>959167.11</v>
      </c>
      <c r="V108" s="29">
        <v>8018.07</v>
      </c>
      <c r="W108" s="29">
        <v>2500</v>
      </c>
      <c r="Y108" s="31">
        <v>5</v>
      </c>
      <c r="Z108" s="29">
        <v>288244.06</v>
      </c>
      <c r="AA108" s="29">
        <v>305821.49</v>
      </c>
      <c r="AD108" s="32">
        <v>-733.34</v>
      </c>
      <c r="AE108" s="32">
        <v>0</v>
      </c>
      <c r="AF108" s="32">
        <v>0</v>
      </c>
      <c r="AG108" s="32">
        <v>0</v>
      </c>
      <c r="AH108" s="32">
        <v>-1221.8</v>
      </c>
      <c r="AI108" s="32">
        <v>-8018.07</v>
      </c>
      <c r="AJ108" s="32">
        <v>-2726.47</v>
      </c>
      <c r="AK108" s="32">
        <v>0</v>
      </c>
      <c r="AL108" s="32">
        <v>-2500</v>
      </c>
      <c r="AM108" s="32">
        <v>-2726.47</v>
      </c>
      <c r="AN108" s="32">
        <v>-1</v>
      </c>
      <c r="AO108" s="32">
        <v>1</v>
      </c>
    </row>
    <row r="109" spans="1:41">
      <c r="A109" s="28" t="s">
        <v>808</v>
      </c>
      <c r="B109" s="22" t="s">
        <v>809</v>
      </c>
      <c r="C109" s="29">
        <v>0</v>
      </c>
      <c r="D109" s="29">
        <v>500</v>
      </c>
      <c r="E109" s="29">
        <v>500</v>
      </c>
      <c r="F109" s="30">
        <v>1</v>
      </c>
      <c r="H109" s="29">
        <v>2726.47</v>
      </c>
      <c r="I109" s="29">
        <v>500</v>
      </c>
      <c r="J109" s="29">
        <v>-2226.4699999999998</v>
      </c>
      <c r="K109" s="30">
        <v>-4.4529399999999999</v>
      </c>
      <c r="O109" s="29">
        <v>0</v>
      </c>
      <c r="S109" s="29">
        <v>0</v>
      </c>
      <c r="T109" s="29">
        <v>898420.76</v>
      </c>
      <c r="U109" s="29">
        <v>959167.11</v>
      </c>
      <c r="V109" s="29">
        <v>580.74</v>
      </c>
      <c r="W109" s="29">
        <v>1000</v>
      </c>
      <c r="Y109" s="31">
        <v>5</v>
      </c>
      <c r="Z109" s="29">
        <v>288244.06</v>
      </c>
      <c r="AA109" s="29">
        <v>305821.49</v>
      </c>
      <c r="AD109" s="32">
        <v>0</v>
      </c>
      <c r="AE109" s="32">
        <v>-352.01</v>
      </c>
      <c r="AF109" s="32">
        <v>0</v>
      </c>
      <c r="AG109" s="32">
        <v>-352.01</v>
      </c>
      <c r="AH109" s="32">
        <v>0</v>
      </c>
      <c r="AI109" s="32">
        <v>-580.74</v>
      </c>
      <c r="AJ109" s="32">
        <v>-506.65</v>
      </c>
      <c r="AK109" s="32">
        <v>-250</v>
      </c>
      <c r="AL109" s="32">
        <v>-1000</v>
      </c>
      <c r="AM109" s="32">
        <v>-256.64999999999998</v>
      </c>
      <c r="AN109" s="32">
        <v>-1</v>
      </c>
      <c r="AO109" s="32">
        <v>1</v>
      </c>
    </row>
    <row r="110" spans="1:41">
      <c r="A110" s="28" t="s">
        <v>810</v>
      </c>
      <c r="B110" s="22" t="s">
        <v>811</v>
      </c>
      <c r="C110" s="29">
        <v>0</v>
      </c>
      <c r="D110" s="29">
        <v>0</v>
      </c>
      <c r="E110" s="29">
        <v>0</v>
      </c>
      <c r="F110" s="30">
        <v>0</v>
      </c>
      <c r="H110" s="29">
        <v>590.96</v>
      </c>
      <c r="I110" s="29">
        <v>500</v>
      </c>
      <c r="J110" s="29">
        <v>-90.96</v>
      </c>
      <c r="K110" s="30">
        <v>-0.18192</v>
      </c>
      <c r="O110" s="29">
        <v>0</v>
      </c>
      <c r="S110" s="29">
        <v>0</v>
      </c>
      <c r="T110" s="29">
        <v>898420.76</v>
      </c>
      <c r="U110" s="29">
        <v>959167.11</v>
      </c>
      <c r="V110" s="29">
        <v>1902.36</v>
      </c>
      <c r="W110" s="29">
        <v>3000</v>
      </c>
      <c r="Y110" s="31">
        <v>5</v>
      </c>
      <c r="Z110" s="29">
        <v>288244.06</v>
      </c>
      <c r="AA110" s="29">
        <v>305821.49</v>
      </c>
      <c r="AD110" s="32">
        <v>0</v>
      </c>
      <c r="AE110" s="32">
        <v>-271.64999999999998</v>
      </c>
      <c r="AF110" s="32">
        <v>-250</v>
      </c>
      <c r="AG110" s="32">
        <v>-21.65</v>
      </c>
      <c r="AH110" s="32">
        <v>0</v>
      </c>
      <c r="AI110" s="32">
        <v>-1902.36</v>
      </c>
      <c r="AJ110" s="32">
        <v>-724.03</v>
      </c>
      <c r="AK110" s="32">
        <v>-750</v>
      </c>
      <c r="AL110" s="32">
        <v>-3000</v>
      </c>
      <c r="AM110" s="32">
        <v>25.97</v>
      </c>
      <c r="AN110" s="32">
        <v>-1</v>
      </c>
      <c r="AO110" s="32">
        <v>1</v>
      </c>
    </row>
    <row r="111" spans="1:41">
      <c r="A111" s="28" t="s">
        <v>812</v>
      </c>
      <c r="B111" s="22" t="s">
        <v>813</v>
      </c>
      <c r="C111" s="29">
        <v>0</v>
      </c>
      <c r="D111" s="29">
        <v>250</v>
      </c>
      <c r="E111" s="29">
        <v>250</v>
      </c>
      <c r="F111" s="30">
        <v>1</v>
      </c>
      <c r="H111" s="29">
        <v>724.03</v>
      </c>
      <c r="I111" s="29">
        <v>1500</v>
      </c>
      <c r="J111" s="29">
        <v>775.97</v>
      </c>
      <c r="K111" s="30">
        <v>0.51731333333333329</v>
      </c>
      <c r="O111" s="29">
        <v>0</v>
      </c>
      <c r="S111" s="29">
        <v>0</v>
      </c>
      <c r="T111" s="29">
        <v>898420.76</v>
      </c>
      <c r="U111" s="29">
        <v>959167.11</v>
      </c>
      <c r="V111" s="29">
        <v>3939.98</v>
      </c>
      <c r="W111" s="29">
        <v>4200</v>
      </c>
      <c r="Y111" s="31">
        <v>5</v>
      </c>
      <c r="Z111" s="29">
        <v>288244.06</v>
      </c>
      <c r="AA111" s="29">
        <v>305821.49</v>
      </c>
      <c r="AD111" s="32">
        <v>0</v>
      </c>
      <c r="AE111" s="32">
        <v>0</v>
      </c>
      <c r="AF111" s="32">
        <v>-350</v>
      </c>
      <c r="AG111" s="32">
        <v>350</v>
      </c>
      <c r="AH111" s="32">
        <v>0</v>
      </c>
      <c r="AI111" s="32">
        <v>-3939.98</v>
      </c>
      <c r="AJ111" s="32">
        <v>0</v>
      </c>
      <c r="AK111" s="32">
        <v>-1050</v>
      </c>
      <c r="AL111" s="32">
        <v>-4200</v>
      </c>
      <c r="AM111" s="32">
        <v>1050</v>
      </c>
      <c r="AN111" s="32">
        <v>-1</v>
      </c>
      <c r="AO111" s="32">
        <v>1</v>
      </c>
    </row>
    <row r="112" spans="1:41">
      <c r="A112" s="28" t="s">
        <v>814</v>
      </c>
      <c r="B112" s="22" t="s">
        <v>815</v>
      </c>
      <c r="C112" s="29">
        <v>0</v>
      </c>
      <c r="D112" s="29">
        <v>350</v>
      </c>
      <c r="E112" s="29">
        <v>350</v>
      </c>
      <c r="F112" s="30">
        <v>1</v>
      </c>
      <c r="H112" s="29">
        <v>823.16</v>
      </c>
      <c r="I112" s="29">
        <v>2100</v>
      </c>
      <c r="J112" s="29">
        <v>1276.8399999999999</v>
      </c>
      <c r="K112" s="30">
        <v>0.60801904761904757</v>
      </c>
      <c r="O112" s="29">
        <v>0</v>
      </c>
      <c r="S112" s="29">
        <v>0</v>
      </c>
      <c r="T112" s="29">
        <v>898420.76</v>
      </c>
      <c r="U112" s="29">
        <v>959167.11</v>
      </c>
      <c r="V112" s="29">
        <v>965</v>
      </c>
      <c r="W112" s="29">
        <v>10750</v>
      </c>
      <c r="Y112" s="31">
        <v>5</v>
      </c>
      <c r="Z112" s="29">
        <v>288244.06</v>
      </c>
      <c r="AA112" s="29">
        <v>305821.49</v>
      </c>
      <c r="AD112" s="32">
        <v>0</v>
      </c>
      <c r="AE112" s="32">
        <v>0</v>
      </c>
      <c r="AF112" s="32">
        <v>-750</v>
      </c>
      <c r="AG112" s="32">
        <v>750</v>
      </c>
      <c r="AH112" s="32">
        <v>0</v>
      </c>
      <c r="AI112" s="32">
        <v>-965</v>
      </c>
      <c r="AJ112" s="32">
        <v>-5619.84</v>
      </c>
      <c r="AK112" s="32">
        <v>-2250</v>
      </c>
      <c r="AL112" s="32">
        <v>-10750</v>
      </c>
      <c r="AM112" s="32">
        <v>-3369.84</v>
      </c>
      <c r="AN112" s="32">
        <v>-1</v>
      </c>
      <c r="AO112" s="32">
        <v>1</v>
      </c>
    </row>
    <row r="113" spans="1:41">
      <c r="A113" s="28" t="s">
        <v>816</v>
      </c>
      <c r="B113" s="22" t="s">
        <v>817</v>
      </c>
      <c r="C113" s="29">
        <v>0</v>
      </c>
      <c r="D113" s="29">
        <v>1000</v>
      </c>
      <c r="E113" s="29">
        <v>1000</v>
      </c>
      <c r="F113" s="30">
        <v>1</v>
      </c>
      <c r="G113" s="22" t="s">
        <v>1195</v>
      </c>
      <c r="H113" s="29">
        <v>7241.84</v>
      </c>
      <c r="I113" s="29">
        <v>5250</v>
      </c>
      <c r="J113" s="29">
        <v>-1991.84</v>
      </c>
      <c r="K113" s="30">
        <v>-0.37939809523809526</v>
      </c>
      <c r="O113" s="29">
        <v>0</v>
      </c>
      <c r="S113" s="29">
        <v>0</v>
      </c>
      <c r="T113" s="29">
        <v>898420.76</v>
      </c>
      <c r="U113" s="29">
        <v>959167.11</v>
      </c>
      <c r="V113" s="29">
        <v>1886.22</v>
      </c>
      <c r="W113" s="29">
        <v>4200</v>
      </c>
      <c r="Y113" s="31">
        <v>5</v>
      </c>
      <c r="Z113" s="29">
        <v>288244.06</v>
      </c>
      <c r="AA113" s="29">
        <v>305821.49</v>
      </c>
      <c r="AD113" s="32">
        <v>0</v>
      </c>
      <c r="AE113" s="32">
        <v>-347.87</v>
      </c>
      <c r="AF113" s="32">
        <v>-350</v>
      </c>
      <c r="AG113" s="32">
        <v>2.13</v>
      </c>
      <c r="AH113" s="32">
        <v>0</v>
      </c>
      <c r="AI113" s="32">
        <v>-1886.22</v>
      </c>
      <c r="AJ113" s="32">
        <v>-1043.6099999999999</v>
      </c>
      <c r="AK113" s="32">
        <v>-1050</v>
      </c>
      <c r="AL113" s="32">
        <v>-4200</v>
      </c>
      <c r="AM113" s="32">
        <v>6.39</v>
      </c>
      <c r="AN113" s="32">
        <v>-1</v>
      </c>
      <c r="AO113" s="32">
        <v>1</v>
      </c>
    </row>
    <row r="114" spans="1:41">
      <c r="A114" s="28" t="s">
        <v>818</v>
      </c>
      <c r="B114" s="22" t="s">
        <v>819</v>
      </c>
      <c r="C114" s="29">
        <v>347.87</v>
      </c>
      <c r="D114" s="29">
        <v>350</v>
      </c>
      <c r="E114" s="29">
        <v>2.13</v>
      </c>
      <c r="F114" s="30">
        <v>6.0857142857142854E-3</v>
      </c>
      <c r="H114" s="29">
        <v>2287.2199999999998</v>
      </c>
      <c r="I114" s="29">
        <v>2100</v>
      </c>
      <c r="J114" s="29">
        <v>-187.22</v>
      </c>
      <c r="K114" s="30">
        <v>-8.9152380952380955E-2</v>
      </c>
      <c r="O114" s="29">
        <v>338</v>
      </c>
      <c r="S114" s="29">
        <v>1173</v>
      </c>
      <c r="T114" s="29">
        <v>898420.76</v>
      </c>
      <c r="U114" s="29">
        <v>959167.11</v>
      </c>
      <c r="V114" s="29">
        <v>6171.13</v>
      </c>
      <c r="W114" s="29">
        <v>7000</v>
      </c>
      <c r="Y114" s="31">
        <v>5</v>
      </c>
      <c r="Z114" s="29">
        <v>288244.06</v>
      </c>
      <c r="AA114" s="29">
        <v>305821.49</v>
      </c>
      <c r="AD114" s="32">
        <v>-338</v>
      </c>
      <c r="AE114" s="32">
        <v>-461.34</v>
      </c>
      <c r="AF114" s="32">
        <v>-500</v>
      </c>
      <c r="AG114" s="32">
        <v>38.659999999999997</v>
      </c>
      <c r="AH114" s="32">
        <v>-1173</v>
      </c>
      <c r="AI114" s="32">
        <v>-6171.13</v>
      </c>
      <c r="AJ114" s="32">
        <v>-733.92</v>
      </c>
      <c r="AK114" s="32">
        <v>-1750</v>
      </c>
      <c r="AL114" s="32">
        <v>-7000</v>
      </c>
      <c r="AM114" s="32">
        <v>1016.08</v>
      </c>
      <c r="AN114" s="32">
        <v>-1</v>
      </c>
      <c r="AO114" s="32">
        <v>1</v>
      </c>
    </row>
    <row r="115" spans="1:41">
      <c r="A115" s="28" t="s">
        <v>820</v>
      </c>
      <c r="B115" s="22" t="s">
        <v>821</v>
      </c>
      <c r="C115" s="29">
        <v>403.84</v>
      </c>
      <c r="D115" s="29">
        <v>500</v>
      </c>
      <c r="E115" s="29">
        <v>96.16</v>
      </c>
      <c r="F115" s="30">
        <v>0.19231999999999999</v>
      </c>
      <c r="H115" s="29">
        <v>1597.95</v>
      </c>
      <c r="I115" s="29">
        <v>3500</v>
      </c>
      <c r="J115" s="29">
        <v>1902.05</v>
      </c>
      <c r="K115" s="30">
        <v>0.54344285714285712</v>
      </c>
      <c r="O115" s="34">
        <v>10734.95</v>
      </c>
      <c r="S115" s="34">
        <v>28390.57</v>
      </c>
      <c r="V115" s="34">
        <v>115554.91000000002</v>
      </c>
      <c r="W115" s="34">
        <v>98250</v>
      </c>
      <c r="Y115" s="36">
        <v>5</v>
      </c>
      <c r="AD115" s="37">
        <v>-10734.95</v>
      </c>
      <c r="AE115" s="37">
        <v>-8827.81</v>
      </c>
      <c r="AF115" s="37">
        <v>-7750</v>
      </c>
      <c r="AG115" s="37">
        <v>-1077.8099999999997</v>
      </c>
      <c r="AH115" s="37">
        <v>-28390.57</v>
      </c>
      <c r="AI115" s="37">
        <v>-115554.91000000002</v>
      </c>
      <c r="AJ115" s="37">
        <v>-46588.180000000008</v>
      </c>
      <c r="AK115" s="37">
        <v>-22750</v>
      </c>
      <c r="AL115" s="37">
        <v>-98250</v>
      </c>
      <c r="AM115" s="37">
        <v>-23838.18</v>
      </c>
    </row>
    <row r="116" spans="1:41">
      <c r="B116" s="33" t="s">
        <v>803</v>
      </c>
      <c r="C116" s="34">
        <v>3271.7200000000003</v>
      </c>
      <c r="D116" s="34">
        <v>8500</v>
      </c>
      <c r="E116" s="34">
        <v>5228.28</v>
      </c>
      <c r="F116" s="35">
        <v>0.61509176470588234</v>
      </c>
      <c r="H116" s="34">
        <v>76395.91</v>
      </c>
      <c r="I116" s="34">
        <v>47750</v>
      </c>
      <c r="J116" s="34">
        <v>-28645.910000000003</v>
      </c>
      <c r="K116" s="35">
        <v>-0.59991434554973833</v>
      </c>
    </row>
    <row r="117" spans="1:41">
      <c r="A117" s="27" t="s">
        <v>822</v>
      </c>
      <c r="O117" s="29">
        <v>681.61</v>
      </c>
      <c r="S117" s="29">
        <v>1954.83</v>
      </c>
      <c r="T117" s="29">
        <v>898420.76</v>
      </c>
      <c r="U117" s="29">
        <v>959167.11</v>
      </c>
      <c r="V117" s="29">
        <v>6229.07</v>
      </c>
      <c r="W117" s="29">
        <v>5600</v>
      </c>
      <c r="Y117" s="31">
        <v>5</v>
      </c>
      <c r="Z117" s="29">
        <v>288244.06</v>
      </c>
      <c r="AA117" s="29">
        <v>305821.49</v>
      </c>
      <c r="AD117" s="32">
        <v>-681.61</v>
      </c>
      <c r="AE117" s="32">
        <v>-589.55999999999995</v>
      </c>
      <c r="AF117" s="32">
        <v>-600</v>
      </c>
      <c r="AG117" s="32">
        <v>10.44</v>
      </c>
      <c r="AH117" s="32">
        <v>-1954.83</v>
      </c>
      <c r="AI117" s="32">
        <v>-6229.07</v>
      </c>
      <c r="AJ117" s="32">
        <v>-1903.17</v>
      </c>
      <c r="AK117" s="32">
        <v>-1400</v>
      </c>
      <c r="AL117" s="32">
        <v>-5600</v>
      </c>
      <c r="AM117" s="32">
        <v>-503.17</v>
      </c>
      <c r="AN117" s="32">
        <v>-1</v>
      </c>
      <c r="AO117" s="32">
        <v>1</v>
      </c>
    </row>
    <row r="118" spans="1:41">
      <c r="A118" s="28" t="s">
        <v>823</v>
      </c>
      <c r="B118" s="22" t="s">
        <v>824</v>
      </c>
      <c r="C118" s="29">
        <v>605.23</v>
      </c>
      <c r="D118" s="29">
        <v>600</v>
      </c>
      <c r="E118" s="29">
        <v>-5.23</v>
      </c>
      <c r="F118" s="30">
        <v>-8.716666666666666E-3</v>
      </c>
      <c r="H118" s="29">
        <v>3196.29</v>
      </c>
      <c r="I118" s="29">
        <v>2800</v>
      </c>
      <c r="J118" s="29">
        <v>-396.29</v>
      </c>
      <c r="K118" s="30">
        <v>-0.14153214285714286</v>
      </c>
      <c r="O118" s="29">
        <v>0</v>
      </c>
      <c r="S118" s="29">
        <v>0</v>
      </c>
      <c r="T118" s="29">
        <v>898420.76</v>
      </c>
      <c r="U118" s="29">
        <v>959167.11</v>
      </c>
      <c r="V118" s="29">
        <v>0</v>
      </c>
      <c r="W118" s="29">
        <v>57227.1</v>
      </c>
      <c r="Y118" s="31">
        <v>5</v>
      </c>
      <c r="Z118" s="29">
        <v>288244.06</v>
      </c>
      <c r="AA118" s="29">
        <v>305821.49</v>
      </c>
      <c r="AD118" s="32">
        <v>0</v>
      </c>
      <c r="AE118" s="32">
        <v>-4448.1400000000003</v>
      </c>
      <c r="AF118" s="32">
        <v>-2201.5</v>
      </c>
      <c r="AG118" s="32">
        <v>-2246.64</v>
      </c>
      <c r="AH118" s="32">
        <v>0</v>
      </c>
      <c r="AI118" s="32">
        <v>0</v>
      </c>
      <c r="AJ118" s="32">
        <v>-4448.1400000000003</v>
      </c>
      <c r="AK118" s="32">
        <v>-4391.1000000000004</v>
      </c>
      <c r="AL118" s="32">
        <v>-57227.1</v>
      </c>
      <c r="AM118" s="32">
        <v>-57.04</v>
      </c>
      <c r="AN118" s="32">
        <v>-1</v>
      </c>
      <c r="AO118" s="32">
        <v>1</v>
      </c>
    </row>
    <row r="119" spans="1:41">
      <c r="A119" s="28" t="s">
        <v>1196</v>
      </c>
      <c r="B119" s="22" t="s">
        <v>1197</v>
      </c>
      <c r="C119" s="29">
        <v>5608.38</v>
      </c>
      <c r="D119" s="29">
        <v>4403</v>
      </c>
      <c r="E119" s="29">
        <v>-1205.3800000000001</v>
      </c>
      <c r="F119" s="30">
        <v>-0.27376334317510786</v>
      </c>
      <c r="H119" s="29">
        <v>19023.43</v>
      </c>
      <c r="I119" s="29">
        <v>15398.6</v>
      </c>
      <c r="J119" s="29">
        <v>-3624.83</v>
      </c>
      <c r="K119" s="30">
        <v>-0.2353999714259738</v>
      </c>
      <c r="O119" s="29">
        <v>408</v>
      </c>
      <c r="S119" s="29">
        <v>1224</v>
      </c>
      <c r="T119" s="29">
        <v>898420.76</v>
      </c>
      <c r="U119" s="29">
        <v>959167.11</v>
      </c>
      <c r="V119" s="29">
        <v>2449.84</v>
      </c>
      <c r="W119" s="29">
        <v>3000</v>
      </c>
      <c r="Y119" s="31">
        <v>5</v>
      </c>
      <c r="Z119" s="29">
        <v>288244.06</v>
      </c>
      <c r="AA119" s="29">
        <v>305821.49</v>
      </c>
      <c r="AD119" s="32">
        <v>-408</v>
      </c>
      <c r="AE119" s="32">
        <v>-243.03</v>
      </c>
      <c r="AF119" s="32">
        <v>-250</v>
      </c>
      <c r="AG119" s="32">
        <v>6.97</v>
      </c>
      <c r="AH119" s="32">
        <v>-1224</v>
      </c>
      <c r="AI119" s="32">
        <v>-2449.84</v>
      </c>
      <c r="AJ119" s="32">
        <v>-271.70999999999998</v>
      </c>
      <c r="AK119" s="32">
        <v>-750</v>
      </c>
      <c r="AL119" s="32">
        <v>-3000</v>
      </c>
      <c r="AM119" s="32">
        <v>478.29</v>
      </c>
      <c r="AN119" s="32">
        <v>-1</v>
      </c>
      <c r="AO119" s="32">
        <v>1</v>
      </c>
    </row>
    <row r="120" spans="1:41">
      <c r="A120" s="28" t="s">
        <v>825</v>
      </c>
      <c r="B120" s="22" t="s">
        <v>826</v>
      </c>
      <c r="C120" s="29">
        <v>7.31</v>
      </c>
      <c r="D120" s="29">
        <v>250</v>
      </c>
      <c r="E120" s="29">
        <v>242.69</v>
      </c>
      <c r="F120" s="30">
        <v>0.97075999999999996</v>
      </c>
      <c r="H120" s="29">
        <v>489.72</v>
      </c>
      <c r="I120" s="29">
        <v>1500</v>
      </c>
      <c r="J120" s="29">
        <v>1010.28</v>
      </c>
      <c r="K120" s="30">
        <v>0.67352000000000001</v>
      </c>
      <c r="O120" s="29">
        <v>0</v>
      </c>
      <c r="S120" s="29">
        <v>0</v>
      </c>
      <c r="T120" s="29">
        <v>898420.76</v>
      </c>
      <c r="U120" s="29">
        <v>959167.11</v>
      </c>
      <c r="V120" s="29">
        <v>121.84</v>
      </c>
      <c r="W120" s="29">
        <v>1200</v>
      </c>
      <c r="Y120" s="31">
        <v>5</v>
      </c>
      <c r="Z120" s="29">
        <v>288244.06</v>
      </c>
      <c r="AA120" s="29">
        <v>305821.49</v>
      </c>
      <c r="AD120" s="32">
        <v>0</v>
      </c>
      <c r="AE120" s="32">
        <v>-115</v>
      </c>
      <c r="AF120" s="32">
        <v>-100</v>
      </c>
      <c r="AG120" s="32">
        <v>-15</v>
      </c>
      <c r="AH120" s="32">
        <v>0</v>
      </c>
      <c r="AI120" s="32">
        <v>-121.84</v>
      </c>
      <c r="AJ120" s="32">
        <v>-183.9</v>
      </c>
      <c r="AK120" s="32">
        <v>-300</v>
      </c>
      <c r="AL120" s="32">
        <v>-1200</v>
      </c>
      <c r="AM120" s="32">
        <v>116.1</v>
      </c>
      <c r="AN120" s="32">
        <v>-1</v>
      </c>
      <c r="AO120" s="32">
        <v>1</v>
      </c>
    </row>
    <row r="121" spans="1:41">
      <c r="A121" s="28" t="s">
        <v>827</v>
      </c>
      <c r="B121" s="22" t="s">
        <v>828</v>
      </c>
      <c r="C121" s="29">
        <v>0</v>
      </c>
      <c r="D121" s="29">
        <v>100</v>
      </c>
      <c r="E121" s="29">
        <v>100</v>
      </c>
      <c r="F121" s="30">
        <v>1</v>
      </c>
      <c r="H121" s="29">
        <v>197.4</v>
      </c>
      <c r="I121" s="29">
        <v>600</v>
      </c>
      <c r="J121" s="29">
        <v>402.6</v>
      </c>
      <c r="K121" s="30">
        <v>0.67100000000000004</v>
      </c>
      <c r="O121" s="29">
        <v>19.399999999999999</v>
      </c>
      <c r="S121" s="29">
        <v>124.96</v>
      </c>
      <c r="T121" s="29">
        <v>898420.76</v>
      </c>
      <c r="U121" s="29">
        <v>959167.11</v>
      </c>
      <c r="V121" s="29">
        <v>187.76</v>
      </c>
      <c r="W121" s="29">
        <v>600</v>
      </c>
      <c r="Y121" s="31">
        <v>5</v>
      </c>
      <c r="Z121" s="29">
        <v>288244.06</v>
      </c>
      <c r="AA121" s="29">
        <v>305821.49</v>
      </c>
      <c r="AD121" s="32">
        <v>-19.399999999999999</v>
      </c>
      <c r="AE121" s="32">
        <v>0</v>
      </c>
      <c r="AF121" s="32">
        <v>-50</v>
      </c>
      <c r="AG121" s="32">
        <v>50</v>
      </c>
      <c r="AH121" s="32">
        <v>-124.96</v>
      </c>
      <c r="AI121" s="32">
        <v>-187.76</v>
      </c>
      <c r="AJ121" s="32">
        <v>0</v>
      </c>
      <c r="AK121" s="32">
        <v>-150</v>
      </c>
      <c r="AL121" s="32">
        <v>-600</v>
      </c>
      <c r="AM121" s="32">
        <v>150</v>
      </c>
      <c r="AN121" s="32">
        <v>-1</v>
      </c>
      <c r="AO121" s="32">
        <v>1</v>
      </c>
    </row>
    <row r="122" spans="1:41">
      <c r="A122" s="28" t="s">
        <v>829</v>
      </c>
      <c r="B122" s="22" t="s">
        <v>830</v>
      </c>
      <c r="C122" s="29">
        <v>50</v>
      </c>
      <c r="D122" s="29">
        <v>50</v>
      </c>
      <c r="E122" s="29">
        <v>0</v>
      </c>
      <c r="F122" s="30">
        <v>0</v>
      </c>
      <c r="H122" s="29">
        <v>67.63</v>
      </c>
      <c r="I122" s="29">
        <v>300</v>
      </c>
      <c r="J122" s="29">
        <v>232.37</v>
      </c>
      <c r="K122" s="30">
        <v>0.77456666666666663</v>
      </c>
      <c r="O122" s="29">
        <v>0</v>
      </c>
      <c r="S122" s="29">
        <v>0</v>
      </c>
      <c r="T122" s="29">
        <v>898420.76</v>
      </c>
      <c r="U122" s="29">
        <v>959167.11</v>
      </c>
      <c r="V122" s="29">
        <v>3729.91</v>
      </c>
      <c r="W122" s="29">
        <v>3700</v>
      </c>
      <c r="Y122" s="31">
        <v>5</v>
      </c>
      <c r="Z122" s="29">
        <v>288244.06</v>
      </c>
      <c r="AA122" s="29">
        <v>305821.49</v>
      </c>
      <c r="AD122" s="32">
        <v>0</v>
      </c>
      <c r="AE122" s="32">
        <v>0</v>
      </c>
      <c r="AF122" s="32">
        <v>-250</v>
      </c>
      <c r="AG122" s="32">
        <v>250</v>
      </c>
      <c r="AH122" s="32">
        <v>0</v>
      </c>
      <c r="AI122" s="32">
        <v>-3729.91</v>
      </c>
      <c r="AJ122" s="32">
        <v>-235.81</v>
      </c>
      <c r="AK122" s="32">
        <v>-750</v>
      </c>
      <c r="AL122" s="32">
        <v>-3700</v>
      </c>
      <c r="AM122" s="32">
        <v>514.19000000000005</v>
      </c>
      <c r="AN122" s="32">
        <v>-1</v>
      </c>
      <c r="AO122" s="32">
        <v>1</v>
      </c>
    </row>
    <row r="123" spans="1:41">
      <c r="A123" s="28" t="s">
        <v>831</v>
      </c>
      <c r="B123" s="22" t="s">
        <v>832</v>
      </c>
      <c r="C123" s="29">
        <v>0</v>
      </c>
      <c r="D123" s="29">
        <v>250</v>
      </c>
      <c r="E123" s="29">
        <v>250</v>
      </c>
      <c r="F123" s="30">
        <v>1</v>
      </c>
      <c r="H123" s="29">
        <v>1111.32</v>
      </c>
      <c r="I123" s="29">
        <v>1850</v>
      </c>
      <c r="J123" s="29">
        <v>738.68</v>
      </c>
      <c r="K123" s="30">
        <v>0.39928648648648651</v>
      </c>
      <c r="O123" s="29">
        <v>0</v>
      </c>
      <c r="S123" s="29">
        <v>0</v>
      </c>
      <c r="T123" s="29">
        <v>898420.76</v>
      </c>
      <c r="U123" s="29">
        <v>959167.11</v>
      </c>
      <c r="V123" s="29">
        <v>422.16</v>
      </c>
      <c r="W123" s="29">
        <v>4200</v>
      </c>
      <c r="Y123" s="31">
        <v>5</v>
      </c>
      <c r="Z123" s="29">
        <v>288244.06</v>
      </c>
      <c r="AA123" s="29">
        <v>305821.49</v>
      </c>
      <c r="AD123" s="32">
        <v>0</v>
      </c>
      <c r="AE123" s="32">
        <v>-70.36</v>
      </c>
      <c r="AF123" s="32">
        <v>-350</v>
      </c>
      <c r="AG123" s="32">
        <v>279.64</v>
      </c>
      <c r="AH123" s="32">
        <v>0</v>
      </c>
      <c r="AI123" s="32">
        <v>-422.16</v>
      </c>
      <c r="AJ123" s="32">
        <v>-211.08</v>
      </c>
      <c r="AK123" s="32">
        <v>-1050</v>
      </c>
      <c r="AL123" s="32">
        <v>-4200</v>
      </c>
      <c r="AM123" s="32">
        <v>838.92</v>
      </c>
      <c r="AN123" s="32">
        <v>-1</v>
      </c>
      <c r="AO123" s="32">
        <v>1</v>
      </c>
    </row>
    <row r="124" spans="1:41">
      <c r="A124" s="28" t="s">
        <v>833</v>
      </c>
      <c r="B124" s="22" t="s">
        <v>834</v>
      </c>
      <c r="C124" s="29">
        <v>70.36</v>
      </c>
      <c r="D124" s="29">
        <v>350</v>
      </c>
      <c r="E124" s="29">
        <v>279.64</v>
      </c>
      <c r="F124" s="30">
        <v>0.79897142857142855</v>
      </c>
      <c r="H124" s="29">
        <v>422.16</v>
      </c>
      <c r="I124" s="29">
        <v>2100</v>
      </c>
      <c r="J124" s="29">
        <v>1677.84</v>
      </c>
      <c r="K124" s="30">
        <v>0.79897142857142855</v>
      </c>
      <c r="O124" s="29">
        <v>0</v>
      </c>
      <c r="S124" s="29">
        <v>0</v>
      </c>
      <c r="T124" s="29">
        <v>898420.76</v>
      </c>
      <c r="U124" s="29">
        <v>959167.11</v>
      </c>
      <c r="V124" s="29">
        <v>434.63</v>
      </c>
      <c r="W124" s="29">
        <v>300</v>
      </c>
      <c r="Y124" s="31">
        <v>5</v>
      </c>
      <c r="Z124" s="29">
        <v>288244.06</v>
      </c>
      <c r="AA124" s="29">
        <v>305821.49</v>
      </c>
      <c r="AD124" s="32">
        <v>0</v>
      </c>
      <c r="AE124" s="32">
        <v>0</v>
      </c>
      <c r="AF124" s="32">
        <v>-25</v>
      </c>
      <c r="AG124" s="32">
        <v>25</v>
      </c>
      <c r="AH124" s="32">
        <v>0</v>
      </c>
      <c r="AI124" s="32">
        <v>-434.63</v>
      </c>
      <c r="AJ124" s="32">
        <v>-74.73</v>
      </c>
      <c r="AK124" s="32">
        <v>-75</v>
      </c>
      <c r="AL124" s="32">
        <v>-300</v>
      </c>
      <c r="AM124" s="32">
        <v>0.27</v>
      </c>
      <c r="AN124" s="32">
        <v>-1</v>
      </c>
      <c r="AO124" s="32">
        <v>1</v>
      </c>
    </row>
    <row r="125" spans="1:41">
      <c r="A125" s="28" t="s">
        <v>835</v>
      </c>
      <c r="B125" s="22" t="s">
        <v>836</v>
      </c>
      <c r="C125" s="29">
        <v>0</v>
      </c>
      <c r="D125" s="29">
        <v>25</v>
      </c>
      <c r="E125" s="29">
        <v>25</v>
      </c>
      <c r="F125" s="30">
        <v>1</v>
      </c>
      <c r="H125" s="29">
        <v>125.32</v>
      </c>
      <c r="I125" s="29">
        <v>150</v>
      </c>
      <c r="J125" s="29">
        <v>24.68</v>
      </c>
      <c r="K125" s="30">
        <v>0.16453333333333334</v>
      </c>
      <c r="O125" s="29">
        <v>79.989999999999995</v>
      </c>
      <c r="S125" s="29">
        <v>233.13</v>
      </c>
      <c r="T125" s="29">
        <v>898420.76</v>
      </c>
      <c r="U125" s="29">
        <v>959167.11</v>
      </c>
      <c r="V125" s="29">
        <v>15057.39</v>
      </c>
      <c r="W125" s="29">
        <v>21000</v>
      </c>
      <c r="Y125" s="31">
        <v>5</v>
      </c>
      <c r="Z125" s="29">
        <v>288244.06</v>
      </c>
      <c r="AA125" s="29">
        <v>305821.49</v>
      </c>
      <c r="AD125" s="32">
        <v>-79.989999999999995</v>
      </c>
      <c r="AE125" s="32">
        <v>-4034.4</v>
      </c>
      <c r="AF125" s="32">
        <v>-1750</v>
      </c>
      <c r="AG125" s="32">
        <v>-2284.4</v>
      </c>
      <c r="AH125" s="32">
        <v>-233.13</v>
      </c>
      <c r="AI125" s="32">
        <v>-15057.39</v>
      </c>
      <c r="AJ125" s="32">
        <v>-7573.74</v>
      </c>
      <c r="AK125" s="32">
        <v>-5250</v>
      </c>
      <c r="AL125" s="32">
        <v>-21000</v>
      </c>
      <c r="AM125" s="32">
        <v>-2323.7399999999998</v>
      </c>
      <c r="AN125" s="32">
        <v>-1</v>
      </c>
      <c r="AO125" s="32">
        <v>1</v>
      </c>
    </row>
    <row r="126" spans="1:41">
      <c r="A126" s="28" t="s">
        <v>837</v>
      </c>
      <c r="B126" s="22" t="s">
        <v>838</v>
      </c>
      <c r="C126" s="29">
        <v>3520.51</v>
      </c>
      <c r="D126" s="29">
        <v>1750</v>
      </c>
      <c r="E126" s="29">
        <v>-1770.51</v>
      </c>
      <c r="F126" s="30">
        <v>-1.01172</v>
      </c>
      <c r="H126" s="29">
        <v>15499.99</v>
      </c>
      <c r="I126" s="29">
        <v>10500</v>
      </c>
      <c r="J126" s="29">
        <v>-4999.99</v>
      </c>
      <c r="K126" s="30">
        <v>-0.47618952380952378</v>
      </c>
      <c r="O126" s="29">
        <v>0</v>
      </c>
      <c r="S126" s="29">
        <v>1382.73</v>
      </c>
      <c r="T126" s="29">
        <v>898420.76</v>
      </c>
      <c r="U126" s="29">
        <v>959167.11</v>
      </c>
      <c r="V126" s="29">
        <v>21115.45</v>
      </c>
      <c r="W126" s="29">
        <v>6000</v>
      </c>
      <c r="Y126" s="31">
        <v>5</v>
      </c>
      <c r="Z126" s="29">
        <v>288244.06</v>
      </c>
      <c r="AA126" s="29">
        <v>305821.49</v>
      </c>
      <c r="AD126" s="32">
        <v>0</v>
      </c>
      <c r="AE126" s="32">
        <v>0</v>
      </c>
      <c r="AF126" s="32">
        <v>-500</v>
      </c>
      <c r="AG126" s="32">
        <v>500</v>
      </c>
      <c r="AH126" s="32">
        <v>-1382.73</v>
      </c>
      <c r="AI126" s="32">
        <v>-21115.45</v>
      </c>
      <c r="AJ126" s="32">
        <v>-4154.13</v>
      </c>
      <c r="AK126" s="32">
        <v>-1500</v>
      </c>
      <c r="AL126" s="32">
        <v>-6000</v>
      </c>
      <c r="AM126" s="32">
        <v>-2654.13</v>
      </c>
      <c r="AN126" s="32">
        <v>-1</v>
      </c>
      <c r="AO126" s="32">
        <v>1</v>
      </c>
    </row>
    <row r="127" spans="1:41">
      <c r="A127" s="28" t="s">
        <v>841</v>
      </c>
      <c r="B127" s="22" t="s">
        <v>842</v>
      </c>
      <c r="C127" s="29">
        <v>1702.8</v>
      </c>
      <c r="D127" s="29">
        <v>500</v>
      </c>
      <c r="E127" s="29">
        <v>-1202.8</v>
      </c>
      <c r="F127" s="30">
        <v>-2.4056000000000002</v>
      </c>
      <c r="H127" s="29">
        <v>8866.4</v>
      </c>
      <c r="I127" s="29">
        <v>3000</v>
      </c>
      <c r="J127" s="29">
        <v>-5866.4</v>
      </c>
      <c r="K127" s="30">
        <v>-1.9554666666666667</v>
      </c>
      <c r="O127" s="29">
        <v>0</v>
      </c>
      <c r="S127" s="29">
        <v>0</v>
      </c>
      <c r="T127" s="29">
        <v>898420.76</v>
      </c>
      <c r="U127" s="29">
        <v>959167.11</v>
      </c>
      <c r="V127" s="29">
        <v>4616.57</v>
      </c>
      <c r="W127" s="29">
        <v>12000</v>
      </c>
      <c r="Y127" s="31">
        <v>5</v>
      </c>
      <c r="Z127" s="29">
        <v>288244.06</v>
      </c>
      <c r="AA127" s="29">
        <v>305821.49</v>
      </c>
      <c r="AD127" s="32">
        <v>0</v>
      </c>
      <c r="AE127" s="32">
        <v>-240</v>
      </c>
      <c r="AF127" s="32">
        <v>-1000</v>
      </c>
      <c r="AG127" s="32">
        <v>760</v>
      </c>
      <c r="AH127" s="32">
        <v>0</v>
      </c>
      <c r="AI127" s="32">
        <v>-4616.57</v>
      </c>
      <c r="AJ127" s="32">
        <v>-5981.97</v>
      </c>
      <c r="AK127" s="32">
        <v>-3000</v>
      </c>
      <c r="AL127" s="32">
        <v>-12000</v>
      </c>
      <c r="AM127" s="32">
        <v>-2981.97</v>
      </c>
      <c r="AN127" s="32">
        <v>-1</v>
      </c>
      <c r="AO127" s="32">
        <v>1</v>
      </c>
    </row>
    <row r="128" spans="1:41">
      <c r="A128" s="28" t="s">
        <v>843</v>
      </c>
      <c r="B128" s="22" t="s">
        <v>844</v>
      </c>
      <c r="C128" s="29">
        <v>2240.9899999999998</v>
      </c>
      <c r="D128" s="29">
        <v>1000</v>
      </c>
      <c r="E128" s="29">
        <v>-1240.99</v>
      </c>
      <c r="F128" s="30">
        <v>-1.24099</v>
      </c>
      <c r="H128" s="29">
        <v>16933.3</v>
      </c>
      <c r="I128" s="29">
        <v>6000</v>
      </c>
      <c r="J128" s="29">
        <v>-10933.3</v>
      </c>
      <c r="K128" s="30">
        <v>-1.8222166666666666</v>
      </c>
      <c r="O128" s="29">
        <v>0</v>
      </c>
      <c r="S128" s="29">
        <v>0</v>
      </c>
      <c r="T128" s="29">
        <v>898420.76</v>
      </c>
      <c r="U128" s="29">
        <v>959167.11</v>
      </c>
      <c r="V128" s="29">
        <v>2389.29</v>
      </c>
      <c r="W128" s="29">
        <v>32856</v>
      </c>
      <c r="Y128" s="31">
        <v>5</v>
      </c>
      <c r="Z128" s="29">
        <v>288244.06</v>
      </c>
      <c r="AA128" s="29">
        <v>305821.49</v>
      </c>
      <c r="AD128" s="32">
        <v>0</v>
      </c>
      <c r="AE128" s="32">
        <v>-3200.79</v>
      </c>
      <c r="AF128" s="32">
        <v>-1303</v>
      </c>
      <c r="AG128" s="32">
        <v>-1897.79</v>
      </c>
      <c r="AH128" s="32">
        <v>0</v>
      </c>
      <c r="AI128" s="32">
        <v>-2389.29</v>
      </c>
      <c r="AJ128" s="32">
        <v>-7889.21</v>
      </c>
      <c r="AK128" s="32">
        <v>-2679</v>
      </c>
      <c r="AL128" s="32">
        <v>-32856</v>
      </c>
      <c r="AM128" s="32">
        <v>-5210.21</v>
      </c>
      <c r="AN128" s="32">
        <v>-1</v>
      </c>
      <c r="AO128" s="32">
        <v>1</v>
      </c>
    </row>
    <row r="129" spans="1:41">
      <c r="A129" s="28" t="s">
        <v>845</v>
      </c>
      <c r="B129" s="22" t="s">
        <v>846</v>
      </c>
      <c r="C129" s="29">
        <v>5764.5</v>
      </c>
      <c r="D129" s="29">
        <v>2533</v>
      </c>
      <c r="E129" s="29">
        <v>-3231.5</v>
      </c>
      <c r="F129" s="30">
        <v>-1.275759968416897</v>
      </c>
      <c r="H129" s="29">
        <v>23539.07</v>
      </c>
      <c r="I129" s="29">
        <v>9048</v>
      </c>
      <c r="J129" s="29">
        <v>-14491.07</v>
      </c>
      <c r="K129" s="30">
        <v>-1.6015771441202475</v>
      </c>
      <c r="O129" s="29">
        <v>3347.05</v>
      </c>
      <c r="S129" s="29">
        <v>4667.05</v>
      </c>
      <c r="T129" s="29">
        <v>898420.76</v>
      </c>
      <c r="U129" s="29">
        <v>959167.11</v>
      </c>
      <c r="V129" s="29">
        <v>16032.1</v>
      </c>
      <c r="W129" s="29">
        <v>40341.800000000003</v>
      </c>
      <c r="Y129" s="31">
        <v>5</v>
      </c>
      <c r="Z129" s="29">
        <v>288244.06</v>
      </c>
      <c r="AA129" s="29">
        <v>305821.49</v>
      </c>
      <c r="AD129" s="32">
        <v>-3347.05</v>
      </c>
      <c r="AE129" s="32">
        <v>-5859.23</v>
      </c>
      <c r="AF129" s="32">
        <v>-3137</v>
      </c>
      <c r="AG129" s="32">
        <v>-2722.23</v>
      </c>
      <c r="AH129" s="32">
        <v>-4667.05</v>
      </c>
      <c r="AI129" s="32">
        <v>-16032.1</v>
      </c>
      <c r="AJ129" s="32">
        <v>-22561.94</v>
      </c>
      <c r="AK129" s="32">
        <v>-8991</v>
      </c>
      <c r="AL129" s="32">
        <v>-40341.800000000003</v>
      </c>
      <c r="AM129" s="32">
        <v>-13570.94</v>
      </c>
      <c r="AN129" s="32">
        <v>-1</v>
      </c>
      <c r="AO129" s="32">
        <v>1</v>
      </c>
    </row>
    <row r="130" spans="1:41">
      <c r="A130" s="28" t="s">
        <v>847</v>
      </c>
      <c r="B130" s="22" t="s">
        <v>848</v>
      </c>
      <c r="C130" s="29">
        <v>2000</v>
      </c>
      <c r="D130" s="29">
        <v>3522.4</v>
      </c>
      <c r="E130" s="29">
        <v>1522.4</v>
      </c>
      <c r="F130" s="30">
        <v>0.43220531455825573</v>
      </c>
      <c r="H130" s="29">
        <v>28397.4</v>
      </c>
      <c r="I130" s="29">
        <v>19207.400000000001</v>
      </c>
      <c r="J130" s="29">
        <v>-9190</v>
      </c>
      <c r="K130" s="30">
        <v>-0.47846142632527044</v>
      </c>
      <c r="O130" s="29">
        <v>0</v>
      </c>
      <c r="S130" s="29">
        <v>0</v>
      </c>
      <c r="T130" s="29">
        <v>898420.76</v>
      </c>
      <c r="U130" s="29">
        <v>959167.11</v>
      </c>
      <c r="V130" s="29">
        <v>0</v>
      </c>
      <c r="W130" s="29">
        <v>0</v>
      </c>
      <c r="Y130" s="31">
        <v>5</v>
      </c>
      <c r="Z130" s="29">
        <v>288244.06</v>
      </c>
      <c r="AA130" s="29">
        <v>305821.49</v>
      </c>
      <c r="AD130" s="32">
        <v>0</v>
      </c>
      <c r="AE130" s="32">
        <v>-324.39999999999998</v>
      </c>
      <c r="AF130" s="32">
        <v>0</v>
      </c>
      <c r="AG130" s="32">
        <v>-324.39999999999998</v>
      </c>
      <c r="AH130" s="32">
        <v>0</v>
      </c>
      <c r="AI130" s="32">
        <v>0</v>
      </c>
      <c r="AJ130" s="32">
        <v>-679.4</v>
      </c>
      <c r="AK130" s="32">
        <v>0</v>
      </c>
      <c r="AL130" s="32">
        <v>0</v>
      </c>
      <c r="AM130" s="32">
        <v>-679.4</v>
      </c>
      <c r="AN130" s="32">
        <v>-1</v>
      </c>
      <c r="AO130" s="32">
        <v>1</v>
      </c>
    </row>
    <row r="131" spans="1:41">
      <c r="A131" s="28" t="s">
        <v>1079</v>
      </c>
      <c r="B131" s="22" t="s">
        <v>1080</v>
      </c>
      <c r="C131" s="29">
        <v>350</v>
      </c>
      <c r="D131" s="29">
        <v>0</v>
      </c>
      <c r="E131" s="29">
        <v>-350</v>
      </c>
      <c r="F131" s="30">
        <v>-1</v>
      </c>
      <c r="H131" s="29">
        <v>1509.07</v>
      </c>
      <c r="I131" s="29">
        <v>0</v>
      </c>
      <c r="J131" s="29">
        <v>-1509.07</v>
      </c>
      <c r="K131" s="30">
        <v>-1</v>
      </c>
      <c r="O131" s="29">
        <v>1400</v>
      </c>
      <c r="S131" s="29">
        <v>4261.21</v>
      </c>
      <c r="T131" s="29">
        <v>898420.76</v>
      </c>
      <c r="U131" s="29">
        <v>959167.11</v>
      </c>
      <c r="V131" s="29">
        <v>18673.37</v>
      </c>
      <c r="W131" s="29">
        <v>1800</v>
      </c>
      <c r="Y131" s="31">
        <v>5</v>
      </c>
      <c r="Z131" s="29">
        <v>288244.06</v>
      </c>
      <c r="AA131" s="29">
        <v>305821.49</v>
      </c>
      <c r="AD131" s="32">
        <v>-1400</v>
      </c>
      <c r="AE131" s="32">
        <v>-1475</v>
      </c>
      <c r="AF131" s="32">
        <v>-150</v>
      </c>
      <c r="AG131" s="32">
        <v>-1325</v>
      </c>
      <c r="AH131" s="32">
        <v>-4261.21</v>
      </c>
      <c r="AI131" s="32">
        <v>-18673.37</v>
      </c>
      <c r="AJ131" s="32">
        <v>-4469.83</v>
      </c>
      <c r="AK131" s="32">
        <v>-450</v>
      </c>
      <c r="AL131" s="32">
        <v>-1800</v>
      </c>
      <c r="AM131" s="32">
        <v>-4019.83</v>
      </c>
      <c r="AN131" s="32">
        <v>-1</v>
      </c>
      <c r="AO131" s="32">
        <v>1</v>
      </c>
    </row>
    <row r="132" spans="1:41">
      <c r="A132" s="28" t="s">
        <v>854</v>
      </c>
      <c r="B132" s="22" t="s">
        <v>855</v>
      </c>
      <c r="C132" s="29">
        <v>1475</v>
      </c>
      <c r="D132" s="29">
        <v>150</v>
      </c>
      <c r="E132" s="29">
        <v>-1325</v>
      </c>
      <c r="F132" s="30">
        <v>-8.8333333333333339</v>
      </c>
      <c r="H132" s="29">
        <v>8894.83</v>
      </c>
      <c r="I132" s="29">
        <v>900</v>
      </c>
      <c r="J132" s="29">
        <v>-7994.83</v>
      </c>
      <c r="K132" s="30">
        <v>-8.8831444444444436</v>
      </c>
      <c r="O132" s="34">
        <v>5936.05</v>
      </c>
      <c r="S132" s="34">
        <v>13847.91</v>
      </c>
      <c r="V132" s="34">
        <v>91459.38</v>
      </c>
      <c r="W132" s="34">
        <v>189824.90000000002</v>
      </c>
      <c r="Y132" s="36">
        <v>5</v>
      </c>
      <c r="AD132" s="37">
        <v>-5936.05</v>
      </c>
      <c r="AE132" s="37">
        <v>-20599.91</v>
      </c>
      <c r="AF132" s="37">
        <v>-11666.5</v>
      </c>
      <c r="AG132" s="37">
        <v>-8933.41</v>
      </c>
      <c r="AH132" s="37">
        <v>-13847.91</v>
      </c>
      <c r="AI132" s="37">
        <v>-91459.38</v>
      </c>
      <c r="AJ132" s="37">
        <v>-60638.76</v>
      </c>
      <c r="AK132" s="37">
        <v>-30736.1</v>
      </c>
      <c r="AL132" s="37">
        <v>-189824.90000000002</v>
      </c>
      <c r="AM132" s="37">
        <v>-29902.660000000003</v>
      </c>
    </row>
    <row r="133" spans="1:41">
      <c r="B133" s="33" t="s">
        <v>822</v>
      </c>
      <c r="C133" s="34">
        <v>23395.08</v>
      </c>
      <c r="D133" s="34">
        <v>15483.4</v>
      </c>
      <c r="E133" s="34">
        <v>-7911.68</v>
      </c>
      <c r="F133" s="35">
        <v>-0.51097820892052137</v>
      </c>
      <c r="H133" s="34">
        <v>128273.33</v>
      </c>
      <c r="I133" s="34">
        <v>73354</v>
      </c>
      <c r="J133" s="34">
        <v>-54919.33</v>
      </c>
      <c r="K133" s="35">
        <v>-0.74868896038389188</v>
      </c>
    </row>
    <row r="134" spans="1:41">
      <c r="A134" s="27" t="s">
        <v>50</v>
      </c>
      <c r="O134" s="29">
        <v>6912.73</v>
      </c>
      <c r="S134" s="29">
        <v>21480.51</v>
      </c>
      <c r="T134" s="29">
        <v>898420.76</v>
      </c>
      <c r="U134" s="29">
        <v>959167.11</v>
      </c>
      <c r="V134" s="29">
        <v>90535.55</v>
      </c>
      <c r="W134" s="29">
        <v>121846.14</v>
      </c>
      <c r="Y134" s="31">
        <v>5</v>
      </c>
      <c r="Z134" s="29">
        <v>288244.06</v>
      </c>
      <c r="AA134" s="29">
        <v>305821.49</v>
      </c>
      <c r="AD134" s="32">
        <v>-6912.73</v>
      </c>
      <c r="AE134" s="32">
        <v>-8000</v>
      </c>
      <c r="AF134" s="32">
        <v>-9174.65</v>
      </c>
      <c r="AG134" s="32">
        <v>1174.6500000000001</v>
      </c>
      <c r="AH134" s="32">
        <v>-21480.51</v>
      </c>
      <c r="AI134" s="32">
        <v>-90535.55</v>
      </c>
      <c r="AJ134" s="32">
        <v>-24334.85</v>
      </c>
      <c r="AK134" s="32">
        <v>-28775.02</v>
      </c>
      <c r="AL134" s="32">
        <v>-121846.14</v>
      </c>
      <c r="AM134" s="32">
        <v>4440.17</v>
      </c>
      <c r="AN134" s="32">
        <v>-1</v>
      </c>
      <c r="AO134" s="32">
        <v>1</v>
      </c>
    </row>
    <row r="135" spans="1:41">
      <c r="A135" s="28" t="s">
        <v>856</v>
      </c>
      <c r="B135" s="22" t="s">
        <v>51</v>
      </c>
      <c r="C135" s="29">
        <v>8000</v>
      </c>
      <c r="D135" s="29">
        <v>9959.4599999999991</v>
      </c>
      <c r="E135" s="29">
        <v>1959.46</v>
      </c>
      <c r="F135" s="30">
        <v>0.19674359854851567</v>
      </c>
      <c r="H135" s="29">
        <v>48334.85</v>
      </c>
      <c r="I135" s="29">
        <v>58130.74</v>
      </c>
      <c r="J135" s="29">
        <v>9795.89</v>
      </c>
      <c r="K135" s="30">
        <v>0.16851479957076068</v>
      </c>
      <c r="O135" s="34">
        <v>6912.73</v>
      </c>
      <c r="S135" s="34">
        <v>21480.51</v>
      </c>
      <c r="V135" s="34">
        <v>90535.55</v>
      </c>
      <c r="W135" s="34">
        <v>121846.14</v>
      </c>
      <c r="Y135" s="36">
        <v>5</v>
      </c>
      <c r="AD135" s="37">
        <v>-6912.73</v>
      </c>
      <c r="AE135" s="37">
        <v>-8000</v>
      </c>
      <c r="AF135" s="37">
        <v>-9174.65</v>
      </c>
      <c r="AG135" s="37">
        <v>1174.6500000000001</v>
      </c>
      <c r="AH135" s="37">
        <v>-21480.51</v>
      </c>
      <c r="AI135" s="37">
        <v>-90535.55</v>
      </c>
      <c r="AJ135" s="37">
        <v>-24334.85</v>
      </c>
      <c r="AK135" s="37">
        <v>-28775.02</v>
      </c>
      <c r="AL135" s="37">
        <v>-121846.14</v>
      </c>
      <c r="AM135" s="37">
        <v>4440.17</v>
      </c>
    </row>
    <row r="136" spans="1:41">
      <c r="B136" s="33" t="s">
        <v>50</v>
      </c>
      <c r="C136" s="34">
        <v>8000</v>
      </c>
      <c r="D136" s="34">
        <v>9959.4599999999991</v>
      </c>
      <c r="E136" s="34">
        <v>1959.46</v>
      </c>
      <c r="F136" s="35">
        <v>0.1967435985485157</v>
      </c>
      <c r="H136" s="34">
        <v>48334.85</v>
      </c>
      <c r="I136" s="34">
        <v>58130.74</v>
      </c>
      <c r="J136" s="34">
        <v>9795.89</v>
      </c>
      <c r="K136" s="35">
        <v>0.16851479957076065</v>
      </c>
    </row>
    <row r="137" spans="1:41">
      <c r="A137" s="27" t="s">
        <v>857</v>
      </c>
      <c r="O137" s="29">
        <v>35098.870000000003</v>
      </c>
      <c r="S137" s="29">
        <v>65450.38</v>
      </c>
      <c r="T137" s="29">
        <v>898420.76</v>
      </c>
      <c r="U137" s="29">
        <v>959167.11</v>
      </c>
      <c r="V137" s="29">
        <v>172557.56</v>
      </c>
      <c r="W137" s="29">
        <v>205028.17</v>
      </c>
      <c r="Y137" s="31">
        <v>5</v>
      </c>
      <c r="Z137" s="29">
        <v>288244.06</v>
      </c>
      <c r="AA137" s="29">
        <v>305821.49</v>
      </c>
      <c r="AD137" s="32">
        <v>-35098.870000000003</v>
      </c>
      <c r="AE137" s="32">
        <v>-14564.92</v>
      </c>
      <c r="AF137" s="32">
        <v>-16713.259999999998</v>
      </c>
      <c r="AG137" s="32">
        <v>2148.34</v>
      </c>
      <c r="AH137" s="32">
        <v>-65450.38</v>
      </c>
      <c r="AI137" s="32">
        <v>-172557.56</v>
      </c>
      <c r="AJ137" s="32">
        <v>-45502.92</v>
      </c>
      <c r="AK137" s="32">
        <v>-49829</v>
      </c>
      <c r="AL137" s="32">
        <v>-205028.17</v>
      </c>
      <c r="AM137" s="32">
        <v>4326.08</v>
      </c>
      <c r="AN137" s="32">
        <v>-1</v>
      </c>
      <c r="AO137" s="32">
        <v>1</v>
      </c>
    </row>
    <row r="138" spans="1:41">
      <c r="A138" s="28" t="s">
        <v>858</v>
      </c>
      <c r="B138" s="22" t="s">
        <v>859</v>
      </c>
      <c r="C138" s="29">
        <v>14564.92</v>
      </c>
      <c r="D138" s="29">
        <v>17028.599999999999</v>
      </c>
      <c r="E138" s="29">
        <v>2463.6799999999998</v>
      </c>
      <c r="F138" s="30">
        <v>0.14467895188095323</v>
      </c>
      <c r="H138" s="29">
        <v>89197.68</v>
      </c>
      <c r="I138" s="29">
        <v>100598.15</v>
      </c>
      <c r="J138" s="29">
        <v>11400.47</v>
      </c>
      <c r="K138" s="30">
        <v>0.11332683553325781</v>
      </c>
      <c r="O138" s="29">
        <v>53500</v>
      </c>
      <c r="S138" s="29">
        <v>167589.84</v>
      </c>
      <c r="T138" s="29">
        <v>898420.76</v>
      </c>
      <c r="U138" s="29">
        <v>959167.11</v>
      </c>
      <c r="V138" s="29">
        <v>670977.84</v>
      </c>
      <c r="W138" s="29">
        <v>791921.34</v>
      </c>
      <c r="Y138" s="31">
        <v>5</v>
      </c>
      <c r="Z138" s="29">
        <v>288244.06</v>
      </c>
      <c r="AA138" s="29">
        <v>305821.49</v>
      </c>
      <c r="AD138" s="32">
        <v>-53500</v>
      </c>
      <c r="AE138" s="32">
        <v>-64154.01</v>
      </c>
      <c r="AF138" s="32">
        <v>-64554.98</v>
      </c>
      <c r="AG138" s="32">
        <v>400.97</v>
      </c>
      <c r="AH138" s="32">
        <v>-167589.84</v>
      </c>
      <c r="AI138" s="32">
        <v>-670977.84</v>
      </c>
      <c r="AJ138" s="32">
        <v>-370844.43</v>
      </c>
      <c r="AK138" s="32">
        <v>-192464.53</v>
      </c>
      <c r="AL138" s="32">
        <v>-791921.34</v>
      </c>
      <c r="AM138" s="32">
        <v>-178379.9</v>
      </c>
      <c r="AN138" s="32">
        <v>-1</v>
      </c>
      <c r="AO138" s="32">
        <v>1</v>
      </c>
    </row>
    <row r="139" spans="1:41">
      <c r="A139" s="28" t="s">
        <v>860</v>
      </c>
      <c r="B139" s="22" t="s">
        <v>861</v>
      </c>
      <c r="C139" s="29">
        <v>48400.14</v>
      </c>
      <c r="D139" s="29">
        <v>65772.960000000006</v>
      </c>
      <c r="E139" s="29">
        <v>17372.82</v>
      </c>
      <c r="F139" s="30">
        <v>0.26413316353711314</v>
      </c>
      <c r="H139" s="29">
        <v>531798.72</v>
      </c>
      <c r="I139" s="29">
        <v>388560.38</v>
      </c>
      <c r="J139" s="29">
        <v>-143238.34</v>
      </c>
      <c r="K139" s="30">
        <v>-0.3686385626861905</v>
      </c>
      <c r="O139" s="34">
        <v>88598.87</v>
      </c>
      <c r="S139" s="34">
        <v>233040.22</v>
      </c>
      <c r="V139" s="34">
        <v>843535.39999999991</v>
      </c>
      <c r="W139" s="34">
        <v>996949.51</v>
      </c>
      <c r="Y139" s="36">
        <v>5</v>
      </c>
      <c r="AD139" s="37">
        <v>-88598.87</v>
      </c>
      <c r="AE139" s="37">
        <v>-78718.930000000008</v>
      </c>
      <c r="AF139" s="37">
        <v>-81268.240000000005</v>
      </c>
      <c r="AG139" s="37">
        <v>2549.3100000000004</v>
      </c>
      <c r="AH139" s="37">
        <v>-233040.22</v>
      </c>
      <c r="AI139" s="37">
        <v>-843535.39999999991</v>
      </c>
      <c r="AJ139" s="37">
        <v>-416347.35</v>
      </c>
      <c r="AK139" s="37">
        <v>-242293.53</v>
      </c>
      <c r="AL139" s="37">
        <v>-996949.51</v>
      </c>
      <c r="AM139" s="37">
        <v>-174053.82</v>
      </c>
    </row>
    <row r="140" spans="1:41">
      <c r="B140" s="33" t="s">
        <v>857</v>
      </c>
      <c r="C140" s="34">
        <v>62965.06</v>
      </c>
      <c r="D140" s="34">
        <v>82801.56</v>
      </c>
      <c r="E140" s="34">
        <v>19836.5</v>
      </c>
      <c r="F140" s="35">
        <v>0.23956674246234008</v>
      </c>
      <c r="H140" s="34">
        <v>620996.39999999991</v>
      </c>
      <c r="I140" s="34">
        <v>489158.53</v>
      </c>
      <c r="J140" s="34">
        <v>-131837.87</v>
      </c>
      <c r="K140" s="35">
        <v>-0.26951971991574997</v>
      </c>
      <c r="O140" s="34">
        <v>180659.29</v>
      </c>
      <c r="S140" s="34">
        <v>500812.97</v>
      </c>
      <c r="V140" s="34">
        <v>1992337.2999999998</v>
      </c>
      <c r="W140" s="34">
        <v>2370901.1599999997</v>
      </c>
      <c r="Y140" s="36">
        <v>5</v>
      </c>
      <c r="AD140" s="37">
        <v>-180659.29</v>
      </c>
      <c r="AE140" s="37">
        <v>-215862.48999999996</v>
      </c>
      <c r="AF140" s="37">
        <v>-200004.39</v>
      </c>
      <c r="AG140" s="37">
        <v>-15858.1</v>
      </c>
      <c r="AH140" s="37">
        <v>-500812.97</v>
      </c>
      <c r="AI140" s="37">
        <v>-1992337.2999999998</v>
      </c>
      <c r="AJ140" s="37">
        <v>-805137.13000000012</v>
      </c>
      <c r="AK140" s="37">
        <v>-568029.35</v>
      </c>
      <c r="AL140" s="37">
        <v>-2370901.1599999997</v>
      </c>
      <c r="AM140" s="37">
        <v>-237107.78</v>
      </c>
    </row>
    <row r="141" spans="1:41">
      <c r="B141" s="33" t="s">
        <v>39</v>
      </c>
      <c r="C141" s="34">
        <v>167372.21999999997</v>
      </c>
      <c r="D141" s="34">
        <v>193838.51</v>
      </c>
      <c r="E141" s="34">
        <v>26466.29</v>
      </c>
      <c r="F141" s="35">
        <v>0.13653783244619452</v>
      </c>
      <c r="H141" s="34">
        <v>1350882.4199999997</v>
      </c>
      <c r="I141" s="34">
        <v>1144773.76</v>
      </c>
      <c r="J141" s="34">
        <v>-206108.66</v>
      </c>
      <c r="K141" s="35">
        <v>-0.18004313795592239</v>
      </c>
      <c r="O141" s="34">
        <v>125971.52000000016</v>
      </c>
      <c r="S141" s="34">
        <v>410079.8400000002</v>
      </c>
      <c r="V141" s="34">
        <v>1204007.5499999989</v>
      </c>
      <c r="W141" s="34">
        <v>1690637.42</v>
      </c>
      <c r="Y141" s="36">
        <v>4</v>
      </c>
      <c r="AD141" s="37">
        <v>125971.52000000016</v>
      </c>
      <c r="AE141" s="37">
        <v>72381.570000000007</v>
      </c>
      <c r="AF141" s="37">
        <v>105817.09999999998</v>
      </c>
      <c r="AG141" s="37">
        <v>-33435.53</v>
      </c>
      <c r="AH141" s="37">
        <v>410079.8400000002</v>
      </c>
      <c r="AI141" s="37">
        <v>1204007.5499999989</v>
      </c>
      <c r="AJ141" s="37">
        <v>93283.630000000354</v>
      </c>
      <c r="AK141" s="37">
        <v>391137.76000000013</v>
      </c>
      <c r="AL141" s="37">
        <v>1690637.42</v>
      </c>
      <c r="AM141" s="37">
        <v>-297854.12999999995</v>
      </c>
    </row>
    <row r="142" spans="1:41">
      <c r="B142" s="33" t="s">
        <v>67</v>
      </c>
      <c r="C142" s="34">
        <v>137079.20999999985</v>
      </c>
      <c r="D142" s="34">
        <v>138143.54000000004</v>
      </c>
      <c r="E142" s="34">
        <v>-1064.3299999999836</v>
      </c>
      <c r="F142" s="35">
        <v>-7.7045224119780299E-3</v>
      </c>
      <c r="H142" s="34">
        <v>425586.39999999991</v>
      </c>
      <c r="I142" s="34">
        <v>792917.69000000053</v>
      </c>
      <c r="J142" s="34">
        <v>-367331.29</v>
      </c>
      <c r="K142" s="35">
        <v>-0.46326534851303419</v>
      </c>
    </row>
    <row r="143" spans="1:41">
      <c r="A143" s="26" t="s">
        <v>862</v>
      </c>
    </row>
    <row r="144" spans="1:41">
      <c r="A144" s="27" t="s">
        <v>863</v>
      </c>
    </row>
    <row r="145" spans="1:41">
      <c r="A145" s="39" t="s">
        <v>864</v>
      </c>
      <c r="O145" s="29">
        <v>0</v>
      </c>
      <c r="S145" s="29">
        <v>0</v>
      </c>
      <c r="T145" s="29">
        <v>898420.76</v>
      </c>
      <c r="U145" s="29">
        <v>959167.11</v>
      </c>
      <c r="V145" s="29">
        <v>0</v>
      </c>
      <c r="W145" s="29">
        <v>0</v>
      </c>
      <c r="Y145" s="31">
        <v>5</v>
      </c>
      <c r="Z145" s="29">
        <v>288244.06</v>
      </c>
      <c r="AA145" s="29">
        <v>305821.49</v>
      </c>
      <c r="AD145" s="32">
        <v>0</v>
      </c>
      <c r="AE145" s="32">
        <v>-19577</v>
      </c>
      <c r="AF145" s="32">
        <v>0</v>
      </c>
      <c r="AG145" s="32">
        <v>-19577</v>
      </c>
      <c r="AH145" s="32">
        <v>0</v>
      </c>
      <c r="AI145" s="32">
        <v>0</v>
      </c>
      <c r="AJ145" s="32">
        <v>-19577</v>
      </c>
      <c r="AK145" s="32">
        <v>0</v>
      </c>
      <c r="AL145" s="32">
        <v>0</v>
      </c>
      <c r="AM145" s="32">
        <v>-19577</v>
      </c>
      <c r="AN145" s="32">
        <v>-1</v>
      </c>
      <c r="AO145" s="32">
        <v>1</v>
      </c>
    </row>
    <row r="146" spans="1:41">
      <c r="A146" s="40" t="s">
        <v>1198</v>
      </c>
      <c r="B146" s="22" t="s">
        <v>1199</v>
      </c>
      <c r="C146" s="29">
        <v>0</v>
      </c>
      <c r="D146" s="29">
        <v>0</v>
      </c>
      <c r="E146" s="29">
        <v>0</v>
      </c>
      <c r="F146" s="30">
        <v>0</v>
      </c>
      <c r="H146" s="29">
        <v>19577</v>
      </c>
      <c r="I146" s="29">
        <v>0</v>
      </c>
      <c r="J146" s="29">
        <v>-19577</v>
      </c>
      <c r="K146" s="30">
        <v>-1</v>
      </c>
      <c r="O146" s="29">
        <v>0</v>
      </c>
      <c r="S146" s="29">
        <v>0</v>
      </c>
      <c r="T146" s="29">
        <v>898420.76</v>
      </c>
      <c r="U146" s="29">
        <v>959167.11</v>
      </c>
      <c r="V146" s="29">
        <v>0</v>
      </c>
      <c r="W146" s="29">
        <v>2000</v>
      </c>
      <c r="Y146" s="31">
        <v>5</v>
      </c>
      <c r="Z146" s="29">
        <v>288244.06</v>
      </c>
      <c r="AA146" s="29">
        <v>305821.49</v>
      </c>
      <c r="AD146" s="32">
        <v>0</v>
      </c>
      <c r="AE146" s="32">
        <v>0</v>
      </c>
      <c r="AF146" s="32">
        <v>0</v>
      </c>
      <c r="AG146" s="32">
        <v>0</v>
      </c>
      <c r="AH146" s="32">
        <v>0</v>
      </c>
      <c r="AI146" s="32">
        <v>0</v>
      </c>
      <c r="AJ146" s="32">
        <v>0</v>
      </c>
      <c r="AK146" s="32">
        <v>-500</v>
      </c>
      <c r="AL146" s="32">
        <v>-2000</v>
      </c>
      <c r="AM146" s="32">
        <v>500</v>
      </c>
      <c r="AN146" s="32">
        <v>-1</v>
      </c>
      <c r="AO146" s="32">
        <v>1</v>
      </c>
    </row>
    <row r="147" spans="1:41">
      <c r="A147" s="40" t="s">
        <v>1085</v>
      </c>
      <c r="B147" s="22" t="s">
        <v>1086</v>
      </c>
      <c r="C147" s="29">
        <v>0</v>
      </c>
      <c r="D147" s="29">
        <v>0</v>
      </c>
      <c r="E147" s="29">
        <v>0</v>
      </c>
      <c r="F147" s="30">
        <v>0</v>
      </c>
      <c r="H147" s="29">
        <v>0</v>
      </c>
      <c r="I147" s="29">
        <v>1000</v>
      </c>
      <c r="J147" s="29">
        <v>1000</v>
      </c>
      <c r="K147" s="30">
        <v>1</v>
      </c>
      <c r="O147" s="29">
        <v>0</v>
      </c>
      <c r="S147" s="29">
        <v>0</v>
      </c>
      <c r="T147" s="29">
        <v>898420.76</v>
      </c>
      <c r="U147" s="29">
        <v>959167.11</v>
      </c>
      <c r="V147" s="29">
        <v>7047.35</v>
      </c>
      <c r="W147" s="29">
        <v>2000</v>
      </c>
      <c r="Y147" s="31">
        <v>5</v>
      </c>
      <c r="Z147" s="29">
        <v>288244.06</v>
      </c>
      <c r="AA147" s="29">
        <v>305821.49</v>
      </c>
      <c r="AD147" s="32">
        <v>0</v>
      </c>
      <c r="AE147" s="32">
        <v>0</v>
      </c>
      <c r="AF147" s="32">
        <v>-500</v>
      </c>
      <c r="AG147" s="32">
        <v>500</v>
      </c>
      <c r="AH147" s="32">
        <v>0</v>
      </c>
      <c r="AI147" s="32">
        <v>-7047.35</v>
      </c>
      <c r="AJ147" s="32">
        <v>0</v>
      </c>
      <c r="AK147" s="32">
        <v>-500</v>
      </c>
      <c r="AL147" s="32">
        <v>-2000</v>
      </c>
      <c r="AM147" s="32">
        <v>500</v>
      </c>
      <c r="AN147" s="32">
        <v>-1</v>
      </c>
      <c r="AO147" s="32">
        <v>1</v>
      </c>
    </row>
    <row r="148" spans="1:41">
      <c r="A148" s="40" t="s">
        <v>867</v>
      </c>
      <c r="B148" s="22" t="s">
        <v>868</v>
      </c>
      <c r="C148" s="29">
        <v>0</v>
      </c>
      <c r="D148" s="29">
        <v>500</v>
      </c>
      <c r="E148" s="29">
        <v>500</v>
      </c>
      <c r="F148" s="30">
        <v>1</v>
      </c>
      <c r="G148" s="22" t="s">
        <v>1200</v>
      </c>
      <c r="H148" s="29">
        <v>2275</v>
      </c>
      <c r="I148" s="29">
        <v>1000</v>
      </c>
      <c r="J148" s="29">
        <v>-1275</v>
      </c>
      <c r="K148" s="30">
        <v>-1.2749999999999999</v>
      </c>
      <c r="O148" s="29">
        <v>2035.77</v>
      </c>
      <c r="S148" s="29">
        <v>8532.68</v>
      </c>
      <c r="T148" s="29">
        <v>898420.76</v>
      </c>
      <c r="U148" s="29">
        <v>959167.11</v>
      </c>
      <c r="V148" s="29">
        <v>83653.02</v>
      </c>
      <c r="W148" s="29">
        <v>24000</v>
      </c>
      <c r="Y148" s="31">
        <v>5</v>
      </c>
      <c r="Z148" s="29">
        <v>288244.06</v>
      </c>
      <c r="AA148" s="29">
        <v>305821.49</v>
      </c>
      <c r="AD148" s="32">
        <v>-2035.77</v>
      </c>
      <c r="AE148" s="32">
        <v>-3400</v>
      </c>
      <c r="AF148" s="32">
        <v>-1500</v>
      </c>
      <c r="AG148" s="32">
        <v>-1900</v>
      </c>
      <c r="AH148" s="32">
        <v>-8532.68</v>
      </c>
      <c r="AI148" s="32">
        <v>-83653.02</v>
      </c>
      <c r="AJ148" s="32">
        <v>-6800</v>
      </c>
      <c r="AK148" s="32">
        <v>-4500</v>
      </c>
      <c r="AL148" s="32">
        <v>-24000</v>
      </c>
      <c r="AM148" s="32">
        <v>-2300</v>
      </c>
      <c r="AN148" s="32">
        <v>-1</v>
      </c>
      <c r="AO148" s="32">
        <v>1</v>
      </c>
    </row>
    <row r="149" spans="1:41">
      <c r="A149" s="40" t="s">
        <v>1090</v>
      </c>
      <c r="B149" s="22" t="s">
        <v>1091</v>
      </c>
      <c r="C149" s="29">
        <v>0</v>
      </c>
      <c r="D149" s="29">
        <v>0</v>
      </c>
      <c r="E149" s="29">
        <v>0</v>
      </c>
      <c r="F149" s="30">
        <v>0</v>
      </c>
      <c r="H149" s="29">
        <v>581.22</v>
      </c>
      <c r="I149" s="29">
        <v>0</v>
      </c>
      <c r="J149" s="29">
        <v>-581.22</v>
      </c>
      <c r="K149" s="30">
        <v>-1</v>
      </c>
      <c r="O149" s="29">
        <v>0</v>
      </c>
      <c r="S149" s="29">
        <v>0</v>
      </c>
      <c r="T149" s="29">
        <v>898420.76</v>
      </c>
      <c r="U149" s="29">
        <v>959167.11</v>
      </c>
      <c r="V149" s="29">
        <v>11612.02</v>
      </c>
      <c r="W149" s="29">
        <v>3000</v>
      </c>
      <c r="Y149" s="31">
        <v>5</v>
      </c>
      <c r="Z149" s="29">
        <v>288244.06</v>
      </c>
      <c r="AA149" s="29">
        <v>305821.49</v>
      </c>
      <c r="AD149" s="32">
        <v>0</v>
      </c>
      <c r="AE149" s="32">
        <v>-530.4</v>
      </c>
      <c r="AF149" s="32">
        <v>0</v>
      </c>
      <c r="AG149" s="32">
        <v>-530.4</v>
      </c>
      <c r="AH149" s="32">
        <v>0</v>
      </c>
      <c r="AI149" s="32">
        <v>-11612.02</v>
      </c>
      <c r="AJ149" s="32">
        <v>-5153.74</v>
      </c>
      <c r="AK149" s="32">
        <v>-750</v>
      </c>
      <c r="AL149" s="32">
        <v>-3000</v>
      </c>
      <c r="AM149" s="32">
        <v>-4403.74</v>
      </c>
      <c r="AN149" s="32">
        <v>-1</v>
      </c>
      <c r="AO149" s="32">
        <v>1</v>
      </c>
    </row>
    <row r="150" spans="1:41">
      <c r="A150" s="40" t="s">
        <v>871</v>
      </c>
      <c r="B150" s="22" t="s">
        <v>872</v>
      </c>
      <c r="C150" s="29">
        <v>0</v>
      </c>
      <c r="D150" s="29">
        <v>2500</v>
      </c>
      <c r="E150" s="29">
        <v>2500</v>
      </c>
      <c r="F150" s="30">
        <v>1</v>
      </c>
      <c r="H150" s="29">
        <v>9785.9</v>
      </c>
      <c r="I150" s="29">
        <v>11500</v>
      </c>
      <c r="J150" s="29">
        <v>1714.1</v>
      </c>
      <c r="K150" s="30">
        <v>0.14905217391304348</v>
      </c>
      <c r="O150" s="29">
        <v>2153.84</v>
      </c>
      <c r="S150" s="29">
        <v>23093.45</v>
      </c>
      <c r="T150" s="29">
        <v>898420.76</v>
      </c>
      <c r="U150" s="29">
        <v>959167.11</v>
      </c>
      <c r="V150" s="29">
        <v>57935.360000000001</v>
      </c>
      <c r="W150" s="29">
        <v>18000</v>
      </c>
      <c r="Y150" s="31">
        <v>5</v>
      </c>
      <c r="Z150" s="29">
        <v>288244.06</v>
      </c>
      <c r="AA150" s="29">
        <v>305821.49</v>
      </c>
      <c r="AD150" s="32">
        <v>-2153.84</v>
      </c>
      <c r="AE150" s="32">
        <v>-3251.33</v>
      </c>
      <c r="AF150" s="32">
        <v>-1500</v>
      </c>
      <c r="AG150" s="32">
        <v>-1751.33</v>
      </c>
      <c r="AH150" s="32">
        <v>-23093.45</v>
      </c>
      <c r="AI150" s="32">
        <v>-57935.360000000001</v>
      </c>
      <c r="AJ150" s="32">
        <v>-3580.75</v>
      </c>
      <c r="AK150" s="32">
        <v>-4500</v>
      </c>
      <c r="AL150" s="32">
        <v>-18000</v>
      </c>
      <c r="AM150" s="32">
        <v>919.25</v>
      </c>
      <c r="AN150" s="32">
        <v>-1</v>
      </c>
      <c r="AO150" s="32">
        <v>1</v>
      </c>
    </row>
    <row r="151" spans="1:41">
      <c r="A151" s="40" t="s">
        <v>873</v>
      </c>
      <c r="B151" s="22" t="s">
        <v>874</v>
      </c>
      <c r="C151" s="29">
        <v>-1255.68</v>
      </c>
      <c r="D151" s="29">
        <v>0</v>
      </c>
      <c r="E151" s="29">
        <v>1255.68</v>
      </c>
      <c r="F151" s="30">
        <v>1</v>
      </c>
      <c r="H151" s="29">
        <v>3898.06</v>
      </c>
      <c r="I151" s="29">
        <v>1500</v>
      </c>
      <c r="J151" s="29">
        <v>-2398.06</v>
      </c>
      <c r="K151" s="30">
        <v>-1.5987066666666667</v>
      </c>
      <c r="O151" s="29">
        <v>0</v>
      </c>
      <c r="S151" s="29">
        <v>495</v>
      </c>
      <c r="T151" s="29">
        <v>898420.76</v>
      </c>
      <c r="U151" s="29">
        <v>959167.11</v>
      </c>
      <c r="V151" s="29">
        <v>49864.37</v>
      </c>
      <c r="W151" s="29">
        <v>0</v>
      </c>
      <c r="Y151" s="31">
        <v>5</v>
      </c>
      <c r="Z151" s="29">
        <v>288244.06</v>
      </c>
      <c r="AA151" s="29">
        <v>305821.49</v>
      </c>
      <c r="AD151" s="32">
        <v>0</v>
      </c>
      <c r="AE151" s="32">
        <v>-4117.84</v>
      </c>
      <c r="AF151" s="32">
        <v>0</v>
      </c>
      <c r="AG151" s="32">
        <v>-4117.84</v>
      </c>
      <c r="AH151" s="32">
        <v>-495</v>
      </c>
      <c r="AI151" s="32">
        <v>-49864.37</v>
      </c>
      <c r="AJ151" s="32">
        <v>-14165.04</v>
      </c>
      <c r="AK151" s="32">
        <v>0</v>
      </c>
      <c r="AL151" s="32">
        <v>0</v>
      </c>
      <c r="AM151" s="32">
        <v>-14165.04</v>
      </c>
      <c r="AN151" s="32">
        <v>-1</v>
      </c>
      <c r="AO151" s="32">
        <v>1</v>
      </c>
    </row>
    <row r="152" spans="1:41">
      <c r="A152" s="40" t="s">
        <v>875</v>
      </c>
      <c r="B152" s="22" t="s">
        <v>876</v>
      </c>
      <c r="C152" s="29">
        <v>0</v>
      </c>
      <c r="D152" s="29">
        <v>1500</v>
      </c>
      <c r="E152" s="29">
        <v>1500</v>
      </c>
      <c r="F152" s="30">
        <v>1</v>
      </c>
      <c r="H152" s="29">
        <v>5959.15</v>
      </c>
      <c r="I152" s="29">
        <v>9000</v>
      </c>
      <c r="J152" s="29">
        <v>3040.85</v>
      </c>
      <c r="K152" s="30">
        <v>0.33787222222222224</v>
      </c>
      <c r="O152" s="29">
        <v>604.66</v>
      </c>
      <c r="S152" s="29">
        <v>1335.01</v>
      </c>
      <c r="T152" s="29">
        <v>898420.76</v>
      </c>
      <c r="U152" s="29">
        <v>959167.11</v>
      </c>
      <c r="V152" s="29">
        <v>4553.92</v>
      </c>
      <c r="W152" s="29">
        <v>3000</v>
      </c>
      <c r="Y152" s="31">
        <v>5</v>
      </c>
      <c r="Z152" s="29">
        <v>288244.06</v>
      </c>
      <c r="AA152" s="29">
        <v>305821.49</v>
      </c>
      <c r="AD152" s="32">
        <v>-604.66</v>
      </c>
      <c r="AE152" s="32">
        <v>-1179.52</v>
      </c>
      <c r="AF152" s="32">
        <v>-250</v>
      </c>
      <c r="AG152" s="32">
        <v>-929.52</v>
      </c>
      <c r="AH152" s="32">
        <v>-1335.01</v>
      </c>
      <c r="AI152" s="32">
        <v>-4553.92</v>
      </c>
      <c r="AJ152" s="32">
        <v>-1184.9100000000001</v>
      </c>
      <c r="AK152" s="32">
        <v>-750</v>
      </c>
      <c r="AL152" s="32">
        <v>-3000</v>
      </c>
      <c r="AM152" s="32">
        <v>-434.91</v>
      </c>
      <c r="AN152" s="32">
        <v>-1</v>
      </c>
      <c r="AO152" s="32">
        <v>1</v>
      </c>
    </row>
    <row r="153" spans="1:41">
      <c r="A153" s="40" t="s">
        <v>877</v>
      </c>
      <c r="B153" s="22" t="s">
        <v>878</v>
      </c>
      <c r="C153" s="29">
        <v>665.58</v>
      </c>
      <c r="D153" s="29">
        <v>0</v>
      </c>
      <c r="E153" s="29">
        <v>-665.58</v>
      </c>
      <c r="F153" s="30">
        <v>-1</v>
      </c>
      <c r="G153" s="22" t="s">
        <v>1201</v>
      </c>
      <c r="H153" s="29">
        <v>22572.400000000001</v>
      </c>
      <c r="I153" s="29">
        <v>0</v>
      </c>
      <c r="J153" s="29">
        <v>-22572.400000000001</v>
      </c>
      <c r="K153" s="30">
        <v>-1</v>
      </c>
      <c r="O153" s="29">
        <v>0</v>
      </c>
      <c r="S153" s="29">
        <v>9905.56</v>
      </c>
      <c r="T153" s="29">
        <v>898420.76</v>
      </c>
      <c r="U153" s="29">
        <v>959167.11</v>
      </c>
      <c r="V153" s="29">
        <v>31125.02</v>
      </c>
      <c r="W153" s="29">
        <v>4000</v>
      </c>
      <c r="Y153" s="31">
        <v>5</v>
      </c>
      <c r="Z153" s="29">
        <v>288244.06</v>
      </c>
      <c r="AA153" s="29">
        <v>305821.49</v>
      </c>
      <c r="AD153" s="32">
        <v>0</v>
      </c>
      <c r="AE153" s="32">
        <v>-541.19000000000005</v>
      </c>
      <c r="AF153" s="32">
        <v>0</v>
      </c>
      <c r="AG153" s="32">
        <v>-541.19000000000005</v>
      </c>
      <c r="AH153" s="32">
        <v>-9905.56</v>
      </c>
      <c r="AI153" s="32">
        <v>-31125.02</v>
      </c>
      <c r="AJ153" s="32">
        <v>-1953.8</v>
      </c>
      <c r="AK153" s="32">
        <v>-1000</v>
      </c>
      <c r="AL153" s="32">
        <v>-4000</v>
      </c>
      <c r="AM153" s="32">
        <v>-953.8</v>
      </c>
      <c r="AN153" s="32">
        <v>-1</v>
      </c>
      <c r="AO153" s="32">
        <v>1</v>
      </c>
    </row>
    <row r="154" spans="1:41">
      <c r="A154" s="40" t="s">
        <v>879</v>
      </c>
      <c r="B154" s="22" t="s">
        <v>880</v>
      </c>
      <c r="C154" s="29">
        <v>210.28</v>
      </c>
      <c r="D154" s="29">
        <v>250</v>
      </c>
      <c r="E154" s="29">
        <v>39.72</v>
      </c>
      <c r="F154" s="30">
        <v>0.15887999999999999</v>
      </c>
      <c r="H154" s="29">
        <v>1395.19</v>
      </c>
      <c r="I154" s="29">
        <v>1500</v>
      </c>
      <c r="J154" s="29">
        <v>104.81</v>
      </c>
      <c r="K154" s="30">
        <v>6.9873333333333329E-2</v>
      </c>
      <c r="O154" s="29">
        <v>1011.68</v>
      </c>
      <c r="S154" s="29">
        <v>2124.0300000000002</v>
      </c>
      <c r="T154" s="29">
        <v>898420.76</v>
      </c>
      <c r="U154" s="29">
        <v>959167.11</v>
      </c>
      <c r="V154" s="29">
        <v>134146.04999999999</v>
      </c>
      <c r="W154" s="29">
        <v>0</v>
      </c>
      <c r="Y154" s="31">
        <v>5</v>
      </c>
      <c r="Z154" s="29">
        <v>288244.06</v>
      </c>
      <c r="AA154" s="29">
        <v>305821.49</v>
      </c>
      <c r="AD154" s="32">
        <v>-1011.68</v>
      </c>
      <c r="AE154" s="32">
        <v>-3960.83</v>
      </c>
      <c r="AF154" s="32">
        <v>0</v>
      </c>
      <c r="AG154" s="32">
        <v>-3960.83</v>
      </c>
      <c r="AH154" s="32">
        <v>-2124.0300000000002</v>
      </c>
      <c r="AI154" s="32">
        <v>-134146.04999999999</v>
      </c>
      <c r="AJ154" s="32">
        <v>-15774.53</v>
      </c>
      <c r="AK154" s="32">
        <v>0</v>
      </c>
      <c r="AL154" s="32">
        <v>0</v>
      </c>
      <c r="AM154" s="32">
        <v>-15774.53</v>
      </c>
      <c r="AN154" s="32">
        <v>-1</v>
      </c>
      <c r="AO154" s="32">
        <v>1</v>
      </c>
    </row>
    <row r="155" spans="1:41">
      <c r="A155" s="40" t="s">
        <v>881</v>
      </c>
      <c r="B155" s="22" t="s">
        <v>882</v>
      </c>
      <c r="C155" s="29">
        <v>0</v>
      </c>
      <c r="D155" s="29">
        <v>0</v>
      </c>
      <c r="E155" s="29">
        <v>0</v>
      </c>
      <c r="F155" s="30">
        <v>0</v>
      </c>
      <c r="G155" s="22" t="s">
        <v>1202</v>
      </c>
      <c r="H155" s="29">
        <v>3725.43</v>
      </c>
      <c r="I155" s="29">
        <v>2000</v>
      </c>
      <c r="J155" s="29">
        <v>-1725.43</v>
      </c>
      <c r="K155" s="30">
        <v>-0.86271500000000001</v>
      </c>
      <c r="O155" s="29">
        <v>4565</v>
      </c>
      <c r="S155" s="29">
        <v>8472.2800000000007</v>
      </c>
      <c r="T155" s="29">
        <v>898420.76</v>
      </c>
      <c r="U155" s="29">
        <v>959167.11</v>
      </c>
      <c r="V155" s="29">
        <v>22826.17</v>
      </c>
      <c r="W155" s="29">
        <v>0</v>
      </c>
      <c r="Y155" s="31">
        <v>5</v>
      </c>
      <c r="Z155" s="29">
        <v>288244.06</v>
      </c>
      <c r="AA155" s="29">
        <v>305821.49</v>
      </c>
      <c r="AD155" s="32">
        <v>-4565</v>
      </c>
      <c r="AE155" s="32">
        <v>-411.01</v>
      </c>
      <c r="AF155" s="32">
        <v>0</v>
      </c>
      <c r="AG155" s="32">
        <v>-411.01</v>
      </c>
      <c r="AH155" s="32">
        <v>-8472.2800000000007</v>
      </c>
      <c r="AI155" s="32">
        <v>-22826.17</v>
      </c>
      <c r="AJ155" s="32">
        <v>-2698.01</v>
      </c>
      <c r="AK155" s="32">
        <v>0</v>
      </c>
      <c r="AL155" s="32">
        <v>0</v>
      </c>
      <c r="AM155" s="32">
        <v>-2698.01</v>
      </c>
      <c r="AN155" s="32">
        <v>-1</v>
      </c>
      <c r="AO155" s="32">
        <v>1</v>
      </c>
    </row>
    <row r="156" spans="1:41">
      <c r="A156" s="40" t="s">
        <v>883</v>
      </c>
      <c r="B156" s="22" t="s">
        <v>884</v>
      </c>
      <c r="C156" s="29">
        <v>3788.76</v>
      </c>
      <c r="D156" s="29">
        <v>0</v>
      </c>
      <c r="E156" s="29">
        <v>-3788.76</v>
      </c>
      <c r="F156" s="30">
        <v>-1</v>
      </c>
      <c r="H156" s="29">
        <v>24498.29</v>
      </c>
      <c r="I156" s="29">
        <v>0</v>
      </c>
      <c r="J156" s="29">
        <v>-24498.29</v>
      </c>
      <c r="K156" s="30">
        <v>-1</v>
      </c>
      <c r="O156" s="29">
        <v>5223.0600000000004</v>
      </c>
      <c r="S156" s="29">
        <v>5471.4</v>
      </c>
      <c r="T156" s="29">
        <v>898420.76</v>
      </c>
      <c r="U156" s="29">
        <v>959167.11</v>
      </c>
      <c r="V156" s="29">
        <v>11858.16</v>
      </c>
      <c r="W156" s="29">
        <v>16500</v>
      </c>
      <c r="Y156" s="31">
        <v>5</v>
      </c>
      <c r="Z156" s="29">
        <v>288244.06</v>
      </c>
      <c r="AA156" s="29">
        <v>305821.49</v>
      </c>
      <c r="AD156" s="32">
        <v>-5223.0600000000004</v>
      </c>
      <c r="AE156" s="32">
        <v>-2413.98</v>
      </c>
      <c r="AF156" s="32">
        <v>-10000</v>
      </c>
      <c r="AG156" s="32">
        <v>7586.02</v>
      </c>
      <c r="AH156" s="32">
        <v>-5471.4</v>
      </c>
      <c r="AI156" s="32">
        <v>-11858.16</v>
      </c>
      <c r="AJ156" s="32">
        <v>-2413.98</v>
      </c>
      <c r="AK156" s="32">
        <v>-10000</v>
      </c>
      <c r="AL156" s="32">
        <v>-16500</v>
      </c>
      <c r="AM156" s="32">
        <v>7586.02</v>
      </c>
      <c r="AN156" s="32">
        <v>-1</v>
      </c>
      <c r="AO156" s="32">
        <v>1</v>
      </c>
    </row>
    <row r="157" spans="1:41">
      <c r="A157" s="40" t="s">
        <v>885</v>
      </c>
      <c r="B157" s="22" t="s">
        <v>886</v>
      </c>
      <c r="C157" s="29">
        <v>0</v>
      </c>
      <c r="D157" s="29">
        <v>0</v>
      </c>
      <c r="E157" s="29">
        <v>0</v>
      </c>
      <c r="F157" s="30">
        <v>0</v>
      </c>
      <c r="H157" s="29">
        <v>4255.71</v>
      </c>
      <c r="I157" s="29">
        <v>0</v>
      </c>
      <c r="J157" s="29">
        <v>-4255.71</v>
      </c>
      <c r="K157" s="30">
        <v>-1</v>
      </c>
      <c r="O157" s="29">
        <v>13201.22</v>
      </c>
      <c r="S157" s="29">
        <v>13201.22</v>
      </c>
      <c r="T157" s="29">
        <v>898420.76</v>
      </c>
      <c r="U157" s="29">
        <v>959167.11</v>
      </c>
      <c r="V157" s="29">
        <v>17129.849999999999</v>
      </c>
      <c r="W157" s="29">
        <v>2300</v>
      </c>
      <c r="Y157" s="31">
        <v>5</v>
      </c>
      <c r="Z157" s="29">
        <v>288244.06</v>
      </c>
      <c r="AA157" s="29">
        <v>305821.49</v>
      </c>
      <c r="AD157" s="32">
        <v>-13201.22</v>
      </c>
      <c r="AE157" s="32">
        <v>-2989.26</v>
      </c>
      <c r="AF157" s="32">
        <v>-800</v>
      </c>
      <c r="AG157" s="32">
        <v>-2189.2600000000002</v>
      </c>
      <c r="AH157" s="32">
        <v>-13201.22</v>
      </c>
      <c r="AI157" s="32">
        <v>-17129.849999999999</v>
      </c>
      <c r="AJ157" s="32">
        <v>-3386.98</v>
      </c>
      <c r="AK157" s="32">
        <v>-1300</v>
      </c>
      <c r="AL157" s="32">
        <v>-2300</v>
      </c>
      <c r="AM157" s="32">
        <v>-2086.98</v>
      </c>
      <c r="AN157" s="32">
        <v>-1</v>
      </c>
      <c r="AO157" s="32">
        <v>1</v>
      </c>
    </row>
    <row r="158" spans="1:41">
      <c r="A158" s="40" t="s">
        <v>887</v>
      </c>
      <c r="B158" s="22" t="s">
        <v>888</v>
      </c>
      <c r="C158" s="29">
        <v>1208.07</v>
      </c>
      <c r="D158" s="29">
        <v>0</v>
      </c>
      <c r="E158" s="29">
        <v>-1208.07</v>
      </c>
      <c r="F158" s="30">
        <v>-1</v>
      </c>
      <c r="H158" s="29">
        <v>15285.68</v>
      </c>
      <c r="I158" s="29">
        <v>13500</v>
      </c>
      <c r="J158" s="29">
        <v>-1785.68</v>
      </c>
      <c r="K158" s="30">
        <v>-0.13227259259259258</v>
      </c>
      <c r="O158" s="29">
        <v>5164.9799999999996</v>
      </c>
      <c r="S158" s="29">
        <v>5536.99</v>
      </c>
      <c r="T158" s="29">
        <v>898420.76</v>
      </c>
      <c r="U158" s="29">
        <v>959167.11</v>
      </c>
      <c r="V158" s="29">
        <v>46726.57</v>
      </c>
      <c r="W158" s="29">
        <v>0</v>
      </c>
      <c r="Y158" s="31">
        <v>5</v>
      </c>
      <c r="Z158" s="29">
        <v>288244.06</v>
      </c>
      <c r="AA158" s="29">
        <v>305821.49</v>
      </c>
      <c r="AD158" s="32">
        <v>-5164.9799999999996</v>
      </c>
      <c r="AE158" s="32">
        <v>-2048.5500000000002</v>
      </c>
      <c r="AF158" s="32">
        <v>0</v>
      </c>
      <c r="AG158" s="32">
        <v>-2048.5500000000002</v>
      </c>
      <c r="AH158" s="32">
        <v>-5536.99</v>
      </c>
      <c r="AI158" s="32">
        <v>-46726.57</v>
      </c>
      <c r="AJ158" s="32">
        <v>-14177.81</v>
      </c>
      <c r="AK158" s="32">
        <v>0</v>
      </c>
      <c r="AL158" s="32">
        <v>0</v>
      </c>
      <c r="AM158" s="32">
        <v>-14177.81</v>
      </c>
      <c r="AN158" s="32">
        <v>-1</v>
      </c>
      <c r="AO158" s="32">
        <v>1</v>
      </c>
    </row>
    <row r="159" spans="1:41">
      <c r="A159" s="40" t="s">
        <v>889</v>
      </c>
      <c r="B159" s="22" t="s">
        <v>890</v>
      </c>
      <c r="C159" s="29">
        <v>0</v>
      </c>
      <c r="D159" s="29">
        <v>0</v>
      </c>
      <c r="E159" s="29">
        <v>0</v>
      </c>
      <c r="F159" s="30">
        <v>0</v>
      </c>
      <c r="H159" s="29">
        <v>5367.67</v>
      </c>
      <c r="I159" s="29">
        <v>1300</v>
      </c>
      <c r="J159" s="29">
        <v>-4067.67</v>
      </c>
      <c r="K159" s="30">
        <v>-3.1289769230769231</v>
      </c>
      <c r="O159" s="29">
        <v>2600</v>
      </c>
      <c r="S159" s="29">
        <v>5400</v>
      </c>
      <c r="T159" s="29">
        <v>898420.76</v>
      </c>
      <c r="U159" s="29">
        <v>959167.11</v>
      </c>
      <c r="V159" s="29">
        <v>13756.52</v>
      </c>
      <c r="W159" s="29">
        <v>2000</v>
      </c>
      <c r="Y159" s="31">
        <v>5</v>
      </c>
      <c r="Z159" s="29">
        <v>288244.06</v>
      </c>
      <c r="AA159" s="29">
        <v>305821.49</v>
      </c>
      <c r="AD159" s="32">
        <v>-2600</v>
      </c>
      <c r="AE159" s="32">
        <v>-1659.15</v>
      </c>
      <c r="AF159" s="32">
        <v>-500</v>
      </c>
      <c r="AG159" s="32">
        <v>-1159.1500000000001</v>
      </c>
      <c r="AH159" s="32">
        <v>-5400</v>
      </c>
      <c r="AI159" s="32">
        <v>-13756.52</v>
      </c>
      <c r="AJ159" s="32">
        <v>-4499.91</v>
      </c>
      <c r="AK159" s="32">
        <v>-500</v>
      </c>
      <c r="AL159" s="32">
        <v>-2000</v>
      </c>
      <c r="AM159" s="32">
        <v>-3999.91</v>
      </c>
      <c r="AN159" s="32">
        <v>-1</v>
      </c>
      <c r="AO159" s="32">
        <v>1</v>
      </c>
    </row>
    <row r="160" spans="1:41">
      <c r="A160" s="40" t="s">
        <v>891</v>
      </c>
      <c r="B160" s="22" t="s">
        <v>892</v>
      </c>
      <c r="C160" s="29">
        <v>0</v>
      </c>
      <c r="D160" s="29">
        <v>0</v>
      </c>
      <c r="E160" s="29">
        <v>0</v>
      </c>
      <c r="F160" s="30">
        <v>0</v>
      </c>
      <c r="H160" s="29">
        <v>14177.81</v>
      </c>
      <c r="I160" s="29">
        <v>0</v>
      </c>
      <c r="J160" s="29">
        <v>-14177.81</v>
      </c>
      <c r="K160" s="30">
        <v>-1</v>
      </c>
      <c r="O160" s="29">
        <v>4763.5200000000004</v>
      </c>
      <c r="S160" s="29">
        <v>4763.5200000000004</v>
      </c>
      <c r="T160" s="29">
        <v>898420.76</v>
      </c>
      <c r="U160" s="29">
        <v>959167.11</v>
      </c>
      <c r="V160" s="29">
        <v>13842.04</v>
      </c>
      <c r="W160" s="29">
        <v>1250</v>
      </c>
      <c r="Y160" s="31">
        <v>5</v>
      </c>
      <c r="Z160" s="29">
        <v>288244.06</v>
      </c>
      <c r="AA160" s="29">
        <v>305821.49</v>
      </c>
      <c r="AD160" s="32">
        <v>-4763.5200000000004</v>
      </c>
      <c r="AE160" s="32">
        <v>0</v>
      </c>
      <c r="AF160" s="32">
        <v>0</v>
      </c>
      <c r="AG160" s="32">
        <v>0</v>
      </c>
      <c r="AH160" s="32">
        <v>-4763.5200000000004</v>
      </c>
      <c r="AI160" s="32">
        <v>-13842.04</v>
      </c>
      <c r="AJ160" s="32">
        <v>0</v>
      </c>
      <c r="AK160" s="32">
        <v>-750</v>
      </c>
      <c r="AL160" s="32">
        <v>-1250</v>
      </c>
      <c r="AM160" s="32">
        <v>750</v>
      </c>
      <c r="AN160" s="32">
        <v>-1</v>
      </c>
      <c r="AO160" s="32">
        <v>1</v>
      </c>
    </row>
    <row r="161" spans="1:41">
      <c r="A161" s="40" t="s">
        <v>1026</v>
      </c>
      <c r="B161" s="22" t="s">
        <v>1027</v>
      </c>
      <c r="C161" s="29">
        <v>0</v>
      </c>
      <c r="D161" s="29">
        <v>0</v>
      </c>
      <c r="E161" s="29">
        <v>0</v>
      </c>
      <c r="F161" s="30">
        <v>0</v>
      </c>
      <c r="H161" s="29">
        <v>0</v>
      </c>
      <c r="I161" s="29">
        <v>12500</v>
      </c>
      <c r="J161" s="29">
        <v>12500</v>
      </c>
      <c r="K161" s="30">
        <v>1</v>
      </c>
      <c r="O161" s="29">
        <v>0</v>
      </c>
      <c r="S161" s="29">
        <v>0</v>
      </c>
      <c r="T161" s="29">
        <v>898420.76</v>
      </c>
      <c r="U161" s="29">
        <v>959167.11</v>
      </c>
      <c r="V161" s="29">
        <v>8495.73</v>
      </c>
      <c r="W161" s="29">
        <v>0</v>
      </c>
      <c r="Y161" s="31">
        <v>5</v>
      </c>
      <c r="Z161" s="29">
        <v>288244.06</v>
      </c>
      <c r="AA161" s="29">
        <v>305821.49</v>
      </c>
      <c r="AD161" s="32">
        <v>0</v>
      </c>
      <c r="AE161" s="32">
        <v>0</v>
      </c>
      <c r="AF161" s="32">
        <v>0</v>
      </c>
      <c r="AG161" s="32">
        <v>0</v>
      </c>
      <c r="AH161" s="32">
        <v>0</v>
      </c>
      <c r="AI161" s="32">
        <v>-8495.73</v>
      </c>
      <c r="AJ161" s="32">
        <v>-4407.57</v>
      </c>
      <c r="AK161" s="32">
        <v>0</v>
      </c>
      <c r="AL161" s="32">
        <v>0</v>
      </c>
      <c r="AM161" s="32">
        <v>-4407.57</v>
      </c>
      <c r="AN161" s="32">
        <v>-1</v>
      </c>
      <c r="AO161" s="32">
        <v>1</v>
      </c>
    </row>
    <row r="162" spans="1:41">
      <c r="A162" s="40" t="s">
        <v>893</v>
      </c>
      <c r="B162" s="22" t="s">
        <v>894</v>
      </c>
      <c r="C162" s="29">
        <v>0</v>
      </c>
      <c r="D162" s="29">
        <v>500</v>
      </c>
      <c r="E162" s="29">
        <v>500</v>
      </c>
      <c r="F162" s="30">
        <v>1</v>
      </c>
      <c r="H162" s="29">
        <v>12499.91</v>
      </c>
      <c r="I162" s="29">
        <v>1000</v>
      </c>
      <c r="J162" s="29">
        <v>-11499.91</v>
      </c>
      <c r="K162" s="30">
        <v>-11.49991</v>
      </c>
      <c r="O162" s="29">
        <v>0</v>
      </c>
      <c r="S162" s="29">
        <v>0</v>
      </c>
      <c r="T162" s="29">
        <v>898420.76</v>
      </c>
      <c r="U162" s="29">
        <v>959167.11</v>
      </c>
      <c r="V162" s="29">
        <v>649.49</v>
      </c>
      <c r="W162" s="29">
        <v>1000</v>
      </c>
      <c r="Y162" s="31">
        <v>5</v>
      </c>
      <c r="Z162" s="29">
        <v>288244.06</v>
      </c>
      <c r="AA162" s="29">
        <v>305821.49</v>
      </c>
      <c r="AD162" s="32">
        <v>0</v>
      </c>
      <c r="AE162" s="32">
        <v>0</v>
      </c>
      <c r="AF162" s="32">
        <v>0</v>
      </c>
      <c r="AG162" s="32">
        <v>0</v>
      </c>
      <c r="AH162" s="32">
        <v>0</v>
      </c>
      <c r="AI162" s="32">
        <v>-649.49</v>
      </c>
      <c r="AJ162" s="32">
        <v>0</v>
      </c>
      <c r="AK162" s="32">
        <v>-1000</v>
      </c>
      <c r="AL162" s="32">
        <v>-1000</v>
      </c>
      <c r="AM162" s="32">
        <v>1000</v>
      </c>
      <c r="AN162" s="32">
        <v>-1</v>
      </c>
      <c r="AO162" s="32">
        <v>1</v>
      </c>
    </row>
    <row r="163" spans="1:41">
      <c r="A163" s="40" t="s">
        <v>895</v>
      </c>
      <c r="B163" s="22" t="s">
        <v>896</v>
      </c>
      <c r="C163" s="29">
        <v>0</v>
      </c>
      <c r="D163" s="29">
        <v>0</v>
      </c>
      <c r="E163" s="29">
        <v>0</v>
      </c>
      <c r="F163" s="30">
        <v>0</v>
      </c>
      <c r="H163" s="29">
        <v>900</v>
      </c>
      <c r="I163" s="29">
        <v>7650</v>
      </c>
      <c r="J163" s="29">
        <v>6750</v>
      </c>
      <c r="K163" s="30">
        <v>0.88235294117647056</v>
      </c>
      <c r="O163" s="29">
        <v>0</v>
      </c>
      <c r="S163" s="29">
        <v>0</v>
      </c>
      <c r="T163" s="29">
        <v>898420.76</v>
      </c>
      <c r="U163" s="29">
        <v>959167.11</v>
      </c>
      <c r="V163" s="29">
        <v>83196.100000000006</v>
      </c>
      <c r="W163" s="29">
        <v>30000</v>
      </c>
      <c r="Y163" s="31">
        <v>5</v>
      </c>
      <c r="Z163" s="29">
        <v>288244.06</v>
      </c>
      <c r="AA163" s="29">
        <v>305821.49</v>
      </c>
      <c r="AD163" s="32">
        <v>0</v>
      </c>
      <c r="AE163" s="32">
        <v>-6380.33</v>
      </c>
      <c r="AF163" s="32">
        <v>-2500</v>
      </c>
      <c r="AG163" s="32">
        <v>-3880.33</v>
      </c>
      <c r="AH163" s="32">
        <v>0</v>
      </c>
      <c r="AI163" s="32">
        <v>-83196.100000000006</v>
      </c>
      <c r="AJ163" s="32">
        <v>-9018.57</v>
      </c>
      <c r="AK163" s="32">
        <v>-7500</v>
      </c>
      <c r="AL163" s="32">
        <v>-30000</v>
      </c>
      <c r="AM163" s="32">
        <v>-1518.57</v>
      </c>
      <c r="AN163" s="32">
        <v>-1</v>
      </c>
      <c r="AO163" s="32">
        <v>1</v>
      </c>
    </row>
    <row r="164" spans="1:41">
      <c r="A164" s="40" t="s">
        <v>897</v>
      </c>
      <c r="B164" s="22" t="s">
        <v>898</v>
      </c>
      <c r="C164" s="29">
        <v>2100.04</v>
      </c>
      <c r="D164" s="29">
        <v>0</v>
      </c>
      <c r="E164" s="29">
        <v>-2100.04</v>
      </c>
      <c r="F164" s="30">
        <v>-1</v>
      </c>
      <c r="H164" s="29">
        <v>2100.04</v>
      </c>
      <c r="I164" s="29">
        <v>750</v>
      </c>
      <c r="J164" s="29">
        <v>-1350.04</v>
      </c>
      <c r="K164" s="30">
        <v>-1.8000533333333333</v>
      </c>
      <c r="O164" s="29">
        <v>0</v>
      </c>
      <c r="S164" s="29">
        <v>0</v>
      </c>
      <c r="T164" s="29">
        <v>898420.76</v>
      </c>
      <c r="U164" s="29">
        <v>959167.11</v>
      </c>
      <c r="V164" s="29">
        <v>39635.93</v>
      </c>
      <c r="W164" s="29">
        <v>18000</v>
      </c>
      <c r="Y164" s="31">
        <v>5</v>
      </c>
      <c r="Z164" s="29">
        <v>288244.06</v>
      </c>
      <c r="AA164" s="29">
        <v>305821.49</v>
      </c>
      <c r="AD164" s="32">
        <v>0</v>
      </c>
      <c r="AE164" s="32">
        <v>-7726.1</v>
      </c>
      <c r="AF164" s="32">
        <v>-1500</v>
      </c>
      <c r="AG164" s="32">
        <v>-6226.1</v>
      </c>
      <c r="AH164" s="32">
        <v>0</v>
      </c>
      <c r="AI164" s="32">
        <v>-39635.93</v>
      </c>
      <c r="AJ164" s="32">
        <v>-18735.939999999999</v>
      </c>
      <c r="AK164" s="32">
        <v>-4500</v>
      </c>
      <c r="AL164" s="32">
        <v>-18000</v>
      </c>
      <c r="AM164" s="32">
        <v>-14235.94</v>
      </c>
      <c r="AN164" s="32">
        <v>-1</v>
      </c>
      <c r="AO164" s="32">
        <v>1</v>
      </c>
    </row>
    <row r="165" spans="1:41">
      <c r="A165" s="40" t="s">
        <v>899</v>
      </c>
      <c r="B165" s="22" t="s">
        <v>900</v>
      </c>
      <c r="C165" s="29">
        <v>0</v>
      </c>
      <c r="D165" s="29">
        <v>1000</v>
      </c>
      <c r="E165" s="29">
        <v>1000</v>
      </c>
      <c r="F165" s="30">
        <v>1</v>
      </c>
      <c r="H165" s="29">
        <v>0</v>
      </c>
      <c r="I165" s="29">
        <v>3500</v>
      </c>
      <c r="J165" s="29">
        <v>3500</v>
      </c>
      <c r="K165" s="30">
        <v>1</v>
      </c>
      <c r="O165" s="29">
        <v>0</v>
      </c>
      <c r="S165" s="29">
        <v>0</v>
      </c>
      <c r="T165" s="29">
        <v>898420.76</v>
      </c>
      <c r="U165" s="29">
        <v>959167.11</v>
      </c>
      <c r="V165" s="29">
        <v>4051</v>
      </c>
      <c r="W165" s="29">
        <v>2500</v>
      </c>
      <c r="Y165" s="31">
        <v>5</v>
      </c>
      <c r="Z165" s="29">
        <v>288244.06</v>
      </c>
      <c r="AA165" s="29">
        <v>305821.49</v>
      </c>
      <c r="AD165" s="32">
        <v>0</v>
      </c>
      <c r="AE165" s="32">
        <v>0</v>
      </c>
      <c r="AF165" s="32">
        <v>0</v>
      </c>
      <c r="AG165" s="32">
        <v>0</v>
      </c>
      <c r="AH165" s="32">
        <v>0</v>
      </c>
      <c r="AI165" s="32">
        <v>-4051</v>
      </c>
      <c r="AJ165" s="32">
        <v>-3536</v>
      </c>
      <c r="AK165" s="32">
        <v>-2500</v>
      </c>
      <c r="AL165" s="32">
        <v>-2500</v>
      </c>
      <c r="AM165" s="32">
        <v>-1036</v>
      </c>
      <c r="AN165" s="32">
        <v>-1</v>
      </c>
      <c r="AO165" s="32">
        <v>1</v>
      </c>
    </row>
    <row r="166" spans="1:41">
      <c r="A166" s="40" t="s">
        <v>901</v>
      </c>
      <c r="B166" s="22" t="s">
        <v>902</v>
      </c>
      <c r="C166" s="29">
        <v>0</v>
      </c>
      <c r="D166" s="29">
        <v>1500</v>
      </c>
      <c r="E166" s="29">
        <v>1500</v>
      </c>
      <c r="F166" s="30">
        <v>1</v>
      </c>
      <c r="H166" s="29">
        <v>0</v>
      </c>
      <c r="I166" s="29">
        <v>1500</v>
      </c>
      <c r="J166" s="29">
        <v>1500</v>
      </c>
      <c r="K166" s="30">
        <v>1</v>
      </c>
      <c r="O166" s="29">
        <v>0</v>
      </c>
      <c r="S166" s="29">
        <v>0</v>
      </c>
      <c r="T166" s="29">
        <v>898420.76</v>
      </c>
      <c r="U166" s="29">
        <v>959167.11</v>
      </c>
      <c r="V166" s="29">
        <v>6201.14</v>
      </c>
      <c r="W166" s="29">
        <v>0</v>
      </c>
      <c r="Y166" s="31">
        <v>5</v>
      </c>
      <c r="Z166" s="29">
        <v>288244.06</v>
      </c>
      <c r="AA166" s="29">
        <v>305821.49</v>
      </c>
      <c r="AD166" s="32">
        <v>0</v>
      </c>
      <c r="AE166" s="32">
        <v>-2000</v>
      </c>
      <c r="AF166" s="32">
        <v>0</v>
      </c>
      <c r="AG166" s="32">
        <v>-2000</v>
      </c>
      <c r="AH166" s="32">
        <v>0</v>
      </c>
      <c r="AI166" s="32">
        <v>-6201.14</v>
      </c>
      <c r="AJ166" s="32">
        <v>-8564.26</v>
      </c>
      <c r="AK166" s="32">
        <v>0</v>
      </c>
      <c r="AL166" s="32">
        <v>0</v>
      </c>
      <c r="AM166" s="32">
        <v>-8564.26</v>
      </c>
      <c r="AN166" s="32">
        <v>-1</v>
      </c>
      <c r="AO166" s="32">
        <v>1</v>
      </c>
    </row>
    <row r="167" spans="1:41">
      <c r="A167" s="40" t="s">
        <v>1028</v>
      </c>
      <c r="B167" s="22" t="s">
        <v>1029</v>
      </c>
      <c r="C167" s="29">
        <v>0</v>
      </c>
      <c r="D167" s="29">
        <v>0</v>
      </c>
      <c r="E167" s="29">
        <v>0</v>
      </c>
      <c r="F167" s="30">
        <v>0</v>
      </c>
      <c r="H167" s="29">
        <v>4407.57</v>
      </c>
      <c r="I167" s="29">
        <v>0</v>
      </c>
      <c r="J167" s="29">
        <v>-4407.57</v>
      </c>
      <c r="K167" s="30">
        <v>-1</v>
      </c>
      <c r="O167" s="29">
        <v>0</v>
      </c>
      <c r="S167" s="29">
        <v>0</v>
      </c>
      <c r="T167" s="29">
        <v>898420.76</v>
      </c>
      <c r="U167" s="29">
        <v>959167.11</v>
      </c>
      <c r="V167" s="29">
        <v>62195.26</v>
      </c>
      <c r="W167" s="29">
        <v>0</v>
      </c>
      <c r="Y167" s="31">
        <v>5</v>
      </c>
      <c r="Z167" s="29">
        <v>288244.06</v>
      </c>
      <c r="AA167" s="29">
        <v>305821.49</v>
      </c>
      <c r="AD167" s="32">
        <v>0</v>
      </c>
      <c r="AE167" s="32">
        <v>10275.26</v>
      </c>
      <c r="AF167" s="32">
        <v>0</v>
      </c>
      <c r="AG167" s="32">
        <v>10275.26</v>
      </c>
      <c r="AH167" s="32">
        <v>0</v>
      </c>
      <c r="AI167" s="32">
        <v>-62195.26</v>
      </c>
      <c r="AJ167" s="32">
        <v>-12126.12</v>
      </c>
      <c r="AK167" s="32">
        <v>0</v>
      </c>
      <c r="AL167" s="32">
        <v>0</v>
      </c>
      <c r="AM167" s="32">
        <v>-12126.12</v>
      </c>
      <c r="AN167" s="32">
        <v>-1</v>
      </c>
      <c r="AO167" s="32">
        <v>1</v>
      </c>
    </row>
    <row r="168" spans="1:41">
      <c r="A168" s="40" t="s">
        <v>1203</v>
      </c>
      <c r="B168" s="22" t="s">
        <v>1204</v>
      </c>
      <c r="C168" s="29">
        <v>0</v>
      </c>
      <c r="D168" s="29">
        <v>0</v>
      </c>
      <c r="E168" s="29">
        <v>0</v>
      </c>
      <c r="F168" s="30">
        <v>0</v>
      </c>
      <c r="H168" s="29">
        <v>0</v>
      </c>
      <c r="I168" s="29">
        <v>1000</v>
      </c>
      <c r="J168" s="29">
        <v>1000</v>
      </c>
      <c r="K168" s="30">
        <v>1</v>
      </c>
      <c r="O168" s="34">
        <v>41323.73000000001</v>
      </c>
      <c r="S168" s="34">
        <v>88331.14</v>
      </c>
      <c r="V168" s="34">
        <v>710501.07</v>
      </c>
      <c r="W168" s="34">
        <v>129550</v>
      </c>
      <c r="Y168" s="36">
        <v>5</v>
      </c>
      <c r="AD168" s="37">
        <v>-41323.73000000001</v>
      </c>
      <c r="AE168" s="37">
        <v>-51911.23000000001</v>
      </c>
      <c r="AF168" s="37">
        <v>-19050</v>
      </c>
      <c r="AG168" s="37">
        <v>-32861.229999999996</v>
      </c>
      <c r="AH168" s="37">
        <v>-88331.14</v>
      </c>
      <c r="AI168" s="37">
        <v>-710501.07</v>
      </c>
      <c r="AJ168" s="37">
        <v>-151754.92000000001</v>
      </c>
      <c r="AK168" s="37">
        <v>-40550</v>
      </c>
      <c r="AL168" s="37">
        <v>-129550</v>
      </c>
      <c r="AM168" s="37">
        <v>-111204.92000000003</v>
      </c>
    </row>
    <row r="169" spans="1:41">
      <c r="A169" s="40" t="s">
        <v>903</v>
      </c>
      <c r="B169" s="22" t="s">
        <v>904</v>
      </c>
      <c r="C169" s="29">
        <v>1000</v>
      </c>
      <c r="D169" s="29">
        <v>2500</v>
      </c>
      <c r="E169" s="29">
        <v>1500</v>
      </c>
      <c r="F169" s="30">
        <v>0.6</v>
      </c>
      <c r="H169" s="29">
        <v>21788.84</v>
      </c>
      <c r="I169" s="29">
        <v>15000</v>
      </c>
      <c r="J169" s="29">
        <v>-6788.84</v>
      </c>
      <c r="K169" s="30">
        <v>-0.45258933333333334</v>
      </c>
    </row>
    <row r="170" spans="1:41">
      <c r="A170" s="40" t="s">
        <v>905</v>
      </c>
      <c r="B170" s="22" t="s">
        <v>906</v>
      </c>
      <c r="C170" s="29">
        <v>994.1</v>
      </c>
      <c r="D170" s="29">
        <v>1500</v>
      </c>
      <c r="E170" s="29">
        <v>505.9</v>
      </c>
      <c r="F170" s="30">
        <v>0.33726666666666666</v>
      </c>
      <c r="G170" s="22" t="s">
        <v>1205</v>
      </c>
      <c r="H170" s="29">
        <v>37657.47</v>
      </c>
      <c r="I170" s="29">
        <v>9000</v>
      </c>
      <c r="J170" s="29">
        <v>-28657.47</v>
      </c>
      <c r="K170" s="30">
        <v>-3.1841633333333332</v>
      </c>
      <c r="O170" s="29">
        <v>0</v>
      </c>
      <c r="S170" s="29">
        <v>0</v>
      </c>
      <c r="T170" s="29">
        <v>898420.76</v>
      </c>
      <c r="U170" s="29">
        <v>959167.11</v>
      </c>
      <c r="V170" s="29">
        <v>1193.05</v>
      </c>
      <c r="W170" s="29">
        <v>69000</v>
      </c>
      <c r="Y170" s="31">
        <v>5</v>
      </c>
      <c r="Z170" s="29">
        <v>288244.06</v>
      </c>
      <c r="AA170" s="29">
        <v>305821.49</v>
      </c>
      <c r="AD170" s="32">
        <v>0</v>
      </c>
      <c r="AE170" s="32">
        <v>0</v>
      </c>
      <c r="AF170" s="32">
        <v>-5750</v>
      </c>
      <c r="AG170" s="32">
        <v>5750</v>
      </c>
      <c r="AH170" s="32">
        <v>0</v>
      </c>
      <c r="AI170" s="32">
        <v>-1193.05</v>
      </c>
      <c r="AJ170" s="32">
        <v>-7819.98</v>
      </c>
      <c r="AK170" s="32">
        <v>-17250</v>
      </c>
      <c r="AL170" s="32">
        <v>-69000</v>
      </c>
      <c r="AM170" s="32">
        <v>9430.02</v>
      </c>
      <c r="AN170" s="32">
        <v>-1</v>
      </c>
      <c r="AO170" s="32">
        <v>1</v>
      </c>
    </row>
    <row r="171" spans="1:41">
      <c r="A171" s="40" t="s">
        <v>1206</v>
      </c>
      <c r="B171" s="22" t="s">
        <v>1207</v>
      </c>
      <c r="C171" s="29">
        <v>0</v>
      </c>
      <c r="D171" s="29">
        <v>0</v>
      </c>
      <c r="E171" s="29">
        <v>0</v>
      </c>
      <c r="F171" s="30">
        <v>0</v>
      </c>
      <c r="H171" s="29">
        <v>3536</v>
      </c>
      <c r="I171" s="29">
        <v>2500</v>
      </c>
      <c r="J171" s="29">
        <v>-1036</v>
      </c>
      <c r="K171" s="30">
        <v>-0.41439999999999999</v>
      </c>
      <c r="O171" s="29">
        <v>0</v>
      </c>
      <c r="S171" s="29">
        <v>0</v>
      </c>
      <c r="T171" s="29">
        <v>898420.76</v>
      </c>
      <c r="U171" s="29">
        <v>959167.11</v>
      </c>
      <c r="V171" s="29">
        <v>0</v>
      </c>
      <c r="W171" s="29">
        <v>0</v>
      </c>
      <c r="Y171" s="31">
        <v>5</v>
      </c>
      <c r="Z171" s="29">
        <v>288244.06</v>
      </c>
      <c r="AA171" s="29">
        <v>305821.49</v>
      </c>
      <c r="AD171" s="32">
        <v>0</v>
      </c>
      <c r="AE171" s="32">
        <v>0</v>
      </c>
      <c r="AF171" s="32">
        <v>0</v>
      </c>
      <c r="AG171" s="32">
        <v>0</v>
      </c>
      <c r="AH171" s="32">
        <v>0</v>
      </c>
      <c r="AI171" s="32">
        <v>0</v>
      </c>
      <c r="AJ171" s="32">
        <v>-14816.18</v>
      </c>
      <c r="AK171" s="32">
        <v>0</v>
      </c>
      <c r="AL171" s="32">
        <v>0</v>
      </c>
      <c r="AM171" s="32">
        <v>-14816.18</v>
      </c>
      <c r="AN171" s="32">
        <v>-1</v>
      </c>
      <c r="AO171" s="32">
        <v>1</v>
      </c>
    </row>
    <row r="172" spans="1:41">
      <c r="A172" s="40" t="s">
        <v>907</v>
      </c>
      <c r="B172" s="22" t="s">
        <v>908</v>
      </c>
      <c r="C172" s="29">
        <v>0</v>
      </c>
      <c r="D172" s="29">
        <v>0</v>
      </c>
      <c r="E172" s="29">
        <v>0</v>
      </c>
      <c r="F172" s="30">
        <v>0</v>
      </c>
      <c r="H172" s="29">
        <v>8564.26</v>
      </c>
      <c r="I172" s="29">
        <v>0</v>
      </c>
      <c r="J172" s="29">
        <v>-8564.26</v>
      </c>
      <c r="K172" s="30">
        <v>-1</v>
      </c>
      <c r="O172" s="29">
        <v>0</v>
      </c>
      <c r="S172" s="29">
        <v>0</v>
      </c>
      <c r="T172" s="29">
        <v>898420.76</v>
      </c>
      <c r="U172" s="29">
        <v>959167.11</v>
      </c>
      <c r="V172" s="29">
        <v>0</v>
      </c>
      <c r="W172" s="29">
        <v>0</v>
      </c>
      <c r="Y172" s="31">
        <v>5</v>
      </c>
      <c r="Z172" s="29">
        <v>288244.06</v>
      </c>
      <c r="AA172" s="29">
        <v>305821.49</v>
      </c>
      <c r="AD172" s="32">
        <v>0</v>
      </c>
      <c r="AE172" s="32">
        <v>0</v>
      </c>
      <c r="AF172" s="32">
        <v>0</v>
      </c>
      <c r="AG172" s="32">
        <v>0</v>
      </c>
      <c r="AH172" s="32">
        <v>0</v>
      </c>
      <c r="AI172" s="32">
        <v>0</v>
      </c>
      <c r="AJ172" s="32">
        <v>-26654.47</v>
      </c>
      <c r="AK172" s="32">
        <v>0</v>
      </c>
      <c r="AL172" s="32">
        <v>0</v>
      </c>
      <c r="AM172" s="32">
        <v>-26654.47</v>
      </c>
      <c r="AN172" s="32">
        <v>-1</v>
      </c>
      <c r="AO172" s="32">
        <v>1</v>
      </c>
    </row>
    <row r="173" spans="1:41">
      <c r="A173" s="40" t="s">
        <v>1101</v>
      </c>
      <c r="B173" s="22" t="s">
        <v>1102</v>
      </c>
      <c r="C173" s="29">
        <v>0</v>
      </c>
      <c r="D173" s="29">
        <v>0</v>
      </c>
      <c r="E173" s="29">
        <v>0</v>
      </c>
      <c r="F173" s="30">
        <v>0</v>
      </c>
      <c r="H173" s="29">
        <v>12695.12</v>
      </c>
      <c r="I173" s="29">
        <v>0</v>
      </c>
      <c r="J173" s="29">
        <v>-12695.12</v>
      </c>
      <c r="K173" s="30">
        <v>-1</v>
      </c>
      <c r="O173" s="29">
        <v>14487.89</v>
      </c>
      <c r="S173" s="29">
        <v>65591.399999999994</v>
      </c>
      <c r="T173" s="29">
        <v>898420.76</v>
      </c>
      <c r="U173" s="29">
        <v>959167.11</v>
      </c>
      <c r="V173" s="29">
        <v>177756.62</v>
      </c>
      <c r="W173" s="29">
        <v>1500000</v>
      </c>
      <c r="Y173" s="31">
        <v>5</v>
      </c>
      <c r="Z173" s="29">
        <v>288244.06</v>
      </c>
      <c r="AA173" s="29">
        <v>305821.49</v>
      </c>
      <c r="AD173" s="32">
        <v>-14487.89</v>
      </c>
      <c r="AE173" s="32">
        <v>-57464.73</v>
      </c>
      <c r="AF173" s="32">
        <v>-125000</v>
      </c>
      <c r="AG173" s="32">
        <v>67535.27</v>
      </c>
      <c r="AH173" s="32">
        <v>-65591.399999999994</v>
      </c>
      <c r="AI173" s="32">
        <v>-177756.62</v>
      </c>
      <c r="AJ173" s="32">
        <v>-93606.22</v>
      </c>
      <c r="AK173" s="32">
        <v>-375000</v>
      </c>
      <c r="AL173" s="32">
        <v>-1500000</v>
      </c>
      <c r="AM173" s="32">
        <v>281393.78000000003</v>
      </c>
      <c r="AN173" s="32">
        <v>-1</v>
      </c>
      <c r="AO173" s="32">
        <v>1</v>
      </c>
    </row>
    <row r="174" spans="1:41">
      <c r="B174" s="33" t="s">
        <v>864</v>
      </c>
      <c r="C174" s="34">
        <v>8711.15</v>
      </c>
      <c r="D174" s="34">
        <v>11750</v>
      </c>
      <c r="E174" s="34">
        <v>3038.8500000000008</v>
      </c>
      <c r="F174" s="35">
        <v>0.25862553191489368</v>
      </c>
      <c r="H174" s="34">
        <v>237503.72000000003</v>
      </c>
      <c r="I174" s="34">
        <v>96700</v>
      </c>
      <c r="J174" s="34">
        <v>-140803.72</v>
      </c>
      <c r="K174" s="35">
        <v>-1.456088107549121</v>
      </c>
      <c r="O174" s="29">
        <v>0</v>
      </c>
      <c r="S174" s="29">
        <v>0</v>
      </c>
      <c r="T174" s="29">
        <v>898420.76</v>
      </c>
      <c r="U174" s="29">
        <v>959167.11</v>
      </c>
      <c r="V174" s="29">
        <v>0</v>
      </c>
      <c r="W174" s="29">
        <v>-1647450</v>
      </c>
      <c r="Y174" s="31">
        <v>5</v>
      </c>
      <c r="Z174" s="29">
        <v>288244.06</v>
      </c>
      <c r="AA174" s="29">
        <v>305821.49</v>
      </c>
      <c r="AD174" s="32">
        <v>0</v>
      </c>
      <c r="AE174" s="32">
        <v>0</v>
      </c>
      <c r="AF174" s="32">
        <v>137287.5</v>
      </c>
      <c r="AG174" s="32">
        <v>-137287.5</v>
      </c>
      <c r="AH174" s="32">
        <v>0</v>
      </c>
      <c r="AI174" s="32">
        <v>0</v>
      </c>
      <c r="AJ174" s="32">
        <v>0</v>
      </c>
      <c r="AK174" s="32">
        <v>411862.5</v>
      </c>
      <c r="AL174" s="32">
        <v>1647450</v>
      </c>
      <c r="AM174" s="32">
        <v>-411862.5</v>
      </c>
      <c r="AN174" s="32">
        <v>-1</v>
      </c>
      <c r="AO174" s="32">
        <v>1</v>
      </c>
    </row>
    <row r="175" spans="1:41">
      <c r="A175" s="39" t="s">
        <v>909</v>
      </c>
      <c r="O175" s="29">
        <v>3235.38</v>
      </c>
      <c r="S175" s="29">
        <v>9392.33</v>
      </c>
      <c r="T175" s="29">
        <v>898420.76</v>
      </c>
      <c r="U175" s="29">
        <v>959167.11</v>
      </c>
      <c r="V175" s="29">
        <v>18345.009999999998</v>
      </c>
      <c r="W175" s="29">
        <v>78450</v>
      </c>
      <c r="Y175" s="31">
        <v>5</v>
      </c>
      <c r="Z175" s="29">
        <v>288244.06</v>
      </c>
      <c r="AA175" s="29">
        <v>305821.49</v>
      </c>
      <c r="AD175" s="32">
        <v>-3235.38</v>
      </c>
      <c r="AE175" s="32">
        <v>-1750</v>
      </c>
      <c r="AF175" s="32">
        <v>-6537.5</v>
      </c>
      <c r="AG175" s="32">
        <v>4787.5</v>
      </c>
      <c r="AH175" s="32">
        <v>-9392.33</v>
      </c>
      <c r="AI175" s="32">
        <v>-18345.009999999998</v>
      </c>
      <c r="AJ175" s="32">
        <v>1073.0999999999999</v>
      </c>
      <c r="AK175" s="32">
        <v>-19612.5</v>
      </c>
      <c r="AL175" s="32">
        <v>-78450</v>
      </c>
      <c r="AM175" s="32">
        <v>20685.599999999999</v>
      </c>
      <c r="AN175" s="32">
        <v>-1</v>
      </c>
      <c r="AO175" s="32">
        <v>1</v>
      </c>
    </row>
    <row r="176" spans="1:41">
      <c r="A176" s="40" t="s">
        <v>914</v>
      </c>
      <c r="B176" s="22" t="s">
        <v>915</v>
      </c>
      <c r="C176" s="29">
        <v>0</v>
      </c>
      <c r="D176" s="29">
        <v>5750</v>
      </c>
      <c r="E176" s="29">
        <v>5750</v>
      </c>
      <c r="F176" s="30">
        <v>1</v>
      </c>
      <c r="H176" s="29">
        <v>27127.64</v>
      </c>
      <c r="I176" s="29">
        <v>34500</v>
      </c>
      <c r="J176" s="29">
        <v>7372.36</v>
      </c>
      <c r="K176" s="30">
        <v>0.21369159420289854</v>
      </c>
      <c r="O176" s="34">
        <v>17723.27</v>
      </c>
      <c r="S176" s="34">
        <v>74983.73</v>
      </c>
      <c r="V176" s="34">
        <v>197294.68</v>
      </c>
      <c r="W176" s="34">
        <v>0</v>
      </c>
      <c r="Y176" s="36">
        <v>5</v>
      </c>
      <c r="AD176" s="37">
        <v>-17723.27</v>
      </c>
      <c r="AE176" s="37">
        <v>-59214.73</v>
      </c>
      <c r="AF176" s="37">
        <v>0</v>
      </c>
      <c r="AG176" s="37">
        <v>-59214.729999999996</v>
      </c>
      <c r="AH176" s="37">
        <v>-74983.73</v>
      </c>
      <c r="AI176" s="37">
        <v>-197294.68</v>
      </c>
      <c r="AJ176" s="37">
        <v>-141823.75</v>
      </c>
      <c r="AK176" s="37">
        <v>0</v>
      </c>
      <c r="AL176" s="37">
        <v>0</v>
      </c>
      <c r="AM176" s="37">
        <v>-141823.74999999997</v>
      </c>
    </row>
    <row r="177" spans="1:41">
      <c r="A177" s="40" t="s">
        <v>1106</v>
      </c>
      <c r="B177" s="22" t="s">
        <v>1107</v>
      </c>
      <c r="C177" s="29">
        <v>0</v>
      </c>
      <c r="D177" s="29">
        <v>0</v>
      </c>
      <c r="E177" s="29">
        <v>0</v>
      </c>
      <c r="F177" s="30">
        <v>0</v>
      </c>
      <c r="H177" s="29">
        <v>14816.18</v>
      </c>
      <c r="I177" s="29">
        <v>0</v>
      </c>
      <c r="J177" s="29">
        <v>-14816.18</v>
      </c>
      <c r="K177" s="30">
        <v>-1</v>
      </c>
      <c r="O177" s="34">
        <v>59047.000000000007</v>
      </c>
      <c r="S177" s="34">
        <v>163314.86999999997</v>
      </c>
      <c r="V177" s="34">
        <v>907795.75</v>
      </c>
      <c r="W177" s="34">
        <v>129550</v>
      </c>
      <c r="Y177" s="36">
        <v>5</v>
      </c>
      <c r="AD177" s="37">
        <v>-59047.000000000007</v>
      </c>
      <c r="AE177" s="37">
        <v>-111125.96000000002</v>
      </c>
      <c r="AF177" s="37">
        <v>-19050</v>
      </c>
      <c r="AG177" s="37">
        <v>-92075.959999999992</v>
      </c>
      <c r="AH177" s="37">
        <v>-163314.86999999997</v>
      </c>
      <c r="AI177" s="37">
        <v>-907795.75</v>
      </c>
      <c r="AJ177" s="37">
        <v>-293578.67000000004</v>
      </c>
      <c r="AK177" s="37">
        <v>-40550</v>
      </c>
      <c r="AL177" s="37">
        <v>-129550</v>
      </c>
      <c r="AM177" s="37">
        <v>-253028.67</v>
      </c>
    </row>
    <row r="178" spans="1:41">
      <c r="A178" s="40" t="s">
        <v>922</v>
      </c>
      <c r="B178" s="22" t="s">
        <v>923</v>
      </c>
      <c r="C178" s="29">
        <v>0</v>
      </c>
      <c r="D178" s="29">
        <v>0</v>
      </c>
      <c r="E178" s="29">
        <v>0</v>
      </c>
      <c r="F178" s="30">
        <v>0</v>
      </c>
      <c r="H178" s="29">
        <v>26654.47</v>
      </c>
      <c r="I178" s="29">
        <v>0</v>
      </c>
      <c r="J178" s="29">
        <v>-26654.47</v>
      </c>
      <c r="K178" s="30">
        <v>-1</v>
      </c>
    </row>
    <row r="179" spans="1:41">
      <c r="A179" s="40" t="s">
        <v>926</v>
      </c>
      <c r="B179" s="22" t="s">
        <v>927</v>
      </c>
      <c r="C179" s="29">
        <v>28146</v>
      </c>
      <c r="D179" s="29">
        <v>125000</v>
      </c>
      <c r="E179" s="29">
        <v>96854</v>
      </c>
      <c r="F179" s="30">
        <v>0.77483199999999997</v>
      </c>
      <c r="H179" s="29">
        <v>214968.53</v>
      </c>
      <c r="I179" s="29">
        <v>750000</v>
      </c>
      <c r="J179" s="29">
        <v>535031.47</v>
      </c>
      <c r="K179" s="30">
        <v>0.71337529333333338</v>
      </c>
      <c r="O179" s="29">
        <v>209133.12</v>
      </c>
      <c r="S179" s="29">
        <v>592737.44999999995</v>
      </c>
      <c r="T179" s="29">
        <v>898420.76</v>
      </c>
      <c r="U179" s="29">
        <v>959167.11</v>
      </c>
      <c r="V179" s="29">
        <v>2553156.42</v>
      </c>
      <c r="W179" s="29">
        <v>1891118.05</v>
      </c>
      <c r="Y179" s="31">
        <v>5</v>
      </c>
      <c r="Z179" s="29">
        <v>288244.06</v>
      </c>
      <c r="AA179" s="29">
        <v>305821.49</v>
      </c>
      <c r="AD179" s="32">
        <v>-209133.12</v>
      </c>
      <c r="AE179" s="32">
        <v>-224087.36</v>
      </c>
      <c r="AF179" s="32">
        <v>-158995.07999999999</v>
      </c>
      <c r="AG179" s="32">
        <v>-65092.28</v>
      </c>
      <c r="AH179" s="32">
        <v>-592737.44999999995</v>
      </c>
      <c r="AI179" s="32">
        <v>-2553156.42</v>
      </c>
      <c r="AJ179" s="32">
        <v>-657820.93000000005</v>
      </c>
      <c r="AK179" s="32">
        <v>-465420.65</v>
      </c>
      <c r="AL179" s="32">
        <v>-1891118.05</v>
      </c>
      <c r="AM179" s="32">
        <v>-192400.28</v>
      </c>
      <c r="AN179" s="32">
        <v>-1</v>
      </c>
      <c r="AO179" s="32">
        <v>1</v>
      </c>
    </row>
    <row r="180" spans="1:41">
      <c r="A180" s="40" t="s">
        <v>928</v>
      </c>
      <c r="B180" s="22" t="s">
        <v>929</v>
      </c>
      <c r="C180" s="29">
        <v>0</v>
      </c>
      <c r="D180" s="29">
        <v>-137287.5</v>
      </c>
      <c r="E180" s="29">
        <v>-137287.5</v>
      </c>
      <c r="F180" s="30">
        <v>-1</v>
      </c>
      <c r="H180" s="29">
        <v>0</v>
      </c>
      <c r="I180" s="29">
        <v>-823725</v>
      </c>
      <c r="J180" s="29">
        <v>-823725</v>
      </c>
      <c r="K180" s="30">
        <v>-1</v>
      </c>
      <c r="O180" s="29">
        <v>-51718.85</v>
      </c>
      <c r="S180" s="29">
        <v>-133622.99</v>
      </c>
      <c r="T180" s="29">
        <v>898420.76</v>
      </c>
      <c r="U180" s="29">
        <v>959167.11</v>
      </c>
      <c r="V180" s="29">
        <v>-687545.54</v>
      </c>
      <c r="W180" s="29">
        <v>0</v>
      </c>
      <c r="Y180" s="31">
        <v>5</v>
      </c>
      <c r="Z180" s="29">
        <v>288244.06</v>
      </c>
      <c r="AA180" s="29">
        <v>305821.49</v>
      </c>
      <c r="AD180" s="32">
        <v>51718.85</v>
      </c>
      <c r="AE180" s="32">
        <v>61336.93</v>
      </c>
      <c r="AF180" s="32">
        <v>0</v>
      </c>
      <c r="AG180" s="32">
        <v>61336.93</v>
      </c>
      <c r="AH180" s="32">
        <v>133622.99</v>
      </c>
      <c r="AI180" s="32">
        <v>687545.54</v>
      </c>
      <c r="AJ180" s="32">
        <v>193601.53</v>
      </c>
      <c r="AK180" s="32">
        <v>0</v>
      </c>
      <c r="AL180" s="32">
        <v>0</v>
      </c>
      <c r="AM180" s="32">
        <v>193601.53</v>
      </c>
      <c r="AN180" s="32">
        <v>-1</v>
      </c>
      <c r="AO180" s="32">
        <v>1</v>
      </c>
    </row>
    <row r="181" spans="1:41">
      <c r="A181" s="40" t="s">
        <v>930</v>
      </c>
      <c r="B181" s="22" t="s">
        <v>931</v>
      </c>
      <c r="C181" s="29">
        <v>21452.67</v>
      </c>
      <c r="D181" s="29">
        <v>6537.5</v>
      </c>
      <c r="E181" s="29">
        <v>-14915.17</v>
      </c>
      <c r="F181" s="30">
        <v>-2.2814791586998089</v>
      </c>
      <c r="H181" s="29">
        <v>43642.55</v>
      </c>
      <c r="I181" s="29">
        <v>39225</v>
      </c>
      <c r="J181" s="29">
        <v>-4417.55</v>
      </c>
      <c r="K181" s="30">
        <v>-0.11262077756532823</v>
      </c>
      <c r="O181" s="34">
        <v>157414.26999999999</v>
      </c>
      <c r="S181" s="34">
        <v>459114.45999999996</v>
      </c>
      <c r="V181" s="34">
        <v>1865610.88</v>
      </c>
      <c r="W181" s="34">
        <v>1891118.05</v>
      </c>
      <c r="Y181" s="36">
        <v>5</v>
      </c>
      <c r="AD181" s="37">
        <v>-157414.26999999999</v>
      </c>
      <c r="AE181" s="37">
        <v>-162750.43</v>
      </c>
      <c r="AF181" s="37">
        <v>-158995.07999999999</v>
      </c>
      <c r="AG181" s="37">
        <v>-3755.3499999999985</v>
      </c>
      <c r="AH181" s="37">
        <v>-459114.45999999996</v>
      </c>
      <c r="AI181" s="37">
        <v>-1865610.88</v>
      </c>
      <c r="AJ181" s="37">
        <v>-464219.4</v>
      </c>
      <c r="AK181" s="37">
        <v>-465420.65</v>
      </c>
      <c r="AL181" s="37">
        <v>-1891118.05</v>
      </c>
      <c r="AM181" s="37">
        <v>1201.25</v>
      </c>
    </row>
    <row r="182" spans="1:41">
      <c r="B182" s="33" t="s">
        <v>909</v>
      </c>
      <c r="C182" s="34">
        <v>49598.67</v>
      </c>
      <c r="D182" s="34">
        <v>0</v>
      </c>
      <c r="E182" s="34">
        <v>-49598.67</v>
      </c>
      <c r="F182" s="35">
        <v>-1</v>
      </c>
      <c r="H182" s="34">
        <v>327209.37</v>
      </c>
      <c r="I182" s="34">
        <v>0</v>
      </c>
      <c r="J182" s="34">
        <v>-327209.37</v>
      </c>
      <c r="K182" s="35">
        <v>-1</v>
      </c>
    </row>
    <row r="183" spans="1:41">
      <c r="B183" s="33" t="s">
        <v>863</v>
      </c>
      <c r="C183" s="34">
        <v>58309.82</v>
      </c>
      <c r="D183" s="34">
        <v>11750</v>
      </c>
      <c r="E183" s="34">
        <v>-46559.819999999992</v>
      </c>
      <c r="F183" s="35">
        <v>-3.962537872340425</v>
      </c>
      <c r="H183" s="34">
        <v>564713.09000000008</v>
      </c>
      <c r="I183" s="34">
        <v>96700</v>
      </c>
      <c r="J183" s="34">
        <v>-468013.09</v>
      </c>
      <c r="K183" s="35">
        <v>-4.8398458117890382</v>
      </c>
      <c r="O183" s="29">
        <v>0</v>
      </c>
      <c r="S183" s="29">
        <v>0</v>
      </c>
      <c r="T183" s="29">
        <v>898420.76</v>
      </c>
      <c r="U183" s="29">
        <v>959167.11</v>
      </c>
      <c r="V183" s="29">
        <v>8936.9599999999991</v>
      </c>
      <c r="W183" s="29">
        <v>8000</v>
      </c>
      <c r="Y183" s="31">
        <v>5</v>
      </c>
      <c r="Z183" s="29">
        <v>288244.06</v>
      </c>
      <c r="AA183" s="29">
        <v>305821.49</v>
      </c>
      <c r="AD183" s="32">
        <v>0</v>
      </c>
      <c r="AE183" s="32">
        <v>0</v>
      </c>
      <c r="AF183" s="32">
        <v>0</v>
      </c>
      <c r="AG183" s="32">
        <v>0</v>
      </c>
      <c r="AH183" s="32">
        <v>0</v>
      </c>
      <c r="AI183" s="32">
        <v>-8936.9599999999991</v>
      </c>
      <c r="AJ183" s="32">
        <v>-9079.08</v>
      </c>
      <c r="AK183" s="32">
        <v>-2000</v>
      </c>
      <c r="AL183" s="32">
        <v>-8000</v>
      </c>
      <c r="AM183" s="32">
        <v>-7079.08</v>
      </c>
      <c r="AN183" s="32">
        <v>-1</v>
      </c>
      <c r="AO183" s="32">
        <v>1</v>
      </c>
    </row>
    <row r="184" spans="1:41">
      <c r="A184" s="27" t="s">
        <v>68</v>
      </c>
      <c r="O184" s="29">
        <v>1038</v>
      </c>
      <c r="S184" s="29">
        <v>3076</v>
      </c>
      <c r="T184" s="29">
        <v>898420.76</v>
      </c>
      <c r="U184" s="29">
        <v>959167.11</v>
      </c>
      <c r="V184" s="29">
        <v>6774.79</v>
      </c>
      <c r="W184" s="29">
        <v>9000</v>
      </c>
      <c r="Y184" s="31">
        <v>5</v>
      </c>
      <c r="Z184" s="29">
        <v>288244.06</v>
      </c>
      <c r="AA184" s="29">
        <v>305821.49</v>
      </c>
      <c r="AD184" s="32">
        <v>-1038</v>
      </c>
      <c r="AE184" s="32">
        <v>-340.27</v>
      </c>
      <c r="AF184" s="32">
        <v>0</v>
      </c>
      <c r="AG184" s="32">
        <v>-340.27</v>
      </c>
      <c r="AH184" s="32">
        <v>-3076</v>
      </c>
      <c r="AI184" s="32">
        <v>-6774.79</v>
      </c>
      <c r="AJ184" s="32">
        <v>-17620.509999999998</v>
      </c>
      <c r="AK184" s="32">
        <v>0</v>
      </c>
      <c r="AL184" s="32">
        <v>-9000</v>
      </c>
      <c r="AM184" s="32">
        <v>-17620.509999999998</v>
      </c>
      <c r="AN184" s="32">
        <v>-1</v>
      </c>
      <c r="AO184" s="32">
        <v>1</v>
      </c>
    </row>
    <row r="185" spans="1:41">
      <c r="A185" s="28" t="s">
        <v>934</v>
      </c>
      <c r="B185" s="22" t="s">
        <v>935</v>
      </c>
      <c r="C185" s="29">
        <v>216858.73</v>
      </c>
      <c r="D185" s="29">
        <v>154863.14000000001</v>
      </c>
      <c r="E185" s="29">
        <v>-61995.59</v>
      </c>
      <c r="F185" s="30">
        <v>-0.40032502246822582</v>
      </c>
      <c r="H185" s="29">
        <v>1315376.2</v>
      </c>
      <c r="I185" s="29">
        <v>933583.66</v>
      </c>
      <c r="J185" s="29">
        <v>-381792.54</v>
      </c>
      <c r="K185" s="30">
        <v>-0.4089537513970628</v>
      </c>
      <c r="O185" s="29">
        <v>116833.16</v>
      </c>
      <c r="S185" s="29">
        <v>350499.48</v>
      </c>
      <c r="T185" s="29">
        <v>898420.76</v>
      </c>
      <c r="U185" s="29">
        <v>959167.11</v>
      </c>
      <c r="V185" s="29">
        <v>1403247.84</v>
      </c>
      <c r="W185" s="29">
        <v>0</v>
      </c>
      <c r="Y185" s="31">
        <v>5</v>
      </c>
      <c r="Z185" s="29">
        <v>288244.06</v>
      </c>
      <c r="AA185" s="29">
        <v>305821.49</v>
      </c>
      <c r="AD185" s="32">
        <v>-116833.16</v>
      </c>
      <c r="AE185" s="32">
        <v>-116937.32</v>
      </c>
      <c r="AF185" s="32">
        <v>0</v>
      </c>
      <c r="AG185" s="32">
        <v>-116937.32</v>
      </c>
      <c r="AH185" s="32">
        <v>-350499.48</v>
      </c>
      <c r="AI185" s="32">
        <v>-1403247.84</v>
      </c>
      <c r="AJ185" s="32">
        <v>-350811.96</v>
      </c>
      <c r="AK185" s="32">
        <v>0</v>
      </c>
      <c r="AL185" s="32">
        <v>0</v>
      </c>
      <c r="AM185" s="32">
        <v>-350811.96</v>
      </c>
      <c r="AN185" s="32">
        <v>-1</v>
      </c>
      <c r="AO185" s="32">
        <v>1</v>
      </c>
    </row>
    <row r="186" spans="1:41">
      <c r="A186" s="28" t="s">
        <v>1208</v>
      </c>
      <c r="B186" s="22" t="s">
        <v>1209</v>
      </c>
      <c r="C186" s="29">
        <v>-65567.570000000007</v>
      </c>
      <c r="D186" s="29">
        <v>0</v>
      </c>
      <c r="E186" s="29">
        <v>65567.570000000007</v>
      </c>
      <c r="F186" s="30">
        <v>1</v>
      </c>
      <c r="H186" s="29">
        <v>-388461.67</v>
      </c>
      <c r="I186" s="29">
        <v>0</v>
      </c>
      <c r="J186" s="29">
        <v>388461.67</v>
      </c>
      <c r="K186" s="30">
        <v>1</v>
      </c>
      <c r="O186" s="29">
        <v>4906.03</v>
      </c>
      <c r="S186" s="29">
        <v>14180.93</v>
      </c>
      <c r="T186" s="29">
        <v>898420.76</v>
      </c>
      <c r="U186" s="29">
        <v>959167.11</v>
      </c>
      <c r="V186" s="29">
        <v>26911.63</v>
      </c>
      <c r="W186" s="29">
        <v>0</v>
      </c>
      <c r="Y186" s="31">
        <v>5</v>
      </c>
      <c r="Z186" s="29">
        <v>288244.06</v>
      </c>
      <c r="AA186" s="29">
        <v>305821.49</v>
      </c>
      <c r="AD186" s="32">
        <v>-4906.03</v>
      </c>
      <c r="AE186" s="32">
        <v>-4323.66</v>
      </c>
      <c r="AF186" s="32">
        <v>0</v>
      </c>
      <c r="AG186" s="32">
        <v>-4323.66</v>
      </c>
      <c r="AH186" s="32">
        <v>-14180.93</v>
      </c>
      <c r="AI186" s="32">
        <v>-26911.63</v>
      </c>
      <c r="AJ186" s="32">
        <v>-4323.66</v>
      </c>
      <c r="AK186" s="32">
        <v>0</v>
      </c>
      <c r="AL186" s="32">
        <v>0</v>
      </c>
      <c r="AM186" s="32">
        <v>-4323.66</v>
      </c>
      <c r="AN186" s="32">
        <v>-1</v>
      </c>
      <c r="AO186" s="32">
        <v>1</v>
      </c>
    </row>
    <row r="187" spans="1:41">
      <c r="B187" s="33" t="s">
        <v>68</v>
      </c>
      <c r="C187" s="34">
        <v>151291.16</v>
      </c>
      <c r="D187" s="34">
        <v>154863.14000000001</v>
      </c>
      <c r="E187" s="34">
        <v>3571.9800000000105</v>
      </c>
      <c r="F187" s="35">
        <v>2.306539826068366E-2</v>
      </c>
      <c r="H187" s="34">
        <v>926914.53</v>
      </c>
      <c r="I187" s="34">
        <v>933583.66</v>
      </c>
      <c r="J187" s="34">
        <v>6669.1300000000047</v>
      </c>
      <c r="K187" s="35">
        <v>7.1435804692640019E-3</v>
      </c>
      <c r="O187" s="29">
        <v>953.84</v>
      </c>
      <c r="S187" s="29">
        <v>2861.52</v>
      </c>
      <c r="T187" s="29">
        <v>898420.76</v>
      </c>
      <c r="U187" s="29">
        <v>959167.11</v>
      </c>
      <c r="V187" s="29">
        <v>11494.62</v>
      </c>
      <c r="W187" s="29">
        <v>13443.68</v>
      </c>
      <c r="Y187" s="31">
        <v>5</v>
      </c>
      <c r="Z187" s="29">
        <v>288244.06</v>
      </c>
      <c r="AA187" s="29">
        <v>305821.49</v>
      </c>
      <c r="AD187" s="32">
        <v>-953.84</v>
      </c>
      <c r="AE187" s="32">
        <v>-1168.71</v>
      </c>
      <c r="AF187" s="32">
        <v>-1012.27</v>
      </c>
      <c r="AG187" s="32">
        <v>-156.44</v>
      </c>
      <c r="AH187" s="32">
        <v>-2861.52</v>
      </c>
      <c r="AI187" s="32">
        <v>-11494.62</v>
      </c>
      <c r="AJ187" s="32">
        <v>-3506.13</v>
      </c>
      <c r="AK187" s="32">
        <v>-3174.84</v>
      </c>
      <c r="AL187" s="32">
        <v>-13443.68</v>
      </c>
      <c r="AM187" s="32">
        <v>-331.29</v>
      </c>
      <c r="AN187" s="32">
        <v>-1</v>
      </c>
      <c r="AO187" s="32">
        <v>1</v>
      </c>
    </row>
    <row r="188" spans="1:41">
      <c r="A188" s="27" t="s">
        <v>938</v>
      </c>
      <c r="O188" s="34">
        <v>123731.03</v>
      </c>
      <c r="S188" s="34">
        <v>370617.93</v>
      </c>
      <c r="V188" s="34">
        <v>1457365.84</v>
      </c>
      <c r="W188" s="34">
        <v>30443.68</v>
      </c>
      <c r="Y188" s="36">
        <v>5</v>
      </c>
      <c r="AD188" s="37">
        <v>-123731.03</v>
      </c>
      <c r="AE188" s="37">
        <v>-122769.96000000002</v>
      </c>
      <c r="AF188" s="37">
        <v>-1012.27</v>
      </c>
      <c r="AG188" s="37">
        <v>-121757.69000000002</v>
      </c>
      <c r="AH188" s="37">
        <v>-370617.93</v>
      </c>
      <c r="AI188" s="37">
        <v>-1457365.84</v>
      </c>
      <c r="AJ188" s="37">
        <v>-385341.34</v>
      </c>
      <c r="AK188" s="37">
        <v>-5174.84</v>
      </c>
      <c r="AL188" s="37">
        <v>-30443.68</v>
      </c>
      <c r="AM188" s="37">
        <v>-380166.5</v>
      </c>
    </row>
    <row r="189" spans="1:41">
      <c r="A189" s="28" t="s">
        <v>939</v>
      </c>
      <c r="B189" s="22" t="s">
        <v>940</v>
      </c>
      <c r="C189" s="29">
        <v>12300</v>
      </c>
      <c r="D189" s="29">
        <v>0</v>
      </c>
      <c r="E189" s="29">
        <v>-12300</v>
      </c>
      <c r="F189" s="30">
        <v>-1</v>
      </c>
      <c r="H189" s="29">
        <v>27867.4</v>
      </c>
      <c r="I189" s="29">
        <v>4000</v>
      </c>
      <c r="J189" s="29">
        <v>-23867.4</v>
      </c>
      <c r="K189" s="30">
        <v>-5.96685</v>
      </c>
      <c r="O189" s="34">
        <v>340192.30000000005</v>
      </c>
      <c r="S189" s="34">
        <v>993047.26</v>
      </c>
      <c r="V189" s="34">
        <v>4230772.47</v>
      </c>
      <c r="W189" s="34">
        <v>2051111.73</v>
      </c>
      <c r="Y189" s="36">
        <v>5</v>
      </c>
      <c r="AD189" s="37">
        <v>-340192.30000000005</v>
      </c>
      <c r="AE189" s="37">
        <v>-396646.35000000003</v>
      </c>
      <c r="AF189" s="37">
        <v>-179057.34999999998</v>
      </c>
      <c r="AG189" s="37">
        <v>-217589.00000000003</v>
      </c>
      <c r="AH189" s="37">
        <v>-993047.26</v>
      </c>
      <c r="AI189" s="37">
        <v>-4230772.47</v>
      </c>
      <c r="AJ189" s="37">
        <v>-1143139.4099999999</v>
      </c>
      <c r="AK189" s="37">
        <v>-511145.49000000005</v>
      </c>
      <c r="AL189" s="37">
        <v>-2051111.73</v>
      </c>
      <c r="AM189" s="37">
        <v>-631993.92000000004</v>
      </c>
    </row>
    <row r="190" spans="1:41" ht="15" thickBot="1">
      <c r="A190" s="28" t="s">
        <v>941</v>
      </c>
      <c r="B190" s="22" t="s">
        <v>942</v>
      </c>
      <c r="C190" s="29">
        <v>0</v>
      </c>
      <c r="D190" s="29">
        <v>0</v>
      </c>
      <c r="E190" s="29">
        <v>0</v>
      </c>
      <c r="F190" s="30">
        <v>0</v>
      </c>
      <c r="H190" s="29">
        <v>1350</v>
      </c>
      <c r="I190" s="29">
        <v>0</v>
      </c>
      <c r="J190" s="29">
        <v>-1350</v>
      </c>
      <c r="K190" s="30">
        <v>-1</v>
      </c>
      <c r="O190" s="276">
        <v>-214220.77999999982</v>
      </c>
      <c r="S190" s="276">
        <v>-582967.41999999981</v>
      </c>
      <c r="V190" s="276">
        <v>-3026764.9200000009</v>
      </c>
      <c r="W190" s="276">
        <v>-360474.31000000011</v>
      </c>
      <c r="Y190" s="278">
        <v>4</v>
      </c>
      <c r="AD190" s="279">
        <v>-214220.77999999982</v>
      </c>
      <c r="AE190" s="279">
        <v>-324264.78000000003</v>
      </c>
      <c r="AF190" s="279">
        <v>-73240.250000000015</v>
      </c>
      <c r="AG190" s="279">
        <v>-251024.53000000006</v>
      </c>
      <c r="AH190" s="279">
        <v>-582967.41999999981</v>
      </c>
      <c r="AI190" s="279">
        <v>-3026764.9200000009</v>
      </c>
      <c r="AJ190" s="279">
        <v>-1049855.7799999998</v>
      </c>
      <c r="AK190" s="279">
        <v>-120007.72999999989</v>
      </c>
      <c r="AL190" s="279">
        <v>-360474.31000000011</v>
      </c>
      <c r="AM190" s="279">
        <v>-929848.04999999993</v>
      </c>
    </row>
    <row r="191" spans="1:41" ht="15" thickTop="1">
      <c r="A191" s="28" t="s">
        <v>943</v>
      </c>
      <c r="B191" s="22" t="s">
        <v>944</v>
      </c>
      <c r="C191" s="29">
        <v>49.23</v>
      </c>
      <c r="D191" s="29">
        <v>0</v>
      </c>
      <c r="E191" s="29">
        <v>-49.23</v>
      </c>
      <c r="F191" s="30">
        <v>-1</v>
      </c>
      <c r="H191" s="29">
        <v>20476.560000000001</v>
      </c>
      <c r="I191" s="29">
        <v>9000</v>
      </c>
      <c r="J191" s="29">
        <v>-11476.56</v>
      </c>
      <c r="K191" s="30">
        <v>-1.2751733333333333</v>
      </c>
    </row>
    <row r="192" spans="1:41">
      <c r="A192" s="28" t="s">
        <v>1113</v>
      </c>
      <c r="B192" s="22" t="s">
        <v>1114</v>
      </c>
      <c r="C192" s="29">
        <v>116937.32</v>
      </c>
      <c r="D192" s="29">
        <v>0</v>
      </c>
      <c r="E192" s="29">
        <v>-116937.32</v>
      </c>
      <c r="F192" s="30">
        <v>-1</v>
      </c>
      <c r="H192" s="29">
        <v>701623.92</v>
      </c>
      <c r="I192" s="29">
        <v>0</v>
      </c>
      <c r="J192" s="29">
        <v>-701623.92</v>
      </c>
      <c r="K192" s="30">
        <v>-1</v>
      </c>
    </row>
    <row r="193" spans="1:11">
      <c r="A193" s="28" t="s">
        <v>945</v>
      </c>
      <c r="B193" s="22" t="s">
        <v>946</v>
      </c>
      <c r="C193" s="29">
        <v>35241.949999999997</v>
      </c>
      <c r="D193" s="29">
        <v>0</v>
      </c>
      <c r="E193" s="29">
        <v>-35241.949999999997</v>
      </c>
      <c r="F193" s="30">
        <v>-1</v>
      </c>
      <c r="H193" s="29">
        <v>48169.56</v>
      </c>
      <c r="I193" s="29">
        <v>0</v>
      </c>
      <c r="J193" s="29">
        <v>-48169.56</v>
      </c>
      <c r="K193" s="30">
        <v>-1</v>
      </c>
    </row>
    <row r="194" spans="1:11">
      <c r="A194" s="28" t="s">
        <v>1038</v>
      </c>
      <c r="B194" s="22" t="s">
        <v>1039</v>
      </c>
      <c r="C194" s="29">
        <v>1168.71</v>
      </c>
      <c r="D194" s="29">
        <v>1098.8599999999999</v>
      </c>
      <c r="E194" s="29">
        <v>-69.849999999999994</v>
      </c>
      <c r="F194" s="30">
        <v>-6.3565877363813403E-2</v>
      </c>
      <c r="H194" s="29">
        <v>9381.73</v>
      </c>
      <c r="I194" s="29">
        <v>6413.75</v>
      </c>
      <c r="J194" s="29">
        <v>-2967.98</v>
      </c>
      <c r="K194" s="30">
        <v>-0.46275267978951473</v>
      </c>
    </row>
    <row r="195" spans="1:11">
      <c r="B195" s="33" t="s">
        <v>938</v>
      </c>
      <c r="C195" s="34">
        <v>165697.21</v>
      </c>
      <c r="D195" s="34">
        <v>1098.8599999999999</v>
      </c>
      <c r="E195" s="34">
        <v>-164598.35</v>
      </c>
      <c r="F195" s="35">
        <v>-149.79010064976433</v>
      </c>
      <c r="H195" s="34">
        <v>808869.16999999993</v>
      </c>
      <c r="I195" s="34">
        <v>19413.75</v>
      </c>
      <c r="J195" s="34">
        <v>-789455.41999999993</v>
      </c>
      <c r="K195" s="35">
        <v>-40.664756680188006</v>
      </c>
    </row>
    <row r="196" spans="1:11">
      <c r="B196" s="33" t="s">
        <v>862</v>
      </c>
      <c r="C196" s="34">
        <v>375298.19000000006</v>
      </c>
      <c r="D196" s="34">
        <v>167712</v>
      </c>
      <c r="E196" s="34">
        <v>-207586.18999999997</v>
      </c>
      <c r="F196" s="35">
        <v>-1.2377539472428924</v>
      </c>
      <c r="H196" s="34">
        <v>2300496.79</v>
      </c>
      <c r="I196" s="34">
        <v>1049697.4100000001</v>
      </c>
      <c r="J196" s="34">
        <v>-1250799.3800000001</v>
      </c>
      <c r="K196" s="35">
        <v>-1.1915808956792608</v>
      </c>
    </row>
    <row r="197" spans="1:11" ht="15" thickBot="1">
      <c r="B197" s="33" t="s">
        <v>74</v>
      </c>
      <c r="C197" s="276">
        <v>-238218.98000000019</v>
      </c>
      <c r="D197" s="276">
        <v>-29568.459999999977</v>
      </c>
      <c r="E197" s="276">
        <v>-208650.52</v>
      </c>
      <c r="F197" s="280">
        <v>-7.056523065455556</v>
      </c>
      <c r="H197" s="276">
        <v>-1874910.3900000001</v>
      </c>
      <c r="I197" s="276">
        <v>-256779.71999999951</v>
      </c>
      <c r="J197" s="276">
        <v>-1618130.6700000004</v>
      </c>
      <c r="K197" s="280">
        <v>-6.3016295445761852</v>
      </c>
    </row>
  </sheetData>
  <pageMargins left="0.5" right="0.5" top="0.5" bottom="0.5" header="0.25" footer="0.25"/>
  <pageSetup orientation="landscape" r:id="rId1"/>
  <headerFooter>
    <oddHeader>&amp;L P/L Report</oddHeader>
    <oddFooter>&amp;L Page &amp;P of &amp;N &amp;R &amp;I Income Statement - Budget vs Actual 3.3 generated04/12/2024 at 2:08pm GMT-0600&amp;I</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9000-9BC4-4B3D-B207-F3BA964AD2A1}">
  <sheetPr>
    <tabColor theme="0"/>
  </sheetPr>
  <dimension ref="A1:BH257"/>
  <sheetViews>
    <sheetView zoomScale="80" zoomScaleNormal="80" workbookViewId="0">
      <selection activeCell="M62" sqref="M62"/>
    </sheetView>
  </sheetViews>
  <sheetFormatPr defaultRowHeight="14.5"/>
  <cols>
    <col min="1" max="1" width="7.6328125" bestFit="1" customWidth="1"/>
    <col min="2" max="2" width="40.6328125" customWidth="1"/>
    <col min="3" max="3" width="14" customWidth="1" collapsed="1"/>
    <col min="4" max="14" width="13.6328125" customWidth="1"/>
    <col min="15" max="15" width="15.6328125" customWidth="1"/>
    <col min="16" max="16" width="26.453125" bestFit="1" customWidth="1"/>
    <col min="36" max="54" width="9.36328125" hidden="1" customWidth="1"/>
    <col min="56" max="60" width="9.36328125" hidden="1" customWidth="1"/>
  </cols>
  <sheetData>
    <row r="1" spans="1:17" ht="31">
      <c r="A1" s="126" t="s">
        <v>1214</v>
      </c>
      <c r="B1" s="126"/>
      <c r="C1" s="126"/>
      <c r="D1" s="126"/>
      <c r="E1" s="126"/>
      <c r="F1" s="126"/>
      <c r="G1" s="126"/>
      <c r="H1" s="126"/>
      <c r="I1" s="126"/>
      <c r="J1" s="126"/>
      <c r="K1" s="126"/>
      <c r="L1" s="126"/>
      <c r="M1" s="126"/>
      <c r="N1" s="126"/>
      <c r="O1" s="126"/>
      <c r="P1" s="6"/>
    </row>
    <row r="2" spans="1:17">
      <c r="A2" s="127" t="s">
        <v>1215</v>
      </c>
      <c r="B2" s="127"/>
      <c r="C2" s="127"/>
      <c r="D2" s="127"/>
      <c r="E2" s="127"/>
      <c r="F2" s="127"/>
      <c r="G2" s="127"/>
      <c r="H2" s="127"/>
      <c r="I2" s="127"/>
      <c r="J2" s="127"/>
      <c r="K2" s="127"/>
      <c r="L2" s="127"/>
      <c r="M2" s="127"/>
      <c r="N2" s="127"/>
      <c r="O2" s="127"/>
      <c r="P2" s="6"/>
    </row>
    <row r="3" spans="1:17">
      <c r="A3" s="127" t="s">
        <v>1216</v>
      </c>
      <c r="B3" s="127"/>
      <c r="C3" s="127"/>
      <c r="D3" s="127"/>
      <c r="E3" s="127"/>
      <c r="F3" s="127"/>
      <c r="G3" s="127"/>
      <c r="H3" s="127"/>
      <c r="I3" s="127"/>
      <c r="J3" s="127"/>
      <c r="K3" s="127"/>
      <c r="L3" s="127"/>
      <c r="M3" s="127"/>
      <c r="N3" s="127"/>
      <c r="O3" s="127"/>
      <c r="P3" s="6"/>
    </row>
    <row r="4" spans="1:17">
      <c r="B4" s="281"/>
      <c r="C4" s="281"/>
      <c r="D4" s="281"/>
      <c r="E4" s="281"/>
      <c r="F4" s="281"/>
      <c r="G4" s="281"/>
      <c r="H4" s="281"/>
      <c r="I4" s="281"/>
      <c r="J4" s="281"/>
      <c r="K4" s="281"/>
      <c r="L4" s="281"/>
      <c r="M4" s="281"/>
      <c r="N4" s="281"/>
      <c r="O4" s="281"/>
      <c r="P4" s="6"/>
    </row>
    <row r="5" spans="1:17">
      <c r="B5" s="281"/>
      <c r="C5" s="145">
        <v>45231</v>
      </c>
      <c r="D5" s="145">
        <v>45261</v>
      </c>
      <c r="E5" s="145">
        <v>45292</v>
      </c>
      <c r="F5" s="145">
        <v>45323</v>
      </c>
      <c r="G5" s="145">
        <v>45352</v>
      </c>
      <c r="H5" s="145">
        <v>45383</v>
      </c>
      <c r="I5" s="145">
        <v>45413</v>
      </c>
      <c r="J5" s="145">
        <v>45444</v>
      </c>
      <c r="K5" s="145">
        <v>45474</v>
      </c>
      <c r="L5" s="145">
        <v>45505</v>
      </c>
      <c r="M5" s="145">
        <v>45536</v>
      </c>
      <c r="N5" s="145">
        <v>45566</v>
      </c>
      <c r="O5" s="127"/>
      <c r="P5" s="6"/>
    </row>
    <row r="6" spans="1:17">
      <c r="B6" s="281"/>
      <c r="C6" s="145"/>
      <c r="D6" s="145"/>
      <c r="E6" s="145"/>
      <c r="F6" s="145"/>
      <c r="G6" s="145"/>
      <c r="H6" s="145"/>
      <c r="I6" s="145"/>
      <c r="J6" s="145"/>
      <c r="K6" s="145"/>
      <c r="L6" s="145"/>
      <c r="M6" s="145"/>
      <c r="N6" s="145"/>
      <c r="O6" s="127"/>
      <c r="P6" s="123"/>
    </row>
    <row r="7" spans="1:17">
      <c r="A7" s="140">
        <v>500000</v>
      </c>
      <c r="B7" s="282" t="s">
        <v>647</v>
      </c>
      <c r="C7" s="146">
        <v>489940</v>
      </c>
      <c r="D7" s="146">
        <v>489940</v>
      </c>
      <c r="E7" s="146">
        <v>489940</v>
      </c>
      <c r="F7" s="146">
        <v>489940</v>
      </c>
      <c r="G7" s="146">
        <v>495700</v>
      </c>
      <c r="H7" s="146">
        <v>498940</v>
      </c>
      <c r="I7" s="146">
        <v>498940</v>
      </c>
      <c r="J7" s="146">
        <v>504640</v>
      </c>
      <c r="K7" s="146">
        <v>504640</v>
      </c>
      <c r="L7" s="146">
        <v>504640</v>
      </c>
      <c r="M7" s="146">
        <v>504640</v>
      </c>
      <c r="N7" s="146">
        <v>504640</v>
      </c>
      <c r="O7" s="135"/>
      <c r="P7" s="100" t="s">
        <v>20</v>
      </c>
      <c r="Q7" s="136"/>
    </row>
    <row r="8" spans="1:17">
      <c r="A8" s="140">
        <v>500001</v>
      </c>
      <c r="B8" s="282" t="s">
        <v>1217</v>
      </c>
      <c r="C8" s="146">
        <v>-74371.56</v>
      </c>
      <c r="D8" s="146">
        <v>-76777.850000000006</v>
      </c>
      <c r="E8" s="146">
        <v>-80758.62</v>
      </c>
      <c r="F8" s="146">
        <v>-84802.1</v>
      </c>
      <c r="G8" s="146">
        <v>-96106.74</v>
      </c>
      <c r="H8" s="146">
        <v>-100829.65</v>
      </c>
      <c r="I8" s="146">
        <v>-99356.88</v>
      </c>
      <c r="J8" s="146">
        <v>-98671.93</v>
      </c>
      <c r="K8" s="146">
        <v>-94383.11</v>
      </c>
      <c r="L8" s="146">
        <v>-98179.67</v>
      </c>
      <c r="M8" s="146">
        <v>-98783</v>
      </c>
      <c r="N8" s="146">
        <v>-105133.31</v>
      </c>
      <c r="O8" s="135"/>
      <c r="P8" s="100" t="s">
        <v>21</v>
      </c>
      <c r="Q8" s="136"/>
    </row>
    <row r="9" spans="1:17">
      <c r="A9" s="141"/>
      <c r="B9" s="13" t="s">
        <v>1218</v>
      </c>
      <c r="C9" s="147">
        <v>415568.44</v>
      </c>
      <c r="D9" s="147">
        <v>413162.15</v>
      </c>
      <c r="E9" s="147">
        <v>409181.38</v>
      </c>
      <c r="F9" s="147">
        <v>405137.9</v>
      </c>
      <c r="G9" s="147">
        <v>399593.26</v>
      </c>
      <c r="H9" s="147">
        <v>398110.35</v>
      </c>
      <c r="I9" s="147">
        <v>399583.12</v>
      </c>
      <c r="J9" s="147">
        <v>405968.07</v>
      </c>
      <c r="K9" s="147">
        <v>410256.89</v>
      </c>
      <c r="L9" s="147">
        <v>406460.33</v>
      </c>
      <c r="M9" s="147">
        <v>405857</v>
      </c>
      <c r="N9" s="147">
        <v>399506.69</v>
      </c>
      <c r="O9" s="134"/>
      <c r="P9" s="123"/>
    </row>
    <row r="10" spans="1:17">
      <c r="A10" s="141"/>
      <c r="B10" s="13"/>
      <c r="C10" s="147"/>
      <c r="D10" s="147"/>
      <c r="E10" s="147"/>
      <c r="F10" s="147"/>
      <c r="G10" s="147"/>
      <c r="H10" s="147"/>
      <c r="I10" s="147"/>
      <c r="J10" s="147"/>
      <c r="K10" s="147"/>
      <c r="L10" s="147"/>
      <c r="M10" s="147"/>
      <c r="N10" s="147"/>
      <c r="O10" s="130"/>
      <c r="P10" s="6"/>
    </row>
    <row r="11" spans="1:17">
      <c r="A11" s="141"/>
      <c r="B11" s="13" t="s">
        <v>1219</v>
      </c>
      <c r="C11" s="147">
        <v>0</v>
      </c>
      <c r="D11" s="147">
        <v>0</v>
      </c>
      <c r="E11" s="147">
        <v>0</v>
      </c>
      <c r="F11" s="147">
        <v>0</v>
      </c>
      <c r="G11" s="147">
        <v>0</v>
      </c>
      <c r="H11" s="147">
        <v>0</v>
      </c>
      <c r="I11" s="147">
        <v>0</v>
      </c>
      <c r="J11" s="147">
        <v>0</v>
      </c>
      <c r="K11" s="147">
        <v>0</v>
      </c>
      <c r="L11" s="147">
        <v>0</v>
      </c>
      <c r="M11" s="147">
        <v>0</v>
      </c>
      <c r="N11" s="147">
        <v>0</v>
      </c>
      <c r="O11" s="134"/>
      <c r="P11" s="6"/>
    </row>
    <row r="12" spans="1:17">
      <c r="A12" s="141"/>
      <c r="B12" s="13"/>
      <c r="C12" s="147"/>
      <c r="D12" s="147"/>
      <c r="E12" s="147"/>
      <c r="F12" s="147"/>
      <c r="G12" s="147"/>
      <c r="H12" s="147"/>
      <c r="I12" s="147"/>
      <c r="J12" s="147"/>
      <c r="K12" s="147"/>
      <c r="L12" s="147"/>
      <c r="M12" s="147"/>
      <c r="N12" s="147"/>
      <c r="O12" s="130"/>
      <c r="P12" s="6"/>
    </row>
    <row r="13" spans="1:17">
      <c r="A13" s="141"/>
      <c r="B13" s="13" t="s">
        <v>1220</v>
      </c>
      <c r="C13" s="147">
        <v>415568.44</v>
      </c>
      <c r="D13" s="147">
        <v>413162.15</v>
      </c>
      <c r="E13" s="147">
        <v>409181.38</v>
      </c>
      <c r="F13" s="147">
        <v>405137.9</v>
      </c>
      <c r="G13" s="147">
        <v>399593.26</v>
      </c>
      <c r="H13" s="147">
        <v>398110.35</v>
      </c>
      <c r="I13" s="147">
        <v>399583.12</v>
      </c>
      <c r="J13" s="147">
        <v>405968.07</v>
      </c>
      <c r="K13" s="147">
        <v>410256.89</v>
      </c>
      <c r="L13" s="147">
        <v>406460.33</v>
      </c>
      <c r="M13" s="147">
        <v>405857</v>
      </c>
      <c r="N13" s="147">
        <v>399506.69</v>
      </c>
      <c r="O13" s="134"/>
      <c r="P13" s="6"/>
    </row>
    <row r="14" spans="1:17">
      <c r="A14" s="141"/>
      <c r="B14" s="13"/>
      <c r="C14" s="147"/>
      <c r="D14" s="147"/>
      <c r="E14" s="147"/>
      <c r="F14" s="147"/>
      <c r="G14" s="147"/>
      <c r="H14" s="147"/>
      <c r="I14" s="147"/>
      <c r="J14" s="147"/>
      <c r="K14" s="147"/>
      <c r="L14" s="147"/>
      <c r="M14" s="147"/>
      <c r="N14" s="147"/>
      <c r="O14" s="130"/>
      <c r="P14" s="6"/>
    </row>
    <row r="15" spans="1:17">
      <c r="A15" s="141"/>
      <c r="B15" s="13" t="s">
        <v>1221</v>
      </c>
      <c r="C15" s="147">
        <v>1713.0769230769231</v>
      </c>
      <c r="D15" s="147">
        <v>1713.0769230769231</v>
      </c>
      <c r="E15" s="147">
        <v>1713.0769230769231</v>
      </c>
      <c r="F15" s="147">
        <v>1713.0769230769231</v>
      </c>
      <c r="G15" s="147">
        <v>1733.2167832167831</v>
      </c>
      <c r="H15" s="147">
        <v>1744.5454545454545</v>
      </c>
      <c r="I15" s="147">
        <v>1744.5454545454545</v>
      </c>
      <c r="J15" s="147">
        <v>1764.4755244755245</v>
      </c>
      <c r="K15" s="147">
        <v>1764.4755244755245</v>
      </c>
      <c r="L15" s="147">
        <v>1764.4755244755245</v>
      </c>
      <c r="M15" s="147">
        <v>1764.4755244755245</v>
      </c>
      <c r="N15" s="147">
        <v>1764.4755244755245</v>
      </c>
      <c r="O15" s="130"/>
      <c r="P15" s="6"/>
    </row>
    <row r="16" spans="1:17">
      <c r="A16" s="141"/>
      <c r="B16" s="13" t="s">
        <v>1222</v>
      </c>
      <c r="C16" s="147">
        <v>1453.0365034965034</v>
      </c>
      <c r="D16" s="147">
        <v>1444.6229020979022</v>
      </c>
      <c r="E16" s="147">
        <v>1430.7041258741258</v>
      </c>
      <c r="F16" s="147">
        <v>1416.5660839160839</v>
      </c>
      <c r="G16" s="147">
        <v>1397.1792307692308</v>
      </c>
      <c r="H16" s="147">
        <v>1391.9942307692306</v>
      </c>
      <c r="I16" s="147">
        <v>1397.1437762237763</v>
      </c>
      <c r="J16" s="147">
        <v>1419.4687762237763</v>
      </c>
      <c r="K16" s="147">
        <v>1434.4646503496504</v>
      </c>
      <c r="L16" s="147">
        <v>1421.1899650349651</v>
      </c>
      <c r="M16" s="147">
        <v>1419.0804195804196</v>
      </c>
      <c r="N16" s="147">
        <v>1396.8765384615385</v>
      </c>
      <c r="O16" s="130"/>
      <c r="P16" s="6"/>
    </row>
    <row r="18" spans="1:16">
      <c r="A18" s="140">
        <v>515002</v>
      </c>
      <c r="B18" s="282" t="s">
        <v>22</v>
      </c>
      <c r="C18" s="146">
        <v>-8878.91</v>
      </c>
      <c r="D18" s="146">
        <v>-13121.14</v>
      </c>
      <c r="E18" s="146">
        <v>-5832.5</v>
      </c>
      <c r="F18" s="146">
        <v>-16876.13</v>
      </c>
      <c r="G18" s="146">
        <v>-34232.54</v>
      </c>
      <c r="H18" s="146">
        <v>-51509.88</v>
      </c>
      <c r="I18" s="146">
        <v>-42514</v>
      </c>
      <c r="J18" s="146">
        <v>-33120.5</v>
      </c>
      <c r="K18" s="146">
        <v>-22077</v>
      </c>
      <c r="L18" s="146">
        <v>-37871.050000000003</v>
      </c>
      <c r="M18" s="146">
        <v>-31656.799999999999</v>
      </c>
      <c r="N18" s="146">
        <v>-37775.730000000003</v>
      </c>
      <c r="O18" s="128"/>
      <c r="P18" s="6" t="s">
        <v>22</v>
      </c>
    </row>
    <row r="19" spans="1:16">
      <c r="A19" s="140">
        <v>515003</v>
      </c>
      <c r="B19" s="282" t="s">
        <v>1223</v>
      </c>
      <c r="C19" s="146">
        <v>-2723</v>
      </c>
      <c r="D19" s="146">
        <v>-2723</v>
      </c>
      <c r="E19" s="146">
        <v>-2446.46</v>
      </c>
      <c r="F19" s="146">
        <v>-1331.48</v>
      </c>
      <c r="G19" s="146">
        <v>-1331.48</v>
      </c>
      <c r="H19" s="146">
        <v>-1331.48</v>
      </c>
      <c r="I19" s="146">
        <v>-532.59</v>
      </c>
      <c r="J19" s="146">
        <v>0</v>
      </c>
      <c r="K19" s="146">
        <v>0</v>
      </c>
      <c r="L19" s="146">
        <v>0</v>
      </c>
      <c r="M19" s="146">
        <v>0</v>
      </c>
      <c r="N19" s="146">
        <v>0</v>
      </c>
      <c r="O19" s="128"/>
      <c r="P19" s="6" t="s">
        <v>23</v>
      </c>
    </row>
    <row r="20" spans="1:16">
      <c r="A20" s="140">
        <v>522000</v>
      </c>
      <c r="B20" s="282" t="s">
        <v>25</v>
      </c>
      <c r="C20" s="146">
        <v>-48191.13</v>
      </c>
      <c r="D20" s="146">
        <v>-48797.43</v>
      </c>
      <c r="E20" s="146">
        <v>-38708.089999999997</v>
      </c>
      <c r="F20" s="146">
        <v>-32837.360000000001</v>
      </c>
      <c r="G20" s="146">
        <v>-17817.25</v>
      </c>
      <c r="H20" s="146">
        <v>-20627.13</v>
      </c>
      <c r="I20" s="146">
        <v>-30619.35</v>
      </c>
      <c r="J20" s="146">
        <v>-59655.78</v>
      </c>
      <c r="K20" s="146">
        <v>-75571.37</v>
      </c>
      <c r="L20" s="146">
        <v>-70299.350000000006</v>
      </c>
      <c r="M20" s="146">
        <v>-60862.33</v>
      </c>
      <c r="N20" s="146">
        <v>-50876.39</v>
      </c>
      <c r="O20" s="128"/>
      <c r="P20" s="6" t="s">
        <v>26</v>
      </c>
    </row>
    <row r="21" spans="1:16">
      <c r="A21" s="141"/>
      <c r="B21" s="13" t="s">
        <v>1224</v>
      </c>
      <c r="C21" s="147">
        <v>-59793.039999999994</v>
      </c>
      <c r="D21" s="147">
        <v>-64641.57</v>
      </c>
      <c r="E21" s="147">
        <v>-46987.049999999996</v>
      </c>
      <c r="F21" s="147">
        <v>-51044.97</v>
      </c>
      <c r="G21" s="147">
        <v>-53381.270000000004</v>
      </c>
      <c r="H21" s="147">
        <v>-73468.490000000005</v>
      </c>
      <c r="I21" s="147">
        <v>-73665.94</v>
      </c>
      <c r="J21" s="147">
        <v>-92776.28</v>
      </c>
      <c r="K21" s="147">
        <v>-97648.37</v>
      </c>
      <c r="L21" s="147">
        <v>-108170.40000000001</v>
      </c>
      <c r="M21" s="147">
        <v>-92519.13</v>
      </c>
      <c r="N21" s="147">
        <v>-88652.12</v>
      </c>
      <c r="O21" s="134"/>
      <c r="P21" s="6"/>
    </row>
    <row r="22" spans="1:16">
      <c r="A22" s="141"/>
      <c r="B22" s="13"/>
      <c r="C22" s="147"/>
      <c r="D22" s="147"/>
      <c r="E22" s="147"/>
      <c r="F22" s="147"/>
      <c r="G22" s="147"/>
      <c r="H22" s="147"/>
      <c r="I22" s="147"/>
      <c r="J22" s="147"/>
      <c r="K22" s="147"/>
      <c r="L22" s="147"/>
      <c r="M22" s="147"/>
      <c r="N22" s="147"/>
      <c r="O22" s="130"/>
      <c r="P22" s="6"/>
    </row>
    <row r="23" spans="1:16">
      <c r="A23" s="141"/>
      <c r="B23" s="13" t="s">
        <v>1225</v>
      </c>
      <c r="C23" s="147">
        <v>0</v>
      </c>
      <c r="D23" s="147">
        <v>0</v>
      </c>
      <c r="E23" s="147">
        <v>0</v>
      </c>
      <c r="F23" s="147">
        <v>0</v>
      </c>
      <c r="G23" s="147">
        <v>0</v>
      </c>
      <c r="H23" s="147">
        <v>0</v>
      </c>
      <c r="I23" s="147">
        <v>0</v>
      </c>
      <c r="J23" s="147">
        <v>0</v>
      </c>
      <c r="K23" s="147">
        <v>0</v>
      </c>
      <c r="L23" s="147">
        <v>0</v>
      </c>
      <c r="M23" s="147">
        <v>0</v>
      </c>
      <c r="N23" s="147">
        <v>0</v>
      </c>
      <c r="O23" s="134"/>
      <c r="P23" s="6"/>
    </row>
    <row r="24" spans="1:16">
      <c r="A24" s="141"/>
      <c r="B24" s="13"/>
      <c r="C24" s="147"/>
      <c r="D24" s="147"/>
      <c r="E24" s="147"/>
      <c r="F24" s="147"/>
      <c r="G24" s="147"/>
      <c r="H24" s="147"/>
      <c r="I24" s="147"/>
      <c r="J24" s="147"/>
      <c r="K24" s="147"/>
      <c r="L24" s="147"/>
      <c r="M24" s="147"/>
      <c r="N24" s="147"/>
      <c r="O24" s="130"/>
      <c r="P24" s="6"/>
    </row>
    <row r="25" spans="1:16">
      <c r="A25" s="141"/>
      <c r="B25" s="13" t="s">
        <v>1226</v>
      </c>
      <c r="C25" s="147">
        <v>-59793.039999999994</v>
      </c>
      <c r="D25" s="147">
        <v>-64641.57</v>
      </c>
      <c r="E25" s="147">
        <v>-46987.049999999996</v>
      </c>
      <c r="F25" s="147">
        <v>-51044.97</v>
      </c>
      <c r="G25" s="147">
        <v>-53381.270000000004</v>
      </c>
      <c r="H25" s="147">
        <v>-73468.490000000005</v>
      </c>
      <c r="I25" s="147">
        <v>-73665.94</v>
      </c>
      <c r="J25" s="147">
        <v>-92776.28</v>
      </c>
      <c r="K25" s="147">
        <v>-97648.37</v>
      </c>
      <c r="L25" s="147">
        <v>-108170.40000000001</v>
      </c>
      <c r="M25" s="147">
        <v>-92519.13</v>
      </c>
      <c r="N25" s="147">
        <v>-88652.12</v>
      </c>
      <c r="O25" s="134"/>
      <c r="P25" s="6"/>
    </row>
    <row r="26" spans="1:16">
      <c r="A26" s="141"/>
      <c r="B26" s="13"/>
      <c r="C26" s="147"/>
      <c r="D26" s="147"/>
      <c r="E26" s="147"/>
      <c r="F26" s="147"/>
      <c r="G26" s="147"/>
      <c r="H26" s="147"/>
      <c r="I26" s="147"/>
      <c r="J26" s="147"/>
      <c r="K26" s="147"/>
      <c r="L26" s="147"/>
      <c r="M26" s="147"/>
      <c r="N26" s="147"/>
      <c r="O26" s="130"/>
      <c r="P26" s="6"/>
    </row>
    <row r="27" spans="1:16">
      <c r="A27" s="141"/>
      <c r="B27" s="13" t="s">
        <v>29</v>
      </c>
      <c r="C27" s="147">
        <v>355775.4</v>
      </c>
      <c r="D27" s="147">
        <v>348520.58</v>
      </c>
      <c r="E27" s="147">
        <v>362194.33</v>
      </c>
      <c r="F27" s="147">
        <v>354092.93000000005</v>
      </c>
      <c r="G27" s="147">
        <v>346211.99</v>
      </c>
      <c r="H27" s="147">
        <v>324641.86</v>
      </c>
      <c r="I27" s="147">
        <v>325917.18</v>
      </c>
      <c r="J27" s="147">
        <v>313191.79000000004</v>
      </c>
      <c r="K27" s="147">
        <v>312608.52</v>
      </c>
      <c r="L27" s="147">
        <v>298289.93</v>
      </c>
      <c r="M27" s="147">
        <v>313337.87</v>
      </c>
      <c r="N27" s="147">
        <v>310854.57</v>
      </c>
      <c r="O27" s="134"/>
      <c r="P27" s="6"/>
    </row>
    <row r="28" spans="1:16">
      <c r="A28" s="141"/>
      <c r="B28" s="13"/>
      <c r="C28" s="147"/>
      <c r="D28" s="147"/>
      <c r="E28" s="149"/>
      <c r="F28" s="147"/>
      <c r="G28" s="147"/>
      <c r="H28" s="147"/>
      <c r="I28" s="147"/>
      <c r="J28" s="149"/>
      <c r="K28" s="147"/>
      <c r="L28" s="147"/>
      <c r="M28" s="147"/>
      <c r="N28" s="147"/>
      <c r="O28" s="130"/>
      <c r="P28" s="6"/>
    </row>
    <row r="29" spans="1:16">
      <c r="A29" s="141"/>
      <c r="B29" s="13" t="s">
        <v>1227</v>
      </c>
      <c r="C29" s="150">
        <v>0.90163871086255454</v>
      </c>
      <c r="D29" s="150">
        <v>0.90040121239335436</v>
      </c>
      <c r="E29" s="150">
        <v>0.92099422378250406</v>
      </c>
      <c r="F29" s="150">
        <v>0.93297677266604073</v>
      </c>
      <c r="G29" s="150">
        <v>0.96405638491022794</v>
      </c>
      <c r="H29" s="150">
        <v>0.95865809516174294</v>
      </c>
      <c r="I29" s="150">
        <v>0.93863119814005702</v>
      </c>
      <c r="J29" s="150">
        <v>0.88178547083069114</v>
      </c>
      <c r="K29" s="150">
        <v>0.85024696813570066</v>
      </c>
      <c r="L29" s="150">
        <v>0.86069405913126196</v>
      </c>
      <c r="M29" s="150">
        <v>0.87939455849714643</v>
      </c>
      <c r="N29" s="150">
        <v>0.89918280358275204</v>
      </c>
      <c r="O29" s="132"/>
      <c r="P29" s="6"/>
    </row>
    <row r="30" spans="1:16">
      <c r="A30" s="141"/>
      <c r="B30" s="13" t="s">
        <v>1228</v>
      </c>
      <c r="C30" s="151">
        <v>257.8686713066906</v>
      </c>
      <c r="D30" s="151">
        <v>257.51474674449935</v>
      </c>
      <c r="E30" s="151">
        <v>263.40434800179617</v>
      </c>
      <c r="F30" s="151">
        <v>266.83135698248765</v>
      </c>
      <c r="G30" s="151">
        <v>275.72012608432522</v>
      </c>
      <c r="H30" s="151">
        <v>274.17621521625847</v>
      </c>
      <c r="I30" s="151">
        <v>268.44852266805628</v>
      </c>
      <c r="J30" s="151">
        <v>252.19064465757768</v>
      </c>
      <c r="K30" s="151">
        <v>243.17063288681038</v>
      </c>
      <c r="L30" s="151">
        <v>246.15850091154093</v>
      </c>
      <c r="M30" s="151">
        <v>251.50684373018387</v>
      </c>
      <c r="N30" s="151">
        <v>257.16628182466707</v>
      </c>
      <c r="O30" s="133"/>
      <c r="P30" s="6"/>
    </row>
    <row r="31" spans="1:16">
      <c r="A31" s="141"/>
      <c r="B31" s="13" t="s">
        <v>1229</v>
      </c>
      <c r="C31" s="150">
        <v>0.72616116259133778</v>
      </c>
      <c r="D31" s="150">
        <v>0.71135359431767153</v>
      </c>
      <c r="E31" s="150">
        <v>0.73926262399477494</v>
      </c>
      <c r="F31" s="150">
        <v>0.7227271298526351</v>
      </c>
      <c r="G31" s="150">
        <v>0.69843048214645953</v>
      </c>
      <c r="H31" s="150">
        <v>0.65066312582675268</v>
      </c>
      <c r="I31" s="150">
        <v>0.65321918467150353</v>
      </c>
      <c r="J31" s="150">
        <v>0.62062418753963233</v>
      </c>
      <c r="K31" s="150">
        <v>0.61946837349397599</v>
      </c>
      <c r="L31" s="150">
        <v>0.59109450301204813</v>
      </c>
      <c r="M31" s="150">
        <v>0.62091366122384273</v>
      </c>
      <c r="N31" s="150">
        <v>0.61599272748890299</v>
      </c>
      <c r="O31" s="132"/>
      <c r="P31" s="6"/>
    </row>
    <row r="33" spans="1:16">
      <c r="A33" s="140">
        <v>590506</v>
      </c>
      <c r="B33" s="282" t="s">
        <v>1230</v>
      </c>
      <c r="C33" s="146">
        <v>152.25</v>
      </c>
      <c r="D33" s="146">
        <v>367.49</v>
      </c>
      <c r="E33" s="146">
        <v>495.22</v>
      </c>
      <c r="F33" s="146">
        <v>591.49</v>
      </c>
      <c r="G33" s="146">
        <v>722.85</v>
      </c>
      <c r="H33" s="146">
        <v>888.8</v>
      </c>
      <c r="I33" s="146">
        <v>1032.24</v>
      </c>
      <c r="J33" s="146">
        <v>1179.48</v>
      </c>
      <c r="K33" s="146">
        <v>1338.33</v>
      </c>
      <c r="L33" s="146">
        <v>1485.33</v>
      </c>
      <c r="M33" s="146">
        <v>1599.75</v>
      </c>
      <c r="N33" s="146">
        <v>1753.54</v>
      </c>
      <c r="O33" s="128"/>
      <c r="P33" s="6" t="s">
        <v>36</v>
      </c>
    </row>
    <row r="34" spans="1:16">
      <c r="A34" s="140">
        <v>590507</v>
      </c>
      <c r="B34" s="282" t="s">
        <v>1231</v>
      </c>
      <c r="C34" s="146">
        <v>0</v>
      </c>
      <c r="D34" s="146">
        <v>125</v>
      </c>
      <c r="E34" s="146">
        <v>150</v>
      </c>
      <c r="F34" s="146">
        <v>100</v>
      </c>
      <c r="G34" s="146">
        <v>200</v>
      </c>
      <c r="H34" s="146">
        <v>75</v>
      </c>
      <c r="I34" s="146">
        <v>25</v>
      </c>
      <c r="J34" s="146">
        <v>50</v>
      </c>
      <c r="K34" s="146">
        <v>100</v>
      </c>
      <c r="L34" s="146">
        <v>25</v>
      </c>
      <c r="M34" s="146">
        <v>50</v>
      </c>
      <c r="N34" s="146">
        <v>175</v>
      </c>
      <c r="O34" s="128"/>
      <c r="P34" s="6" t="s">
        <v>36</v>
      </c>
    </row>
    <row r="35" spans="1:16">
      <c r="A35" s="140">
        <v>590510</v>
      </c>
      <c r="B35" s="282" t="s">
        <v>1232</v>
      </c>
      <c r="C35" s="146">
        <v>240</v>
      </c>
      <c r="D35" s="146">
        <v>412.5</v>
      </c>
      <c r="E35" s="146">
        <v>502.5</v>
      </c>
      <c r="F35" s="146">
        <v>607.5</v>
      </c>
      <c r="G35" s="146">
        <v>712.5</v>
      </c>
      <c r="H35" s="146">
        <v>1762.5</v>
      </c>
      <c r="I35" s="146">
        <v>1560</v>
      </c>
      <c r="J35" s="146">
        <v>1687.5</v>
      </c>
      <c r="K35" s="146">
        <v>1802.5</v>
      </c>
      <c r="L35" s="146">
        <v>1662.5</v>
      </c>
      <c r="M35" s="146">
        <v>2077.5</v>
      </c>
      <c r="N35" s="146">
        <v>2305</v>
      </c>
      <c r="O35" s="128"/>
      <c r="P35" s="6" t="s">
        <v>36</v>
      </c>
    </row>
    <row r="36" spans="1:16">
      <c r="A36" s="140">
        <v>590512</v>
      </c>
      <c r="B36" s="282" t="s">
        <v>1233</v>
      </c>
      <c r="C36" s="146">
        <v>559.6</v>
      </c>
      <c r="D36" s="146">
        <v>2601.7399999999998</v>
      </c>
      <c r="E36" s="146">
        <v>3221.75</v>
      </c>
      <c r="F36" s="146">
        <v>3790.44</v>
      </c>
      <c r="G36" s="146">
        <v>4582.8900000000003</v>
      </c>
      <c r="H36" s="146">
        <v>5086.25</v>
      </c>
      <c r="I36" s="146">
        <v>5801.2</v>
      </c>
      <c r="J36" s="146">
        <v>6639.6</v>
      </c>
      <c r="K36" s="146">
        <v>7768.36</v>
      </c>
      <c r="L36" s="146">
        <v>9626.06</v>
      </c>
      <c r="M36" s="146">
        <v>10740.25</v>
      </c>
      <c r="N36" s="146">
        <v>11344.35</v>
      </c>
      <c r="O36" s="128"/>
      <c r="P36" s="6" t="s">
        <v>36</v>
      </c>
    </row>
    <row r="37" spans="1:16">
      <c r="A37" s="140">
        <v>590513</v>
      </c>
      <c r="B37" s="282" t="s">
        <v>1234</v>
      </c>
      <c r="C37" s="146">
        <v>189.13</v>
      </c>
      <c r="D37" s="146">
        <v>427.5</v>
      </c>
      <c r="E37" s="146">
        <v>586.91999999999996</v>
      </c>
      <c r="F37" s="146">
        <v>690</v>
      </c>
      <c r="G37" s="146">
        <v>859.89</v>
      </c>
      <c r="H37" s="146">
        <v>1021.2</v>
      </c>
      <c r="I37" s="146">
        <v>1120.06</v>
      </c>
      <c r="J37" s="146">
        <v>1581.27</v>
      </c>
      <c r="K37" s="146">
        <v>1691.26</v>
      </c>
      <c r="L37" s="146">
        <v>2068.8200000000002</v>
      </c>
      <c r="M37" s="146">
        <v>2211.48</v>
      </c>
      <c r="N37" s="146">
        <v>2051.81</v>
      </c>
      <c r="O37" s="128"/>
      <c r="P37" s="6" t="s">
        <v>36</v>
      </c>
    </row>
    <row r="38" spans="1:16">
      <c r="A38" s="140">
        <v>590514</v>
      </c>
      <c r="B38" s="282" t="s">
        <v>1235</v>
      </c>
      <c r="C38" s="146">
        <v>11314.46</v>
      </c>
      <c r="D38" s="146">
        <v>10772.03</v>
      </c>
      <c r="E38" s="146">
        <v>10719.99</v>
      </c>
      <c r="F38" s="146">
        <v>10032.59</v>
      </c>
      <c r="G38" s="146">
        <v>9812.58</v>
      </c>
      <c r="H38" s="146">
        <v>8496</v>
      </c>
      <c r="I38" s="146">
        <v>7076.49</v>
      </c>
      <c r="J38" s="146">
        <v>5241.7299999999996</v>
      </c>
      <c r="K38" s="146">
        <v>3842.39</v>
      </c>
      <c r="L38" s="146">
        <v>4024.49</v>
      </c>
      <c r="M38" s="146">
        <v>3470.57</v>
      </c>
      <c r="N38" s="146">
        <v>4379.87</v>
      </c>
      <c r="O38" s="128"/>
      <c r="P38" s="6" t="s">
        <v>36</v>
      </c>
    </row>
    <row r="39" spans="1:16">
      <c r="A39" s="140"/>
      <c r="B39" s="13" t="s">
        <v>1236</v>
      </c>
      <c r="C39" s="147">
        <v>12455.439999999999</v>
      </c>
      <c r="D39" s="147">
        <v>14706.26</v>
      </c>
      <c r="E39" s="147">
        <v>15676.380000000001</v>
      </c>
      <c r="F39" s="147">
        <v>15812.02</v>
      </c>
      <c r="G39" s="147">
        <v>16890.71</v>
      </c>
      <c r="H39" s="147">
        <v>17329.75</v>
      </c>
      <c r="I39" s="147">
        <v>16614.989999999998</v>
      </c>
      <c r="J39" s="147">
        <v>16379.58</v>
      </c>
      <c r="K39" s="147">
        <v>16542.84</v>
      </c>
      <c r="L39" s="147">
        <v>18892.199999999997</v>
      </c>
      <c r="M39" s="147">
        <v>20149.55</v>
      </c>
      <c r="N39" s="147">
        <v>22009.57</v>
      </c>
      <c r="O39" s="134"/>
      <c r="P39" s="6"/>
    </row>
    <row r="40" spans="1:16">
      <c r="A40" s="140"/>
      <c r="B40" s="282"/>
      <c r="C40" s="148"/>
      <c r="D40" s="146"/>
      <c r="E40" s="146"/>
      <c r="F40" s="146"/>
      <c r="G40" s="148"/>
      <c r="H40" s="146"/>
      <c r="I40" s="148"/>
      <c r="J40" s="146"/>
      <c r="K40" s="146"/>
      <c r="L40" s="148"/>
      <c r="M40" s="146"/>
      <c r="N40" s="148"/>
      <c r="O40" s="128"/>
      <c r="P40" s="6"/>
    </row>
    <row r="41" spans="1:16">
      <c r="A41" s="140">
        <v>590515</v>
      </c>
      <c r="B41" s="282" t="s">
        <v>1237</v>
      </c>
      <c r="C41" s="146">
        <v>133.33000000000001</v>
      </c>
      <c r="D41" s="146">
        <v>203.34</v>
      </c>
      <c r="E41" s="146">
        <v>366.67</v>
      </c>
      <c r="F41" s="146">
        <v>453.34</v>
      </c>
      <c r="G41" s="146">
        <v>220.01</v>
      </c>
      <c r="H41" s="146">
        <v>186.66</v>
      </c>
      <c r="I41" s="146">
        <v>426.64</v>
      </c>
      <c r="J41" s="146">
        <v>-442.38</v>
      </c>
      <c r="K41" s="146">
        <v>-295.23</v>
      </c>
      <c r="L41" s="146">
        <v>3.07</v>
      </c>
      <c r="M41" s="146">
        <v>70</v>
      </c>
      <c r="N41" s="146">
        <v>56.67</v>
      </c>
      <c r="O41" s="128"/>
      <c r="P41" s="6" t="s">
        <v>31</v>
      </c>
    </row>
    <row r="42" spans="1:16">
      <c r="A42" s="140">
        <v>590520</v>
      </c>
      <c r="B42" s="282" t="s">
        <v>1238</v>
      </c>
      <c r="C42" s="146">
        <v>906.65</v>
      </c>
      <c r="D42" s="146">
        <v>1091.72</v>
      </c>
      <c r="E42" s="146">
        <v>1344.54</v>
      </c>
      <c r="F42" s="146">
        <v>1659.74</v>
      </c>
      <c r="G42" s="146">
        <v>1987.72</v>
      </c>
      <c r="H42" s="146">
        <v>2241.59</v>
      </c>
      <c r="I42" s="146">
        <v>2592.4899999999998</v>
      </c>
      <c r="J42" s="146">
        <v>2883.21</v>
      </c>
      <c r="K42" s="146">
        <v>3188.29</v>
      </c>
      <c r="L42" s="146">
        <v>3497.09</v>
      </c>
      <c r="M42" s="146">
        <v>3694.39</v>
      </c>
      <c r="N42" s="146">
        <v>3868.79</v>
      </c>
      <c r="O42" s="128"/>
      <c r="P42" s="6" t="s">
        <v>31</v>
      </c>
    </row>
    <row r="43" spans="1:16">
      <c r="A43" s="140">
        <v>591015</v>
      </c>
      <c r="B43" s="282" t="s">
        <v>1239</v>
      </c>
      <c r="C43" s="146">
        <v>0</v>
      </c>
      <c r="D43" s="146">
        <v>0</v>
      </c>
      <c r="E43" s="146">
        <v>20</v>
      </c>
      <c r="F43" s="146">
        <v>0</v>
      </c>
      <c r="G43" s="146">
        <v>15</v>
      </c>
      <c r="H43" s="146">
        <v>191.29</v>
      </c>
      <c r="I43" s="146">
        <v>45</v>
      </c>
      <c r="J43" s="146">
        <v>0</v>
      </c>
      <c r="K43" s="146">
        <v>0</v>
      </c>
      <c r="L43" s="146">
        <v>15</v>
      </c>
      <c r="M43" s="146">
        <v>0</v>
      </c>
      <c r="N43" s="146">
        <v>15</v>
      </c>
      <c r="O43" s="128"/>
      <c r="P43" s="6" t="s">
        <v>31</v>
      </c>
    </row>
    <row r="44" spans="1:16">
      <c r="A44" s="140">
        <v>591210</v>
      </c>
      <c r="B44" s="282" t="s">
        <v>1240</v>
      </c>
      <c r="C44" s="146">
        <v>315.10000000000002</v>
      </c>
      <c r="D44" s="146">
        <v>383.6</v>
      </c>
      <c r="E44" s="146">
        <v>465.8</v>
      </c>
      <c r="F44" s="146">
        <v>575.4</v>
      </c>
      <c r="G44" s="146">
        <v>630.20000000000005</v>
      </c>
      <c r="H44" s="146">
        <v>698.7</v>
      </c>
      <c r="I44" s="146">
        <v>849.4</v>
      </c>
      <c r="J44" s="146">
        <v>801.45</v>
      </c>
      <c r="K44" s="146">
        <v>869.95</v>
      </c>
      <c r="L44" s="146">
        <v>952.15</v>
      </c>
      <c r="M44" s="146">
        <v>952.15</v>
      </c>
      <c r="N44" s="146">
        <v>1006.95</v>
      </c>
      <c r="O44" s="128"/>
      <c r="P44" s="6" t="s">
        <v>31</v>
      </c>
    </row>
    <row r="45" spans="1:16">
      <c r="A45" s="140">
        <v>592001</v>
      </c>
      <c r="B45" s="282" t="s">
        <v>33</v>
      </c>
      <c r="C45" s="146">
        <v>3344.97</v>
      </c>
      <c r="D45" s="146">
        <v>4504.9799999999996</v>
      </c>
      <c r="E45" s="146">
        <v>3865</v>
      </c>
      <c r="F45" s="146">
        <v>3470</v>
      </c>
      <c r="G45" s="146">
        <v>4270</v>
      </c>
      <c r="H45" s="146">
        <v>3565</v>
      </c>
      <c r="I45" s="146">
        <v>4280</v>
      </c>
      <c r="J45" s="146">
        <v>5125</v>
      </c>
      <c r="K45" s="146">
        <v>3830</v>
      </c>
      <c r="L45" s="146">
        <v>4040</v>
      </c>
      <c r="M45" s="146">
        <v>4035</v>
      </c>
      <c r="N45" s="146">
        <v>4350</v>
      </c>
      <c r="O45" s="128"/>
      <c r="P45" s="6" t="s">
        <v>31</v>
      </c>
    </row>
    <row r="46" spans="1:16">
      <c r="A46" s="140">
        <v>592002</v>
      </c>
      <c r="B46" s="282" t="s">
        <v>1241</v>
      </c>
      <c r="C46" s="146">
        <v>0</v>
      </c>
      <c r="D46" s="146">
        <v>100</v>
      </c>
      <c r="E46" s="146">
        <v>0</v>
      </c>
      <c r="F46" s="146">
        <v>50</v>
      </c>
      <c r="G46" s="146">
        <v>50</v>
      </c>
      <c r="H46" s="146">
        <v>0</v>
      </c>
      <c r="I46" s="146">
        <v>25</v>
      </c>
      <c r="J46" s="146">
        <v>0</v>
      </c>
      <c r="K46" s="146">
        <v>50</v>
      </c>
      <c r="L46" s="146">
        <v>50</v>
      </c>
      <c r="M46" s="146">
        <v>25</v>
      </c>
      <c r="N46" s="146">
        <v>25</v>
      </c>
      <c r="O46" s="128"/>
      <c r="P46" s="6" t="s">
        <v>31</v>
      </c>
    </row>
    <row r="47" spans="1:16">
      <c r="A47" s="140">
        <v>592006</v>
      </c>
      <c r="B47" s="282" t="s">
        <v>1242</v>
      </c>
      <c r="C47" s="146">
        <v>455.7</v>
      </c>
      <c r="D47" s="146">
        <v>90</v>
      </c>
      <c r="E47" s="146">
        <v>75</v>
      </c>
      <c r="F47" s="146">
        <v>110</v>
      </c>
      <c r="G47" s="146">
        <v>80</v>
      </c>
      <c r="H47" s="146">
        <v>70</v>
      </c>
      <c r="I47" s="146">
        <v>75</v>
      </c>
      <c r="J47" s="146">
        <v>30</v>
      </c>
      <c r="K47" s="146">
        <v>65</v>
      </c>
      <c r="L47" s="146">
        <v>70</v>
      </c>
      <c r="M47" s="146">
        <v>55</v>
      </c>
      <c r="N47" s="146">
        <v>105</v>
      </c>
      <c r="O47" s="128"/>
      <c r="P47" s="6" t="s">
        <v>31</v>
      </c>
    </row>
    <row r="48" spans="1:16">
      <c r="A48" s="140">
        <v>592008</v>
      </c>
      <c r="B48" s="282" t="s">
        <v>1243</v>
      </c>
      <c r="C48" s="146">
        <v>-375.7</v>
      </c>
      <c r="D48" s="146">
        <v>375.7</v>
      </c>
      <c r="E48" s="146">
        <v>0</v>
      </c>
      <c r="F48" s="146">
        <v>0</v>
      </c>
      <c r="G48" s="146">
        <v>900.9</v>
      </c>
      <c r="H48" s="146">
        <v>0</v>
      </c>
      <c r="I48" s="146">
        <v>0</v>
      </c>
      <c r="J48" s="146">
        <v>955.5</v>
      </c>
      <c r="K48" s="146">
        <v>0</v>
      </c>
      <c r="L48" s="146">
        <v>0</v>
      </c>
      <c r="M48" s="146">
        <v>0</v>
      </c>
      <c r="N48" s="146">
        <v>937.3</v>
      </c>
      <c r="O48" s="128"/>
      <c r="P48" s="6" t="s">
        <v>31</v>
      </c>
    </row>
    <row r="49" spans="1:16">
      <c r="A49" s="140">
        <v>592010</v>
      </c>
      <c r="B49" s="282" t="s">
        <v>1244</v>
      </c>
      <c r="C49" s="146">
        <v>4650</v>
      </c>
      <c r="D49" s="146">
        <v>3300</v>
      </c>
      <c r="E49" s="146">
        <v>3000</v>
      </c>
      <c r="F49" s="146">
        <v>4200</v>
      </c>
      <c r="G49" s="146">
        <v>6600</v>
      </c>
      <c r="H49" s="146">
        <v>4800</v>
      </c>
      <c r="I49" s="146">
        <v>3000</v>
      </c>
      <c r="J49" s="146">
        <v>1200</v>
      </c>
      <c r="K49" s="146">
        <v>3300</v>
      </c>
      <c r="L49" s="146">
        <v>4200</v>
      </c>
      <c r="M49" s="146">
        <v>2100</v>
      </c>
      <c r="N49" s="146">
        <v>7200</v>
      </c>
      <c r="O49" s="128"/>
      <c r="P49" s="6" t="s">
        <v>31</v>
      </c>
    </row>
    <row r="50" spans="1:16">
      <c r="A50" s="140">
        <v>592014</v>
      </c>
      <c r="B50" s="282" t="s">
        <v>1245</v>
      </c>
      <c r="C50" s="146">
        <v>0</v>
      </c>
      <c r="D50" s="146">
        <v>135</v>
      </c>
      <c r="E50" s="146">
        <v>0</v>
      </c>
      <c r="F50" s="146">
        <v>0</v>
      </c>
      <c r="G50" s="146">
        <v>135</v>
      </c>
      <c r="H50" s="146">
        <v>0</v>
      </c>
      <c r="I50" s="146">
        <v>0</v>
      </c>
      <c r="J50" s="146">
        <v>129</v>
      </c>
      <c r="K50" s="146">
        <v>0</v>
      </c>
      <c r="L50" s="146">
        <v>0</v>
      </c>
      <c r="M50" s="146">
        <v>0</v>
      </c>
      <c r="N50" s="146">
        <v>84</v>
      </c>
      <c r="O50" s="128"/>
      <c r="P50" s="6" t="s">
        <v>31</v>
      </c>
    </row>
    <row r="51" spans="1:16">
      <c r="A51" s="140">
        <v>592050</v>
      </c>
      <c r="B51" s="282" t="s">
        <v>1246</v>
      </c>
      <c r="C51" s="146">
        <v>950</v>
      </c>
      <c r="D51" s="146">
        <v>2100</v>
      </c>
      <c r="E51" s="146">
        <v>1525</v>
      </c>
      <c r="F51" s="146">
        <v>1200</v>
      </c>
      <c r="G51" s="146">
        <v>1625</v>
      </c>
      <c r="H51" s="146">
        <v>1300</v>
      </c>
      <c r="I51" s="146">
        <v>1450</v>
      </c>
      <c r="J51" s="146">
        <v>1700</v>
      </c>
      <c r="K51" s="146">
        <v>1600</v>
      </c>
      <c r="L51" s="146">
        <v>1100</v>
      </c>
      <c r="M51" s="146">
        <v>2200</v>
      </c>
      <c r="N51" s="146">
        <v>1100</v>
      </c>
      <c r="O51" s="128"/>
      <c r="P51" s="6" t="s">
        <v>31</v>
      </c>
    </row>
    <row r="52" spans="1:16">
      <c r="A52" s="140">
        <v>592100</v>
      </c>
      <c r="B52" s="282" t="s">
        <v>1247</v>
      </c>
      <c r="C52" s="146">
        <v>899.71</v>
      </c>
      <c r="D52" s="146">
        <v>2062.94</v>
      </c>
      <c r="E52" s="146">
        <v>2731.65</v>
      </c>
      <c r="F52" s="146">
        <v>3418.79</v>
      </c>
      <c r="G52" s="146">
        <v>4112.0600000000004</v>
      </c>
      <c r="H52" s="146">
        <v>4930.78</v>
      </c>
      <c r="I52" s="146">
        <v>7480</v>
      </c>
      <c r="J52" s="146">
        <v>8424.32</v>
      </c>
      <c r="K52" s="146">
        <v>6944.23</v>
      </c>
      <c r="L52" s="146">
        <v>7823.98</v>
      </c>
      <c r="M52" s="146">
        <v>8088.69</v>
      </c>
      <c r="N52" s="146">
        <v>9070.23</v>
      </c>
      <c r="O52" s="128"/>
      <c r="P52" s="6" t="s">
        <v>31</v>
      </c>
    </row>
    <row r="53" spans="1:16">
      <c r="A53" s="140">
        <v>593000</v>
      </c>
      <c r="B53" s="282" t="s">
        <v>1248</v>
      </c>
      <c r="C53" s="146">
        <v>1496.94</v>
      </c>
      <c r="D53" s="146">
        <v>935.23</v>
      </c>
      <c r="E53" s="146">
        <v>1160</v>
      </c>
      <c r="F53" s="146">
        <v>1560.58</v>
      </c>
      <c r="G53" s="146">
        <v>1743.06</v>
      </c>
      <c r="H53" s="146">
        <v>4031.03</v>
      </c>
      <c r="I53" s="146">
        <v>4522.68</v>
      </c>
      <c r="J53" s="146">
        <v>3454.99</v>
      </c>
      <c r="K53" s="146">
        <v>3640.57</v>
      </c>
      <c r="L53" s="146">
        <v>1500.33</v>
      </c>
      <c r="M53" s="146">
        <v>941.96</v>
      </c>
      <c r="N53" s="146">
        <v>345.05</v>
      </c>
      <c r="O53" s="128"/>
      <c r="P53" s="6" t="s">
        <v>31</v>
      </c>
    </row>
    <row r="54" spans="1:16">
      <c r="A54" s="140">
        <v>594000</v>
      </c>
      <c r="B54" s="282" t="s">
        <v>1249</v>
      </c>
      <c r="C54" s="146">
        <v>-300</v>
      </c>
      <c r="D54" s="146">
        <v>0</v>
      </c>
      <c r="E54" s="146">
        <v>0</v>
      </c>
      <c r="F54" s="146">
        <v>0</v>
      </c>
      <c r="G54" s="146">
        <v>0</v>
      </c>
      <c r="H54" s="146">
        <v>0</v>
      </c>
      <c r="I54" s="146">
        <v>0</v>
      </c>
      <c r="J54" s="146">
        <v>0</v>
      </c>
      <c r="K54" s="146">
        <v>0</v>
      </c>
      <c r="L54" s="146">
        <v>0</v>
      </c>
      <c r="M54" s="146">
        <v>3348</v>
      </c>
      <c r="N54" s="146">
        <v>0</v>
      </c>
      <c r="O54" s="128"/>
      <c r="P54" s="6" t="s">
        <v>31</v>
      </c>
    </row>
    <row r="55" spans="1:16">
      <c r="A55" s="140">
        <v>594001</v>
      </c>
      <c r="B55" s="282" t="s">
        <v>37</v>
      </c>
      <c r="C55" s="146">
        <v>0</v>
      </c>
      <c r="D55" s="146">
        <v>2.5499999999999998</v>
      </c>
      <c r="E55" s="146">
        <v>0</v>
      </c>
      <c r="F55" s="146">
        <v>0</v>
      </c>
      <c r="G55" s="146">
        <v>0</v>
      </c>
      <c r="H55" s="146">
        <v>0</v>
      </c>
      <c r="I55" s="146">
        <v>0</v>
      </c>
      <c r="J55" s="146">
        <v>28.73</v>
      </c>
      <c r="K55" s="146">
        <v>0</v>
      </c>
      <c r="L55" s="146">
        <v>0</v>
      </c>
      <c r="M55" s="146">
        <v>0</v>
      </c>
      <c r="N55" s="146">
        <v>39.799999999999997</v>
      </c>
      <c r="O55" s="128"/>
      <c r="P55" s="6" t="s">
        <v>31</v>
      </c>
    </row>
    <row r="56" spans="1:16">
      <c r="A56" s="140">
        <v>599003</v>
      </c>
      <c r="B56" s="282" t="s">
        <v>1250</v>
      </c>
      <c r="C56" s="146">
        <v>1482</v>
      </c>
      <c r="D56" s="146">
        <v>1105</v>
      </c>
      <c r="E56" s="146">
        <v>1455</v>
      </c>
      <c r="F56" s="146">
        <v>1684.17</v>
      </c>
      <c r="G56" s="146">
        <v>1408</v>
      </c>
      <c r="H56" s="146">
        <v>2242.84</v>
      </c>
      <c r="I56" s="146">
        <v>1409.01</v>
      </c>
      <c r="J56" s="146">
        <v>1601.49</v>
      </c>
      <c r="K56" s="146">
        <v>1251</v>
      </c>
      <c r="L56" s="146">
        <v>1819.83</v>
      </c>
      <c r="M56" s="146">
        <v>1869.51</v>
      </c>
      <c r="N56" s="146">
        <v>1357.68</v>
      </c>
      <c r="O56" s="128"/>
      <c r="P56" s="6" t="s">
        <v>31</v>
      </c>
    </row>
    <row r="57" spans="1:16">
      <c r="A57" s="140">
        <v>599004</v>
      </c>
      <c r="B57" s="282" t="s">
        <v>1251</v>
      </c>
      <c r="C57" s="146">
        <v>6415.32</v>
      </c>
      <c r="D57" s="146">
        <v>0</v>
      </c>
      <c r="E57" s="146">
        <v>0</v>
      </c>
      <c r="F57" s="146">
        <v>2692.52</v>
      </c>
      <c r="G57" s="146">
        <v>299.77</v>
      </c>
      <c r="H57" s="146">
        <v>835.71</v>
      </c>
      <c r="I57" s="146">
        <v>1675.81</v>
      </c>
      <c r="J57" s="146">
        <v>3571.77</v>
      </c>
      <c r="K57" s="146">
        <v>693.97</v>
      </c>
      <c r="L57" s="146">
        <v>3427.93</v>
      </c>
      <c r="M57" s="146">
        <v>1829</v>
      </c>
      <c r="N57" s="146">
        <v>0</v>
      </c>
      <c r="O57" s="128"/>
      <c r="P57" s="6" t="s">
        <v>31</v>
      </c>
    </row>
    <row r="58" spans="1:16">
      <c r="A58" s="140">
        <v>599005</v>
      </c>
      <c r="B58" s="282" t="s">
        <v>32</v>
      </c>
      <c r="C58" s="146">
        <v>1038</v>
      </c>
      <c r="D58" s="146">
        <v>1474.5</v>
      </c>
      <c r="E58" s="146">
        <v>1107</v>
      </c>
      <c r="F58" s="146">
        <v>2460</v>
      </c>
      <c r="G58" s="146">
        <v>1966.5</v>
      </c>
      <c r="H58" s="146">
        <v>1722</v>
      </c>
      <c r="I58" s="146">
        <v>984</v>
      </c>
      <c r="J58" s="146">
        <v>553.5</v>
      </c>
      <c r="K58" s="146">
        <v>1414.5</v>
      </c>
      <c r="L58" s="146">
        <v>1659</v>
      </c>
      <c r="M58" s="146">
        <v>1414.5</v>
      </c>
      <c r="N58" s="146">
        <v>2521.5</v>
      </c>
      <c r="O58" s="128"/>
      <c r="P58" s="6" t="s">
        <v>31</v>
      </c>
    </row>
    <row r="59" spans="1:16">
      <c r="A59" s="140">
        <v>599015</v>
      </c>
      <c r="B59" s="282" t="s">
        <v>1252</v>
      </c>
      <c r="C59" s="146">
        <v>0</v>
      </c>
      <c r="D59" s="146">
        <v>0</v>
      </c>
      <c r="E59" s="146">
        <v>0</v>
      </c>
      <c r="F59" s="146">
        <v>460</v>
      </c>
      <c r="G59" s="146">
        <v>0</v>
      </c>
      <c r="H59" s="146">
        <v>185</v>
      </c>
      <c r="I59" s="146">
        <v>0</v>
      </c>
      <c r="J59" s="146">
        <v>0</v>
      </c>
      <c r="K59" s="146">
        <v>0</v>
      </c>
      <c r="L59" s="146">
        <v>0</v>
      </c>
      <c r="M59" s="146">
        <v>199.31</v>
      </c>
      <c r="N59" s="146">
        <v>0</v>
      </c>
      <c r="O59" s="128"/>
      <c r="P59" s="6" t="s">
        <v>31</v>
      </c>
    </row>
    <row r="60" spans="1:16">
      <c r="A60" s="141"/>
      <c r="B60" s="13" t="s">
        <v>30</v>
      </c>
      <c r="C60" s="147">
        <v>21412.019999999997</v>
      </c>
      <c r="D60" s="147">
        <v>17864.559999999998</v>
      </c>
      <c r="E60" s="147">
        <v>17115.66</v>
      </c>
      <c r="F60" s="147">
        <v>23994.539999999997</v>
      </c>
      <c r="G60" s="147">
        <v>26043.220000000005</v>
      </c>
      <c r="H60" s="147">
        <v>27000.6</v>
      </c>
      <c r="I60" s="147">
        <v>28815.03</v>
      </c>
      <c r="J60" s="147">
        <v>30016.579999999998</v>
      </c>
      <c r="K60" s="147">
        <v>26552.28</v>
      </c>
      <c r="L60" s="147">
        <v>30158.380000000005</v>
      </c>
      <c r="M60" s="147">
        <v>30822.51</v>
      </c>
      <c r="N60" s="147">
        <v>32082.969999999998</v>
      </c>
      <c r="O60" s="134"/>
      <c r="P60" s="6"/>
    </row>
    <row r="61" spans="1:16">
      <c r="A61" s="142"/>
      <c r="B61" s="282"/>
      <c r="C61" s="148"/>
      <c r="D61" s="148"/>
      <c r="E61" s="148"/>
      <c r="F61" s="148"/>
      <c r="G61" s="148"/>
      <c r="H61" s="148"/>
      <c r="I61" s="148"/>
      <c r="J61" s="148"/>
      <c r="K61" s="148"/>
      <c r="L61" s="148"/>
      <c r="M61" s="148"/>
      <c r="N61" s="148"/>
      <c r="O61" s="131"/>
      <c r="P61" s="6"/>
    </row>
    <row r="62" spans="1:16">
      <c r="A62" s="141"/>
      <c r="B62" s="13" t="s">
        <v>1253</v>
      </c>
      <c r="C62" s="147">
        <v>0</v>
      </c>
      <c r="D62" s="147">
        <v>0</v>
      </c>
      <c r="E62" s="147">
        <v>0</v>
      </c>
      <c r="F62" s="147">
        <v>0</v>
      </c>
      <c r="G62" s="147">
        <v>0</v>
      </c>
      <c r="H62" s="147">
        <v>0</v>
      </c>
      <c r="I62" s="147">
        <v>0</v>
      </c>
      <c r="J62" s="147">
        <v>0</v>
      </c>
      <c r="K62" s="147">
        <v>0</v>
      </c>
      <c r="L62" s="147">
        <v>0</v>
      </c>
      <c r="M62" s="147">
        <v>0</v>
      </c>
      <c r="N62" s="147">
        <v>0</v>
      </c>
      <c r="O62" s="134"/>
      <c r="P62" s="6"/>
    </row>
    <row r="63" spans="1:16">
      <c r="A63" s="142"/>
      <c r="B63" s="282"/>
      <c r="C63" s="148"/>
      <c r="D63" s="148"/>
      <c r="E63" s="148"/>
      <c r="F63" s="148"/>
      <c r="G63" s="148"/>
      <c r="H63" s="148"/>
      <c r="I63" s="148"/>
      <c r="J63" s="148"/>
      <c r="K63" s="148"/>
      <c r="L63" s="148"/>
      <c r="M63" s="148"/>
      <c r="N63" s="148"/>
      <c r="O63" s="131"/>
      <c r="P63" s="6"/>
    </row>
    <row r="64" spans="1:16">
      <c r="A64" s="141"/>
      <c r="B64" s="13" t="s">
        <v>1254</v>
      </c>
      <c r="C64" s="147">
        <v>33867.459999999992</v>
      </c>
      <c r="D64" s="147">
        <v>32570.82</v>
      </c>
      <c r="E64" s="147">
        <v>32792.04</v>
      </c>
      <c r="F64" s="147">
        <v>39806.559999999998</v>
      </c>
      <c r="G64" s="147">
        <v>42933.930000000008</v>
      </c>
      <c r="H64" s="147">
        <v>44330.35</v>
      </c>
      <c r="I64" s="147">
        <v>45430.02</v>
      </c>
      <c r="J64" s="147">
        <v>46396.159999999996</v>
      </c>
      <c r="K64" s="147">
        <v>43095.119999999995</v>
      </c>
      <c r="L64" s="147">
        <v>49050.58</v>
      </c>
      <c r="M64" s="147">
        <v>50972.06</v>
      </c>
      <c r="N64" s="147">
        <v>54092.539999999994</v>
      </c>
      <c r="O64" s="134"/>
      <c r="P64" s="6"/>
    </row>
    <row r="66" spans="1:16">
      <c r="A66" s="140">
        <v>599900</v>
      </c>
      <c r="B66" s="282" t="s">
        <v>1255</v>
      </c>
      <c r="C66" s="146">
        <v>2412.73</v>
      </c>
      <c r="D66" s="146">
        <v>5163.99</v>
      </c>
      <c r="E66" s="146">
        <v>9260.43</v>
      </c>
      <c r="F66" s="146">
        <v>1327.66</v>
      </c>
      <c r="G66" s="146">
        <v>1079.72</v>
      </c>
      <c r="H66" s="146">
        <v>2868.66</v>
      </c>
      <c r="I66" s="146">
        <v>10581.83</v>
      </c>
      <c r="J66" s="146">
        <v>2861.91</v>
      </c>
      <c r="K66" s="146">
        <v>1612.25</v>
      </c>
      <c r="L66" s="146">
        <v>10858.9</v>
      </c>
      <c r="M66" s="146">
        <v>20648.11</v>
      </c>
      <c r="N66" s="146">
        <v>10992.65</v>
      </c>
      <c r="O66" s="128"/>
      <c r="P66" s="6" t="s">
        <v>27</v>
      </c>
    </row>
    <row r="67" spans="1:16">
      <c r="A67" s="140">
        <v>599901</v>
      </c>
      <c r="B67" s="282" t="s">
        <v>28</v>
      </c>
      <c r="C67" s="146">
        <v>-148.6</v>
      </c>
      <c r="D67" s="146">
        <v>0</v>
      </c>
      <c r="E67" s="146">
        <v>-358.54</v>
      </c>
      <c r="F67" s="146">
        <v>-454.44</v>
      </c>
      <c r="G67" s="146">
        <v>-631.38</v>
      </c>
      <c r="H67" s="146">
        <v>-2551.42</v>
      </c>
      <c r="I67" s="146">
        <v>-3482.67</v>
      </c>
      <c r="J67" s="146">
        <v>-9627.2800000000007</v>
      </c>
      <c r="K67" s="146">
        <v>-3974.81</v>
      </c>
      <c r="L67" s="146">
        <v>-4736.88</v>
      </c>
      <c r="M67" s="146">
        <v>-1022.47</v>
      </c>
      <c r="N67" s="146">
        <v>-1749.8</v>
      </c>
      <c r="O67" s="128"/>
      <c r="P67" s="6" t="s">
        <v>27</v>
      </c>
    </row>
    <row r="68" spans="1:16">
      <c r="A68" s="141"/>
      <c r="B68" s="13" t="s">
        <v>1256</v>
      </c>
      <c r="C68" s="147">
        <v>2264.13</v>
      </c>
      <c r="D68" s="147">
        <v>5163.99</v>
      </c>
      <c r="E68" s="147">
        <v>8901.89</v>
      </c>
      <c r="F68" s="147">
        <v>873.22</v>
      </c>
      <c r="G68" s="147">
        <v>448.34000000000003</v>
      </c>
      <c r="H68" s="147">
        <v>317.23999999999978</v>
      </c>
      <c r="I68" s="147">
        <v>7099.16</v>
      </c>
      <c r="J68" s="147">
        <v>-6765.3700000000008</v>
      </c>
      <c r="K68" s="147">
        <v>-2362.56</v>
      </c>
      <c r="L68" s="147">
        <v>6122.0199999999995</v>
      </c>
      <c r="M68" s="147">
        <v>19625.64</v>
      </c>
      <c r="N68" s="147">
        <v>9242.85</v>
      </c>
      <c r="O68" s="134"/>
      <c r="P68" s="6"/>
    </row>
    <row r="69" spans="1:16">
      <c r="A69" s="141"/>
      <c r="B69" s="13"/>
      <c r="C69" s="147"/>
      <c r="D69" s="147"/>
      <c r="E69" s="147"/>
      <c r="F69" s="147"/>
      <c r="G69" s="147"/>
      <c r="H69" s="147"/>
      <c r="I69" s="147"/>
      <c r="J69" s="147"/>
      <c r="K69" s="147"/>
      <c r="L69" s="147"/>
      <c r="M69" s="147"/>
      <c r="N69" s="147"/>
      <c r="O69" s="130"/>
      <c r="P69" s="6"/>
    </row>
    <row r="70" spans="1:16">
      <c r="A70" s="141"/>
      <c r="B70" s="13" t="s">
        <v>1257</v>
      </c>
      <c r="C70" s="147">
        <v>387378.73</v>
      </c>
      <c r="D70" s="147">
        <v>375927.41000000003</v>
      </c>
      <c r="E70" s="147">
        <v>386084.48</v>
      </c>
      <c r="F70" s="147">
        <v>393026.27000000008</v>
      </c>
      <c r="G70" s="147">
        <v>388697.57999999996</v>
      </c>
      <c r="H70" s="147">
        <v>368654.97</v>
      </c>
      <c r="I70" s="147">
        <v>364248.04000000004</v>
      </c>
      <c r="J70" s="147">
        <v>366353.32</v>
      </c>
      <c r="K70" s="147">
        <v>358066.2</v>
      </c>
      <c r="L70" s="147">
        <v>341218.49</v>
      </c>
      <c r="M70" s="147">
        <v>344684.29</v>
      </c>
      <c r="N70" s="147">
        <v>355704.26</v>
      </c>
      <c r="O70" s="134"/>
      <c r="P70" s="6"/>
    </row>
    <row r="71" spans="1:16">
      <c r="A71" s="142"/>
      <c r="B71" s="14" t="s">
        <v>1258</v>
      </c>
      <c r="C71" s="152">
        <v>2.035950709012857E-2</v>
      </c>
      <c r="D71" s="152">
        <v>2.9510697291266944E-2</v>
      </c>
      <c r="E71" s="152">
        <v>2.7864626933462856E-2</v>
      </c>
      <c r="F71" s="152">
        <v>5.2753471161100744E-3</v>
      </c>
      <c r="G71" s="152">
        <v>1.5457878590342653E-2</v>
      </c>
      <c r="H71" s="152">
        <v>1.8956234334776501E-2</v>
      </c>
      <c r="I71" s="152">
        <v>3.056571011336121E-3</v>
      </c>
      <c r="J71" s="152">
        <v>7.9012249704738576E-3</v>
      </c>
      <c r="K71" s="152">
        <v>1.6278274799464455E-2</v>
      </c>
      <c r="L71" s="152">
        <v>5.833174515249745E-2</v>
      </c>
      <c r="M71" s="152">
        <v>8.9400651245230819E-2</v>
      </c>
      <c r="N71" s="152">
        <v>0.10047768334289839</v>
      </c>
      <c r="O71" s="131"/>
      <c r="P71" s="6"/>
    </row>
    <row r="72" spans="1:16">
      <c r="A72" s="142"/>
      <c r="B72" s="282"/>
      <c r="C72" s="148"/>
      <c r="D72" s="148"/>
      <c r="E72" s="148"/>
      <c r="F72" s="148"/>
      <c r="G72" s="148"/>
      <c r="H72" s="148"/>
      <c r="I72" s="148"/>
      <c r="J72" s="148"/>
      <c r="K72" s="148"/>
      <c r="L72" s="148"/>
      <c r="M72" s="148"/>
      <c r="N72" s="148"/>
      <c r="O72" s="131"/>
      <c r="P72" s="6"/>
    </row>
    <row r="73" spans="1:16">
      <c r="A73" s="140">
        <v>610001</v>
      </c>
      <c r="B73" s="282" t="s">
        <v>1259</v>
      </c>
      <c r="C73" s="146">
        <v>1487.72</v>
      </c>
      <c r="D73" s="146">
        <v>1449.34</v>
      </c>
      <c r="E73" s="146">
        <v>1174.58</v>
      </c>
      <c r="F73" s="146">
        <v>1350.66</v>
      </c>
      <c r="G73" s="146">
        <v>897.84</v>
      </c>
      <c r="H73" s="146">
        <v>540.30999999999995</v>
      </c>
      <c r="I73" s="146">
        <v>758.66</v>
      </c>
      <c r="J73" s="146">
        <v>1195.6400000000001</v>
      </c>
      <c r="K73" s="146">
        <v>2429.7399999999998</v>
      </c>
      <c r="L73" s="146">
        <v>3910.32</v>
      </c>
      <c r="M73" s="146">
        <v>3262.01</v>
      </c>
      <c r="N73" s="146">
        <v>3225.95</v>
      </c>
      <c r="O73" s="128"/>
      <c r="P73" s="6" t="s">
        <v>59</v>
      </c>
    </row>
    <row r="74" spans="1:16">
      <c r="A74" s="140">
        <v>610003</v>
      </c>
      <c r="B74" s="282" t="s">
        <v>1260</v>
      </c>
      <c r="C74" s="146">
        <v>2674.29</v>
      </c>
      <c r="D74" s="146">
        <v>2653.55</v>
      </c>
      <c r="E74" s="146">
        <v>1863.53</v>
      </c>
      <c r="F74" s="146">
        <v>2337.8200000000002</v>
      </c>
      <c r="G74" s="146">
        <v>2017.93</v>
      </c>
      <c r="H74" s="146">
        <v>2254.69</v>
      </c>
      <c r="I74" s="146">
        <v>3023.62</v>
      </c>
      <c r="J74" s="146">
        <v>2901.69</v>
      </c>
      <c r="K74" s="146">
        <v>3612.75</v>
      </c>
      <c r="L74" s="146">
        <v>3467.56</v>
      </c>
      <c r="M74" s="146">
        <v>4591.8599999999997</v>
      </c>
      <c r="N74" s="146">
        <v>1591.68</v>
      </c>
      <c r="O74" s="128"/>
      <c r="P74" s="6" t="s">
        <v>59</v>
      </c>
    </row>
    <row r="75" spans="1:16">
      <c r="A75" s="140">
        <v>610010</v>
      </c>
      <c r="B75" s="282" t="s">
        <v>1261</v>
      </c>
      <c r="C75" s="146">
        <v>0</v>
      </c>
      <c r="D75" s="146">
        <v>0</v>
      </c>
      <c r="E75" s="146">
        <v>0</v>
      </c>
      <c r="F75" s="146">
        <v>0</v>
      </c>
      <c r="G75" s="146">
        <v>0</v>
      </c>
      <c r="H75" s="146">
        <v>0</v>
      </c>
      <c r="I75" s="146">
        <v>0</v>
      </c>
      <c r="J75" s="146">
        <v>0</v>
      </c>
      <c r="K75" s="146">
        <v>410.66</v>
      </c>
      <c r="L75" s="146">
        <v>582.77</v>
      </c>
      <c r="M75" s="146">
        <v>662.8</v>
      </c>
      <c r="N75" s="146">
        <v>688.41</v>
      </c>
      <c r="O75" s="128"/>
      <c r="P75" s="6" t="s">
        <v>59</v>
      </c>
    </row>
    <row r="76" spans="1:16">
      <c r="A76" s="140">
        <v>610100</v>
      </c>
      <c r="B76" s="282" t="s">
        <v>1262</v>
      </c>
      <c r="C76" s="146">
        <v>2380.67</v>
      </c>
      <c r="D76" s="146">
        <v>9699.26</v>
      </c>
      <c r="E76" s="146">
        <v>2658.62</v>
      </c>
      <c r="F76" s="146">
        <v>2272.61</v>
      </c>
      <c r="G76" s="146">
        <v>2185.5500000000002</v>
      </c>
      <c r="H76" s="146">
        <v>2355.21</v>
      </c>
      <c r="I76" s="146">
        <v>3770.38</v>
      </c>
      <c r="J76" s="146">
        <v>2612.8000000000002</v>
      </c>
      <c r="K76" s="146">
        <v>4000</v>
      </c>
      <c r="L76" s="146">
        <v>3327.38</v>
      </c>
      <c r="M76" s="146">
        <v>4000</v>
      </c>
      <c r="N76" s="146">
        <v>779.2</v>
      </c>
      <c r="O76" s="128"/>
      <c r="P76" s="6" t="s">
        <v>59</v>
      </c>
    </row>
    <row r="77" spans="1:16">
      <c r="A77" s="140">
        <v>610203</v>
      </c>
      <c r="B77" s="282" t="s">
        <v>1263</v>
      </c>
      <c r="C77" s="146">
        <v>0</v>
      </c>
      <c r="D77" s="146">
        <v>0</v>
      </c>
      <c r="E77" s="146">
        <v>0</v>
      </c>
      <c r="F77" s="146">
        <v>0</v>
      </c>
      <c r="G77" s="146">
        <v>0</v>
      </c>
      <c r="H77" s="146">
        <v>0</v>
      </c>
      <c r="I77" s="146">
        <v>0</v>
      </c>
      <c r="J77" s="146">
        <v>0</v>
      </c>
      <c r="K77" s="146">
        <v>0</v>
      </c>
      <c r="L77" s="146">
        <v>60.51</v>
      </c>
      <c r="M77" s="146">
        <v>0</v>
      </c>
      <c r="N77" s="146">
        <v>0</v>
      </c>
      <c r="O77" s="128"/>
      <c r="P77" s="6" t="s">
        <v>59</v>
      </c>
    </row>
    <row r="78" spans="1:16">
      <c r="A78" s="140">
        <v>610300</v>
      </c>
      <c r="B78" s="282" t="s">
        <v>1264</v>
      </c>
      <c r="C78" s="146">
        <v>12094.25</v>
      </c>
      <c r="D78" s="146">
        <v>19321.04</v>
      </c>
      <c r="E78" s="146">
        <v>12094.25</v>
      </c>
      <c r="F78" s="146">
        <v>12094.25</v>
      </c>
      <c r="G78" s="146">
        <v>12094.25</v>
      </c>
      <c r="H78" s="146">
        <v>12094.25</v>
      </c>
      <c r="I78" s="146">
        <v>12094.25</v>
      </c>
      <c r="J78" s="146">
        <v>12094.25</v>
      </c>
      <c r="K78" s="146">
        <v>12094.25</v>
      </c>
      <c r="L78" s="146">
        <v>12094.25</v>
      </c>
      <c r="M78" s="146">
        <v>12094.25</v>
      </c>
      <c r="N78" s="146">
        <v>12094.25</v>
      </c>
      <c r="O78" s="128"/>
      <c r="P78" s="6" t="s">
        <v>59</v>
      </c>
    </row>
    <row r="79" spans="1:16">
      <c r="A79" s="140">
        <v>610301</v>
      </c>
      <c r="B79" s="282" t="s">
        <v>1265</v>
      </c>
      <c r="C79" s="146">
        <v>733.1</v>
      </c>
      <c r="D79" s="146">
        <v>909.7</v>
      </c>
      <c r="E79" s="146">
        <v>940.88</v>
      </c>
      <c r="F79" s="146">
        <v>971.93</v>
      </c>
      <c r="G79" s="146">
        <v>1022.76</v>
      </c>
      <c r="H79" s="146">
        <v>1163.42</v>
      </c>
      <c r="I79" s="146">
        <v>1192.1199999999999</v>
      </c>
      <c r="J79" s="146">
        <v>1285.3800000000001</v>
      </c>
      <c r="K79" s="146">
        <v>1417.62</v>
      </c>
      <c r="L79" s="146">
        <v>1514.6</v>
      </c>
      <c r="M79" s="146">
        <v>1544.78</v>
      </c>
      <c r="N79" s="146">
        <v>1655.98</v>
      </c>
      <c r="O79" s="128"/>
      <c r="P79" s="6" t="s">
        <v>59</v>
      </c>
    </row>
    <row r="80" spans="1:16">
      <c r="A80" s="140">
        <v>610305</v>
      </c>
      <c r="B80" s="282" t="s">
        <v>1266</v>
      </c>
      <c r="C80" s="146">
        <v>0</v>
      </c>
      <c r="D80" s="146">
        <v>-662.81</v>
      </c>
      <c r="E80" s="146">
        <v>-506.08</v>
      </c>
      <c r="F80" s="146">
        <v>-178.67</v>
      </c>
      <c r="G80" s="146">
        <v>-421.6</v>
      </c>
      <c r="H80" s="146">
        <v>-140.21</v>
      </c>
      <c r="I80" s="146">
        <v>-51.88</v>
      </c>
      <c r="J80" s="146">
        <v>-151.91999999999999</v>
      </c>
      <c r="K80" s="146">
        <v>-383.9</v>
      </c>
      <c r="L80" s="146">
        <v>-63.04</v>
      </c>
      <c r="M80" s="146">
        <v>-202.9</v>
      </c>
      <c r="N80" s="146">
        <v>-477.82</v>
      </c>
      <c r="O80" s="128"/>
      <c r="P80" s="6" t="s">
        <v>59</v>
      </c>
    </row>
    <row r="81" spans="1:16">
      <c r="A81" s="141"/>
      <c r="B81" s="13" t="s">
        <v>1267</v>
      </c>
      <c r="C81" s="147">
        <v>19370.03</v>
      </c>
      <c r="D81" s="147">
        <v>33370.080000000002</v>
      </c>
      <c r="E81" s="147">
        <v>18225.78</v>
      </c>
      <c r="F81" s="147">
        <v>18848.600000000002</v>
      </c>
      <c r="G81" s="147">
        <v>17796.73</v>
      </c>
      <c r="H81" s="147">
        <v>18267.669999999998</v>
      </c>
      <c r="I81" s="147">
        <v>20787.149999999998</v>
      </c>
      <c r="J81" s="147">
        <v>19937.840000000004</v>
      </c>
      <c r="K81" s="147">
        <v>23581.119999999999</v>
      </c>
      <c r="L81" s="147">
        <v>24894.35</v>
      </c>
      <c r="M81" s="147">
        <v>25952.799999999996</v>
      </c>
      <c r="N81" s="147">
        <v>19557.649999999998</v>
      </c>
      <c r="O81" s="134"/>
      <c r="P81" s="6"/>
    </row>
    <row r="82" spans="1:16">
      <c r="A82" s="142"/>
      <c r="B82" s="282"/>
      <c r="C82" s="148"/>
      <c r="D82" s="148"/>
      <c r="E82" s="148"/>
      <c r="F82" s="148"/>
      <c r="G82" s="148"/>
      <c r="H82" s="148"/>
      <c r="I82" s="148"/>
      <c r="J82" s="148"/>
      <c r="K82" s="148"/>
      <c r="L82" s="148"/>
      <c r="M82" s="148"/>
      <c r="N82" s="148"/>
      <c r="O82" s="131"/>
      <c r="P82" s="6"/>
    </row>
    <row r="83" spans="1:16">
      <c r="A83" s="140">
        <v>620003</v>
      </c>
      <c r="B83" s="282" t="s">
        <v>1268</v>
      </c>
      <c r="C83" s="146">
        <v>743.5</v>
      </c>
      <c r="D83" s="146">
        <v>0</v>
      </c>
      <c r="E83" s="146">
        <v>200</v>
      </c>
      <c r="F83" s="146">
        <v>140</v>
      </c>
      <c r="G83" s="146">
        <v>0</v>
      </c>
      <c r="H83" s="146">
        <v>280</v>
      </c>
      <c r="I83" s="146">
        <v>280</v>
      </c>
      <c r="J83" s="146">
        <v>140</v>
      </c>
      <c r="K83" s="146">
        <v>0</v>
      </c>
      <c r="L83" s="146">
        <v>975</v>
      </c>
      <c r="M83" s="146">
        <v>0</v>
      </c>
      <c r="N83" s="146">
        <v>0</v>
      </c>
      <c r="O83" s="128"/>
      <c r="P83" s="6" t="s">
        <v>55</v>
      </c>
    </row>
    <row r="84" spans="1:16">
      <c r="A84" s="140">
        <v>620004</v>
      </c>
      <c r="B84" s="282" t="s">
        <v>1269</v>
      </c>
      <c r="C84" s="146">
        <v>89.97</v>
      </c>
      <c r="D84" s="146">
        <v>89.97</v>
      </c>
      <c r="E84" s="146">
        <v>89.97</v>
      </c>
      <c r="F84" s="146">
        <v>89.97</v>
      </c>
      <c r="G84" s="146">
        <v>89.97</v>
      </c>
      <c r="H84" s="146">
        <v>89.97</v>
      </c>
      <c r="I84" s="146">
        <v>89.97</v>
      </c>
      <c r="J84" s="146">
        <v>89.97</v>
      </c>
      <c r="K84" s="146">
        <v>89.97</v>
      </c>
      <c r="L84" s="146">
        <v>89.97</v>
      </c>
      <c r="M84" s="146">
        <v>179.94</v>
      </c>
      <c r="N84" s="146">
        <v>89.97</v>
      </c>
      <c r="O84" s="128"/>
      <c r="P84" s="6" t="s">
        <v>55</v>
      </c>
    </row>
    <row r="85" spans="1:16">
      <c r="A85" s="140">
        <v>620035</v>
      </c>
      <c r="B85" s="282" t="s">
        <v>1270</v>
      </c>
      <c r="C85" s="146">
        <v>0</v>
      </c>
      <c r="D85" s="146">
        <v>0</v>
      </c>
      <c r="E85" s="146">
        <v>0</v>
      </c>
      <c r="F85" s="146">
        <v>0</v>
      </c>
      <c r="G85" s="146">
        <v>0</v>
      </c>
      <c r="H85" s="146">
        <v>0</v>
      </c>
      <c r="I85" s="146">
        <v>0</v>
      </c>
      <c r="J85" s="146">
        <v>0</v>
      </c>
      <c r="K85" s="146">
        <v>0</v>
      </c>
      <c r="L85" s="146">
        <v>0</v>
      </c>
      <c r="M85" s="146">
        <v>0</v>
      </c>
      <c r="N85" s="146">
        <v>2118.25</v>
      </c>
      <c r="O85" s="128"/>
      <c r="P85" s="6" t="s">
        <v>57</v>
      </c>
    </row>
    <row r="86" spans="1:16">
      <c r="A86" s="140">
        <v>620500</v>
      </c>
      <c r="B86" s="282" t="s">
        <v>1271</v>
      </c>
      <c r="C86" s="146">
        <v>2300</v>
      </c>
      <c r="D86" s="146">
        <v>2416.4899999999998</v>
      </c>
      <c r="E86" s="146">
        <v>2300</v>
      </c>
      <c r="F86" s="146">
        <v>2300</v>
      </c>
      <c r="G86" s="146">
        <v>2558.5100000000002</v>
      </c>
      <c r="H86" s="146">
        <v>3070</v>
      </c>
      <c r="I86" s="146">
        <v>2645</v>
      </c>
      <c r="J86" s="146">
        <v>2550</v>
      </c>
      <c r="K86" s="146">
        <v>2930</v>
      </c>
      <c r="L86" s="146">
        <v>2550</v>
      </c>
      <c r="M86" s="146">
        <v>3355</v>
      </c>
      <c r="N86" s="146">
        <v>3220</v>
      </c>
      <c r="O86" s="128"/>
      <c r="P86" s="6" t="s">
        <v>55</v>
      </c>
    </row>
    <row r="87" spans="1:16">
      <c r="A87" s="140">
        <v>620501</v>
      </c>
      <c r="B87" s="282" t="s">
        <v>1272</v>
      </c>
      <c r="C87" s="146">
        <v>170</v>
      </c>
      <c r="D87" s="146">
        <v>0</v>
      </c>
      <c r="E87" s="146">
        <v>0</v>
      </c>
      <c r="F87" s="146">
        <v>0</v>
      </c>
      <c r="G87" s="146">
        <v>0</v>
      </c>
      <c r="H87" s="146">
        <v>0</v>
      </c>
      <c r="I87" s="146">
        <v>0</v>
      </c>
      <c r="J87" s="146">
        <v>195</v>
      </c>
      <c r="K87" s="146">
        <v>0</v>
      </c>
      <c r="L87" s="146">
        <v>0</v>
      </c>
      <c r="M87" s="146">
        <v>195</v>
      </c>
      <c r="N87" s="146">
        <v>0</v>
      </c>
      <c r="O87" s="128"/>
      <c r="P87" s="6" t="s">
        <v>61</v>
      </c>
    </row>
    <row r="88" spans="1:16">
      <c r="A88" s="140">
        <v>620700</v>
      </c>
      <c r="B88" s="282" t="s">
        <v>1273</v>
      </c>
      <c r="C88" s="146">
        <v>2250</v>
      </c>
      <c r="D88" s="146">
        <v>3228.6</v>
      </c>
      <c r="E88" s="146">
        <v>3357</v>
      </c>
      <c r="F88" s="146">
        <v>3237.66</v>
      </c>
      <c r="G88" s="146">
        <v>3201</v>
      </c>
      <c r="H88" s="146">
        <v>3206.07</v>
      </c>
      <c r="I88" s="146">
        <v>3608.16</v>
      </c>
      <c r="J88" s="146">
        <v>3293</v>
      </c>
      <c r="K88" s="146">
        <v>3228.6</v>
      </c>
      <c r="L88" s="146">
        <v>3356.99</v>
      </c>
      <c r="M88" s="146">
        <v>3228.6</v>
      </c>
      <c r="N88" s="146">
        <v>3343.09</v>
      </c>
      <c r="O88" s="128"/>
      <c r="P88" s="6" t="s">
        <v>61</v>
      </c>
    </row>
    <row r="89" spans="1:16">
      <c r="A89" s="140">
        <v>620701</v>
      </c>
      <c r="B89" s="282" t="s">
        <v>1274</v>
      </c>
      <c r="C89" s="146">
        <v>1820</v>
      </c>
      <c r="D89" s="146">
        <v>1420</v>
      </c>
      <c r="E89" s="146">
        <v>1040</v>
      </c>
      <c r="F89" s="146">
        <v>167.2</v>
      </c>
      <c r="G89" s="146">
        <v>0</v>
      </c>
      <c r="H89" s="146">
        <v>135</v>
      </c>
      <c r="I89" s="146">
        <v>0</v>
      </c>
      <c r="J89" s="146">
        <v>0</v>
      </c>
      <c r="K89" s="146">
        <v>340</v>
      </c>
      <c r="L89" s="146">
        <v>190</v>
      </c>
      <c r="M89" s="146">
        <v>0</v>
      </c>
      <c r="N89" s="146">
        <v>385</v>
      </c>
      <c r="O89" s="128"/>
      <c r="P89" s="6" t="s">
        <v>52</v>
      </c>
    </row>
    <row r="90" spans="1:16">
      <c r="A90" s="140">
        <v>620702</v>
      </c>
      <c r="B90" s="282" t="s">
        <v>1275</v>
      </c>
      <c r="C90" s="146">
        <v>0</v>
      </c>
      <c r="D90" s="146">
        <v>0</v>
      </c>
      <c r="E90" s="146">
        <v>0</v>
      </c>
      <c r="F90" s="146">
        <v>34</v>
      </c>
      <c r="G90" s="146">
        <v>17</v>
      </c>
      <c r="H90" s="146">
        <v>0</v>
      </c>
      <c r="I90" s="146">
        <v>295</v>
      </c>
      <c r="J90" s="146">
        <v>17</v>
      </c>
      <c r="K90" s="146">
        <v>0</v>
      </c>
      <c r="L90" s="146">
        <v>34</v>
      </c>
      <c r="M90" s="146">
        <v>0</v>
      </c>
      <c r="N90" s="146">
        <v>51</v>
      </c>
      <c r="O90" s="128"/>
      <c r="P90" s="6" t="s">
        <v>52</v>
      </c>
    </row>
    <row r="91" spans="1:16">
      <c r="A91" s="140">
        <v>620900</v>
      </c>
      <c r="B91" s="282" t="s">
        <v>1276</v>
      </c>
      <c r="C91" s="146">
        <v>300</v>
      </c>
      <c r="D91" s="146">
        <v>770</v>
      </c>
      <c r="E91" s="146">
        <v>300</v>
      </c>
      <c r="F91" s="146">
        <v>652.5</v>
      </c>
      <c r="G91" s="146">
        <v>0</v>
      </c>
      <c r="H91" s="146">
        <v>286</v>
      </c>
      <c r="I91" s="146">
        <v>485</v>
      </c>
      <c r="J91" s="146">
        <v>485</v>
      </c>
      <c r="K91" s="146">
        <v>485</v>
      </c>
      <c r="L91" s="146">
        <v>286</v>
      </c>
      <c r="M91" s="146">
        <v>485</v>
      </c>
      <c r="N91" s="146">
        <v>286</v>
      </c>
      <c r="O91" s="128"/>
      <c r="P91" s="6" t="s">
        <v>52</v>
      </c>
    </row>
    <row r="92" spans="1:16">
      <c r="A92" s="140">
        <v>620901</v>
      </c>
      <c r="B92" s="282" t="s">
        <v>1277</v>
      </c>
      <c r="C92" s="146">
        <v>470</v>
      </c>
      <c r="D92" s="146">
        <v>0</v>
      </c>
      <c r="E92" s="146">
        <v>470</v>
      </c>
      <c r="F92" s="146">
        <v>0</v>
      </c>
      <c r="G92" s="146">
        <v>0</v>
      </c>
      <c r="H92" s="146">
        <v>0</v>
      </c>
      <c r="I92" s="146">
        <v>0</v>
      </c>
      <c r="J92" s="146">
        <v>0</v>
      </c>
      <c r="K92" s="146">
        <v>0</v>
      </c>
      <c r="L92" s="146">
        <v>274</v>
      </c>
      <c r="M92" s="146">
        <v>199</v>
      </c>
      <c r="N92" s="146">
        <v>199</v>
      </c>
      <c r="O92" s="128"/>
      <c r="P92" s="6" t="s">
        <v>55</v>
      </c>
    </row>
    <row r="93" spans="1:16">
      <c r="A93" s="141"/>
      <c r="B93" s="13" t="s">
        <v>1278</v>
      </c>
      <c r="C93" s="147">
        <v>8143.47</v>
      </c>
      <c r="D93" s="147">
        <v>7925.0599999999995</v>
      </c>
      <c r="E93" s="147">
        <v>7756.97</v>
      </c>
      <c r="F93" s="147">
        <v>6621.329999999999</v>
      </c>
      <c r="G93" s="147">
        <v>5866.48</v>
      </c>
      <c r="H93" s="147">
        <v>7067.0400000000009</v>
      </c>
      <c r="I93" s="147">
        <v>7403.13</v>
      </c>
      <c r="J93" s="147">
        <v>6769.9699999999993</v>
      </c>
      <c r="K93" s="147">
        <v>7073.57</v>
      </c>
      <c r="L93" s="147">
        <v>7755.96</v>
      </c>
      <c r="M93" s="147">
        <v>7642.54</v>
      </c>
      <c r="N93" s="147">
        <v>9692.31</v>
      </c>
      <c r="O93" s="128"/>
      <c r="P93" s="6"/>
    </row>
    <row r="94" spans="1:16">
      <c r="A94" s="142"/>
      <c r="B94" s="282"/>
      <c r="C94" s="148"/>
      <c r="D94" s="148"/>
      <c r="E94" s="148"/>
      <c r="F94" s="148"/>
      <c r="G94" s="148"/>
      <c r="H94" s="146"/>
      <c r="I94" s="148"/>
      <c r="J94" s="148"/>
      <c r="K94" s="148"/>
      <c r="L94" s="148"/>
      <c r="M94" s="148"/>
      <c r="N94" s="148"/>
      <c r="O94" s="128"/>
      <c r="P94" s="6"/>
    </row>
    <row r="95" spans="1:16">
      <c r="A95" s="140">
        <v>630000</v>
      </c>
      <c r="B95" s="282" t="s">
        <v>1279</v>
      </c>
      <c r="C95" s="146">
        <v>0</v>
      </c>
      <c r="D95" s="146">
        <v>50.46</v>
      </c>
      <c r="E95" s="146">
        <v>0</v>
      </c>
      <c r="F95" s="146">
        <v>0</v>
      </c>
      <c r="G95" s="146">
        <v>0</v>
      </c>
      <c r="H95" s="146">
        <v>-454.38</v>
      </c>
      <c r="I95" s="146">
        <v>0</v>
      </c>
      <c r="J95" s="146">
        <v>0</v>
      </c>
      <c r="K95" s="146">
        <v>0</v>
      </c>
      <c r="L95" s="146">
        <v>0</v>
      </c>
      <c r="M95" s="146">
        <v>0</v>
      </c>
      <c r="N95" s="146">
        <v>0</v>
      </c>
      <c r="O95" s="134"/>
      <c r="P95" s="6" t="s">
        <v>55</v>
      </c>
    </row>
    <row r="96" spans="1:16">
      <c r="A96" s="140">
        <v>630001</v>
      </c>
      <c r="B96" s="282" t="s">
        <v>1280</v>
      </c>
      <c r="C96" s="146">
        <v>23.72</v>
      </c>
      <c r="D96" s="146">
        <v>0</v>
      </c>
      <c r="E96" s="146">
        <v>0</v>
      </c>
      <c r="F96" s="146">
        <v>0</v>
      </c>
      <c r="G96" s="146">
        <v>0</v>
      </c>
      <c r="H96" s="146">
        <v>454.38</v>
      </c>
      <c r="I96" s="146">
        <v>-83.67</v>
      </c>
      <c r="J96" s="146">
        <v>0</v>
      </c>
      <c r="K96" s="146">
        <v>0</v>
      </c>
      <c r="L96" s="146">
        <v>305</v>
      </c>
      <c r="M96" s="146">
        <v>0</v>
      </c>
      <c r="N96" s="146">
        <v>0</v>
      </c>
      <c r="O96" s="131"/>
      <c r="P96" s="6" t="s">
        <v>55</v>
      </c>
    </row>
    <row r="97" spans="1:16">
      <c r="A97" s="140">
        <v>630002</v>
      </c>
      <c r="B97" s="282" t="s">
        <v>1281</v>
      </c>
      <c r="C97" s="146">
        <v>0</v>
      </c>
      <c r="D97" s="146">
        <v>0</v>
      </c>
      <c r="E97" s="146">
        <v>0</v>
      </c>
      <c r="F97" s="146">
        <v>0</v>
      </c>
      <c r="G97" s="146">
        <v>360</v>
      </c>
      <c r="H97" s="146">
        <v>0</v>
      </c>
      <c r="I97" s="146">
        <v>0</v>
      </c>
      <c r="J97" s="146">
        <v>0</v>
      </c>
      <c r="K97" s="146">
        <v>360</v>
      </c>
      <c r="L97" s="146">
        <v>0</v>
      </c>
      <c r="M97" s="146">
        <v>500</v>
      </c>
      <c r="N97" s="146">
        <v>0</v>
      </c>
      <c r="O97" s="128"/>
      <c r="P97" s="6" t="s">
        <v>55</v>
      </c>
    </row>
    <row r="98" spans="1:16">
      <c r="A98" s="140">
        <v>630101</v>
      </c>
      <c r="B98" s="282" t="s">
        <v>1282</v>
      </c>
      <c r="C98" s="146">
        <v>200.85</v>
      </c>
      <c r="D98" s="146">
        <v>626.46</v>
      </c>
      <c r="E98" s="146">
        <v>499.34</v>
      </c>
      <c r="F98" s="146">
        <v>129.55000000000001</v>
      </c>
      <c r="G98" s="146">
        <v>324.60000000000002</v>
      </c>
      <c r="H98" s="146">
        <v>211.84</v>
      </c>
      <c r="I98" s="146">
        <v>777.24</v>
      </c>
      <c r="J98" s="146">
        <v>53.65</v>
      </c>
      <c r="K98" s="146">
        <v>36.92</v>
      </c>
      <c r="L98" s="146">
        <v>59.69</v>
      </c>
      <c r="M98" s="146">
        <v>207.42</v>
      </c>
      <c r="N98" s="146">
        <v>457.26</v>
      </c>
      <c r="O98" s="128"/>
      <c r="P98" s="6" t="s">
        <v>57</v>
      </c>
    </row>
    <row r="99" spans="1:16">
      <c r="A99" s="140">
        <v>630102</v>
      </c>
      <c r="B99" s="282" t="s">
        <v>1283</v>
      </c>
      <c r="C99" s="146">
        <v>324.88</v>
      </c>
      <c r="D99" s="146">
        <v>310.49</v>
      </c>
      <c r="E99" s="146">
        <v>-273.49</v>
      </c>
      <c r="F99" s="146">
        <v>11.38</v>
      </c>
      <c r="G99" s="146">
        <v>176.2</v>
      </c>
      <c r="H99" s="146">
        <v>11.38</v>
      </c>
      <c r="I99" s="146">
        <v>111.49</v>
      </c>
      <c r="J99" s="146">
        <v>160.32</v>
      </c>
      <c r="K99" s="146">
        <v>93.89</v>
      </c>
      <c r="L99" s="146">
        <v>234.54</v>
      </c>
      <c r="M99" s="146">
        <v>123.55</v>
      </c>
      <c r="N99" s="146">
        <v>176.09</v>
      </c>
      <c r="O99" s="128"/>
      <c r="P99" s="6" t="s">
        <v>55</v>
      </c>
    </row>
    <row r="100" spans="1:16">
      <c r="A100" s="140">
        <v>630103</v>
      </c>
      <c r="B100" s="282" t="s">
        <v>1284</v>
      </c>
      <c r="C100" s="146">
        <v>94.61</v>
      </c>
      <c r="D100" s="146">
        <v>0</v>
      </c>
      <c r="E100" s="146">
        <v>0</v>
      </c>
      <c r="F100" s="146">
        <v>0</v>
      </c>
      <c r="G100" s="146">
        <v>126.5</v>
      </c>
      <c r="H100" s="146">
        <v>0</v>
      </c>
      <c r="I100" s="146">
        <v>0</v>
      </c>
      <c r="J100" s="146">
        <v>20.87</v>
      </c>
      <c r="K100" s="146">
        <v>0</v>
      </c>
      <c r="L100" s="146">
        <v>88.1</v>
      </c>
      <c r="M100" s="146">
        <v>0</v>
      </c>
      <c r="N100" s="146">
        <v>0</v>
      </c>
      <c r="O100" s="128"/>
      <c r="P100" s="6" t="s">
        <v>55</v>
      </c>
    </row>
    <row r="101" spans="1:16">
      <c r="A101" s="140">
        <v>630105</v>
      </c>
      <c r="B101" s="282" t="s">
        <v>1285</v>
      </c>
      <c r="C101" s="146">
        <v>0</v>
      </c>
      <c r="D101" s="146">
        <v>0</v>
      </c>
      <c r="E101" s="146">
        <v>0</v>
      </c>
      <c r="F101" s="146">
        <v>0</v>
      </c>
      <c r="G101" s="146">
        <v>0</v>
      </c>
      <c r="H101" s="146">
        <v>0</v>
      </c>
      <c r="I101" s="146">
        <v>0</v>
      </c>
      <c r="J101" s="146">
        <v>0</v>
      </c>
      <c r="K101" s="146">
        <v>0</v>
      </c>
      <c r="L101" s="146">
        <v>0</v>
      </c>
      <c r="M101" s="146">
        <v>0</v>
      </c>
      <c r="N101" s="146">
        <v>129</v>
      </c>
      <c r="O101" s="128"/>
      <c r="P101" s="6" t="s">
        <v>55</v>
      </c>
    </row>
    <row r="102" spans="1:16">
      <c r="A102" s="140">
        <v>630106</v>
      </c>
      <c r="B102" s="282" t="s">
        <v>1286</v>
      </c>
      <c r="C102" s="146">
        <v>81.23</v>
      </c>
      <c r="D102" s="146">
        <v>1051.8499999999999</v>
      </c>
      <c r="E102" s="146">
        <v>-66.02</v>
      </c>
      <c r="F102" s="146">
        <v>238.4</v>
      </c>
      <c r="G102" s="146">
        <v>151.72999999999999</v>
      </c>
      <c r="H102" s="146">
        <v>108.54</v>
      </c>
      <c r="I102" s="146">
        <v>61.6</v>
      </c>
      <c r="J102" s="146">
        <v>0</v>
      </c>
      <c r="K102" s="146">
        <v>105.16</v>
      </c>
      <c r="L102" s="146">
        <v>62.71</v>
      </c>
      <c r="M102" s="146">
        <v>158.28</v>
      </c>
      <c r="N102" s="146">
        <v>0</v>
      </c>
      <c r="O102" s="128"/>
      <c r="P102" s="6" t="s">
        <v>55</v>
      </c>
    </row>
    <row r="103" spans="1:16">
      <c r="A103" s="140">
        <v>630107</v>
      </c>
      <c r="B103" s="282" t="s">
        <v>1287</v>
      </c>
      <c r="C103" s="146">
        <v>415.12</v>
      </c>
      <c r="D103" s="146">
        <v>0</v>
      </c>
      <c r="E103" s="146">
        <v>188.12</v>
      </c>
      <c r="F103" s="146">
        <v>0</v>
      </c>
      <c r="G103" s="146">
        <v>0</v>
      </c>
      <c r="H103" s="146">
        <v>0</v>
      </c>
      <c r="I103" s="146">
        <v>0</v>
      </c>
      <c r="J103" s="146">
        <v>0</v>
      </c>
      <c r="K103" s="146">
        <v>0</v>
      </c>
      <c r="L103" s="146">
        <v>0</v>
      </c>
      <c r="M103" s="146">
        <v>0</v>
      </c>
      <c r="N103" s="146">
        <v>91.85</v>
      </c>
      <c r="O103" s="128"/>
      <c r="P103" s="6" t="s">
        <v>55</v>
      </c>
    </row>
    <row r="104" spans="1:16">
      <c r="A104" s="140">
        <v>630108</v>
      </c>
      <c r="B104" s="282" t="s">
        <v>1288</v>
      </c>
      <c r="C104" s="146">
        <v>0</v>
      </c>
      <c r="D104" s="146">
        <v>0</v>
      </c>
      <c r="E104" s="146">
        <v>180.5</v>
      </c>
      <c r="F104" s="146">
        <v>0</v>
      </c>
      <c r="G104" s="146">
        <v>0</v>
      </c>
      <c r="H104" s="146">
        <v>0</v>
      </c>
      <c r="I104" s="146">
        <v>0</v>
      </c>
      <c r="J104" s="146">
        <v>0</v>
      </c>
      <c r="K104" s="146">
        <v>0</v>
      </c>
      <c r="L104" s="146">
        <v>0</v>
      </c>
      <c r="M104" s="146">
        <v>0</v>
      </c>
      <c r="N104" s="146">
        <v>0</v>
      </c>
      <c r="O104" s="128"/>
      <c r="P104" s="6" t="s">
        <v>55</v>
      </c>
    </row>
    <row r="105" spans="1:16">
      <c r="A105" s="140">
        <v>630109</v>
      </c>
      <c r="B105" s="282" t="s">
        <v>1289</v>
      </c>
      <c r="C105" s="146">
        <v>31.25</v>
      </c>
      <c r="D105" s="146">
        <v>182</v>
      </c>
      <c r="E105" s="146">
        <v>231.79</v>
      </c>
      <c r="F105" s="146">
        <v>21.83</v>
      </c>
      <c r="G105" s="146">
        <v>0</v>
      </c>
      <c r="H105" s="146">
        <v>106.15</v>
      </c>
      <c r="I105" s="146">
        <v>80.06</v>
      </c>
      <c r="J105" s="146">
        <v>87.44</v>
      </c>
      <c r="K105" s="146">
        <v>20.8</v>
      </c>
      <c r="L105" s="146">
        <v>251.09</v>
      </c>
      <c r="M105" s="146">
        <v>81.44</v>
      </c>
      <c r="N105" s="146">
        <v>67.16</v>
      </c>
      <c r="O105" s="128"/>
      <c r="P105" s="6" t="s">
        <v>55</v>
      </c>
    </row>
    <row r="106" spans="1:16">
      <c r="A106" s="140">
        <v>630198</v>
      </c>
      <c r="B106" s="282" t="s">
        <v>1290</v>
      </c>
      <c r="C106" s="146">
        <v>0</v>
      </c>
      <c r="D106" s="146">
        <v>0</v>
      </c>
      <c r="E106" s="146">
        <v>-79.91</v>
      </c>
      <c r="F106" s="146">
        <v>0</v>
      </c>
      <c r="G106" s="146">
        <v>-269.02</v>
      </c>
      <c r="H106" s="146">
        <v>0</v>
      </c>
      <c r="I106" s="146">
        <v>0</v>
      </c>
      <c r="J106" s="146">
        <v>-36.53</v>
      </c>
      <c r="K106" s="146">
        <v>0</v>
      </c>
      <c r="L106" s="146">
        <v>0</v>
      </c>
      <c r="M106" s="146">
        <v>0</v>
      </c>
      <c r="N106" s="146">
        <v>-30.68</v>
      </c>
      <c r="O106" s="128"/>
      <c r="P106" s="6" t="s">
        <v>55</v>
      </c>
    </row>
    <row r="107" spans="1:16">
      <c r="A107" s="140">
        <v>630210</v>
      </c>
      <c r="B107" s="282" t="s">
        <v>1291</v>
      </c>
      <c r="C107" s="146">
        <v>0</v>
      </c>
      <c r="D107" s="146">
        <v>0</v>
      </c>
      <c r="E107" s="146">
        <v>0</v>
      </c>
      <c r="F107" s="146">
        <v>0</v>
      </c>
      <c r="G107" s="146">
        <v>0</v>
      </c>
      <c r="H107" s="146">
        <v>0</v>
      </c>
      <c r="I107" s="146">
        <v>0</v>
      </c>
      <c r="J107" s="146">
        <v>0</v>
      </c>
      <c r="K107" s="146">
        <v>0</v>
      </c>
      <c r="L107" s="146">
        <v>14</v>
      </c>
      <c r="M107" s="146">
        <v>0</v>
      </c>
      <c r="N107" s="146">
        <v>0</v>
      </c>
      <c r="O107" s="128"/>
      <c r="P107" s="6" t="s">
        <v>55</v>
      </c>
    </row>
    <row r="108" spans="1:16">
      <c r="A108" s="140">
        <v>630301</v>
      </c>
      <c r="B108" s="282" t="s">
        <v>1292</v>
      </c>
      <c r="C108" s="146">
        <v>0</v>
      </c>
      <c r="D108" s="146">
        <v>0</v>
      </c>
      <c r="E108" s="146">
        <v>0</v>
      </c>
      <c r="F108" s="146">
        <v>0</v>
      </c>
      <c r="G108" s="146">
        <v>32.99</v>
      </c>
      <c r="H108" s="146">
        <v>76.14</v>
      </c>
      <c r="I108" s="146">
        <v>6.79</v>
      </c>
      <c r="J108" s="146">
        <v>66.150000000000006</v>
      </c>
      <c r="K108" s="146">
        <v>0</v>
      </c>
      <c r="L108" s="146">
        <v>0</v>
      </c>
      <c r="M108" s="146">
        <v>0</v>
      </c>
      <c r="N108" s="146">
        <v>0</v>
      </c>
      <c r="O108" s="128"/>
      <c r="P108" s="6" t="s">
        <v>55</v>
      </c>
    </row>
    <row r="109" spans="1:16">
      <c r="A109" s="140">
        <v>630304</v>
      </c>
      <c r="B109" s="282" t="s">
        <v>1293</v>
      </c>
      <c r="C109" s="146">
        <v>447.92</v>
      </c>
      <c r="D109" s="146">
        <v>384.29</v>
      </c>
      <c r="E109" s="146">
        <v>0</v>
      </c>
      <c r="F109" s="146">
        <v>148.32</v>
      </c>
      <c r="G109" s="146">
        <v>525.98</v>
      </c>
      <c r="H109" s="146">
        <v>1370.16</v>
      </c>
      <c r="I109" s="146">
        <v>0</v>
      </c>
      <c r="J109" s="146">
        <v>0</v>
      </c>
      <c r="K109" s="146">
        <v>573.9</v>
      </c>
      <c r="L109" s="146">
        <v>0</v>
      </c>
      <c r="M109" s="146">
        <v>759.6</v>
      </c>
      <c r="N109" s="146">
        <v>0</v>
      </c>
      <c r="O109" s="128"/>
      <c r="P109" s="6" t="s">
        <v>55</v>
      </c>
    </row>
    <row r="110" spans="1:16">
      <c r="A110" s="140">
        <v>630310</v>
      </c>
      <c r="B110" s="282" t="s">
        <v>1294</v>
      </c>
      <c r="C110" s="146">
        <v>50.42</v>
      </c>
      <c r="D110" s="146">
        <v>1292.26</v>
      </c>
      <c r="E110" s="146">
        <v>98.18</v>
      </c>
      <c r="F110" s="146">
        <v>175.92</v>
      </c>
      <c r="G110" s="146">
        <v>679.52</v>
      </c>
      <c r="H110" s="146">
        <v>304.5</v>
      </c>
      <c r="I110" s="146">
        <v>421.91</v>
      </c>
      <c r="J110" s="146">
        <v>291.93</v>
      </c>
      <c r="K110" s="146">
        <v>399.7</v>
      </c>
      <c r="L110" s="146">
        <v>167.11</v>
      </c>
      <c r="M110" s="146">
        <v>126.87</v>
      </c>
      <c r="N110" s="146">
        <v>254.81</v>
      </c>
      <c r="O110" s="128"/>
      <c r="P110" s="6" t="s">
        <v>55</v>
      </c>
    </row>
    <row r="111" spans="1:16">
      <c r="A111" s="140">
        <v>630600</v>
      </c>
      <c r="B111" s="282" t="s">
        <v>1295</v>
      </c>
      <c r="C111" s="146">
        <v>0</v>
      </c>
      <c r="D111" s="146">
        <v>0</v>
      </c>
      <c r="E111" s="146">
        <v>0</v>
      </c>
      <c r="F111" s="146">
        <v>0</v>
      </c>
      <c r="G111" s="146">
        <v>0</v>
      </c>
      <c r="H111" s="146">
        <v>0</v>
      </c>
      <c r="I111" s="146">
        <v>0</v>
      </c>
      <c r="J111" s="146">
        <v>0</v>
      </c>
      <c r="K111" s="146">
        <v>78.45</v>
      </c>
      <c r="L111" s="146">
        <v>0</v>
      </c>
      <c r="M111" s="146">
        <v>0</v>
      </c>
      <c r="N111" s="146">
        <v>0</v>
      </c>
      <c r="O111" s="128"/>
      <c r="P111" s="6" t="s">
        <v>52</v>
      </c>
    </row>
    <row r="112" spans="1:16">
      <c r="A112" s="140">
        <v>630601</v>
      </c>
      <c r="B112" s="282" t="s">
        <v>1296</v>
      </c>
      <c r="C112" s="146">
        <v>52.61</v>
      </c>
      <c r="D112" s="146">
        <v>79.05</v>
      </c>
      <c r="E112" s="146">
        <v>0</v>
      </c>
      <c r="F112" s="146">
        <v>0</v>
      </c>
      <c r="G112" s="146">
        <v>248.82</v>
      </c>
      <c r="H112" s="146">
        <v>523.96</v>
      </c>
      <c r="I112" s="146">
        <v>0</v>
      </c>
      <c r="J112" s="146">
        <v>0</v>
      </c>
      <c r="K112" s="146">
        <v>317.07</v>
      </c>
      <c r="L112" s="146">
        <v>221.35</v>
      </c>
      <c r="M112" s="146">
        <v>156.82</v>
      </c>
      <c r="N112" s="146">
        <v>806</v>
      </c>
      <c r="O112" s="128"/>
      <c r="P112" s="6" t="s">
        <v>55</v>
      </c>
    </row>
    <row r="113" spans="1:16">
      <c r="A113" s="140">
        <v>630700</v>
      </c>
      <c r="B113" s="282" t="s">
        <v>1297</v>
      </c>
      <c r="C113" s="146">
        <v>0</v>
      </c>
      <c r="D113" s="146">
        <v>0</v>
      </c>
      <c r="E113" s="146">
        <v>0</v>
      </c>
      <c r="F113" s="146">
        <v>0</v>
      </c>
      <c r="G113" s="146">
        <v>250</v>
      </c>
      <c r="H113" s="146">
        <v>0</v>
      </c>
      <c r="I113" s="146">
        <v>0</v>
      </c>
      <c r="J113" s="146">
        <v>0</v>
      </c>
      <c r="K113" s="146">
        <v>0</v>
      </c>
      <c r="L113" s="146">
        <v>0</v>
      </c>
      <c r="M113" s="146">
        <v>0</v>
      </c>
      <c r="N113" s="146">
        <v>0</v>
      </c>
      <c r="O113" s="128"/>
      <c r="P113" s="6" t="s">
        <v>55</v>
      </c>
    </row>
    <row r="114" spans="1:16">
      <c r="A114" s="140">
        <v>630701</v>
      </c>
      <c r="B114" s="282" t="s">
        <v>1298</v>
      </c>
      <c r="C114" s="146">
        <v>336.91</v>
      </c>
      <c r="D114" s="146">
        <v>64.58</v>
      </c>
      <c r="E114" s="146">
        <v>64.599999999999994</v>
      </c>
      <c r="F114" s="146">
        <v>37.81</v>
      </c>
      <c r="G114" s="146">
        <v>61.04</v>
      </c>
      <c r="H114" s="146">
        <v>26.76</v>
      </c>
      <c r="I114" s="146">
        <v>49.81</v>
      </c>
      <c r="J114" s="146">
        <v>440.62</v>
      </c>
      <c r="K114" s="146">
        <v>289.77</v>
      </c>
      <c r="L114" s="146">
        <v>304.61</v>
      </c>
      <c r="M114" s="146">
        <v>225.19</v>
      </c>
      <c r="N114" s="146">
        <v>0</v>
      </c>
      <c r="O114" s="128"/>
      <c r="P114" s="6" t="s">
        <v>52</v>
      </c>
    </row>
    <row r="115" spans="1:16">
      <c r="A115" s="141"/>
      <c r="B115" s="13" t="s">
        <v>1299</v>
      </c>
      <c r="C115" s="147">
        <v>2059.52</v>
      </c>
      <c r="D115" s="147">
        <v>4041.4400000000005</v>
      </c>
      <c r="E115" s="147">
        <v>843.11</v>
      </c>
      <c r="F115" s="147">
        <v>763.21</v>
      </c>
      <c r="G115" s="147">
        <v>2668.36</v>
      </c>
      <c r="H115" s="147">
        <v>2739.4300000000003</v>
      </c>
      <c r="I115" s="147">
        <v>1425.23</v>
      </c>
      <c r="J115" s="147">
        <v>1084.4499999999998</v>
      </c>
      <c r="K115" s="147">
        <v>2275.66</v>
      </c>
      <c r="L115" s="147">
        <v>1708.2000000000003</v>
      </c>
      <c r="M115" s="147">
        <v>2339.17</v>
      </c>
      <c r="N115" s="147">
        <v>1951.49</v>
      </c>
      <c r="O115" s="128"/>
      <c r="P115" s="6"/>
    </row>
    <row r="116" spans="1:16">
      <c r="A116" s="142"/>
      <c r="B116" s="282"/>
      <c r="C116" s="148"/>
      <c r="D116" s="148"/>
      <c r="E116" s="148"/>
      <c r="F116" s="148"/>
      <c r="G116" s="148"/>
      <c r="H116" s="148"/>
      <c r="I116" s="148"/>
      <c r="J116" s="148"/>
      <c r="K116" s="148"/>
      <c r="L116" s="148"/>
      <c r="M116" s="148"/>
      <c r="N116" s="148"/>
      <c r="O116" s="134"/>
    </row>
    <row r="117" spans="1:16">
      <c r="A117" s="140">
        <v>640002</v>
      </c>
      <c r="B117" s="282" t="s">
        <v>1300</v>
      </c>
      <c r="C117" s="146">
        <v>415</v>
      </c>
      <c r="D117" s="146">
        <v>1713.85</v>
      </c>
      <c r="E117" s="146">
        <v>464.91</v>
      </c>
      <c r="F117" s="146">
        <v>845</v>
      </c>
      <c r="G117" s="146">
        <v>961.79</v>
      </c>
      <c r="H117" s="146">
        <v>818.22</v>
      </c>
      <c r="I117" s="146">
        <v>1389.49</v>
      </c>
      <c r="J117" s="146">
        <v>3008.21</v>
      </c>
      <c r="K117" s="146">
        <v>2112.39</v>
      </c>
      <c r="L117" s="146">
        <v>3570</v>
      </c>
      <c r="M117" s="146">
        <v>0</v>
      </c>
      <c r="N117" s="146">
        <v>1403.96</v>
      </c>
      <c r="O117" s="131"/>
      <c r="P117" s="6" t="s">
        <v>54</v>
      </c>
    </row>
    <row r="118" spans="1:16">
      <c r="A118" s="140">
        <v>640003</v>
      </c>
      <c r="B118" s="282" t="s">
        <v>1301</v>
      </c>
      <c r="C118" s="146">
        <v>1425</v>
      </c>
      <c r="D118" s="146">
        <v>475</v>
      </c>
      <c r="E118" s="146">
        <v>0</v>
      </c>
      <c r="F118" s="146">
        <v>0</v>
      </c>
      <c r="G118" s="146">
        <v>0</v>
      </c>
      <c r="H118" s="146">
        <v>650</v>
      </c>
      <c r="I118" s="146">
        <v>0</v>
      </c>
      <c r="J118" s="146">
        <v>1680</v>
      </c>
      <c r="K118" s="146">
        <v>0</v>
      </c>
      <c r="L118" s="146">
        <v>3150</v>
      </c>
      <c r="M118" s="146">
        <v>0</v>
      </c>
      <c r="N118" s="146">
        <v>1000</v>
      </c>
      <c r="O118" s="128"/>
      <c r="P118" s="6" t="s">
        <v>54</v>
      </c>
    </row>
    <row r="119" spans="1:16">
      <c r="A119" s="140">
        <v>640102</v>
      </c>
      <c r="B119" s="282" t="s">
        <v>1293</v>
      </c>
      <c r="C119" s="146">
        <v>145.46</v>
      </c>
      <c r="D119" s="146">
        <v>0</v>
      </c>
      <c r="E119" s="146">
        <v>81.59</v>
      </c>
      <c r="F119" s="146">
        <v>0</v>
      </c>
      <c r="G119" s="146">
        <v>0</v>
      </c>
      <c r="H119" s="146">
        <v>0</v>
      </c>
      <c r="I119" s="146">
        <v>729.41</v>
      </c>
      <c r="J119" s="146">
        <v>976.07</v>
      </c>
      <c r="K119" s="146">
        <v>81.599999999999994</v>
      </c>
      <c r="L119" s="146">
        <v>590.49</v>
      </c>
      <c r="M119" s="146">
        <v>0</v>
      </c>
      <c r="N119" s="146">
        <v>0</v>
      </c>
      <c r="O119" s="128"/>
      <c r="P119" s="6" t="s">
        <v>54</v>
      </c>
    </row>
    <row r="120" spans="1:16">
      <c r="A120" s="140">
        <v>640700</v>
      </c>
      <c r="B120" s="282" t="s">
        <v>1302</v>
      </c>
      <c r="C120" s="146">
        <v>4080</v>
      </c>
      <c r="D120" s="146">
        <v>2108.4</v>
      </c>
      <c r="E120" s="146">
        <v>1485</v>
      </c>
      <c r="F120" s="146">
        <v>1475</v>
      </c>
      <c r="G120" s="146">
        <v>920</v>
      </c>
      <c r="H120" s="146">
        <v>1510</v>
      </c>
      <c r="I120" s="146">
        <v>1855</v>
      </c>
      <c r="J120" s="146">
        <v>2080</v>
      </c>
      <c r="K120" s="146">
        <v>2480</v>
      </c>
      <c r="L120" s="146">
        <v>4390</v>
      </c>
      <c r="M120" s="146">
        <v>2280</v>
      </c>
      <c r="N120" s="146">
        <v>2350</v>
      </c>
      <c r="O120" s="128"/>
      <c r="P120" s="6" t="s">
        <v>54</v>
      </c>
    </row>
    <row r="121" spans="1:16">
      <c r="A121" s="141"/>
      <c r="B121" s="13" t="s">
        <v>1303</v>
      </c>
      <c r="C121" s="147">
        <v>6065.46</v>
      </c>
      <c r="D121" s="147">
        <v>4297.25</v>
      </c>
      <c r="E121" s="147">
        <v>2031.5</v>
      </c>
      <c r="F121" s="147">
        <v>2320</v>
      </c>
      <c r="G121" s="147">
        <v>1881.79</v>
      </c>
      <c r="H121" s="147">
        <v>2978.2200000000003</v>
      </c>
      <c r="I121" s="147">
        <v>3973.9</v>
      </c>
      <c r="J121" s="147">
        <v>7744.28</v>
      </c>
      <c r="K121" s="147">
        <v>4673.99</v>
      </c>
      <c r="L121" s="147">
        <v>11700.49</v>
      </c>
      <c r="M121" s="147">
        <v>2280</v>
      </c>
      <c r="N121" s="147">
        <v>4753.96</v>
      </c>
      <c r="O121" s="128"/>
      <c r="P121" s="6"/>
    </row>
    <row r="122" spans="1:16">
      <c r="A122" s="142"/>
      <c r="B122" s="282"/>
      <c r="C122" s="148"/>
      <c r="D122" s="148"/>
      <c r="E122" s="148"/>
      <c r="F122" s="148"/>
      <c r="G122" s="148"/>
      <c r="H122" s="148"/>
      <c r="I122" s="148"/>
      <c r="J122" s="148"/>
      <c r="K122" s="148"/>
      <c r="L122" s="148"/>
      <c r="M122" s="148"/>
      <c r="N122" s="148"/>
      <c r="O122" s="134"/>
      <c r="P122" s="6"/>
    </row>
    <row r="123" spans="1:16">
      <c r="A123" s="140">
        <v>641100</v>
      </c>
      <c r="B123" s="282" t="s">
        <v>46</v>
      </c>
      <c r="C123" s="146">
        <v>260.54000000000002</v>
      </c>
      <c r="D123" s="146">
        <v>555.83000000000004</v>
      </c>
      <c r="E123" s="146">
        <v>151.59</v>
      </c>
      <c r="F123" s="146">
        <v>260.14999999999998</v>
      </c>
      <c r="G123" s="146">
        <v>0</v>
      </c>
      <c r="H123" s="146">
        <v>53.32</v>
      </c>
      <c r="I123" s="146">
        <v>0</v>
      </c>
      <c r="J123" s="146">
        <v>221.61</v>
      </c>
      <c r="K123" s="146">
        <v>1003.39</v>
      </c>
      <c r="L123" s="146">
        <v>43.42</v>
      </c>
      <c r="M123" s="146">
        <v>47.9</v>
      </c>
      <c r="N123" s="146">
        <v>0</v>
      </c>
      <c r="O123" s="131"/>
    </row>
    <row r="124" spans="1:16">
      <c r="A124" s="140">
        <v>641102</v>
      </c>
      <c r="B124" s="282" t="s">
        <v>1304</v>
      </c>
      <c r="C124" s="146">
        <v>0</v>
      </c>
      <c r="D124" s="146">
        <v>-0.01</v>
      </c>
      <c r="E124" s="146">
        <v>0</v>
      </c>
      <c r="F124" s="146">
        <v>5</v>
      </c>
      <c r="G124" s="146">
        <v>7.17</v>
      </c>
      <c r="H124" s="146">
        <v>74.430000000000007</v>
      </c>
      <c r="I124" s="146">
        <v>43.46</v>
      </c>
      <c r="J124" s="146">
        <v>153.53</v>
      </c>
      <c r="K124" s="146">
        <v>178.15</v>
      </c>
      <c r="L124" s="146">
        <v>0</v>
      </c>
      <c r="M124" s="146">
        <v>0</v>
      </c>
      <c r="N124" s="146">
        <v>0</v>
      </c>
      <c r="O124" s="128"/>
      <c r="P124" s="6" t="s">
        <v>43</v>
      </c>
    </row>
    <row r="125" spans="1:16">
      <c r="A125" s="140">
        <v>641104</v>
      </c>
      <c r="B125" s="282" t="s">
        <v>1305</v>
      </c>
      <c r="C125" s="146">
        <v>497</v>
      </c>
      <c r="D125" s="146">
        <v>380</v>
      </c>
      <c r="E125" s="146">
        <v>475</v>
      </c>
      <c r="F125" s="146">
        <v>372.75</v>
      </c>
      <c r="G125" s="146">
        <v>872.25</v>
      </c>
      <c r="H125" s="146">
        <v>605.5</v>
      </c>
      <c r="I125" s="146">
        <v>628.75</v>
      </c>
      <c r="J125" s="146">
        <v>317.25</v>
      </c>
      <c r="K125" s="146">
        <v>204.25</v>
      </c>
      <c r="L125" s="146">
        <v>468.75</v>
      </c>
      <c r="M125" s="146">
        <v>1288.95</v>
      </c>
      <c r="N125" s="146">
        <v>462.75</v>
      </c>
      <c r="O125" s="128"/>
      <c r="P125" s="6" t="s">
        <v>82</v>
      </c>
    </row>
    <row r="126" spans="1:16">
      <c r="A126" s="140">
        <v>641105</v>
      </c>
      <c r="B126" s="282" t="s">
        <v>1306</v>
      </c>
      <c r="C126" s="146">
        <v>0</v>
      </c>
      <c r="D126" s="146">
        <v>0</v>
      </c>
      <c r="E126" s="146">
        <v>0</v>
      </c>
      <c r="F126" s="146">
        <v>0</v>
      </c>
      <c r="G126" s="146">
        <v>0</v>
      </c>
      <c r="H126" s="146">
        <v>0</v>
      </c>
      <c r="I126" s="146">
        <v>405.53</v>
      </c>
      <c r="J126" s="146">
        <v>0</v>
      </c>
      <c r="K126" s="146">
        <v>0</v>
      </c>
      <c r="L126" s="146">
        <v>0</v>
      </c>
      <c r="M126" s="146">
        <v>0</v>
      </c>
      <c r="N126" s="146">
        <v>0</v>
      </c>
      <c r="O126" s="128"/>
      <c r="P126" s="6" t="s">
        <v>43</v>
      </c>
    </row>
    <row r="127" spans="1:16">
      <c r="A127" s="140">
        <v>641106</v>
      </c>
      <c r="B127" s="282" t="s">
        <v>45</v>
      </c>
      <c r="C127" s="146">
        <v>90</v>
      </c>
      <c r="D127" s="146">
        <v>0</v>
      </c>
      <c r="E127" s="146">
        <v>0</v>
      </c>
      <c r="F127" s="146">
        <v>0</v>
      </c>
      <c r="G127" s="146">
        <v>0</v>
      </c>
      <c r="H127" s="146">
        <v>112.03</v>
      </c>
      <c r="I127" s="146">
        <v>0</v>
      </c>
      <c r="J127" s="146">
        <v>133</v>
      </c>
      <c r="K127" s="146">
        <v>0</v>
      </c>
      <c r="L127" s="146">
        <v>0</v>
      </c>
      <c r="M127" s="146">
        <v>125.98</v>
      </c>
      <c r="N127" s="146">
        <v>167</v>
      </c>
      <c r="O127" s="128"/>
      <c r="P127" s="6" t="s">
        <v>43</v>
      </c>
    </row>
    <row r="128" spans="1:16">
      <c r="A128" s="140">
        <v>641107</v>
      </c>
      <c r="B128" s="282" t="s">
        <v>48</v>
      </c>
      <c r="C128" s="146">
        <v>30.61</v>
      </c>
      <c r="D128" s="146">
        <v>1.52</v>
      </c>
      <c r="E128" s="146">
        <v>195.83</v>
      </c>
      <c r="F128" s="146">
        <v>142.69999999999999</v>
      </c>
      <c r="G128" s="146">
        <v>163.19</v>
      </c>
      <c r="H128" s="146">
        <v>239.46</v>
      </c>
      <c r="I128" s="146">
        <v>69.3</v>
      </c>
      <c r="J128" s="146">
        <v>61.93</v>
      </c>
      <c r="K128" s="146">
        <v>199.39</v>
      </c>
      <c r="L128" s="146">
        <v>497.5</v>
      </c>
      <c r="M128" s="146">
        <v>178.47</v>
      </c>
      <c r="N128" s="146">
        <v>217.78</v>
      </c>
      <c r="O128" s="128"/>
      <c r="P128" s="6" t="s">
        <v>43</v>
      </c>
    </row>
    <row r="129" spans="1:16">
      <c r="A129" s="140">
        <v>641110</v>
      </c>
      <c r="B129" s="282" t="s">
        <v>1307</v>
      </c>
      <c r="C129" s="146">
        <v>0</v>
      </c>
      <c r="D129" s="146">
        <v>187.14</v>
      </c>
      <c r="E129" s="146">
        <v>148.12</v>
      </c>
      <c r="F129" s="146">
        <v>148.12</v>
      </c>
      <c r="G129" s="146">
        <v>148.12</v>
      </c>
      <c r="H129" s="146">
        <v>148.12</v>
      </c>
      <c r="I129" s="146">
        <v>148.12</v>
      </c>
      <c r="J129" s="146">
        <v>148.12</v>
      </c>
      <c r="K129" s="146">
        <v>148.12</v>
      </c>
      <c r="L129" s="146">
        <v>148.12</v>
      </c>
      <c r="M129" s="146">
        <v>148.12</v>
      </c>
      <c r="N129" s="146">
        <v>148.12</v>
      </c>
      <c r="O129" s="128"/>
      <c r="P129" s="6" t="s">
        <v>43</v>
      </c>
    </row>
    <row r="130" spans="1:16">
      <c r="A130" s="140">
        <v>644000</v>
      </c>
      <c r="B130" s="282" t="s">
        <v>1308</v>
      </c>
      <c r="C130" s="146">
        <v>0</v>
      </c>
      <c r="D130" s="146">
        <v>2664</v>
      </c>
      <c r="E130" s="146">
        <v>1145</v>
      </c>
      <c r="F130" s="146">
        <v>750</v>
      </c>
      <c r="G130" s="146">
        <v>490</v>
      </c>
      <c r="H130" s="146">
        <v>1555</v>
      </c>
      <c r="I130" s="146">
        <v>1280</v>
      </c>
      <c r="J130" s="146">
        <v>690</v>
      </c>
      <c r="K130" s="146">
        <v>185</v>
      </c>
      <c r="L130" s="146">
        <v>320</v>
      </c>
      <c r="M130" s="146">
        <v>0</v>
      </c>
      <c r="N130" s="146">
        <v>0</v>
      </c>
      <c r="O130" s="128"/>
      <c r="P130" s="6" t="s">
        <v>82</v>
      </c>
    </row>
    <row r="131" spans="1:16">
      <c r="A131" s="140">
        <v>644001</v>
      </c>
      <c r="B131" s="282" t="s">
        <v>1309</v>
      </c>
      <c r="C131" s="146">
        <v>320</v>
      </c>
      <c r="D131" s="146">
        <v>0</v>
      </c>
      <c r="E131" s="146">
        <v>0</v>
      </c>
      <c r="F131" s="146">
        <v>0</v>
      </c>
      <c r="G131" s="146">
        <v>0</v>
      </c>
      <c r="H131" s="146">
        <v>0</v>
      </c>
      <c r="I131" s="146">
        <v>0</v>
      </c>
      <c r="J131" s="146">
        <v>0</v>
      </c>
      <c r="K131" s="146">
        <v>0</v>
      </c>
      <c r="L131" s="146">
        <v>0</v>
      </c>
      <c r="M131" s="146">
        <v>505</v>
      </c>
      <c r="N131" s="146">
        <v>0</v>
      </c>
      <c r="O131" s="128"/>
      <c r="P131" s="6" t="s">
        <v>82</v>
      </c>
    </row>
    <row r="132" spans="1:16">
      <c r="A132" s="140">
        <v>646000</v>
      </c>
      <c r="B132" s="282" t="s">
        <v>49</v>
      </c>
      <c r="C132" s="146">
        <v>0</v>
      </c>
      <c r="D132" s="146">
        <v>631.20000000000005</v>
      </c>
      <c r="E132" s="146">
        <v>243.85</v>
      </c>
      <c r="F132" s="146">
        <v>71.8</v>
      </c>
      <c r="G132" s="146">
        <v>631.51</v>
      </c>
      <c r="H132" s="146">
        <v>275.19</v>
      </c>
      <c r="I132" s="146">
        <v>166.81</v>
      </c>
      <c r="J132" s="146">
        <v>151</v>
      </c>
      <c r="K132" s="146">
        <v>187.18</v>
      </c>
      <c r="L132" s="146">
        <v>276.35000000000002</v>
      </c>
      <c r="M132" s="146">
        <v>170.7</v>
      </c>
      <c r="N132" s="146">
        <v>170.99</v>
      </c>
      <c r="O132" s="128"/>
      <c r="P132" s="6" t="s">
        <v>82</v>
      </c>
    </row>
    <row r="133" spans="1:16">
      <c r="A133" s="140">
        <v>646002</v>
      </c>
      <c r="B133" s="282" t="s">
        <v>44</v>
      </c>
      <c r="C133" s="146">
        <v>0</v>
      </c>
      <c r="D133" s="146">
        <v>160</v>
      </c>
      <c r="E133" s="146">
        <v>140</v>
      </c>
      <c r="F133" s="146">
        <v>50</v>
      </c>
      <c r="G133" s="146">
        <v>50</v>
      </c>
      <c r="H133" s="146">
        <v>50</v>
      </c>
      <c r="I133" s="146">
        <v>50</v>
      </c>
      <c r="J133" s="146">
        <v>50</v>
      </c>
      <c r="K133" s="146">
        <v>50</v>
      </c>
      <c r="L133" s="146">
        <v>50</v>
      </c>
      <c r="M133" s="146">
        <v>50</v>
      </c>
      <c r="N133" s="146">
        <v>50</v>
      </c>
      <c r="O133" s="128"/>
      <c r="P133" s="6" t="s">
        <v>43</v>
      </c>
    </row>
    <row r="134" spans="1:16">
      <c r="A134" s="140">
        <v>646005</v>
      </c>
      <c r="B134" s="282" t="s">
        <v>60</v>
      </c>
      <c r="C134" s="146">
        <v>200.87</v>
      </c>
      <c r="D134" s="146">
        <v>414.74</v>
      </c>
      <c r="E134" s="146">
        <v>300.14</v>
      </c>
      <c r="F134" s="146">
        <v>189.87</v>
      </c>
      <c r="G134" s="146">
        <v>569.61</v>
      </c>
      <c r="H134" s="146">
        <v>333.87</v>
      </c>
      <c r="I134" s="146">
        <v>150.15</v>
      </c>
      <c r="J134" s="146">
        <v>221.26</v>
      </c>
      <c r="K134" s="146">
        <v>198.46</v>
      </c>
      <c r="L134" s="146">
        <v>737.17</v>
      </c>
      <c r="M134" s="146">
        <v>574.95000000000005</v>
      </c>
      <c r="N134" s="146">
        <v>764.29</v>
      </c>
      <c r="O134" s="128"/>
      <c r="P134" s="6" t="s">
        <v>43</v>
      </c>
    </row>
    <row r="135" spans="1:16">
      <c r="A135" s="140">
        <v>649004</v>
      </c>
      <c r="B135" s="282" t="s">
        <v>1310</v>
      </c>
      <c r="C135" s="146">
        <v>151.07</v>
      </c>
      <c r="D135" s="146">
        <v>0</v>
      </c>
      <c r="E135" s="146">
        <v>0</v>
      </c>
      <c r="F135" s="146">
        <v>0</v>
      </c>
      <c r="G135" s="146">
        <v>0</v>
      </c>
      <c r="H135" s="146">
        <v>53.07</v>
      </c>
      <c r="I135" s="146">
        <v>57.4</v>
      </c>
      <c r="J135" s="146">
        <v>0</v>
      </c>
      <c r="K135" s="146">
        <v>0</v>
      </c>
      <c r="L135" s="146">
        <v>0</v>
      </c>
      <c r="M135" s="146">
        <v>43.51</v>
      </c>
      <c r="N135" s="146">
        <v>0</v>
      </c>
      <c r="O135" s="128"/>
      <c r="P135" s="6" t="s">
        <v>43</v>
      </c>
    </row>
    <row r="136" spans="1:16">
      <c r="A136" s="140">
        <v>649007</v>
      </c>
      <c r="B136" s="282" t="s">
        <v>1311</v>
      </c>
      <c r="C136" s="146">
        <v>0</v>
      </c>
      <c r="D136" s="146">
        <v>302.61</v>
      </c>
      <c r="E136" s="146">
        <v>192.9</v>
      </c>
      <c r="F136" s="146">
        <v>98.67</v>
      </c>
      <c r="G136" s="146">
        <v>92.34</v>
      </c>
      <c r="H136" s="146">
        <v>371.04</v>
      </c>
      <c r="I136" s="146">
        <v>0</v>
      </c>
      <c r="J136" s="146">
        <v>0</v>
      </c>
      <c r="K136" s="146">
        <v>321.04000000000002</v>
      </c>
      <c r="L136" s="146">
        <v>50</v>
      </c>
      <c r="M136" s="146">
        <v>50</v>
      </c>
      <c r="N136" s="146">
        <v>202.36</v>
      </c>
      <c r="O136" s="128"/>
      <c r="P136" s="6" t="s">
        <v>43</v>
      </c>
    </row>
    <row r="137" spans="1:16">
      <c r="A137" s="140">
        <v>649020</v>
      </c>
      <c r="B137" s="282" t="s">
        <v>1312</v>
      </c>
      <c r="C137" s="146">
        <v>186.5</v>
      </c>
      <c r="D137" s="146">
        <v>13.71</v>
      </c>
      <c r="E137" s="146">
        <v>48.94</v>
      </c>
      <c r="F137" s="146">
        <v>140.94999999999999</v>
      </c>
      <c r="G137" s="146">
        <v>59.32</v>
      </c>
      <c r="H137" s="146">
        <v>252.15</v>
      </c>
      <c r="I137" s="146">
        <v>736.42</v>
      </c>
      <c r="J137" s="146">
        <v>44.85</v>
      </c>
      <c r="K137" s="146">
        <v>224.44</v>
      </c>
      <c r="L137" s="146">
        <v>191.82</v>
      </c>
      <c r="M137" s="146">
        <v>197.96</v>
      </c>
      <c r="N137" s="146">
        <v>510</v>
      </c>
      <c r="O137" s="128"/>
      <c r="P137" s="6" t="s">
        <v>43</v>
      </c>
    </row>
    <row r="138" spans="1:16">
      <c r="A138" s="140">
        <v>649021</v>
      </c>
      <c r="B138" s="282" t="s">
        <v>1313</v>
      </c>
      <c r="C138" s="146">
        <v>286</v>
      </c>
      <c r="D138" s="146">
        <v>0</v>
      </c>
      <c r="E138" s="146">
        <v>0</v>
      </c>
      <c r="F138" s="146">
        <v>143</v>
      </c>
      <c r="G138" s="146">
        <v>0</v>
      </c>
      <c r="H138" s="146">
        <v>0</v>
      </c>
      <c r="I138" s="146">
        <v>143</v>
      </c>
      <c r="J138" s="146">
        <v>0</v>
      </c>
      <c r="K138" s="146">
        <v>0</v>
      </c>
      <c r="L138" s="146">
        <v>143</v>
      </c>
      <c r="M138" s="146">
        <v>17.34</v>
      </c>
      <c r="N138" s="146">
        <v>300</v>
      </c>
      <c r="O138" s="128"/>
      <c r="P138" s="6" t="s">
        <v>43</v>
      </c>
    </row>
    <row r="139" spans="1:16">
      <c r="A139" s="140">
        <v>649022</v>
      </c>
      <c r="B139" s="282" t="s">
        <v>1314</v>
      </c>
      <c r="C139" s="146">
        <v>80.73</v>
      </c>
      <c r="D139" s="146">
        <v>0</v>
      </c>
      <c r="E139" s="146">
        <v>80.73</v>
      </c>
      <c r="F139" s="146">
        <v>161.46</v>
      </c>
      <c r="G139" s="146">
        <v>0</v>
      </c>
      <c r="H139" s="146">
        <v>0</v>
      </c>
      <c r="I139" s="146">
        <v>0</v>
      </c>
      <c r="J139" s="146">
        <v>0</v>
      </c>
      <c r="K139" s="146">
        <v>0</v>
      </c>
      <c r="L139" s="146">
        <v>80.73</v>
      </c>
      <c r="M139" s="146">
        <v>0</v>
      </c>
      <c r="N139" s="146">
        <v>0</v>
      </c>
      <c r="O139" s="128"/>
      <c r="P139" s="6" t="s">
        <v>43</v>
      </c>
    </row>
    <row r="140" spans="1:16">
      <c r="A140" s="140">
        <v>649035</v>
      </c>
      <c r="B140" s="282" t="s">
        <v>1315</v>
      </c>
      <c r="C140" s="146">
        <v>0</v>
      </c>
      <c r="D140" s="146">
        <v>90</v>
      </c>
      <c r="E140" s="146">
        <v>0</v>
      </c>
      <c r="F140" s="146">
        <v>90</v>
      </c>
      <c r="G140" s="146">
        <v>90</v>
      </c>
      <c r="H140" s="146">
        <v>90</v>
      </c>
      <c r="I140" s="146">
        <v>90</v>
      </c>
      <c r="J140" s="146">
        <v>90</v>
      </c>
      <c r="K140" s="146">
        <v>90</v>
      </c>
      <c r="L140" s="146">
        <v>90</v>
      </c>
      <c r="M140" s="146">
        <v>0</v>
      </c>
      <c r="N140" s="146">
        <v>90</v>
      </c>
      <c r="O140" s="128"/>
      <c r="P140" s="6" t="s">
        <v>43</v>
      </c>
    </row>
    <row r="141" spans="1:16">
      <c r="A141" s="140">
        <v>649080</v>
      </c>
      <c r="B141" s="282" t="s">
        <v>1316</v>
      </c>
      <c r="C141" s="146">
        <v>0</v>
      </c>
      <c r="D141" s="146">
        <v>11.44</v>
      </c>
      <c r="E141" s="146">
        <v>0</v>
      </c>
      <c r="F141" s="146">
        <v>326.04000000000002</v>
      </c>
      <c r="G141" s="146">
        <v>0</v>
      </c>
      <c r="H141" s="146">
        <v>326.04000000000002</v>
      </c>
      <c r="I141" s="146">
        <v>0</v>
      </c>
      <c r="J141" s="146">
        <v>0</v>
      </c>
      <c r="K141" s="146">
        <v>326.04000000000002</v>
      </c>
      <c r="L141" s="146">
        <v>0</v>
      </c>
      <c r="M141" s="146">
        <v>0</v>
      </c>
      <c r="N141" s="146">
        <v>0</v>
      </c>
      <c r="O141" s="128"/>
      <c r="P141" s="6" t="s">
        <v>43</v>
      </c>
    </row>
    <row r="142" spans="1:16">
      <c r="A142" s="140">
        <v>649081</v>
      </c>
      <c r="B142" s="282" t="s">
        <v>1317</v>
      </c>
      <c r="C142" s="146">
        <v>0</v>
      </c>
      <c r="D142" s="146">
        <v>0</v>
      </c>
      <c r="E142" s="146">
        <v>0</v>
      </c>
      <c r="F142" s="146">
        <v>0</v>
      </c>
      <c r="G142" s="146">
        <v>0</v>
      </c>
      <c r="H142" s="146">
        <v>0</v>
      </c>
      <c r="I142" s="146">
        <v>0</v>
      </c>
      <c r="J142" s="146">
        <v>0</v>
      </c>
      <c r="K142" s="146">
        <v>0</v>
      </c>
      <c r="L142" s="146">
        <v>0</v>
      </c>
      <c r="M142" s="146">
        <v>0</v>
      </c>
      <c r="N142" s="146">
        <v>142.5</v>
      </c>
      <c r="O142" s="128"/>
      <c r="P142" s="6" t="s">
        <v>43</v>
      </c>
    </row>
    <row r="143" spans="1:16">
      <c r="A143" s="140">
        <v>649085</v>
      </c>
      <c r="B143" s="282" t="s">
        <v>1318</v>
      </c>
      <c r="C143" s="146">
        <v>-13783.38</v>
      </c>
      <c r="D143" s="146">
        <v>0</v>
      </c>
      <c r="E143" s="146">
        <v>0</v>
      </c>
      <c r="F143" s="146">
        <v>0</v>
      </c>
      <c r="G143" s="146">
        <v>0</v>
      </c>
      <c r="H143" s="146">
        <v>0</v>
      </c>
      <c r="I143" s="146">
        <v>0</v>
      </c>
      <c r="J143" s="146">
        <v>0</v>
      </c>
      <c r="K143" s="146">
        <v>0</v>
      </c>
      <c r="L143" s="146">
        <v>0</v>
      </c>
      <c r="M143" s="146">
        <v>0</v>
      </c>
      <c r="N143" s="146">
        <v>0</v>
      </c>
      <c r="O143" s="128"/>
      <c r="P143" s="6" t="s">
        <v>43</v>
      </c>
    </row>
    <row r="144" spans="1:16">
      <c r="A144" s="140">
        <v>649095</v>
      </c>
      <c r="B144" s="282" t="s">
        <v>1319</v>
      </c>
      <c r="C144" s="146">
        <v>190.92</v>
      </c>
      <c r="D144" s="146">
        <v>190.92</v>
      </c>
      <c r="E144" s="146">
        <v>197.08</v>
      </c>
      <c r="F144" s="146">
        <v>0</v>
      </c>
      <c r="G144" s="146">
        <v>197.08</v>
      </c>
      <c r="H144" s="146">
        <v>197.08</v>
      </c>
      <c r="I144" s="146">
        <v>197.08</v>
      </c>
      <c r="J144" s="146">
        <v>197.08</v>
      </c>
      <c r="K144" s="146">
        <v>388</v>
      </c>
      <c r="L144" s="146">
        <v>197.08</v>
      </c>
      <c r="M144" s="146">
        <v>394.16</v>
      </c>
      <c r="N144" s="146">
        <v>197.08</v>
      </c>
      <c r="O144" s="128"/>
      <c r="P144" s="6" t="s">
        <v>43</v>
      </c>
    </row>
    <row r="145" spans="1:16">
      <c r="A145" s="141"/>
      <c r="B145" s="13" t="s">
        <v>1320</v>
      </c>
      <c r="C145" s="147">
        <v>-11489.14</v>
      </c>
      <c r="D145" s="147">
        <v>5603.0999999999995</v>
      </c>
      <c r="E145" s="147">
        <v>3319.18</v>
      </c>
      <c r="F145" s="147">
        <v>2950.5099999999998</v>
      </c>
      <c r="G145" s="147">
        <v>3370.59</v>
      </c>
      <c r="H145" s="147">
        <v>4736.3</v>
      </c>
      <c r="I145" s="147">
        <v>4166.0200000000004</v>
      </c>
      <c r="J145" s="147">
        <v>2479.6299999999997</v>
      </c>
      <c r="K145" s="147">
        <v>3703.4599999999996</v>
      </c>
      <c r="L145" s="147">
        <v>3293.94</v>
      </c>
      <c r="M145" s="147">
        <v>3793.04</v>
      </c>
      <c r="N145" s="147">
        <v>3422.87</v>
      </c>
      <c r="O145" s="134"/>
      <c r="P145" s="6"/>
    </row>
    <row r="146" spans="1:16">
      <c r="A146" s="142"/>
      <c r="B146" s="282"/>
      <c r="C146" s="147"/>
      <c r="D146" s="147"/>
      <c r="E146" s="147"/>
      <c r="F146" s="147"/>
      <c r="G146" s="147"/>
      <c r="H146" s="147"/>
      <c r="I146" s="147"/>
      <c r="J146" s="147"/>
      <c r="K146" s="147"/>
      <c r="L146" s="147"/>
      <c r="M146" s="147"/>
      <c r="N146" s="147"/>
      <c r="O146" s="130"/>
      <c r="P146" s="6"/>
    </row>
    <row r="147" spans="1:16">
      <c r="A147" s="140">
        <v>650000</v>
      </c>
      <c r="B147" s="282" t="s">
        <v>1321</v>
      </c>
      <c r="C147" s="153">
        <v>0</v>
      </c>
      <c r="D147" s="153">
        <v>0</v>
      </c>
      <c r="E147" s="153">
        <v>90</v>
      </c>
      <c r="F147" s="153">
        <v>0</v>
      </c>
      <c r="G147" s="153">
        <v>0</v>
      </c>
      <c r="H147" s="153">
        <v>0</v>
      </c>
      <c r="I147" s="153">
        <v>0</v>
      </c>
      <c r="J147" s="153">
        <v>0</v>
      </c>
      <c r="K147" s="153">
        <v>0</v>
      </c>
      <c r="L147" s="153">
        <v>0</v>
      </c>
      <c r="M147" s="153">
        <v>0</v>
      </c>
      <c r="N147" s="153">
        <v>0</v>
      </c>
      <c r="O147" s="128"/>
      <c r="P147" s="6" t="s">
        <v>42</v>
      </c>
    </row>
    <row r="148" spans="1:16">
      <c r="A148" s="140">
        <v>650002</v>
      </c>
      <c r="B148" s="282" t="s">
        <v>1322</v>
      </c>
      <c r="C148" s="153">
        <v>0</v>
      </c>
      <c r="D148" s="153">
        <v>0</v>
      </c>
      <c r="E148" s="153">
        <v>0</v>
      </c>
      <c r="F148" s="153">
        <v>843.27</v>
      </c>
      <c r="G148" s="153">
        <v>0</v>
      </c>
      <c r="H148" s="153">
        <v>0</v>
      </c>
      <c r="I148" s="153">
        <v>0</v>
      </c>
      <c r="J148" s="153">
        <v>0</v>
      </c>
      <c r="K148" s="153">
        <v>0</v>
      </c>
      <c r="L148" s="153">
        <v>0</v>
      </c>
      <c r="M148" s="153">
        <v>0</v>
      </c>
      <c r="N148" s="153">
        <v>0</v>
      </c>
      <c r="O148" s="128"/>
      <c r="P148" s="6" t="s">
        <v>42</v>
      </c>
    </row>
    <row r="149" spans="1:16">
      <c r="A149" s="140">
        <v>650004</v>
      </c>
      <c r="B149" s="282" t="s">
        <v>1323</v>
      </c>
      <c r="C149" s="153">
        <v>-2290.09</v>
      </c>
      <c r="D149" s="153">
        <v>256.88</v>
      </c>
      <c r="E149" s="153">
        <v>242.78</v>
      </c>
      <c r="F149" s="153">
        <v>321.51</v>
      </c>
      <c r="G149" s="153">
        <v>583.72</v>
      </c>
      <c r="H149" s="153">
        <v>170.27</v>
      </c>
      <c r="I149" s="153">
        <v>633.41999999999996</v>
      </c>
      <c r="J149" s="153">
        <v>211.18</v>
      </c>
      <c r="K149" s="153">
        <v>1226.8</v>
      </c>
      <c r="L149" s="153">
        <v>277.7</v>
      </c>
      <c r="M149" s="153">
        <v>652.05999999999995</v>
      </c>
      <c r="N149" s="153">
        <v>216.36</v>
      </c>
      <c r="O149" s="128"/>
      <c r="P149" s="6" t="s">
        <v>42</v>
      </c>
    </row>
    <row r="150" spans="1:16">
      <c r="A150" s="140">
        <v>650007</v>
      </c>
      <c r="B150" s="282" t="s">
        <v>1324</v>
      </c>
      <c r="C150" s="153">
        <v>0</v>
      </c>
      <c r="D150" s="153">
        <v>0</v>
      </c>
      <c r="E150" s="153">
        <v>649.5</v>
      </c>
      <c r="F150" s="153">
        <v>649.5</v>
      </c>
      <c r="G150" s="153">
        <v>0</v>
      </c>
      <c r="H150" s="153">
        <v>0</v>
      </c>
      <c r="I150" s="153">
        <v>0</v>
      </c>
      <c r="J150" s="153">
        <v>0</v>
      </c>
      <c r="K150" s="153">
        <v>624.5</v>
      </c>
      <c r="L150" s="153">
        <v>2104</v>
      </c>
      <c r="M150" s="153">
        <v>0</v>
      </c>
      <c r="N150" s="153">
        <v>805</v>
      </c>
      <c r="O150" s="128"/>
      <c r="P150" s="6" t="s">
        <v>42</v>
      </c>
    </row>
    <row r="151" spans="1:16">
      <c r="A151" s="140">
        <v>650010</v>
      </c>
      <c r="B151" s="282" t="s">
        <v>1325</v>
      </c>
      <c r="C151" s="153">
        <v>0</v>
      </c>
      <c r="D151" s="153">
        <v>104.48</v>
      </c>
      <c r="E151" s="153">
        <v>0</v>
      </c>
      <c r="F151" s="153">
        <v>0</v>
      </c>
      <c r="G151" s="153">
        <v>0</v>
      </c>
      <c r="H151" s="153">
        <v>0</v>
      </c>
      <c r="I151" s="153">
        <v>0</v>
      </c>
      <c r="J151" s="153">
        <v>0</v>
      </c>
      <c r="K151" s="153">
        <v>0</v>
      </c>
      <c r="L151" s="153">
        <v>0</v>
      </c>
      <c r="M151" s="153">
        <v>0</v>
      </c>
      <c r="N151" s="153">
        <v>0</v>
      </c>
      <c r="O151" s="128"/>
      <c r="P151" s="6" t="s">
        <v>42</v>
      </c>
    </row>
    <row r="152" spans="1:16">
      <c r="A152" s="140">
        <v>650012</v>
      </c>
      <c r="B152" s="282" t="s">
        <v>1326</v>
      </c>
      <c r="C152" s="153">
        <v>92</v>
      </c>
      <c r="D152" s="153">
        <v>180</v>
      </c>
      <c r="E152" s="153">
        <v>92</v>
      </c>
      <c r="F152" s="153">
        <v>0</v>
      </c>
      <c r="G152" s="153">
        <v>0</v>
      </c>
      <c r="H152" s="153">
        <v>92</v>
      </c>
      <c r="I152" s="153">
        <v>30</v>
      </c>
      <c r="J152" s="153">
        <v>217</v>
      </c>
      <c r="K152" s="153">
        <v>0</v>
      </c>
      <c r="L152" s="153">
        <v>0</v>
      </c>
      <c r="M152" s="153">
        <v>92</v>
      </c>
      <c r="N152" s="153">
        <v>0</v>
      </c>
      <c r="O152" s="128"/>
      <c r="P152" s="6" t="s">
        <v>42</v>
      </c>
    </row>
    <row r="153" spans="1:16">
      <c r="A153" s="140">
        <v>650013</v>
      </c>
      <c r="B153" s="282" t="s">
        <v>1327</v>
      </c>
      <c r="C153" s="153">
        <v>131.94</v>
      </c>
      <c r="D153" s="153">
        <v>193.99</v>
      </c>
      <c r="E153" s="153">
        <v>352.51</v>
      </c>
      <c r="F153" s="153">
        <v>95.12</v>
      </c>
      <c r="G153" s="153">
        <v>0</v>
      </c>
      <c r="H153" s="153">
        <v>75.72</v>
      </c>
      <c r="I153" s="153">
        <v>0</v>
      </c>
      <c r="J153" s="153">
        <v>268.43</v>
      </c>
      <c r="K153" s="153">
        <v>12.07</v>
      </c>
      <c r="L153" s="153">
        <v>0</v>
      </c>
      <c r="M153" s="153">
        <v>0</v>
      </c>
      <c r="N153" s="153">
        <v>0</v>
      </c>
      <c r="O153" s="128"/>
      <c r="P153" s="6" t="s">
        <v>42</v>
      </c>
    </row>
    <row r="154" spans="1:16">
      <c r="A154" s="140">
        <v>650020</v>
      </c>
      <c r="B154" s="282" t="s">
        <v>1328</v>
      </c>
      <c r="C154" s="153">
        <v>158.55000000000001</v>
      </c>
      <c r="D154" s="153">
        <v>0</v>
      </c>
      <c r="E154" s="153">
        <v>0</v>
      </c>
      <c r="F154" s="153">
        <v>0</v>
      </c>
      <c r="G154" s="153">
        <v>0</v>
      </c>
      <c r="H154" s="153">
        <v>238.88</v>
      </c>
      <c r="I154" s="153">
        <v>0</v>
      </c>
      <c r="J154" s="153">
        <v>0</v>
      </c>
      <c r="K154" s="153">
        <v>0</v>
      </c>
      <c r="L154" s="153">
        <v>0</v>
      </c>
      <c r="M154" s="153">
        <v>0</v>
      </c>
      <c r="N154" s="153">
        <v>299.04000000000002</v>
      </c>
      <c r="O154" s="128"/>
      <c r="P154" s="6" t="s">
        <v>42</v>
      </c>
    </row>
    <row r="155" spans="1:16">
      <c r="A155" s="140">
        <v>650055</v>
      </c>
      <c r="B155" s="282" t="s">
        <v>1329</v>
      </c>
      <c r="C155" s="153">
        <v>0</v>
      </c>
      <c r="D155" s="153">
        <v>819.8</v>
      </c>
      <c r="E155" s="153">
        <v>199.95</v>
      </c>
      <c r="F155" s="153">
        <v>409.9</v>
      </c>
      <c r="G155" s="153">
        <v>204.95</v>
      </c>
      <c r="H155" s="153">
        <v>0</v>
      </c>
      <c r="I155" s="153">
        <v>0</v>
      </c>
      <c r="J155" s="153">
        <v>409.9</v>
      </c>
      <c r="K155" s="153">
        <v>204.95</v>
      </c>
      <c r="L155" s="153">
        <v>204.95</v>
      </c>
      <c r="M155" s="153">
        <v>399.95</v>
      </c>
      <c r="N155" s="153">
        <v>204.95</v>
      </c>
      <c r="O155" s="128"/>
      <c r="P155" s="6" t="s">
        <v>42</v>
      </c>
    </row>
    <row r="156" spans="1:16">
      <c r="A156" s="140">
        <v>650096</v>
      </c>
      <c r="B156" s="282" t="s">
        <v>1330</v>
      </c>
      <c r="C156" s="153">
        <v>0</v>
      </c>
      <c r="D156" s="153">
        <v>0</v>
      </c>
      <c r="E156" s="153">
        <v>0</v>
      </c>
      <c r="F156" s="153">
        <v>0</v>
      </c>
      <c r="G156" s="153">
        <v>0</v>
      </c>
      <c r="H156" s="153">
        <v>0</v>
      </c>
      <c r="I156" s="153">
        <v>0</v>
      </c>
      <c r="J156" s="153">
        <v>0</v>
      </c>
      <c r="K156" s="153">
        <v>117.36</v>
      </c>
      <c r="L156" s="153">
        <v>133.02000000000001</v>
      </c>
      <c r="M156" s="153">
        <v>0</v>
      </c>
      <c r="N156" s="153">
        <v>0</v>
      </c>
      <c r="O156" s="128"/>
      <c r="P156" s="6" t="s">
        <v>42</v>
      </c>
    </row>
    <row r="157" spans="1:16">
      <c r="A157" s="140">
        <v>650110</v>
      </c>
      <c r="B157" s="282" t="s">
        <v>1331</v>
      </c>
      <c r="C157" s="153">
        <v>1648</v>
      </c>
      <c r="D157" s="153">
        <v>1648</v>
      </c>
      <c r="E157" s="153">
        <v>0</v>
      </c>
      <c r="F157" s="153">
        <v>3296.3</v>
      </c>
      <c r="G157" s="153">
        <v>0</v>
      </c>
      <c r="H157" s="153">
        <v>0</v>
      </c>
      <c r="I157" s="153">
        <v>0</v>
      </c>
      <c r="J157" s="153">
        <v>0</v>
      </c>
      <c r="K157" s="153">
        <v>0</v>
      </c>
      <c r="L157" s="153">
        <v>0</v>
      </c>
      <c r="M157" s="153">
        <v>0</v>
      </c>
      <c r="N157" s="153">
        <v>1648</v>
      </c>
      <c r="O157" s="128"/>
      <c r="P157" s="6" t="s">
        <v>42</v>
      </c>
    </row>
    <row r="158" spans="1:16">
      <c r="A158" s="140">
        <v>650114</v>
      </c>
      <c r="B158" s="282" t="s">
        <v>1332</v>
      </c>
      <c r="C158" s="153">
        <v>30</v>
      </c>
      <c r="D158" s="153">
        <v>30</v>
      </c>
      <c r="E158" s="153">
        <v>46</v>
      </c>
      <c r="F158" s="153">
        <v>46</v>
      </c>
      <c r="G158" s="153">
        <v>46</v>
      </c>
      <c r="H158" s="153">
        <v>46</v>
      </c>
      <c r="I158" s="153">
        <v>46</v>
      </c>
      <c r="J158" s="153">
        <v>46</v>
      </c>
      <c r="K158" s="153">
        <v>46</v>
      </c>
      <c r="L158" s="153">
        <v>46</v>
      </c>
      <c r="M158" s="153">
        <v>46</v>
      </c>
      <c r="N158" s="153">
        <v>46</v>
      </c>
      <c r="O158" s="128"/>
      <c r="P158" s="6" t="s">
        <v>42</v>
      </c>
    </row>
    <row r="159" spans="1:16">
      <c r="A159" s="140">
        <v>650119</v>
      </c>
      <c r="B159" s="282" t="s">
        <v>1333</v>
      </c>
      <c r="C159" s="153">
        <v>0</v>
      </c>
      <c r="D159" s="153">
        <v>0</v>
      </c>
      <c r="E159" s="153">
        <v>1648</v>
      </c>
      <c r="F159" s="153">
        <v>0</v>
      </c>
      <c r="G159" s="153">
        <v>0</v>
      </c>
      <c r="H159" s="153">
        <v>1648</v>
      </c>
      <c r="I159" s="153">
        <v>1648</v>
      </c>
      <c r="J159" s="153">
        <v>1648</v>
      </c>
      <c r="K159" s="153">
        <v>1648</v>
      </c>
      <c r="L159" s="153">
        <v>1647.7</v>
      </c>
      <c r="M159" s="153">
        <v>3295.7</v>
      </c>
      <c r="N159" s="153">
        <v>0</v>
      </c>
      <c r="O159" s="128"/>
      <c r="P159" s="6" t="s">
        <v>42</v>
      </c>
    </row>
    <row r="160" spans="1:16">
      <c r="A160" s="140">
        <v>650125</v>
      </c>
      <c r="B160" s="282" t="s">
        <v>1334</v>
      </c>
      <c r="C160" s="153">
        <v>84.95</v>
      </c>
      <c r="D160" s="153">
        <v>84.95</v>
      </c>
      <c r="E160" s="153">
        <v>85.95</v>
      </c>
      <c r="F160" s="153">
        <v>85.95</v>
      </c>
      <c r="G160" s="153">
        <v>85.95</v>
      </c>
      <c r="H160" s="153">
        <v>85.95</v>
      </c>
      <c r="I160" s="153">
        <v>85.95</v>
      </c>
      <c r="J160" s="153">
        <v>85.95</v>
      </c>
      <c r="K160" s="153">
        <v>85.95</v>
      </c>
      <c r="L160" s="153">
        <v>85.95</v>
      </c>
      <c r="M160" s="153">
        <v>85.95</v>
      </c>
      <c r="N160" s="153">
        <v>85.95</v>
      </c>
      <c r="O160" s="128"/>
      <c r="P160" s="6" t="s">
        <v>42</v>
      </c>
    </row>
    <row r="161" spans="1:16">
      <c r="A161" s="140">
        <v>650135</v>
      </c>
      <c r="B161" s="282" t="s">
        <v>1335</v>
      </c>
      <c r="C161" s="153">
        <v>474.84</v>
      </c>
      <c r="D161" s="153">
        <v>460</v>
      </c>
      <c r="E161" s="153">
        <v>460</v>
      </c>
      <c r="F161" s="153">
        <v>460</v>
      </c>
      <c r="G161" s="153">
        <v>460</v>
      </c>
      <c r="H161" s="153">
        <v>460</v>
      </c>
      <c r="I161" s="153">
        <v>460</v>
      </c>
      <c r="J161" s="153">
        <v>460</v>
      </c>
      <c r="K161" s="153">
        <v>460</v>
      </c>
      <c r="L161" s="153">
        <v>460</v>
      </c>
      <c r="M161" s="153">
        <v>935</v>
      </c>
      <c r="N161" s="153">
        <v>460</v>
      </c>
      <c r="O161" s="128"/>
      <c r="P161" s="6" t="s">
        <v>42</v>
      </c>
    </row>
    <row r="162" spans="1:16">
      <c r="A162" s="140">
        <v>650190</v>
      </c>
      <c r="B162" s="282" t="s">
        <v>1336</v>
      </c>
      <c r="C162" s="153">
        <v>-262.82</v>
      </c>
      <c r="D162" s="153">
        <v>596.85</v>
      </c>
      <c r="E162" s="153">
        <v>605.42999999999995</v>
      </c>
      <c r="F162" s="153">
        <v>605.42999999999995</v>
      </c>
      <c r="G162" s="153">
        <v>-502.92</v>
      </c>
      <c r="H162" s="153">
        <v>344.71</v>
      </c>
      <c r="I162" s="153">
        <v>265.68</v>
      </c>
      <c r="J162" s="153">
        <v>265.68</v>
      </c>
      <c r="K162" s="153">
        <v>265.68</v>
      </c>
      <c r="L162" s="153">
        <v>797.04</v>
      </c>
      <c r="M162" s="153">
        <v>517.36</v>
      </c>
      <c r="N162" s="153">
        <v>0</v>
      </c>
      <c r="O162" s="128"/>
      <c r="P162" s="6" t="s">
        <v>42</v>
      </c>
    </row>
    <row r="163" spans="1:16">
      <c r="A163" s="140">
        <v>650195</v>
      </c>
      <c r="B163" s="282" t="s">
        <v>1337</v>
      </c>
      <c r="C163" s="153">
        <v>0</v>
      </c>
      <c r="D163" s="153">
        <v>0</v>
      </c>
      <c r="E163" s="153">
        <v>0</v>
      </c>
      <c r="F163" s="153">
        <v>0</v>
      </c>
      <c r="G163" s="153">
        <v>0</v>
      </c>
      <c r="H163" s="153">
        <v>0</v>
      </c>
      <c r="I163" s="153">
        <v>229.95</v>
      </c>
      <c r="J163" s="153">
        <v>-204.95</v>
      </c>
      <c r="K163" s="153">
        <v>0</v>
      </c>
      <c r="L163" s="153">
        <v>0</v>
      </c>
      <c r="M163" s="153">
        <v>0</v>
      </c>
      <c r="N163" s="153">
        <v>0</v>
      </c>
      <c r="O163" s="128"/>
      <c r="P163" s="6" t="s">
        <v>42</v>
      </c>
    </row>
    <row r="164" spans="1:16">
      <c r="A164" s="140">
        <v>651001</v>
      </c>
      <c r="B164" s="282" t="s">
        <v>1338</v>
      </c>
      <c r="C164" s="153">
        <v>0</v>
      </c>
      <c r="D164" s="153">
        <v>0</v>
      </c>
      <c r="E164" s="153">
        <v>500</v>
      </c>
      <c r="F164" s="153">
        <v>0</v>
      </c>
      <c r="G164" s="153">
        <v>1000</v>
      </c>
      <c r="H164" s="153">
        <v>500</v>
      </c>
      <c r="I164" s="153">
        <v>0</v>
      </c>
      <c r="J164" s="153">
        <v>0</v>
      </c>
      <c r="K164" s="153">
        <v>1500</v>
      </c>
      <c r="L164" s="153">
        <v>0</v>
      </c>
      <c r="M164" s="153">
        <v>0</v>
      </c>
      <c r="N164" s="153">
        <v>0</v>
      </c>
      <c r="O164" s="128"/>
      <c r="P164" s="6" t="s">
        <v>42</v>
      </c>
    </row>
    <row r="165" spans="1:16">
      <c r="A165" s="140">
        <v>651111</v>
      </c>
      <c r="B165" s="282" t="s">
        <v>1339</v>
      </c>
      <c r="C165" s="153">
        <v>4236</v>
      </c>
      <c r="D165" s="153">
        <v>4236</v>
      </c>
      <c r="E165" s="153">
        <v>4236</v>
      </c>
      <c r="F165" s="153">
        <v>5236</v>
      </c>
      <c r="G165" s="153">
        <v>4736</v>
      </c>
      <c r="H165" s="153">
        <v>4736</v>
      </c>
      <c r="I165" s="153">
        <v>4736</v>
      </c>
      <c r="J165" s="153">
        <v>4736</v>
      </c>
      <c r="K165" s="153">
        <v>4736</v>
      </c>
      <c r="L165" s="153">
        <v>4736</v>
      </c>
      <c r="M165" s="153">
        <v>4736</v>
      </c>
      <c r="N165" s="153">
        <v>4736</v>
      </c>
      <c r="O165" s="128"/>
      <c r="P165" s="6" t="s">
        <v>42</v>
      </c>
    </row>
    <row r="166" spans="1:16">
      <c r="A166" s="141"/>
      <c r="B166" s="13" t="s">
        <v>1340</v>
      </c>
      <c r="C166" s="147">
        <v>4303.37</v>
      </c>
      <c r="D166" s="147">
        <v>8610.9500000000007</v>
      </c>
      <c r="E166" s="147">
        <v>9208.119999999999</v>
      </c>
      <c r="F166" s="147">
        <v>12048.98</v>
      </c>
      <c r="G166" s="147">
        <v>6613.7</v>
      </c>
      <c r="H166" s="147">
        <v>8397.5299999999988</v>
      </c>
      <c r="I166" s="147">
        <v>8135</v>
      </c>
      <c r="J166" s="147">
        <v>8143.1900000000005</v>
      </c>
      <c r="K166" s="147">
        <v>10927.31</v>
      </c>
      <c r="L166" s="147">
        <v>10492.36</v>
      </c>
      <c r="M166" s="147">
        <v>10760.02</v>
      </c>
      <c r="N166" s="147">
        <v>8501.2999999999993</v>
      </c>
      <c r="O166" s="128"/>
      <c r="P166" s="6"/>
    </row>
    <row r="167" spans="1:16">
      <c r="A167" s="142"/>
      <c r="B167" s="282"/>
      <c r="C167" s="147"/>
      <c r="D167" s="147"/>
      <c r="E167" s="147"/>
      <c r="F167" s="147"/>
      <c r="G167" s="147"/>
      <c r="H167" s="147"/>
      <c r="I167" s="147"/>
      <c r="J167" s="147"/>
      <c r="K167" s="147"/>
      <c r="L167" s="147"/>
      <c r="M167" s="147"/>
      <c r="N167" s="147"/>
      <c r="O167" s="134"/>
      <c r="P167" s="6"/>
    </row>
    <row r="168" spans="1:16">
      <c r="A168" s="140">
        <v>661000</v>
      </c>
      <c r="B168" s="282" t="s">
        <v>1341</v>
      </c>
      <c r="C168" s="153">
        <v>2364.39</v>
      </c>
      <c r="D168" s="153">
        <v>3047.42</v>
      </c>
      <c r="E168" s="153">
        <v>1759.81</v>
      </c>
      <c r="F168" s="153">
        <v>2619.15</v>
      </c>
      <c r="G168" s="153">
        <v>3072.47</v>
      </c>
      <c r="H168" s="153">
        <v>3127.45</v>
      </c>
      <c r="I168" s="153">
        <v>3125.9</v>
      </c>
      <c r="J168" s="153">
        <v>3117.28</v>
      </c>
      <c r="K168" s="153">
        <v>3225.94</v>
      </c>
      <c r="L168" s="153">
        <v>3340.38</v>
      </c>
      <c r="M168" s="153">
        <v>2914.69</v>
      </c>
      <c r="N168" s="153">
        <v>2770.29</v>
      </c>
      <c r="O168" s="130"/>
      <c r="P168" s="6" t="s">
        <v>40</v>
      </c>
    </row>
    <row r="169" spans="1:16">
      <c r="A169" s="140">
        <v>661700</v>
      </c>
      <c r="B169" s="282" t="s">
        <v>1342</v>
      </c>
      <c r="C169" s="153">
        <v>2179.5</v>
      </c>
      <c r="D169" s="153">
        <v>2620.31</v>
      </c>
      <c r="E169" s="153">
        <v>1562.5</v>
      </c>
      <c r="F169" s="153">
        <v>1124.22</v>
      </c>
      <c r="G169" s="153">
        <v>3673.31</v>
      </c>
      <c r="H169" s="153">
        <v>1721.81</v>
      </c>
      <c r="I169" s="153">
        <v>1445.3</v>
      </c>
      <c r="J169" s="153">
        <v>1946.61</v>
      </c>
      <c r="K169" s="153">
        <v>3190.91</v>
      </c>
      <c r="L169" s="153">
        <v>3938.1</v>
      </c>
      <c r="M169" s="153">
        <v>2788.45</v>
      </c>
      <c r="N169" s="153">
        <v>1624.49</v>
      </c>
      <c r="O169" s="128"/>
      <c r="P169" s="6" t="s">
        <v>40</v>
      </c>
    </row>
    <row r="170" spans="1:16">
      <c r="A170" s="140">
        <v>662000</v>
      </c>
      <c r="B170" s="282" t="s">
        <v>1343</v>
      </c>
      <c r="C170" s="153">
        <v>3030.66</v>
      </c>
      <c r="D170" s="153">
        <v>4541.3500000000004</v>
      </c>
      <c r="E170" s="153">
        <v>4079.6</v>
      </c>
      <c r="F170" s="153">
        <v>3843.14</v>
      </c>
      <c r="G170" s="153">
        <v>3555.46</v>
      </c>
      <c r="H170" s="153">
        <v>3612.99</v>
      </c>
      <c r="I170" s="153">
        <v>3618.03</v>
      </c>
      <c r="J170" s="153">
        <v>3798.25</v>
      </c>
      <c r="K170" s="153">
        <v>3611.77</v>
      </c>
      <c r="L170" s="153">
        <v>3631.75</v>
      </c>
      <c r="M170" s="153">
        <v>3663.24</v>
      </c>
      <c r="N170" s="153">
        <v>3665.89</v>
      </c>
      <c r="O170" s="128"/>
      <c r="P170" s="6" t="s">
        <v>40</v>
      </c>
    </row>
    <row r="171" spans="1:16">
      <c r="A171" s="140">
        <v>663000</v>
      </c>
      <c r="B171" s="282" t="s">
        <v>1344</v>
      </c>
      <c r="C171" s="153">
        <v>6000</v>
      </c>
      <c r="D171" s="153">
        <v>6000</v>
      </c>
      <c r="E171" s="153">
        <v>5999.99</v>
      </c>
      <c r="F171" s="153">
        <v>6000</v>
      </c>
      <c r="G171" s="153">
        <v>5999.99</v>
      </c>
      <c r="H171" s="153">
        <v>6000</v>
      </c>
      <c r="I171" s="153">
        <v>6000</v>
      </c>
      <c r="J171" s="153">
        <v>5999.99</v>
      </c>
      <c r="K171" s="153">
        <v>5999.99</v>
      </c>
      <c r="L171" s="153">
        <v>6000</v>
      </c>
      <c r="M171" s="153">
        <v>6000</v>
      </c>
      <c r="N171" s="153">
        <v>5999.99</v>
      </c>
      <c r="O171" s="128"/>
      <c r="P171" s="6" t="s">
        <v>40</v>
      </c>
    </row>
    <row r="172" spans="1:16">
      <c r="A172" s="140">
        <v>664000</v>
      </c>
      <c r="B172" s="282" t="s">
        <v>1345</v>
      </c>
      <c r="C172" s="153">
        <v>5283.13</v>
      </c>
      <c r="D172" s="153">
        <v>5796.73</v>
      </c>
      <c r="E172" s="153">
        <v>5219.7299999999996</v>
      </c>
      <c r="F172" s="153">
        <v>4745.47</v>
      </c>
      <c r="G172" s="153">
        <v>5042.08</v>
      </c>
      <c r="H172" s="153">
        <v>5180.83</v>
      </c>
      <c r="I172" s="153">
        <v>5086.93</v>
      </c>
      <c r="J172" s="153">
        <v>5590.67</v>
      </c>
      <c r="K172" s="153">
        <v>5391.24</v>
      </c>
      <c r="L172" s="153">
        <v>5404.65</v>
      </c>
      <c r="M172" s="153">
        <v>5736.38</v>
      </c>
      <c r="N172" s="153">
        <v>5640.59</v>
      </c>
      <c r="O172" s="128"/>
      <c r="P172" s="6" t="s">
        <v>40</v>
      </c>
    </row>
    <row r="173" spans="1:16">
      <c r="A173" s="140">
        <v>664100</v>
      </c>
      <c r="B173" s="282" t="s">
        <v>1346</v>
      </c>
      <c r="C173" s="153">
        <v>3795.31</v>
      </c>
      <c r="D173" s="153">
        <v>563.32000000000005</v>
      </c>
      <c r="E173" s="153">
        <v>5096.2</v>
      </c>
      <c r="F173" s="153">
        <v>7068.08</v>
      </c>
      <c r="G173" s="153">
        <v>6062.74</v>
      </c>
      <c r="H173" s="153">
        <v>4383.82</v>
      </c>
      <c r="I173" s="153">
        <v>7260.51</v>
      </c>
      <c r="J173" s="153">
        <v>6428.68</v>
      </c>
      <c r="K173" s="153">
        <v>3986.04</v>
      </c>
      <c r="L173" s="153">
        <v>3926.05</v>
      </c>
      <c r="M173" s="153">
        <v>2625.94</v>
      </c>
      <c r="N173" s="153">
        <v>0</v>
      </c>
      <c r="O173" s="128"/>
      <c r="P173" s="6" t="s">
        <v>40</v>
      </c>
    </row>
    <row r="174" spans="1:16">
      <c r="A174" s="140">
        <v>665000</v>
      </c>
      <c r="B174" s="282" t="s">
        <v>1347</v>
      </c>
      <c r="C174" s="153">
        <v>0</v>
      </c>
      <c r="D174" s="153">
        <v>0</v>
      </c>
      <c r="E174" s="153">
        <v>0</v>
      </c>
      <c r="F174" s="153">
        <v>0</v>
      </c>
      <c r="G174" s="153">
        <v>0</v>
      </c>
      <c r="H174" s="153">
        <v>0</v>
      </c>
      <c r="I174" s="153">
        <v>0</v>
      </c>
      <c r="J174" s="153">
        <v>-600</v>
      </c>
      <c r="K174" s="153">
        <v>0</v>
      </c>
      <c r="L174" s="153">
        <v>0</v>
      </c>
      <c r="M174" s="153">
        <v>0</v>
      </c>
      <c r="N174" s="153">
        <v>0</v>
      </c>
      <c r="O174" s="128"/>
      <c r="P174" s="6" t="s">
        <v>40</v>
      </c>
    </row>
    <row r="175" spans="1:16">
      <c r="A175" s="140">
        <v>669100</v>
      </c>
      <c r="B175" s="282" t="s">
        <v>1348</v>
      </c>
      <c r="C175" s="153">
        <v>1674.06</v>
      </c>
      <c r="D175" s="153">
        <v>1667.86</v>
      </c>
      <c r="E175" s="153">
        <v>1752.75</v>
      </c>
      <c r="F175" s="153">
        <v>1877.06</v>
      </c>
      <c r="G175" s="153">
        <v>2025.32</v>
      </c>
      <c r="H175" s="153">
        <v>1775.59</v>
      </c>
      <c r="I175" s="153">
        <v>1961.05</v>
      </c>
      <c r="J175" s="153">
        <v>1986.54</v>
      </c>
      <c r="K175" s="153">
        <v>1977.02</v>
      </c>
      <c r="L175" s="153">
        <v>2121.31</v>
      </c>
      <c r="M175" s="153">
        <v>1916.81</v>
      </c>
      <c r="N175" s="153">
        <v>1693.8</v>
      </c>
      <c r="O175" s="128"/>
      <c r="P175" s="6" t="s">
        <v>40</v>
      </c>
    </row>
    <row r="176" spans="1:16">
      <c r="A176" s="140">
        <v>669200</v>
      </c>
      <c r="B176" s="282" t="s">
        <v>1349</v>
      </c>
      <c r="C176" s="153">
        <v>502.9</v>
      </c>
      <c r="D176" s="153">
        <v>501.04</v>
      </c>
      <c r="E176" s="153">
        <v>526.54</v>
      </c>
      <c r="F176" s="153">
        <v>563.89</v>
      </c>
      <c r="G176" s="153">
        <v>608.41</v>
      </c>
      <c r="H176" s="153">
        <v>533.39</v>
      </c>
      <c r="I176" s="153">
        <v>589.12</v>
      </c>
      <c r="J176" s="153">
        <v>596.77</v>
      </c>
      <c r="K176" s="153">
        <v>667.54</v>
      </c>
      <c r="L176" s="153">
        <v>771.95</v>
      </c>
      <c r="M176" s="153">
        <v>696.58</v>
      </c>
      <c r="N176" s="153">
        <v>595.21</v>
      </c>
      <c r="O176" s="128"/>
      <c r="P176" s="6" t="s">
        <v>40</v>
      </c>
    </row>
    <row r="177" spans="1:16">
      <c r="A177" s="140">
        <v>669300</v>
      </c>
      <c r="B177" s="282" t="s">
        <v>1350</v>
      </c>
      <c r="C177" s="153">
        <v>1569.36</v>
      </c>
      <c r="D177" s="153">
        <v>1618</v>
      </c>
      <c r="E177" s="153">
        <v>1232.8599999999999</v>
      </c>
      <c r="F177" s="153">
        <v>1232.8599999999999</v>
      </c>
      <c r="G177" s="153">
        <v>1232.8599999999999</v>
      </c>
      <c r="H177" s="153">
        <v>1232.8599999999999</v>
      </c>
      <c r="I177" s="153">
        <v>2003.16</v>
      </c>
      <c r="J177" s="153">
        <v>2388.3000000000002</v>
      </c>
      <c r="K177" s="153">
        <v>1618</v>
      </c>
      <c r="L177" s="153">
        <v>1618</v>
      </c>
      <c r="M177" s="153">
        <v>1232.8599999999999</v>
      </c>
      <c r="N177" s="153">
        <v>1281.8900000000001</v>
      </c>
      <c r="O177" s="128"/>
      <c r="P177" s="6" t="s">
        <v>40</v>
      </c>
    </row>
    <row r="178" spans="1:16">
      <c r="A178" s="140">
        <v>669400</v>
      </c>
      <c r="B178" s="282" t="s">
        <v>1351</v>
      </c>
      <c r="C178" s="153">
        <v>0</v>
      </c>
      <c r="D178" s="153">
        <v>0</v>
      </c>
      <c r="E178" s="153">
        <v>53.82</v>
      </c>
      <c r="F178" s="153">
        <v>33.200000000000003</v>
      </c>
      <c r="G178" s="153">
        <v>0</v>
      </c>
      <c r="H178" s="153">
        <v>0</v>
      </c>
      <c r="I178" s="153">
        <v>0</v>
      </c>
      <c r="J178" s="153">
        <v>0</v>
      </c>
      <c r="K178" s="153">
        <v>0</v>
      </c>
      <c r="L178" s="153">
        <v>0</v>
      </c>
      <c r="M178" s="153">
        <v>0</v>
      </c>
      <c r="N178" s="153">
        <v>0</v>
      </c>
      <c r="O178" s="128"/>
      <c r="P178" s="6" t="s">
        <v>40</v>
      </c>
    </row>
    <row r="179" spans="1:16">
      <c r="A179" s="141"/>
      <c r="B179" s="13" t="s">
        <v>1352</v>
      </c>
      <c r="C179" s="147">
        <v>26399.310000000005</v>
      </c>
      <c r="D179" s="147">
        <v>26356.03</v>
      </c>
      <c r="E179" s="147">
        <v>27283.8</v>
      </c>
      <c r="F179" s="147">
        <v>29107.07</v>
      </c>
      <c r="G179" s="147">
        <v>31272.639999999996</v>
      </c>
      <c r="H179" s="147">
        <v>27568.74</v>
      </c>
      <c r="I179" s="147">
        <v>31089.999999999996</v>
      </c>
      <c r="J179" s="147">
        <v>31253.09</v>
      </c>
      <c r="K179" s="147">
        <v>29668.45</v>
      </c>
      <c r="L179" s="147">
        <v>30752.19</v>
      </c>
      <c r="M179" s="147">
        <v>27574.95</v>
      </c>
      <c r="N179" s="147">
        <v>23272.149999999998</v>
      </c>
      <c r="O179" s="128"/>
      <c r="P179" s="6"/>
    </row>
    <row r="180" spans="1:16">
      <c r="A180" s="141"/>
      <c r="B180" s="13"/>
      <c r="C180" s="147"/>
      <c r="D180" s="147"/>
      <c r="E180" s="147"/>
      <c r="F180" s="147"/>
      <c r="G180" s="147"/>
      <c r="H180" s="147"/>
      <c r="I180" s="147"/>
      <c r="J180" s="147"/>
      <c r="K180" s="147"/>
      <c r="L180" s="147"/>
      <c r="M180" s="147"/>
      <c r="N180" s="147"/>
      <c r="O180" s="128"/>
      <c r="P180" s="6"/>
    </row>
    <row r="181" spans="1:16">
      <c r="A181" s="141"/>
      <c r="B181" s="13" t="s">
        <v>1353</v>
      </c>
      <c r="C181" s="147">
        <v>54852.020000000004</v>
      </c>
      <c r="D181" s="147">
        <v>90203.91</v>
      </c>
      <c r="E181" s="147">
        <v>68668.459999999992</v>
      </c>
      <c r="F181" s="147">
        <v>72659.700000000012</v>
      </c>
      <c r="G181" s="147">
        <v>69470.289999999994</v>
      </c>
      <c r="H181" s="147">
        <v>71754.930000000008</v>
      </c>
      <c r="I181" s="147">
        <v>76980.430000000008</v>
      </c>
      <c r="J181" s="147">
        <v>77412.45</v>
      </c>
      <c r="K181" s="147">
        <v>81903.56</v>
      </c>
      <c r="L181" s="147">
        <v>90597.489999999991</v>
      </c>
      <c r="M181" s="147">
        <v>80342.51999999999</v>
      </c>
      <c r="N181" s="147">
        <v>71151.73</v>
      </c>
      <c r="O181" s="134"/>
      <c r="P181" s="6"/>
    </row>
    <row r="182" spans="1:16">
      <c r="A182" s="141"/>
      <c r="B182" s="13"/>
      <c r="C182" s="147"/>
      <c r="D182" s="147"/>
      <c r="E182" s="147"/>
      <c r="F182" s="147"/>
      <c r="G182" s="147"/>
      <c r="H182" s="147"/>
      <c r="I182" s="147"/>
      <c r="J182" s="147"/>
      <c r="K182" s="147"/>
      <c r="L182" s="147"/>
      <c r="M182" s="147"/>
      <c r="N182" s="147"/>
      <c r="O182" s="130"/>
      <c r="P182" s="6"/>
    </row>
    <row r="183" spans="1:16">
      <c r="A183" s="141"/>
      <c r="B183" s="13" t="s">
        <v>1354</v>
      </c>
      <c r="C183" s="147">
        <v>332526.70999999996</v>
      </c>
      <c r="D183" s="147">
        <v>285723.5</v>
      </c>
      <c r="E183" s="147">
        <v>317416.02</v>
      </c>
      <c r="F183" s="147">
        <v>320366.57000000007</v>
      </c>
      <c r="G183" s="147">
        <v>319227.28999999998</v>
      </c>
      <c r="H183" s="147">
        <v>296900.03999999998</v>
      </c>
      <c r="I183" s="147">
        <v>287267.61000000004</v>
      </c>
      <c r="J183" s="147">
        <v>288940.87</v>
      </c>
      <c r="K183" s="147">
        <v>276162.64</v>
      </c>
      <c r="L183" s="147">
        <v>250621</v>
      </c>
      <c r="M183" s="147">
        <v>264341.77</v>
      </c>
      <c r="N183" s="147">
        <v>284552.53000000003</v>
      </c>
      <c r="O183" s="134"/>
      <c r="P183" s="6"/>
    </row>
    <row r="184" spans="1:16">
      <c r="A184" s="141"/>
      <c r="B184" s="13"/>
      <c r="C184" s="147"/>
      <c r="D184" s="147"/>
      <c r="E184" s="147"/>
      <c r="F184" s="147"/>
      <c r="G184" s="147"/>
      <c r="H184" s="147"/>
      <c r="I184" s="147"/>
      <c r="J184" s="147"/>
      <c r="K184" s="147"/>
      <c r="L184" s="147"/>
      <c r="M184" s="147"/>
      <c r="N184" s="147"/>
      <c r="O184" s="130"/>
      <c r="P184" s="6"/>
    </row>
    <row r="185" spans="1:16">
      <c r="A185" s="140">
        <v>671000</v>
      </c>
      <c r="B185" s="282" t="s">
        <v>50</v>
      </c>
      <c r="C185" s="153">
        <v>10506.2</v>
      </c>
      <c r="D185" s="153">
        <v>10652.92</v>
      </c>
      <c r="E185" s="153">
        <v>10338</v>
      </c>
      <c r="F185" s="153">
        <v>10617.32</v>
      </c>
      <c r="G185" s="153">
        <v>10808.22</v>
      </c>
      <c r="H185" s="153">
        <v>10689.18</v>
      </c>
      <c r="I185" s="153">
        <v>10138.01</v>
      </c>
      <c r="J185" s="153">
        <v>10016.82</v>
      </c>
      <c r="K185" s="153">
        <v>10074.719999999999</v>
      </c>
      <c r="L185" s="153">
        <v>9846.82</v>
      </c>
      <c r="M185" s="153">
        <v>9383.51</v>
      </c>
      <c r="N185" s="153">
        <v>9478.82</v>
      </c>
      <c r="O185" s="134"/>
      <c r="P185" s="6" t="s">
        <v>51</v>
      </c>
    </row>
    <row r="186" spans="1:16">
      <c r="A186" s="141"/>
      <c r="B186" s="13" t="s">
        <v>1355</v>
      </c>
      <c r="C186" s="147">
        <v>10506.2</v>
      </c>
      <c r="D186" s="147">
        <v>10652.92</v>
      </c>
      <c r="E186" s="147">
        <v>10338</v>
      </c>
      <c r="F186" s="147">
        <v>10617.32</v>
      </c>
      <c r="G186" s="147">
        <v>10808.22</v>
      </c>
      <c r="H186" s="147">
        <v>10689.18</v>
      </c>
      <c r="I186" s="147">
        <v>10138.01</v>
      </c>
      <c r="J186" s="147">
        <v>10016.82</v>
      </c>
      <c r="K186" s="147">
        <v>10074.719999999999</v>
      </c>
      <c r="L186" s="147">
        <v>9846.82</v>
      </c>
      <c r="M186" s="147">
        <v>9383.51</v>
      </c>
      <c r="N186" s="147">
        <v>9478.82</v>
      </c>
      <c r="O186" s="130"/>
      <c r="P186" s="6"/>
    </row>
    <row r="187" spans="1:16">
      <c r="A187" s="142"/>
      <c r="B187" s="282"/>
      <c r="C187" s="147"/>
      <c r="D187" s="147"/>
      <c r="E187" s="147"/>
      <c r="F187" s="147"/>
      <c r="G187" s="147"/>
      <c r="H187" s="147"/>
      <c r="I187" s="147"/>
      <c r="J187" s="147"/>
      <c r="K187" s="147"/>
      <c r="L187" s="147"/>
      <c r="M187" s="147"/>
      <c r="N187" s="147"/>
      <c r="O187" s="128"/>
    </row>
    <row r="188" spans="1:16">
      <c r="A188" s="143">
        <v>671001</v>
      </c>
      <c r="B188" s="282" t="s">
        <v>1356</v>
      </c>
      <c r="C188" s="153">
        <v>12671.57</v>
      </c>
      <c r="D188" s="153">
        <v>12671.57</v>
      </c>
      <c r="E188" s="153">
        <v>31018</v>
      </c>
      <c r="F188" s="153">
        <v>31018</v>
      </c>
      <c r="G188" s="153">
        <v>31018</v>
      </c>
      <c r="H188" s="153">
        <v>31018</v>
      </c>
      <c r="I188" s="153">
        <v>31018</v>
      </c>
      <c r="J188" s="153">
        <v>31018</v>
      </c>
      <c r="K188" s="153">
        <v>31018</v>
      </c>
      <c r="L188" s="153">
        <v>31018</v>
      </c>
      <c r="M188" s="153">
        <v>31018</v>
      </c>
      <c r="N188" s="153">
        <v>43100.82</v>
      </c>
      <c r="O188" s="134"/>
      <c r="P188" s="6" t="s">
        <v>66</v>
      </c>
    </row>
    <row r="189" spans="1:16">
      <c r="A189" s="143">
        <v>672000</v>
      </c>
      <c r="B189" s="282" t="s">
        <v>1357</v>
      </c>
      <c r="C189" s="153">
        <v>2643.5</v>
      </c>
      <c r="D189" s="153">
        <v>2643.5</v>
      </c>
      <c r="E189" s="153">
        <v>2643.5</v>
      </c>
      <c r="F189" s="153">
        <v>2643.5</v>
      </c>
      <c r="G189" s="153">
        <v>2643.5</v>
      </c>
      <c r="H189" s="153">
        <v>2643.5</v>
      </c>
      <c r="I189" s="153">
        <v>2643.5</v>
      </c>
      <c r="J189" s="153">
        <v>2643.5</v>
      </c>
      <c r="K189" s="153">
        <v>2643.5</v>
      </c>
      <c r="L189" s="153">
        <v>2643.5</v>
      </c>
      <c r="M189" s="153">
        <v>2643.5</v>
      </c>
      <c r="N189" s="153">
        <v>3733.25</v>
      </c>
      <c r="O189" s="130"/>
      <c r="P189" s="6" t="s">
        <v>64</v>
      </c>
    </row>
    <row r="190" spans="1:16">
      <c r="A190" s="143">
        <v>671900</v>
      </c>
      <c r="B190" s="282" t="s">
        <v>1358</v>
      </c>
      <c r="C190" s="153">
        <v>0</v>
      </c>
      <c r="D190" s="153">
        <v>0</v>
      </c>
      <c r="E190" s="153">
        <v>1387</v>
      </c>
      <c r="F190" s="153">
        <v>0</v>
      </c>
      <c r="G190" s="153">
        <v>0</v>
      </c>
      <c r="H190" s="153">
        <v>0</v>
      </c>
      <c r="I190" s="153">
        <v>0</v>
      </c>
      <c r="J190" s="153">
        <v>3675.1</v>
      </c>
      <c r="K190" s="153">
        <v>0</v>
      </c>
      <c r="L190" s="153">
        <v>0</v>
      </c>
      <c r="M190" s="153">
        <v>200</v>
      </c>
      <c r="N190" s="153">
        <v>225</v>
      </c>
      <c r="O190" s="128"/>
      <c r="P190" s="6" t="s">
        <v>64</v>
      </c>
    </row>
    <row r="191" spans="1:16">
      <c r="A191" s="129"/>
      <c r="B191" s="13" t="s">
        <v>1359</v>
      </c>
      <c r="C191" s="147">
        <v>15315.07</v>
      </c>
      <c r="D191" s="147">
        <v>15315.07</v>
      </c>
      <c r="E191" s="147">
        <v>35048.5</v>
      </c>
      <c r="F191" s="147">
        <v>33661.5</v>
      </c>
      <c r="G191" s="147">
        <v>33661.5</v>
      </c>
      <c r="H191" s="147">
        <v>33661.5</v>
      </c>
      <c r="I191" s="147">
        <v>33661.5</v>
      </c>
      <c r="J191" s="147">
        <v>37336.6</v>
      </c>
      <c r="K191" s="147">
        <v>33661.5</v>
      </c>
      <c r="L191" s="147">
        <v>33661.5</v>
      </c>
      <c r="M191" s="147">
        <v>33861.5</v>
      </c>
      <c r="N191" s="147">
        <v>47059.07</v>
      </c>
      <c r="O191" s="128"/>
    </row>
    <row r="193" spans="1:16">
      <c r="A193" s="141"/>
      <c r="B193" s="13" t="s">
        <v>1360</v>
      </c>
      <c r="C193" s="147">
        <v>25821.27</v>
      </c>
      <c r="D193" s="147">
        <v>25967.989999999998</v>
      </c>
      <c r="E193" s="147">
        <v>45386.5</v>
      </c>
      <c r="F193" s="147">
        <v>44278.82</v>
      </c>
      <c r="G193" s="147">
        <v>44469.72</v>
      </c>
      <c r="H193" s="147">
        <v>44350.68</v>
      </c>
      <c r="I193" s="147">
        <v>43799.51</v>
      </c>
      <c r="J193" s="147">
        <v>47353.42</v>
      </c>
      <c r="K193" s="147">
        <v>43736.22</v>
      </c>
      <c r="L193" s="147">
        <v>43508.32</v>
      </c>
      <c r="M193" s="147">
        <v>43245.01</v>
      </c>
      <c r="N193" s="147">
        <v>56537.89</v>
      </c>
      <c r="O193" s="134"/>
    </row>
    <row r="194" spans="1:16">
      <c r="A194" s="141"/>
      <c r="B194" s="13"/>
      <c r="C194" s="147"/>
      <c r="D194" s="147"/>
      <c r="E194" s="147"/>
      <c r="F194" s="147"/>
      <c r="G194" s="147"/>
      <c r="H194" s="147"/>
      <c r="I194" s="147"/>
      <c r="J194" s="147"/>
      <c r="K194" s="147"/>
      <c r="L194" s="147"/>
      <c r="M194" s="147"/>
      <c r="N194" s="147"/>
      <c r="O194" s="130"/>
    </row>
    <row r="195" spans="1:16">
      <c r="A195" s="141"/>
      <c r="B195" s="13" t="s">
        <v>1361</v>
      </c>
      <c r="C195" s="147">
        <v>80673.290000000008</v>
      </c>
      <c r="D195" s="147">
        <v>116171.9</v>
      </c>
      <c r="E195" s="147">
        <v>114054.95999999999</v>
      </c>
      <c r="F195" s="147">
        <v>116938.52000000002</v>
      </c>
      <c r="G195" s="147">
        <v>113940.01</v>
      </c>
      <c r="H195" s="147">
        <v>116105.61000000002</v>
      </c>
      <c r="I195" s="147">
        <v>120779.94</v>
      </c>
      <c r="J195" s="147">
        <v>124765.87</v>
      </c>
      <c r="K195" s="147">
        <v>125639.78</v>
      </c>
      <c r="L195" s="147">
        <v>134105.81</v>
      </c>
      <c r="M195" s="147">
        <v>123587.53</v>
      </c>
      <c r="N195" s="147">
        <v>127689.62</v>
      </c>
      <c r="O195" s="134"/>
      <c r="P195" s="6"/>
    </row>
    <row r="196" spans="1:16">
      <c r="A196" s="141"/>
      <c r="B196" s="13"/>
      <c r="C196" s="147"/>
      <c r="D196" s="147"/>
      <c r="E196" s="147"/>
      <c r="F196" s="147"/>
      <c r="G196" s="147"/>
      <c r="H196" s="147"/>
      <c r="I196" s="147"/>
      <c r="J196" s="147"/>
      <c r="K196" s="147"/>
      <c r="L196" s="147"/>
      <c r="M196" s="147"/>
      <c r="N196" s="147"/>
      <c r="O196" s="130"/>
      <c r="P196" s="6"/>
    </row>
    <row r="197" spans="1:16">
      <c r="A197" s="141"/>
      <c r="B197" s="13" t="s">
        <v>1362</v>
      </c>
      <c r="C197" s="147">
        <v>306705.43999999994</v>
      </c>
      <c r="D197" s="147">
        <v>259755.51</v>
      </c>
      <c r="E197" s="147">
        <v>272029.52</v>
      </c>
      <c r="F197" s="147">
        <v>276087.75000000006</v>
      </c>
      <c r="G197" s="147">
        <v>274757.56999999995</v>
      </c>
      <c r="H197" s="147">
        <v>252549.36</v>
      </c>
      <c r="I197" s="147">
        <v>243468.10000000003</v>
      </c>
      <c r="J197" s="147">
        <v>241587.45</v>
      </c>
      <c r="K197" s="147">
        <v>232426.42</v>
      </c>
      <c r="L197" s="147">
        <v>207112.68</v>
      </c>
      <c r="M197" s="147">
        <v>221096.76</v>
      </c>
      <c r="N197" s="147">
        <v>228014.64</v>
      </c>
      <c r="O197" s="134"/>
      <c r="P197" s="6"/>
    </row>
    <row r="198" spans="1:16">
      <c r="A198" s="142"/>
      <c r="B198" s="282"/>
      <c r="C198" s="147"/>
      <c r="D198" s="147"/>
      <c r="E198" s="147"/>
      <c r="F198" s="147"/>
      <c r="G198" s="147"/>
      <c r="H198" s="147"/>
      <c r="I198" s="147"/>
      <c r="J198" s="147"/>
      <c r="K198" s="147"/>
      <c r="L198" s="147"/>
      <c r="M198" s="147"/>
      <c r="N198" s="147"/>
      <c r="O198" s="130"/>
      <c r="P198" s="6"/>
    </row>
    <row r="199" spans="1:16">
      <c r="A199" s="140">
        <v>673001</v>
      </c>
      <c r="B199" s="282" t="s">
        <v>1363</v>
      </c>
      <c r="C199" s="153">
        <v>10320</v>
      </c>
      <c r="D199" s="153">
        <v>0</v>
      </c>
      <c r="E199" s="153">
        <v>0</v>
      </c>
      <c r="F199" s="153">
        <v>2832.35</v>
      </c>
      <c r="G199" s="153">
        <v>1796</v>
      </c>
      <c r="H199" s="153">
        <v>2270</v>
      </c>
      <c r="I199" s="153">
        <v>0</v>
      </c>
      <c r="J199" s="153">
        <v>8680</v>
      </c>
      <c r="K199" s="153">
        <v>2140</v>
      </c>
      <c r="L199" s="153">
        <v>4515</v>
      </c>
      <c r="M199" s="153">
        <v>0</v>
      </c>
      <c r="N199" s="153">
        <v>0</v>
      </c>
      <c r="O199" s="134"/>
      <c r="P199" s="6" t="s">
        <v>71</v>
      </c>
    </row>
    <row r="200" spans="1:16">
      <c r="A200" s="140">
        <v>673002</v>
      </c>
      <c r="B200" s="282" t="s">
        <v>72</v>
      </c>
      <c r="C200" s="153">
        <v>0</v>
      </c>
      <c r="D200" s="153">
        <v>298.29000000000002</v>
      </c>
      <c r="E200" s="153">
        <v>0</v>
      </c>
      <c r="F200" s="153">
        <v>0</v>
      </c>
      <c r="G200" s="153">
        <v>0</v>
      </c>
      <c r="H200" s="153">
        <v>298.25</v>
      </c>
      <c r="I200" s="153">
        <v>0</v>
      </c>
      <c r="J200" s="153">
        <v>0</v>
      </c>
      <c r="K200" s="153">
        <v>2041.77</v>
      </c>
      <c r="L200" s="153">
        <v>562.54999999999995</v>
      </c>
      <c r="M200" s="153">
        <v>0</v>
      </c>
      <c r="N200" s="153">
        <v>0</v>
      </c>
      <c r="O200" s="130"/>
      <c r="P200" s="6" t="s">
        <v>71</v>
      </c>
    </row>
    <row r="201" spans="1:16">
      <c r="A201" s="140">
        <v>673003</v>
      </c>
      <c r="B201" s="282" t="s">
        <v>1364</v>
      </c>
      <c r="C201" s="153">
        <v>0</v>
      </c>
      <c r="D201" s="153">
        <v>0</v>
      </c>
      <c r="E201" s="153">
        <v>0</v>
      </c>
      <c r="F201" s="153">
        <v>0</v>
      </c>
      <c r="G201" s="153">
        <v>0</v>
      </c>
      <c r="H201" s="153">
        <v>0</v>
      </c>
      <c r="I201" s="153">
        <v>0</v>
      </c>
      <c r="J201" s="153">
        <v>1324.59</v>
      </c>
      <c r="K201" s="153">
        <v>3358.27</v>
      </c>
      <c r="L201" s="153">
        <v>0</v>
      </c>
      <c r="M201" s="153">
        <v>757.75</v>
      </c>
      <c r="N201" s="153">
        <v>2834.1</v>
      </c>
      <c r="O201" s="128"/>
      <c r="P201" s="6" t="s">
        <v>71</v>
      </c>
    </row>
    <row r="202" spans="1:16">
      <c r="A202" s="140">
        <v>673007</v>
      </c>
      <c r="B202" s="282" t="s">
        <v>1365</v>
      </c>
      <c r="C202" s="153">
        <v>0</v>
      </c>
      <c r="D202" s="153">
        <v>0</v>
      </c>
      <c r="E202" s="153">
        <v>0</v>
      </c>
      <c r="F202" s="153">
        <v>0</v>
      </c>
      <c r="G202" s="153">
        <v>1181.77</v>
      </c>
      <c r="H202" s="153">
        <v>59.01</v>
      </c>
      <c r="I202" s="153">
        <v>0</v>
      </c>
      <c r="J202" s="153">
        <v>86.96</v>
      </c>
      <c r="K202" s="153">
        <v>0</v>
      </c>
      <c r="L202" s="153">
        <v>0</v>
      </c>
      <c r="M202" s="153">
        <v>0</v>
      </c>
      <c r="N202" s="153">
        <v>529.86</v>
      </c>
      <c r="O202" s="128"/>
      <c r="P202" s="6" t="s">
        <v>71</v>
      </c>
    </row>
    <row r="203" spans="1:16">
      <c r="A203" s="140">
        <v>673011</v>
      </c>
      <c r="B203" s="282" t="s">
        <v>1366</v>
      </c>
      <c r="C203" s="153">
        <v>0</v>
      </c>
      <c r="D203" s="153">
        <v>325</v>
      </c>
      <c r="E203" s="153">
        <v>0</v>
      </c>
      <c r="F203" s="153">
        <v>394</v>
      </c>
      <c r="G203" s="153">
        <v>0</v>
      </c>
      <c r="H203" s="153">
        <v>69</v>
      </c>
      <c r="I203" s="153">
        <v>325</v>
      </c>
      <c r="J203" s="153">
        <v>0</v>
      </c>
      <c r="K203" s="153">
        <v>0</v>
      </c>
      <c r="L203" s="153">
        <v>4110</v>
      </c>
      <c r="M203" s="153">
        <v>565</v>
      </c>
      <c r="N203" s="153">
        <v>1575</v>
      </c>
      <c r="O203" s="128"/>
      <c r="P203" s="6" t="s">
        <v>71</v>
      </c>
    </row>
    <row r="204" spans="1:16">
      <c r="A204" s="140">
        <v>673012</v>
      </c>
      <c r="B204" s="282" t="s">
        <v>1367</v>
      </c>
      <c r="C204" s="153">
        <v>0</v>
      </c>
      <c r="D204" s="153">
        <v>265.17</v>
      </c>
      <c r="E204" s="153">
        <v>0</v>
      </c>
      <c r="F204" s="153">
        <v>253.99</v>
      </c>
      <c r="G204" s="153">
        <v>219.17</v>
      </c>
      <c r="H204" s="153">
        <v>473.2</v>
      </c>
      <c r="I204" s="153">
        <v>0</v>
      </c>
      <c r="J204" s="153">
        <v>0</v>
      </c>
      <c r="K204" s="153">
        <v>220.72</v>
      </c>
      <c r="L204" s="153">
        <v>0</v>
      </c>
      <c r="M204" s="153">
        <v>425.67</v>
      </c>
      <c r="N204" s="153">
        <v>0</v>
      </c>
      <c r="O204" s="128"/>
      <c r="P204" s="6" t="s">
        <v>71</v>
      </c>
    </row>
    <row r="205" spans="1:16">
      <c r="A205" s="140">
        <v>673017</v>
      </c>
      <c r="B205" s="282" t="s">
        <v>1368</v>
      </c>
      <c r="C205" s="153">
        <v>0</v>
      </c>
      <c r="D205" s="153">
        <v>279</v>
      </c>
      <c r="E205" s="153">
        <v>0</v>
      </c>
      <c r="F205" s="153">
        <v>0</v>
      </c>
      <c r="G205" s="153">
        <v>0</v>
      </c>
      <c r="H205" s="153">
        <v>0</v>
      </c>
      <c r="I205" s="153">
        <v>0</v>
      </c>
      <c r="J205" s="153">
        <v>479</v>
      </c>
      <c r="K205" s="153">
        <v>0</v>
      </c>
      <c r="L205" s="153">
        <v>0</v>
      </c>
      <c r="M205" s="153">
        <v>0</v>
      </c>
      <c r="N205" s="153">
        <v>0</v>
      </c>
      <c r="O205" s="128"/>
      <c r="P205" s="6" t="s">
        <v>71</v>
      </c>
    </row>
    <row r="206" spans="1:16">
      <c r="A206" s="140">
        <v>673018</v>
      </c>
      <c r="B206" s="282" t="s">
        <v>1369</v>
      </c>
      <c r="C206" s="153">
        <v>0</v>
      </c>
      <c r="D206" s="153">
        <v>0</v>
      </c>
      <c r="E206" s="153">
        <v>0</v>
      </c>
      <c r="F206" s="153">
        <v>0</v>
      </c>
      <c r="G206" s="153">
        <v>0</v>
      </c>
      <c r="H206" s="153">
        <v>0</v>
      </c>
      <c r="I206" s="153">
        <v>0</v>
      </c>
      <c r="J206" s="153">
        <v>329</v>
      </c>
      <c r="K206" s="153">
        <v>0</v>
      </c>
      <c r="L206" s="153">
        <v>0</v>
      </c>
      <c r="M206" s="153">
        <v>0</v>
      </c>
      <c r="N206" s="153">
        <v>0</v>
      </c>
      <c r="O206" s="128"/>
      <c r="P206" s="6" t="s">
        <v>71</v>
      </c>
    </row>
    <row r="207" spans="1:16">
      <c r="A207" s="140">
        <v>673023</v>
      </c>
      <c r="B207" s="282" t="s">
        <v>1370</v>
      </c>
      <c r="C207" s="153">
        <v>261.8</v>
      </c>
      <c r="D207" s="153">
        <v>0</v>
      </c>
      <c r="E207" s="153">
        <v>0</v>
      </c>
      <c r="F207" s="153">
        <v>20.52</v>
      </c>
      <c r="G207" s="153">
        <v>266.58</v>
      </c>
      <c r="H207" s="153">
        <v>0</v>
      </c>
      <c r="I207" s="153">
        <v>0</v>
      </c>
      <c r="J207" s="153">
        <v>973.56</v>
      </c>
      <c r="K207" s="153">
        <v>0</v>
      </c>
      <c r="L207" s="153">
        <v>0</v>
      </c>
      <c r="M207" s="153">
        <v>0</v>
      </c>
      <c r="N207" s="153">
        <v>209.06</v>
      </c>
      <c r="O207" s="128"/>
      <c r="P207" s="6" t="s">
        <v>71</v>
      </c>
    </row>
    <row r="208" spans="1:16">
      <c r="A208" s="140">
        <v>673026</v>
      </c>
      <c r="B208" s="282" t="s">
        <v>1371</v>
      </c>
      <c r="C208" s="153">
        <v>0</v>
      </c>
      <c r="D208" s="153">
        <v>0</v>
      </c>
      <c r="E208" s="153">
        <v>0</v>
      </c>
      <c r="F208" s="153">
        <v>0</v>
      </c>
      <c r="G208" s="153">
        <v>0</v>
      </c>
      <c r="H208" s="153">
        <v>809.06</v>
      </c>
      <c r="I208" s="153">
        <v>0</v>
      </c>
      <c r="J208" s="153">
        <v>809.06</v>
      </c>
      <c r="K208" s="153">
        <v>0</v>
      </c>
      <c r="L208" s="153">
        <v>0</v>
      </c>
      <c r="M208" s="153">
        <v>1550.86</v>
      </c>
      <c r="N208" s="153">
        <v>0</v>
      </c>
      <c r="O208" s="128"/>
      <c r="P208" s="6" t="s">
        <v>71</v>
      </c>
    </row>
    <row r="209" spans="1:16">
      <c r="A209" s="140">
        <v>673027</v>
      </c>
      <c r="B209" s="282" t="s">
        <v>1372</v>
      </c>
      <c r="C209" s="153">
        <v>0</v>
      </c>
      <c r="D209" s="153">
        <v>0</v>
      </c>
      <c r="E209" s="153">
        <v>0</v>
      </c>
      <c r="F209" s="153">
        <v>324.70999999999998</v>
      </c>
      <c r="G209" s="153">
        <v>0</v>
      </c>
      <c r="H209" s="153">
        <v>0</v>
      </c>
      <c r="I209" s="153">
        <v>0</v>
      </c>
      <c r="J209" s="153">
        <v>0</v>
      </c>
      <c r="K209" s="153">
        <v>0</v>
      </c>
      <c r="L209" s="153">
        <v>0</v>
      </c>
      <c r="M209" s="153">
        <v>0</v>
      </c>
      <c r="N209" s="153">
        <v>0</v>
      </c>
      <c r="O209" s="128"/>
      <c r="P209" s="6" t="s">
        <v>71</v>
      </c>
    </row>
    <row r="210" spans="1:16">
      <c r="A210" s="140">
        <v>673029</v>
      </c>
      <c r="B210" s="282" t="s">
        <v>1373</v>
      </c>
      <c r="C210" s="153">
        <v>80</v>
      </c>
      <c r="D210" s="153">
        <v>1240</v>
      </c>
      <c r="E210" s="153">
        <v>0</v>
      </c>
      <c r="F210" s="153">
        <v>0</v>
      </c>
      <c r="G210" s="153">
        <v>820</v>
      </c>
      <c r="H210" s="153">
        <v>240</v>
      </c>
      <c r="I210" s="153">
        <v>0</v>
      </c>
      <c r="J210" s="153">
        <v>480</v>
      </c>
      <c r="K210" s="153">
        <v>0</v>
      </c>
      <c r="L210" s="153">
        <v>790</v>
      </c>
      <c r="M210" s="153">
        <v>0</v>
      </c>
      <c r="N210" s="153">
        <v>200</v>
      </c>
      <c r="O210" s="128"/>
      <c r="P210" s="6" t="s">
        <v>71</v>
      </c>
    </row>
    <row r="211" spans="1:16">
      <c r="A211" s="140">
        <v>673037</v>
      </c>
      <c r="B211" s="282" t="s">
        <v>1374</v>
      </c>
      <c r="C211" s="153">
        <v>0</v>
      </c>
      <c r="D211" s="153">
        <v>78.45</v>
      </c>
      <c r="E211" s="153">
        <v>0</v>
      </c>
      <c r="F211" s="153">
        <v>0</v>
      </c>
      <c r="G211" s="153">
        <v>55.99</v>
      </c>
      <c r="H211" s="153">
        <v>0</v>
      </c>
      <c r="I211" s="153">
        <v>0</v>
      </c>
      <c r="J211" s="153">
        <v>0</v>
      </c>
      <c r="K211" s="153">
        <v>0</v>
      </c>
      <c r="L211" s="153">
        <v>0</v>
      </c>
      <c r="M211" s="153">
        <v>0</v>
      </c>
      <c r="N211" s="153">
        <v>0</v>
      </c>
      <c r="O211" s="128"/>
      <c r="P211" s="6" t="s">
        <v>71</v>
      </c>
    </row>
    <row r="212" spans="1:16">
      <c r="A212" s="140">
        <v>673050</v>
      </c>
      <c r="B212" s="282" t="s">
        <v>1375</v>
      </c>
      <c r="C212" s="153">
        <v>0</v>
      </c>
      <c r="D212" s="153">
        <v>0</v>
      </c>
      <c r="E212" s="153">
        <v>0</v>
      </c>
      <c r="F212" s="153">
        <v>0</v>
      </c>
      <c r="G212" s="153">
        <v>0</v>
      </c>
      <c r="H212" s="153">
        <v>0</v>
      </c>
      <c r="I212" s="153">
        <v>0</v>
      </c>
      <c r="J212" s="153">
        <v>0</v>
      </c>
      <c r="K212" s="153">
        <v>0</v>
      </c>
      <c r="L212" s="153">
        <v>0</v>
      </c>
      <c r="M212" s="153">
        <v>270</v>
      </c>
      <c r="N212" s="153">
        <v>0</v>
      </c>
      <c r="O212" s="128"/>
      <c r="P212" s="6" t="s">
        <v>71</v>
      </c>
    </row>
    <row r="213" spans="1:16">
      <c r="A213" s="140">
        <v>673054</v>
      </c>
      <c r="B213" s="282" t="s">
        <v>1376</v>
      </c>
      <c r="C213" s="153">
        <v>0</v>
      </c>
      <c r="D213" s="153">
        <v>1270.08</v>
      </c>
      <c r="E213" s="153">
        <v>0</v>
      </c>
      <c r="F213" s="153">
        <v>0</v>
      </c>
      <c r="G213" s="153">
        <v>0</v>
      </c>
      <c r="H213" s="153">
        <v>0</v>
      </c>
      <c r="I213" s="153">
        <v>0</v>
      </c>
      <c r="J213" s="153">
        <v>0</v>
      </c>
      <c r="K213" s="153">
        <v>0</v>
      </c>
      <c r="L213" s="153">
        <v>0</v>
      </c>
      <c r="M213" s="153">
        <v>0</v>
      </c>
      <c r="N213" s="153">
        <v>0</v>
      </c>
      <c r="O213" s="128"/>
      <c r="P213" s="6" t="s">
        <v>71</v>
      </c>
    </row>
    <row r="214" spans="1:16">
      <c r="A214" s="140">
        <v>673056</v>
      </c>
      <c r="B214" s="282" t="s">
        <v>1377</v>
      </c>
      <c r="C214" s="153">
        <v>0</v>
      </c>
      <c r="D214" s="153">
        <v>0</v>
      </c>
      <c r="E214" s="153">
        <v>0</v>
      </c>
      <c r="F214" s="153">
        <v>1015.91</v>
      </c>
      <c r="G214" s="153">
        <v>0</v>
      </c>
      <c r="H214" s="153">
        <v>0</v>
      </c>
      <c r="I214" s="153">
        <v>0</v>
      </c>
      <c r="J214" s="153">
        <v>0</v>
      </c>
      <c r="K214" s="153">
        <v>0</v>
      </c>
      <c r="L214" s="153">
        <v>0</v>
      </c>
      <c r="M214" s="153">
        <v>0</v>
      </c>
      <c r="N214" s="153">
        <v>0</v>
      </c>
      <c r="O214" s="128"/>
      <c r="P214" s="6" t="s">
        <v>71</v>
      </c>
    </row>
    <row r="215" spans="1:16">
      <c r="A215" s="140">
        <v>673084</v>
      </c>
      <c r="B215" s="282" t="s">
        <v>1378</v>
      </c>
      <c r="C215" s="153">
        <v>0</v>
      </c>
      <c r="D215" s="153">
        <v>0</v>
      </c>
      <c r="E215" s="153">
        <v>341.61</v>
      </c>
      <c r="F215" s="153">
        <v>-273.29000000000002</v>
      </c>
      <c r="G215" s="153">
        <v>0</v>
      </c>
      <c r="H215" s="153">
        <v>0</v>
      </c>
      <c r="I215" s="153">
        <v>0</v>
      </c>
      <c r="J215" s="153">
        <v>0</v>
      </c>
      <c r="K215" s="153">
        <v>0</v>
      </c>
      <c r="L215" s="153">
        <v>0</v>
      </c>
      <c r="M215" s="153">
        <v>0</v>
      </c>
      <c r="N215" s="153">
        <v>0</v>
      </c>
      <c r="O215" s="128"/>
      <c r="P215" s="6" t="s">
        <v>71</v>
      </c>
    </row>
    <row r="216" spans="1:16">
      <c r="A216" s="141"/>
      <c r="B216" s="13" t="s">
        <v>1379</v>
      </c>
      <c r="C216" s="147">
        <v>10661.8</v>
      </c>
      <c r="D216" s="147">
        <v>3755.99</v>
      </c>
      <c r="E216" s="147">
        <v>341.61</v>
      </c>
      <c r="F216" s="147">
        <v>4568.1900000000005</v>
      </c>
      <c r="G216" s="147">
        <v>4339.51</v>
      </c>
      <c r="H216" s="147">
        <v>4218.5200000000004</v>
      </c>
      <c r="I216" s="147">
        <v>325</v>
      </c>
      <c r="J216" s="147">
        <v>13162.169999999998</v>
      </c>
      <c r="K216" s="147">
        <v>7760.7600000000011</v>
      </c>
      <c r="L216" s="147">
        <v>9977.5499999999993</v>
      </c>
      <c r="M216" s="147">
        <v>3569.2799999999997</v>
      </c>
      <c r="N216" s="147">
        <v>5348.02</v>
      </c>
      <c r="O216" s="128"/>
      <c r="P216" s="6"/>
    </row>
    <row r="217" spans="1:16">
      <c r="A217" s="141"/>
      <c r="B217" s="13"/>
      <c r="C217" s="147"/>
      <c r="D217" s="147"/>
      <c r="E217" s="147"/>
      <c r="F217" s="147"/>
      <c r="G217" s="147"/>
      <c r="H217" s="147"/>
      <c r="I217" s="147"/>
      <c r="J217" s="147"/>
      <c r="K217" s="147"/>
      <c r="L217" s="147"/>
      <c r="M217" s="147"/>
      <c r="N217" s="147"/>
      <c r="O217" s="128"/>
      <c r="P217" s="6"/>
    </row>
    <row r="218" spans="1:16">
      <c r="A218" s="140">
        <v>674000</v>
      </c>
      <c r="B218" s="282" t="s">
        <v>1380</v>
      </c>
      <c r="C218" s="153">
        <v>18356.52</v>
      </c>
      <c r="D218" s="153">
        <v>4573.1400000000003</v>
      </c>
      <c r="E218" s="153">
        <v>4573.1400000000003</v>
      </c>
      <c r="F218" s="153">
        <v>4573.1400000000003</v>
      </c>
      <c r="G218" s="153">
        <v>5294</v>
      </c>
      <c r="H218" s="153">
        <v>4850.5600000000004</v>
      </c>
      <c r="I218" s="153">
        <v>4850.5600000000004</v>
      </c>
      <c r="J218" s="153">
        <v>5318.5</v>
      </c>
      <c r="K218" s="153">
        <v>4993.88</v>
      </c>
      <c r="L218" s="153">
        <v>4850.5600000000004</v>
      </c>
      <c r="M218" s="153">
        <v>4850.5600000000004</v>
      </c>
      <c r="N218" s="153">
        <v>4850.5600000000004</v>
      </c>
      <c r="O218" s="134"/>
      <c r="P218" s="6" t="s">
        <v>71</v>
      </c>
    </row>
    <row r="219" spans="1:16">
      <c r="A219" s="140">
        <v>674001</v>
      </c>
      <c r="B219" s="282" t="s">
        <v>1366</v>
      </c>
      <c r="C219" s="153">
        <v>0</v>
      </c>
      <c r="D219" s="153">
        <v>0</v>
      </c>
      <c r="E219" s="153">
        <v>1747</v>
      </c>
      <c r="F219" s="153">
        <v>0</v>
      </c>
      <c r="G219" s="153">
        <v>0</v>
      </c>
      <c r="H219" s="153">
        <v>0</v>
      </c>
      <c r="I219" s="153">
        <v>0</v>
      </c>
      <c r="J219" s="153">
        <v>0</v>
      </c>
      <c r="K219" s="153">
        <v>325</v>
      </c>
      <c r="L219" s="153">
        <v>0</v>
      </c>
      <c r="M219" s="153">
        <v>0</v>
      </c>
      <c r="N219" s="153">
        <v>0</v>
      </c>
      <c r="O219" s="130"/>
      <c r="P219" s="6" t="s">
        <v>71</v>
      </c>
    </row>
    <row r="220" spans="1:16">
      <c r="A220" s="140">
        <v>674004</v>
      </c>
      <c r="B220" s="282" t="s">
        <v>1381</v>
      </c>
      <c r="C220" s="153">
        <v>0</v>
      </c>
      <c r="D220" s="153">
        <v>0</v>
      </c>
      <c r="E220" s="153">
        <v>0</v>
      </c>
      <c r="F220" s="153">
        <v>2085</v>
      </c>
      <c r="G220" s="153">
        <v>0</v>
      </c>
      <c r="H220" s="153">
        <v>0</v>
      </c>
      <c r="I220" s="153">
        <v>0</v>
      </c>
      <c r="J220" s="153">
        <v>0</v>
      </c>
      <c r="K220" s="153">
        <v>0</v>
      </c>
      <c r="L220" s="153">
        <v>0</v>
      </c>
      <c r="M220" s="153">
        <v>0</v>
      </c>
      <c r="N220" s="153">
        <v>0</v>
      </c>
      <c r="O220" s="128"/>
      <c r="P220" s="6" t="s">
        <v>71</v>
      </c>
    </row>
    <row r="221" spans="1:16">
      <c r="A221" s="140">
        <v>674006</v>
      </c>
      <c r="B221" s="282" t="s">
        <v>1368</v>
      </c>
      <c r="C221" s="153">
        <v>319</v>
      </c>
      <c r="D221" s="153">
        <v>0</v>
      </c>
      <c r="E221" s="153">
        <v>0</v>
      </c>
      <c r="F221" s="153">
        <v>0</v>
      </c>
      <c r="G221" s="153">
        <v>0</v>
      </c>
      <c r="H221" s="153">
        <v>0</v>
      </c>
      <c r="I221" s="153">
        <v>169</v>
      </c>
      <c r="J221" s="153">
        <v>0</v>
      </c>
      <c r="K221" s="153">
        <v>0</v>
      </c>
      <c r="L221" s="153">
        <v>0</v>
      </c>
      <c r="M221" s="153">
        <v>0</v>
      </c>
      <c r="N221" s="153">
        <v>0</v>
      </c>
      <c r="O221" s="128"/>
      <c r="P221" s="6" t="s">
        <v>71</v>
      </c>
    </row>
    <row r="222" spans="1:16">
      <c r="A222" s="140">
        <v>674007</v>
      </c>
      <c r="B222" s="282" t="s">
        <v>1369</v>
      </c>
      <c r="C222" s="153">
        <v>0</v>
      </c>
      <c r="D222" s="153">
        <v>0</v>
      </c>
      <c r="E222" s="153">
        <v>0</v>
      </c>
      <c r="F222" s="153">
        <v>0</v>
      </c>
      <c r="G222" s="153">
        <v>470</v>
      </c>
      <c r="H222" s="153">
        <v>0</v>
      </c>
      <c r="I222" s="153">
        <v>197.35</v>
      </c>
      <c r="J222" s="153">
        <v>0</v>
      </c>
      <c r="K222" s="153">
        <v>0</v>
      </c>
      <c r="L222" s="153">
        <v>0</v>
      </c>
      <c r="M222" s="153">
        <v>0</v>
      </c>
      <c r="N222" s="153">
        <v>0</v>
      </c>
      <c r="O222" s="128"/>
      <c r="P222" s="6" t="s">
        <v>71</v>
      </c>
    </row>
    <row r="223" spans="1:16">
      <c r="A223" s="140">
        <v>674008</v>
      </c>
      <c r="B223" s="282" t="s">
        <v>1382</v>
      </c>
      <c r="C223" s="153">
        <v>0</v>
      </c>
      <c r="D223" s="153">
        <v>0</v>
      </c>
      <c r="E223" s="153">
        <v>0</v>
      </c>
      <c r="F223" s="153">
        <v>0</v>
      </c>
      <c r="G223" s="153">
        <v>0</v>
      </c>
      <c r="H223" s="153">
        <v>0</v>
      </c>
      <c r="I223" s="153">
        <v>0</v>
      </c>
      <c r="J223" s="153">
        <v>0</v>
      </c>
      <c r="K223" s="153">
        <v>0</v>
      </c>
      <c r="L223" s="153">
        <v>327</v>
      </c>
      <c r="M223" s="153">
        <v>0</v>
      </c>
      <c r="N223" s="153">
        <v>421</v>
      </c>
      <c r="O223" s="128"/>
      <c r="P223" s="6" t="s">
        <v>71</v>
      </c>
    </row>
    <row r="224" spans="1:16">
      <c r="A224" s="140">
        <v>674010</v>
      </c>
      <c r="B224" s="282" t="s">
        <v>1383</v>
      </c>
      <c r="C224" s="153">
        <v>0</v>
      </c>
      <c r="D224" s="153">
        <v>2138.09</v>
      </c>
      <c r="E224" s="153">
        <v>0</v>
      </c>
      <c r="F224" s="153">
        <v>0</v>
      </c>
      <c r="G224" s="153">
        <v>0</v>
      </c>
      <c r="H224" s="153">
        <v>0</v>
      </c>
      <c r="I224" s="153">
        <v>0</v>
      </c>
      <c r="J224" s="153">
        <v>0</v>
      </c>
      <c r="K224" s="153">
        <v>0</v>
      </c>
      <c r="L224" s="153">
        <v>0</v>
      </c>
      <c r="M224" s="153">
        <v>0</v>
      </c>
      <c r="N224" s="153">
        <v>0</v>
      </c>
      <c r="O224" s="128"/>
      <c r="P224" s="6" t="s">
        <v>71</v>
      </c>
    </row>
    <row r="225" spans="1:16">
      <c r="A225" s="140">
        <v>674011</v>
      </c>
      <c r="B225" s="282" t="s">
        <v>1384</v>
      </c>
      <c r="C225" s="153">
        <v>0</v>
      </c>
      <c r="D225" s="153">
        <v>0</v>
      </c>
      <c r="E225" s="153">
        <v>0</v>
      </c>
      <c r="F225" s="153">
        <v>0</v>
      </c>
      <c r="G225" s="153">
        <v>0</v>
      </c>
      <c r="H225" s="153">
        <v>1800</v>
      </c>
      <c r="I225" s="153">
        <v>0</v>
      </c>
      <c r="J225" s="153">
        <v>0</v>
      </c>
      <c r="K225" s="153">
        <v>0</v>
      </c>
      <c r="L225" s="153">
        <v>0</v>
      </c>
      <c r="M225" s="153">
        <v>0</v>
      </c>
      <c r="N225" s="153">
        <v>0</v>
      </c>
      <c r="O225" s="128"/>
      <c r="P225" s="6" t="s">
        <v>71</v>
      </c>
    </row>
    <row r="226" spans="1:16">
      <c r="A226" s="140">
        <v>674015</v>
      </c>
      <c r="B226" s="282" t="s">
        <v>1385</v>
      </c>
      <c r="C226" s="153">
        <v>0</v>
      </c>
      <c r="D226" s="153">
        <v>0</v>
      </c>
      <c r="E226" s="153">
        <v>0</v>
      </c>
      <c r="F226" s="153">
        <v>0</v>
      </c>
      <c r="G226" s="153">
        <v>0</v>
      </c>
      <c r="H226" s="153">
        <v>645.79999999999995</v>
      </c>
      <c r="I226" s="153">
        <v>0</v>
      </c>
      <c r="J226" s="153">
        <v>0</v>
      </c>
      <c r="K226" s="153">
        <v>0</v>
      </c>
      <c r="L226" s="153">
        <v>0</v>
      </c>
      <c r="M226" s="153">
        <v>0</v>
      </c>
      <c r="N226" s="153">
        <v>0</v>
      </c>
      <c r="O226" s="128"/>
      <c r="P226" s="6" t="s">
        <v>71</v>
      </c>
    </row>
    <row r="227" spans="1:16">
      <c r="A227" s="140">
        <v>674022</v>
      </c>
      <c r="B227" s="282" t="s">
        <v>1386</v>
      </c>
      <c r="C227" s="153">
        <v>0</v>
      </c>
      <c r="D227" s="153">
        <v>0</v>
      </c>
      <c r="E227" s="153">
        <v>0</v>
      </c>
      <c r="F227" s="153">
        <v>0</v>
      </c>
      <c r="G227" s="153">
        <v>0</v>
      </c>
      <c r="H227" s="153">
        <v>865.74</v>
      </c>
      <c r="I227" s="153">
        <v>0</v>
      </c>
      <c r="J227" s="153">
        <v>0</v>
      </c>
      <c r="K227" s="153">
        <v>1922.5</v>
      </c>
      <c r="L227" s="153">
        <v>0</v>
      </c>
      <c r="M227" s="153">
        <v>0</v>
      </c>
      <c r="N227" s="153">
        <v>0</v>
      </c>
      <c r="O227" s="128"/>
      <c r="P227" s="6" t="s">
        <v>71</v>
      </c>
    </row>
    <row r="228" spans="1:16">
      <c r="A228" s="140">
        <v>674041</v>
      </c>
      <c r="B228" s="282" t="s">
        <v>1387</v>
      </c>
      <c r="C228" s="153">
        <v>0</v>
      </c>
      <c r="D228" s="153">
        <v>0</v>
      </c>
      <c r="E228" s="153">
        <v>0</v>
      </c>
      <c r="F228" s="153">
        <v>0</v>
      </c>
      <c r="G228" s="153">
        <v>0</v>
      </c>
      <c r="H228" s="153">
        <v>0</v>
      </c>
      <c r="I228" s="153">
        <v>0</v>
      </c>
      <c r="J228" s="153">
        <v>270.23</v>
      </c>
      <c r="K228" s="153">
        <v>0</v>
      </c>
      <c r="L228" s="153">
        <v>876.92</v>
      </c>
      <c r="M228" s="153">
        <v>0</v>
      </c>
      <c r="N228" s="153">
        <v>0</v>
      </c>
      <c r="O228" s="128"/>
      <c r="P228" s="6" t="s">
        <v>71</v>
      </c>
    </row>
    <row r="229" spans="1:16">
      <c r="A229" s="140">
        <v>674048</v>
      </c>
      <c r="B229" s="282" t="s">
        <v>1388</v>
      </c>
      <c r="C229" s="153">
        <v>0</v>
      </c>
      <c r="D229" s="153">
        <v>0</v>
      </c>
      <c r="E229" s="153">
        <v>0</v>
      </c>
      <c r="F229" s="153">
        <v>375</v>
      </c>
      <c r="G229" s="153">
        <v>0</v>
      </c>
      <c r="H229" s="153">
        <v>0</v>
      </c>
      <c r="I229" s="153">
        <v>0</v>
      </c>
      <c r="J229" s="153">
        <v>0</v>
      </c>
      <c r="K229" s="153">
        <v>0</v>
      </c>
      <c r="L229" s="153">
        <v>0</v>
      </c>
      <c r="M229" s="153">
        <v>0</v>
      </c>
      <c r="N229" s="153">
        <v>0</v>
      </c>
      <c r="O229" s="128"/>
      <c r="P229" s="6" t="s">
        <v>71</v>
      </c>
    </row>
    <row r="230" spans="1:16">
      <c r="A230" s="140">
        <v>674049</v>
      </c>
      <c r="B230" s="282" t="s">
        <v>1377</v>
      </c>
      <c r="C230" s="153">
        <v>775.51</v>
      </c>
      <c r="D230" s="153">
        <v>223.65</v>
      </c>
      <c r="E230" s="153">
        <v>0</v>
      </c>
      <c r="F230" s="153">
        <v>0</v>
      </c>
      <c r="G230" s="153">
        <v>149.76</v>
      </c>
      <c r="H230" s="153">
        <v>791.02</v>
      </c>
      <c r="I230" s="153">
        <v>0</v>
      </c>
      <c r="J230" s="153">
        <v>637.36</v>
      </c>
      <c r="K230" s="153">
        <v>0</v>
      </c>
      <c r="L230" s="153">
        <v>0</v>
      </c>
      <c r="M230" s="153">
        <v>0</v>
      </c>
      <c r="N230" s="153">
        <v>0</v>
      </c>
      <c r="O230" s="128"/>
      <c r="P230" s="6" t="s">
        <v>71</v>
      </c>
    </row>
    <row r="231" spans="1:16">
      <c r="A231" s="140">
        <v>674102</v>
      </c>
      <c r="B231" s="282" t="s">
        <v>1389</v>
      </c>
      <c r="C231" s="153">
        <v>0</v>
      </c>
      <c r="D231" s="153">
        <v>0</v>
      </c>
      <c r="E231" s="153">
        <v>671.58</v>
      </c>
      <c r="F231" s="153">
        <v>536.69000000000005</v>
      </c>
      <c r="G231" s="153">
        <v>0</v>
      </c>
      <c r="H231" s="153">
        <v>0</v>
      </c>
      <c r="I231" s="153">
        <v>343.02</v>
      </c>
      <c r="J231" s="153">
        <v>0</v>
      </c>
      <c r="K231" s="153">
        <v>0</v>
      </c>
      <c r="L231" s="153">
        <v>145.13999999999999</v>
      </c>
      <c r="M231" s="153">
        <v>0</v>
      </c>
      <c r="N231" s="153">
        <v>0</v>
      </c>
      <c r="O231" s="128"/>
      <c r="P231" s="6" t="s">
        <v>71</v>
      </c>
    </row>
    <row r="232" spans="1:16">
      <c r="A232" s="140">
        <v>674126</v>
      </c>
      <c r="B232" s="282" t="s">
        <v>1390</v>
      </c>
      <c r="C232" s="153">
        <v>0</v>
      </c>
      <c r="D232" s="153">
        <v>450</v>
      </c>
      <c r="E232" s="153">
        <v>0</v>
      </c>
      <c r="F232" s="153">
        <v>0</v>
      </c>
      <c r="G232" s="153">
        <v>0</v>
      </c>
      <c r="H232" s="153">
        <v>0</v>
      </c>
      <c r="I232" s="153">
        <v>0</v>
      </c>
      <c r="J232" s="153">
        <v>0</v>
      </c>
      <c r="K232" s="153">
        <v>0</v>
      </c>
      <c r="L232" s="153">
        <v>0</v>
      </c>
      <c r="M232" s="153">
        <v>0</v>
      </c>
      <c r="N232" s="153">
        <v>0</v>
      </c>
      <c r="O232" s="128"/>
      <c r="P232" s="6" t="s">
        <v>71</v>
      </c>
    </row>
    <row r="233" spans="1:16">
      <c r="A233" s="140">
        <v>674145</v>
      </c>
      <c r="B233" s="282" t="s">
        <v>654</v>
      </c>
      <c r="C233" s="153">
        <v>2265.81</v>
      </c>
      <c r="D233" s="153">
        <v>0</v>
      </c>
      <c r="E233" s="153">
        <v>0</v>
      </c>
      <c r="F233" s="153">
        <v>0</v>
      </c>
      <c r="G233" s="153">
        <v>0</v>
      </c>
      <c r="H233" s="153">
        <v>0</v>
      </c>
      <c r="I233" s="153">
        <v>0</v>
      </c>
      <c r="J233" s="153">
        <v>0</v>
      </c>
      <c r="K233" s="153">
        <v>0</v>
      </c>
      <c r="L233" s="153">
        <v>0</v>
      </c>
      <c r="M233" s="153">
        <v>0</v>
      </c>
      <c r="N233" s="153">
        <v>0</v>
      </c>
      <c r="O233" s="128"/>
      <c r="P233" s="6" t="s">
        <v>71</v>
      </c>
    </row>
    <row r="234" spans="1:16">
      <c r="A234" s="140">
        <v>674170</v>
      </c>
      <c r="B234" s="282" t="s">
        <v>1391</v>
      </c>
      <c r="C234" s="153">
        <v>3103.92</v>
      </c>
      <c r="D234" s="153">
        <v>725.02</v>
      </c>
      <c r="E234" s="153">
        <v>0</v>
      </c>
      <c r="F234" s="153">
        <v>650</v>
      </c>
      <c r="G234" s="153">
        <v>567.97</v>
      </c>
      <c r="H234" s="153">
        <v>0</v>
      </c>
      <c r="I234" s="153">
        <v>466.9</v>
      </c>
      <c r="J234" s="153">
        <v>0</v>
      </c>
      <c r="K234" s="153">
        <v>0</v>
      </c>
      <c r="L234" s="153">
        <v>0</v>
      </c>
      <c r="M234" s="153">
        <v>0</v>
      </c>
      <c r="N234" s="153">
        <v>0</v>
      </c>
      <c r="O234" s="128"/>
      <c r="P234" s="6" t="s">
        <v>71</v>
      </c>
    </row>
    <row r="235" spans="1:16">
      <c r="A235" s="140">
        <v>674296</v>
      </c>
      <c r="B235" s="282" t="s">
        <v>1392</v>
      </c>
      <c r="C235" s="153">
        <v>0</v>
      </c>
      <c r="D235" s="153">
        <v>0</v>
      </c>
      <c r="E235" s="153">
        <v>0</v>
      </c>
      <c r="F235" s="153">
        <v>0</v>
      </c>
      <c r="G235" s="153">
        <v>850</v>
      </c>
      <c r="H235" s="153">
        <v>0</v>
      </c>
      <c r="I235" s="153">
        <v>0</v>
      </c>
      <c r="J235" s="153">
        <v>0</v>
      </c>
      <c r="K235" s="153">
        <v>0</v>
      </c>
      <c r="L235" s="153">
        <v>0</v>
      </c>
      <c r="M235" s="153">
        <v>0</v>
      </c>
      <c r="N235" s="153">
        <v>0</v>
      </c>
      <c r="O235" s="128"/>
      <c r="P235" s="6" t="s">
        <v>71</v>
      </c>
    </row>
    <row r="236" spans="1:16">
      <c r="A236" s="141"/>
      <c r="B236" s="13" t="s">
        <v>1393</v>
      </c>
      <c r="C236" s="147">
        <v>24820.760000000002</v>
      </c>
      <c r="D236" s="147">
        <v>8109.9</v>
      </c>
      <c r="E236" s="147">
        <v>6991.72</v>
      </c>
      <c r="F236" s="147">
        <v>8219.83</v>
      </c>
      <c r="G236" s="147">
        <v>7331.7300000000005</v>
      </c>
      <c r="H236" s="147">
        <v>8953.1200000000008</v>
      </c>
      <c r="I236" s="147">
        <v>6026.83</v>
      </c>
      <c r="J236" s="147">
        <v>6226.0899999999992</v>
      </c>
      <c r="K236" s="147">
        <v>7241.38</v>
      </c>
      <c r="L236" s="147">
        <v>6199.6200000000008</v>
      </c>
      <c r="M236" s="147">
        <v>4850.5600000000004</v>
      </c>
      <c r="N236" s="147">
        <v>5271.56</v>
      </c>
      <c r="O236" s="128"/>
      <c r="P236" s="6"/>
    </row>
    <row r="237" spans="1:16">
      <c r="A237" s="141"/>
      <c r="B237" s="13"/>
      <c r="C237" s="147"/>
      <c r="D237" s="147"/>
      <c r="E237" s="147"/>
      <c r="F237" s="147"/>
      <c r="G237" s="147"/>
      <c r="H237" s="147"/>
      <c r="I237" s="147"/>
      <c r="J237" s="147"/>
      <c r="K237" s="147"/>
      <c r="L237" s="147"/>
      <c r="M237" s="147"/>
      <c r="N237" s="147"/>
      <c r="O237" s="128"/>
      <c r="P237" s="6"/>
    </row>
    <row r="238" spans="1:16">
      <c r="A238" s="140">
        <v>675197</v>
      </c>
      <c r="B238" s="282" t="s">
        <v>1394</v>
      </c>
      <c r="C238" s="153">
        <v>0</v>
      </c>
      <c r="D238" s="153">
        <v>0</v>
      </c>
      <c r="E238" s="153">
        <v>0</v>
      </c>
      <c r="F238" s="153">
        <v>0</v>
      </c>
      <c r="G238" s="153">
        <v>198116.97999999998</v>
      </c>
      <c r="H238" s="153">
        <v>0</v>
      </c>
      <c r="I238" s="153">
        <v>0</v>
      </c>
      <c r="J238" s="153">
        <v>0</v>
      </c>
      <c r="K238" s="153">
        <v>0</v>
      </c>
      <c r="L238" s="153">
        <v>0</v>
      </c>
      <c r="M238" s="153">
        <v>0</v>
      </c>
      <c r="N238" s="153">
        <v>0</v>
      </c>
      <c r="O238" s="128"/>
      <c r="P238" s="6" t="s">
        <v>71</v>
      </c>
    </row>
    <row r="239" spans="1:16">
      <c r="A239" s="140">
        <v>675240</v>
      </c>
      <c r="B239" s="282" t="s">
        <v>1395</v>
      </c>
      <c r="C239" s="153">
        <v>0</v>
      </c>
      <c r="D239" s="153">
        <v>0</v>
      </c>
      <c r="E239" s="153">
        <v>0</v>
      </c>
      <c r="F239" s="153">
        <v>0</v>
      </c>
      <c r="G239" s="153">
        <v>0</v>
      </c>
      <c r="H239" s="153">
        <v>0</v>
      </c>
      <c r="I239" s="153">
        <v>0</v>
      </c>
      <c r="J239" s="153">
        <v>0</v>
      </c>
      <c r="K239" s="153">
        <v>0</v>
      </c>
      <c r="L239" s="153">
        <v>0</v>
      </c>
      <c r="M239" s="153">
        <v>0</v>
      </c>
      <c r="N239" s="153">
        <v>435</v>
      </c>
      <c r="O239" s="134"/>
      <c r="P239" s="6" t="s">
        <v>71</v>
      </c>
    </row>
    <row r="240" spans="1:16">
      <c r="A240" s="141"/>
      <c r="B240" s="13" t="s">
        <v>1396</v>
      </c>
      <c r="C240" s="147">
        <v>0</v>
      </c>
      <c r="D240" s="147">
        <v>0</v>
      </c>
      <c r="E240" s="147">
        <v>0</v>
      </c>
      <c r="F240" s="147">
        <v>0</v>
      </c>
      <c r="G240" s="147">
        <v>198116.97999999998</v>
      </c>
      <c r="H240" s="147">
        <v>0</v>
      </c>
      <c r="I240" s="147">
        <v>0</v>
      </c>
      <c r="J240" s="147">
        <v>0</v>
      </c>
      <c r="K240" s="147">
        <v>0</v>
      </c>
      <c r="L240" s="147">
        <v>0</v>
      </c>
      <c r="M240" s="147">
        <v>0</v>
      </c>
      <c r="N240" s="147">
        <v>435</v>
      </c>
      <c r="O240" s="130"/>
      <c r="P240" s="6"/>
    </row>
    <row r="242" spans="1:16">
      <c r="A242" s="140">
        <v>680001</v>
      </c>
      <c r="B242" s="282" t="s">
        <v>1397</v>
      </c>
      <c r="C242" s="153">
        <v>172388.28999999998</v>
      </c>
      <c r="D242" s="153">
        <v>166827.38</v>
      </c>
      <c r="E242" s="153">
        <v>172388.28999999998</v>
      </c>
      <c r="F242" s="153">
        <v>172388.28999999998</v>
      </c>
      <c r="G242" s="153">
        <v>161266.46</v>
      </c>
      <c r="H242" s="153">
        <v>172388.28999999998</v>
      </c>
      <c r="I242" s="153">
        <v>166827.38</v>
      </c>
      <c r="J242" s="153">
        <v>172388.28999999998</v>
      </c>
      <c r="K242" s="153">
        <v>166827.38</v>
      </c>
      <c r="L242" s="153">
        <v>172388.28999999998</v>
      </c>
      <c r="M242" s="153">
        <v>172388.28999999998</v>
      </c>
      <c r="N242" s="153">
        <v>166827.38</v>
      </c>
      <c r="O242" s="134"/>
      <c r="P242" s="6" t="s">
        <v>68</v>
      </c>
    </row>
    <row r="243" spans="1:16">
      <c r="A243" s="140">
        <v>680002</v>
      </c>
      <c r="B243" s="282" t="s">
        <v>1398</v>
      </c>
      <c r="C243" s="153">
        <v>73154.27</v>
      </c>
      <c r="D243" s="153">
        <v>75907.72</v>
      </c>
      <c r="E243" s="153">
        <v>76234.539999999994</v>
      </c>
      <c r="F243" s="153">
        <v>71623.240000000005</v>
      </c>
      <c r="G243" s="153">
        <v>76871.149999999994</v>
      </c>
      <c r="H243" s="153">
        <v>79211.740000000005</v>
      </c>
      <c r="I243" s="153">
        <v>77223.8</v>
      </c>
      <c r="J243" s="153">
        <v>75646.05</v>
      </c>
      <c r="K243" s="153">
        <v>82681.990000000005</v>
      </c>
      <c r="L243" s="153">
        <v>78518.61</v>
      </c>
      <c r="M243" s="153">
        <v>76312.91</v>
      </c>
      <c r="N243" s="153">
        <v>79185.25</v>
      </c>
      <c r="O243" s="130"/>
      <c r="P243" s="6" t="s">
        <v>68</v>
      </c>
    </row>
    <row r="244" spans="1:16">
      <c r="A244" s="141"/>
      <c r="B244" s="13" t="s">
        <v>1399</v>
      </c>
      <c r="C244" s="147">
        <v>245542.56</v>
      </c>
      <c r="D244" s="147">
        <v>242735.1</v>
      </c>
      <c r="E244" s="147">
        <v>248622.82999999996</v>
      </c>
      <c r="F244" s="147">
        <v>244011.52999999997</v>
      </c>
      <c r="G244" s="147">
        <v>238137.61</v>
      </c>
      <c r="H244" s="147">
        <v>251600.02999999997</v>
      </c>
      <c r="I244" s="147">
        <v>244051.18</v>
      </c>
      <c r="J244" s="147">
        <v>248034.33999999997</v>
      </c>
      <c r="K244" s="147">
        <v>249509.37</v>
      </c>
      <c r="L244" s="147">
        <v>250906.89999999997</v>
      </c>
      <c r="M244" s="147">
        <v>248701.19999999998</v>
      </c>
      <c r="N244" s="147">
        <v>246012.63</v>
      </c>
      <c r="O244" s="128"/>
    </row>
    <row r="245" spans="1:16">
      <c r="A245" s="141"/>
      <c r="B245" s="13"/>
      <c r="C245" s="147"/>
      <c r="D245" s="147"/>
      <c r="E245" s="147"/>
      <c r="F245" s="147"/>
      <c r="G245" s="147"/>
      <c r="H245" s="147"/>
      <c r="I245" s="147"/>
      <c r="J245" s="147"/>
      <c r="K245" s="147"/>
      <c r="L245" s="147"/>
      <c r="M245" s="147"/>
      <c r="N245" s="147"/>
      <c r="O245" s="128"/>
    </row>
    <row r="246" spans="1:16">
      <c r="A246" s="140">
        <v>690101</v>
      </c>
      <c r="B246" s="282" t="s">
        <v>1400</v>
      </c>
      <c r="C246" s="153">
        <v>20856.59</v>
      </c>
      <c r="D246" s="153">
        <v>6779.12</v>
      </c>
      <c r="E246" s="153">
        <v>6578.73</v>
      </c>
      <c r="F246" s="153">
        <v>6578.73</v>
      </c>
      <c r="G246" s="153">
        <v>6877.95</v>
      </c>
      <c r="H246" s="153">
        <v>6979.96</v>
      </c>
      <c r="I246" s="153">
        <v>6451.46</v>
      </c>
      <c r="J246" s="153">
        <v>6451.46</v>
      </c>
      <c r="K246" s="153">
        <v>6802.21</v>
      </c>
      <c r="L246" s="153">
        <v>6266.16</v>
      </c>
      <c r="M246" s="153">
        <v>5971.33</v>
      </c>
      <c r="N246" s="153">
        <v>6031.97</v>
      </c>
      <c r="O246" s="134"/>
      <c r="P246" s="6" t="s">
        <v>69</v>
      </c>
    </row>
    <row r="247" spans="1:16">
      <c r="A247" s="140">
        <v>690110</v>
      </c>
      <c r="B247" s="282" t="s">
        <v>1401</v>
      </c>
      <c r="C247" s="153">
        <v>0</v>
      </c>
      <c r="D247" s="153">
        <v>0</v>
      </c>
      <c r="E247" s="153">
        <v>4500</v>
      </c>
      <c r="F247" s="153">
        <v>0</v>
      </c>
      <c r="G247" s="153">
        <v>0</v>
      </c>
      <c r="H247" s="153">
        <v>0</v>
      </c>
      <c r="I247" s="153">
        <v>0</v>
      </c>
      <c r="J247" s="153">
        <v>0</v>
      </c>
      <c r="K247" s="153">
        <v>0</v>
      </c>
      <c r="L247" s="153">
        <v>1500</v>
      </c>
      <c r="M247" s="153">
        <v>1500</v>
      </c>
      <c r="N247" s="153">
        <v>1500</v>
      </c>
      <c r="O247" s="130"/>
      <c r="P247" s="6" t="s">
        <v>70</v>
      </c>
    </row>
    <row r="248" spans="1:16">
      <c r="A248" s="140">
        <v>690215</v>
      </c>
      <c r="B248" s="282" t="s">
        <v>1402</v>
      </c>
      <c r="C248" s="153">
        <v>0</v>
      </c>
      <c r="D248" s="153">
        <v>3043</v>
      </c>
      <c r="E248" s="153">
        <v>0</v>
      </c>
      <c r="F248" s="153">
        <v>0</v>
      </c>
      <c r="G248" s="153">
        <v>5500</v>
      </c>
      <c r="H248" s="153">
        <v>114</v>
      </c>
      <c r="I248" s="153">
        <v>61</v>
      </c>
      <c r="J248" s="153">
        <v>0</v>
      </c>
      <c r="K248" s="153">
        <v>0</v>
      </c>
      <c r="L248" s="153">
        <v>0</v>
      </c>
      <c r="M248" s="153">
        <v>0</v>
      </c>
      <c r="N248" s="153">
        <v>0</v>
      </c>
      <c r="O248" s="128"/>
      <c r="P248" s="6" t="s">
        <v>70</v>
      </c>
    </row>
    <row r="249" spans="1:16">
      <c r="A249" s="140">
        <v>690499</v>
      </c>
      <c r="B249" s="282" t="s">
        <v>1403</v>
      </c>
      <c r="C249" s="153">
        <v>0</v>
      </c>
      <c r="D249" s="153">
        <v>-14432.11</v>
      </c>
      <c r="E249" s="153">
        <v>0</v>
      </c>
      <c r="F249" s="153">
        <v>0</v>
      </c>
      <c r="G249" s="153">
        <v>0</v>
      </c>
      <c r="H249" s="153">
        <v>0</v>
      </c>
      <c r="I249" s="153">
        <v>0</v>
      </c>
      <c r="J249" s="153">
        <v>0</v>
      </c>
      <c r="K249" s="153">
        <v>0</v>
      </c>
      <c r="L249" s="153">
        <v>0</v>
      </c>
      <c r="M249" s="153">
        <v>0</v>
      </c>
      <c r="N249" s="153">
        <v>0</v>
      </c>
      <c r="O249" s="128"/>
      <c r="P249" s="6" t="s">
        <v>70</v>
      </c>
    </row>
    <row r="250" spans="1:16">
      <c r="A250" s="140"/>
      <c r="B250" s="13" t="s">
        <v>1404</v>
      </c>
      <c r="C250" s="147">
        <v>20856.59</v>
      </c>
      <c r="D250" s="147">
        <v>-4609.9900000000016</v>
      </c>
      <c r="E250" s="147">
        <v>11078.73</v>
      </c>
      <c r="F250" s="147">
        <v>6578.73</v>
      </c>
      <c r="G250" s="147">
        <v>12377.95</v>
      </c>
      <c r="H250" s="147">
        <v>7093.96</v>
      </c>
      <c r="I250" s="147">
        <v>6512.46</v>
      </c>
      <c r="J250" s="147">
        <v>6451.46</v>
      </c>
      <c r="K250" s="147">
        <v>6802.21</v>
      </c>
      <c r="L250" s="147">
        <v>7766.16</v>
      </c>
      <c r="M250" s="147">
        <v>7471.33</v>
      </c>
      <c r="N250" s="147">
        <v>7531.97</v>
      </c>
      <c r="O250" s="128"/>
    </row>
    <row r="251" spans="1:16">
      <c r="A251" s="140"/>
      <c r="B251" s="13"/>
      <c r="C251" s="147"/>
      <c r="D251" s="147"/>
      <c r="E251" s="147"/>
      <c r="F251" s="147"/>
      <c r="G251" s="147"/>
      <c r="H251" s="147"/>
      <c r="I251" s="147"/>
      <c r="J251" s="147"/>
      <c r="K251" s="147"/>
      <c r="L251" s="147"/>
      <c r="M251" s="147"/>
      <c r="N251" s="147"/>
      <c r="O251" s="128"/>
    </row>
    <row r="252" spans="1:16">
      <c r="A252" s="140"/>
      <c r="B252" s="282"/>
      <c r="C252" s="147"/>
      <c r="D252" s="147"/>
      <c r="E252" s="147"/>
      <c r="F252" s="147"/>
      <c r="G252" s="147"/>
      <c r="H252" s="147"/>
      <c r="I252" s="147"/>
      <c r="J252" s="147"/>
      <c r="K252" s="147"/>
      <c r="L252" s="147"/>
      <c r="M252" s="147"/>
      <c r="N252" s="147"/>
      <c r="O252" s="134"/>
    </row>
    <row r="253" spans="1:16">
      <c r="A253" s="144"/>
      <c r="B253" s="13" t="s">
        <v>1405</v>
      </c>
      <c r="C253" s="147">
        <v>0</v>
      </c>
      <c r="D253" s="147">
        <v>0</v>
      </c>
      <c r="E253" s="147">
        <v>0</v>
      </c>
      <c r="F253" s="147">
        <v>0</v>
      </c>
      <c r="G253" s="147">
        <v>0</v>
      </c>
      <c r="H253" s="147">
        <v>0</v>
      </c>
      <c r="I253" s="147">
        <v>0</v>
      </c>
      <c r="J253" s="147">
        <v>0</v>
      </c>
      <c r="K253" s="147">
        <v>0</v>
      </c>
      <c r="L253" s="147">
        <v>0</v>
      </c>
      <c r="M253" s="147">
        <v>0</v>
      </c>
      <c r="N253" s="147">
        <v>0</v>
      </c>
      <c r="O253" s="130"/>
    </row>
    <row r="254" spans="1:16">
      <c r="A254" s="140"/>
      <c r="B254" s="13"/>
      <c r="C254" s="153"/>
      <c r="D254" s="153"/>
      <c r="E254" s="153"/>
      <c r="F254" s="153"/>
      <c r="G254" s="153"/>
      <c r="H254" s="153"/>
      <c r="I254" s="153"/>
      <c r="J254" s="153"/>
      <c r="K254" s="153"/>
      <c r="L254" s="153"/>
      <c r="M254" s="153"/>
      <c r="N254" s="153"/>
      <c r="O254" s="130"/>
      <c r="P254" s="6"/>
    </row>
    <row r="255" spans="1:16">
      <c r="A255" s="140"/>
      <c r="B255" s="13" t="s">
        <v>1406</v>
      </c>
      <c r="C255" s="147">
        <v>301881.71000000002</v>
      </c>
      <c r="D255" s="147">
        <v>249991</v>
      </c>
      <c r="E255" s="147">
        <v>267034.88999999996</v>
      </c>
      <c r="F255" s="147">
        <v>263378.27999999997</v>
      </c>
      <c r="G255" s="147">
        <v>460303.78</v>
      </c>
      <c r="H255" s="147">
        <v>271865.63</v>
      </c>
      <c r="I255" s="147">
        <v>256915.46999999997</v>
      </c>
      <c r="J255" s="147">
        <v>273874.05999999994</v>
      </c>
      <c r="K255" s="147">
        <v>271313.71999999997</v>
      </c>
      <c r="L255" s="147">
        <v>274850.23</v>
      </c>
      <c r="M255" s="147">
        <v>264592.37</v>
      </c>
      <c r="N255" s="147">
        <v>264599.18</v>
      </c>
      <c r="O255" s="134"/>
      <c r="P255" s="6"/>
    </row>
    <row r="257" spans="2:14">
      <c r="B257" s="13" t="s">
        <v>1407</v>
      </c>
      <c r="C257" s="147">
        <v>4823.7299999999232</v>
      </c>
      <c r="D257" s="147">
        <v>9764.5100000000093</v>
      </c>
      <c r="E257" s="147">
        <v>4994.6300000000629</v>
      </c>
      <c r="F257" s="147">
        <v>12709.470000000088</v>
      </c>
      <c r="G257" s="147">
        <v>-185546.21000000008</v>
      </c>
      <c r="H257" s="147">
        <v>-19316.270000000019</v>
      </c>
      <c r="I257" s="147">
        <v>-13447.369999999937</v>
      </c>
      <c r="J257" s="147">
        <v>-32286.609999999928</v>
      </c>
      <c r="K257" s="147">
        <v>-38887.299999999959</v>
      </c>
      <c r="L257" s="147">
        <v>-67737.549999999988</v>
      </c>
      <c r="M257" s="147">
        <v>-43495.609999999986</v>
      </c>
      <c r="N257" s="147">
        <v>-36584.539999999979</v>
      </c>
    </row>
  </sheetData>
  <conditionalFormatting sqref="A71">
    <cfRule type="duplicateValues" dxfId="28" priority="1"/>
    <cfRule type="duplicateValues" dxfId="27" priority="2"/>
  </conditionalFormatting>
  <conditionalFormatting sqref="A140">
    <cfRule type="duplicateValues" dxfId="26" priority="3"/>
    <cfRule type="duplicateValues" dxfId="25" priority="4"/>
  </conditionalFormatting>
  <conditionalFormatting sqref="A141:A258 A1:A70 A72:A139">
    <cfRule type="duplicateValues" dxfId="24" priority="5"/>
  </conditionalFormatting>
  <pageMargins left="0.5" right="0.5" top="0.5" bottom="0.5" header="0.25" footer="0.25"/>
  <pageSetup orientation="landscape" r:id="rId1"/>
  <headerFooter>
    <oddHeader>&amp;L Income Statement Trailing 12</oddHeader>
    <oddFooter>&amp;L Page &amp;P of &amp;N &amp;R &amp;I Income Statement 3.9 generated03/26/2024 at 11:51am EDT&amp;I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B1EE-2BED-48CF-8274-8743BFAD5C85}">
  <sheetPr>
    <tabColor theme="5" tint="0.39997558519241921"/>
  </sheetPr>
  <dimension ref="A1:Q63"/>
  <sheetViews>
    <sheetView zoomScale="80" zoomScaleNormal="80" workbookViewId="0">
      <selection activeCell="M62" sqref="M62"/>
    </sheetView>
  </sheetViews>
  <sheetFormatPr defaultRowHeight="14.5"/>
  <cols>
    <col min="1" max="1" width="25.36328125" bestFit="1" customWidth="1"/>
    <col min="2" max="14" width="12.54296875" customWidth="1"/>
    <col min="17" max="17" width="30.54296875" bestFit="1" customWidth="1"/>
    <col min="19" max="19" width="9.453125" bestFit="1" customWidth="1"/>
  </cols>
  <sheetData>
    <row r="1" spans="1:17" ht="15" thickBot="1">
      <c r="A1" s="2" t="s">
        <v>75</v>
      </c>
      <c r="B1" s="78">
        <f>'Sunset View - Input'!C5</f>
        <v>45231</v>
      </c>
      <c r="C1" s="79">
        <f>'Sunset View - Input'!D5</f>
        <v>45261</v>
      </c>
      <c r="D1" s="78">
        <f>'Sunset View - Input'!E5</f>
        <v>45292</v>
      </c>
      <c r="E1" s="79">
        <f>'Sunset View - Input'!F5</f>
        <v>45323</v>
      </c>
      <c r="F1" s="78">
        <f>'Sunset View - Input'!G5</f>
        <v>45352</v>
      </c>
      <c r="G1" s="79">
        <f>'Sunset View - Input'!H5</f>
        <v>45383</v>
      </c>
      <c r="H1" s="78">
        <f>'Sunset View - Input'!I5</f>
        <v>45413</v>
      </c>
      <c r="I1" s="79">
        <f>'Sunset View - Input'!J5</f>
        <v>45444</v>
      </c>
      <c r="J1" s="78">
        <f>'Sunset View - Input'!K5</f>
        <v>45474</v>
      </c>
      <c r="K1" s="79">
        <f>'Sunset View - Input'!L5</f>
        <v>45505</v>
      </c>
      <c r="L1" s="78">
        <f>'Sunset View - Input'!M5</f>
        <v>45536</v>
      </c>
      <c r="M1" s="79">
        <f>'Sunset View - Input'!N5</f>
        <v>45566</v>
      </c>
      <c r="N1" s="80" t="s">
        <v>76</v>
      </c>
      <c r="P1" s="6">
        <v>1000</v>
      </c>
    </row>
    <row r="2" spans="1:17" ht="15" thickTop="1">
      <c r="A2" s="296" t="s">
        <v>20</v>
      </c>
      <c r="B2" s="286">
        <f>SUMIFS('Sunset View - Input'!C:C,'Sunset View - Input'!$P:$P,'Sunset View - CRES'!$A2)/$P$1</f>
        <v>489.94</v>
      </c>
      <c r="C2" s="287">
        <f>SUMIFS('Sunset View - Input'!D:D,'Sunset View - Input'!$P:$P,'Sunset View - CRES'!$A2)/$P$1</f>
        <v>489.94</v>
      </c>
      <c r="D2" s="286">
        <f>SUMIFS('Sunset View - Input'!E:E,'Sunset View - Input'!$P:$P,'Sunset View - CRES'!$A2)/$P$1</f>
        <v>489.94</v>
      </c>
      <c r="E2" s="287">
        <f>SUMIFS('Sunset View - Input'!F:F,'Sunset View - Input'!$P:$P,'Sunset View - CRES'!$A2)/$P$1</f>
        <v>489.94</v>
      </c>
      <c r="F2" s="286">
        <f>SUMIFS('Sunset View - Input'!G:G,'Sunset View - Input'!$P:$P,'Sunset View - CRES'!$A2)/$P$1</f>
        <v>495.7</v>
      </c>
      <c r="G2" s="287">
        <f>SUMIFS('Sunset View - Input'!H:H,'Sunset View - Input'!$P:$P,'Sunset View - CRES'!$A2)/$P$1</f>
        <v>498.94</v>
      </c>
      <c r="H2" s="286">
        <f>SUMIFS('Sunset View - Input'!I:I,'Sunset View - Input'!$P:$P,'Sunset View - CRES'!$A2)/$P$1</f>
        <v>498.94</v>
      </c>
      <c r="I2" s="287">
        <f>SUMIFS('Sunset View - Input'!J:J,'Sunset View - Input'!$P:$P,'Sunset View - CRES'!$A2)/$P$1</f>
        <v>504.64</v>
      </c>
      <c r="J2" s="286">
        <f>SUMIFS('Sunset View - Input'!K:K,'Sunset View - Input'!$P:$P,'Sunset View - CRES'!$A2)/$P$1</f>
        <v>504.64</v>
      </c>
      <c r="K2" s="287">
        <f>SUMIFS('Sunset View - Input'!L:L,'Sunset View - Input'!$P:$P,'Sunset View - CRES'!$A2)/$P$1</f>
        <v>504.64</v>
      </c>
      <c r="L2" s="286">
        <f>SUMIFS('Sunset View - Input'!M:M,'Sunset View - Input'!$P:$P,'Sunset View - CRES'!$A2)/$P$1</f>
        <v>504.64</v>
      </c>
      <c r="M2" s="287">
        <f>SUMIFS('Sunset View - Input'!N:N,'Sunset View - Input'!$P:$P,'Sunset View - CRES'!$A2)/$P$1</f>
        <v>504.64</v>
      </c>
      <c r="N2" s="81">
        <f>SUM(B2:M2)</f>
        <v>5976.5400000000009</v>
      </c>
    </row>
    <row r="3" spans="1:17">
      <c r="A3" s="296" t="s">
        <v>21</v>
      </c>
      <c r="B3" s="286">
        <f>SUMIFS('Sunset View - Input'!C:C,'Sunset View - Input'!$P:$P,'Sunset View - CRES'!$A3)/$P$1</f>
        <v>-74.371560000000002</v>
      </c>
      <c r="C3" s="287">
        <f>SUMIFS('Sunset View - Input'!D:D,'Sunset View - Input'!$P:$P,'Sunset View - CRES'!$A3)/$P$1</f>
        <v>-76.777850000000001</v>
      </c>
      <c r="D3" s="286">
        <f>SUMIFS('Sunset View - Input'!E:E,'Sunset View - Input'!$P:$P,'Sunset View - CRES'!$A3)/$P$1</f>
        <v>-80.758619999999993</v>
      </c>
      <c r="E3" s="287">
        <f>SUMIFS('Sunset View - Input'!F:F,'Sunset View - Input'!$P:$P,'Sunset View - CRES'!$A3)/$P$1</f>
        <v>-84.80210000000001</v>
      </c>
      <c r="F3" s="286">
        <f>SUMIFS('Sunset View - Input'!G:G,'Sunset View - Input'!$P:$P,'Sunset View - CRES'!$A3)/$P$1</f>
        <v>-96.106740000000002</v>
      </c>
      <c r="G3" s="287">
        <f>SUMIFS('Sunset View - Input'!H:H,'Sunset View - Input'!$P:$P,'Sunset View - CRES'!$A3)/$P$1</f>
        <v>-100.82965</v>
      </c>
      <c r="H3" s="286">
        <f>SUMIFS('Sunset View - Input'!I:I,'Sunset View - Input'!$P:$P,'Sunset View - CRES'!$A3)/$P$1</f>
        <v>-99.356880000000004</v>
      </c>
      <c r="I3" s="287">
        <f>SUMIFS('Sunset View - Input'!J:J,'Sunset View - Input'!$P:$P,'Sunset View - CRES'!$A3)/$P$1</f>
        <v>-98.671929999999989</v>
      </c>
      <c r="J3" s="286">
        <f>SUMIFS('Sunset View - Input'!K:K,'Sunset View - Input'!$P:$P,'Sunset View - CRES'!$A3)/$P$1</f>
        <v>-94.383110000000002</v>
      </c>
      <c r="K3" s="287">
        <f>SUMIFS('Sunset View - Input'!L:L,'Sunset View - Input'!$P:$P,'Sunset View - CRES'!$A3)/$P$1</f>
        <v>-98.179670000000002</v>
      </c>
      <c r="L3" s="286">
        <f>SUMIFS('Sunset View - Input'!M:M,'Sunset View - Input'!$P:$P,'Sunset View - CRES'!$A3)/$P$1</f>
        <v>-98.783000000000001</v>
      </c>
      <c r="M3" s="287">
        <f>SUMIFS('Sunset View - Input'!N:N,'Sunset View - Input'!$P:$P,'Sunset View - CRES'!$A3)/$P$1</f>
        <v>-105.13330999999999</v>
      </c>
      <c r="N3" s="271">
        <f t="shared" ref="N3:N14" si="0">SUM(B3:M3)</f>
        <v>-1108.1544200000001</v>
      </c>
    </row>
    <row r="4" spans="1:17">
      <c r="A4" s="297" t="s">
        <v>77</v>
      </c>
      <c r="B4" s="286">
        <f>SUM(B2:B3)</f>
        <v>415.56844000000001</v>
      </c>
      <c r="C4" s="287">
        <f t="shared" ref="C4:M4" si="1">SUM(C2:C3)</f>
        <v>413.16215</v>
      </c>
      <c r="D4" s="286">
        <f t="shared" si="1"/>
        <v>409.18137999999999</v>
      </c>
      <c r="E4" s="287">
        <f t="shared" si="1"/>
        <v>405.1379</v>
      </c>
      <c r="F4" s="286">
        <f t="shared" si="1"/>
        <v>399.59325999999999</v>
      </c>
      <c r="G4" s="287">
        <f t="shared" si="1"/>
        <v>398.11034999999998</v>
      </c>
      <c r="H4" s="286">
        <f t="shared" si="1"/>
        <v>399.58312000000001</v>
      </c>
      <c r="I4" s="287">
        <f t="shared" si="1"/>
        <v>405.96807000000001</v>
      </c>
      <c r="J4" s="286">
        <f t="shared" si="1"/>
        <v>410.25689</v>
      </c>
      <c r="K4" s="287">
        <f t="shared" si="1"/>
        <v>406.46033</v>
      </c>
      <c r="L4" s="286">
        <f t="shared" si="1"/>
        <v>405.85699999999997</v>
      </c>
      <c r="M4" s="287">
        <f t="shared" si="1"/>
        <v>399.50668999999999</v>
      </c>
      <c r="N4" s="271">
        <f t="shared" si="0"/>
        <v>4868.3855800000001</v>
      </c>
    </row>
    <row r="5" spans="1:17">
      <c r="A5" s="296" t="s">
        <v>26</v>
      </c>
      <c r="B5" s="286">
        <f>SUMIFS('Sunset View - Input'!C:C,'Sunset View - Input'!$P:$P,'Sunset View - CRES'!$A5)/$P$1</f>
        <v>-48.191129999999994</v>
      </c>
      <c r="C5" s="287">
        <f>SUMIFS('Sunset View - Input'!D:D,'Sunset View - Input'!$P:$P,'Sunset View - CRES'!$A5)/$P$1</f>
        <v>-48.797429999999999</v>
      </c>
      <c r="D5" s="286">
        <f>SUMIFS('Sunset View - Input'!E:E,'Sunset View - Input'!$P:$P,'Sunset View - CRES'!$A5)/$P$1</f>
        <v>-38.708089999999999</v>
      </c>
      <c r="E5" s="287">
        <f>SUMIFS('Sunset View - Input'!F:F,'Sunset View - Input'!$P:$P,'Sunset View - CRES'!$A5)/$P$1</f>
        <v>-32.837360000000004</v>
      </c>
      <c r="F5" s="286">
        <f>SUMIFS('Sunset View - Input'!G:G,'Sunset View - Input'!$P:$P,'Sunset View - CRES'!$A5)/$P$1</f>
        <v>-17.817250000000001</v>
      </c>
      <c r="G5" s="287">
        <f>SUMIFS('Sunset View - Input'!H:H,'Sunset View - Input'!$P:$P,'Sunset View - CRES'!$A5)/$P$1</f>
        <v>-20.627130000000001</v>
      </c>
      <c r="H5" s="286">
        <f>SUMIFS('Sunset View - Input'!I:I,'Sunset View - Input'!$P:$P,'Sunset View - CRES'!$A5)/$P$1</f>
        <v>-30.619349999999997</v>
      </c>
      <c r="I5" s="287">
        <f>SUMIFS('Sunset View - Input'!J:J,'Sunset View - Input'!$P:$P,'Sunset View - CRES'!$A5)/$P$1</f>
        <v>-59.65578</v>
      </c>
      <c r="J5" s="286">
        <f>SUMIFS('Sunset View - Input'!K:K,'Sunset View - Input'!$P:$P,'Sunset View - CRES'!$A5)/$P$1</f>
        <v>-75.571370000000002</v>
      </c>
      <c r="K5" s="287">
        <f>SUMIFS('Sunset View - Input'!L:L,'Sunset View - Input'!$P:$P,'Sunset View - CRES'!$A5)/$P$1</f>
        <v>-70.299350000000004</v>
      </c>
      <c r="L5" s="286">
        <f>SUMIFS('Sunset View - Input'!M:M,'Sunset View - Input'!$P:$P,'Sunset View - CRES'!$A5)/$P$1</f>
        <v>-60.86233</v>
      </c>
      <c r="M5" s="287">
        <f>SUMIFS('Sunset View - Input'!N:N,'Sunset View - Input'!$P:$P,'Sunset View - CRES'!$A5)/$P$1</f>
        <v>-50.876390000000001</v>
      </c>
      <c r="N5" s="271">
        <f t="shared" si="0"/>
        <v>-554.86295999999993</v>
      </c>
    </row>
    <row r="6" spans="1:17">
      <c r="A6" s="296" t="s">
        <v>23</v>
      </c>
      <c r="B6" s="286">
        <f>SUMIFS('Sunset View - Input'!C:C,'Sunset View - Input'!$P:$P,'Sunset View - CRES'!$A6)/$P$1</f>
        <v>-2.7229999999999999</v>
      </c>
      <c r="C6" s="287">
        <f>SUMIFS('Sunset View - Input'!D:D,'Sunset View - Input'!$P:$P,'Sunset View - CRES'!$A6)/$P$1</f>
        <v>-2.7229999999999999</v>
      </c>
      <c r="D6" s="286">
        <f>SUMIFS('Sunset View - Input'!E:E,'Sunset View - Input'!$P:$P,'Sunset View - CRES'!$A6)/$P$1</f>
        <v>-2.4464600000000001</v>
      </c>
      <c r="E6" s="287">
        <f>SUMIFS('Sunset View - Input'!F:F,'Sunset View - Input'!$P:$P,'Sunset View - CRES'!$A6)/$P$1</f>
        <v>-1.33148</v>
      </c>
      <c r="F6" s="286">
        <f>SUMIFS('Sunset View - Input'!G:G,'Sunset View - Input'!$P:$P,'Sunset View - CRES'!$A6)/$P$1</f>
        <v>-1.33148</v>
      </c>
      <c r="G6" s="287">
        <f>SUMIFS('Sunset View - Input'!H:H,'Sunset View - Input'!$P:$P,'Sunset View - CRES'!$A6)/$P$1</f>
        <v>-1.33148</v>
      </c>
      <c r="H6" s="286">
        <f>SUMIFS('Sunset View - Input'!I:I,'Sunset View - Input'!$P:$P,'Sunset View - CRES'!$A6)/$P$1</f>
        <v>-0.53259000000000001</v>
      </c>
      <c r="I6" s="287">
        <f>SUMIFS('Sunset View - Input'!J:J,'Sunset View - Input'!$P:$P,'Sunset View - CRES'!$A6)/$P$1</f>
        <v>0</v>
      </c>
      <c r="J6" s="286">
        <f>SUMIFS('Sunset View - Input'!K:K,'Sunset View - Input'!$P:$P,'Sunset View - CRES'!$A6)/$P$1</f>
        <v>0</v>
      </c>
      <c r="K6" s="287">
        <f>SUMIFS('Sunset View - Input'!L:L,'Sunset View - Input'!$P:$P,'Sunset View - CRES'!$A6)/$P$1</f>
        <v>0</v>
      </c>
      <c r="L6" s="286">
        <f>SUMIFS('Sunset View - Input'!M:M,'Sunset View - Input'!$P:$P,'Sunset View - CRES'!$A6)/$P$1</f>
        <v>0</v>
      </c>
      <c r="M6" s="287">
        <f>SUMIFS('Sunset View - Input'!N:N,'Sunset View - Input'!$P:$P,'Sunset View - CRES'!$A6)/$P$1</f>
        <v>0</v>
      </c>
      <c r="N6" s="271">
        <f t="shared" si="0"/>
        <v>-12.419489999999998</v>
      </c>
    </row>
    <row r="7" spans="1:17">
      <c r="A7" s="296" t="s">
        <v>22</v>
      </c>
      <c r="B7" s="286">
        <f>SUMIFS('Sunset View - Input'!C:C,'Sunset View - Input'!$P:$P,'Sunset View - CRES'!$A7)/$P$1</f>
        <v>-8.8789099999999994</v>
      </c>
      <c r="C7" s="287">
        <f>SUMIFS('Sunset View - Input'!D:D,'Sunset View - Input'!$P:$P,'Sunset View - CRES'!$A7)/$P$1</f>
        <v>-13.121139999999999</v>
      </c>
      <c r="D7" s="286">
        <f>SUMIFS('Sunset View - Input'!E:E,'Sunset View - Input'!$P:$P,'Sunset View - CRES'!$A7)/$P$1</f>
        <v>-5.8324999999999996</v>
      </c>
      <c r="E7" s="287">
        <f>SUMIFS('Sunset View - Input'!F:F,'Sunset View - Input'!$P:$P,'Sunset View - CRES'!$A7)/$P$1</f>
        <v>-16.87613</v>
      </c>
      <c r="F7" s="286">
        <f>SUMIFS('Sunset View - Input'!G:G,'Sunset View - Input'!$P:$P,'Sunset View - CRES'!$A7)/$P$1</f>
        <v>-34.23254</v>
      </c>
      <c r="G7" s="287">
        <f>SUMIFS('Sunset View - Input'!H:H,'Sunset View - Input'!$P:$P,'Sunset View - CRES'!$A7)/$P$1</f>
        <v>-51.509879999999995</v>
      </c>
      <c r="H7" s="286">
        <f>SUMIFS('Sunset View - Input'!I:I,'Sunset View - Input'!$P:$P,'Sunset View - CRES'!$A7)/$P$1</f>
        <v>-42.514000000000003</v>
      </c>
      <c r="I7" s="287">
        <f>SUMIFS('Sunset View - Input'!J:J,'Sunset View - Input'!$P:$P,'Sunset View - CRES'!$A7)/$P$1</f>
        <v>-33.1205</v>
      </c>
      <c r="J7" s="286">
        <f>SUMIFS('Sunset View - Input'!K:K,'Sunset View - Input'!$P:$P,'Sunset View - CRES'!$A7)/$P$1</f>
        <v>-22.077000000000002</v>
      </c>
      <c r="K7" s="287">
        <f>SUMIFS('Sunset View - Input'!L:L,'Sunset View - Input'!$P:$P,'Sunset View - CRES'!$A7)/$P$1</f>
        <v>-37.871050000000004</v>
      </c>
      <c r="L7" s="286">
        <f>SUMIFS('Sunset View - Input'!M:M,'Sunset View - Input'!$P:$P,'Sunset View - CRES'!$A7)/$P$1</f>
        <v>-31.6568</v>
      </c>
      <c r="M7" s="287">
        <f>SUMIFS('Sunset View - Input'!N:N,'Sunset View - Input'!$P:$P,'Sunset View - CRES'!$A7)/$P$1</f>
        <v>-37.775730000000003</v>
      </c>
      <c r="N7" s="271">
        <f t="shared" si="0"/>
        <v>-335.46618000000001</v>
      </c>
    </row>
    <row r="8" spans="1:17">
      <c r="A8" s="304" t="s">
        <v>27</v>
      </c>
      <c r="B8" s="305">
        <f>(SUMIFS('Sunset View - Input'!C:C,'Sunset View - Input'!$P:$P,'Sunset View - CRES'!$A8)/$P$1)*$P$8</f>
        <v>-2.2641300000000002</v>
      </c>
      <c r="C8" s="305">
        <f>(SUMIFS('Sunset View - Input'!D:D,'Sunset View - Input'!$P:$P,'Sunset View - CRES'!$A8)/$P$1)*$P$8</f>
        <v>-5.1639900000000001</v>
      </c>
      <c r="D8" s="305">
        <f>(SUMIFS('Sunset View - Input'!E:E,'Sunset View - Input'!$P:$P,'Sunset View - CRES'!$A8)/$P$1)*$P$8</f>
        <v>-8.9018899999999999</v>
      </c>
      <c r="E8" s="305">
        <f>(SUMIFS('Sunset View - Input'!F:F,'Sunset View - Input'!$P:$P,'Sunset View - CRES'!$A8)/$P$1)*$P$8</f>
        <v>-0.87322</v>
      </c>
      <c r="F8" s="305">
        <f>(SUMIFS('Sunset View - Input'!G:G,'Sunset View - Input'!$P:$P,'Sunset View - CRES'!$A8)/$P$1)*$P$8</f>
        <v>-0.44834000000000002</v>
      </c>
      <c r="G8" s="305">
        <f>(SUMIFS('Sunset View - Input'!H:H,'Sunset View - Input'!$P:$P,'Sunset View - CRES'!$A8)/$P$1)*$P$8</f>
        <v>-0.3172399999999998</v>
      </c>
      <c r="H8" s="305">
        <f>(SUMIFS('Sunset View - Input'!I:I,'Sunset View - Input'!$P:$P,'Sunset View - CRES'!$A8)/$P$1)*$P$8</f>
        <v>-7.0991599999999995</v>
      </c>
      <c r="I8" s="305">
        <f>(SUMIFS('Sunset View - Input'!J:J,'Sunset View - Input'!$P:$P,'Sunset View - CRES'!$A8)/$P$1)*$P$8</f>
        <v>6.7653700000000008</v>
      </c>
      <c r="J8" s="305">
        <f>(SUMIFS('Sunset View - Input'!K:K,'Sunset View - Input'!$P:$P,'Sunset View - CRES'!$A8)/$P$1)*$P$8</f>
        <v>2.3625599999999998</v>
      </c>
      <c r="K8" s="305">
        <f>(SUMIFS('Sunset View - Input'!L:L,'Sunset View - Input'!$P:$P,'Sunset View - CRES'!$A8)/$P$1)*$P$8</f>
        <v>-6.1220199999999991</v>
      </c>
      <c r="L8" s="305">
        <f>(SUMIFS('Sunset View - Input'!M:M,'Sunset View - Input'!$P:$P,'Sunset View - CRES'!$A8)/$P$1)*$P$8</f>
        <v>-19.625640000000001</v>
      </c>
      <c r="M8" s="305">
        <f>(SUMIFS('Sunset View - Input'!N:N,'Sunset View - Input'!$P:$P,'Sunset View - CRES'!$A8)/$P$1)*$P$8</f>
        <v>-9.2428500000000007</v>
      </c>
      <c r="N8" s="283">
        <f t="shared" si="0"/>
        <v>-50.930550000000011</v>
      </c>
      <c r="O8" s="120"/>
      <c r="P8" s="139">
        <v>-1</v>
      </c>
      <c r="Q8" s="120" t="s">
        <v>1408</v>
      </c>
    </row>
    <row r="9" spans="1:17">
      <c r="A9" s="296" t="s">
        <v>79</v>
      </c>
      <c r="B9" s="286">
        <f>SUMIFS('Sunset View - Input'!C:C,'Sunset View - Input'!$P:$P,'Sunset View - CRES'!$A9)/$P$1</f>
        <v>0</v>
      </c>
      <c r="C9" s="287">
        <f>SUMIFS('Sunset View - Input'!D:D,'Sunset View - Input'!$P:$P,'Sunset View - CRES'!$A9)/$P$1</f>
        <v>0</v>
      </c>
      <c r="D9" s="286">
        <f>SUMIFS('Sunset View - Input'!E:E,'Sunset View - Input'!$P:$P,'Sunset View - CRES'!$A9)/$P$1</f>
        <v>0</v>
      </c>
      <c r="E9" s="287">
        <f>SUMIFS('Sunset View - Input'!F:F,'Sunset View - Input'!$P:$P,'Sunset View - CRES'!$A9)/$P$1</f>
        <v>0</v>
      </c>
      <c r="F9" s="286">
        <f>SUMIFS('Sunset View - Input'!G:G,'Sunset View - Input'!$P:$P,'Sunset View - CRES'!$A9)/$P$1</f>
        <v>0</v>
      </c>
      <c r="G9" s="287">
        <f>SUMIFS('Sunset View - Input'!H:H,'Sunset View - Input'!$P:$P,'Sunset View - CRES'!$A9)/$P$1</f>
        <v>0</v>
      </c>
      <c r="H9" s="286">
        <f>SUMIFS('Sunset View - Input'!I:I,'Sunset View - Input'!$P:$P,'Sunset View - CRES'!$A9)/$P$1</f>
        <v>0</v>
      </c>
      <c r="I9" s="287">
        <f>SUMIFS('Sunset View - Input'!J:J,'Sunset View - Input'!$P:$P,'Sunset View - CRES'!$A9)/$P$1</f>
        <v>0</v>
      </c>
      <c r="J9" s="286">
        <f>SUMIFS('Sunset View - Input'!K:K,'Sunset View - Input'!$P:$P,'Sunset View - CRES'!$A9)/$P$1</f>
        <v>0</v>
      </c>
      <c r="K9" s="287">
        <f>SUMIFS('Sunset View - Input'!L:L,'Sunset View - Input'!$P:$P,'Sunset View - CRES'!$A9)/$P$1</f>
        <v>0</v>
      </c>
      <c r="L9" s="286">
        <f>SUMIFS('Sunset View - Input'!M:M,'Sunset View - Input'!$P:$P,'Sunset View - CRES'!$A9)/$P$1</f>
        <v>0</v>
      </c>
      <c r="M9" s="287">
        <f>SUMIFS('Sunset View - Input'!N:N,'Sunset View - Input'!$P:$P,'Sunset View - CRES'!$A9)/$P$1</f>
        <v>0</v>
      </c>
      <c r="N9" s="271">
        <f t="shared" si="0"/>
        <v>0</v>
      </c>
      <c r="P9" s="6"/>
    </row>
    <row r="10" spans="1:17">
      <c r="A10" s="296" t="s">
        <v>36</v>
      </c>
      <c r="B10" s="286">
        <f>SUMIFS('Sunset View - Input'!C:C,'Sunset View - Input'!$P:$P,'Sunset View - CRES'!$A10)/$P$1</f>
        <v>12.455439999999999</v>
      </c>
      <c r="C10" s="287">
        <f>SUMIFS('Sunset View - Input'!D:D,'Sunset View - Input'!$P:$P,'Sunset View - CRES'!$A10)/$P$1</f>
        <v>14.70626</v>
      </c>
      <c r="D10" s="286">
        <f>SUMIFS('Sunset View - Input'!E:E,'Sunset View - Input'!$P:$P,'Sunset View - CRES'!$A10)/$P$1</f>
        <v>15.676380000000002</v>
      </c>
      <c r="E10" s="287">
        <f>SUMIFS('Sunset View - Input'!F:F,'Sunset View - Input'!$P:$P,'Sunset View - CRES'!$A10)/$P$1</f>
        <v>15.81202</v>
      </c>
      <c r="F10" s="286">
        <f>SUMIFS('Sunset View - Input'!G:G,'Sunset View - Input'!$P:$P,'Sunset View - CRES'!$A10)/$P$1</f>
        <v>16.890709999999999</v>
      </c>
      <c r="G10" s="287">
        <f>SUMIFS('Sunset View - Input'!H:H,'Sunset View - Input'!$P:$P,'Sunset View - CRES'!$A10)/$P$1</f>
        <v>17.329750000000001</v>
      </c>
      <c r="H10" s="286">
        <f>SUMIFS('Sunset View - Input'!I:I,'Sunset View - Input'!$P:$P,'Sunset View - CRES'!$A10)/$P$1</f>
        <v>16.614989999999999</v>
      </c>
      <c r="I10" s="287">
        <f>SUMIFS('Sunset View - Input'!J:J,'Sunset View - Input'!$P:$P,'Sunset View - CRES'!$A10)/$P$1</f>
        <v>16.379580000000001</v>
      </c>
      <c r="J10" s="286">
        <f>SUMIFS('Sunset View - Input'!K:K,'Sunset View - Input'!$P:$P,'Sunset View - CRES'!$A10)/$P$1</f>
        <v>16.542840000000002</v>
      </c>
      <c r="K10" s="287">
        <f>SUMIFS('Sunset View - Input'!L:L,'Sunset View - Input'!$P:$P,'Sunset View - CRES'!$A10)/$P$1</f>
        <v>18.892199999999995</v>
      </c>
      <c r="L10" s="286">
        <f>SUMIFS('Sunset View - Input'!M:M,'Sunset View - Input'!$P:$P,'Sunset View - CRES'!$A10)/$P$1</f>
        <v>20.149549999999998</v>
      </c>
      <c r="M10" s="287">
        <f>SUMIFS('Sunset View - Input'!N:N,'Sunset View - Input'!$P:$P,'Sunset View - CRES'!$A10)/$P$1</f>
        <v>22.00957</v>
      </c>
      <c r="N10" s="271">
        <f t="shared" si="0"/>
        <v>203.45929000000004</v>
      </c>
    </row>
    <row r="11" spans="1:17" ht="15" thickBot="1">
      <c r="A11" s="3" t="s">
        <v>31</v>
      </c>
      <c r="B11" s="82">
        <f>SUMIFS('Sunset View - Input'!C:C,'Sunset View - Input'!$P:$P,'Sunset View - CRES'!$A11)/$P$1</f>
        <v>21.412019999999998</v>
      </c>
      <c r="C11" s="83">
        <f>SUMIFS('Sunset View - Input'!D:D,'Sunset View - Input'!$P:$P,'Sunset View - CRES'!$A11)/$P$1</f>
        <v>17.864559999999997</v>
      </c>
      <c r="D11" s="82">
        <f>SUMIFS('Sunset View - Input'!E:E,'Sunset View - Input'!$P:$P,'Sunset View - CRES'!$A11)/$P$1</f>
        <v>17.115659999999998</v>
      </c>
      <c r="E11" s="83">
        <f>SUMIFS('Sunset View - Input'!F:F,'Sunset View - Input'!$P:$P,'Sunset View - CRES'!$A11)/$P$1</f>
        <v>23.994539999999997</v>
      </c>
      <c r="F11" s="82">
        <f>SUMIFS('Sunset View - Input'!G:G,'Sunset View - Input'!$P:$P,'Sunset View - CRES'!$A11)/$P$1</f>
        <v>26.043220000000005</v>
      </c>
      <c r="G11" s="83">
        <f>SUMIFS('Sunset View - Input'!H:H,'Sunset View - Input'!$P:$P,'Sunset View - CRES'!$A11)/$P$1</f>
        <v>27.000599999999999</v>
      </c>
      <c r="H11" s="82">
        <f>SUMIFS('Sunset View - Input'!I:I,'Sunset View - Input'!$P:$P,'Sunset View - CRES'!$A11)/$P$1</f>
        <v>28.81503</v>
      </c>
      <c r="I11" s="83">
        <f>SUMIFS('Sunset View - Input'!J:J,'Sunset View - Input'!$P:$P,'Sunset View - CRES'!$A11)/$P$1</f>
        <v>30.016579999999998</v>
      </c>
      <c r="J11" s="82">
        <f>SUMIFS('Sunset View - Input'!K:K,'Sunset View - Input'!$P:$P,'Sunset View - CRES'!$A11)/$P$1</f>
        <v>26.55228</v>
      </c>
      <c r="K11" s="83">
        <f>SUMIFS('Sunset View - Input'!L:L,'Sunset View - Input'!$P:$P,'Sunset View - CRES'!$A11)/$P$1</f>
        <v>30.158380000000005</v>
      </c>
      <c r="L11" s="82">
        <f>SUMIFS('Sunset View - Input'!M:M,'Sunset View - Input'!$P:$P,'Sunset View - CRES'!$A11)/$P$1</f>
        <v>30.822509999999998</v>
      </c>
      <c r="M11" s="83">
        <f>SUMIFS('Sunset View - Input'!N:N,'Sunset View - Input'!$P:$P,'Sunset View - CRES'!$A11)/$P$1</f>
        <v>32.082969999999996</v>
      </c>
      <c r="N11" s="272">
        <f t="shared" si="0"/>
        <v>311.87835000000001</v>
      </c>
    </row>
    <row r="12" spans="1:17" ht="15.5" thickTop="1" thickBot="1">
      <c r="A12" s="84" t="s">
        <v>78</v>
      </c>
      <c r="B12" s="52">
        <f>SUM(B4:B11)</f>
        <v>387.37872999999996</v>
      </c>
      <c r="C12" s="53">
        <f t="shared" ref="C12:M12" si="2">SUM(C4:C11)</f>
        <v>375.9274099999999</v>
      </c>
      <c r="D12" s="52">
        <f t="shared" si="2"/>
        <v>386.08448000000004</v>
      </c>
      <c r="E12" s="53">
        <f t="shared" si="2"/>
        <v>393.02627000000001</v>
      </c>
      <c r="F12" s="52">
        <f t="shared" si="2"/>
        <v>388.69758000000007</v>
      </c>
      <c r="G12" s="53">
        <f t="shared" si="2"/>
        <v>368.65496999999993</v>
      </c>
      <c r="H12" s="52">
        <f t="shared" si="2"/>
        <v>364.24803999999995</v>
      </c>
      <c r="I12" s="53">
        <f t="shared" si="2"/>
        <v>366.35332</v>
      </c>
      <c r="J12" s="52">
        <f t="shared" si="2"/>
        <v>358.06619999999998</v>
      </c>
      <c r="K12" s="53">
        <f t="shared" si="2"/>
        <v>341.21848999999997</v>
      </c>
      <c r="L12" s="52">
        <f t="shared" si="2"/>
        <v>344.68429000000003</v>
      </c>
      <c r="M12" s="53">
        <f t="shared" si="2"/>
        <v>355.70425999999998</v>
      </c>
      <c r="N12" s="85">
        <f t="shared" si="0"/>
        <v>4430.0440400000007</v>
      </c>
    </row>
    <row r="13" spans="1:17" ht="15.5" thickTop="1" thickBot="1">
      <c r="A13" s="4" t="s">
        <v>1040</v>
      </c>
      <c r="B13" s="86"/>
      <c r="C13" s="87"/>
      <c r="D13" s="86"/>
      <c r="E13" s="87"/>
      <c r="F13" s="86"/>
      <c r="G13" s="87"/>
      <c r="H13" s="86"/>
      <c r="I13" s="87"/>
      <c r="J13" s="86"/>
      <c r="K13" s="87"/>
      <c r="L13" s="86"/>
      <c r="M13" s="87"/>
      <c r="N13" s="88">
        <f t="shared" si="0"/>
        <v>0</v>
      </c>
    </row>
    <row r="14" spans="1:17" ht="15.5" thickTop="1" thickBot="1">
      <c r="A14" s="84" t="s">
        <v>81</v>
      </c>
      <c r="B14" s="52">
        <f>SUM(B12:B13)</f>
        <v>387.37872999999996</v>
      </c>
      <c r="C14" s="53">
        <f t="shared" ref="C14:M14" si="3">SUM(C12:C13)</f>
        <v>375.9274099999999</v>
      </c>
      <c r="D14" s="52">
        <f t="shared" si="3"/>
        <v>386.08448000000004</v>
      </c>
      <c r="E14" s="53">
        <f t="shared" si="3"/>
        <v>393.02627000000001</v>
      </c>
      <c r="F14" s="52">
        <f t="shared" si="3"/>
        <v>388.69758000000007</v>
      </c>
      <c r="G14" s="53">
        <f t="shared" si="3"/>
        <v>368.65496999999993</v>
      </c>
      <c r="H14" s="52">
        <f t="shared" si="3"/>
        <v>364.24803999999995</v>
      </c>
      <c r="I14" s="53">
        <f t="shared" si="3"/>
        <v>366.35332</v>
      </c>
      <c r="J14" s="52">
        <f t="shared" si="3"/>
        <v>358.06619999999998</v>
      </c>
      <c r="K14" s="89">
        <f t="shared" si="3"/>
        <v>341.21848999999997</v>
      </c>
      <c r="L14" s="90">
        <f t="shared" si="3"/>
        <v>344.68429000000003</v>
      </c>
      <c r="M14" s="89">
        <f t="shared" si="3"/>
        <v>355.70425999999998</v>
      </c>
      <c r="N14" s="85">
        <f t="shared" si="0"/>
        <v>4430.0440400000007</v>
      </c>
    </row>
    <row r="15" spans="1:17" ht="15" thickTop="1">
      <c r="A15" s="91"/>
      <c r="B15" s="54"/>
      <c r="C15" s="55"/>
      <c r="D15" s="54"/>
      <c r="E15" s="55"/>
      <c r="F15" s="54"/>
      <c r="G15" s="55"/>
      <c r="H15" s="54"/>
      <c r="I15" s="55"/>
      <c r="J15" s="54"/>
      <c r="K15" s="55"/>
      <c r="L15" s="54"/>
      <c r="M15" s="55"/>
      <c r="N15" s="55"/>
    </row>
    <row r="16" spans="1:17" ht="15" thickBot="1">
      <c r="A16" s="55"/>
      <c r="B16" s="78">
        <f>B1</f>
        <v>45231</v>
      </c>
      <c r="C16" s="79">
        <f t="shared" ref="C16:M16" si="4">C1</f>
        <v>45261</v>
      </c>
      <c r="D16" s="78">
        <f t="shared" si="4"/>
        <v>45292</v>
      </c>
      <c r="E16" s="79">
        <f t="shared" si="4"/>
        <v>45323</v>
      </c>
      <c r="F16" s="78">
        <f t="shared" si="4"/>
        <v>45352</v>
      </c>
      <c r="G16" s="79">
        <f t="shared" si="4"/>
        <v>45383</v>
      </c>
      <c r="H16" s="78">
        <f t="shared" si="4"/>
        <v>45413</v>
      </c>
      <c r="I16" s="79">
        <f t="shared" si="4"/>
        <v>45444</v>
      </c>
      <c r="J16" s="78">
        <f t="shared" si="4"/>
        <v>45474</v>
      </c>
      <c r="K16" s="79">
        <f t="shared" si="4"/>
        <v>45505</v>
      </c>
      <c r="L16" s="78">
        <f t="shared" si="4"/>
        <v>45536</v>
      </c>
      <c r="M16" s="79">
        <f t="shared" si="4"/>
        <v>45566</v>
      </c>
      <c r="N16" s="80" t="s">
        <v>76</v>
      </c>
      <c r="P16" s="6">
        <f>-1000</f>
        <v>-1000</v>
      </c>
    </row>
    <row r="17" spans="1:14" ht="15" thickTop="1">
      <c r="A17" s="296" t="s">
        <v>43</v>
      </c>
      <c r="B17" s="286">
        <f>SUMIFS('Sunset View - Input'!C:C,'Sunset View - Input'!$P:$P,'Sunset View - CRES'!$A17)/$P$16</f>
        <v>12.566679999999998</v>
      </c>
      <c r="C17" s="287">
        <f>SUMIFS('Sunset View - Input'!D:D,'Sunset View - Input'!$P:$P,'Sunset View - CRES'!$A17)/$P$16</f>
        <v>-1.3720700000000001</v>
      </c>
      <c r="D17" s="286">
        <f>SUMIFS('Sunset View - Input'!E:E,'Sunset View - Input'!$P:$P,'Sunset View - CRES'!$A17)/$P$16</f>
        <v>-1.3037399999999999</v>
      </c>
      <c r="E17" s="287">
        <f>SUMIFS('Sunset View - Input'!F:F,'Sunset View - Input'!$P:$P,'Sunset View - CRES'!$A17)/$P$16</f>
        <v>-1.4958099999999999</v>
      </c>
      <c r="F17" s="286">
        <f>SUMIFS('Sunset View - Input'!G:G,'Sunset View - Input'!$P:$P,'Sunset View - CRES'!$A17)/$P$16</f>
        <v>-1.37683</v>
      </c>
      <c r="G17" s="287">
        <f>SUMIFS('Sunset View - Input'!H:H,'Sunset View - Input'!$P:$P,'Sunset View - CRES'!$A17)/$P$16</f>
        <v>-2.24729</v>
      </c>
      <c r="H17" s="286">
        <f>SUMIFS('Sunset View - Input'!I:I,'Sunset View - Input'!$P:$P,'Sunset View - CRES'!$A17)/$P$16</f>
        <v>-2.0904600000000002</v>
      </c>
      <c r="I17" s="287">
        <f>SUMIFS('Sunset View - Input'!J:J,'Sunset View - Input'!$P:$P,'Sunset View - CRES'!$A17)/$P$16</f>
        <v>-1.0997699999999999</v>
      </c>
      <c r="J17" s="286">
        <f>SUMIFS('Sunset View - Input'!K:K,'Sunset View - Input'!$P:$P,'Sunset View - CRES'!$A17)/$P$16</f>
        <v>-2.1236400000000004</v>
      </c>
      <c r="K17" s="287">
        <f>SUMIFS('Sunset View - Input'!L:L,'Sunset View - Input'!$P:$P,'Sunset View - CRES'!$A17)/$P$16</f>
        <v>-2.1854200000000001</v>
      </c>
      <c r="L17" s="286">
        <f>SUMIFS('Sunset View - Input'!M:M,'Sunset View - Input'!$P:$P,'Sunset View - CRES'!$A17)/$P$16</f>
        <v>-1.7804899999999999</v>
      </c>
      <c r="M17" s="287">
        <f>SUMIFS('Sunset View - Input'!N:N,'Sunset View - Input'!$P:$P,'Sunset View - CRES'!$A17)/$P$16</f>
        <v>-2.7891300000000001</v>
      </c>
      <c r="N17" s="81">
        <f>SUM(B17:M17)</f>
        <v>-7.297970000000003</v>
      </c>
    </row>
    <row r="18" spans="1:14">
      <c r="A18" s="296" t="s">
        <v>51</v>
      </c>
      <c r="B18" s="286">
        <f>SUMIFS('Sunset View - Input'!C:C,'Sunset View - Input'!$P:$P,'Sunset View - CRES'!$A18)/$P$16</f>
        <v>-10.506200000000002</v>
      </c>
      <c r="C18" s="287">
        <f>SUMIFS('Sunset View - Input'!D:D,'Sunset View - Input'!$P:$P,'Sunset View - CRES'!$A18)/$P$16</f>
        <v>-10.65292</v>
      </c>
      <c r="D18" s="286">
        <f>SUMIFS('Sunset View - Input'!E:E,'Sunset View - Input'!$P:$P,'Sunset View - CRES'!$A18)/$P$16</f>
        <v>-10.337999999999999</v>
      </c>
      <c r="E18" s="287">
        <f>SUMIFS('Sunset View - Input'!F:F,'Sunset View - Input'!$P:$P,'Sunset View - CRES'!$A18)/$P$16</f>
        <v>-10.617319999999999</v>
      </c>
      <c r="F18" s="286">
        <f>SUMIFS('Sunset View - Input'!G:G,'Sunset View - Input'!$P:$P,'Sunset View - CRES'!$A18)/$P$16</f>
        <v>-10.808219999999999</v>
      </c>
      <c r="G18" s="287">
        <f>SUMIFS('Sunset View - Input'!H:H,'Sunset View - Input'!$P:$P,'Sunset View - CRES'!$A18)/$P$16</f>
        <v>-10.68918</v>
      </c>
      <c r="H18" s="286">
        <f>SUMIFS('Sunset View - Input'!I:I,'Sunset View - Input'!$P:$P,'Sunset View - CRES'!$A18)/$P$16</f>
        <v>-10.13801</v>
      </c>
      <c r="I18" s="287">
        <f>SUMIFS('Sunset View - Input'!J:J,'Sunset View - Input'!$P:$P,'Sunset View - CRES'!$A18)/$P$16</f>
        <v>-10.016819999999999</v>
      </c>
      <c r="J18" s="286">
        <f>SUMIFS('Sunset View - Input'!K:K,'Sunset View - Input'!$P:$P,'Sunset View - CRES'!$A18)/$P$16</f>
        <v>-10.074719999999999</v>
      </c>
      <c r="K18" s="287">
        <f>SUMIFS('Sunset View - Input'!L:L,'Sunset View - Input'!$P:$P,'Sunset View - CRES'!$A18)/$P$16</f>
        <v>-9.8468199999999992</v>
      </c>
      <c r="L18" s="286">
        <f>SUMIFS('Sunset View - Input'!M:M,'Sunset View - Input'!$P:$P,'Sunset View - CRES'!$A18)/$P$16</f>
        <v>-9.3835099999999994</v>
      </c>
      <c r="M18" s="287">
        <f>SUMIFS('Sunset View - Input'!N:N,'Sunset View - Input'!$P:$P,'Sunset View - CRES'!$A18)/$P$16</f>
        <v>-9.4788199999999989</v>
      </c>
      <c r="N18" s="271">
        <f t="shared" ref="N18:N32" si="5">SUM(B18:M18)</f>
        <v>-122.55053999999998</v>
      </c>
    </row>
    <row r="19" spans="1:14">
      <c r="A19" s="296" t="s">
        <v>40</v>
      </c>
      <c r="B19" s="286">
        <f>SUMIFS('Sunset View - Input'!C:C,'Sunset View - Input'!$P:$P,'Sunset View - CRES'!$A19)/$P$16</f>
        <v>-26.399310000000003</v>
      </c>
      <c r="C19" s="287">
        <f>SUMIFS('Sunset View - Input'!D:D,'Sunset View - Input'!$P:$P,'Sunset View - CRES'!$A19)/$P$16</f>
        <v>-26.356030000000001</v>
      </c>
      <c r="D19" s="286">
        <f>SUMIFS('Sunset View - Input'!E:E,'Sunset View - Input'!$P:$P,'Sunset View - CRES'!$A19)/$P$16</f>
        <v>-27.283799999999999</v>
      </c>
      <c r="E19" s="287">
        <f>SUMIFS('Sunset View - Input'!F:F,'Sunset View - Input'!$P:$P,'Sunset View - CRES'!$A19)/$P$16</f>
        <v>-29.10707</v>
      </c>
      <c r="F19" s="286">
        <f>SUMIFS('Sunset View - Input'!G:G,'Sunset View - Input'!$P:$P,'Sunset View - CRES'!$A19)/$P$16</f>
        <v>-31.272639999999996</v>
      </c>
      <c r="G19" s="287">
        <f>SUMIFS('Sunset View - Input'!H:H,'Sunset View - Input'!$P:$P,'Sunset View - CRES'!$A19)/$P$16</f>
        <v>-27.568740000000002</v>
      </c>
      <c r="H19" s="286">
        <f>SUMIFS('Sunset View - Input'!I:I,'Sunset View - Input'!$P:$P,'Sunset View - CRES'!$A19)/$P$16</f>
        <v>-31.089999999999996</v>
      </c>
      <c r="I19" s="287">
        <f>SUMIFS('Sunset View - Input'!J:J,'Sunset View - Input'!$P:$P,'Sunset View - CRES'!$A19)/$P$16</f>
        <v>-31.25309</v>
      </c>
      <c r="J19" s="286">
        <f>SUMIFS('Sunset View - Input'!K:K,'Sunset View - Input'!$P:$P,'Sunset View - CRES'!$A19)/$P$16</f>
        <v>-29.66845</v>
      </c>
      <c r="K19" s="287">
        <f>SUMIFS('Sunset View - Input'!L:L,'Sunset View - Input'!$P:$P,'Sunset View - CRES'!$A19)/$P$16</f>
        <v>-30.752189999999999</v>
      </c>
      <c r="L19" s="286">
        <f>SUMIFS('Sunset View - Input'!M:M,'Sunset View - Input'!$P:$P,'Sunset View - CRES'!$A19)/$P$16</f>
        <v>-27.574950000000001</v>
      </c>
      <c r="M19" s="287">
        <f>SUMIFS('Sunset View - Input'!N:N,'Sunset View - Input'!$P:$P,'Sunset View - CRES'!$A19)/$P$16</f>
        <v>-23.272149999999996</v>
      </c>
      <c r="N19" s="271">
        <f t="shared" si="5"/>
        <v>-341.59841999999998</v>
      </c>
    </row>
    <row r="20" spans="1:14">
      <c r="A20" s="296" t="s">
        <v>64</v>
      </c>
      <c r="B20" s="286">
        <f>SUMIFS('Sunset View - Input'!C:C,'Sunset View - Input'!$P:$P,'Sunset View - CRES'!$A20)/$P$16</f>
        <v>-2.6435</v>
      </c>
      <c r="C20" s="287">
        <f>SUMIFS('Sunset View - Input'!D:D,'Sunset View - Input'!$P:$P,'Sunset View - CRES'!$A20)/$P$16</f>
        <v>-2.6435</v>
      </c>
      <c r="D20" s="286">
        <f>SUMIFS('Sunset View - Input'!E:E,'Sunset View - Input'!$P:$P,'Sunset View - CRES'!$A20)/$P$16</f>
        <v>-4.0305</v>
      </c>
      <c r="E20" s="287">
        <f>SUMIFS('Sunset View - Input'!F:F,'Sunset View - Input'!$P:$P,'Sunset View - CRES'!$A20)/$P$16</f>
        <v>-2.6435</v>
      </c>
      <c r="F20" s="286">
        <f>SUMIFS('Sunset View - Input'!G:G,'Sunset View - Input'!$P:$P,'Sunset View - CRES'!$A20)/$P$16</f>
        <v>-2.6435</v>
      </c>
      <c r="G20" s="287">
        <f>SUMIFS('Sunset View - Input'!H:H,'Sunset View - Input'!$P:$P,'Sunset View - CRES'!$A20)/$P$16</f>
        <v>-2.6435</v>
      </c>
      <c r="H20" s="286">
        <f>SUMIFS('Sunset View - Input'!I:I,'Sunset View - Input'!$P:$P,'Sunset View - CRES'!$A20)/$P$16</f>
        <v>-2.6435</v>
      </c>
      <c r="I20" s="287">
        <f>SUMIFS('Sunset View - Input'!J:J,'Sunset View - Input'!$P:$P,'Sunset View - CRES'!$A20)/$P$16</f>
        <v>-6.3186</v>
      </c>
      <c r="J20" s="286">
        <f>SUMIFS('Sunset View - Input'!K:K,'Sunset View - Input'!$P:$P,'Sunset View - CRES'!$A20)/$P$16</f>
        <v>-2.6435</v>
      </c>
      <c r="K20" s="287">
        <f>SUMIFS('Sunset View - Input'!L:L,'Sunset View - Input'!$P:$P,'Sunset View - CRES'!$A20)/$P$16</f>
        <v>-2.6435</v>
      </c>
      <c r="L20" s="286">
        <f>SUMIFS('Sunset View - Input'!M:M,'Sunset View - Input'!$P:$P,'Sunset View - CRES'!$A20)/$P$16</f>
        <v>-2.8435000000000001</v>
      </c>
      <c r="M20" s="287">
        <f>SUMIFS('Sunset View - Input'!N:N,'Sunset View - Input'!$P:$P,'Sunset View - CRES'!$A20)/$P$16</f>
        <v>-3.95825</v>
      </c>
      <c r="N20" s="271">
        <f t="shared" si="5"/>
        <v>-38.298849999999995</v>
      </c>
    </row>
    <row r="21" spans="1:14">
      <c r="A21" s="296" t="s">
        <v>66</v>
      </c>
      <c r="B21" s="286">
        <f>SUMIFS('Sunset View - Input'!C:C,'Sunset View - Input'!$P:$P,'Sunset View - CRES'!$A21)/$P$16</f>
        <v>-12.671569999999999</v>
      </c>
      <c r="C21" s="287">
        <f>SUMIFS('Sunset View - Input'!D:D,'Sunset View - Input'!$P:$P,'Sunset View - CRES'!$A21)/$P$16</f>
        <v>-12.671569999999999</v>
      </c>
      <c r="D21" s="286">
        <f>SUMIFS('Sunset View - Input'!E:E,'Sunset View - Input'!$P:$P,'Sunset View - CRES'!$A21)/$P$16</f>
        <v>-31.018000000000001</v>
      </c>
      <c r="E21" s="287">
        <f>SUMIFS('Sunset View - Input'!F:F,'Sunset View - Input'!$P:$P,'Sunset View - CRES'!$A21)/$P$16</f>
        <v>-31.018000000000001</v>
      </c>
      <c r="F21" s="286">
        <f>SUMIFS('Sunset View - Input'!G:G,'Sunset View - Input'!$P:$P,'Sunset View - CRES'!$A21)/$P$16</f>
        <v>-31.018000000000001</v>
      </c>
      <c r="G21" s="287">
        <f>SUMIFS('Sunset View - Input'!H:H,'Sunset View - Input'!$P:$P,'Sunset View - CRES'!$A21)/$P$16</f>
        <v>-31.018000000000001</v>
      </c>
      <c r="H21" s="286">
        <f>SUMIFS('Sunset View - Input'!I:I,'Sunset View - Input'!$P:$P,'Sunset View - CRES'!$A21)/$P$16</f>
        <v>-31.018000000000001</v>
      </c>
      <c r="I21" s="287">
        <f>SUMIFS('Sunset View - Input'!J:J,'Sunset View - Input'!$P:$P,'Sunset View - CRES'!$A21)/$P$16</f>
        <v>-31.018000000000001</v>
      </c>
      <c r="J21" s="286">
        <f>SUMIFS('Sunset View - Input'!K:K,'Sunset View - Input'!$P:$P,'Sunset View - CRES'!$A21)/$P$16</f>
        <v>-31.018000000000001</v>
      </c>
      <c r="K21" s="287">
        <f>SUMIFS('Sunset View - Input'!L:L,'Sunset View - Input'!$P:$P,'Sunset View - CRES'!$A21)/$P$16</f>
        <v>-31.018000000000001</v>
      </c>
      <c r="L21" s="286">
        <f>SUMIFS('Sunset View - Input'!M:M,'Sunset View - Input'!$P:$P,'Sunset View - CRES'!$A21)/$P$16</f>
        <v>-31.018000000000001</v>
      </c>
      <c r="M21" s="287">
        <f>SUMIFS('Sunset View - Input'!N:N,'Sunset View - Input'!$P:$P,'Sunset View - CRES'!$A21)/$P$16</f>
        <v>-43.100819999999999</v>
      </c>
      <c r="N21" s="271">
        <f t="shared" si="5"/>
        <v>-347.60595999999998</v>
      </c>
    </row>
    <row r="22" spans="1:14">
      <c r="A22" s="296" t="s">
        <v>42</v>
      </c>
      <c r="B22" s="286">
        <f>SUMIFS('Sunset View - Input'!C:C,'Sunset View - Input'!$P:$P,'Sunset View - CRES'!$A22)/$P$16</f>
        <v>-4.3033700000000001</v>
      </c>
      <c r="C22" s="287">
        <f>SUMIFS('Sunset View - Input'!D:D,'Sunset View - Input'!$P:$P,'Sunset View - CRES'!$A22)/$P$16</f>
        <v>-8.6109500000000008</v>
      </c>
      <c r="D22" s="286">
        <f>SUMIFS('Sunset View - Input'!E:E,'Sunset View - Input'!$P:$P,'Sunset View - CRES'!$A22)/$P$16</f>
        <v>-9.2081199999999992</v>
      </c>
      <c r="E22" s="287">
        <f>SUMIFS('Sunset View - Input'!F:F,'Sunset View - Input'!$P:$P,'Sunset View - CRES'!$A22)/$P$16</f>
        <v>-12.04898</v>
      </c>
      <c r="F22" s="286">
        <f>SUMIFS('Sunset View - Input'!G:G,'Sunset View - Input'!$P:$P,'Sunset View - CRES'!$A22)/$P$16</f>
        <v>-6.6136999999999997</v>
      </c>
      <c r="G22" s="287">
        <f>SUMIFS('Sunset View - Input'!H:H,'Sunset View - Input'!$P:$P,'Sunset View - CRES'!$A22)/$P$16</f>
        <v>-8.3975299999999997</v>
      </c>
      <c r="H22" s="286">
        <f>SUMIFS('Sunset View - Input'!I:I,'Sunset View - Input'!$P:$P,'Sunset View - CRES'!$A22)/$P$16</f>
        <v>-8.1349999999999998</v>
      </c>
      <c r="I22" s="287">
        <f>SUMIFS('Sunset View - Input'!J:J,'Sunset View - Input'!$P:$P,'Sunset View - CRES'!$A22)/$P$16</f>
        <v>-8.1431900000000006</v>
      </c>
      <c r="J22" s="286">
        <f>SUMIFS('Sunset View - Input'!K:K,'Sunset View - Input'!$P:$P,'Sunset View - CRES'!$A22)/$P$16</f>
        <v>-10.92731</v>
      </c>
      <c r="K22" s="287">
        <f>SUMIFS('Sunset View - Input'!L:L,'Sunset View - Input'!$P:$P,'Sunset View - CRES'!$A22)/$P$16</f>
        <v>-10.492360000000001</v>
      </c>
      <c r="L22" s="286">
        <f>SUMIFS('Sunset View - Input'!M:M,'Sunset View - Input'!$P:$P,'Sunset View - CRES'!$A22)/$P$16</f>
        <v>-10.760020000000001</v>
      </c>
      <c r="M22" s="287">
        <f>SUMIFS('Sunset View - Input'!N:N,'Sunset View - Input'!$P:$P,'Sunset View - CRES'!$A22)/$P$16</f>
        <v>-8.5012999999999987</v>
      </c>
      <c r="N22" s="271">
        <f t="shared" si="5"/>
        <v>-106.14183</v>
      </c>
    </row>
    <row r="23" spans="1:14">
      <c r="A23" s="296" t="s">
        <v>82</v>
      </c>
      <c r="B23" s="286">
        <f>SUMIFS('Sunset View - Input'!C:C,'Sunset View - Input'!$P:$P,'Sunset View - CRES'!$A23)/$P$16</f>
        <v>-0.81699999999999995</v>
      </c>
      <c r="C23" s="287">
        <f>SUMIFS('Sunset View - Input'!D:D,'Sunset View - Input'!$P:$P,'Sunset View - CRES'!$A23)/$P$16</f>
        <v>-3.6751999999999998</v>
      </c>
      <c r="D23" s="286">
        <f>SUMIFS('Sunset View - Input'!E:E,'Sunset View - Input'!$P:$P,'Sunset View - CRES'!$A23)/$P$16</f>
        <v>-1.86385</v>
      </c>
      <c r="E23" s="287">
        <f>SUMIFS('Sunset View - Input'!F:F,'Sunset View - Input'!$P:$P,'Sunset View - CRES'!$A23)/$P$16</f>
        <v>-1.19455</v>
      </c>
      <c r="F23" s="286">
        <f>SUMIFS('Sunset View - Input'!G:G,'Sunset View - Input'!$P:$P,'Sunset View - CRES'!$A23)/$P$16</f>
        <v>-1.99376</v>
      </c>
      <c r="G23" s="287">
        <f>SUMIFS('Sunset View - Input'!H:H,'Sunset View - Input'!$P:$P,'Sunset View - CRES'!$A23)/$P$16</f>
        <v>-2.4356900000000001</v>
      </c>
      <c r="H23" s="286">
        <f>SUMIFS('Sunset View - Input'!I:I,'Sunset View - Input'!$P:$P,'Sunset View - CRES'!$A23)/$P$16</f>
        <v>-2.0755599999999998</v>
      </c>
      <c r="I23" s="287">
        <f>SUMIFS('Sunset View - Input'!J:J,'Sunset View - Input'!$P:$P,'Sunset View - CRES'!$A23)/$P$16</f>
        <v>-1.15825</v>
      </c>
      <c r="J23" s="286">
        <f>SUMIFS('Sunset View - Input'!K:K,'Sunset View - Input'!$P:$P,'Sunset View - CRES'!$A23)/$P$16</f>
        <v>-0.57643000000000011</v>
      </c>
      <c r="K23" s="287">
        <f>SUMIFS('Sunset View - Input'!L:L,'Sunset View - Input'!$P:$P,'Sunset View - CRES'!$A23)/$P$16</f>
        <v>-1.0650999999999999</v>
      </c>
      <c r="L23" s="286">
        <f>SUMIFS('Sunset View - Input'!M:M,'Sunset View - Input'!$P:$P,'Sunset View - CRES'!$A23)/$P$16</f>
        <v>-1.96465</v>
      </c>
      <c r="M23" s="287">
        <f>SUMIFS('Sunset View - Input'!N:N,'Sunset View - Input'!$P:$P,'Sunset View - CRES'!$A23)/$P$16</f>
        <v>-0.63373999999999997</v>
      </c>
      <c r="N23" s="271">
        <f t="shared" si="5"/>
        <v>-19.453779999999998</v>
      </c>
    </row>
    <row r="24" spans="1:14">
      <c r="A24" s="296" t="s">
        <v>52</v>
      </c>
      <c r="B24" s="286">
        <f>SUMIFS('Sunset View - Input'!C:C,'Sunset View - Input'!$P:$P,'Sunset View - CRES'!$A24)/$P$16</f>
        <v>-2.4569099999999997</v>
      </c>
      <c r="C24" s="287">
        <f>SUMIFS('Sunset View - Input'!D:D,'Sunset View - Input'!$P:$P,'Sunset View - CRES'!$A24)/$P$16</f>
        <v>-2.2545799999999998</v>
      </c>
      <c r="D24" s="286">
        <f>SUMIFS('Sunset View - Input'!E:E,'Sunset View - Input'!$P:$P,'Sunset View - CRES'!$A24)/$P$16</f>
        <v>-1.4045999999999998</v>
      </c>
      <c r="E24" s="287">
        <f>SUMIFS('Sunset View - Input'!F:F,'Sunset View - Input'!$P:$P,'Sunset View - CRES'!$A24)/$P$16</f>
        <v>-0.89151000000000002</v>
      </c>
      <c r="F24" s="286">
        <f>SUMIFS('Sunset View - Input'!G:G,'Sunset View - Input'!$P:$P,'Sunset View - CRES'!$A24)/$P$16</f>
        <v>-7.8039999999999998E-2</v>
      </c>
      <c r="G24" s="287">
        <f>SUMIFS('Sunset View - Input'!H:H,'Sunset View - Input'!$P:$P,'Sunset View - CRES'!$A24)/$P$16</f>
        <v>-0.44775999999999999</v>
      </c>
      <c r="H24" s="286">
        <f>SUMIFS('Sunset View - Input'!I:I,'Sunset View - Input'!$P:$P,'Sunset View - CRES'!$A24)/$P$16</f>
        <v>-0.82980999999999994</v>
      </c>
      <c r="I24" s="287">
        <f>SUMIFS('Sunset View - Input'!J:J,'Sunset View - Input'!$P:$P,'Sunset View - CRES'!$A24)/$P$16</f>
        <v>-0.94262000000000001</v>
      </c>
      <c r="J24" s="286">
        <f>SUMIFS('Sunset View - Input'!K:K,'Sunset View - Input'!$P:$P,'Sunset View - CRES'!$A24)/$P$16</f>
        <v>-1.1932199999999999</v>
      </c>
      <c r="K24" s="287">
        <f>SUMIFS('Sunset View - Input'!L:L,'Sunset View - Input'!$P:$P,'Sunset View - CRES'!$A24)/$P$16</f>
        <v>-0.81461000000000006</v>
      </c>
      <c r="L24" s="286">
        <f>SUMIFS('Sunset View - Input'!M:M,'Sunset View - Input'!$P:$P,'Sunset View - CRES'!$A24)/$P$16</f>
        <v>-0.7101900000000001</v>
      </c>
      <c r="M24" s="287">
        <f>SUMIFS('Sunset View - Input'!N:N,'Sunset View - Input'!$P:$P,'Sunset View - CRES'!$A24)/$P$16</f>
        <v>-0.72199999999999998</v>
      </c>
      <c r="N24" s="271">
        <f t="shared" si="5"/>
        <v>-12.745849999999999</v>
      </c>
    </row>
    <row r="25" spans="1:14">
      <c r="A25" s="296" t="s">
        <v>57</v>
      </c>
      <c r="B25" s="286">
        <f>SUMIFS('Sunset View - Input'!C:C,'Sunset View - Input'!$P:$P,'Sunset View - CRES'!$A25)/$P$16</f>
        <v>-0.20085</v>
      </c>
      <c r="C25" s="287">
        <f>SUMIFS('Sunset View - Input'!D:D,'Sunset View - Input'!$P:$P,'Sunset View - CRES'!$A25)/$P$16</f>
        <v>-0.62646000000000002</v>
      </c>
      <c r="D25" s="286">
        <f>SUMIFS('Sunset View - Input'!E:E,'Sunset View - Input'!$P:$P,'Sunset View - CRES'!$A25)/$P$16</f>
        <v>-0.49933999999999995</v>
      </c>
      <c r="E25" s="287">
        <f>SUMIFS('Sunset View - Input'!F:F,'Sunset View - Input'!$P:$P,'Sunset View - CRES'!$A25)/$P$16</f>
        <v>-0.12955</v>
      </c>
      <c r="F25" s="286">
        <f>SUMIFS('Sunset View - Input'!G:G,'Sunset View - Input'!$P:$P,'Sunset View - CRES'!$A25)/$P$16</f>
        <v>-0.3246</v>
      </c>
      <c r="G25" s="287">
        <f>SUMIFS('Sunset View - Input'!H:H,'Sunset View - Input'!$P:$P,'Sunset View - CRES'!$A25)/$P$16</f>
        <v>-0.21184</v>
      </c>
      <c r="H25" s="286">
        <f>SUMIFS('Sunset View - Input'!I:I,'Sunset View - Input'!$P:$P,'Sunset View - CRES'!$A25)/$P$16</f>
        <v>-0.77724000000000004</v>
      </c>
      <c r="I25" s="287">
        <f>SUMIFS('Sunset View - Input'!J:J,'Sunset View - Input'!$P:$P,'Sunset View - CRES'!$A25)/$P$16</f>
        <v>-5.3649999999999996E-2</v>
      </c>
      <c r="J25" s="286">
        <f>SUMIFS('Sunset View - Input'!K:K,'Sunset View - Input'!$P:$P,'Sunset View - CRES'!$A25)/$P$16</f>
        <v>-3.6920000000000001E-2</v>
      </c>
      <c r="K25" s="287">
        <f>SUMIFS('Sunset View - Input'!L:L,'Sunset View - Input'!$P:$P,'Sunset View - CRES'!$A25)/$P$16</f>
        <v>-5.969E-2</v>
      </c>
      <c r="L25" s="286">
        <f>SUMIFS('Sunset View - Input'!M:M,'Sunset View - Input'!$P:$P,'Sunset View - CRES'!$A25)/$P$16</f>
        <v>-0.20741999999999999</v>
      </c>
      <c r="M25" s="287">
        <f>SUMIFS('Sunset View - Input'!N:N,'Sunset View - Input'!$P:$P,'Sunset View - CRES'!$A25)/$P$16</f>
        <v>-2.5755100000000004</v>
      </c>
      <c r="N25" s="271">
        <f t="shared" si="5"/>
        <v>-5.7030700000000003</v>
      </c>
    </row>
    <row r="26" spans="1:14">
      <c r="A26" s="296" t="s">
        <v>55</v>
      </c>
      <c r="B26" s="286">
        <f>SUMIFS('Sunset View - Input'!C:C,'Sunset View - Input'!$P:$P,'Sunset View - CRES'!$A26)/$P$16</f>
        <v>-5.1252299999999993</v>
      </c>
      <c r="C26" s="287">
        <f>SUMIFS('Sunset View - Input'!D:D,'Sunset View - Input'!$P:$P,'Sunset View - CRES'!$A26)/$P$16</f>
        <v>-5.8568600000000002</v>
      </c>
      <c r="D26" s="286">
        <f>SUMIFS('Sunset View - Input'!E:E,'Sunset View - Input'!$P:$P,'Sunset View - CRES'!$A26)/$P$16</f>
        <v>-3.3391400000000004</v>
      </c>
      <c r="E26" s="287">
        <f>SUMIFS('Sunset View - Input'!F:F,'Sunset View - Input'!$P:$P,'Sunset View - CRES'!$A26)/$P$16</f>
        <v>-3.12582</v>
      </c>
      <c r="F26" s="286">
        <f>SUMIFS('Sunset View - Input'!G:G,'Sunset View - Input'!$P:$P,'Sunset View - CRES'!$A26)/$P$16</f>
        <v>-4.9311999999999987</v>
      </c>
      <c r="G26" s="287">
        <f>SUMIFS('Sunset View - Input'!H:H,'Sunset View - Input'!$P:$P,'Sunset View - CRES'!$A26)/$P$16</f>
        <v>-5.9408000000000003</v>
      </c>
      <c r="H26" s="286">
        <f>SUMIFS('Sunset View - Input'!I:I,'Sunset View - Input'!$P:$P,'Sunset View - CRES'!$A26)/$P$16</f>
        <v>-3.6131499999999996</v>
      </c>
      <c r="I26" s="287">
        <f>SUMIFS('Sunset View - Input'!J:J,'Sunset View - Input'!$P:$P,'Sunset View - CRES'!$A26)/$P$16</f>
        <v>-3.3701499999999998</v>
      </c>
      <c r="J26" s="286">
        <f>SUMIFS('Sunset View - Input'!K:K,'Sunset View - Input'!$P:$P,'Sunset View - CRES'!$A26)/$P$16</f>
        <v>-4.8904899999999989</v>
      </c>
      <c r="K26" s="287">
        <f>SUMIFS('Sunset View - Input'!L:L,'Sunset View - Input'!$P:$P,'Sunset View - CRES'!$A26)/$P$16</f>
        <v>-5.232870000000001</v>
      </c>
      <c r="L26" s="286">
        <f>SUMIFS('Sunset View - Input'!M:M,'Sunset View - Input'!$P:$P,'Sunset View - CRES'!$A26)/$P$16</f>
        <v>-5.6405000000000003</v>
      </c>
      <c r="M26" s="287">
        <f>SUMIFS('Sunset View - Input'!N:N,'Sunset View - Input'!$P:$P,'Sunset View - CRES'!$A26)/$P$16</f>
        <v>-5.0031999999999996</v>
      </c>
      <c r="N26" s="271">
        <f t="shared" si="5"/>
        <v>-56.069410000000005</v>
      </c>
    </row>
    <row r="27" spans="1:14">
      <c r="A27" s="296" t="s">
        <v>54</v>
      </c>
      <c r="B27" s="286">
        <f>SUMIFS('Sunset View - Input'!C:C,'Sunset View - Input'!$P:$P,'Sunset View - CRES'!$A27)/$P$16</f>
        <v>-6.0654599999999999</v>
      </c>
      <c r="C27" s="287">
        <f>SUMIFS('Sunset View - Input'!D:D,'Sunset View - Input'!$P:$P,'Sunset View - CRES'!$A27)/$P$16</f>
        <v>-4.29725</v>
      </c>
      <c r="D27" s="286">
        <f>SUMIFS('Sunset View - Input'!E:E,'Sunset View - Input'!$P:$P,'Sunset View - CRES'!$A27)/$P$16</f>
        <v>-2.0314999999999999</v>
      </c>
      <c r="E27" s="287">
        <f>SUMIFS('Sunset View - Input'!F:F,'Sunset View - Input'!$P:$P,'Sunset View - CRES'!$A27)/$P$16</f>
        <v>-2.3199999999999998</v>
      </c>
      <c r="F27" s="286">
        <f>SUMIFS('Sunset View - Input'!G:G,'Sunset View - Input'!$P:$P,'Sunset View - CRES'!$A27)/$P$16</f>
        <v>-1.8817900000000001</v>
      </c>
      <c r="G27" s="287">
        <f>SUMIFS('Sunset View - Input'!H:H,'Sunset View - Input'!$P:$P,'Sunset View - CRES'!$A27)/$P$16</f>
        <v>-2.9782200000000003</v>
      </c>
      <c r="H27" s="286">
        <f>SUMIFS('Sunset View - Input'!I:I,'Sunset View - Input'!$P:$P,'Sunset View - CRES'!$A27)/$P$16</f>
        <v>-3.9739</v>
      </c>
      <c r="I27" s="287">
        <f>SUMIFS('Sunset View - Input'!J:J,'Sunset View - Input'!$P:$P,'Sunset View - CRES'!$A27)/$P$16</f>
        <v>-7.7442799999999998</v>
      </c>
      <c r="J27" s="286">
        <f>SUMIFS('Sunset View - Input'!K:K,'Sunset View - Input'!$P:$P,'Sunset View - CRES'!$A27)/$P$16</f>
        <v>-4.6739899999999999</v>
      </c>
      <c r="K27" s="287">
        <f>SUMIFS('Sunset View - Input'!L:L,'Sunset View - Input'!$P:$P,'Sunset View - CRES'!$A27)/$P$16</f>
        <v>-11.70049</v>
      </c>
      <c r="L27" s="286">
        <f>SUMIFS('Sunset View - Input'!M:M,'Sunset View - Input'!$P:$P,'Sunset View - CRES'!$A27)/$P$16</f>
        <v>-2.2799999999999998</v>
      </c>
      <c r="M27" s="287">
        <f>SUMIFS('Sunset View - Input'!N:N,'Sunset View - Input'!$P:$P,'Sunset View - CRES'!$A27)/$P$16</f>
        <v>-4.7539600000000002</v>
      </c>
      <c r="N27" s="271">
        <f t="shared" si="5"/>
        <v>-54.700840000000007</v>
      </c>
    </row>
    <row r="28" spans="1:14">
      <c r="A28" s="296" t="s">
        <v>59</v>
      </c>
      <c r="B28" s="286">
        <f>SUMIFS('Sunset View - Input'!C:C,'Sunset View - Input'!$P:$P,'Sunset View - CRES'!$A28)/$P$16</f>
        <v>-19.37003</v>
      </c>
      <c r="C28" s="287">
        <f>SUMIFS('Sunset View - Input'!D:D,'Sunset View - Input'!$P:$P,'Sunset View - CRES'!$A28)/$P$16</f>
        <v>-33.370080000000002</v>
      </c>
      <c r="D28" s="286">
        <f>SUMIFS('Sunset View - Input'!E:E,'Sunset View - Input'!$P:$P,'Sunset View - CRES'!$A28)/$P$16</f>
        <v>-18.22578</v>
      </c>
      <c r="E28" s="287">
        <f>SUMIFS('Sunset View - Input'!F:F,'Sunset View - Input'!$P:$P,'Sunset View - CRES'!$A28)/$P$16</f>
        <v>-18.848600000000001</v>
      </c>
      <c r="F28" s="286">
        <f>SUMIFS('Sunset View - Input'!G:G,'Sunset View - Input'!$P:$P,'Sunset View - CRES'!$A28)/$P$16</f>
        <v>-17.79673</v>
      </c>
      <c r="G28" s="287">
        <f>SUMIFS('Sunset View - Input'!H:H,'Sunset View - Input'!$P:$P,'Sunset View - CRES'!$A28)/$P$16</f>
        <v>-18.267669999999999</v>
      </c>
      <c r="H28" s="286">
        <f>SUMIFS('Sunset View - Input'!I:I,'Sunset View - Input'!$P:$P,'Sunset View - CRES'!$A28)/$P$16</f>
        <v>-20.787149999999997</v>
      </c>
      <c r="I28" s="287">
        <f>SUMIFS('Sunset View - Input'!J:J,'Sunset View - Input'!$P:$P,'Sunset View - CRES'!$A28)/$P$16</f>
        <v>-19.937840000000005</v>
      </c>
      <c r="J28" s="286">
        <f>SUMIFS('Sunset View - Input'!K:K,'Sunset View - Input'!$P:$P,'Sunset View - CRES'!$A28)/$P$16</f>
        <v>-23.581119999999999</v>
      </c>
      <c r="K28" s="287">
        <f>SUMIFS('Sunset View - Input'!L:L,'Sunset View - Input'!$P:$P,'Sunset View - CRES'!$A28)/$P$16</f>
        <v>-24.894349999999999</v>
      </c>
      <c r="L28" s="286">
        <f>SUMIFS('Sunset View - Input'!M:M,'Sunset View - Input'!$P:$P,'Sunset View - CRES'!$A28)/$P$16</f>
        <v>-25.952799999999996</v>
      </c>
      <c r="M28" s="287">
        <f>SUMIFS('Sunset View - Input'!N:N,'Sunset View - Input'!$P:$P,'Sunset View - CRES'!$A28)/$P$16</f>
        <v>-19.557649999999999</v>
      </c>
      <c r="N28" s="271">
        <f t="shared" si="5"/>
        <v>-260.58980000000003</v>
      </c>
    </row>
    <row r="29" spans="1:14">
      <c r="A29" s="296" t="s">
        <v>61</v>
      </c>
      <c r="B29" s="286">
        <f>SUMIFS('Sunset View - Input'!C:C,'Sunset View - Input'!$P:$P,'Sunset View - CRES'!$A29)/$P$16</f>
        <v>-2.42</v>
      </c>
      <c r="C29" s="287">
        <f>SUMIFS('Sunset View - Input'!D:D,'Sunset View - Input'!$P:$P,'Sunset View - CRES'!$A29)/$P$16</f>
        <v>-3.2285999999999997</v>
      </c>
      <c r="D29" s="286">
        <f>SUMIFS('Sunset View - Input'!E:E,'Sunset View - Input'!$P:$P,'Sunset View - CRES'!$A29)/$P$16</f>
        <v>-3.3570000000000002</v>
      </c>
      <c r="E29" s="287">
        <f>SUMIFS('Sunset View - Input'!F:F,'Sunset View - Input'!$P:$P,'Sunset View - CRES'!$A29)/$P$16</f>
        <v>-3.23766</v>
      </c>
      <c r="F29" s="286">
        <f>SUMIFS('Sunset View - Input'!G:G,'Sunset View - Input'!$P:$P,'Sunset View - CRES'!$A29)/$P$16</f>
        <v>-3.2010000000000001</v>
      </c>
      <c r="G29" s="287">
        <f>SUMIFS('Sunset View - Input'!H:H,'Sunset View - Input'!$P:$P,'Sunset View - CRES'!$A29)/$P$16</f>
        <v>-3.20607</v>
      </c>
      <c r="H29" s="286">
        <f>SUMIFS('Sunset View - Input'!I:I,'Sunset View - Input'!$P:$P,'Sunset View - CRES'!$A29)/$P$16</f>
        <v>-3.6081599999999998</v>
      </c>
      <c r="I29" s="287">
        <f>SUMIFS('Sunset View - Input'!J:J,'Sunset View - Input'!$P:$P,'Sunset View - CRES'!$A29)/$P$16</f>
        <v>-3.488</v>
      </c>
      <c r="J29" s="286">
        <f>SUMIFS('Sunset View - Input'!K:K,'Sunset View - Input'!$P:$P,'Sunset View - CRES'!$A29)/$P$16</f>
        <v>-3.2285999999999997</v>
      </c>
      <c r="K29" s="287">
        <f>SUMIFS('Sunset View - Input'!L:L,'Sunset View - Input'!$P:$P,'Sunset View - CRES'!$A29)/$P$16</f>
        <v>-3.3569899999999997</v>
      </c>
      <c r="L29" s="286">
        <f>SUMIFS('Sunset View - Input'!M:M,'Sunset View - Input'!$P:$P,'Sunset View - CRES'!$A29)/$P$16</f>
        <v>-3.4236</v>
      </c>
      <c r="M29" s="287">
        <f>SUMIFS('Sunset View - Input'!N:N,'Sunset View - Input'!$P:$P,'Sunset View - CRES'!$A29)/$P$16</f>
        <v>-3.3430900000000001</v>
      </c>
      <c r="N29" s="271">
        <f t="shared" si="5"/>
        <v>-39.098770000000002</v>
      </c>
    </row>
    <row r="30" spans="1:14">
      <c r="A30" s="296" t="s">
        <v>83</v>
      </c>
      <c r="B30" s="286">
        <f>SUMIFS('Sunset View - Input'!C:C,'Sunset View - Input'!$P:$P,'Sunset View - CRES'!$A30)/$P$16</f>
        <v>0</v>
      </c>
      <c r="C30" s="287">
        <f>SUMIFS('Sunset View - Input'!D:D,'Sunset View - Input'!$P:$P,'Sunset View - CRES'!$A30)/$P$16</f>
        <v>0</v>
      </c>
      <c r="D30" s="286">
        <f>SUMIFS('Sunset View - Input'!E:E,'Sunset View - Input'!$P:$P,'Sunset View - CRES'!$A30)/$P$16</f>
        <v>0</v>
      </c>
      <c r="E30" s="287">
        <f>SUMIFS('Sunset View - Input'!F:F,'Sunset View - Input'!$P:$P,'Sunset View - CRES'!$A30)/$P$16</f>
        <v>0</v>
      </c>
      <c r="F30" s="286">
        <f>SUMIFS('Sunset View - Input'!G:G,'Sunset View - Input'!$P:$P,'Sunset View - CRES'!$A30)/$P$16</f>
        <v>0</v>
      </c>
      <c r="G30" s="287">
        <f>SUMIFS('Sunset View - Input'!H:H,'Sunset View - Input'!$P:$P,'Sunset View - CRES'!$A30)/$P$16</f>
        <v>0</v>
      </c>
      <c r="H30" s="286">
        <f>SUMIFS('Sunset View - Input'!I:I,'Sunset View - Input'!$P:$P,'Sunset View - CRES'!$A30)/$P$16</f>
        <v>0</v>
      </c>
      <c r="I30" s="287">
        <f>SUMIFS('Sunset View - Input'!J:J,'Sunset View - Input'!$P:$P,'Sunset View - CRES'!$A30)/$P$16</f>
        <v>0</v>
      </c>
      <c r="J30" s="286">
        <f>SUMIFS('Sunset View - Input'!K:K,'Sunset View - Input'!$P:$P,'Sunset View - CRES'!$A30)/$P$16</f>
        <v>0</v>
      </c>
      <c r="K30" s="287">
        <f>SUMIFS('Sunset View - Input'!L:L,'Sunset View - Input'!$P:$P,'Sunset View - CRES'!$A30)/$P$16</f>
        <v>0</v>
      </c>
      <c r="L30" s="286">
        <f>SUMIFS('Sunset View - Input'!M:M,'Sunset View - Input'!$P:$P,'Sunset View - CRES'!$A30)/$P$16</f>
        <v>0</v>
      </c>
      <c r="M30" s="287">
        <f>SUMIFS('Sunset View - Input'!N:N,'Sunset View - Input'!$P:$P,'Sunset View - CRES'!$A30)/$P$16</f>
        <v>0</v>
      </c>
      <c r="N30" s="271">
        <f t="shared" si="5"/>
        <v>0</v>
      </c>
    </row>
    <row r="31" spans="1:14" ht="15" thickBot="1">
      <c r="A31" s="3" t="s">
        <v>1409</v>
      </c>
      <c r="B31" s="82">
        <f>SUMIFS('Sunset View - Input'!C:C,'Sunset View - Input'!$P:$P,'Sunset View - CRES'!$A31)/$P$16</f>
        <v>0</v>
      </c>
      <c r="C31" s="83">
        <f>SUMIFS('Sunset View - Input'!D:D,'Sunset View - Input'!$P:$P,'Sunset View - CRES'!$A31)/$P$16</f>
        <v>0</v>
      </c>
      <c r="D31" s="82">
        <f>SUMIFS('Sunset View - Input'!E:E,'Sunset View - Input'!$P:$P,'Sunset View - CRES'!$A31)/$P$16</f>
        <v>0</v>
      </c>
      <c r="E31" s="83">
        <f>SUMIFS('Sunset View - Input'!F:F,'Sunset View - Input'!$P:$P,'Sunset View - CRES'!$A31)/$P$16</f>
        <v>0</v>
      </c>
      <c r="F31" s="82">
        <f>SUMIFS('Sunset View - Input'!G:G,'Sunset View - Input'!$P:$P,'Sunset View - CRES'!$A31)/$P$16</f>
        <v>0</v>
      </c>
      <c r="G31" s="83">
        <f>SUMIFS('Sunset View - Input'!H:H,'Sunset View - Input'!$P:$P,'Sunset View - CRES'!$A31)/$P$16</f>
        <v>0</v>
      </c>
      <c r="H31" s="82">
        <f>SUMIFS('Sunset View - Input'!I:I,'Sunset View - Input'!$P:$P,'Sunset View - CRES'!$A31)/$P$16</f>
        <v>0</v>
      </c>
      <c r="I31" s="83">
        <f>SUMIFS('Sunset View - Input'!J:J,'Sunset View - Input'!$P:$P,'Sunset View - CRES'!$A31)/$P$16</f>
        <v>0</v>
      </c>
      <c r="J31" s="82">
        <f>SUMIFS('Sunset View - Input'!K:K,'Sunset View - Input'!$P:$P,'Sunset View - CRES'!$A31)/$P$16</f>
        <v>0</v>
      </c>
      <c r="K31" s="83">
        <f>SUMIFS('Sunset View - Input'!L:L,'Sunset View - Input'!$P:$P,'Sunset View - CRES'!$A31)/$P$16</f>
        <v>0</v>
      </c>
      <c r="L31" s="82">
        <f>SUMIFS('Sunset View - Input'!M:M,'Sunset View - Input'!$P:$P,'Sunset View - CRES'!$A31)/$P$16</f>
        <v>0</v>
      </c>
      <c r="M31" s="83">
        <f>SUMIFS('Sunset View - Input'!N:N,'Sunset View - Input'!$P:$P,'Sunset View - CRES'!$A31)/$P$16</f>
        <v>0</v>
      </c>
      <c r="N31" s="272">
        <f t="shared" si="5"/>
        <v>0</v>
      </c>
    </row>
    <row r="32" spans="1:14" ht="15.5" thickTop="1" thickBot="1">
      <c r="A32" s="84" t="s">
        <v>85</v>
      </c>
      <c r="B32" s="52">
        <f>SUM(B17:B31)</f>
        <v>-80.412750000000017</v>
      </c>
      <c r="C32" s="53">
        <f t="shared" ref="C32:M32" si="6">SUM(C17:C31)</f>
        <v>-115.61607000000001</v>
      </c>
      <c r="D32" s="52">
        <f t="shared" si="6"/>
        <v>-113.90337</v>
      </c>
      <c r="E32" s="53">
        <f t="shared" si="6"/>
        <v>-116.67837</v>
      </c>
      <c r="F32" s="52">
        <f t="shared" si="6"/>
        <v>-113.94000999999999</v>
      </c>
      <c r="G32" s="53">
        <f t="shared" si="6"/>
        <v>-116.05229</v>
      </c>
      <c r="H32" s="52">
        <f t="shared" si="6"/>
        <v>-120.77994000000001</v>
      </c>
      <c r="I32" s="53">
        <f t="shared" si="6"/>
        <v>-124.54426000000002</v>
      </c>
      <c r="J32" s="52">
        <f t="shared" si="6"/>
        <v>-124.63639000000001</v>
      </c>
      <c r="K32" s="89">
        <f t="shared" si="6"/>
        <v>-134.06239000000002</v>
      </c>
      <c r="L32" s="90">
        <f t="shared" si="6"/>
        <v>-123.53962999999999</v>
      </c>
      <c r="M32" s="89">
        <f t="shared" si="6"/>
        <v>-127.68961999999998</v>
      </c>
      <c r="N32" s="85">
        <f t="shared" si="5"/>
        <v>-1411.85509</v>
      </c>
    </row>
    <row r="34" spans="1:14" ht="15" thickBot="1">
      <c r="A34" s="55"/>
      <c r="B34" s="78">
        <f>B16</f>
        <v>45231</v>
      </c>
      <c r="C34" s="79">
        <f t="shared" ref="C34:M34" si="7">C16</f>
        <v>45261</v>
      </c>
      <c r="D34" s="78">
        <f t="shared" si="7"/>
        <v>45292</v>
      </c>
      <c r="E34" s="79">
        <f t="shared" si="7"/>
        <v>45323</v>
      </c>
      <c r="F34" s="78">
        <f t="shared" si="7"/>
        <v>45352</v>
      </c>
      <c r="G34" s="79">
        <f t="shared" si="7"/>
        <v>45383</v>
      </c>
      <c r="H34" s="78">
        <f t="shared" si="7"/>
        <v>45413</v>
      </c>
      <c r="I34" s="79">
        <f t="shared" si="7"/>
        <v>45444</v>
      </c>
      <c r="J34" s="78">
        <f t="shared" si="7"/>
        <v>45474</v>
      </c>
      <c r="K34" s="79">
        <f t="shared" si="7"/>
        <v>45505</v>
      </c>
      <c r="L34" s="78">
        <f t="shared" si="7"/>
        <v>45536</v>
      </c>
      <c r="M34" s="79">
        <f t="shared" si="7"/>
        <v>45566</v>
      </c>
      <c r="N34" s="80" t="s">
        <v>76</v>
      </c>
    </row>
    <row r="35" spans="1:14" ht="15.5" thickTop="1" thickBot="1">
      <c r="A35" s="84" t="s">
        <v>86</v>
      </c>
      <c r="B35" s="52">
        <f>SUM(B32,B14)</f>
        <v>306.96597999999994</v>
      </c>
      <c r="C35" s="53">
        <f t="shared" ref="C35:N35" si="8">SUM(C32,C14)</f>
        <v>260.31133999999986</v>
      </c>
      <c r="D35" s="52">
        <f t="shared" si="8"/>
        <v>272.18111000000005</v>
      </c>
      <c r="E35" s="53">
        <f t="shared" si="8"/>
        <v>276.34789999999998</v>
      </c>
      <c r="F35" s="52">
        <f t="shared" si="8"/>
        <v>274.7575700000001</v>
      </c>
      <c r="G35" s="53">
        <f t="shared" si="8"/>
        <v>252.60267999999994</v>
      </c>
      <c r="H35" s="52">
        <f t="shared" si="8"/>
        <v>243.46809999999994</v>
      </c>
      <c r="I35" s="53">
        <f t="shared" si="8"/>
        <v>241.80905999999999</v>
      </c>
      <c r="J35" s="52">
        <f t="shared" si="8"/>
        <v>233.42980999999997</v>
      </c>
      <c r="K35" s="53">
        <f t="shared" si="8"/>
        <v>207.15609999999995</v>
      </c>
      <c r="L35" s="52">
        <f t="shared" si="8"/>
        <v>221.14466000000004</v>
      </c>
      <c r="M35" s="53">
        <f t="shared" si="8"/>
        <v>228.01463999999999</v>
      </c>
      <c r="N35" s="85">
        <f t="shared" si="8"/>
        <v>3018.1889500000007</v>
      </c>
    </row>
    <row r="36" spans="1:14" ht="15" thickTop="1">
      <c r="A36" s="55"/>
      <c r="B36" s="7" t="str">
        <f>IF((B35*$P$1)='Sunset View - Input'!C185,"","ERROR")</f>
        <v>ERROR</v>
      </c>
      <c r="C36" s="8" t="str">
        <f>IF((C35*$P$1)='Sunset View - Input'!D185,"","ERROR")</f>
        <v>ERROR</v>
      </c>
      <c r="D36" s="7" t="str">
        <f>IF((D35*$P$1)='Sunset View - Input'!E185,"","ERROR")</f>
        <v>ERROR</v>
      </c>
      <c r="E36" s="8" t="str">
        <f>IF((E35*$P$1)='Sunset View - Input'!F185,"","ERROR")</f>
        <v>ERROR</v>
      </c>
      <c r="F36" s="7" t="str">
        <f>IF((F35*$P$1)='Sunset View - Input'!G185,"","ERROR")</f>
        <v>ERROR</v>
      </c>
      <c r="G36" s="8" t="str">
        <f>IF((G35*$P$1)='Sunset View - Input'!H185,"","ERROR")</f>
        <v>ERROR</v>
      </c>
      <c r="H36" s="7" t="str">
        <f>IF((H35*$P$1)='Sunset View - Input'!I185,"","ERROR")</f>
        <v>ERROR</v>
      </c>
      <c r="I36" s="8" t="str">
        <f>IF((I35*$P$1)='Sunset View - Input'!J185,"","ERROR")</f>
        <v>ERROR</v>
      </c>
      <c r="J36" s="7" t="str">
        <f>IF((J35*$P$1)='Sunset View - Input'!K185,"","ERROR")</f>
        <v>ERROR</v>
      </c>
      <c r="K36" s="8" t="str">
        <f>IF((K35*$P$1)='Sunset View - Input'!L185,"","ERROR")</f>
        <v>ERROR</v>
      </c>
      <c r="L36" s="7" t="str">
        <f>IF((L35*$P$1)='Sunset View - Input'!M185,"","ERROR")</f>
        <v>ERROR</v>
      </c>
      <c r="M36" s="8" t="str">
        <f>IF((M35*$P$1)='Sunset View - Input'!N185,"","ERROR")</f>
        <v>ERROR</v>
      </c>
      <c r="N36" s="9"/>
    </row>
    <row r="37" spans="1:14" ht="15" thickBot="1">
      <c r="A37" s="55"/>
      <c r="B37" s="78">
        <f>B34</f>
        <v>45231</v>
      </c>
      <c r="C37" s="79">
        <f t="shared" ref="C37:M37" si="9">C34</f>
        <v>45261</v>
      </c>
      <c r="D37" s="78">
        <f t="shared" si="9"/>
        <v>45292</v>
      </c>
      <c r="E37" s="79">
        <f t="shared" si="9"/>
        <v>45323</v>
      </c>
      <c r="F37" s="78">
        <f t="shared" si="9"/>
        <v>45352</v>
      </c>
      <c r="G37" s="79">
        <f t="shared" si="9"/>
        <v>45383</v>
      </c>
      <c r="H37" s="78">
        <f t="shared" si="9"/>
        <v>45413</v>
      </c>
      <c r="I37" s="79">
        <f t="shared" si="9"/>
        <v>45444</v>
      </c>
      <c r="J37" s="78">
        <f t="shared" si="9"/>
        <v>45474</v>
      </c>
      <c r="K37" s="79">
        <f t="shared" si="9"/>
        <v>45505</v>
      </c>
      <c r="L37" s="78">
        <f t="shared" si="9"/>
        <v>45536</v>
      </c>
      <c r="M37" s="79">
        <f t="shared" si="9"/>
        <v>45566</v>
      </c>
      <c r="N37" s="80" t="s">
        <v>76</v>
      </c>
    </row>
    <row r="38" spans="1:14">
      <c r="A38" s="296" t="s">
        <v>71</v>
      </c>
      <c r="B38" s="286">
        <f>SUMIFS('Sunset View - Input'!C:C,'Sunset View - Input'!$P:$P,'Sunset View - CRES'!$A38)/$P$16</f>
        <v>-35.482559999999999</v>
      </c>
      <c r="C38" s="287">
        <f>SUMIFS('Sunset View - Input'!D:D,'Sunset View - Input'!$P:$P,'Sunset View - CRES'!$A38)/$P$16</f>
        <v>-11.865890000000002</v>
      </c>
      <c r="D38" s="286">
        <f>SUMIFS('Sunset View - Input'!E:E,'Sunset View - Input'!$P:$P,'Sunset View - CRES'!$A38)/$P$16</f>
        <v>-7.3333300000000001</v>
      </c>
      <c r="E38" s="287">
        <f>SUMIFS('Sunset View - Input'!F:F,'Sunset View - Input'!$P:$P,'Sunset View - CRES'!$A38)/$P$16</f>
        <v>-12.788020000000003</v>
      </c>
      <c r="F38" s="286">
        <f>SUMIFS('Sunset View - Input'!G:G,'Sunset View - Input'!$P:$P,'Sunset View - CRES'!$A38)/$P$16</f>
        <v>-209.78821999999997</v>
      </c>
      <c r="G38" s="287">
        <f>SUMIFS('Sunset View - Input'!H:H,'Sunset View - Input'!$P:$P,'Sunset View - CRES'!$A38)/$P$16</f>
        <v>-13.171640000000002</v>
      </c>
      <c r="H38" s="286">
        <f>SUMIFS('Sunset View - Input'!I:I,'Sunset View - Input'!$P:$P,'Sunset View - CRES'!$A38)/$P$16</f>
        <v>-6.3518299999999996</v>
      </c>
      <c r="I38" s="287">
        <f>SUMIFS('Sunset View - Input'!J:J,'Sunset View - Input'!$P:$P,'Sunset View - CRES'!$A38)/$P$16</f>
        <v>-19.388259999999999</v>
      </c>
      <c r="J38" s="286">
        <f>SUMIFS('Sunset View - Input'!K:K,'Sunset View - Input'!$P:$P,'Sunset View - CRES'!$A38)/$P$16</f>
        <v>-15.002140000000001</v>
      </c>
      <c r="K38" s="287">
        <f>SUMIFS('Sunset View - Input'!L:L,'Sunset View - Input'!$P:$P,'Sunset View - CRES'!$A38)/$P$16</f>
        <v>-16.17717</v>
      </c>
      <c r="L38" s="286">
        <f>SUMIFS('Sunset View - Input'!M:M,'Sunset View - Input'!$P:$P,'Sunset View - CRES'!$A38)/$P$16</f>
        <v>-8.4198400000000007</v>
      </c>
      <c r="M38" s="287">
        <f>SUMIFS('Sunset View - Input'!N:N,'Sunset View - Input'!$P:$P,'Sunset View - CRES'!$A38)/$P$16</f>
        <v>-11.054580000000001</v>
      </c>
      <c r="N38" s="93">
        <f t="shared" ref="N38:N45" si="10">SUM(B38:M38)</f>
        <v>-366.82348000000002</v>
      </c>
    </row>
    <row r="39" spans="1:14">
      <c r="A39" s="4" t="s">
        <v>87</v>
      </c>
      <c r="B39" s="286">
        <f>SUMIFS('Sunset View - Input'!C:C,'Sunset View - Input'!$P:$P,'Sunset View - CRES'!$A39)/$P$16</f>
        <v>0</v>
      </c>
      <c r="C39" s="287">
        <f>SUMIFS('Sunset View - Input'!D:D,'Sunset View - Input'!$P:$P,'Sunset View - CRES'!$A39)/$P$16</f>
        <v>0</v>
      </c>
      <c r="D39" s="286">
        <f>SUMIFS('Sunset View - Input'!E:E,'Sunset View - Input'!$P:$P,'Sunset View - CRES'!$A39)/$P$16</f>
        <v>0</v>
      </c>
      <c r="E39" s="287">
        <f>SUMIFS('Sunset View - Input'!F:F,'Sunset View - Input'!$P:$P,'Sunset View - CRES'!$A39)/$P$16</f>
        <v>0</v>
      </c>
      <c r="F39" s="286">
        <f>SUMIFS('Sunset View - Input'!G:G,'Sunset View - Input'!$P:$P,'Sunset View - CRES'!$A39)/$P$16</f>
        <v>0</v>
      </c>
      <c r="G39" s="287">
        <f>SUMIFS('Sunset View - Input'!H:H,'Sunset View - Input'!$P:$P,'Sunset View - CRES'!$A39)/$P$16</f>
        <v>0</v>
      </c>
      <c r="H39" s="286">
        <f>SUMIFS('Sunset View - Input'!I:I,'Sunset View - Input'!$P:$P,'Sunset View - CRES'!$A39)/$P$16</f>
        <v>0</v>
      </c>
      <c r="I39" s="287">
        <f>SUMIFS('Sunset View - Input'!J:J,'Sunset View - Input'!$P:$P,'Sunset View - CRES'!$A39)/$P$16</f>
        <v>0</v>
      </c>
      <c r="J39" s="286">
        <f>SUMIFS('Sunset View - Input'!K:K,'Sunset View - Input'!$P:$P,'Sunset View - CRES'!$A39)/$P$16</f>
        <v>0</v>
      </c>
      <c r="K39" s="287">
        <f>SUMIFS('Sunset View - Input'!L:L,'Sunset View - Input'!$P:$P,'Sunset View - CRES'!$A39)/$P$16</f>
        <v>0</v>
      </c>
      <c r="L39" s="286">
        <f>SUMIFS('Sunset View - Input'!M:M,'Sunset View - Input'!$P:$P,'Sunset View - CRES'!$A39)/$P$16</f>
        <v>0</v>
      </c>
      <c r="M39" s="287">
        <f>SUMIFS('Sunset View - Input'!N:N,'Sunset View - Input'!$P:$P,'Sunset View - CRES'!$A39)/$P$16</f>
        <v>0</v>
      </c>
      <c r="N39" s="273">
        <f t="shared" si="10"/>
        <v>0</v>
      </c>
    </row>
    <row r="40" spans="1:14">
      <c r="A40" s="296" t="s">
        <v>70</v>
      </c>
      <c r="B40" s="286">
        <f>SUMIFS('Sunset View - Input'!C:C,'Sunset View - Input'!$P:$P,'Sunset View - CRES'!$A40)/$P$16</f>
        <v>0</v>
      </c>
      <c r="C40" s="287">
        <f>SUMIFS('Sunset View - Input'!D:D,'Sunset View - Input'!$P:$P,'Sunset View - CRES'!$A40)/$P$16</f>
        <v>11.389110000000001</v>
      </c>
      <c r="D40" s="286">
        <f>SUMIFS('Sunset View - Input'!E:E,'Sunset View - Input'!$P:$P,'Sunset View - CRES'!$A40)/$P$16</f>
        <v>-4.5</v>
      </c>
      <c r="E40" s="287">
        <f>SUMIFS('Sunset View - Input'!F:F,'Sunset View - Input'!$P:$P,'Sunset View - CRES'!$A40)/$P$16</f>
        <v>0</v>
      </c>
      <c r="F40" s="286">
        <f>SUMIFS('Sunset View - Input'!G:G,'Sunset View - Input'!$P:$P,'Sunset View - CRES'!$A40)/$P$16</f>
        <v>-5.5</v>
      </c>
      <c r="G40" s="287">
        <f>SUMIFS('Sunset View - Input'!H:H,'Sunset View - Input'!$P:$P,'Sunset View - CRES'!$A40)/$P$16</f>
        <v>-0.114</v>
      </c>
      <c r="H40" s="286">
        <f>SUMIFS('Sunset View - Input'!I:I,'Sunset View - Input'!$P:$P,'Sunset View - CRES'!$A40)/$P$16</f>
        <v>-6.0999999999999999E-2</v>
      </c>
      <c r="I40" s="287">
        <f>SUMIFS('Sunset View - Input'!J:J,'Sunset View - Input'!$P:$P,'Sunset View - CRES'!$A40)/$P$16</f>
        <v>0</v>
      </c>
      <c r="J40" s="286">
        <f>SUMIFS('Sunset View - Input'!K:K,'Sunset View - Input'!$P:$P,'Sunset View - CRES'!$A40)/$P$16</f>
        <v>0</v>
      </c>
      <c r="K40" s="287">
        <f>SUMIFS('Sunset View - Input'!L:L,'Sunset View - Input'!$P:$P,'Sunset View - CRES'!$A40)/$P$16</f>
        <v>-1.5</v>
      </c>
      <c r="L40" s="286">
        <f>SUMIFS('Sunset View - Input'!M:M,'Sunset View - Input'!$P:$P,'Sunset View - CRES'!$A40)/$P$16</f>
        <v>-1.5</v>
      </c>
      <c r="M40" s="287">
        <f>SUMIFS('Sunset View - Input'!N:N,'Sunset View - Input'!$P:$P,'Sunset View - CRES'!$A40)/$P$16</f>
        <v>-1.5</v>
      </c>
      <c r="N40" s="273">
        <f t="shared" si="10"/>
        <v>-3.2858899999999993</v>
      </c>
    </row>
    <row r="41" spans="1:14">
      <c r="A41" s="4" t="s">
        <v>69</v>
      </c>
      <c r="B41" s="286">
        <f>SUMIFS('Sunset View - Input'!C:C,'Sunset View - Input'!$P:$P,'Sunset View - CRES'!$A41)/$P$16</f>
        <v>-20.856590000000001</v>
      </c>
      <c r="C41" s="287">
        <f>SUMIFS('Sunset View - Input'!D:D,'Sunset View - Input'!$P:$P,'Sunset View - CRES'!$A41)/$P$16</f>
        <v>-6.7791199999999998</v>
      </c>
      <c r="D41" s="286">
        <f>SUMIFS('Sunset View - Input'!E:E,'Sunset View - Input'!$P:$P,'Sunset View - CRES'!$A41)/$P$16</f>
        <v>-6.5787299999999993</v>
      </c>
      <c r="E41" s="287">
        <f>SUMIFS('Sunset View - Input'!F:F,'Sunset View - Input'!$P:$P,'Sunset View - CRES'!$A41)/$P$16</f>
        <v>-6.5787299999999993</v>
      </c>
      <c r="F41" s="286">
        <f>SUMIFS('Sunset View - Input'!G:G,'Sunset View - Input'!$P:$P,'Sunset View - CRES'!$A41)/$P$16</f>
        <v>-6.8779500000000002</v>
      </c>
      <c r="G41" s="287">
        <f>SUMIFS('Sunset View - Input'!H:H,'Sunset View - Input'!$P:$P,'Sunset View - CRES'!$A41)/$P$16</f>
        <v>-6.9799600000000002</v>
      </c>
      <c r="H41" s="286">
        <f>SUMIFS('Sunset View - Input'!I:I,'Sunset View - Input'!$P:$P,'Sunset View - CRES'!$A41)/$P$16</f>
        <v>-6.45146</v>
      </c>
      <c r="I41" s="287">
        <f>SUMIFS('Sunset View - Input'!J:J,'Sunset View - Input'!$P:$P,'Sunset View - CRES'!$A41)/$P$16</f>
        <v>-6.45146</v>
      </c>
      <c r="J41" s="286">
        <f>SUMIFS('Sunset View - Input'!K:K,'Sunset View - Input'!$P:$P,'Sunset View - CRES'!$A41)/$P$16</f>
        <v>-6.8022099999999996</v>
      </c>
      <c r="K41" s="287">
        <f>SUMIFS('Sunset View - Input'!L:L,'Sunset View - Input'!$P:$P,'Sunset View - CRES'!$A41)/$P$16</f>
        <v>-6.2661600000000002</v>
      </c>
      <c r="L41" s="286">
        <f>SUMIFS('Sunset View - Input'!M:M,'Sunset View - Input'!$P:$P,'Sunset View - CRES'!$A41)/$P$16</f>
        <v>-5.97133</v>
      </c>
      <c r="M41" s="287">
        <f>SUMIFS('Sunset View - Input'!N:N,'Sunset View - Input'!$P:$P,'Sunset View - CRES'!$A41)/$P$16</f>
        <v>-6.0319700000000003</v>
      </c>
      <c r="N41" s="273">
        <f t="shared" si="10"/>
        <v>-92.625669999999985</v>
      </c>
    </row>
    <row r="42" spans="1:14">
      <c r="A42" s="296" t="s">
        <v>68</v>
      </c>
      <c r="B42" s="286">
        <f>SUMIFS('Sunset View - Input'!C:C,'Sunset View - Input'!$P:$P,'Sunset View - CRES'!$A42)/$P$16</f>
        <v>-245.54256000000001</v>
      </c>
      <c r="C42" s="287">
        <f>SUMIFS('Sunset View - Input'!D:D,'Sunset View - Input'!$P:$P,'Sunset View - CRES'!$A42)/$P$16</f>
        <v>-242.73510000000002</v>
      </c>
      <c r="D42" s="286">
        <f>SUMIFS('Sunset View - Input'!E:E,'Sunset View - Input'!$P:$P,'Sunset View - CRES'!$A42)/$P$16</f>
        <v>-248.62282999999996</v>
      </c>
      <c r="E42" s="287">
        <f>SUMIFS('Sunset View - Input'!F:F,'Sunset View - Input'!$P:$P,'Sunset View - CRES'!$A42)/$P$16</f>
        <v>-244.01152999999996</v>
      </c>
      <c r="F42" s="286">
        <f>SUMIFS('Sunset View - Input'!G:G,'Sunset View - Input'!$P:$P,'Sunset View - CRES'!$A42)/$P$16</f>
        <v>-238.13761</v>
      </c>
      <c r="G42" s="287">
        <f>SUMIFS('Sunset View - Input'!H:H,'Sunset View - Input'!$P:$P,'Sunset View - CRES'!$A42)/$P$16</f>
        <v>-251.60002999999998</v>
      </c>
      <c r="H42" s="286">
        <f>SUMIFS('Sunset View - Input'!I:I,'Sunset View - Input'!$P:$P,'Sunset View - CRES'!$A42)/$P$16</f>
        <v>-244.05117999999999</v>
      </c>
      <c r="I42" s="287">
        <f>SUMIFS('Sunset View - Input'!J:J,'Sunset View - Input'!$P:$P,'Sunset View - CRES'!$A42)/$P$16</f>
        <v>-248.03433999999996</v>
      </c>
      <c r="J42" s="286">
        <f>SUMIFS('Sunset View - Input'!K:K,'Sunset View - Input'!$P:$P,'Sunset View - CRES'!$A42)/$P$16</f>
        <v>-249.50936999999999</v>
      </c>
      <c r="K42" s="287">
        <f>SUMIFS('Sunset View - Input'!L:L,'Sunset View - Input'!$P:$P,'Sunset View - CRES'!$A42)/$P$16</f>
        <v>-250.90689999999998</v>
      </c>
      <c r="L42" s="286">
        <f>SUMIFS('Sunset View - Input'!M:M,'Sunset View - Input'!$P:$P,'Sunset View - CRES'!$A42)/$P$16</f>
        <v>-248.70119999999997</v>
      </c>
      <c r="M42" s="287">
        <f>SUMIFS('Sunset View - Input'!N:N,'Sunset View - Input'!$P:$P,'Sunset View - CRES'!$A42)/$P$16</f>
        <v>-246.01263</v>
      </c>
      <c r="N42" s="273">
        <f t="shared" si="10"/>
        <v>-2957.86528</v>
      </c>
    </row>
    <row r="43" spans="1:14" ht="15" thickBot="1">
      <c r="A43" s="4" t="s">
        <v>1042</v>
      </c>
      <c r="B43" s="286">
        <f>SUMIFS('Sunset View - Input'!C:C,'Sunset View - Input'!$P:$P,'Sunset View - CRES'!$A43)/$P$16</f>
        <v>0</v>
      </c>
      <c r="C43" s="287">
        <f>SUMIFS('Sunset View - Input'!D:D,'Sunset View - Input'!$P:$P,'Sunset View - CRES'!$A43)/$P$16</f>
        <v>0</v>
      </c>
      <c r="D43" s="286">
        <f>SUMIFS('Sunset View - Input'!E:E,'Sunset View - Input'!$P:$P,'Sunset View - CRES'!$A43)/$P$16</f>
        <v>0</v>
      </c>
      <c r="E43" s="287">
        <f>SUMIFS('Sunset View - Input'!F:F,'Sunset View - Input'!$P:$P,'Sunset View - CRES'!$A43)/$P$16</f>
        <v>0</v>
      </c>
      <c r="F43" s="286">
        <f>SUMIFS('Sunset View - Input'!G:G,'Sunset View - Input'!$P:$P,'Sunset View - CRES'!$A43)/$P$16</f>
        <v>0</v>
      </c>
      <c r="G43" s="287">
        <f>SUMIFS('Sunset View - Input'!H:H,'Sunset View - Input'!$P:$P,'Sunset View - CRES'!$A43)/$P$16</f>
        <v>0</v>
      </c>
      <c r="H43" s="286">
        <f>SUMIFS('Sunset View - Input'!I:I,'Sunset View - Input'!$P:$P,'Sunset View - CRES'!$A43)/$P$16</f>
        <v>0</v>
      </c>
      <c r="I43" s="287">
        <f>SUMIFS('Sunset View - Input'!J:J,'Sunset View - Input'!$P:$P,'Sunset View - CRES'!$A43)/$P$16</f>
        <v>0</v>
      </c>
      <c r="J43" s="286">
        <f>SUMIFS('Sunset View - Input'!K:K,'Sunset View - Input'!$P:$P,'Sunset View - CRES'!$A43)/$P$16</f>
        <v>0</v>
      </c>
      <c r="K43" s="287">
        <f>SUMIFS('Sunset View - Input'!L:L,'Sunset View - Input'!$P:$P,'Sunset View - CRES'!$A43)/$P$16</f>
        <v>0</v>
      </c>
      <c r="L43" s="286">
        <f>SUMIFS('Sunset View - Input'!M:M,'Sunset View - Input'!$P:$P,'Sunset View - CRES'!$A43)/$P$16</f>
        <v>0</v>
      </c>
      <c r="M43" s="287">
        <f>SUMIFS('Sunset View - Input'!N:N,'Sunset View - Input'!$P:$P,'Sunset View - CRES'!$A43)/$P$16</f>
        <v>0</v>
      </c>
      <c r="N43" s="273">
        <f t="shared" si="10"/>
        <v>0</v>
      </c>
    </row>
    <row r="44" spans="1:14" ht="15.5" thickTop="1" thickBot="1">
      <c r="A44" s="84" t="s">
        <v>89</v>
      </c>
      <c r="B44" s="52">
        <f>SUM(B38:B43)</f>
        <v>-301.88171</v>
      </c>
      <c r="C44" s="53">
        <f t="shared" ref="C44:M44" si="11">SUM(C38:C43)</f>
        <v>-249.99100000000001</v>
      </c>
      <c r="D44" s="52">
        <f t="shared" si="11"/>
        <v>-267.03488999999996</v>
      </c>
      <c r="E44" s="53">
        <f t="shared" si="11"/>
        <v>-263.37827999999996</v>
      </c>
      <c r="F44" s="52">
        <f t="shared" si="11"/>
        <v>-460.30377999999996</v>
      </c>
      <c r="G44" s="53">
        <f t="shared" si="11"/>
        <v>-271.86562999999995</v>
      </c>
      <c r="H44" s="52">
        <f t="shared" si="11"/>
        <v>-256.91546999999997</v>
      </c>
      <c r="I44" s="53">
        <f t="shared" si="11"/>
        <v>-273.87405999999999</v>
      </c>
      <c r="J44" s="52">
        <f t="shared" si="11"/>
        <v>-271.31371999999999</v>
      </c>
      <c r="K44" s="53">
        <f t="shared" si="11"/>
        <v>-274.85022999999995</v>
      </c>
      <c r="L44" s="52">
        <f t="shared" si="11"/>
        <v>-264.59236999999996</v>
      </c>
      <c r="M44" s="53">
        <f t="shared" si="11"/>
        <v>-264.59917999999999</v>
      </c>
      <c r="N44" s="94">
        <f t="shared" si="10"/>
        <v>-3420.60032</v>
      </c>
    </row>
    <row r="45" spans="1:14" ht="15.5" thickTop="1" thickBot="1">
      <c r="A45" s="5" t="s">
        <v>90</v>
      </c>
      <c r="B45" s="286">
        <f>SUMIFS('Sunset View - Input'!C:C,'Sunset View - Input'!$P:$P,'Sunset View - CRES'!$A45)/$P$16</f>
        <v>0</v>
      </c>
      <c r="C45" s="287">
        <f>SUMIFS('Sunset View - Input'!D:D,'Sunset View - Input'!$P:$P,'Sunset View - CRES'!$A45)/$P$16</f>
        <v>0</v>
      </c>
      <c r="D45" s="286">
        <f>SUMIFS('Sunset View - Input'!E:E,'Sunset View - Input'!$P:$P,'Sunset View - CRES'!$A45)/$P$16</f>
        <v>0</v>
      </c>
      <c r="E45" s="287">
        <f>SUMIFS('Sunset View - Input'!F:F,'Sunset View - Input'!$P:$P,'Sunset View - CRES'!$A45)/$P$16</f>
        <v>0</v>
      </c>
      <c r="F45" s="286">
        <f>SUMIFS('Sunset View - Input'!G:G,'Sunset View - Input'!$P:$P,'Sunset View - CRES'!$A45)/$P$16</f>
        <v>0</v>
      </c>
      <c r="G45" s="287">
        <f>SUMIFS('Sunset View - Input'!H:H,'Sunset View - Input'!$P:$P,'Sunset View - CRES'!$A45)/$P$16</f>
        <v>0</v>
      </c>
      <c r="H45" s="286">
        <f>SUMIFS('Sunset View - Input'!I:I,'Sunset View - Input'!$P:$P,'Sunset View - CRES'!$A45)/$P$16</f>
        <v>0</v>
      </c>
      <c r="I45" s="287">
        <f>SUMIFS('Sunset View - Input'!J:J,'Sunset View - Input'!$P:$P,'Sunset View - CRES'!$A45)/$P$16</f>
        <v>0</v>
      </c>
      <c r="J45" s="286">
        <f>SUMIFS('Sunset View - Input'!K:K,'Sunset View - Input'!$P:$P,'Sunset View - CRES'!$A45)/$P$16</f>
        <v>0</v>
      </c>
      <c r="K45" s="287">
        <f>SUMIFS('Sunset View - Input'!L:L,'Sunset View - Input'!$P:$P,'Sunset View - CRES'!$A45)/$P$16</f>
        <v>0</v>
      </c>
      <c r="L45" s="286">
        <f>SUMIFS('Sunset View - Input'!M:M,'Sunset View - Input'!$P:$P,'Sunset View - CRES'!$A45)/$P$16</f>
        <v>0</v>
      </c>
      <c r="M45" s="287">
        <f>SUMIFS('Sunset View - Input'!N:N,'Sunset View - Input'!$P:$P,'Sunset View - CRES'!$A45)/$P$16</f>
        <v>0</v>
      </c>
      <c r="N45" s="274">
        <f t="shared" si="10"/>
        <v>0</v>
      </c>
    </row>
    <row r="46" spans="1:14" ht="15" thickBot="1">
      <c r="A46" s="4"/>
      <c r="B46" s="78">
        <f>B37</f>
        <v>45231</v>
      </c>
      <c r="C46" s="79">
        <f t="shared" ref="C46:M46" si="12">C37</f>
        <v>45261</v>
      </c>
      <c r="D46" s="78">
        <f t="shared" si="12"/>
        <v>45292</v>
      </c>
      <c r="E46" s="79">
        <f t="shared" si="12"/>
        <v>45323</v>
      </c>
      <c r="F46" s="78">
        <f t="shared" si="12"/>
        <v>45352</v>
      </c>
      <c r="G46" s="79">
        <f t="shared" si="12"/>
        <v>45383</v>
      </c>
      <c r="H46" s="78">
        <f t="shared" si="12"/>
        <v>45413</v>
      </c>
      <c r="I46" s="79">
        <f t="shared" si="12"/>
        <v>45444</v>
      </c>
      <c r="J46" s="78">
        <f t="shared" si="12"/>
        <v>45474</v>
      </c>
      <c r="K46" s="79">
        <f t="shared" si="12"/>
        <v>45505</v>
      </c>
      <c r="L46" s="78">
        <f t="shared" si="12"/>
        <v>45536</v>
      </c>
      <c r="M46" s="79">
        <f t="shared" si="12"/>
        <v>45566</v>
      </c>
      <c r="N46" s="80" t="s">
        <v>76</v>
      </c>
    </row>
    <row r="47" spans="1:14" ht="15.5" thickTop="1" thickBot="1">
      <c r="A47" s="84" t="s">
        <v>91</v>
      </c>
      <c r="B47" s="95">
        <f t="shared" ref="B47:G47" si="13">SUM(B44,B35)</f>
        <v>5.0842699999999468</v>
      </c>
      <c r="C47" s="96">
        <f t="shared" si="13"/>
        <v>10.320339999999845</v>
      </c>
      <c r="D47" s="95">
        <f t="shared" si="13"/>
        <v>5.1462200000000848</v>
      </c>
      <c r="E47" s="96">
        <f t="shared" si="13"/>
        <v>12.96962000000002</v>
      </c>
      <c r="F47" s="95">
        <f t="shared" si="13"/>
        <v>-185.54620999999986</v>
      </c>
      <c r="G47" s="96">
        <f t="shared" si="13"/>
        <v>-19.262950000000018</v>
      </c>
      <c r="H47" s="95">
        <f>SUM(H44,H35)</f>
        <v>-13.447370000000035</v>
      </c>
      <c r="I47" s="96">
        <f t="shared" ref="I47:M47" si="14">SUM(I44,I35)</f>
        <v>-32.064999999999998</v>
      </c>
      <c r="J47" s="95">
        <f t="shared" si="14"/>
        <v>-37.883910000000014</v>
      </c>
      <c r="K47" s="96">
        <f t="shared" si="14"/>
        <v>-67.694130000000001</v>
      </c>
      <c r="L47" s="95">
        <f t="shared" si="14"/>
        <v>-43.447709999999915</v>
      </c>
      <c r="M47" s="96">
        <f t="shared" si="14"/>
        <v>-36.584540000000004</v>
      </c>
      <c r="N47" s="96">
        <f t="shared" ref="N47" si="15">SUM(B47:M47)</f>
        <v>-402.41136999999998</v>
      </c>
    </row>
    <row r="49" spans="1:13">
      <c r="A49" s="55"/>
      <c r="B49" s="78">
        <f>B1</f>
        <v>45231</v>
      </c>
      <c r="C49" s="79">
        <f t="shared" ref="C49:M49" si="16">C1</f>
        <v>45261</v>
      </c>
      <c r="D49" s="78">
        <f t="shared" si="16"/>
        <v>45292</v>
      </c>
      <c r="E49" s="79">
        <f t="shared" si="16"/>
        <v>45323</v>
      </c>
      <c r="F49" s="78">
        <f t="shared" si="16"/>
        <v>45352</v>
      </c>
      <c r="G49" s="79">
        <f t="shared" si="16"/>
        <v>45383</v>
      </c>
      <c r="H49" s="78">
        <f t="shared" si="16"/>
        <v>45413</v>
      </c>
      <c r="I49" s="79">
        <f t="shared" si="16"/>
        <v>45444</v>
      </c>
      <c r="J49" s="78">
        <f t="shared" si="16"/>
        <v>45474</v>
      </c>
      <c r="K49" s="79">
        <f t="shared" si="16"/>
        <v>45505</v>
      </c>
      <c r="L49" s="78">
        <f t="shared" si="16"/>
        <v>45536</v>
      </c>
      <c r="M49" s="79">
        <f t="shared" si="16"/>
        <v>45566</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f>IF(B36="","",SUM(B50:B53))</f>
        <v>0</v>
      </c>
      <c r="C54" s="167">
        <f t="shared" ref="C54:M54" si="17">IF(C36="","",SUM(C50:C53))</f>
        <v>0</v>
      </c>
      <c r="D54" s="166">
        <f t="shared" si="17"/>
        <v>0</v>
      </c>
      <c r="E54" s="167">
        <f t="shared" si="17"/>
        <v>0</v>
      </c>
      <c r="F54" s="166">
        <f t="shared" si="17"/>
        <v>0</v>
      </c>
      <c r="G54" s="167">
        <f t="shared" si="17"/>
        <v>0</v>
      </c>
      <c r="H54" s="166">
        <f t="shared" si="17"/>
        <v>0</v>
      </c>
      <c r="I54" s="167">
        <f t="shared" si="17"/>
        <v>0</v>
      </c>
      <c r="J54" s="166">
        <f t="shared" si="17"/>
        <v>0</v>
      </c>
      <c r="K54" s="167">
        <f t="shared" si="17"/>
        <v>0</v>
      </c>
      <c r="L54" s="166">
        <f t="shared" si="17"/>
        <v>0</v>
      </c>
      <c r="M54" s="168">
        <f t="shared" si="17"/>
        <v>0</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8F88A-2D79-4348-B487-8892C5B40F96}">
  <sheetPr codeName="Sheet14">
    <tabColor theme="0"/>
  </sheetPr>
  <dimension ref="A2:CL658"/>
  <sheetViews>
    <sheetView zoomScale="50" zoomScaleNormal="50" workbookViewId="0">
      <pane xSplit="2" topLeftCell="L1" activePane="topRight" state="frozen"/>
      <selection activeCell="N126" sqref="N126"/>
      <selection pane="topRight" activeCell="N126" sqref="N126"/>
    </sheetView>
  </sheetViews>
  <sheetFormatPr defaultRowHeight="14.5"/>
  <cols>
    <col min="1" max="1" width="11.54296875" customWidth="1"/>
    <col min="2" max="2" width="57.36328125" customWidth="1"/>
    <col min="3" max="3" width="15.36328125" customWidth="1"/>
    <col min="4" max="4" width="17.54296875" customWidth="1"/>
    <col min="5" max="14" width="15.36328125" customWidth="1"/>
    <col min="15" max="15" width="17.54296875" customWidth="1"/>
    <col min="17" max="17" width="15.36328125" hidden="1" customWidth="1"/>
    <col min="18" max="18" width="22.36328125" hidden="1" customWidth="1"/>
    <col min="19" max="20" width="9.36328125" hidden="1" customWidth="1"/>
    <col min="21" max="33" width="18.36328125" hidden="1" customWidth="1"/>
    <col min="34" max="34" width="30.453125" style="6" bestFit="1" customWidth="1"/>
    <col min="66" max="84" width="9.36328125" hidden="1" customWidth="1"/>
    <col min="86" max="90" width="9.36328125" hidden="1" customWidth="1"/>
  </cols>
  <sheetData>
    <row r="2" spans="1:34" ht="15.5">
      <c r="A2" s="154" t="s">
        <v>1410</v>
      </c>
      <c r="B2" s="154"/>
      <c r="C2" s="154"/>
      <c r="D2" s="154"/>
      <c r="E2" s="154"/>
      <c r="F2" s="154"/>
      <c r="G2" s="154"/>
      <c r="H2" s="154"/>
      <c r="I2" s="154"/>
      <c r="J2" s="154"/>
      <c r="K2" s="154"/>
      <c r="L2" s="154"/>
      <c r="M2" s="154"/>
      <c r="N2" s="154"/>
      <c r="O2" s="154"/>
    </row>
    <row r="3" spans="1:34">
      <c r="A3" s="155" t="s">
        <v>1411</v>
      </c>
      <c r="B3" s="155"/>
      <c r="C3" s="155"/>
      <c r="D3" s="155"/>
      <c r="E3" s="155"/>
      <c r="F3" s="155"/>
      <c r="G3" s="155"/>
      <c r="H3" s="155"/>
      <c r="I3" s="155"/>
      <c r="J3" s="155"/>
      <c r="K3" s="155"/>
      <c r="L3" s="155"/>
      <c r="M3" s="155"/>
      <c r="N3" s="155"/>
      <c r="O3" s="155"/>
    </row>
    <row r="4" spans="1:34">
      <c r="A4" s="155" t="s">
        <v>0</v>
      </c>
      <c r="B4" s="155"/>
      <c r="C4" s="155"/>
      <c r="D4" s="155"/>
      <c r="E4" s="155"/>
      <c r="F4" s="155"/>
      <c r="G4" s="155"/>
      <c r="H4" s="155"/>
      <c r="I4" s="155"/>
      <c r="J4" s="155"/>
      <c r="K4" s="155"/>
      <c r="L4" s="155"/>
      <c r="M4" s="155"/>
      <c r="N4" s="155"/>
      <c r="O4" s="155"/>
    </row>
    <row r="5" spans="1:34">
      <c r="A5" s="155" t="s">
        <v>1412</v>
      </c>
      <c r="B5" s="155"/>
      <c r="C5" s="155"/>
      <c r="D5" s="155"/>
      <c r="E5" s="155"/>
      <c r="F5" s="155"/>
      <c r="G5" s="155"/>
      <c r="H5" s="155"/>
      <c r="I5" s="155"/>
      <c r="J5" s="155"/>
      <c r="K5" s="155"/>
      <c r="L5" s="155"/>
      <c r="M5" s="155"/>
      <c r="N5" s="155"/>
      <c r="O5" s="155"/>
    </row>
    <row r="7" spans="1:34">
      <c r="A7" s="156" t="s">
        <v>3</v>
      </c>
      <c r="B7" s="156" t="s">
        <v>4</v>
      </c>
      <c r="C7" s="156" t="s">
        <v>1413</v>
      </c>
      <c r="D7" s="156" t="s">
        <v>640</v>
      </c>
      <c r="E7" s="156" t="s">
        <v>641</v>
      </c>
      <c r="F7" s="156" t="s">
        <v>642</v>
      </c>
      <c r="G7" s="156" t="s">
        <v>643</v>
      </c>
      <c r="H7" s="156" t="s">
        <v>644</v>
      </c>
      <c r="I7" s="156" t="s">
        <v>8</v>
      </c>
      <c r="J7" s="156" t="s">
        <v>9</v>
      </c>
      <c r="K7" s="156" t="s">
        <v>10</v>
      </c>
      <c r="L7" s="156" t="s">
        <v>11</v>
      </c>
      <c r="M7" s="156" t="s">
        <v>12</v>
      </c>
      <c r="N7" s="156" t="s">
        <v>13</v>
      </c>
      <c r="O7" s="156" t="s">
        <v>18</v>
      </c>
      <c r="Q7" s="71" t="s">
        <v>158</v>
      </c>
      <c r="R7" s="72" t="s">
        <v>159</v>
      </c>
      <c r="S7" s="72" t="s">
        <v>160</v>
      </c>
      <c r="T7" s="71" t="s">
        <v>161</v>
      </c>
      <c r="U7" s="71" t="s">
        <v>162</v>
      </c>
      <c r="V7" s="71" t="s">
        <v>163</v>
      </c>
      <c r="W7" s="71" t="s">
        <v>164</v>
      </c>
      <c r="X7" s="71" t="s">
        <v>165</v>
      </c>
      <c r="Y7" s="71" t="s">
        <v>166</v>
      </c>
      <c r="Z7" s="71" t="s">
        <v>167</v>
      </c>
      <c r="AA7" s="71" t="s">
        <v>168</v>
      </c>
      <c r="AB7" s="71" t="s">
        <v>169</v>
      </c>
      <c r="AC7" s="71" t="s">
        <v>170</v>
      </c>
      <c r="AD7" s="71" t="s">
        <v>171</v>
      </c>
      <c r="AE7" s="71" t="s">
        <v>172</v>
      </c>
      <c r="AF7" s="71" t="s">
        <v>173</v>
      </c>
      <c r="AG7" s="71" t="s">
        <v>174</v>
      </c>
    </row>
    <row r="8" spans="1:34">
      <c r="A8" s="157" t="s">
        <v>19</v>
      </c>
      <c r="B8" s="157"/>
      <c r="C8" s="157"/>
      <c r="D8" s="157"/>
      <c r="E8" s="157"/>
      <c r="F8" s="157"/>
      <c r="G8" s="157"/>
      <c r="H8" s="157"/>
      <c r="I8" s="157"/>
      <c r="J8" s="157"/>
      <c r="K8" s="157"/>
      <c r="L8" s="157"/>
      <c r="M8" s="157"/>
      <c r="N8" s="157"/>
      <c r="O8" s="157"/>
    </row>
    <row r="9" spans="1:34">
      <c r="A9" s="158" t="s">
        <v>645</v>
      </c>
      <c r="B9" s="158"/>
      <c r="C9" s="158"/>
      <c r="D9" s="158"/>
      <c r="E9" s="158"/>
      <c r="F9" s="158"/>
      <c r="G9" s="158"/>
      <c r="H9" s="158"/>
      <c r="I9" s="158"/>
      <c r="J9" s="158"/>
      <c r="K9" s="158"/>
      <c r="L9" s="158"/>
      <c r="M9" s="158"/>
      <c r="N9" s="158"/>
      <c r="O9" s="158"/>
    </row>
    <row r="10" spans="1:34">
      <c r="A10" s="159" t="s">
        <v>1414</v>
      </c>
      <c r="B10" s="155" t="s">
        <v>1415</v>
      </c>
      <c r="C10" s="160">
        <v>204530</v>
      </c>
      <c r="D10" s="160">
        <v>204430</v>
      </c>
      <c r="E10" s="160">
        <v>201400</v>
      </c>
      <c r="F10" s="160">
        <v>202685</v>
      </c>
      <c r="G10" s="160">
        <v>201860</v>
      </c>
      <c r="H10" s="160">
        <v>202180</v>
      </c>
      <c r="I10" s="160">
        <v>204260</v>
      </c>
      <c r="J10" s="160">
        <v>203866</v>
      </c>
      <c r="K10" s="160">
        <v>203529</v>
      </c>
      <c r="L10" s="160">
        <v>203411</v>
      </c>
      <c r="M10" s="160">
        <v>201149</v>
      </c>
      <c r="N10" s="160">
        <v>201149</v>
      </c>
      <c r="O10" s="160">
        <v>2434449</v>
      </c>
      <c r="Q10" s="73">
        <v>4</v>
      </c>
      <c r="R10" s="20" t="s">
        <v>1156</v>
      </c>
      <c r="S10" s="20" t="s">
        <v>1210</v>
      </c>
      <c r="U10" s="74">
        <f t="shared" ref="U10:U19" si="0">IF(5 = Q10, C10 * -1, C10)</f>
        <v>204530</v>
      </c>
      <c r="V10" s="74">
        <f t="shared" ref="V10:V19" si="1">IF(5 = Q10, D10 * -1, D10)</f>
        <v>204430</v>
      </c>
      <c r="W10" s="74">
        <f t="shared" ref="W10:W19" si="2">IF(5 = Q10, E10 * -1, E10)</f>
        <v>201400</v>
      </c>
      <c r="X10" s="74">
        <f t="shared" ref="X10:X19" si="3">IF(5 = Q10, F10 * -1, F10)</f>
        <v>202685</v>
      </c>
      <c r="Y10" s="74">
        <f t="shared" ref="Y10:Y19" si="4">IF(5 = Q10, G10 * -1, G10)</f>
        <v>201860</v>
      </c>
      <c r="Z10" s="74">
        <f t="shared" ref="Z10:Z19" si="5">IF(5 = Q10, H10 * -1, H10)</f>
        <v>202180</v>
      </c>
      <c r="AA10" s="74">
        <f t="shared" ref="AA10:AA19" si="6">IF(5 = Q10, I10 * -1, I10)</f>
        <v>204260</v>
      </c>
      <c r="AB10" s="74">
        <f t="shared" ref="AB10:AB19" si="7">IF(5 = Q10, J10 * -1, J10)</f>
        <v>203866</v>
      </c>
      <c r="AC10" s="74">
        <f t="shared" ref="AC10:AC19" si="8">IF(5 = Q10, K10 * -1, K10)</f>
        <v>203529</v>
      </c>
      <c r="AD10" s="74">
        <f t="shared" ref="AD10:AD19" si="9">IF(5 = Q10, L10 * -1, L10)</f>
        <v>203411</v>
      </c>
      <c r="AE10" s="74">
        <f t="shared" ref="AE10:AE19" si="10">IF(5 = Q10, M10 * -1, M10)</f>
        <v>201149</v>
      </c>
      <c r="AF10" s="74">
        <f t="shared" ref="AF10:AF19" si="11">IF(5 = Q10, N10 * -1, N10)</f>
        <v>201149</v>
      </c>
      <c r="AG10" s="74">
        <f t="shared" ref="AG10:AG19" si="12">IF(5 = Q10, O10 * -1, O10)</f>
        <v>2434449</v>
      </c>
      <c r="AH10" s="6" t="s">
        <v>20</v>
      </c>
    </row>
    <row r="11" spans="1:34">
      <c r="A11" s="159" t="s">
        <v>1416</v>
      </c>
      <c r="B11" s="155" t="s">
        <v>1417</v>
      </c>
      <c r="C11" s="160">
        <v>0</v>
      </c>
      <c r="D11" s="160">
        <v>0</v>
      </c>
      <c r="E11" s="160">
        <v>0</v>
      </c>
      <c r="F11" s="160">
        <v>0</v>
      </c>
      <c r="G11" s="160">
        <v>0</v>
      </c>
      <c r="H11" s="160">
        <v>0</v>
      </c>
      <c r="I11" s="160">
        <v>0</v>
      </c>
      <c r="J11" s="160">
        <v>0</v>
      </c>
      <c r="K11" s="160">
        <v>0</v>
      </c>
      <c r="L11" s="160">
        <v>0</v>
      </c>
      <c r="M11" s="160">
        <v>0</v>
      </c>
      <c r="N11" s="160">
        <v>0</v>
      </c>
      <c r="O11" s="160">
        <v>0</v>
      </c>
      <c r="Q11" s="73">
        <v>4</v>
      </c>
      <c r="R11" s="20" t="s">
        <v>1156</v>
      </c>
      <c r="S11" s="20" t="s">
        <v>1210</v>
      </c>
      <c r="U11" s="74">
        <f t="shared" si="0"/>
        <v>0</v>
      </c>
      <c r="V11" s="74">
        <f t="shared" si="1"/>
        <v>0</v>
      </c>
      <c r="W11" s="74">
        <f t="shared" si="2"/>
        <v>0</v>
      </c>
      <c r="X11" s="74">
        <f t="shared" si="3"/>
        <v>0</v>
      </c>
      <c r="Y11" s="74">
        <f t="shared" si="4"/>
        <v>0</v>
      </c>
      <c r="Z11" s="74">
        <f t="shared" si="5"/>
        <v>0</v>
      </c>
      <c r="AA11" s="74">
        <f t="shared" si="6"/>
        <v>0</v>
      </c>
      <c r="AB11" s="74">
        <f t="shared" si="7"/>
        <v>0</v>
      </c>
      <c r="AC11" s="74">
        <f t="shared" si="8"/>
        <v>0</v>
      </c>
      <c r="AD11" s="74">
        <f t="shared" si="9"/>
        <v>0</v>
      </c>
      <c r="AE11" s="74">
        <f t="shared" si="10"/>
        <v>0</v>
      </c>
      <c r="AF11" s="74">
        <f t="shared" si="11"/>
        <v>0</v>
      </c>
      <c r="AG11" s="74">
        <f t="shared" si="12"/>
        <v>0</v>
      </c>
      <c r="AH11" s="6" t="s">
        <v>20</v>
      </c>
    </row>
    <row r="12" spans="1:34">
      <c r="A12" s="159" t="s">
        <v>1418</v>
      </c>
      <c r="B12" s="155" t="s">
        <v>1419</v>
      </c>
      <c r="C12" s="160">
        <v>0</v>
      </c>
      <c r="D12" s="160">
        <v>0</v>
      </c>
      <c r="E12" s="160">
        <v>0</v>
      </c>
      <c r="F12" s="160">
        <v>0</v>
      </c>
      <c r="G12" s="160">
        <v>0</v>
      </c>
      <c r="H12" s="160">
        <v>0</v>
      </c>
      <c r="I12" s="160">
        <v>0</v>
      </c>
      <c r="J12" s="160">
        <v>0</v>
      </c>
      <c r="K12" s="160">
        <v>0</v>
      </c>
      <c r="L12" s="160">
        <v>0</v>
      </c>
      <c r="M12" s="160">
        <v>0</v>
      </c>
      <c r="N12" s="160">
        <v>0</v>
      </c>
      <c r="O12" s="160">
        <v>0</v>
      </c>
      <c r="Q12" s="73">
        <v>4</v>
      </c>
      <c r="R12" s="20" t="s">
        <v>1156</v>
      </c>
      <c r="S12" s="20" t="s">
        <v>1210</v>
      </c>
      <c r="U12" s="74">
        <f t="shared" si="0"/>
        <v>0</v>
      </c>
      <c r="V12" s="74">
        <f t="shared" si="1"/>
        <v>0</v>
      </c>
      <c r="W12" s="74">
        <f t="shared" si="2"/>
        <v>0</v>
      </c>
      <c r="X12" s="74">
        <f t="shared" si="3"/>
        <v>0</v>
      </c>
      <c r="Y12" s="74">
        <f t="shared" si="4"/>
        <v>0</v>
      </c>
      <c r="Z12" s="74">
        <f t="shared" si="5"/>
        <v>0</v>
      </c>
      <c r="AA12" s="74">
        <f t="shared" si="6"/>
        <v>0</v>
      </c>
      <c r="AB12" s="74">
        <f t="shared" si="7"/>
        <v>0</v>
      </c>
      <c r="AC12" s="74">
        <f t="shared" si="8"/>
        <v>0</v>
      </c>
      <c r="AD12" s="74">
        <f t="shared" si="9"/>
        <v>0</v>
      </c>
      <c r="AE12" s="74">
        <f t="shared" si="10"/>
        <v>0</v>
      </c>
      <c r="AF12" s="74">
        <f t="shared" si="11"/>
        <v>0</v>
      </c>
      <c r="AG12" s="74">
        <f t="shared" si="12"/>
        <v>0</v>
      </c>
      <c r="AH12" s="6" t="s">
        <v>20</v>
      </c>
    </row>
    <row r="13" spans="1:34">
      <c r="A13" s="159" t="s">
        <v>1420</v>
      </c>
      <c r="B13" s="155" t="s">
        <v>1421</v>
      </c>
      <c r="C13" s="160">
        <v>0</v>
      </c>
      <c r="D13" s="160">
        <v>0</v>
      </c>
      <c r="E13" s="160">
        <v>0</v>
      </c>
      <c r="F13" s="160">
        <v>0</v>
      </c>
      <c r="G13" s="160">
        <v>0</v>
      </c>
      <c r="H13" s="160">
        <v>0</v>
      </c>
      <c r="I13" s="160">
        <v>0</v>
      </c>
      <c r="J13" s="160">
        <v>0</v>
      </c>
      <c r="K13" s="160">
        <v>0</v>
      </c>
      <c r="L13" s="160">
        <v>0</v>
      </c>
      <c r="M13" s="160">
        <v>0</v>
      </c>
      <c r="N13" s="160">
        <v>0</v>
      </c>
      <c r="O13" s="160">
        <v>0</v>
      </c>
      <c r="Q13" s="73">
        <v>4</v>
      </c>
      <c r="R13" s="20" t="s">
        <v>1156</v>
      </c>
      <c r="S13" s="20" t="s">
        <v>1210</v>
      </c>
      <c r="U13" s="74">
        <f t="shared" si="0"/>
        <v>0</v>
      </c>
      <c r="V13" s="74">
        <f t="shared" si="1"/>
        <v>0</v>
      </c>
      <c r="W13" s="74">
        <f t="shared" si="2"/>
        <v>0</v>
      </c>
      <c r="X13" s="74">
        <f t="shared" si="3"/>
        <v>0</v>
      </c>
      <c r="Y13" s="74">
        <f t="shared" si="4"/>
        <v>0</v>
      </c>
      <c r="Z13" s="74">
        <f t="shared" si="5"/>
        <v>0</v>
      </c>
      <c r="AA13" s="74">
        <f t="shared" si="6"/>
        <v>0</v>
      </c>
      <c r="AB13" s="74">
        <f t="shared" si="7"/>
        <v>0</v>
      </c>
      <c r="AC13" s="74">
        <f t="shared" si="8"/>
        <v>0</v>
      </c>
      <c r="AD13" s="74">
        <f t="shared" si="9"/>
        <v>0</v>
      </c>
      <c r="AE13" s="74">
        <f t="shared" si="10"/>
        <v>0</v>
      </c>
      <c r="AF13" s="74">
        <f t="shared" si="11"/>
        <v>0</v>
      </c>
      <c r="AG13" s="74">
        <f t="shared" si="12"/>
        <v>0</v>
      </c>
      <c r="AH13" s="6" t="s">
        <v>20</v>
      </c>
    </row>
    <row r="14" spans="1:34">
      <c r="A14" s="159" t="s">
        <v>1422</v>
      </c>
      <c r="B14" s="155" t="s">
        <v>1423</v>
      </c>
      <c r="C14" s="160">
        <v>0</v>
      </c>
      <c r="D14" s="160">
        <v>0</v>
      </c>
      <c r="E14" s="160">
        <v>0</v>
      </c>
      <c r="F14" s="160">
        <v>0</v>
      </c>
      <c r="G14" s="160">
        <v>0</v>
      </c>
      <c r="H14" s="160">
        <v>0</v>
      </c>
      <c r="I14" s="160">
        <v>0</v>
      </c>
      <c r="J14" s="160">
        <v>0</v>
      </c>
      <c r="K14" s="160">
        <v>0</v>
      </c>
      <c r="L14" s="160">
        <v>0</v>
      </c>
      <c r="M14" s="160">
        <v>0</v>
      </c>
      <c r="N14" s="160">
        <v>0</v>
      </c>
      <c r="O14" s="160">
        <v>0</v>
      </c>
      <c r="Q14" s="73">
        <v>4</v>
      </c>
      <c r="R14" s="20" t="s">
        <v>1156</v>
      </c>
      <c r="S14" s="20" t="s">
        <v>1210</v>
      </c>
      <c r="U14" s="74">
        <f t="shared" si="0"/>
        <v>0</v>
      </c>
      <c r="V14" s="74">
        <f t="shared" si="1"/>
        <v>0</v>
      </c>
      <c r="W14" s="74">
        <f t="shared" si="2"/>
        <v>0</v>
      </c>
      <c r="X14" s="74">
        <f t="shared" si="3"/>
        <v>0</v>
      </c>
      <c r="Y14" s="74">
        <f t="shared" si="4"/>
        <v>0</v>
      </c>
      <c r="Z14" s="74">
        <f t="shared" si="5"/>
        <v>0</v>
      </c>
      <c r="AA14" s="74">
        <f t="shared" si="6"/>
        <v>0</v>
      </c>
      <c r="AB14" s="74">
        <f t="shared" si="7"/>
        <v>0</v>
      </c>
      <c r="AC14" s="74">
        <f t="shared" si="8"/>
        <v>0</v>
      </c>
      <c r="AD14" s="74">
        <f t="shared" si="9"/>
        <v>0</v>
      </c>
      <c r="AE14" s="74">
        <f t="shared" si="10"/>
        <v>0</v>
      </c>
      <c r="AF14" s="74">
        <f t="shared" si="11"/>
        <v>0</v>
      </c>
      <c r="AG14" s="74">
        <f t="shared" si="12"/>
        <v>0</v>
      </c>
      <c r="AH14" s="6" t="s">
        <v>20</v>
      </c>
    </row>
    <row r="15" spans="1:34">
      <c r="A15" s="159" t="s">
        <v>1424</v>
      </c>
      <c r="B15" s="155" t="s">
        <v>1425</v>
      </c>
      <c r="C15" s="160">
        <v>0</v>
      </c>
      <c r="D15" s="160">
        <v>0</v>
      </c>
      <c r="E15" s="160">
        <v>0</v>
      </c>
      <c r="F15" s="160">
        <v>0</v>
      </c>
      <c r="G15" s="160">
        <v>0</v>
      </c>
      <c r="H15" s="160">
        <v>0</v>
      </c>
      <c r="I15" s="160">
        <v>0</v>
      </c>
      <c r="J15" s="160">
        <v>0</v>
      </c>
      <c r="K15" s="160">
        <v>0</v>
      </c>
      <c r="L15" s="160">
        <v>0</v>
      </c>
      <c r="M15" s="160">
        <v>0</v>
      </c>
      <c r="N15" s="160">
        <v>0</v>
      </c>
      <c r="O15" s="160">
        <v>0</v>
      </c>
      <c r="Q15" s="73">
        <v>4</v>
      </c>
      <c r="R15" s="20" t="s">
        <v>1156</v>
      </c>
      <c r="S15" s="20" t="s">
        <v>1210</v>
      </c>
      <c r="U15" s="74">
        <f t="shared" si="0"/>
        <v>0</v>
      </c>
      <c r="V15" s="74">
        <f t="shared" si="1"/>
        <v>0</v>
      </c>
      <c r="W15" s="74">
        <f t="shared" si="2"/>
        <v>0</v>
      </c>
      <c r="X15" s="74">
        <f t="shared" si="3"/>
        <v>0</v>
      </c>
      <c r="Y15" s="74">
        <f t="shared" si="4"/>
        <v>0</v>
      </c>
      <c r="Z15" s="74">
        <f t="shared" si="5"/>
        <v>0</v>
      </c>
      <c r="AA15" s="74">
        <f t="shared" si="6"/>
        <v>0</v>
      </c>
      <c r="AB15" s="74">
        <f t="shared" si="7"/>
        <v>0</v>
      </c>
      <c r="AC15" s="74">
        <f t="shared" si="8"/>
        <v>0</v>
      </c>
      <c r="AD15" s="74">
        <f t="shared" si="9"/>
        <v>0</v>
      </c>
      <c r="AE15" s="74">
        <f t="shared" si="10"/>
        <v>0</v>
      </c>
      <c r="AF15" s="74">
        <f t="shared" si="11"/>
        <v>0</v>
      </c>
      <c r="AG15" s="74">
        <f t="shared" si="12"/>
        <v>0</v>
      </c>
      <c r="AH15" s="6" t="s">
        <v>20</v>
      </c>
    </row>
    <row r="16" spans="1:34">
      <c r="A16" s="159" t="s">
        <v>1426</v>
      </c>
      <c r="B16" s="155" t="s">
        <v>1427</v>
      </c>
      <c r="C16" s="160">
        <v>0</v>
      </c>
      <c r="D16" s="160">
        <v>0</v>
      </c>
      <c r="E16" s="160">
        <v>0</v>
      </c>
      <c r="F16" s="160">
        <v>0</v>
      </c>
      <c r="G16" s="160">
        <v>0</v>
      </c>
      <c r="H16" s="160">
        <v>0</v>
      </c>
      <c r="I16" s="160">
        <v>0</v>
      </c>
      <c r="J16" s="160">
        <v>0</v>
      </c>
      <c r="K16" s="160">
        <v>0</v>
      </c>
      <c r="L16" s="160">
        <v>0</v>
      </c>
      <c r="M16" s="160">
        <v>0</v>
      </c>
      <c r="N16" s="160">
        <v>0</v>
      </c>
      <c r="O16" s="160">
        <v>0</v>
      </c>
      <c r="Q16" s="73">
        <v>4</v>
      </c>
      <c r="R16" s="20" t="s">
        <v>1156</v>
      </c>
      <c r="S16" s="20" t="s">
        <v>1210</v>
      </c>
      <c r="U16" s="74">
        <f t="shared" si="0"/>
        <v>0</v>
      </c>
      <c r="V16" s="74">
        <f t="shared" si="1"/>
        <v>0</v>
      </c>
      <c r="W16" s="74">
        <f t="shared" si="2"/>
        <v>0</v>
      </c>
      <c r="X16" s="74">
        <f t="shared" si="3"/>
        <v>0</v>
      </c>
      <c r="Y16" s="74">
        <f t="shared" si="4"/>
        <v>0</v>
      </c>
      <c r="Z16" s="74">
        <f t="shared" si="5"/>
        <v>0</v>
      </c>
      <c r="AA16" s="74">
        <f t="shared" si="6"/>
        <v>0</v>
      </c>
      <c r="AB16" s="74">
        <f t="shared" si="7"/>
        <v>0</v>
      </c>
      <c r="AC16" s="74">
        <f t="shared" si="8"/>
        <v>0</v>
      </c>
      <c r="AD16" s="74">
        <f t="shared" si="9"/>
        <v>0</v>
      </c>
      <c r="AE16" s="74">
        <f t="shared" si="10"/>
        <v>0</v>
      </c>
      <c r="AF16" s="74">
        <f t="shared" si="11"/>
        <v>0</v>
      </c>
      <c r="AG16" s="74">
        <f t="shared" si="12"/>
        <v>0</v>
      </c>
      <c r="AH16" s="6" t="s">
        <v>20</v>
      </c>
    </row>
    <row r="17" spans="1:34">
      <c r="A17" s="159" t="s">
        <v>1428</v>
      </c>
      <c r="B17" s="155" t="s">
        <v>1429</v>
      </c>
      <c r="C17" s="160">
        <v>-10198.31</v>
      </c>
      <c r="D17" s="160">
        <v>-7342.03</v>
      </c>
      <c r="E17" s="160">
        <v>-2770.09</v>
      </c>
      <c r="F17" s="160">
        <v>-2222.86</v>
      </c>
      <c r="G17" s="160">
        <v>-1990.29</v>
      </c>
      <c r="H17" s="160">
        <v>-1710.29</v>
      </c>
      <c r="I17" s="160">
        <v>-3377.82</v>
      </c>
      <c r="J17" s="160">
        <v>-3666.32</v>
      </c>
      <c r="K17" s="160">
        <v>-3305.5</v>
      </c>
      <c r="L17" s="160">
        <v>-2743.34</v>
      </c>
      <c r="M17" s="160">
        <v>-1207.26</v>
      </c>
      <c r="N17" s="160">
        <v>-1259.97</v>
      </c>
      <c r="O17" s="160">
        <v>-41794.080000000002</v>
      </c>
      <c r="Q17" s="73">
        <v>4</v>
      </c>
      <c r="R17" s="20" t="s">
        <v>1156</v>
      </c>
      <c r="S17" s="20" t="s">
        <v>1210</v>
      </c>
      <c r="U17" s="74">
        <f t="shared" si="0"/>
        <v>-10198.31</v>
      </c>
      <c r="V17" s="74">
        <f t="shared" si="1"/>
        <v>-7342.03</v>
      </c>
      <c r="W17" s="74">
        <f t="shared" si="2"/>
        <v>-2770.09</v>
      </c>
      <c r="X17" s="74">
        <f t="shared" si="3"/>
        <v>-2222.86</v>
      </c>
      <c r="Y17" s="74">
        <f t="shared" si="4"/>
        <v>-1990.29</v>
      </c>
      <c r="Z17" s="74">
        <f t="shared" si="5"/>
        <v>-1710.29</v>
      </c>
      <c r="AA17" s="74">
        <f t="shared" si="6"/>
        <v>-3377.82</v>
      </c>
      <c r="AB17" s="74">
        <f t="shared" si="7"/>
        <v>-3666.32</v>
      </c>
      <c r="AC17" s="74">
        <f t="shared" si="8"/>
        <v>-3305.5</v>
      </c>
      <c r="AD17" s="74">
        <f t="shared" si="9"/>
        <v>-2743.34</v>
      </c>
      <c r="AE17" s="74">
        <f t="shared" si="10"/>
        <v>-1207.26</v>
      </c>
      <c r="AF17" s="74">
        <f t="shared" si="11"/>
        <v>-1259.97</v>
      </c>
      <c r="AG17" s="74">
        <f t="shared" si="12"/>
        <v>-41794.080000000002</v>
      </c>
      <c r="AH17" s="6" t="s">
        <v>21</v>
      </c>
    </row>
    <row r="18" spans="1:34">
      <c r="A18" s="159" t="s">
        <v>1430</v>
      </c>
      <c r="B18" s="155" t="s">
        <v>1431</v>
      </c>
      <c r="C18" s="160">
        <v>0</v>
      </c>
      <c r="D18" s="160">
        <v>0</v>
      </c>
      <c r="E18" s="160">
        <v>0</v>
      </c>
      <c r="F18" s="160">
        <v>0</v>
      </c>
      <c r="G18" s="160">
        <v>0</v>
      </c>
      <c r="H18" s="160">
        <v>0</v>
      </c>
      <c r="I18" s="160">
        <v>0</v>
      </c>
      <c r="J18" s="160">
        <v>0</v>
      </c>
      <c r="K18" s="160">
        <v>0</v>
      </c>
      <c r="L18" s="160">
        <v>0</v>
      </c>
      <c r="M18" s="160">
        <v>0</v>
      </c>
      <c r="N18" s="160">
        <v>0</v>
      </c>
      <c r="O18" s="160">
        <v>0</v>
      </c>
      <c r="Q18" s="73">
        <v>4</v>
      </c>
      <c r="R18" s="20" t="s">
        <v>1156</v>
      </c>
      <c r="S18" s="20" t="s">
        <v>1210</v>
      </c>
      <c r="U18" s="74">
        <f t="shared" si="0"/>
        <v>0</v>
      </c>
      <c r="V18" s="74">
        <f t="shared" si="1"/>
        <v>0</v>
      </c>
      <c r="W18" s="74">
        <f t="shared" si="2"/>
        <v>0</v>
      </c>
      <c r="X18" s="74">
        <f t="shared" si="3"/>
        <v>0</v>
      </c>
      <c r="Y18" s="74">
        <f t="shared" si="4"/>
        <v>0</v>
      </c>
      <c r="Z18" s="74">
        <f t="shared" si="5"/>
        <v>0</v>
      </c>
      <c r="AA18" s="74">
        <f t="shared" si="6"/>
        <v>0</v>
      </c>
      <c r="AB18" s="74">
        <f t="shared" si="7"/>
        <v>0</v>
      </c>
      <c r="AC18" s="74">
        <f t="shared" si="8"/>
        <v>0</v>
      </c>
      <c r="AD18" s="74">
        <f t="shared" si="9"/>
        <v>0</v>
      </c>
      <c r="AE18" s="74">
        <f t="shared" si="10"/>
        <v>0</v>
      </c>
      <c r="AF18" s="74">
        <f t="shared" si="11"/>
        <v>0</v>
      </c>
      <c r="AG18" s="74">
        <f t="shared" si="12"/>
        <v>0</v>
      </c>
      <c r="AH18" s="6" t="s">
        <v>31</v>
      </c>
    </row>
    <row r="19" spans="1:34">
      <c r="A19" s="159" t="s">
        <v>1432</v>
      </c>
      <c r="B19" s="155" t="s">
        <v>1433</v>
      </c>
      <c r="C19" s="160">
        <v>0</v>
      </c>
      <c r="D19" s="160">
        <v>0</v>
      </c>
      <c r="E19" s="160">
        <v>0</v>
      </c>
      <c r="F19" s="160">
        <v>0</v>
      </c>
      <c r="G19" s="160">
        <v>0</v>
      </c>
      <c r="H19" s="160">
        <v>0</v>
      </c>
      <c r="I19" s="160">
        <v>0</v>
      </c>
      <c r="J19" s="160">
        <v>0</v>
      </c>
      <c r="K19" s="160">
        <v>0</v>
      </c>
      <c r="L19" s="160">
        <v>0</v>
      </c>
      <c r="M19" s="160">
        <v>0</v>
      </c>
      <c r="N19" s="160">
        <v>0</v>
      </c>
      <c r="O19" s="160">
        <v>0</v>
      </c>
      <c r="Q19" s="73">
        <v>4</v>
      </c>
      <c r="R19" s="20" t="s">
        <v>1156</v>
      </c>
      <c r="S19" s="20" t="s">
        <v>1210</v>
      </c>
      <c r="U19" s="74">
        <f t="shared" si="0"/>
        <v>0</v>
      </c>
      <c r="V19" s="74">
        <f t="shared" si="1"/>
        <v>0</v>
      </c>
      <c r="W19" s="74">
        <f t="shared" si="2"/>
        <v>0</v>
      </c>
      <c r="X19" s="74">
        <f t="shared" si="3"/>
        <v>0</v>
      </c>
      <c r="Y19" s="74">
        <f t="shared" si="4"/>
        <v>0</v>
      </c>
      <c r="Z19" s="74">
        <f t="shared" si="5"/>
        <v>0</v>
      </c>
      <c r="AA19" s="74">
        <f t="shared" si="6"/>
        <v>0</v>
      </c>
      <c r="AB19" s="74">
        <f t="shared" si="7"/>
        <v>0</v>
      </c>
      <c r="AC19" s="74">
        <f t="shared" si="8"/>
        <v>0</v>
      </c>
      <c r="AD19" s="74">
        <f t="shared" si="9"/>
        <v>0</v>
      </c>
      <c r="AE19" s="74">
        <f t="shared" si="10"/>
        <v>0</v>
      </c>
      <c r="AF19" s="74">
        <f t="shared" si="11"/>
        <v>0</v>
      </c>
      <c r="AG19" s="74">
        <f t="shared" si="12"/>
        <v>0</v>
      </c>
      <c r="AH19" s="6" t="s">
        <v>21</v>
      </c>
    </row>
    <row r="20" spans="1:34">
      <c r="A20" s="159" t="s">
        <v>1434</v>
      </c>
      <c r="B20" s="155" t="s">
        <v>1435</v>
      </c>
      <c r="C20" s="160">
        <v>0</v>
      </c>
      <c r="D20" s="160">
        <v>0</v>
      </c>
      <c r="E20" s="160">
        <v>0</v>
      </c>
      <c r="F20" s="160">
        <v>0</v>
      </c>
      <c r="G20" s="160">
        <v>0</v>
      </c>
      <c r="H20" s="160">
        <v>0</v>
      </c>
      <c r="I20" s="160">
        <v>0</v>
      </c>
      <c r="J20" s="160">
        <v>0</v>
      </c>
      <c r="K20" s="160">
        <v>0</v>
      </c>
      <c r="L20" s="160">
        <v>0</v>
      </c>
      <c r="M20" s="160">
        <v>0</v>
      </c>
      <c r="N20" s="160">
        <v>0</v>
      </c>
      <c r="O20" s="160">
        <v>0</v>
      </c>
      <c r="Q20" s="75">
        <v>4</v>
      </c>
      <c r="R20" s="76" t="str">
        <f>R19</f>
        <v>Tides on Westcreek</v>
      </c>
      <c r="S20" s="76" t="str">
        <f>S19</f>
        <v>TOW</v>
      </c>
      <c r="T20" s="75">
        <f>T19</f>
        <v>0</v>
      </c>
      <c r="U20" s="77">
        <f t="shared" ref="U20:AG20" si="13">SUM(U10:U19)</f>
        <v>194331.69</v>
      </c>
      <c r="V20" s="77">
        <f t="shared" si="13"/>
        <v>197087.97</v>
      </c>
      <c r="W20" s="77">
        <f t="shared" si="13"/>
        <v>198629.91</v>
      </c>
      <c r="X20" s="77">
        <f t="shared" si="13"/>
        <v>200462.14</v>
      </c>
      <c r="Y20" s="77">
        <f t="shared" si="13"/>
        <v>199869.71</v>
      </c>
      <c r="Z20" s="77">
        <f t="shared" si="13"/>
        <v>200469.71</v>
      </c>
      <c r="AA20" s="77">
        <f t="shared" si="13"/>
        <v>200882.18</v>
      </c>
      <c r="AB20" s="77">
        <f t="shared" si="13"/>
        <v>200199.67999999999</v>
      </c>
      <c r="AC20" s="77">
        <f t="shared" si="13"/>
        <v>200223.5</v>
      </c>
      <c r="AD20" s="77">
        <f t="shared" si="13"/>
        <v>200667.66</v>
      </c>
      <c r="AE20" s="77">
        <f t="shared" si="13"/>
        <v>199941.74</v>
      </c>
      <c r="AF20" s="77">
        <f t="shared" si="13"/>
        <v>199889.03</v>
      </c>
      <c r="AG20" s="77">
        <f t="shared" si="13"/>
        <v>2392654.92</v>
      </c>
      <c r="AH20" s="6" t="s">
        <v>27</v>
      </c>
    </row>
    <row r="21" spans="1:34">
      <c r="A21" s="159" t="s">
        <v>1436</v>
      </c>
      <c r="B21" s="155" t="s">
        <v>1437</v>
      </c>
      <c r="C21" s="160">
        <v>0</v>
      </c>
      <c r="D21" s="160">
        <v>0</v>
      </c>
      <c r="E21" s="160">
        <v>0</v>
      </c>
      <c r="F21" s="160">
        <v>0</v>
      </c>
      <c r="G21" s="160">
        <v>0</v>
      </c>
      <c r="H21" s="160">
        <v>0</v>
      </c>
      <c r="I21" s="160">
        <v>0</v>
      </c>
      <c r="J21" s="160">
        <v>0</v>
      </c>
      <c r="K21" s="160">
        <v>0</v>
      </c>
      <c r="L21" s="160">
        <v>0</v>
      </c>
      <c r="M21" s="160">
        <v>0</v>
      </c>
      <c r="N21" s="160">
        <v>0</v>
      </c>
      <c r="O21" s="160">
        <v>0</v>
      </c>
      <c r="AH21" s="6" t="s">
        <v>31</v>
      </c>
    </row>
    <row r="22" spans="1:34">
      <c r="B22" s="157" t="s">
        <v>645</v>
      </c>
      <c r="C22" s="161">
        <v>194331.69</v>
      </c>
      <c r="D22" s="161">
        <v>197087.97</v>
      </c>
      <c r="E22" s="161">
        <v>198629.91</v>
      </c>
      <c r="F22" s="161">
        <v>200462.14</v>
      </c>
      <c r="G22" s="161">
        <v>199869.71</v>
      </c>
      <c r="H22" s="161">
        <v>200469.71</v>
      </c>
      <c r="I22" s="161">
        <v>200882.18</v>
      </c>
      <c r="J22" s="161">
        <v>200199.67999999999</v>
      </c>
      <c r="K22" s="161">
        <v>200223.5</v>
      </c>
      <c r="L22" s="161">
        <v>200667.66</v>
      </c>
      <c r="M22" s="161">
        <v>199941.74</v>
      </c>
      <c r="N22" s="161">
        <v>199889.03</v>
      </c>
      <c r="O22" s="161">
        <v>2392654.92</v>
      </c>
    </row>
    <row r="23" spans="1:34">
      <c r="Q23" s="73">
        <v>4</v>
      </c>
      <c r="R23" s="20" t="s">
        <v>1156</v>
      </c>
      <c r="S23" s="20" t="s">
        <v>1210</v>
      </c>
      <c r="U23" s="74">
        <f t="shared" ref="U23:U35" si="14">IF(5 = Q23, C23 * -1, C23)</f>
        <v>0</v>
      </c>
      <c r="V23" s="74">
        <f t="shared" ref="V23:V35" si="15">IF(5 = Q23, D23 * -1, D23)</f>
        <v>0</v>
      </c>
      <c r="W23" s="74">
        <f t="shared" ref="W23:W35" si="16">IF(5 = Q23, E23 * -1, E23)</f>
        <v>0</v>
      </c>
      <c r="X23" s="74">
        <f t="shared" ref="X23:X35" si="17">IF(5 = Q23, F23 * -1, F23)</f>
        <v>0</v>
      </c>
      <c r="Y23" s="74">
        <f t="shared" ref="Y23:Y35" si="18">IF(5 = Q23, G23 * -1, G23)</f>
        <v>0</v>
      </c>
      <c r="Z23" s="74">
        <f t="shared" ref="Z23:Z35" si="19">IF(5 = Q23, H23 * -1, H23)</f>
        <v>0</v>
      </c>
      <c r="AA23" s="74">
        <f t="shared" ref="AA23:AA35" si="20">IF(5 = Q23, I23 * -1, I23)</f>
        <v>0</v>
      </c>
      <c r="AB23" s="74">
        <f t="shared" ref="AB23:AB35" si="21">IF(5 = Q23, J23 * -1, J23)</f>
        <v>0</v>
      </c>
      <c r="AC23" s="74">
        <f t="shared" ref="AC23:AC35" si="22">IF(5 = Q23, K23 * -1, K23)</f>
        <v>0</v>
      </c>
      <c r="AD23" s="74">
        <f t="shared" ref="AD23:AD35" si="23">IF(5 = Q23, L23 * -1, L23)</f>
        <v>0</v>
      </c>
      <c r="AE23" s="74">
        <f t="shared" ref="AE23:AE35" si="24">IF(5 = Q23, M23 * -1, M23)</f>
        <v>0</v>
      </c>
      <c r="AF23" s="74">
        <f t="shared" ref="AF23:AF35" si="25">IF(5 = Q23, N23 * -1, N23)</f>
        <v>0</v>
      </c>
      <c r="AG23" s="74">
        <f t="shared" ref="AG23:AG35" si="26">IF(5 = Q23, O23 * -1, O23)</f>
        <v>0</v>
      </c>
    </row>
    <row r="24" spans="1:34">
      <c r="A24" s="158" t="s">
        <v>1438</v>
      </c>
      <c r="B24" s="158"/>
      <c r="C24" s="158"/>
      <c r="D24" s="158"/>
      <c r="E24" s="158"/>
      <c r="F24" s="158"/>
      <c r="G24" s="158"/>
      <c r="H24" s="158"/>
      <c r="I24" s="158"/>
      <c r="J24" s="158"/>
      <c r="K24" s="158"/>
      <c r="L24" s="158"/>
      <c r="M24" s="158"/>
      <c r="N24" s="158"/>
      <c r="O24" s="158"/>
      <c r="Q24" s="73">
        <v>4</v>
      </c>
      <c r="R24" s="20" t="s">
        <v>1156</v>
      </c>
      <c r="S24" s="20" t="s">
        <v>1210</v>
      </c>
      <c r="U24" s="74">
        <f t="shared" si="14"/>
        <v>0</v>
      </c>
      <c r="V24" s="74">
        <f t="shared" si="15"/>
        <v>0</v>
      </c>
      <c r="W24" s="74">
        <f t="shared" si="16"/>
        <v>0</v>
      </c>
      <c r="X24" s="74">
        <f t="shared" si="17"/>
        <v>0</v>
      </c>
      <c r="Y24" s="74">
        <f t="shared" si="18"/>
        <v>0</v>
      </c>
      <c r="Z24" s="74">
        <f t="shared" si="19"/>
        <v>0</v>
      </c>
      <c r="AA24" s="74">
        <f t="shared" si="20"/>
        <v>0</v>
      </c>
      <c r="AB24" s="74">
        <f t="shared" si="21"/>
        <v>0</v>
      </c>
      <c r="AC24" s="74">
        <f t="shared" si="22"/>
        <v>0</v>
      </c>
      <c r="AD24" s="74">
        <f t="shared" si="23"/>
        <v>0</v>
      </c>
      <c r="AE24" s="74">
        <f t="shared" si="24"/>
        <v>0</v>
      </c>
      <c r="AF24" s="74">
        <f t="shared" si="25"/>
        <v>0</v>
      </c>
      <c r="AG24" s="74">
        <f t="shared" si="26"/>
        <v>0</v>
      </c>
    </row>
    <row r="25" spans="1:34">
      <c r="A25" s="159" t="s">
        <v>1439</v>
      </c>
      <c r="B25" s="155" t="s">
        <v>1255</v>
      </c>
      <c r="C25" s="160">
        <v>-44.91</v>
      </c>
      <c r="D25" s="160">
        <v>-10219.11</v>
      </c>
      <c r="E25" s="160">
        <v>-6445.52</v>
      </c>
      <c r="F25" s="160">
        <v>-6317.58</v>
      </c>
      <c r="G25" s="160">
        <v>-2065.83</v>
      </c>
      <c r="H25" s="160">
        <v>-1804.69</v>
      </c>
      <c r="I25" s="160">
        <v>0</v>
      </c>
      <c r="J25" s="160">
        <v>-12669.27</v>
      </c>
      <c r="K25" s="160">
        <v>-1685.12</v>
      </c>
      <c r="L25" s="160">
        <v>-4658.43</v>
      </c>
      <c r="M25" s="160">
        <v>-5584.29</v>
      </c>
      <c r="N25" s="160">
        <v>-1973.03</v>
      </c>
      <c r="O25" s="160">
        <v>-53467.78</v>
      </c>
      <c r="Q25" s="73">
        <v>4</v>
      </c>
      <c r="R25" s="20" t="s">
        <v>1156</v>
      </c>
      <c r="S25" s="20" t="s">
        <v>1210</v>
      </c>
      <c r="U25" s="74">
        <f t="shared" si="14"/>
        <v>-44.91</v>
      </c>
      <c r="V25" s="74">
        <f t="shared" si="15"/>
        <v>-10219.11</v>
      </c>
      <c r="W25" s="74">
        <f t="shared" si="16"/>
        <v>-6445.52</v>
      </c>
      <c r="X25" s="74">
        <f t="shared" si="17"/>
        <v>-6317.58</v>
      </c>
      <c r="Y25" s="74">
        <f t="shared" si="18"/>
        <v>-2065.83</v>
      </c>
      <c r="Z25" s="74">
        <f t="shared" si="19"/>
        <v>-1804.69</v>
      </c>
      <c r="AA25" s="74">
        <f t="shared" si="20"/>
        <v>0</v>
      </c>
      <c r="AB25" s="74">
        <f t="shared" si="21"/>
        <v>-12669.27</v>
      </c>
      <c r="AC25" s="74">
        <f t="shared" si="22"/>
        <v>-1685.12</v>
      </c>
      <c r="AD25" s="74">
        <f t="shared" si="23"/>
        <v>-4658.43</v>
      </c>
      <c r="AE25" s="74">
        <f t="shared" si="24"/>
        <v>-5584.29</v>
      </c>
      <c r="AF25" s="74">
        <f t="shared" si="25"/>
        <v>-1973.03</v>
      </c>
      <c r="AG25" s="74">
        <f t="shared" si="26"/>
        <v>-53467.78</v>
      </c>
      <c r="AH25" s="6" t="s">
        <v>27</v>
      </c>
    </row>
    <row r="26" spans="1:34">
      <c r="A26" s="159" t="s">
        <v>1440</v>
      </c>
      <c r="B26" s="155" t="s">
        <v>1441</v>
      </c>
      <c r="C26" s="160">
        <v>0</v>
      </c>
      <c r="D26" s="160">
        <v>0</v>
      </c>
      <c r="E26" s="160">
        <v>0</v>
      </c>
      <c r="F26" s="160">
        <v>0</v>
      </c>
      <c r="G26" s="160">
        <v>0</v>
      </c>
      <c r="H26" s="160">
        <v>0</v>
      </c>
      <c r="I26" s="160">
        <v>0</v>
      </c>
      <c r="J26" s="160">
        <v>0</v>
      </c>
      <c r="K26" s="160">
        <v>0</v>
      </c>
      <c r="L26" s="160">
        <v>0</v>
      </c>
      <c r="M26" s="160">
        <v>0</v>
      </c>
      <c r="N26" s="160">
        <v>0</v>
      </c>
      <c r="O26" s="160">
        <v>0</v>
      </c>
      <c r="Q26" s="73">
        <v>4</v>
      </c>
      <c r="R26" s="20" t="s">
        <v>1156</v>
      </c>
      <c r="S26" s="20" t="s">
        <v>1210</v>
      </c>
      <c r="U26" s="74">
        <f t="shared" si="14"/>
        <v>0</v>
      </c>
      <c r="V26" s="74">
        <f t="shared" si="15"/>
        <v>0</v>
      </c>
      <c r="W26" s="74">
        <f t="shared" si="16"/>
        <v>0</v>
      </c>
      <c r="X26" s="74">
        <f t="shared" si="17"/>
        <v>0</v>
      </c>
      <c r="Y26" s="74">
        <f t="shared" si="18"/>
        <v>0</v>
      </c>
      <c r="Z26" s="74">
        <f t="shared" si="19"/>
        <v>0</v>
      </c>
      <c r="AA26" s="74">
        <f t="shared" si="20"/>
        <v>0</v>
      </c>
      <c r="AB26" s="74">
        <f t="shared" si="21"/>
        <v>0</v>
      </c>
      <c r="AC26" s="74">
        <f t="shared" si="22"/>
        <v>0</v>
      </c>
      <c r="AD26" s="74">
        <f t="shared" si="23"/>
        <v>0</v>
      </c>
      <c r="AE26" s="74">
        <f t="shared" si="24"/>
        <v>0</v>
      </c>
      <c r="AF26" s="74">
        <f t="shared" si="25"/>
        <v>0</v>
      </c>
      <c r="AG26" s="74">
        <f t="shared" si="26"/>
        <v>0</v>
      </c>
      <c r="AH26" s="6" t="s">
        <v>27</v>
      </c>
    </row>
    <row r="27" spans="1:34">
      <c r="A27" s="159" t="s">
        <v>1442</v>
      </c>
      <c r="B27" s="155" t="s">
        <v>1443</v>
      </c>
      <c r="C27" s="160">
        <v>0</v>
      </c>
      <c r="D27" s="160">
        <v>0</v>
      </c>
      <c r="E27" s="160">
        <v>0</v>
      </c>
      <c r="F27" s="160">
        <v>-2397.65</v>
      </c>
      <c r="G27" s="160">
        <v>0</v>
      </c>
      <c r="H27" s="160">
        <v>0</v>
      </c>
      <c r="I27" s="160">
        <v>0</v>
      </c>
      <c r="J27" s="160">
        <v>-740.32</v>
      </c>
      <c r="K27" s="160">
        <v>-25</v>
      </c>
      <c r="L27" s="160">
        <v>0</v>
      </c>
      <c r="M27" s="160">
        <v>0</v>
      </c>
      <c r="N27" s="160">
        <v>-150</v>
      </c>
      <c r="O27" s="160">
        <v>-3312.97</v>
      </c>
      <c r="Q27" s="73">
        <v>4</v>
      </c>
      <c r="R27" s="20" t="s">
        <v>1156</v>
      </c>
      <c r="S27" s="20" t="s">
        <v>1210</v>
      </c>
      <c r="U27" s="74">
        <f t="shared" si="14"/>
        <v>0</v>
      </c>
      <c r="V27" s="74">
        <f t="shared" si="15"/>
        <v>0</v>
      </c>
      <c r="W27" s="74">
        <f t="shared" si="16"/>
        <v>0</v>
      </c>
      <c r="X27" s="74">
        <f t="shared" si="17"/>
        <v>-2397.65</v>
      </c>
      <c r="Y27" s="74">
        <f t="shared" si="18"/>
        <v>0</v>
      </c>
      <c r="Z27" s="74">
        <f t="shared" si="19"/>
        <v>0</v>
      </c>
      <c r="AA27" s="74">
        <f t="shared" si="20"/>
        <v>0</v>
      </c>
      <c r="AB27" s="74">
        <f t="shared" si="21"/>
        <v>-740.32</v>
      </c>
      <c r="AC27" s="74">
        <f t="shared" si="22"/>
        <v>-25</v>
      </c>
      <c r="AD27" s="74">
        <f t="shared" si="23"/>
        <v>0</v>
      </c>
      <c r="AE27" s="74">
        <f t="shared" si="24"/>
        <v>0</v>
      </c>
      <c r="AF27" s="74">
        <f t="shared" si="25"/>
        <v>-150</v>
      </c>
      <c r="AG27" s="74">
        <f t="shared" si="26"/>
        <v>-3312.97</v>
      </c>
      <c r="AH27" s="6" t="s">
        <v>22</v>
      </c>
    </row>
    <row r="28" spans="1:34">
      <c r="A28" s="159" t="s">
        <v>1444</v>
      </c>
      <c r="B28" s="155" t="s">
        <v>1445</v>
      </c>
      <c r="C28" s="160">
        <v>0</v>
      </c>
      <c r="D28" s="160">
        <v>-2400</v>
      </c>
      <c r="E28" s="160">
        <v>-2500</v>
      </c>
      <c r="F28" s="160">
        <v>-7613.22</v>
      </c>
      <c r="G28" s="160">
        <v>-2500</v>
      </c>
      <c r="H28" s="160">
        <v>-2500</v>
      </c>
      <c r="I28" s="160">
        <v>-2000</v>
      </c>
      <c r="J28" s="160">
        <v>-1250</v>
      </c>
      <c r="K28" s="160">
        <v>-3500</v>
      </c>
      <c r="L28" s="160">
        <v>-4750</v>
      </c>
      <c r="M28" s="160">
        <v>-3891.65</v>
      </c>
      <c r="N28" s="160">
        <v>-7799.39</v>
      </c>
      <c r="O28" s="160">
        <v>-40704.26</v>
      </c>
      <c r="Q28" s="73">
        <v>4</v>
      </c>
      <c r="R28" s="20" t="s">
        <v>1156</v>
      </c>
      <c r="S28" s="20" t="s">
        <v>1210</v>
      </c>
      <c r="U28" s="74">
        <f t="shared" si="14"/>
        <v>0</v>
      </c>
      <c r="V28" s="74">
        <f t="shared" si="15"/>
        <v>-2400</v>
      </c>
      <c r="W28" s="74">
        <f t="shared" si="16"/>
        <v>-2500</v>
      </c>
      <c r="X28" s="74">
        <f t="shared" si="17"/>
        <v>-7613.22</v>
      </c>
      <c r="Y28" s="74">
        <f t="shared" si="18"/>
        <v>-2500</v>
      </c>
      <c r="Z28" s="74">
        <f t="shared" si="19"/>
        <v>-2500</v>
      </c>
      <c r="AA28" s="74">
        <f t="shared" si="20"/>
        <v>-2000</v>
      </c>
      <c r="AB28" s="74">
        <f t="shared" si="21"/>
        <v>-1250</v>
      </c>
      <c r="AC28" s="74">
        <f t="shared" si="22"/>
        <v>-3500</v>
      </c>
      <c r="AD28" s="74">
        <f t="shared" si="23"/>
        <v>-4750</v>
      </c>
      <c r="AE28" s="74">
        <f t="shared" si="24"/>
        <v>-3891.65</v>
      </c>
      <c r="AF28" s="74">
        <f t="shared" si="25"/>
        <v>-7799.39</v>
      </c>
      <c r="AG28" s="74">
        <f t="shared" si="26"/>
        <v>-40704.26</v>
      </c>
      <c r="AH28" s="6" t="s">
        <v>22</v>
      </c>
    </row>
    <row r="29" spans="1:34">
      <c r="A29" s="159" t="s">
        <v>1446</v>
      </c>
      <c r="B29" s="155" t="s">
        <v>1447</v>
      </c>
      <c r="C29" s="160">
        <v>0</v>
      </c>
      <c r="D29" s="160">
        <v>0</v>
      </c>
      <c r="E29" s="160">
        <v>0</v>
      </c>
      <c r="F29" s="160">
        <v>0</v>
      </c>
      <c r="G29" s="160">
        <v>0</v>
      </c>
      <c r="H29" s="160">
        <v>0</v>
      </c>
      <c r="I29" s="160">
        <v>0</v>
      </c>
      <c r="J29" s="160">
        <v>0</v>
      </c>
      <c r="K29" s="160">
        <v>0</v>
      </c>
      <c r="L29" s="160">
        <v>0</v>
      </c>
      <c r="M29" s="160">
        <v>0</v>
      </c>
      <c r="N29" s="160">
        <v>0</v>
      </c>
      <c r="O29" s="160">
        <v>0</v>
      </c>
      <c r="Q29" s="73">
        <v>4</v>
      </c>
      <c r="R29" s="20" t="s">
        <v>1156</v>
      </c>
      <c r="S29" s="20" t="s">
        <v>1210</v>
      </c>
      <c r="U29" s="74">
        <f t="shared" si="14"/>
        <v>0</v>
      </c>
      <c r="V29" s="74">
        <f t="shared" si="15"/>
        <v>0</v>
      </c>
      <c r="W29" s="74">
        <f t="shared" si="16"/>
        <v>0</v>
      </c>
      <c r="X29" s="74">
        <f t="shared" si="17"/>
        <v>0</v>
      </c>
      <c r="Y29" s="74">
        <f t="shared" si="18"/>
        <v>0</v>
      </c>
      <c r="Z29" s="74">
        <f t="shared" si="19"/>
        <v>0</v>
      </c>
      <c r="AA29" s="74">
        <f t="shared" si="20"/>
        <v>0</v>
      </c>
      <c r="AB29" s="74">
        <f t="shared" si="21"/>
        <v>0</v>
      </c>
      <c r="AC29" s="74">
        <f t="shared" si="22"/>
        <v>0</v>
      </c>
      <c r="AD29" s="74">
        <f t="shared" si="23"/>
        <v>0</v>
      </c>
      <c r="AE29" s="74">
        <f t="shared" si="24"/>
        <v>0</v>
      </c>
      <c r="AF29" s="74">
        <f t="shared" si="25"/>
        <v>0</v>
      </c>
      <c r="AG29" s="74">
        <f t="shared" si="26"/>
        <v>0</v>
      </c>
      <c r="AH29" s="6" t="s">
        <v>22</v>
      </c>
    </row>
    <row r="30" spans="1:34">
      <c r="A30" s="159" t="s">
        <v>1448</v>
      </c>
      <c r="B30" s="155" t="s">
        <v>1449</v>
      </c>
      <c r="C30" s="160">
        <v>0</v>
      </c>
      <c r="D30" s="160">
        <v>0</v>
      </c>
      <c r="E30" s="160">
        <v>0</v>
      </c>
      <c r="F30" s="160">
        <v>0</v>
      </c>
      <c r="G30" s="160">
        <v>0</v>
      </c>
      <c r="H30" s="160">
        <v>0</v>
      </c>
      <c r="I30" s="160">
        <v>0</v>
      </c>
      <c r="J30" s="160">
        <v>0</v>
      </c>
      <c r="K30" s="160">
        <v>0</v>
      </c>
      <c r="L30" s="160">
        <v>0</v>
      </c>
      <c r="M30" s="160">
        <v>0</v>
      </c>
      <c r="N30" s="160">
        <v>0</v>
      </c>
      <c r="O30" s="160">
        <v>0</v>
      </c>
      <c r="Q30" s="73">
        <v>4</v>
      </c>
      <c r="R30" s="20" t="s">
        <v>1156</v>
      </c>
      <c r="S30" s="20" t="s">
        <v>1210</v>
      </c>
      <c r="U30" s="74">
        <f t="shared" si="14"/>
        <v>0</v>
      </c>
      <c r="V30" s="74">
        <f t="shared" si="15"/>
        <v>0</v>
      </c>
      <c r="W30" s="74">
        <f t="shared" si="16"/>
        <v>0</v>
      </c>
      <c r="X30" s="74">
        <f t="shared" si="17"/>
        <v>0</v>
      </c>
      <c r="Y30" s="74">
        <f t="shared" si="18"/>
        <v>0</v>
      </c>
      <c r="Z30" s="74">
        <f t="shared" si="19"/>
        <v>0</v>
      </c>
      <c r="AA30" s="74">
        <f t="shared" si="20"/>
        <v>0</v>
      </c>
      <c r="AB30" s="74">
        <f t="shared" si="21"/>
        <v>0</v>
      </c>
      <c r="AC30" s="74">
        <f t="shared" si="22"/>
        <v>0</v>
      </c>
      <c r="AD30" s="74">
        <f t="shared" si="23"/>
        <v>0</v>
      </c>
      <c r="AE30" s="74">
        <f t="shared" si="24"/>
        <v>0</v>
      </c>
      <c r="AF30" s="74">
        <f t="shared" si="25"/>
        <v>0</v>
      </c>
      <c r="AG30" s="74">
        <f t="shared" si="26"/>
        <v>0</v>
      </c>
      <c r="AH30" s="6" t="s">
        <v>22</v>
      </c>
    </row>
    <row r="31" spans="1:34">
      <c r="A31" s="159" t="s">
        <v>1450</v>
      </c>
      <c r="B31" s="155" t="s">
        <v>1451</v>
      </c>
      <c r="C31" s="160">
        <v>0</v>
      </c>
      <c r="D31" s="160">
        <v>0</v>
      </c>
      <c r="E31" s="160">
        <v>0</v>
      </c>
      <c r="F31" s="160">
        <v>0</v>
      </c>
      <c r="G31" s="160">
        <v>0</v>
      </c>
      <c r="H31" s="160">
        <v>0</v>
      </c>
      <c r="I31" s="160">
        <v>0</v>
      </c>
      <c r="J31" s="160">
        <v>0</v>
      </c>
      <c r="K31" s="160">
        <v>0</v>
      </c>
      <c r="L31" s="160">
        <v>0</v>
      </c>
      <c r="M31" s="160">
        <v>0</v>
      </c>
      <c r="N31" s="160">
        <v>0</v>
      </c>
      <c r="O31" s="160">
        <v>0</v>
      </c>
      <c r="Q31" s="73">
        <v>4</v>
      </c>
      <c r="R31" s="20" t="s">
        <v>1156</v>
      </c>
      <c r="S31" s="20" t="s">
        <v>1210</v>
      </c>
      <c r="U31" s="74">
        <f t="shared" si="14"/>
        <v>0</v>
      </c>
      <c r="V31" s="74">
        <f t="shared" si="15"/>
        <v>0</v>
      </c>
      <c r="W31" s="74">
        <f t="shared" si="16"/>
        <v>0</v>
      </c>
      <c r="X31" s="74">
        <f t="shared" si="17"/>
        <v>0</v>
      </c>
      <c r="Y31" s="74">
        <f t="shared" si="18"/>
        <v>0</v>
      </c>
      <c r="Z31" s="74">
        <f t="shared" si="19"/>
        <v>0</v>
      </c>
      <c r="AA31" s="74">
        <f t="shared" si="20"/>
        <v>0</v>
      </c>
      <c r="AB31" s="74">
        <f t="shared" si="21"/>
        <v>0</v>
      </c>
      <c r="AC31" s="74">
        <f t="shared" si="22"/>
        <v>0</v>
      </c>
      <c r="AD31" s="74">
        <f t="shared" si="23"/>
        <v>0</v>
      </c>
      <c r="AE31" s="74">
        <f t="shared" si="24"/>
        <v>0</v>
      </c>
      <c r="AF31" s="74">
        <f t="shared" si="25"/>
        <v>0</v>
      </c>
      <c r="AG31" s="74">
        <f t="shared" si="26"/>
        <v>0</v>
      </c>
      <c r="AH31" s="6" t="s">
        <v>22</v>
      </c>
    </row>
    <row r="32" spans="1:34">
      <c r="A32" s="159" t="s">
        <v>1452</v>
      </c>
      <c r="B32" s="155" t="s">
        <v>1453</v>
      </c>
      <c r="C32" s="160">
        <v>0</v>
      </c>
      <c r="D32" s="160">
        <v>0</v>
      </c>
      <c r="E32" s="160">
        <v>0</v>
      </c>
      <c r="F32" s="160">
        <v>0</v>
      </c>
      <c r="G32" s="160">
        <v>0</v>
      </c>
      <c r="H32" s="160">
        <v>0</v>
      </c>
      <c r="I32" s="160">
        <v>0</v>
      </c>
      <c r="J32" s="160">
        <v>0</v>
      </c>
      <c r="K32" s="160">
        <v>0</v>
      </c>
      <c r="L32" s="160">
        <v>0</v>
      </c>
      <c r="M32" s="160">
        <v>0</v>
      </c>
      <c r="N32" s="160">
        <v>0</v>
      </c>
      <c r="O32" s="160">
        <v>0</v>
      </c>
      <c r="Q32" s="73">
        <v>4</v>
      </c>
      <c r="R32" s="20" t="s">
        <v>1156</v>
      </c>
      <c r="S32" s="20" t="s">
        <v>1210</v>
      </c>
      <c r="U32" s="74">
        <f t="shared" si="14"/>
        <v>0</v>
      </c>
      <c r="V32" s="74">
        <f t="shared" si="15"/>
        <v>0</v>
      </c>
      <c r="W32" s="74">
        <f t="shared" si="16"/>
        <v>0</v>
      </c>
      <c r="X32" s="74">
        <f t="shared" si="17"/>
        <v>0</v>
      </c>
      <c r="Y32" s="74">
        <f t="shared" si="18"/>
        <v>0</v>
      </c>
      <c r="Z32" s="74">
        <f t="shared" si="19"/>
        <v>0</v>
      </c>
      <c r="AA32" s="74">
        <f t="shared" si="20"/>
        <v>0</v>
      </c>
      <c r="AB32" s="74">
        <f t="shared" si="21"/>
        <v>0</v>
      </c>
      <c r="AC32" s="74">
        <f t="shared" si="22"/>
        <v>0</v>
      </c>
      <c r="AD32" s="74">
        <f t="shared" si="23"/>
        <v>0</v>
      </c>
      <c r="AE32" s="74">
        <f t="shared" si="24"/>
        <v>0</v>
      </c>
      <c r="AF32" s="74">
        <f t="shared" si="25"/>
        <v>0</v>
      </c>
      <c r="AG32" s="74">
        <f t="shared" si="26"/>
        <v>0</v>
      </c>
      <c r="AH32" s="6" t="s">
        <v>22</v>
      </c>
    </row>
    <row r="33" spans="1:34">
      <c r="A33" s="159" t="s">
        <v>1454</v>
      </c>
      <c r="B33" s="155" t="s">
        <v>1455</v>
      </c>
      <c r="C33" s="160">
        <v>0</v>
      </c>
      <c r="D33" s="160">
        <v>0</v>
      </c>
      <c r="E33" s="160">
        <v>0</v>
      </c>
      <c r="F33" s="160">
        <v>0</v>
      </c>
      <c r="G33" s="160">
        <v>0</v>
      </c>
      <c r="H33" s="160">
        <v>0</v>
      </c>
      <c r="I33" s="160">
        <v>0</v>
      </c>
      <c r="J33" s="160">
        <v>0</v>
      </c>
      <c r="K33" s="160">
        <v>0</v>
      </c>
      <c r="L33" s="160">
        <v>0</v>
      </c>
      <c r="M33" s="160">
        <v>0</v>
      </c>
      <c r="N33" s="160">
        <v>0</v>
      </c>
      <c r="O33" s="160">
        <v>0</v>
      </c>
      <c r="Q33" s="73">
        <v>4</v>
      </c>
      <c r="R33" s="20" t="s">
        <v>1156</v>
      </c>
      <c r="S33" s="20" t="s">
        <v>1210</v>
      </c>
      <c r="U33" s="74">
        <f t="shared" si="14"/>
        <v>0</v>
      </c>
      <c r="V33" s="74">
        <f t="shared" si="15"/>
        <v>0</v>
      </c>
      <c r="W33" s="74">
        <f t="shared" si="16"/>
        <v>0</v>
      </c>
      <c r="X33" s="74">
        <f t="shared" si="17"/>
        <v>0</v>
      </c>
      <c r="Y33" s="74">
        <f t="shared" si="18"/>
        <v>0</v>
      </c>
      <c r="Z33" s="74">
        <f t="shared" si="19"/>
        <v>0</v>
      </c>
      <c r="AA33" s="74">
        <f t="shared" si="20"/>
        <v>0</v>
      </c>
      <c r="AB33" s="74">
        <f t="shared" si="21"/>
        <v>0</v>
      </c>
      <c r="AC33" s="74">
        <f t="shared" si="22"/>
        <v>0</v>
      </c>
      <c r="AD33" s="74">
        <f t="shared" si="23"/>
        <v>0</v>
      </c>
      <c r="AE33" s="74">
        <f t="shared" si="24"/>
        <v>0</v>
      </c>
      <c r="AF33" s="74">
        <f t="shared" si="25"/>
        <v>0</v>
      </c>
      <c r="AG33" s="74">
        <f t="shared" si="26"/>
        <v>0</v>
      </c>
      <c r="AH33" s="6" t="s">
        <v>22</v>
      </c>
    </row>
    <row r="34" spans="1:34">
      <c r="A34" s="159" t="s">
        <v>1456</v>
      </c>
      <c r="B34" s="155" t="s">
        <v>1457</v>
      </c>
      <c r="C34" s="160">
        <v>0</v>
      </c>
      <c r="D34" s="160">
        <v>0</v>
      </c>
      <c r="E34" s="160">
        <v>0</v>
      </c>
      <c r="F34" s="160">
        <v>0</v>
      </c>
      <c r="G34" s="160">
        <v>0</v>
      </c>
      <c r="H34" s="160">
        <v>0</v>
      </c>
      <c r="I34" s="160">
        <v>0</v>
      </c>
      <c r="J34" s="160">
        <v>0</v>
      </c>
      <c r="K34" s="160">
        <v>0</v>
      </c>
      <c r="L34" s="160">
        <v>0</v>
      </c>
      <c r="M34" s="160">
        <v>0</v>
      </c>
      <c r="N34" s="160">
        <v>0</v>
      </c>
      <c r="O34" s="160">
        <v>0</v>
      </c>
      <c r="Q34" s="73">
        <v>4</v>
      </c>
      <c r="R34" s="20" t="s">
        <v>1156</v>
      </c>
      <c r="S34" s="20" t="s">
        <v>1210</v>
      </c>
      <c r="U34" s="74">
        <f t="shared" si="14"/>
        <v>0</v>
      </c>
      <c r="V34" s="74">
        <f t="shared" si="15"/>
        <v>0</v>
      </c>
      <c r="W34" s="74">
        <f t="shared" si="16"/>
        <v>0</v>
      </c>
      <c r="X34" s="74">
        <f t="shared" si="17"/>
        <v>0</v>
      </c>
      <c r="Y34" s="74">
        <f t="shared" si="18"/>
        <v>0</v>
      </c>
      <c r="Z34" s="74">
        <f t="shared" si="19"/>
        <v>0</v>
      </c>
      <c r="AA34" s="74">
        <f t="shared" si="20"/>
        <v>0</v>
      </c>
      <c r="AB34" s="74">
        <f t="shared" si="21"/>
        <v>0</v>
      </c>
      <c r="AC34" s="74">
        <f t="shared" si="22"/>
        <v>0</v>
      </c>
      <c r="AD34" s="74">
        <f t="shared" si="23"/>
        <v>0</v>
      </c>
      <c r="AE34" s="74">
        <f t="shared" si="24"/>
        <v>0</v>
      </c>
      <c r="AF34" s="74">
        <f t="shared" si="25"/>
        <v>0</v>
      </c>
      <c r="AG34" s="74">
        <f t="shared" si="26"/>
        <v>0</v>
      </c>
      <c r="AH34" s="6" t="s">
        <v>22</v>
      </c>
    </row>
    <row r="35" spans="1:34">
      <c r="A35" s="159" t="s">
        <v>1458</v>
      </c>
      <c r="B35" s="155" t="s">
        <v>1459</v>
      </c>
      <c r="C35" s="160">
        <v>0</v>
      </c>
      <c r="D35" s="160">
        <v>0</v>
      </c>
      <c r="E35" s="160">
        <v>0</v>
      </c>
      <c r="F35" s="160">
        <v>0</v>
      </c>
      <c r="G35" s="160">
        <v>0</v>
      </c>
      <c r="H35" s="160">
        <v>0</v>
      </c>
      <c r="I35" s="160">
        <v>0</v>
      </c>
      <c r="J35" s="160">
        <v>0</v>
      </c>
      <c r="K35" s="160">
        <v>0</v>
      </c>
      <c r="L35" s="160">
        <v>0</v>
      </c>
      <c r="M35" s="160">
        <v>0</v>
      </c>
      <c r="N35" s="160">
        <v>0</v>
      </c>
      <c r="O35" s="160">
        <v>0</v>
      </c>
      <c r="Q35" s="73">
        <v>4</v>
      </c>
      <c r="R35" s="20" t="s">
        <v>1156</v>
      </c>
      <c r="S35" s="20" t="s">
        <v>1210</v>
      </c>
      <c r="U35" s="74">
        <f t="shared" si="14"/>
        <v>0</v>
      </c>
      <c r="V35" s="74">
        <f t="shared" si="15"/>
        <v>0</v>
      </c>
      <c r="W35" s="74">
        <f t="shared" si="16"/>
        <v>0</v>
      </c>
      <c r="X35" s="74">
        <f t="shared" si="17"/>
        <v>0</v>
      </c>
      <c r="Y35" s="74">
        <f t="shared" si="18"/>
        <v>0</v>
      </c>
      <c r="Z35" s="74">
        <f t="shared" si="19"/>
        <v>0</v>
      </c>
      <c r="AA35" s="74">
        <f t="shared" si="20"/>
        <v>0</v>
      </c>
      <c r="AB35" s="74">
        <f t="shared" si="21"/>
        <v>0</v>
      </c>
      <c r="AC35" s="74">
        <f t="shared" si="22"/>
        <v>0</v>
      </c>
      <c r="AD35" s="74">
        <f t="shared" si="23"/>
        <v>0</v>
      </c>
      <c r="AE35" s="74">
        <f t="shared" si="24"/>
        <v>0</v>
      </c>
      <c r="AF35" s="74">
        <f t="shared" si="25"/>
        <v>0</v>
      </c>
      <c r="AG35" s="74">
        <f t="shared" si="26"/>
        <v>0</v>
      </c>
      <c r="AH35" s="6" t="s">
        <v>22</v>
      </c>
    </row>
    <row r="36" spans="1:34">
      <c r="A36" s="159" t="s">
        <v>1460</v>
      </c>
      <c r="B36" s="155" t="s">
        <v>1461</v>
      </c>
      <c r="C36" s="160">
        <v>0</v>
      </c>
      <c r="D36" s="160">
        <v>0</v>
      </c>
      <c r="E36" s="160">
        <v>0</v>
      </c>
      <c r="F36" s="160">
        <v>0</v>
      </c>
      <c r="G36" s="160">
        <v>0</v>
      </c>
      <c r="H36" s="160">
        <v>0</v>
      </c>
      <c r="I36" s="160">
        <v>0</v>
      </c>
      <c r="J36" s="160">
        <v>0</v>
      </c>
      <c r="K36" s="160">
        <v>0</v>
      </c>
      <c r="L36" s="160">
        <v>0</v>
      </c>
      <c r="M36" s="160">
        <v>0</v>
      </c>
      <c r="N36" s="160">
        <v>0</v>
      </c>
      <c r="O36" s="160">
        <v>0</v>
      </c>
      <c r="Q36" s="75">
        <v>4</v>
      </c>
      <c r="R36" s="76" t="str">
        <f>R35</f>
        <v>Tides on Westcreek</v>
      </c>
      <c r="S36" s="76" t="str">
        <f>S35</f>
        <v>TOW</v>
      </c>
      <c r="T36" s="75">
        <f>T35</f>
        <v>0</v>
      </c>
      <c r="U36" s="77">
        <f t="shared" ref="U36:AG36" si="27">SUM(U23:U35)</f>
        <v>-44.91</v>
      </c>
      <c r="V36" s="77">
        <f t="shared" si="27"/>
        <v>-12619.11</v>
      </c>
      <c r="W36" s="77">
        <f t="shared" si="27"/>
        <v>-8945.52</v>
      </c>
      <c r="X36" s="77">
        <f t="shared" si="27"/>
        <v>-16328.45</v>
      </c>
      <c r="Y36" s="77">
        <f t="shared" si="27"/>
        <v>-4565.83</v>
      </c>
      <c r="Z36" s="77">
        <f t="shared" si="27"/>
        <v>-4304.6900000000005</v>
      </c>
      <c r="AA36" s="77">
        <f t="shared" si="27"/>
        <v>-2000</v>
      </c>
      <c r="AB36" s="77">
        <f t="shared" si="27"/>
        <v>-14659.59</v>
      </c>
      <c r="AC36" s="77">
        <f t="shared" si="27"/>
        <v>-5210.12</v>
      </c>
      <c r="AD36" s="77">
        <f t="shared" si="27"/>
        <v>-9408.43</v>
      </c>
      <c r="AE36" s="77">
        <f t="shared" si="27"/>
        <v>-9475.94</v>
      </c>
      <c r="AF36" s="77">
        <f t="shared" si="27"/>
        <v>-9922.42</v>
      </c>
      <c r="AG36" s="77">
        <f t="shared" si="27"/>
        <v>-97485.010000000009</v>
      </c>
      <c r="AH36" s="6" t="s">
        <v>22</v>
      </c>
    </row>
    <row r="37" spans="1:34">
      <c r="A37" s="159" t="s">
        <v>1462</v>
      </c>
      <c r="B37" s="155" t="s">
        <v>1463</v>
      </c>
      <c r="C37" s="160">
        <v>0</v>
      </c>
      <c r="D37" s="160">
        <v>0</v>
      </c>
      <c r="E37" s="160">
        <v>0</v>
      </c>
      <c r="F37" s="160">
        <v>0</v>
      </c>
      <c r="G37" s="160">
        <v>0</v>
      </c>
      <c r="H37" s="160">
        <v>0</v>
      </c>
      <c r="I37" s="160">
        <v>0</v>
      </c>
      <c r="J37" s="160">
        <v>0</v>
      </c>
      <c r="K37" s="160">
        <v>0</v>
      </c>
      <c r="L37" s="160">
        <v>0</v>
      </c>
      <c r="M37" s="160">
        <v>0</v>
      </c>
      <c r="N37" s="160">
        <v>0</v>
      </c>
      <c r="O37" s="160">
        <v>0</v>
      </c>
      <c r="AH37" s="6" t="s">
        <v>23</v>
      </c>
    </row>
    <row r="38" spans="1:34">
      <c r="A38" s="159" t="s">
        <v>1464</v>
      </c>
      <c r="B38" s="155" t="s">
        <v>24</v>
      </c>
      <c r="C38" s="160">
        <v>0</v>
      </c>
      <c r="D38" s="160">
        <v>0</v>
      </c>
      <c r="E38" s="160">
        <v>0</v>
      </c>
      <c r="F38" s="160">
        <v>0</v>
      </c>
      <c r="G38" s="160">
        <v>0</v>
      </c>
      <c r="H38" s="160">
        <v>0</v>
      </c>
      <c r="I38" s="160">
        <v>0</v>
      </c>
      <c r="J38" s="160">
        <v>0</v>
      </c>
      <c r="K38" s="160">
        <v>0</v>
      </c>
      <c r="L38" s="160">
        <v>0</v>
      </c>
      <c r="M38" s="160">
        <v>0</v>
      </c>
      <c r="N38" s="160">
        <v>0</v>
      </c>
      <c r="O38" s="160">
        <v>0</v>
      </c>
      <c r="Q38" s="75">
        <v>4</v>
      </c>
      <c r="R38" s="76" t="str">
        <f>R35</f>
        <v>Tides on Westcreek</v>
      </c>
      <c r="S38" s="76" t="str">
        <f>S35</f>
        <v>TOW</v>
      </c>
      <c r="T38" s="75">
        <f>T35</f>
        <v>0</v>
      </c>
      <c r="U38" s="77">
        <f t="shared" ref="U38:AG38" si="28">SUM(U10:U19)+SUM(U23:U35)</f>
        <v>194286.78</v>
      </c>
      <c r="V38" s="77">
        <f t="shared" si="28"/>
        <v>184468.86</v>
      </c>
      <c r="W38" s="77">
        <f t="shared" si="28"/>
        <v>189684.39</v>
      </c>
      <c r="X38" s="77">
        <f t="shared" si="28"/>
        <v>184133.69</v>
      </c>
      <c r="Y38" s="77">
        <f t="shared" si="28"/>
        <v>195303.88</v>
      </c>
      <c r="Z38" s="77">
        <f t="shared" si="28"/>
        <v>196165.02</v>
      </c>
      <c r="AA38" s="77">
        <f t="shared" si="28"/>
        <v>198882.18</v>
      </c>
      <c r="AB38" s="77">
        <f t="shared" si="28"/>
        <v>185540.09</v>
      </c>
      <c r="AC38" s="77">
        <f t="shared" si="28"/>
        <v>195013.38</v>
      </c>
      <c r="AD38" s="77">
        <f t="shared" si="28"/>
        <v>191259.23</v>
      </c>
      <c r="AE38" s="77">
        <f t="shared" si="28"/>
        <v>190465.8</v>
      </c>
      <c r="AF38" s="77">
        <f t="shared" si="28"/>
        <v>189966.61</v>
      </c>
      <c r="AG38" s="77">
        <f t="shared" si="28"/>
        <v>2295169.91</v>
      </c>
      <c r="AH38" s="6" t="s">
        <v>23</v>
      </c>
    </row>
    <row r="39" spans="1:34">
      <c r="A39" s="159" t="s">
        <v>1465</v>
      </c>
      <c r="B39" s="155" t="s">
        <v>1466</v>
      </c>
      <c r="C39" s="160">
        <v>0</v>
      </c>
      <c r="D39" s="160">
        <v>0</v>
      </c>
      <c r="E39" s="160">
        <v>0</v>
      </c>
      <c r="F39" s="160">
        <v>0</v>
      </c>
      <c r="G39" s="160">
        <v>0</v>
      </c>
      <c r="H39" s="160">
        <v>0</v>
      </c>
      <c r="I39" s="160">
        <v>0</v>
      </c>
      <c r="J39" s="160">
        <v>0</v>
      </c>
      <c r="K39" s="160">
        <v>0</v>
      </c>
      <c r="L39" s="160">
        <v>0</v>
      </c>
      <c r="M39" s="160">
        <v>0</v>
      </c>
      <c r="N39" s="160">
        <v>0</v>
      </c>
      <c r="O39" s="160">
        <v>0</v>
      </c>
      <c r="AH39" s="6" t="s">
        <v>23</v>
      </c>
    </row>
    <row r="40" spans="1:34">
      <c r="A40" s="159" t="s">
        <v>1467</v>
      </c>
      <c r="B40" s="155" t="s">
        <v>1468</v>
      </c>
      <c r="C40" s="160">
        <v>-1760</v>
      </c>
      <c r="D40" s="160">
        <v>-1760</v>
      </c>
      <c r="E40" s="160">
        <v>-1760</v>
      </c>
      <c r="F40" s="160">
        <v>-1760</v>
      </c>
      <c r="G40" s="160">
        <v>-1760</v>
      </c>
      <c r="H40" s="160">
        <v>-1760</v>
      </c>
      <c r="I40" s="160">
        <v>-1760</v>
      </c>
      <c r="J40" s="160">
        <v>-1760</v>
      </c>
      <c r="K40" s="160">
        <v>-1760</v>
      </c>
      <c r="L40" s="160">
        <v>-1760</v>
      </c>
      <c r="M40" s="160">
        <v>-1760</v>
      </c>
      <c r="N40" s="160">
        <v>-1760</v>
      </c>
      <c r="O40" s="160">
        <v>-21120</v>
      </c>
      <c r="AH40" s="6" t="s">
        <v>23</v>
      </c>
    </row>
    <row r="41" spans="1:34">
      <c r="A41" s="159" t="s">
        <v>1469</v>
      </c>
      <c r="B41" s="155" t="s">
        <v>1470</v>
      </c>
      <c r="C41" s="160">
        <v>0</v>
      </c>
      <c r="D41" s="160">
        <v>0</v>
      </c>
      <c r="E41" s="160">
        <v>0</v>
      </c>
      <c r="F41" s="160">
        <v>0</v>
      </c>
      <c r="G41" s="160">
        <v>0</v>
      </c>
      <c r="H41" s="160">
        <v>0</v>
      </c>
      <c r="I41" s="160">
        <v>0</v>
      </c>
      <c r="J41" s="160">
        <v>0</v>
      </c>
      <c r="K41" s="160">
        <v>0</v>
      </c>
      <c r="L41" s="160">
        <v>0</v>
      </c>
      <c r="M41" s="160">
        <v>0</v>
      </c>
      <c r="N41" s="160">
        <v>0</v>
      </c>
      <c r="O41" s="160">
        <v>0</v>
      </c>
      <c r="Q41" s="73">
        <v>4</v>
      </c>
      <c r="R41" s="20" t="s">
        <v>1156</v>
      </c>
      <c r="S41" s="20" t="s">
        <v>1210</v>
      </c>
      <c r="U41" s="74">
        <f t="shared" ref="U41:U104" si="29">IF(5 = Q41, C41 * -1, C41)</f>
        <v>0</v>
      </c>
      <c r="V41" s="74">
        <f t="shared" ref="V41:V104" si="30">IF(5 = Q41, D41 * -1, D41)</f>
        <v>0</v>
      </c>
      <c r="W41" s="74">
        <f t="shared" ref="W41:W104" si="31">IF(5 = Q41, E41 * -1, E41)</f>
        <v>0</v>
      </c>
      <c r="X41" s="74">
        <f t="shared" ref="X41:X104" si="32">IF(5 = Q41, F41 * -1, F41)</f>
        <v>0</v>
      </c>
      <c r="Y41" s="74">
        <f t="shared" ref="Y41:Y104" si="33">IF(5 = Q41, G41 * -1, G41)</f>
        <v>0</v>
      </c>
      <c r="Z41" s="74">
        <f t="shared" ref="Z41:Z104" si="34">IF(5 = Q41, H41 * -1, H41)</f>
        <v>0</v>
      </c>
      <c r="AA41" s="74">
        <f t="shared" ref="AA41:AA104" si="35">IF(5 = Q41, I41 * -1, I41)</f>
        <v>0</v>
      </c>
      <c r="AB41" s="74">
        <f t="shared" ref="AB41:AB104" si="36">IF(5 = Q41, J41 * -1, J41)</f>
        <v>0</v>
      </c>
      <c r="AC41" s="74">
        <f t="shared" ref="AC41:AC104" si="37">IF(5 = Q41, K41 * -1, K41)</f>
        <v>0</v>
      </c>
      <c r="AD41" s="74">
        <f t="shared" ref="AD41:AD104" si="38">IF(5 = Q41, L41 * -1, L41)</f>
        <v>0</v>
      </c>
      <c r="AE41" s="74">
        <f t="shared" ref="AE41:AE104" si="39">IF(5 = Q41, M41 * -1, M41)</f>
        <v>0</v>
      </c>
      <c r="AF41" s="74">
        <f t="shared" ref="AF41:AF104" si="40">IF(5 = Q41, N41 * -1, N41)</f>
        <v>0</v>
      </c>
      <c r="AG41" s="74">
        <f t="shared" ref="AG41:AG104" si="41">IF(5 = Q41, O41 * -1, O41)</f>
        <v>0</v>
      </c>
      <c r="AH41" s="6" t="s">
        <v>23</v>
      </c>
    </row>
    <row r="42" spans="1:34">
      <c r="A42" s="159" t="s">
        <v>1471</v>
      </c>
      <c r="B42" s="155" t="s">
        <v>25</v>
      </c>
      <c r="C42" s="160">
        <v>-16163.34</v>
      </c>
      <c r="D42" s="160">
        <v>-13379.35</v>
      </c>
      <c r="E42" s="160">
        <v>-18059.04</v>
      </c>
      <c r="F42" s="160">
        <v>-19993.240000000002</v>
      </c>
      <c r="G42" s="160">
        <v>-11159.22</v>
      </c>
      <c r="H42" s="160">
        <v>-9517.52</v>
      </c>
      <c r="I42" s="160">
        <v>-10775.51</v>
      </c>
      <c r="J42" s="160">
        <v>-14847.16</v>
      </c>
      <c r="K42" s="160">
        <v>-12626.68</v>
      </c>
      <c r="L42" s="160">
        <v>-12114.24</v>
      </c>
      <c r="M42" s="160">
        <v>-15371.61</v>
      </c>
      <c r="N42" s="160">
        <v>-10645.07</v>
      </c>
      <c r="O42" s="160">
        <v>-164651.98000000001</v>
      </c>
      <c r="Q42" s="73">
        <v>4</v>
      </c>
      <c r="R42" s="20" t="s">
        <v>1156</v>
      </c>
      <c r="S42" s="20" t="s">
        <v>1210</v>
      </c>
      <c r="U42" s="74">
        <f t="shared" si="29"/>
        <v>-16163.34</v>
      </c>
      <c r="V42" s="74">
        <f t="shared" si="30"/>
        <v>-13379.35</v>
      </c>
      <c r="W42" s="74">
        <f t="shared" si="31"/>
        <v>-18059.04</v>
      </c>
      <c r="X42" s="74">
        <f t="shared" si="32"/>
        <v>-19993.240000000002</v>
      </c>
      <c r="Y42" s="74">
        <f t="shared" si="33"/>
        <v>-11159.22</v>
      </c>
      <c r="Z42" s="74">
        <f t="shared" si="34"/>
        <v>-9517.52</v>
      </c>
      <c r="AA42" s="74">
        <f t="shared" si="35"/>
        <v>-10775.51</v>
      </c>
      <c r="AB42" s="74">
        <f t="shared" si="36"/>
        <v>-14847.16</v>
      </c>
      <c r="AC42" s="74">
        <f t="shared" si="37"/>
        <v>-12626.68</v>
      </c>
      <c r="AD42" s="74">
        <f t="shared" si="38"/>
        <v>-12114.24</v>
      </c>
      <c r="AE42" s="74">
        <f t="shared" si="39"/>
        <v>-15371.61</v>
      </c>
      <c r="AF42" s="74">
        <f t="shared" si="40"/>
        <v>-10645.07</v>
      </c>
      <c r="AG42" s="74">
        <f t="shared" si="41"/>
        <v>-164651.98000000001</v>
      </c>
      <c r="AH42" s="6" t="s">
        <v>26</v>
      </c>
    </row>
    <row r="43" spans="1:34">
      <c r="B43" s="157" t="s">
        <v>1438</v>
      </c>
      <c r="C43" s="161">
        <v>-17968.25</v>
      </c>
      <c r="D43" s="161">
        <v>-27758.46</v>
      </c>
      <c r="E43" s="161">
        <v>-28764.560000000001</v>
      </c>
      <c r="F43" s="161">
        <v>-38081.69</v>
      </c>
      <c r="G43" s="161">
        <v>-17485.05</v>
      </c>
      <c r="H43" s="161">
        <v>-15582.210000000001</v>
      </c>
      <c r="I43" s="161">
        <v>-14535.51</v>
      </c>
      <c r="J43" s="161">
        <v>-31266.75</v>
      </c>
      <c r="K43" s="161">
        <v>-19596.8</v>
      </c>
      <c r="L43" s="161">
        <v>-23282.67</v>
      </c>
      <c r="M43" s="161">
        <v>-26607.550000000003</v>
      </c>
      <c r="N43" s="161">
        <v>-22327.489999999998</v>
      </c>
      <c r="O43" s="161">
        <v>-283256.99</v>
      </c>
      <c r="Q43" s="73">
        <v>4</v>
      </c>
      <c r="R43" s="20" t="s">
        <v>1156</v>
      </c>
      <c r="S43" s="20" t="s">
        <v>1210</v>
      </c>
      <c r="U43" s="74">
        <f t="shared" si="29"/>
        <v>-17968.25</v>
      </c>
      <c r="V43" s="74">
        <f t="shared" si="30"/>
        <v>-27758.46</v>
      </c>
      <c r="W43" s="74">
        <f t="shared" si="31"/>
        <v>-28764.560000000001</v>
      </c>
      <c r="X43" s="74">
        <f t="shared" si="32"/>
        <v>-38081.69</v>
      </c>
      <c r="Y43" s="74">
        <f t="shared" si="33"/>
        <v>-17485.05</v>
      </c>
      <c r="Z43" s="74">
        <f t="shared" si="34"/>
        <v>-15582.210000000001</v>
      </c>
      <c r="AA43" s="74">
        <f t="shared" si="35"/>
        <v>-14535.51</v>
      </c>
      <c r="AB43" s="74">
        <f t="shared" si="36"/>
        <v>-31266.75</v>
      </c>
      <c r="AC43" s="74">
        <f t="shared" si="37"/>
        <v>-19596.8</v>
      </c>
      <c r="AD43" s="74">
        <f t="shared" si="38"/>
        <v>-23282.67</v>
      </c>
      <c r="AE43" s="74">
        <f t="shared" si="39"/>
        <v>-26607.550000000003</v>
      </c>
      <c r="AF43" s="74">
        <f t="shared" si="40"/>
        <v>-22327.489999999998</v>
      </c>
      <c r="AG43" s="74">
        <f t="shared" si="41"/>
        <v>-283256.99</v>
      </c>
    </row>
    <row r="44" spans="1:34">
      <c r="Q44" s="73">
        <v>4</v>
      </c>
      <c r="R44" s="20" t="s">
        <v>1156</v>
      </c>
      <c r="S44" s="20" t="s">
        <v>1210</v>
      </c>
      <c r="U44" s="74">
        <f t="shared" si="29"/>
        <v>0</v>
      </c>
      <c r="V44" s="74">
        <f t="shared" si="30"/>
        <v>0</v>
      </c>
      <c r="W44" s="74">
        <f t="shared" si="31"/>
        <v>0</v>
      </c>
      <c r="X44" s="74">
        <f t="shared" si="32"/>
        <v>0</v>
      </c>
      <c r="Y44" s="74">
        <f t="shared" si="33"/>
        <v>0</v>
      </c>
      <c r="Z44" s="74">
        <f t="shared" si="34"/>
        <v>0</v>
      </c>
      <c r="AA44" s="74">
        <f t="shared" si="35"/>
        <v>0</v>
      </c>
      <c r="AB44" s="74">
        <f t="shared" si="36"/>
        <v>0</v>
      </c>
      <c r="AC44" s="74">
        <f t="shared" si="37"/>
        <v>0</v>
      </c>
      <c r="AD44" s="74">
        <f t="shared" si="38"/>
        <v>0</v>
      </c>
      <c r="AE44" s="74">
        <f t="shared" si="39"/>
        <v>0</v>
      </c>
      <c r="AF44" s="74">
        <f t="shared" si="40"/>
        <v>0</v>
      </c>
      <c r="AG44" s="74">
        <f t="shared" si="41"/>
        <v>0</v>
      </c>
    </row>
    <row r="45" spans="1:34">
      <c r="B45" s="157" t="s">
        <v>29</v>
      </c>
      <c r="C45" s="161">
        <v>176363.44</v>
      </c>
      <c r="D45" s="161">
        <v>169329.51</v>
      </c>
      <c r="E45" s="161">
        <v>169865.35</v>
      </c>
      <c r="F45" s="161">
        <v>162380.45000000001</v>
      </c>
      <c r="G45" s="161">
        <v>182384.66</v>
      </c>
      <c r="H45" s="161">
        <v>184887.5</v>
      </c>
      <c r="I45" s="161">
        <v>186346.66999999998</v>
      </c>
      <c r="J45" s="161">
        <v>168932.93</v>
      </c>
      <c r="K45" s="161">
        <v>180626.7</v>
      </c>
      <c r="L45" s="161">
        <v>177384.99</v>
      </c>
      <c r="M45" s="161">
        <v>173334.19</v>
      </c>
      <c r="N45" s="161">
        <v>177561.54</v>
      </c>
      <c r="O45" s="161">
        <v>2109397.9299999997</v>
      </c>
      <c r="Q45" s="73">
        <v>4</v>
      </c>
      <c r="R45" s="20" t="s">
        <v>1156</v>
      </c>
      <c r="S45" s="20" t="s">
        <v>1210</v>
      </c>
      <c r="U45" s="74">
        <f t="shared" si="29"/>
        <v>176363.44</v>
      </c>
      <c r="V45" s="74">
        <f t="shared" si="30"/>
        <v>169329.51</v>
      </c>
      <c r="W45" s="74">
        <f t="shared" si="31"/>
        <v>169865.35</v>
      </c>
      <c r="X45" s="74">
        <f t="shared" si="32"/>
        <v>162380.45000000001</v>
      </c>
      <c r="Y45" s="74">
        <f t="shared" si="33"/>
        <v>182384.66</v>
      </c>
      <c r="Z45" s="74">
        <f t="shared" si="34"/>
        <v>184887.5</v>
      </c>
      <c r="AA45" s="74">
        <f t="shared" si="35"/>
        <v>186346.66999999998</v>
      </c>
      <c r="AB45" s="74">
        <f t="shared" si="36"/>
        <v>168932.93</v>
      </c>
      <c r="AC45" s="74">
        <f t="shared" si="37"/>
        <v>180626.7</v>
      </c>
      <c r="AD45" s="74">
        <f t="shared" si="38"/>
        <v>177384.99</v>
      </c>
      <c r="AE45" s="74">
        <f t="shared" si="39"/>
        <v>173334.19</v>
      </c>
      <c r="AF45" s="74">
        <f t="shared" si="40"/>
        <v>177561.54</v>
      </c>
      <c r="AG45" s="74">
        <f t="shared" si="41"/>
        <v>2109397.9299999997</v>
      </c>
    </row>
    <row r="46" spans="1:34">
      <c r="Q46" s="73">
        <v>4</v>
      </c>
      <c r="R46" s="20" t="s">
        <v>1156</v>
      </c>
      <c r="S46" s="20" t="s">
        <v>1210</v>
      </c>
      <c r="U46" s="74">
        <f t="shared" si="29"/>
        <v>0</v>
      </c>
      <c r="V46" s="74">
        <f t="shared" si="30"/>
        <v>0</v>
      </c>
      <c r="W46" s="74">
        <f t="shared" si="31"/>
        <v>0</v>
      </c>
      <c r="X46" s="74">
        <f t="shared" si="32"/>
        <v>0</v>
      </c>
      <c r="Y46" s="74">
        <f t="shared" si="33"/>
        <v>0</v>
      </c>
      <c r="Z46" s="74">
        <f t="shared" si="34"/>
        <v>0</v>
      </c>
      <c r="AA46" s="74">
        <f t="shared" si="35"/>
        <v>0</v>
      </c>
      <c r="AB46" s="74">
        <f t="shared" si="36"/>
        <v>0</v>
      </c>
      <c r="AC46" s="74">
        <f t="shared" si="37"/>
        <v>0</v>
      </c>
      <c r="AD46" s="74">
        <f t="shared" si="38"/>
        <v>0</v>
      </c>
      <c r="AE46" s="74">
        <f t="shared" si="39"/>
        <v>0</v>
      </c>
      <c r="AF46" s="74">
        <f t="shared" si="40"/>
        <v>0</v>
      </c>
      <c r="AG46" s="74">
        <f t="shared" si="41"/>
        <v>0</v>
      </c>
    </row>
    <row r="47" spans="1:34">
      <c r="A47" s="157" t="s">
        <v>1472</v>
      </c>
      <c r="B47" s="157"/>
      <c r="C47" s="157"/>
      <c r="D47" s="157"/>
      <c r="E47" s="157"/>
      <c r="F47" s="157"/>
      <c r="G47" s="157"/>
      <c r="H47" s="157"/>
      <c r="I47" s="157"/>
      <c r="J47" s="157"/>
      <c r="K47" s="157"/>
      <c r="L47" s="157"/>
      <c r="M47" s="157"/>
      <c r="N47" s="157"/>
      <c r="O47" s="157"/>
      <c r="Q47" s="73">
        <v>4</v>
      </c>
      <c r="R47" s="20" t="s">
        <v>1156</v>
      </c>
      <c r="S47" s="20" t="s">
        <v>1210</v>
      </c>
      <c r="U47" s="74">
        <f t="shared" si="29"/>
        <v>0</v>
      </c>
      <c r="V47" s="74">
        <f t="shared" si="30"/>
        <v>0</v>
      </c>
      <c r="W47" s="74">
        <f t="shared" si="31"/>
        <v>0</v>
      </c>
      <c r="X47" s="74">
        <f t="shared" si="32"/>
        <v>0</v>
      </c>
      <c r="Y47" s="74">
        <f t="shared" si="33"/>
        <v>0</v>
      </c>
      <c r="Z47" s="74">
        <f t="shared" si="34"/>
        <v>0</v>
      </c>
      <c r="AA47" s="74">
        <f t="shared" si="35"/>
        <v>0</v>
      </c>
      <c r="AB47" s="74">
        <f t="shared" si="36"/>
        <v>0</v>
      </c>
      <c r="AC47" s="74">
        <f t="shared" si="37"/>
        <v>0</v>
      </c>
      <c r="AD47" s="74">
        <f t="shared" si="38"/>
        <v>0</v>
      </c>
      <c r="AE47" s="74">
        <f t="shared" si="39"/>
        <v>0</v>
      </c>
      <c r="AF47" s="74">
        <f t="shared" si="40"/>
        <v>0</v>
      </c>
      <c r="AG47" s="74">
        <f t="shared" si="41"/>
        <v>0</v>
      </c>
    </row>
    <row r="48" spans="1:34">
      <c r="A48" s="162" t="s">
        <v>1473</v>
      </c>
      <c r="B48" s="155" t="s">
        <v>1474</v>
      </c>
      <c r="C48" s="160">
        <v>0</v>
      </c>
      <c r="D48" s="160">
        <v>0</v>
      </c>
      <c r="E48" s="160">
        <v>0</v>
      </c>
      <c r="F48" s="160">
        <v>0</v>
      </c>
      <c r="G48" s="160">
        <v>0</v>
      </c>
      <c r="H48" s="160">
        <v>0</v>
      </c>
      <c r="I48" s="160">
        <v>0</v>
      </c>
      <c r="J48" s="160">
        <v>0</v>
      </c>
      <c r="K48" s="160">
        <v>0</v>
      </c>
      <c r="L48" s="160">
        <v>0</v>
      </c>
      <c r="M48" s="160">
        <v>0</v>
      </c>
      <c r="N48" s="160">
        <v>0</v>
      </c>
      <c r="O48" s="160">
        <v>0</v>
      </c>
      <c r="Q48" s="73">
        <v>4</v>
      </c>
      <c r="R48" s="20" t="s">
        <v>1156</v>
      </c>
      <c r="S48" s="20" t="s">
        <v>1210</v>
      </c>
      <c r="U48" s="74">
        <f t="shared" si="29"/>
        <v>0</v>
      </c>
      <c r="V48" s="74">
        <f t="shared" si="30"/>
        <v>0</v>
      </c>
      <c r="W48" s="74">
        <f t="shared" si="31"/>
        <v>0</v>
      </c>
      <c r="X48" s="74">
        <f t="shared" si="32"/>
        <v>0</v>
      </c>
      <c r="Y48" s="74">
        <f t="shared" si="33"/>
        <v>0</v>
      </c>
      <c r="Z48" s="74">
        <f t="shared" si="34"/>
        <v>0</v>
      </c>
      <c r="AA48" s="74">
        <f t="shared" si="35"/>
        <v>0</v>
      </c>
      <c r="AB48" s="74">
        <f t="shared" si="36"/>
        <v>0</v>
      </c>
      <c r="AC48" s="74">
        <f t="shared" si="37"/>
        <v>0</v>
      </c>
      <c r="AD48" s="74">
        <f t="shared" si="38"/>
        <v>0</v>
      </c>
      <c r="AE48" s="74">
        <f t="shared" si="39"/>
        <v>0</v>
      </c>
      <c r="AF48" s="74">
        <f t="shared" si="40"/>
        <v>0</v>
      </c>
      <c r="AG48" s="74">
        <f t="shared" si="41"/>
        <v>0</v>
      </c>
      <c r="AH48" s="6" t="s">
        <v>31</v>
      </c>
    </row>
    <row r="49" spans="1:34">
      <c r="A49" s="162" t="s">
        <v>1475</v>
      </c>
      <c r="B49" s="155" t="s">
        <v>1476</v>
      </c>
      <c r="C49" s="160">
        <v>171.22</v>
      </c>
      <c r="D49" s="160">
        <v>249.46</v>
      </c>
      <c r="E49" s="160">
        <v>250.54</v>
      </c>
      <c r="F49" s="160">
        <v>1050</v>
      </c>
      <c r="G49" s="160">
        <v>200</v>
      </c>
      <c r="H49" s="160">
        <v>150</v>
      </c>
      <c r="I49" s="160">
        <v>100</v>
      </c>
      <c r="J49" s="160">
        <v>0</v>
      </c>
      <c r="K49" s="160">
        <v>100</v>
      </c>
      <c r="L49" s="160">
        <v>150</v>
      </c>
      <c r="M49" s="160">
        <v>125</v>
      </c>
      <c r="N49" s="160">
        <v>75</v>
      </c>
      <c r="O49" s="160">
        <v>2621.2199999999998</v>
      </c>
      <c r="Q49" s="73">
        <v>4</v>
      </c>
      <c r="R49" s="20" t="s">
        <v>1156</v>
      </c>
      <c r="S49" s="20" t="s">
        <v>1210</v>
      </c>
      <c r="U49" s="74">
        <f t="shared" si="29"/>
        <v>171.22</v>
      </c>
      <c r="V49" s="74">
        <f t="shared" si="30"/>
        <v>249.46</v>
      </c>
      <c r="W49" s="74">
        <f t="shared" si="31"/>
        <v>250.54</v>
      </c>
      <c r="X49" s="74">
        <f t="shared" si="32"/>
        <v>1050</v>
      </c>
      <c r="Y49" s="74">
        <f t="shared" si="33"/>
        <v>200</v>
      </c>
      <c r="Z49" s="74">
        <f t="shared" si="34"/>
        <v>150</v>
      </c>
      <c r="AA49" s="74">
        <f t="shared" si="35"/>
        <v>100</v>
      </c>
      <c r="AB49" s="74">
        <f t="shared" si="36"/>
        <v>0</v>
      </c>
      <c r="AC49" s="74">
        <f t="shared" si="37"/>
        <v>100</v>
      </c>
      <c r="AD49" s="74">
        <f t="shared" si="38"/>
        <v>150</v>
      </c>
      <c r="AE49" s="74">
        <f t="shared" si="39"/>
        <v>125</v>
      </c>
      <c r="AF49" s="74">
        <f t="shared" si="40"/>
        <v>75</v>
      </c>
      <c r="AG49" s="74">
        <f t="shared" si="41"/>
        <v>2621.2199999999998</v>
      </c>
      <c r="AH49" s="6" t="s">
        <v>31</v>
      </c>
    </row>
    <row r="50" spans="1:34">
      <c r="A50" s="162" t="s">
        <v>1477</v>
      </c>
      <c r="B50" s="155" t="s">
        <v>1478</v>
      </c>
      <c r="C50" s="160">
        <v>0</v>
      </c>
      <c r="D50" s="160">
        <v>0</v>
      </c>
      <c r="E50" s="160">
        <v>0</v>
      </c>
      <c r="F50" s="160">
        <v>0</v>
      </c>
      <c r="G50" s="160">
        <v>0</v>
      </c>
      <c r="H50" s="160">
        <v>0</v>
      </c>
      <c r="I50" s="160">
        <v>0</v>
      </c>
      <c r="J50" s="160">
        <v>0</v>
      </c>
      <c r="K50" s="160">
        <v>0</v>
      </c>
      <c r="L50" s="160">
        <v>0</v>
      </c>
      <c r="M50" s="160">
        <v>0</v>
      </c>
      <c r="N50" s="160">
        <v>0</v>
      </c>
      <c r="O50" s="160">
        <v>0</v>
      </c>
      <c r="Q50" s="73">
        <v>4</v>
      </c>
      <c r="R50" s="20" t="s">
        <v>1156</v>
      </c>
      <c r="S50" s="20" t="s">
        <v>1210</v>
      </c>
      <c r="U50" s="74">
        <f t="shared" si="29"/>
        <v>0</v>
      </c>
      <c r="V50" s="74">
        <f t="shared" si="30"/>
        <v>0</v>
      </c>
      <c r="W50" s="74">
        <f t="shared" si="31"/>
        <v>0</v>
      </c>
      <c r="X50" s="74">
        <f t="shared" si="32"/>
        <v>0</v>
      </c>
      <c r="Y50" s="74">
        <f t="shared" si="33"/>
        <v>0</v>
      </c>
      <c r="Z50" s="74">
        <f t="shared" si="34"/>
        <v>0</v>
      </c>
      <c r="AA50" s="74">
        <f t="shared" si="35"/>
        <v>0</v>
      </c>
      <c r="AB50" s="74">
        <f t="shared" si="36"/>
        <v>0</v>
      </c>
      <c r="AC50" s="74">
        <f t="shared" si="37"/>
        <v>0</v>
      </c>
      <c r="AD50" s="74">
        <f t="shared" si="38"/>
        <v>0</v>
      </c>
      <c r="AE50" s="74">
        <f t="shared" si="39"/>
        <v>0</v>
      </c>
      <c r="AF50" s="74">
        <f t="shared" si="40"/>
        <v>0</v>
      </c>
      <c r="AG50" s="74">
        <f t="shared" si="41"/>
        <v>0</v>
      </c>
      <c r="AH50" s="6" t="s">
        <v>31</v>
      </c>
    </row>
    <row r="51" spans="1:34">
      <c r="A51" s="162" t="s">
        <v>1479</v>
      </c>
      <c r="B51" s="155" t="s">
        <v>32</v>
      </c>
      <c r="C51" s="160">
        <v>250</v>
      </c>
      <c r="D51" s="160">
        <v>0</v>
      </c>
      <c r="E51" s="160">
        <v>300</v>
      </c>
      <c r="F51" s="160">
        <v>600</v>
      </c>
      <c r="G51" s="160">
        <v>-200</v>
      </c>
      <c r="H51" s="160">
        <v>600</v>
      </c>
      <c r="I51" s="160">
        <v>-500</v>
      </c>
      <c r="J51" s="160">
        <v>300</v>
      </c>
      <c r="K51" s="160">
        <v>150</v>
      </c>
      <c r="L51" s="160">
        <v>50</v>
      </c>
      <c r="M51" s="160">
        <v>400</v>
      </c>
      <c r="N51" s="160">
        <v>150</v>
      </c>
      <c r="O51" s="160">
        <v>2100</v>
      </c>
      <c r="Q51" s="73">
        <v>4</v>
      </c>
      <c r="R51" s="20" t="s">
        <v>1156</v>
      </c>
      <c r="S51" s="20" t="s">
        <v>1210</v>
      </c>
      <c r="U51" s="74">
        <f t="shared" si="29"/>
        <v>250</v>
      </c>
      <c r="V51" s="74">
        <f t="shared" si="30"/>
        <v>0</v>
      </c>
      <c r="W51" s="74">
        <f t="shared" si="31"/>
        <v>300</v>
      </c>
      <c r="X51" s="74">
        <f t="shared" si="32"/>
        <v>600</v>
      </c>
      <c r="Y51" s="74">
        <f t="shared" si="33"/>
        <v>-200</v>
      </c>
      <c r="Z51" s="74">
        <f t="shared" si="34"/>
        <v>600</v>
      </c>
      <c r="AA51" s="74">
        <f t="shared" si="35"/>
        <v>-500</v>
      </c>
      <c r="AB51" s="74">
        <f t="shared" si="36"/>
        <v>300</v>
      </c>
      <c r="AC51" s="74">
        <f t="shared" si="37"/>
        <v>150</v>
      </c>
      <c r="AD51" s="74">
        <f t="shared" si="38"/>
        <v>50</v>
      </c>
      <c r="AE51" s="74">
        <f t="shared" si="39"/>
        <v>400</v>
      </c>
      <c r="AF51" s="74">
        <f t="shared" si="40"/>
        <v>150</v>
      </c>
      <c r="AG51" s="74">
        <f t="shared" si="41"/>
        <v>2100</v>
      </c>
      <c r="AH51" s="6" t="s">
        <v>31</v>
      </c>
    </row>
    <row r="52" spans="1:34">
      <c r="A52" s="162" t="s">
        <v>1480</v>
      </c>
      <c r="B52" s="155" t="s">
        <v>659</v>
      </c>
      <c r="C52" s="160">
        <v>0</v>
      </c>
      <c r="D52" s="160">
        <v>0</v>
      </c>
      <c r="E52" s="160">
        <v>0</v>
      </c>
      <c r="F52" s="160">
        <v>0</v>
      </c>
      <c r="G52" s="160">
        <v>0</v>
      </c>
      <c r="H52" s="160">
        <v>0</v>
      </c>
      <c r="I52" s="160">
        <v>0</v>
      </c>
      <c r="J52" s="160">
        <v>0</v>
      </c>
      <c r="K52" s="160">
        <v>0</v>
      </c>
      <c r="L52" s="160">
        <v>0</v>
      </c>
      <c r="M52" s="160">
        <v>0</v>
      </c>
      <c r="N52" s="160">
        <v>0</v>
      </c>
      <c r="O52" s="160">
        <v>0</v>
      </c>
      <c r="Q52" s="73">
        <v>4</v>
      </c>
      <c r="R52" s="20" t="s">
        <v>1156</v>
      </c>
      <c r="S52" s="20" t="s">
        <v>1210</v>
      </c>
      <c r="U52" s="74">
        <f t="shared" si="29"/>
        <v>0</v>
      </c>
      <c r="V52" s="74">
        <f t="shared" si="30"/>
        <v>0</v>
      </c>
      <c r="W52" s="74">
        <f t="shared" si="31"/>
        <v>0</v>
      </c>
      <c r="X52" s="74">
        <f t="shared" si="32"/>
        <v>0</v>
      </c>
      <c r="Y52" s="74">
        <f t="shared" si="33"/>
        <v>0</v>
      </c>
      <c r="Z52" s="74">
        <f t="shared" si="34"/>
        <v>0</v>
      </c>
      <c r="AA52" s="74">
        <f t="shared" si="35"/>
        <v>0</v>
      </c>
      <c r="AB52" s="74">
        <f t="shared" si="36"/>
        <v>0</v>
      </c>
      <c r="AC52" s="74">
        <f t="shared" si="37"/>
        <v>0</v>
      </c>
      <c r="AD52" s="74">
        <f t="shared" si="38"/>
        <v>0</v>
      </c>
      <c r="AE52" s="74">
        <f t="shared" si="39"/>
        <v>0</v>
      </c>
      <c r="AF52" s="74">
        <f t="shared" si="40"/>
        <v>0</v>
      </c>
      <c r="AG52" s="74">
        <f t="shared" si="41"/>
        <v>0</v>
      </c>
      <c r="AH52" s="6" t="s">
        <v>31</v>
      </c>
    </row>
    <row r="53" spans="1:34">
      <c r="A53" s="162" t="s">
        <v>1481</v>
      </c>
      <c r="B53" s="155" t="s">
        <v>1482</v>
      </c>
      <c r="C53" s="160">
        <v>0</v>
      </c>
      <c r="D53" s="160">
        <v>0</v>
      </c>
      <c r="E53" s="160">
        <v>0</v>
      </c>
      <c r="F53" s="160">
        <v>0</v>
      </c>
      <c r="G53" s="160">
        <v>0</v>
      </c>
      <c r="H53" s="160">
        <v>0</v>
      </c>
      <c r="I53" s="160">
        <v>0</v>
      </c>
      <c r="J53" s="160">
        <v>0</v>
      </c>
      <c r="K53" s="160">
        <v>0</v>
      </c>
      <c r="L53" s="160">
        <v>0</v>
      </c>
      <c r="M53" s="160">
        <v>0</v>
      </c>
      <c r="N53" s="160">
        <v>0</v>
      </c>
      <c r="O53" s="160">
        <v>0</v>
      </c>
      <c r="Q53" s="73">
        <v>4</v>
      </c>
      <c r="R53" s="20" t="s">
        <v>1156</v>
      </c>
      <c r="S53" s="20" t="s">
        <v>1210</v>
      </c>
      <c r="U53" s="74">
        <f t="shared" si="29"/>
        <v>0</v>
      </c>
      <c r="V53" s="74">
        <f t="shared" si="30"/>
        <v>0</v>
      </c>
      <c r="W53" s="74">
        <f t="shared" si="31"/>
        <v>0</v>
      </c>
      <c r="X53" s="74">
        <f t="shared" si="32"/>
        <v>0</v>
      </c>
      <c r="Y53" s="74">
        <f t="shared" si="33"/>
        <v>0</v>
      </c>
      <c r="Z53" s="74">
        <f t="shared" si="34"/>
        <v>0</v>
      </c>
      <c r="AA53" s="74">
        <f t="shared" si="35"/>
        <v>0</v>
      </c>
      <c r="AB53" s="74">
        <f t="shared" si="36"/>
        <v>0</v>
      </c>
      <c r="AC53" s="74">
        <f t="shared" si="37"/>
        <v>0</v>
      </c>
      <c r="AD53" s="74">
        <f t="shared" si="38"/>
        <v>0</v>
      </c>
      <c r="AE53" s="74">
        <f t="shared" si="39"/>
        <v>0</v>
      </c>
      <c r="AF53" s="74">
        <f t="shared" si="40"/>
        <v>0</v>
      </c>
      <c r="AG53" s="74">
        <f t="shared" si="41"/>
        <v>0</v>
      </c>
      <c r="AH53" s="6" t="s">
        <v>31</v>
      </c>
    </row>
    <row r="54" spans="1:34">
      <c r="A54" s="162" t="s">
        <v>1483</v>
      </c>
      <c r="B54" s="155" t="s">
        <v>1484</v>
      </c>
      <c r="C54" s="160">
        <v>0</v>
      </c>
      <c r="D54" s="160">
        <v>0</v>
      </c>
      <c r="E54" s="160">
        <v>0</v>
      </c>
      <c r="F54" s="160">
        <v>0</v>
      </c>
      <c r="G54" s="160">
        <v>0</v>
      </c>
      <c r="H54" s="160">
        <v>0</v>
      </c>
      <c r="I54" s="160">
        <v>195.69</v>
      </c>
      <c r="J54" s="160">
        <v>97.85</v>
      </c>
      <c r="K54" s="160">
        <v>295.69</v>
      </c>
      <c r="L54" s="160">
        <v>0</v>
      </c>
      <c r="M54" s="160">
        <v>0</v>
      </c>
      <c r="N54" s="160">
        <v>0</v>
      </c>
      <c r="O54" s="160">
        <v>589.23</v>
      </c>
      <c r="Q54" s="73">
        <v>4</v>
      </c>
      <c r="R54" s="20" t="s">
        <v>1156</v>
      </c>
      <c r="S54" s="20" t="s">
        <v>1210</v>
      </c>
      <c r="U54" s="74">
        <f t="shared" si="29"/>
        <v>0</v>
      </c>
      <c r="V54" s="74">
        <f t="shared" si="30"/>
        <v>0</v>
      </c>
      <c r="W54" s="74">
        <f t="shared" si="31"/>
        <v>0</v>
      </c>
      <c r="X54" s="74">
        <f t="shared" si="32"/>
        <v>0</v>
      </c>
      <c r="Y54" s="74">
        <f t="shared" si="33"/>
        <v>0</v>
      </c>
      <c r="Z54" s="74">
        <f t="shared" si="34"/>
        <v>0</v>
      </c>
      <c r="AA54" s="74">
        <f t="shared" si="35"/>
        <v>195.69</v>
      </c>
      <c r="AB54" s="74">
        <f t="shared" si="36"/>
        <v>97.85</v>
      </c>
      <c r="AC54" s="74">
        <f t="shared" si="37"/>
        <v>295.69</v>
      </c>
      <c r="AD54" s="74">
        <f t="shared" si="38"/>
        <v>0</v>
      </c>
      <c r="AE54" s="74">
        <f t="shared" si="39"/>
        <v>0</v>
      </c>
      <c r="AF54" s="74">
        <f t="shared" si="40"/>
        <v>0</v>
      </c>
      <c r="AG54" s="74">
        <f t="shared" si="41"/>
        <v>589.23</v>
      </c>
      <c r="AH54" s="6" t="s">
        <v>31</v>
      </c>
    </row>
    <row r="55" spans="1:34">
      <c r="A55" s="162" t="s">
        <v>1485</v>
      </c>
      <c r="B55" s="155" t="s">
        <v>1486</v>
      </c>
      <c r="C55" s="160">
        <v>553.23</v>
      </c>
      <c r="D55" s="160">
        <v>200</v>
      </c>
      <c r="E55" s="160">
        <v>0</v>
      </c>
      <c r="F55" s="160">
        <v>659.73</v>
      </c>
      <c r="G55" s="160">
        <v>0</v>
      </c>
      <c r="H55" s="160">
        <v>0</v>
      </c>
      <c r="I55" s="160">
        <v>68.05</v>
      </c>
      <c r="J55" s="160">
        <v>0</v>
      </c>
      <c r="K55" s="160">
        <v>0</v>
      </c>
      <c r="L55" s="160">
        <v>31.05</v>
      </c>
      <c r="M55" s="160">
        <v>0</v>
      </c>
      <c r="N55" s="160">
        <v>0</v>
      </c>
      <c r="O55" s="160">
        <v>1512.06</v>
      </c>
      <c r="Q55" s="73">
        <v>4</v>
      </c>
      <c r="R55" s="20" t="s">
        <v>1156</v>
      </c>
      <c r="S55" s="20" t="s">
        <v>1210</v>
      </c>
      <c r="U55" s="74">
        <f t="shared" si="29"/>
        <v>553.23</v>
      </c>
      <c r="V55" s="74">
        <f t="shared" si="30"/>
        <v>200</v>
      </c>
      <c r="W55" s="74">
        <f t="shared" si="31"/>
        <v>0</v>
      </c>
      <c r="X55" s="74">
        <f t="shared" si="32"/>
        <v>659.73</v>
      </c>
      <c r="Y55" s="74">
        <f t="shared" si="33"/>
        <v>0</v>
      </c>
      <c r="Z55" s="74">
        <f t="shared" si="34"/>
        <v>0</v>
      </c>
      <c r="AA55" s="74">
        <f t="shared" si="35"/>
        <v>68.05</v>
      </c>
      <c r="AB55" s="74">
        <f t="shared" si="36"/>
        <v>0</v>
      </c>
      <c r="AC55" s="74">
        <f t="shared" si="37"/>
        <v>0</v>
      </c>
      <c r="AD55" s="74">
        <f t="shared" si="38"/>
        <v>31.05</v>
      </c>
      <c r="AE55" s="74">
        <f t="shared" si="39"/>
        <v>0</v>
      </c>
      <c r="AF55" s="74">
        <f t="shared" si="40"/>
        <v>0</v>
      </c>
      <c r="AG55" s="74">
        <f t="shared" si="41"/>
        <v>1512.06</v>
      </c>
      <c r="AH55" s="6" t="s">
        <v>31</v>
      </c>
    </row>
    <row r="56" spans="1:34">
      <c r="A56" s="162" t="s">
        <v>1487</v>
      </c>
      <c r="B56" s="155" t="s">
        <v>1488</v>
      </c>
      <c r="C56" s="160">
        <v>0</v>
      </c>
      <c r="D56" s="160">
        <v>0</v>
      </c>
      <c r="E56" s="160">
        <v>0</v>
      </c>
      <c r="F56" s="160">
        <v>0</v>
      </c>
      <c r="G56" s="160">
        <v>31.66</v>
      </c>
      <c r="H56" s="160">
        <v>372.06</v>
      </c>
      <c r="I56" s="160">
        <v>326.64999999999998</v>
      </c>
      <c r="J56" s="160">
        <v>550</v>
      </c>
      <c r="K56" s="160">
        <v>488.71</v>
      </c>
      <c r="L56" s="160">
        <v>702.4</v>
      </c>
      <c r="M56" s="160">
        <v>652.48</v>
      </c>
      <c r="N56" s="160">
        <v>897.4</v>
      </c>
      <c r="O56" s="160">
        <v>4021.36</v>
      </c>
      <c r="Q56" s="73">
        <v>4</v>
      </c>
      <c r="R56" s="20" t="s">
        <v>1156</v>
      </c>
      <c r="S56" s="20" t="s">
        <v>1210</v>
      </c>
      <c r="U56" s="74">
        <f t="shared" si="29"/>
        <v>0</v>
      </c>
      <c r="V56" s="74">
        <f t="shared" si="30"/>
        <v>0</v>
      </c>
      <c r="W56" s="74">
        <f t="shared" si="31"/>
        <v>0</v>
      </c>
      <c r="X56" s="74">
        <f t="shared" si="32"/>
        <v>0</v>
      </c>
      <c r="Y56" s="74">
        <f t="shared" si="33"/>
        <v>31.66</v>
      </c>
      <c r="Z56" s="74">
        <f t="shared" si="34"/>
        <v>372.06</v>
      </c>
      <c r="AA56" s="74">
        <f t="shared" si="35"/>
        <v>326.64999999999998</v>
      </c>
      <c r="AB56" s="74">
        <f t="shared" si="36"/>
        <v>550</v>
      </c>
      <c r="AC56" s="74">
        <f t="shared" si="37"/>
        <v>488.71</v>
      </c>
      <c r="AD56" s="74">
        <f t="shared" si="38"/>
        <v>702.4</v>
      </c>
      <c r="AE56" s="74">
        <f t="shared" si="39"/>
        <v>652.48</v>
      </c>
      <c r="AF56" s="74">
        <f t="shared" si="40"/>
        <v>897.4</v>
      </c>
      <c r="AG56" s="74">
        <f t="shared" si="41"/>
        <v>4021.36</v>
      </c>
      <c r="AH56" s="6" t="s">
        <v>79</v>
      </c>
    </row>
    <row r="57" spans="1:34">
      <c r="A57" s="162" t="s">
        <v>1489</v>
      </c>
      <c r="B57" s="155" t="s">
        <v>1490</v>
      </c>
      <c r="C57" s="160">
        <v>0</v>
      </c>
      <c r="D57" s="160">
        <v>0</v>
      </c>
      <c r="E57" s="160">
        <v>0</v>
      </c>
      <c r="F57" s="160">
        <v>0</v>
      </c>
      <c r="G57" s="160">
        <v>0</v>
      </c>
      <c r="H57" s="160">
        <v>0</v>
      </c>
      <c r="I57" s="160">
        <v>0</v>
      </c>
      <c r="J57" s="160">
        <v>0</v>
      </c>
      <c r="K57" s="160">
        <v>0</v>
      </c>
      <c r="L57" s="160">
        <v>0</v>
      </c>
      <c r="M57" s="160">
        <v>0</v>
      </c>
      <c r="N57" s="160">
        <v>0</v>
      </c>
      <c r="O57" s="160">
        <v>0</v>
      </c>
      <c r="Q57" s="73">
        <v>4</v>
      </c>
      <c r="R57" s="20" t="s">
        <v>1156</v>
      </c>
      <c r="S57" s="20" t="s">
        <v>1210</v>
      </c>
      <c r="U57" s="74">
        <f t="shared" si="29"/>
        <v>0</v>
      </c>
      <c r="V57" s="74">
        <f t="shared" si="30"/>
        <v>0</v>
      </c>
      <c r="W57" s="74">
        <f t="shared" si="31"/>
        <v>0</v>
      </c>
      <c r="X57" s="74">
        <f t="shared" si="32"/>
        <v>0</v>
      </c>
      <c r="Y57" s="74">
        <f t="shared" si="33"/>
        <v>0</v>
      </c>
      <c r="Z57" s="74">
        <f t="shared" si="34"/>
        <v>0</v>
      </c>
      <c r="AA57" s="74">
        <f t="shared" si="35"/>
        <v>0</v>
      </c>
      <c r="AB57" s="74">
        <f t="shared" si="36"/>
        <v>0</v>
      </c>
      <c r="AC57" s="74">
        <f t="shared" si="37"/>
        <v>0</v>
      </c>
      <c r="AD57" s="74">
        <f t="shared" si="38"/>
        <v>0</v>
      </c>
      <c r="AE57" s="74">
        <f t="shared" si="39"/>
        <v>0</v>
      </c>
      <c r="AF57" s="74">
        <f t="shared" si="40"/>
        <v>0</v>
      </c>
      <c r="AG57" s="74">
        <f t="shared" si="41"/>
        <v>0</v>
      </c>
      <c r="AH57" s="6" t="s">
        <v>79</v>
      </c>
    </row>
    <row r="58" spans="1:34">
      <c r="A58" s="162" t="s">
        <v>1491</v>
      </c>
      <c r="B58" s="155" t="s">
        <v>1492</v>
      </c>
      <c r="C58" s="160">
        <v>146.77000000000001</v>
      </c>
      <c r="D58" s="160">
        <v>0</v>
      </c>
      <c r="E58" s="160">
        <v>0</v>
      </c>
      <c r="F58" s="160">
        <v>0</v>
      </c>
      <c r="G58" s="160">
        <v>0</v>
      </c>
      <c r="H58" s="160">
        <v>0</v>
      </c>
      <c r="I58" s="160">
        <v>0</v>
      </c>
      <c r="J58" s="160">
        <v>125</v>
      </c>
      <c r="K58" s="160">
        <v>0</v>
      </c>
      <c r="L58" s="160">
        <v>150</v>
      </c>
      <c r="M58" s="160">
        <v>375</v>
      </c>
      <c r="N58" s="160">
        <v>0</v>
      </c>
      <c r="O58" s="160">
        <v>796.77</v>
      </c>
      <c r="Q58" s="73">
        <v>4</v>
      </c>
      <c r="R58" s="20" t="s">
        <v>1156</v>
      </c>
      <c r="S58" s="20" t="s">
        <v>1210</v>
      </c>
      <c r="U58" s="74">
        <f t="shared" si="29"/>
        <v>146.77000000000001</v>
      </c>
      <c r="V58" s="74">
        <f t="shared" si="30"/>
        <v>0</v>
      </c>
      <c r="W58" s="74">
        <f t="shared" si="31"/>
        <v>0</v>
      </c>
      <c r="X58" s="74">
        <f t="shared" si="32"/>
        <v>0</v>
      </c>
      <c r="Y58" s="74">
        <f t="shared" si="33"/>
        <v>0</v>
      </c>
      <c r="Z58" s="74">
        <f t="shared" si="34"/>
        <v>0</v>
      </c>
      <c r="AA58" s="74">
        <f t="shared" si="35"/>
        <v>0</v>
      </c>
      <c r="AB58" s="74">
        <f t="shared" si="36"/>
        <v>125</v>
      </c>
      <c r="AC58" s="74">
        <f t="shared" si="37"/>
        <v>0</v>
      </c>
      <c r="AD58" s="74">
        <f t="shared" si="38"/>
        <v>150</v>
      </c>
      <c r="AE58" s="74">
        <f t="shared" si="39"/>
        <v>375</v>
      </c>
      <c r="AF58" s="74">
        <f t="shared" si="40"/>
        <v>0</v>
      </c>
      <c r="AG58" s="74">
        <f t="shared" si="41"/>
        <v>796.77</v>
      </c>
      <c r="AH58" s="6" t="s">
        <v>31</v>
      </c>
    </row>
    <row r="59" spans="1:34">
      <c r="A59" s="162" t="s">
        <v>1493</v>
      </c>
      <c r="B59" s="155" t="s">
        <v>1494</v>
      </c>
      <c r="C59" s="160">
        <v>0</v>
      </c>
      <c r="D59" s="160">
        <v>0</v>
      </c>
      <c r="E59" s="160">
        <v>0</v>
      </c>
      <c r="F59" s="160">
        <v>0</v>
      </c>
      <c r="G59" s="160">
        <v>0</v>
      </c>
      <c r="H59" s="160">
        <v>0</v>
      </c>
      <c r="I59" s="160">
        <v>0</v>
      </c>
      <c r="J59" s="160">
        <v>0</v>
      </c>
      <c r="K59" s="160">
        <v>0</v>
      </c>
      <c r="L59" s="160">
        <v>0</v>
      </c>
      <c r="M59" s="160">
        <v>0</v>
      </c>
      <c r="N59" s="160">
        <v>0</v>
      </c>
      <c r="O59" s="160">
        <v>0</v>
      </c>
      <c r="Q59" s="73">
        <v>4</v>
      </c>
      <c r="R59" s="20" t="s">
        <v>1156</v>
      </c>
      <c r="S59" s="20" t="s">
        <v>1210</v>
      </c>
      <c r="U59" s="74">
        <f t="shared" si="29"/>
        <v>0</v>
      </c>
      <c r="V59" s="74">
        <f t="shared" si="30"/>
        <v>0</v>
      </c>
      <c r="W59" s="74">
        <f t="shared" si="31"/>
        <v>0</v>
      </c>
      <c r="X59" s="74">
        <f t="shared" si="32"/>
        <v>0</v>
      </c>
      <c r="Y59" s="74">
        <f t="shared" si="33"/>
        <v>0</v>
      </c>
      <c r="Z59" s="74">
        <f t="shared" si="34"/>
        <v>0</v>
      </c>
      <c r="AA59" s="74">
        <f t="shared" si="35"/>
        <v>0</v>
      </c>
      <c r="AB59" s="74">
        <f t="shared" si="36"/>
        <v>0</v>
      </c>
      <c r="AC59" s="74">
        <f t="shared" si="37"/>
        <v>0</v>
      </c>
      <c r="AD59" s="74">
        <f t="shared" si="38"/>
        <v>0</v>
      </c>
      <c r="AE59" s="74">
        <f t="shared" si="39"/>
        <v>0</v>
      </c>
      <c r="AF59" s="74">
        <f t="shared" si="40"/>
        <v>0</v>
      </c>
      <c r="AG59" s="74">
        <f t="shared" si="41"/>
        <v>0</v>
      </c>
      <c r="AH59" s="6" t="s">
        <v>31</v>
      </c>
    </row>
    <row r="60" spans="1:34">
      <c r="A60" s="162" t="s">
        <v>1495</v>
      </c>
      <c r="B60" s="155" t="s">
        <v>1496</v>
      </c>
      <c r="C60" s="160">
        <v>0</v>
      </c>
      <c r="D60" s="160">
        <v>0</v>
      </c>
      <c r="E60" s="160">
        <v>0</v>
      </c>
      <c r="F60" s="160">
        <v>0</v>
      </c>
      <c r="G60" s="160">
        <v>0</v>
      </c>
      <c r="H60" s="160">
        <v>0</v>
      </c>
      <c r="I60" s="160">
        <v>0</v>
      </c>
      <c r="J60" s="160">
        <v>0</v>
      </c>
      <c r="K60" s="160">
        <v>0</v>
      </c>
      <c r="L60" s="160">
        <v>0</v>
      </c>
      <c r="M60" s="160">
        <v>0</v>
      </c>
      <c r="N60" s="160">
        <v>0</v>
      </c>
      <c r="O60" s="160">
        <v>0</v>
      </c>
      <c r="Q60" s="73">
        <v>4</v>
      </c>
      <c r="R60" s="20" t="s">
        <v>1156</v>
      </c>
      <c r="S60" s="20" t="s">
        <v>1210</v>
      </c>
      <c r="U60" s="74">
        <f t="shared" si="29"/>
        <v>0</v>
      </c>
      <c r="V60" s="74">
        <f t="shared" si="30"/>
        <v>0</v>
      </c>
      <c r="W60" s="74">
        <f t="shared" si="31"/>
        <v>0</v>
      </c>
      <c r="X60" s="74">
        <f t="shared" si="32"/>
        <v>0</v>
      </c>
      <c r="Y60" s="74">
        <f t="shared" si="33"/>
        <v>0</v>
      </c>
      <c r="Z60" s="74">
        <f t="shared" si="34"/>
        <v>0</v>
      </c>
      <c r="AA60" s="74">
        <f t="shared" si="35"/>
        <v>0</v>
      </c>
      <c r="AB60" s="74">
        <f t="shared" si="36"/>
        <v>0</v>
      </c>
      <c r="AC60" s="74">
        <f t="shared" si="37"/>
        <v>0</v>
      </c>
      <c r="AD60" s="74">
        <f t="shared" si="38"/>
        <v>0</v>
      </c>
      <c r="AE60" s="74">
        <f t="shared" si="39"/>
        <v>0</v>
      </c>
      <c r="AF60" s="74">
        <f t="shared" si="40"/>
        <v>0</v>
      </c>
      <c r="AG60" s="74">
        <f t="shared" si="41"/>
        <v>0</v>
      </c>
      <c r="AH60" s="6" t="s">
        <v>31</v>
      </c>
    </row>
    <row r="61" spans="1:34">
      <c r="A61" s="162" t="s">
        <v>1497</v>
      </c>
      <c r="B61" s="155" t="s">
        <v>1498</v>
      </c>
      <c r="C61" s="160">
        <v>0</v>
      </c>
      <c r="D61" s="160">
        <v>0</v>
      </c>
      <c r="E61" s="160">
        <v>0</v>
      </c>
      <c r="F61" s="160">
        <v>0</v>
      </c>
      <c r="G61" s="160">
        <v>0</v>
      </c>
      <c r="H61" s="160">
        <v>0</v>
      </c>
      <c r="I61" s="160">
        <v>0</v>
      </c>
      <c r="J61" s="160">
        <v>0</v>
      </c>
      <c r="K61" s="160">
        <v>0</v>
      </c>
      <c r="L61" s="160">
        <v>0</v>
      </c>
      <c r="M61" s="160">
        <v>0</v>
      </c>
      <c r="N61" s="160">
        <v>0</v>
      </c>
      <c r="O61" s="160">
        <v>0</v>
      </c>
      <c r="Q61" s="73">
        <v>4</v>
      </c>
      <c r="R61" s="20" t="s">
        <v>1156</v>
      </c>
      <c r="S61" s="20" t="s">
        <v>1210</v>
      </c>
      <c r="U61" s="74">
        <f t="shared" si="29"/>
        <v>0</v>
      </c>
      <c r="V61" s="74">
        <f t="shared" si="30"/>
        <v>0</v>
      </c>
      <c r="W61" s="74">
        <f t="shared" si="31"/>
        <v>0</v>
      </c>
      <c r="X61" s="74">
        <f t="shared" si="32"/>
        <v>0</v>
      </c>
      <c r="Y61" s="74">
        <f t="shared" si="33"/>
        <v>0</v>
      </c>
      <c r="Z61" s="74">
        <f t="shared" si="34"/>
        <v>0</v>
      </c>
      <c r="AA61" s="74">
        <f t="shared" si="35"/>
        <v>0</v>
      </c>
      <c r="AB61" s="74">
        <f t="shared" si="36"/>
        <v>0</v>
      </c>
      <c r="AC61" s="74">
        <f t="shared" si="37"/>
        <v>0</v>
      </c>
      <c r="AD61" s="74">
        <f t="shared" si="38"/>
        <v>0</v>
      </c>
      <c r="AE61" s="74">
        <f t="shared" si="39"/>
        <v>0</v>
      </c>
      <c r="AF61" s="74">
        <f t="shared" si="40"/>
        <v>0</v>
      </c>
      <c r="AG61" s="74">
        <f t="shared" si="41"/>
        <v>0</v>
      </c>
      <c r="AH61" s="6" t="s">
        <v>31</v>
      </c>
    </row>
    <row r="62" spans="1:34">
      <c r="A62" s="162" t="s">
        <v>1499</v>
      </c>
      <c r="B62" s="155" t="s">
        <v>1500</v>
      </c>
      <c r="C62" s="160">
        <v>0</v>
      </c>
      <c r="D62" s="160">
        <v>0</v>
      </c>
      <c r="E62" s="160">
        <v>0</v>
      </c>
      <c r="F62" s="160">
        <v>0</v>
      </c>
      <c r="G62" s="160">
        <v>0</v>
      </c>
      <c r="H62" s="160">
        <v>0</v>
      </c>
      <c r="I62" s="160">
        <v>0</v>
      </c>
      <c r="J62" s="160">
        <v>0</v>
      </c>
      <c r="K62" s="160">
        <v>0</v>
      </c>
      <c r="L62" s="160">
        <v>0</v>
      </c>
      <c r="M62" s="160">
        <v>0</v>
      </c>
      <c r="N62" s="160">
        <v>0</v>
      </c>
      <c r="O62" s="160">
        <v>0</v>
      </c>
      <c r="Q62" s="73">
        <v>4</v>
      </c>
      <c r="R62" s="20" t="s">
        <v>1156</v>
      </c>
      <c r="S62" s="20" t="s">
        <v>1210</v>
      </c>
      <c r="U62" s="74">
        <f t="shared" si="29"/>
        <v>0</v>
      </c>
      <c r="V62" s="74">
        <f t="shared" si="30"/>
        <v>0</v>
      </c>
      <c r="W62" s="74">
        <f t="shared" si="31"/>
        <v>0</v>
      </c>
      <c r="X62" s="74">
        <f t="shared" si="32"/>
        <v>0</v>
      </c>
      <c r="Y62" s="74">
        <f t="shared" si="33"/>
        <v>0</v>
      </c>
      <c r="Z62" s="74">
        <f t="shared" si="34"/>
        <v>0</v>
      </c>
      <c r="AA62" s="74">
        <f t="shared" si="35"/>
        <v>0</v>
      </c>
      <c r="AB62" s="74">
        <f t="shared" si="36"/>
        <v>0</v>
      </c>
      <c r="AC62" s="74">
        <f t="shared" si="37"/>
        <v>0</v>
      </c>
      <c r="AD62" s="74">
        <f t="shared" si="38"/>
        <v>0</v>
      </c>
      <c r="AE62" s="74">
        <f t="shared" si="39"/>
        <v>0</v>
      </c>
      <c r="AF62" s="74">
        <f t="shared" si="40"/>
        <v>0</v>
      </c>
      <c r="AG62" s="74">
        <f t="shared" si="41"/>
        <v>0</v>
      </c>
      <c r="AH62" s="6" t="s">
        <v>31</v>
      </c>
    </row>
    <row r="63" spans="1:34">
      <c r="A63" s="162" t="s">
        <v>1501</v>
      </c>
      <c r="B63" s="155" t="s">
        <v>1502</v>
      </c>
      <c r="C63" s="160">
        <v>0</v>
      </c>
      <c r="D63" s="160">
        <v>0</v>
      </c>
      <c r="E63" s="160">
        <v>0</v>
      </c>
      <c r="F63" s="160">
        <v>0</v>
      </c>
      <c r="G63" s="160">
        <v>0</v>
      </c>
      <c r="H63" s="160">
        <v>0</v>
      </c>
      <c r="I63" s="160">
        <v>0</v>
      </c>
      <c r="J63" s="160">
        <v>0</v>
      </c>
      <c r="K63" s="160">
        <v>0</v>
      </c>
      <c r="L63" s="160">
        <v>0</v>
      </c>
      <c r="M63" s="160">
        <v>0</v>
      </c>
      <c r="N63" s="160">
        <v>0</v>
      </c>
      <c r="O63" s="160">
        <v>0</v>
      </c>
      <c r="Q63" s="73">
        <v>4</v>
      </c>
      <c r="R63" s="20" t="s">
        <v>1156</v>
      </c>
      <c r="S63" s="20" t="s">
        <v>1210</v>
      </c>
      <c r="U63" s="74">
        <f t="shared" si="29"/>
        <v>0</v>
      </c>
      <c r="V63" s="74">
        <f t="shared" si="30"/>
        <v>0</v>
      </c>
      <c r="W63" s="74">
        <f t="shared" si="31"/>
        <v>0</v>
      </c>
      <c r="X63" s="74">
        <f t="shared" si="32"/>
        <v>0</v>
      </c>
      <c r="Y63" s="74">
        <f t="shared" si="33"/>
        <v>0</v>
      </c>
      <c r="Z63" s="74">
        <f t="shared" si="34"/>
        <v>0</v>
      </c>
      <c r="AA63" s="74">
        <f t="shared" si="35"/>
        <v>0</v>
      </c>
      <c r="AB63" s="74">
        <f t="shared" si="36"/>
        <v>0</v>
      </c>
      <c r="AC63" s="74">
        <f t="shared" si="37"/>
        <v>0</v>
      </c>
      <c r="AD63" s="74">
        <f t="shared" si="38"/>
        <v>0</v>
      </c>
      <c r="AE63" s="74">
        <f t="shared" si="39"/>
        <v>0</v>
      </c>
      <c r="AF63" s="74">
        <f t="shared" si="40"/>
        <v>0</v>
      </c>
      <c r="AG63" s="74">
        <f t="shared" si="41"/>
        <v>0</v>
      </c>
      <c r="AH63" s="6" t="s">
        <v>31</v>
      </c>
    </row>
    <row r="64" spans="1:34">
      <c r="A64" s="162" t="s">
        <v>1503</v>
      </c>
      <c r="B64" s="155" t="s">
        <v>1504</v>
      </c>
      <c r="C64" s="160">
        <v>0</v>
      </c>
      <c r="D64" s="160">
        <v>0</v>
      </c>
      <c r="E64" s="160">
        <v>0</v>
      </c>
      <c r="F64" s="160">
        <v>0</v>
      </c>
      <c r="G64" s="160">
        <v>0</v>
      </c>
      <c r="H64" s="160">
        <v>0</v>
      </c>
      <c r="I64" s="160">
        <v>0</v>
      </c>
      <c r="J64" s="160">
        <v>0</v>
      </c>
      <c r="K64" s="160">
        <v>0</v>
      </c>
      <c r="L64" s="160">
        <v>0</v>
      </c>
      <c r="M64" s="160">
        <v>0</v>
      </c>
      <c r="N64" s="160">
        <v>0</v>
      </c>
      <c r="O64" s="160">
        <v>0</v>
      </c>
      <c r="Q64" s="73">
        <v>4</v>
      </c>
      <c r="R64" s="20" t="s">
        <v>1156</v>
      </c>
      <c r="S64" s="20" t="s">
        <v>1210</v>
      </c>
      <c r="U64" s="74">
        <f t="shared" si="29"/>
        <v>0</v>
      </c>
      <c r="V64" s="74">
        <f t="shared" si="30"/>
        <v>0</v>
      </c>
      <c r="W64" s="74">
        <f t="shared" si="31"/>
        <v>0</v>
      </c>
      <c r="X64" s="74">
        <f t="shared" si="32"/>
        <v>0</v>
      </c>
      <c r="Y64" s="74">
        <f t="shared" si="33"/>
        <v>0</v>
      </c>
      <c r="Z64" s="74">
        <f t="shared" si="34"/>
        <v>0</v>
      </c>
      <c r="AA64" s="74">
        <f t="shared" si="35"/>
        <v>0</v>
      </c>
      <c r="AB64" s="74">
        <f t="shared" si="36"/>
        <v>0</v>
      </c>
      <c r="AC64" s="74">
        <f t="shared" si="37"/>
        <v>0</v>
      </c>
      <c r="AD64" s="74">
        <f t="shared" si="38"/>
        <v>0</v>
      </c>
      <c r="AE64" s="74">
        <f t="shared" si="39"/>
        <v>0</v>
      </c>
      <c r="AF64" s="74">
        <f t="shared" si="40"/>
        <v>0</v>
      </c>
      <c r="AG64" s="74">
        <f t="shared" si="41"/>
        <v>0</v>
      </c>
      <c r="AH64" s="6" t="s">
        <v>31</v>
      </c>
    </row>
    <row r="65" spans="1:34">
      <c r="A65" s="162" t="s">
        <v>1505</v>
      </c>
      <c r="B65" s="155" t="s">
        <v>1506</v>
      </c>
      <c r="C65" s="160">
        <v>953.36</v>
      </c>
      <c r="D65" s="160">
        <v>0</v>
      </c>
      <c r="E65" s="160">
        <v>655.8</v>
      </c>
      <c r="F65" s="160">
        <v>2559.1799999999998</v>
      </c>
      <c r="G65" s="160">
        <v>251.74</v>
      </c>
      <c r="H65" s="160">
        <v>846.8</v>
      </c>
      <c r="I65" s="160">
        <v>468.79</v>
      </c>
      <c r="J65" s="160">
        <v>525</v>
      </c>
      <c r="K65" s="160">
        <v>0</v>
      </c>
      <c r="L65" s="160">
        <v>1550</v>
      </c>
      <c r="M65" s="160">
        <v>509.93</v>
      </c>
      <c r="N65" s="160">
        <v>0</v>
      </c>
      <c r="O65" s="160">
        <v>8320.6</v>
      </c>
      <c r="Q65" s="73">
        <v>4</v>
      </c>
      <c r="R65" s="20" t="s">
        <v>1156</v>
      </c>
      <c r="S65" s="20" t="s">
        <v>1210</v>
      </c>
      <c r="U65" s="74">
        <f t="shared" si="29"/>
        <v>953.36</v>
      </c>
      <c r="V65" s="74">
        <f t="shared" si="30"/>
        <v>0</v>
      </c>
      <c r="W65" s="74">
        <f t="shared" si="31"/>
        <v>655.8</v>
      </c>
      <c r="X65" s="74">
        <f t="shared" si="32"/>
        <v>2559.1799999999998</v>
      </c>
      <c r="Y65" s="74">
        <f t="shared" si="33"/>
        <v>251.74</v>
      </c>
      <c r="Z65" s="74">
        <f t="shared" si="34"/>
        <v>846.8</v>
      </c>
      <c r="AA65" s="74">
        <f t="shared" si="35"/>
        <v>468.79</v>
      </c>
      <c r="AB65" s="74">
        <f t="shared" si="36"/>
        <v>525</v>
      </c>
      <c r="AC65" s="74">
        <f t="shared" si="37"/>
        <v>0</v>
      </c>
      <c r="AD65" s="74">
        <f t="shared" si="38"/>
        <v>1550</v>
      </c>
      <c r="AE65" s="74">
        <f t="shared" si="39"/>
        <v>509.93</v>
      </c>
      <c r="AF65" s="74">
        <f t="shared" si="40"/>
        <v>0</v>
      </c>
      <c r="AG65" s="74">
        <f t="shared" si="41"/>
        <v>8320.6</v>
      </c>
      <c r="AH65" s="6" t="s">
        <v>31</v>
      </c>
    </row>
    <row r="66" spans="1:34">
      <c r="A66" s="162" t="s">
        <v>1507</v>
      </c>
      <c r="B66" s="155" t="s">
        <v>1249</v>
      </c>
      <c r="C66" s="160">
        <v>0</v>
      </c>
      <c r="D66" s="160">
        <v>0</v>
      </c>
      <c r="E66" s="160">
        <v>0</v>
      </c>
      <c r="F66" s="160">
        <v>0</v>
      </c>
      <c r="G66" s="160">
        <v>0</v>
      </c>
      <c r="H66" s="160">
        <v>0</v>
      </c>
      <c r="I66" s="160">
        <v>0</v>
      </c>
      <c r="J66" s="160">
        <v>0</v>
      </c>
      <c r="K66" s="160">
        <v>0</v>
      </c>
      <c r="L66" s="160">
        <v>0</v>
      </c>
      <c r="M66" s="160">
        <v>0</v>
      </c>
      <c r="N66" s="160">
        <v>0</v>
      </c>
      <c r="O66" s="160">
        <v>0</v>
      </c>
      <c r="Q66" s="73">
        <v>4</v>
      </c>
      <c r="R66" s="20" t="s">
        <v>1156</v>
      </c>
      <c r="S66" s="20" t="s">
        <v>1210</v>
      </c>
      <c r="U66" s="74">
        <f t="shared" si="29"/>
        <v>0</v>
      </c>
      <c r="V66" s="74">
        <f t="shared" si="30"/>
        <v>0</v>
      </c>
      <c r="W66" s="74">
        <f t="shared" si="31"/>
        <v>0</v>
      </c>
      <c r="X66" s="74">
        <f t="shared" si="32"/>
        <v>0</v>
      </c>
      <c r="Y66" s="74">
        <f t="shared" si="33"/>
        <v>0</v>
      </c>
      <c r="Z66" s="74">
        <f t="shared" si="34"/>
        <v>0</v>
      </c>
      <c r="AA66" s="74">
        <f t="shared" si="35"/>
        <v>0</v>
      </c>
      <c r="AB66" s="74">
        <f t="shared" si="36"/>
        <v>0</v>
      </c>
      <c r="AC66" s="74">
        <f t="shared" si="37"/>
        <v>0</v>
      </c>
      <c r="AD66" s="74">
        <f t="shared" si="38"/>
        <v>0</v>
      </c>
      <c r="AE66" s="74">
        <f t="shared" si="39"/>
        <v>0</v>
      </c>
      <c r="AF66" s="74">
        <f t="shared" si="40"/>
        <v>0</v>
      </c>
      <c r="AG66" s="74">
        <f t="shared" si="41"/>
        <v>0</v>
      </c>
      <c r="AH66" s="6" t="s">
        <v>31</v>
      </c>
    </row>
    <row r="67" spans="1:34">
      <c r="A67" s="162" t="s">
        <v>1508</v>
      </c>
      <c r="B67" s="155" t="s">
        <v>1509</v>
      </c>
      <c r="C67" s="160">
        <v>0</v>
      </c>
      <c r="D67" s="160">
        <v>0</v>
      </c>
      <c r="E67" s="160">
        <v>0</v>
      </c>
      <c r="F67" s="160">
        <v>0</v>
      </c>
      <c r="G67" s="160">
        <v>0</v>
      </c>
      <c r="H67" s="160">
        <v>0</v>
      </c>
      <c r="I67" s="160">
        <v>0</v>
      </c>
      <c r="J67" s="160">
        <v>0</v>
      </c>
      <c r="K67" s="160">
        <v>0</v>
      </c>
      <c r="L67" s="160">
        <v>0</v>
      </c>
      <c r="M67" s="160">
        <v>0</v>
      </c>
      <c r="N67" s="160">
        <v>0</v>
      </c>
      <c r="O67" s="160">
        <v>0</v>
      </c>
      <c r="Q67" s="73">
        <v>4</v>
      </c>
      <c r="R67" s="20" t="s">
        <v>1156</v>
      </c>
      <c r="S67" s="20" t="s">
        <v>1210</v>
      </c>
      <c r="U67" s="74">
        <f t="shared" si="29"/>
        <v>0</v>
      </c>
      <c r="V67" s="74">
        <f t="shared" si="30"/>
        <v>0</v>
      </c>
      <c r="W67" s="74">
        <f t="shared" si="31"/>
        <v>0</v>
      </c>
      <c r="X67" s="74">
        <f t="shared" si="32"/>
        <v>0</v>
      </c>
      <c r="Y67" s="74">
        <f t="shared" si="33"/>
        <v>0</v>
      </c>
      <c r="Z67" s="74">
        <f t="shared" si="34"/>
        <v>0</v>
      </c>
      <c r="AA67" s="74">
        <f t="shared" si="35"/>
        <v>0</v>
      </c>
      <c r="AB67" s="74">
        <f t="shared" si="36"/>
        <v>0</v>
      </c>
      <c r="AC67" s="74">
        <f t="shared" si="37"/>
        <v>0</v>
      </c>
      <c r="AD67" s="74">
        <f t="shared" si="38"/>
        <v>0</v>
      </c>
      <c r="AE67" s="74">
        <f t="shared" si="39"/>
        <v>0</v>
      </c>
      <c r="AF67" s="74">
        <f t="shared" si="40"/>
        <v>0</v>
      </c>
      <c r="AG67" s="74">
        <f t="shared" si="41"/>
        <v>0</v>
      </c>
      <c r="AH67" s="6" t="s">
        <v>31</v>
      </c>
    </row>
    <row r="68" spans="1:34">
      <c r="A68" s="162" t="s">
        <v>1510</v>
      </c>
      <c r="B68" s="155" t="s">
        <v>1511</v>
      </c>
      <c r="C68" s="160">
        <v>0</v>
      </c>
      <c r="D68" s="160">
        <v>0</v>
      </c>
      <c r="E68" s="160">
        <v>0</v>
      </c>
      <c r="F68" s="160">
        <v>0</v>
      </c>
      <c r="G68" s="160">
        <v>0</v>
      </c>
      <c r="H68" s="160">
        <v>0</v>
      </c>
      <c r="I68" s="160">
        <v>0</v>
      </c>
      <c r="J68" s="160">
        <v>0</v>
      </c>
      <c r="K68" s="160">
        <v>0</v>
      </c>
      <c r="L68" s="160">
        <v>0</v>
      </c>
      <c r="M68" s="160">
        <v>0</v>
      </c>
      <c r="N68" s="160">
        <v>0</v>
      </c>
      <c r="O68" s="160">
        <v>0</v>
      </c>
      <c r="Q68" s="73">
        <v>4</v>
      </c>
      <c r="R68" s="20" t="s">
        <v>1156</v>
      </c>
      <c r="S68" s="20" t="s">
        <v>1210</v>
      </c>
      <c r="U68" s="74">
        <f t="shared" si="29"/>
        <v>0</v>
      </c>
      <c r="V68" s="74">
        <f t="shared" si="30"/>
        <v>0</v>
      </c>
      <c r="W68" s="74">
        <f t="shared" si="31"/>
        <v>0</v>
      </c>
      <c r="X68" s="74">
        <f t="shared" si="32"/>
        <v>0</v>
      </c>
      <c r="Y68" s="74">
        <f t="shared" si="33"/>
        <v>0</v>
      </c>
      <c r="Z68" s="74">
        <f t="shared" si="34"/>
        <v>0</v>
      </c>
      <c r="AA68" s="74">
        <f t="shared" si="35"/>
        <v>0</v>
      </c>
      <c r="AB68" s="74">
        <f t="shared" si="36"/>
        <v>0</v>
      </c>
      <c r="AC68" s="74">
        <f t="shared" si="37"/>
        <v>0</v>
      </c>
      <c r="AD68" s="74">
        <f t="shared" si="38"/>
        <v>0</v>
      </c>
      <c r="AE68" s="74">
        <f t="shared" si="39"/>
        <v>0</v>
      </c>
      <c r="AF68" s="74">
        <f t="shared" si="40"/>
        <v>0</v>
      </c>
      <c r="AG68" s="74">
        <f t="shared" si="41"/>
        <v>0</v>
      </c>
      <c r="AH68" s="6" t="s">
        <v>31</v>
      </c>
    </row>
    <row r="69" spans="1:34">
      <c r="A69" s="162" t="s">
        <v>1512</v>
      </c>
      <c r="B69" s="155" t="s">
        <v>1513</v>
      </c>
      <c r="C69" s="160">
        <v>0</v>
      </c>
      <c r="D69" s="160">
        <v>0</v>
      </c>
      <c r="E69" s="160">
        <v>0</v>
      </c>
      <c r="F69" s="160">
        <v>0</v>
      </c>
      <c r="G69" s="160">
        <v>0</v>
      </c>
      <c r="H69" s="160">
        <v>0</v>
      </c>
      <c r="I69" s="160">
        <v>0</v>
      </c>
      <c r="J69" s="160">
        <v>0</v>
      </c>
      <c r="K69" s="160">
        <v>0</v>
      </c>
      <c r="L69" s="160">
        <v>0</v>
      </c>
      <c r="M69" s="160">
        <v>0</v>
      </c>
      <c r="N69" s="160">
        <v>0</v>
      </c>
      <c r="O69" s="160">
        <v>0</v>
      </c>
      <c r="Q69" s="73">
        <v>4</v>
      </c>
      <c r="R69" s="20" t="s">
        <v>1156</v>
      </c>
      <c r="S69" s="20" t="s">
        <v>1210</v>
      </c>
      <c r="U69" s="74">
        <f t="shared" si="29"/>
        <v>0</v>
      </c>
      <c r="V69" s="74">
        <f t="shared" si="30"/>
        <v>0</v>
      </c>
      <c r="W69" s="74">
        <f t="shared" si="31"/>
        <v>0</v>
      </c>
      <c r="X69" s="74">
        <f t="shared" si="32"/>
        <v>0</v>
      </c>
      <c r="Y69" s="74">
        <f t="shared" si="33"/>
        <v>0</v>
      </c>
      <c r="Z69" s="74">
        <f t="shared" si="34"/>
        <v>0</v>
      </c>
      <c r="AA69" s="74">
        <f t="shared" si="35"/>
        <v>0</v>
      </c>
      <c r="AB69" s="74">
        <f t="shared" si="36"/>
        <v>0</v>
      </c>
      <c r="AC69" s="74">
        <f t="shared" si="37"/>
        <v>0</v>
      </c>
      <c r="AD69" s="74">
        <f t="shared" si="38"/>
        <v>0</v>
      </c>
      <c r="AE69" s="74">
        <f t="shared" si="39"/>
        <v>0</v>
      </c>
      <c r="AF69" s="74">
        <f t="shared" si="40"/>
        <v>0</v>
      </c>
      <c r="AG69" s="74">
        <f t="shared" si="41"/>
        <v>0</v>
      </c>
      <c r="AH69" s="6" t="s">
        <v>31</v>
      </c>
    </row>
    <row r="70" spans="1:34">
      <c r="A70" s="162" t="s">
        <v>1514</v>
      </c>
      <c r="B70" s="155" t="s">
        <v>1515</v>
      </c>
      <c r="C70" s="160">
        <v>0</v>
      </c>
      <c r="D70" s="160">
        <v>0</v>
      </c>
      <c r="E70" s="160">
        <v>0</v>
      </c>
      <c r="F70" s="160">
        <v>0</v>
      </c>
      <c r="G70" s="160">
        <v>0</v>
      </c>
      <c r="H70" s="160">
        <v>0</v>
      </c>
      <c r="I70" s="160">
        <v>0</v>
      </c>
      <c r="J70" s="160">
        <v>0</v>
      </c>
      <c r="K70" s="160">
        <v>0</v>
      </c>
      <c r="L70" s="160">
        <v>0</v>
      </c>
      <c r="M70" s="160">
        <v>0</v>
      </c>
      <c r="N70" s="160">
        <v>0</v>
      </c>
      <c r="O70" s="160">
        <v>0</v>
      </c>
      <c r="Q70" s="73">
        <v>4</v>
      </c>
      <c r="R70" s="20" t="s">
        <v>1156</v>
      </c>
      <c r="S70" s="20" t="s">
        <v>1210</v>
      </c>
      <c r="U70" s="74">
        <f t="shared" si="29"/>
        <v>0</v>
      </c>
      <c r="V70" s="74">
        <f t="shared" si="30"/>
        <v>0</v>
      </c>
      <c r="W70" s="74">
        <f t="shared" si="31"/>
        <v>0</v>
      </c>
      <c r="X70" s="74">
        <f t="shared" si="32"/>
        <v>0</v>
      </c>
      <c r="Y70" s="74">
        <f t="shared" si="33"/>
        <v>0</v>
      </c>
      <c r="Z70" s="74">
        <f t="shared" si="34"/>
        <v>0</v>
      </c>
      <c r="AA70" s="74">
        <f t="shared" si="35"/>
        <v>0</v>
      </c>
      <c r="AB70" s="74">
        <f t="shared" si="36"/>
        <v>0</v>
      </c>
      <c r="AC70" s="74">
        <f t="shared" si="37"/>
        <v>0</v>
      </c>
      <c r="AD70" s="74">
        <f t="shared" si="38"/>
        <v>0</v>
      </c>
      <c r="AE70" s="74">
        <f t="shared" si="39"/>
        <v>0</v>
      </c>
      <c r="AF70" s="74">
        <f t="shared" si="40"/>
        <v>0</v>
      </c>
      <c r="AG70" s="74">
        <f t="shared" si="41"/>
        <v>0</v>
      </c>
      <c r="AH70" s="6" t="s">
        <v>31</v>
      </c>
    </row>
    <row r="71" spans="1:34">
      <c r="A71" s="162" t="s">
        <v>1516</v>
      </c>
      <c r="B71" s="155" t="s">
        <v>37</v>
      </c>
      <c r="C71" s="160">
        <v>0</v>
      </c>
      <c r="D71" s="160">
        <v>0</v>
      </c>
      <c r="E71" s="160">
        <v>0</v>
      </c>
      <c r="F71" s="160">
        <v>0</v>
      </c>
      <c r="G71" s="160">
        <v>0</v>
      </c>
      <c r="H71" s="160">
        <v>0</v>
      </c>
      <c r="I71" s="160">
        <v>0</v>
      </c>
      <c r="J71" s="160">
        <v>0</v>
      </c>
      <c r="K71" s="160">
        <v>0</v>
      </c>
      <c r="L71" s="160">
        <v>0</v>
      </c>
      <c r="M71" s="160">
        <v>0</v>
      </c>
      <c r="N71" s="160">
        <v>0</v>
      </c>
      <c r="O71" s="160">
        <v>0</v>
      </c>
      <c r="Q71" s="73">
        <v>4</v>
      </c>
      <c r="R71" s="20" t="s">
        <v>1156</v>
      </c>
      <c r="S71" s="20" t="s">
        <v>1210</v>
      </c>
      <c r="U71" s="74">
        <f t="shared" si="29"/>
        <v>0</v>
      </c>
      <c r="V71" s="74">
        <f t="shared" si="30"/>
        <v>0</v>
      </c>
      <c r="W71" s="74">
        <f t="shared" si="31"/>
        <v>0</v>
      </c>
      <c r="X71" s="74">
        <f t="shared" si="32"/>
        <v>0</v>
      </c>
      <c r="Y71" s="74">
        <f t="shared" si="33"/>
        <v>0</v>
      </c>
      <c r="Z71" s="74">
        <f t="shared" si="34"/>
        <v>0</v>
      </c>
      <c r="AA71" s="74">
        <f t="shared" si="35"/>
        <v>0</v>
      </c>
      <c r="AB71" s="74">
        <f t="shared" si="36"/>
        <v>0</v>
      </c>
      <c r="AC71" s="74">
        <f t="shared" si="37"/>
        <v>0</v>
      </c>
      <c r="AD71" s="74">
        <f t="shared" si="38"/>
        <v>0</v>
      </c>
      <c r="AE71" s="74">
        <f t="shared" si="39"/>
        <v>0</v>
      </c>
      <c r="AF71" s="74">
        <f t="shared" si="40"/>
        <v>0</v>
      </c>
      <c r="AG71" s="74">
        <f t="shared" si="41"/>
        <v>0</v>
      </c>
      <c r="AH71" s="6" t="s">
        <v>31</v>
      </c>
    </row>
    <row r="72" spans="1:34">
      <c r="A72" s="162" t="s">
        <v>1517</v>
      </c>
      <c r="B72" s="155" t="s">
        <v>1518</v>
      </c>
      <c r="C72" s="160">
        <v>0</v>
      </c>
      <c r="D72" s="160">
        <v>0</v>
      </c>
      <c r="E72" s="160">
        <v>0</v>
      </c>
      <c r="F72" s="160">
        <v>0</v>
      </c>
      <c r="G72" s="160">
        <v>0</v>
      </c>
      <c r="H72" s="160">
        <v>0</v>
      </c>
      <c r="I72" s="160">
        <v>0</v>
      </c>
      <c r="J72" s="160">
        <v>0</v>
      </c>
      <c r="K72" s="160">
        <v>0</v>
      </c>
      <c r="L72" s="160">
        <v>0</v>
      </c>
      <c r="M72" s="160">
        <v>0</v>
      </c>
      <c r="N72" s="160">
        <v>0</v>
      </c>
      <c r="O72" s="160">
        <v>0</v>
      </c>
      <c r="Q72" s="73">
        <v>4</v>
      </c>
      <c r="R72" s="20" t="s">
        <v>1156</v>
      </c>
      <c r="S72" s="20" t="s">
        <v>1210</v>
      </c>
      <c r="U72" s="74">
        <f t="shared" si="29"/>
        <v>0</v>
      </c>
      <c r="V72" s="74">
        <f t="shared" si="30"/>
        <v>0</v>
      </c>
      <c r="W72" s="74">
        <f t="shared" si="31"/>
        <v>0</v>
      </c>
      <c r="X72" s="74">
        <f t="shared" si="32"/>
        <v>0</v>
      </c>
      <c r="Y72" s="74">
        <f t="shared" si="33"/>
        <v>0</v>
      </c>
      <c r="Z72" s="74">
        <f t="shared" si="34"/>
        <v>0</v>
      </c>
      <c r="AA72" s="74">
        <f t="shared" si="35"/>
        <v>0</v>
      </c>
      <c r="AB72" s="74">
        <f t="shared" si="36"/>
        <v>0</v>
      </c>
      <c r="AC72" s="74">
        <f t="shared" si="37"/>
        <v>0</v>
      </c>
      <c r="AD72" s="74">
        <f t="shared" si="38"/>
        <v>0</v>
      </c>
      <c r="AE72" s="74">
        <f t="shared" si="39"/>
        <v>0</v>
      </c>
      <c r="AF72" s="74">
        <f t="shared" si="40"/>
        <v>0</v>
      </c>
      <c r="AG72" s="74">
        <f t="shared" si="41"/>
        <v>0</v>
      </c>
      <c r="AH72" s="6" t="s">
        <v>31</v>
      </c>
    </row>
    <row r="73" spans="1:34">
      <c r="A73" s="162" t="s">
        <v>1519</v>
      </c>
      <c r="B73" s="155" t="s">
        <v>1520</v>
      </c>
      <c r="C73" s="160">
        <v>0</v>
      </c>
      <c r="D73" s="160">
        <v>0</v>
      </c>
      <c r="E73" s="160">
        <v>0</v>
      </c>
      <c r="F73" s="160">
        <v>0</v>
      </c>
      <c r="G73" s="160">
        <v>0</v>
      </c>
      <c r="H73" s="160">
        <v>0</v>
      </c>
      <c r="I73" s="160">
        <v>0</v>
      </c>
      <c r="J73" s="160">
        <v>0</v>
      </c>
      <c r="K73" s="160">
        <v>0</v>
      </c>
      <c r="L73" s="160">
        <v>0</v>
      </c>
      <c r="M73" s="160">
        <v>0</v>
      </c>
      <c r="N73" s="160">
        <v>0</v>
      </c>
      <c r="O73" s="160">
        <v>0</v>
      </c>
      <c r="Q73" s="73">
        <v>4</v>
      </c>
      <c r="R73" s="20" t="s">
        <v>1156</v>
      </c>
      <c r="S73" s="20" t="s">
        <v>1210</v>
      </c>
      <c r="U73" s="74">
        <f t="shared" si="29"/>
        <v>0</v>
      </c>
      <c r="V73" s="74">
        <f t="shared" si="30"/>
        <v>0</v>
      </c>
      <c r="W73" s="74">
        <f t="shared" si="31"/>
        <v>0</v>
      </c>
      <c r="X73" s="74">
        <f t="shared" si="32"/>
        <v>0</v>
      </c>
      <c r="Y73" s="74">
        <f t="shared" si="33"/>
        <v>0</v>
      </c>
      <c r="Z73" s="74">
        <f t="shared" si="34"/>
        <v>0</v>
      </c>
      <c r="AA73" s="74">
        <f t="shared" si="35"/>
        <v>0</v>
      </c>
      <c r="AB73" s="74">
        <f t="shared" si="36"/>
        <v>0</v>
      </c>
      <c r="AC73" s="74">
        <f t="shared" si="37"/>
        <v>0</v>
      </c>
      <c r="AD73" s="74">
        <f t="shared" si="38"/>
        <v>0</v>
      </c>
      <c r="AE73" s="74">
        <f t="shared" si="39"/>
        <v>0</v>
      </c>
      <c r="AF73" s="74">
        <f t="shared" si="40"/>
        <v>0</v>
      </c>
      <c r="AG73" s="74">
        <f t="shared" si="41"/>
        <v>0</v>
      </c>
      <c r="AH73" s="6" t="s">
        <v>31</v>
      </c>
    </row>
    <row r="74" spans="1:34">
      <c r="A74" s="162" t="s">
        <v>1521</v>
      </c>
      <c r="B74" s="155" t="s">
        <v>1522</v>
      </c>
      <c r="C74" s="160">
        <v>1183.05</v>
      </c>
      <c r="D74" s="160">
        <v>1183.05</v>
      </c>
      <c r="E74" s="160">
        <v>1242.8</v>
      </c>
      <c r="F74" s="160">
        <v>1314.5</v>
      </c>
      <c r="G74" s="160">
        <v>1362.3</v>
      </c>
      <c r="H74" s="160">
        <v>1410.1</v>
      </c>
      <c r="I74" s="160">
        <v>1386.2</v>
      </c>
      <c r="J74" s="160">
        <v>1254.75</v>
      </c>
      <c r="K74" s="160">
        <v>1362.3</v>
      </c>
      <c r="L74" s="160">
        <v>1362.3</v>
      </c>
      <c r="M74" s="160">
        <v>1285.99</v>
      </c>
      <c r="N74" s="160">
        <v>1402.76</v>
      </c>
      <c r="O74" s="160">
        <v>15750.1</v>
      </c>
      <c r="Q74" s="73">
        <v>4</v>
      </c>
      <c r="R74" s="20" t="s">
        <v>1156</v>
      </c>
      <c r="S74" s="20" t="s">
        <v>1210</v>
      </c>
      <c r="U74" s="74">
        <f t="shared" si="29"/>
        <v>1183.05</v>
      </c>
      <c r="V74" s="74">
        <f t="shared" si="30"/>
        <v>1183.05</v>
      </c>
      <c r="W74" s="74">
        <f t="shared" si="31"/>
        <v>1242.8</v>
      </c>
      <c r="X74" s="74">
        <f t="shared" si="32"/>
        <v>1314.5</v>
      </c>
      <c r="Y74" s="74">
        <f t="shared" si="33"/>
        <v>1362.3</v>
      </c>
      <c r="Z74" s="74">
        <f t="shared" si="34"/>
        <v>1410.1</v>
      </c>
      <c r="AA74" s="74">
        <f t="shared" si="35"/>
        <v>1386.2</v>
      </c>
      <c r="AB74" s="74">
        <f t="shared" si="36"/>
        <v>1254.75</v>
      </c>
      <c r="AC74" s="74">
        <f t="shared" si="37"/>
        <v>1362.3</v>
      </c>
      <c r="AD74" s="74">
        <f t="shared" si="38"/>
        <v>1362.3</v>
      </c>
      <c r="AE74" s="74">
        <f t="shared" si="39"/>
        <v>1285.99</v>
      </c>
      <c r="AF74" s="74">
        <f t="shared" si="40"/>
        <v>1402.76</v>
      </c>
      <c r="AG74" s="74">
        <f t="shared" si="41"/>
        <v>15750.1</v>
      </c>
      <c r="AH74" s="6" t="s">
        <v>31</v>
      </c>
    </row>
    <row r="75" spans="1:34">
      <c r="A75" s="162" t="s">
        <v>1523</v>
      </c>
      <c r="B75" s="155" t="s">
        <v>33</v>
      </c>
      <c r="C75" s="160">
        <v>4490</v>
      </c>
      <c r="D75" s="160">
        <v>3180</v>
      </c>
      <c r="E75" s="160">
        <v>830</v>
      </c>
      <c r="F75" s="160">
        <v>2340</v>
      </c>
      <c r="G75" s="160">
        <v>2750</v>
      </c>
      <c r="H75" s="160">
        <v>2709.99</v>
      </c>
      <c r="I75" s="160">
        <v>3330</v>
      </c>
      <c r="J75" s="160">
        <v>490.18</v>
      </c>
      <c r="K75" s="160">
        <v>3720</v>
      </c>
      <c r="L75" s="160">
        <v>2500</v>
      </c>
      <c r="M75" s="160">
        <v>2745</v>
      </c>
      <c r="N75" s="160">
        <v>3060</v>
      </c>
      <c r="O75" s="160">
        <v>32145.17</v>
      </c>
      <c r="Q75" s="73">
        <v>4</v>
      </c>
      <c r="R75" s="20" t="s">
        <v>1156</v>
      </c>
      <c r="S75" s="20" t="s">
        <v>1210</v>
      </c>
      <c r="U75" s="74">
        <f t="shared" si="29"/>
        <v>4490</v>
      </c>
      <c r="V75" s="74">
        <f t="shared" si="30"/>
        <v>3180</v>
      </c>
      <c r="W75" s="74">
        <f t="shared" si="31"/>
        <v>830</v>
      </c>
      <c r="X75" s="74">
        <f t="shared" si="32"/>
        <v>2340</v>
      </c>
      <c r="Y75" s="74">
        <f t="shared" si="33"/>
        <v>2750</v>
      </c>
      <c r="Z75" s="74">
        <f t="shared" si="34"/>
        <v>2709.99</v>
      </c>
      <c r="AA75" s="74">
        <f t="shared" si="35"/>
        <v>3330</v>
      </c>
      <c r="AB75" s="74">
        <f t="shared" si="36"/>
        <v>490.18</v>
      </c>
      <c r="AC75" s="74">
        <f t="shared" si="37"/>
        <v>3720</v>
      </c>
      <c r="AD75" s="74">
        <f t="shared" si="38"/>
        <v>2500</v>
      </c>
      <c r="AE75" s="74">
        <f t="shared" si="39"/>
        <v>2745</v>
      </c>
      <c r="AF75" s="74">
        <f t="shared" si="40"/>
        <v>3060</v>
      </c>
      <c r="AG75" s="74">
        <f t="shared" si="41"/>
        <v>32145.17</v>
      </c>
      <c r="AH75" s="6" t="s">
        <v>31</v>
      </c>
    </row>
    <row r="76" spans="1:34">
      <c r="A76" s="162" t="s">
        <v>1524</v>
      </c>
      <c r="B76" s="155" t="s">
        <v>1525</v>
      </c>
      <c r="C76" s="160">
        <v>0</v>
      </c>
      <c r="D76" s="160">
        <v>0</v>
      </c>
      <c r="E76" s="160">
        <v>0</v>
      </c>
      <c r="F76" s="160">
        <v>0</v>
      </c>
      <c r="G76" s="160">
        <v>0</v>
      </c>
      <c r="H76" s="160">
        <v>0</v>
      </c>
      <c r="I76" s="160">
        <v>0</v>
      </c>
      <c r="J76" s="160">
        <v>0</v>
      </c>
      <c r="K76" s="160">
        <v>0</v>
      </c>
      <c r="L76" s="160">
        <v>0</v>
      </c>
      <c r="M76" s="160">
        <v>0</v>
      </c>
      <c r="N76" s="160">
        <v>0</v>
      </c>
      <c r="O76" s="160">
        <v>0</v>
      </c>
      <c r="Q76" s="73">
        <v>4</v>
      </c>
      <c r="R76" s="20" t="s">
        <v>1156</v>
      </c>
      <c r="S76" s="20" t="s">
        <v>1210</v>
      </c>
      <c r="U76" s="74">
        <f t="shared" si="29"/>
        <v>0</v>
      </c>
      <c r="V76" s="74">
        <f t="shared" si="30"/>
        <v>0</v>
      </c>
      <c r="W76" s="74">
        <f t="shared" si="31"/>
        <v>0</v>
      </c>
      <c r="X76" s="74">
        <f t="shared" si="32"/>
        <v>0</v>
      </c>
      <c r="Y76" s="74">
        <f t="shared" si="33"/>
        <v>0</v>
      </c>
      <c r="Z76" s="74">
        <f t="shared" si="34"/>
        <v>0</v>
      </c>
      <c r="AA76" s="74">
        <f t="shared" si="35"/>
        <v>0</v>
      </c>
      <c r="AB76" s="74">
        <f t="shared" si="36"/>
        <v>0</v>
      </c>
      <c r="AC76" s="74">
        <f t="shared" si="37"/>
        <v>0</v>
      </c>
      <c r="AD76" s="74">
        <f t="shared" si="38"/>
        <v>0</v>
      </c>
      <c r="AE76" s="74">
        <f t="shared" si="39"/>
        <v>0</v>
      </c>
      <c r="AF76" s="74">
        <f t="shared" si="40"/>
        <v>0</v>
      </c>
      <c r="AG76" s="74">
        <f t="shared" si="41"/>
        <v>0</v>
      </c>
      <c r="AH76" s="6" t="s">
        <v>31</v>
      </c>
    </row>
    <row r="77" spans="1:34">
      <c r="A77" s="162" t="s">
        <v>1526</v>
      </c>
      <c r="B77" s="155" t="s">
        <v>1527</v>
      </c>
      <c r="C77" s="160">
        <v>0</v>
      </c>
      <c r="D77" s="160">
        <v>0</v>
      </c>
      <c r="E77" s="160">
        <v>0</v>
      </c>
      <c r="F77" s="160">
        <v>0</v>
      </c>
      <c r="G77" s="160">
        <v>0</v>
      </c>
      <c r="H77" s="160">
        <v>0</v>
      </c>
      <c r="I77" s="160">
        <v>0</v>
      </c>
      <c r="J77" s="160">
        <v>0</v>
      </c>
      <c r="K77" s="160">
        <v>0</v>
      </c>
      <c r="L77" s="160">
        <v>0</v>
      </c>
      <c r="M77" s="160">
        <v>0</v>
      </c>
      <c r="N77" s="160">
        <v>0</v>
      </c>
      <c r="O77" s="160">
        <v>0</v>
      </c>
      <c r="Q77" s="73">
        <v>4</v>
      </c>
      <c r="R77" s="20" t="s">
        <v>1156</v>
      </c>
      <c r="S77" s="20" t="s">
        <v>1210</v>
      </c>
      <c r="U77" s="74">
        <f t="shared" si="29"/>
        <v>0</v>
      </c>
      <c r="V77" s="74">
        <f t="shared" si="30"/>
        <v>0</v>
      </c>
      <c r="W77" s="74">
        <f t="shared" si="31"/>
        <v>0</v>
      </c>
      <c r="X77" s="74">
        <f t="shared" si="32"/>
        <v>0</v>
      </c>
      <c r="Y77" s="74">
        <f t="shared" si="33"/>
        <v>0</v>
      </c>
      <c r="Z77" s="74">
        <f t="shared" si="34"/>
        <v>0</v>
      </c>
      <c r="AA77" s="74">
        <f t="shared" si="35"/>
        <v>0</v>
      </c>
      <c r="AB77" s="74">
        <f t="shared" si="36"/>
        <v>0</v>
      </c>
      <c r="AC77" s="74">
        <f t="shared" si="37"/>
        <v>0</v>
      </c>
      <c r="AD77" s="74">
        <f t="shared" si="38"/>
        <v>0</v>
      </c>
      <c r="AE77" s="74">
        <f t="shared" si="39"/>
        <v>0</v>
      </c>
      <c r="AF77" s="74">
        <f t="shared" si="40"/>
        <v>0</v>
      </c>
      <c r="AG77" s="74">
        <f t="shared" si="41"/>
        <v>0</v>
      </c>
      <c r="AH77" s="6" t="s">
        <v>31</v>
      </c>
    </row>
    <row r="78" spans="1:34">
      <c r="A78" s="162" t="s">
        <v>1528</v>
      </c>
      <c r="B78" s="155" t="s">
        <v>1529</v>
      </c>
      <c r="C78" s="160">
        <v>0</v>
      </c>
      <c r="D78" s="160">
        <v>0</v>
      </c>
      <c r="E78" s="160">
        <v>0</v>
      </c>
      <c r="F78" s="160">
        <v>0</v>
      </c>
      <c r="G78" s="160">
        <v>0</v>
      </c>
      <c r="H78" s="160">
        <v>0</v>
      </c>
      <c r="I78" s="160">
        <v>0</v>
      </c>
      <c r="J78" s="160">
        <v>0</v>
      </c>
      <c r="K78" s="160">
        <v>0</v>
      </c>
      <c r="L78" s="160">
        <v>0</v>
      </c>
      <c r="M78" s="160">
        <v>0</v>
      </c>
      <c r="N78" s="160">
        <v>0</v>
      </c>
      <c r="O78" s="160">
        <v>0</v>
      </c>
      <c r="Q78" s="73">
        <v>4</v>
      </c>
      <c r="R78" s="20" t="s">
        <v>1156</v>
      </c>
      <c r="S78" s="20" t="s">
        <v>1210</v>
      </c>
      <c r="U78" s="74">
        <f t="shared" si="29"/>
        <v>0</v>
      </c>
      <c r="V78" s="74">
        <f t="shared" si="30"/>
        <v>0</v>
      </c>
      <c r="W78" s="74">
        <f t="shared" si="31"/>
        <v>0</v>
      </c>
      <c r="X78" s="74">
        <f t="shared" si="32"/>
        <v>0</v>
      </c>
      <c r="Y78" s="74">
        <f t="shared" si="33"/>
        <v>0</v>
      </c>
      <c r="Z78" s="74">
        <f t="shared" si="34"/>
        <v>0</v>
      </c>
      <c r="AA78" s="74">
        <f t="shared" si="35"/>
        <v>0</v>
      </c>
      <c r="AB78" s="74">
        <f t="shared" si="36"/>
        <v>0</v>
      </c>
      <c r="AC78" s="74">
        <f t="shared" si="37"/>
        <v>0</v>
      </c>
      <c r="AD78" s="74">
        <f t="shared" si="38"/>
        <v>0</v>
      </c>
      <c r="AE78" s="74">
        <f t="shared" si="39"/>
        <v>0</v>
      </c>
      <c r="AF78" s="74">
        <f t="shared" si="40"/>
        <v>0</v>
      </c>
      <c r="AG78" s="74">
        <f t="shared" si="41"/>
        <v>0</v>
      </c>
      <c r="AH78" s="6" t="s">
        <v>31</v>
      </c>
    </row>
    <row r="79" spans="1:34">
      <c r="A79" s="162" t="s">
        <v>1530</v>
      </c>
      <c r="B79" s="155" t="s">
        <v>1531</v>
      </c>
      <c r="C79" s="160">
        <v>359.1</v>
      </c>
      <c r="D79" s="160">
        <v>1502.94</v>
      </c>
      <c r="E79" s="160">
        <v>987.63</v>
      </c>
      <c r="F79" s="160">
        <v>714.02</v>
      </c>
      <c r="G79" s="160">
        <v>-6</v>
      </c>
      <c r="H79" s="160">
        <v>325</v>
      </c>
      <c r="I79" s="160">
        <v>1483.34</v>
      </c>
      <c r="J79" s="160">
        <v>1805.36</v>
      </c>
      <c r="K79" s="160">
        <v>1051</v>
      </c>
      <c r="L79" s="160">
        <v>1693.2</v>
      </c>
      <c r="M79" s="160">
        <v>20.8</v>
      </c>
      <c r="N79" s="160">
        <v>200</v>
      </c>
      <c r="O79" s="160">
        <v>10136.39</v>
      </c>
      <c r="Q79" s="73">
        <v>4</v>
      </c>
      <c r="R79" s="20" t="s">
        <v>1156</v>
      </c>
      <c r="S79" s="20" t="s">
        <v>1210</v>
      </c>
      <c r="U79" s="74">
        <f t="shared" si="29"/>
        <v>359.1</v>
      </c>
      <c r="V79" s="74">
        <f t="shared" si="30"/>
        <v>1502.94</v>
      </c>
      <c r="W79" s="74">
        <f t="shared" si="31"/>
        <v>987.63</v>
      </c>
      <c r="X79" s="74">
        <f t="shared" si="32"/>
        <v>714.02</v>
      </c>
      <c r="Y79" s="74">
        <f t="shared" si="33"/>
        <v>-6</v>
      </c>
      <c r="Z79" s="74">
        <f t="shared" si="34"/>
        <v>325</v>
      </c>
      <c r="AA79" s="74">
        <f t="shared" si="35"/>
        <v>1483.34</v>
      </c>
      <c r="AB79" s="74">
        <f t="shared" si="36"/>
        <v>1805.36</v>
      </c>
      <c r="AC79" s="74">
        <f t="shared" si="37"/>
        <v>1051</v>
      </c>
      <c r="AD79" s="74">
        <f t="shared" si="38"/>
        <v>1693.2</v>
      </c>
      <c r="AE79" s="74">
        <f t="shared" si="39"/>
        <v>20.8</v>
      </c>
      <c r="AF79" s="74">
        <f t="shared" si="40"/>
        <v>200</v>
      </c>
      <c r="AG79" s="74">
        <f t="shared" si="41"/>
        <v>10136.39</v>
      </c>
      <c r="AH79" s="6" t="s">
        <v>31</v>
      </c>
    </row>
    <row r="80" spans="1:34">
      <c r="A80" s="162" t="s">
        <v>1532</v>
      </c>
      <c r="B80" s="155" t="s">
        <v>38</v>
      </c>
      <c r="C80" s="160">
        <v>0</v>
      </c>
      <c r="D80" s="160">
        <v>0</v>
      </c>
      <c r="E80" s="160">
        <v>0</v>
      </c>
      <c r="F80" s="160">
        <v>0</v>
      </c>
      <c r="G80" s="160">
        <v>0</v>
      </c>
      <c r="H80" s="160">
        <v>0</v>
      </c>
      <c r="I80" s="160">
        <v>0</v>
      </c>
      <c r="J80" s="160">
        <v>0</v>
      </c>
      <c r="K80" s="160">
        <v>25</v>
      </c>
      <c r="L80" s="160">
        <v>0</v>
      </c>
      <c r="M80" s="160">
        <v>0</v>
      </c>
      <c r="N80" s="160">
        <v>0</v>
      </c>
      <c r="O80" s="160">
        <v>25</v>
      </c>
      <c r="Q80" s="73">
        <v>4</v>
      </c>
      <c r="R80" s="20" t="s">
        <v>1156</v>
      </c>
      <c r="S80" s="20" t="s">
        <v>1210</v>
      </c>
      <c r="U80" s="74">
        <f t="shared" si="29"/>
        <v>0</v>
      </c>
      <c r="V80" s="74">
        <f t="shared" si="30"/>
        <v>0</v>
      </c>
      <c r="W80" s="74">
        <f t="shared" si="31"/>
        <v>0</v>
      </c>
      <c r="X80" s="74">
        <f t="shared" si="32"/>
        <v>0</v>
      </c>
      <c r="Y80" s="74">
        <f t="shared" si="33"/>
        <v>0</v>
      </c>
      <c r="Z80" s="74">
        <f t="shared" si="34"/>
        <v>0</v>
      </c>
      <c r="AA80" s="74">
        <f t="shared" si="35"/>
        <v>0</v>
      </c>
      <c r="AB80" s="74">
        <f t="shared" si="36"/>
        <v>0</v>
      </c>
      <c r="AC80" s="74">
        <f t="shared" si="37"/>
        <v>25</v>
      </c>
      <c r="AD80" s="74">
        <f t="shared" si="38"/>
        <v>0</v>
      </c>
      <c r="AE80" s="74">
        <f t="shared" si="39"/>
        <v>0</v>
      </c>
      <c r="AF80" s="74">
        <f t="shared" si="40"/>
        <v>0</v>
      </c>
      <c r="AG80" s="74">
        <f t="shared" si="41"/>
        <v>25</v>
      </c>
      <c r="AH80" s="6" t="s">
        <v>31</v>
      </c>
    </row>
    <row r="81" spans="1:34">
      <c r="A81" s="162" t="s">
        <v>1533</v>
      </c>
      <c r="B81" s="155" t="s">
        <v>1534</v>
      </c>
      <c r="C81" s="160">
        <v>1018.38</v>
      </c>
      <c r="D81" s="160">
        <v>1425.81</v>
      </c>
      <c r="E81" s="160">
        <v>800</v>
      </c>
      <c r="F81" s="160">
        <v>535.49</v>
      </c>
      <c r="G81" s="160">
        <v>800</v>
      </c>
      <c r="H81" s="160">
        <v>706.45</v>
      </c>
      <c r="I81" s="160">
        <v>313.23</v>
      </c>
      <c r="J81" s="160">
        <v>300</v>
      </c>
      <c r="K81" s="160">
        <v>800</v>
      </c>
      <c r="L81" s="160">
        <v>1906.67</v>
      </c>
      <c r="M81" s="160">
        <v>945.16</v>
      </c>
      <c r="N81" s="160">
        <v>-730</v>
      </c>
      <c r="O81" s="160">
        <v>8821.19</v>
      </c>
      <c r="Q81" s="73">
        <v>4</v>
      </c>
      <c r="R81" s="20" t="s">
        <v>1156</v>
      </c>
      <c r="S81" s="20" t="s">
        <v>1210</v>
      </c>
      <c r="U81" s="74">
        <f t="shared" si="29"/>
        <v>1018.38</v>
      </c>
      <c r="V81" s="74">
        <f t="shared" si="30"/>
        <v>1425.81</v>
      </c>
      <c r="W81" s="74">
        <f t="shared" si="31"/>
        <v>800</v>
      </c>
      <c r="X81" s="74">
        <f t="shared" si="32"/>
        <v>535.49</v>
      </c>
      <c r="Y81" s="74">
        <f t="shared" si="33"/>
        <v>800</v>
      </c>
      <c r="Z81" s="74">
        <f t="shared" si="34"/>
        <v>706.45</v>
      </c>
      <c r="AA81" s="74">
        <f t="shared" si="35"/>
        <v>313.23</v>
      </c>
      <c r="AB81" s="74">
        <f t="shared" si="36"/>
        <v>300</v>
      </c>
      <c r="AC81" s="74">
        <f t="shared" si="37"/>
        <v>800</v>
      </c>
      <c r="AD81" s="74">
        <f t="shared" si="38"/>
        <v>1906.67</v>
      </c>
      <c r="AE81" s="74">
        <f t="shared" si="39"/>
        <v>945.16</v>
      </c>
      <c r="AF81" s="74">
        <f t="shared" si="40"/>
        <v>-730</v>
      </c>
      <c r="AG81" s="74">
        <f t="shared" si="41"/>
        <v>8821.19</v>
      </c>
      <c r="AH81" s="6" t="s">
        <v>31</v>
      </c>
    </row>
    <row r="82" spans="1:34">
      <c r="A82" s="162" t="s">
        <v>1535</v>
      </c>
      <c r="B82" s="155" t="s">
        <v>1536</v>
      </c>
      <c r="C82" s="160">
        <v>120</v>
      </c>
      <c r="D82" s="160">
        <v>40</v>
      </c>
      <c r="E82" s="160">
        <v>120</v>
      </c>
      <c r="F82" s="160">
        <v>-40</v>
      </c>
      <c r="G82" s="160">
        <v>0</v>
      </c>
      <c r="H82" s="160">
        <v>120</v>
      </c>
      <c r="I82" s="160">
        <v>40</v>
      </c>
      <c r="J82" s="160">
        <v>40</v>
      </c>
      <c r="K82" s="160">
        <v>40</v>
      </c>
      <c r="L82" s="160">
        <v>80</v>
      </c>
      <c r="M82" s="160">
        <v>0</v>
      </c>
      <c r="N82" s="160">
        <v>160</v>
      </c>
      <c r="O82" s="160">
        <v>720</v>
      </c>
      <c r="Q82" s="73">
        <v>4</v>
      </c>
      <c r="R82" s="20" t="s">
        <v>1156</v>
      </c>
      <c r="S82" s="20" t="s">
        <v>1210</v>
      </c>
      <c r="U82" s="74">
        <f t="shared" si="29"/>
        <v>120</v>
      </c>
      <c r="V82" s="74">
        <f t="shared" si="30"/>
        <v>40</v>
      </c>
      <c r="W82" s="74">
        <f t="shared" si="31"/>
        <v>120</v>
      </c>
      <c r="X82" s="74">
        <f t="shared" si="32"/>
        <v>-40</v>
      </c>
      <c r="Y82" s="74">
        <f t="shared" si="33"/>
        <v>0</v>
      </c>
      <c r="Z82" s="74">
        <f t="shared" si="34"/>
        <v>120</v>
      </c>
      <c r="AA82" s="74">
        <f t="shared" si="35"/>
        <v>40</v>
      </c>
      <c r="AB82" s="74">
        <f t="shared" si="36"/>
        <v>40</v>
      </c>
      <c r="AC82" s="74">
        <f t="shared" si="37"/>
        <v>40</v>
      </c>
      <c r="AD82" s="74">
        <f t="shared" si="38"/>
        <v>80</v>
      </c>
      <c r="AE82" s="74">
        <f t="shared" si="39"/>
        <v>0</v>
      </c>
      <c r="AF82" s="74">
        <f t="shared" si="40"/>
        <v>160</v>
      </c>
      <c r="AG82" s="74">
        <f t="shared" si="41"/>
        <v>720</v>
      </c>
      <c r="AH82" s="6" t="s">
        <v>31</v>
      </c>
    </row>
    <row r="83" spans="1:34">
      <c r="A83" s="162" t="s">
        <v>1537</v>
      </c>
      <c r="B83" s="155" t="s">
        <v>1538</v>
      </c>
      <c r="C83" s="160">
        <v>0</v>
      </c>
      <c r="D83" s="160">
        <v>0</v>
      </c>
      <c r="E83" s="160">
        <v>0</v>
      </c>
      <c r="F83" s="160">
        <v>0</v>
      </c>
      <c r="G83" s="160">
        <v>0</v>
      </c>
      <c r="H83" s="160">
        <v>0</v>
      </c>
      <c r="I83" s="160">
        <v>0</v>
      </c>
      <c r="J83" s="160">
        <v>0</v>
      </c>
      <c r="K83" s="160">
        <v>0</v>
      </c>
      <c r="L83" s="160">
        <v>0</v>
      </c>
      <c r="M83" s="160">
        <v>0</v>
      </c>
      <c r="N83" s="160">
        <v>0</v>
      </c>
      <c r="O83" s="160">
        <v>0</v>
      </c>
      <c r="Q83" s="73">
        <v>4</v>
      </c>
      <c r="R83" s="20" t="s">
        <v>1156</v>
      </c>
      <c r="S83" s="20" t="s">
        <v>1210</v>
      </c>
      <c r="U83" s="74">
        <f t="shared" si="29"/>
        <v>0</v>
      </c>
      <c r="V83" s="74">
        <f t="shared" si="30"/>
        <v>0</v>
      </c>
      <c r="W83" s="74">
        <f t="shared" si="31"/>
        <v>0</v>
      </c>
      <c r="X83" s="74">
        <f t="shared" si="32"/>
        <v>0</v>
      </c>
      <c r="Y83" s="74">
        <f t="shared" si="33"/>
        <v>0</v>
      </c>
      <c r="Z83" s="74">
        <f t="shared" si="34"/>
        <v>0</v>
      </c>
      <c r="AA83" s="74">
        <f t="shared" si="35"/>
        <v>0</v>
      </c>
      <c r="AB83" s="74">
        <f t="shared" si="36"/>
        <v>0</v>
      </c>
      <c r="AC83" s="74">
        <f t="shared" si="37"/>
        <v>0</v>
      </c>
      <c r="AD83" s="74">
        <f t="shared" si="38"/>
        <v>0</v>
      </c>
      <c r="AE83" s="74">
        <f t="shared" si="39"/>
        <v>0</v>
      </c>
      <c r="AF83" s="74">
        <f t="shared" si="40"/>
        <v>0</v>
      </c>
      <c r="AG83" s="74">
        <f t="shared" si="41"/>
        <v>0</v>
      </c>
      <c r="AH83" s="6" t="s">
        <v>31</v>
      </c>
    </row>
    <row r="84" spans="1:34">
      <c r="A84" s="162" t="s">
        <v>1539</v>
      </c>
      <c r="B84" s="155" t="s">
        <v>1250</v>
      </c>
      <c r="C84" s="160">
        <v>0</v>
      </c>
      <c r="D84" s="160">
        <v>100</v>
      </c>
      <c r="E84" s="160">
        <v>100</v>
      </c>
      <c r="F84" s="160">
        <v>0</v>
      </c>
      <c r="G84" s="160">
        <v>0</v>
      </c>
      <c r="H84" s="160">
        <v>0</v>
      </c>
      <c r="I84" s="160">
        <v>0</v>
      </c>
      <c r="J84" s="160">
        <v>0</v>
      </c>
      <c r="K84" s="160">
        <v>300</v>
      </c>
      <c r="L84" s="160">
        <v>500</v>
      </c>
      <c r="M84" s="160">
        <v>100</v>
      </c>
      <c r="N84" s="160">
        <v>200</v>
      </c>
      <c r="O84" s="160">
        <v>1300</v>
      </c>
      <c r="Q84" s="73">
        <v>4</v>
      </c>
      <c r="R84" s="20" t="s">
        <v>1156</v>
      </c>
      <c r="S84" s="20" t="s">
        <v>1210</v>
      </c>
      <c r="U84" s="74">
        <f t="shared" si="29"/>
        <v>0</v>
      </c>
      <c r="V84" s="74">
        <f t="shared" si="30"/>
        <v>100</v>
      </c>
      <c r="W84" s="74">
        <f t="shared" si="31"/>
        <v>100</v>
      </c>
      <c r="X84" s="74">
        <f t="shared" si="32"/>
        <v>0</v>
      </c>
      <c r="Y84" s="74">
        <f t="shared" si="33"/>
        <v>0</v>
      </c>
      <c r="Z84" s="74">
        <f t="shared" si="34"/>
        <v>0</v>
      </c>
      <c r="AA84" s="74">
        <f t="shared" si="35"/>
        <v>0</v>
      </c>
      <c r="AB84" s="74">
        <f t="shared" si="36"/>
        <v>0</v>
      </c>
      <c r="AC84" s="74">
        <f t="shared" si="37"/>
        <v>300</v>
      </c>
      <c r="AD84" s="74">
        <f t="shared" si="38"/>
        <v>500</v>
      </c>
      <c r="AE84" s="74">
        <f t="shared" si="39"/>
        <v>100</v>
      </c>
      <c r="AF84" s="74">
        <f t="shared" si="40"/>
        <v>200</v>
      </c>
      <c r="AG84" s="74">
        <f t="shared" si="41"/>
        <v>1300</v>
      </c>
      <c r="AH84" s="6" t="s">
        <v>31</v>
      </c>
    </row>
    <row r="85" spans="1:34">
      <c r="A85" s="162" t="s">
        <v>1540</v>
      </c>
      <c r="B85" s="155" t="s">
        <v>35</v>
      </c>
      <c r="C85" s="160">
        <v>929.03</v>
      </c>
      <c r="D85" s="160">
        <v>778.9</v>
      </c>
      <c r="E85" s="160">
        <v>800</v>
      </c>
      <c r="F85" s="160">
        <v>750.81</v>
      </c>
      <c r="G85" s="160">
        <v>950</v>
      </c>
      <c r="H85" s="160">
        <v>875</v>
      </c>
      <c r="I85" s="160">
        <v>1050</v>
      </c>
      <c r="J85" s="160">
        <v>1075</v>
      </c>
      <c r="K85" s="160">
        <v>1148.3900000000001</v>
      </c>
      <c r="L85" s="160">
        <v>1106.46</v>
      </c>
      <c r="M85" s="160">
        <v>1133.8800000000001</v>
      </c>
      <c r="N85" s="160">
        <v>1119.17</v>
      </c>
      <c r="O85" s="160">
        <v>11716.64</v>
      </c>
      <c r="Q85" s="73">
        <v>4</v>
      </c>
      <c r="R85" s="20" t="s">
        <v>1156</v>
      </c>
      <c r="S85" s="20" t="s">
        <v>1210</v>
      </c>
      <c r="U85" s="74">
        <f t="shared" si="29"/>
        <v>929.03</v>
      </c>
      <c r="V85" s="74">
        <f t="shared" si="30"/>
        <v>778.9</v>
      </c>
      <c r="W85" s="74">
        <f t="shared" si="31"/>
        <v>800</v>
      </c>
      <c r="X85" s="74">
        <f t="shared" si="32"/>
        <v>750.81</v>
      </c>
      <c r="Y85" s="74">
        <f t="shared" si="33"/>
        <v>950</v>
      </c>
      <c r="Z85" s="74">
        <f t="shared" si="34"/>
        <v>875</v>
      </c>
      <c r="AA85" s="74">
        <f t="shared" si="35"/>
        <v>1050</v>
      </c>
      <c r="AB85" s="74">
        <f t="shared" si="36"/>
        <v>1075</v>
      </c>
      <c r="AC85" s="74">
        <f t="shared" si="37"/>
        <v>1148.3900000000001</v>
      </c>
      <c r="AD85" s="74">
        <f t="shared" si="38"/>
        <v>1106.46</v>
      </c>
      <c r="AE85" s="74">
        <f t="shared" si="39"/>
        <v>1133.8800000000001</v>
      </c>
      <c r="AF85" s="74">
        <f t="shared" si="40"/>
        <v>1119.17</v>
      </c>
      <c r="AG85" s="74">
        <f t="shared" si="41"/>
        <v>11716.64</v>
      </c>
      <c r="AH85" s="6" t="s">
        <v>31</v>
      </c>
    </row>
    <row r="86" spans="1:34">
      <c r="A86" s="162" t="s">
        <v>1541</v>
      </c>
      <c r="B86" s="155" t="s">
        <v>1542</v>
      </c>
      <c r="C86" s="160">
        <v>0</v>
      </c>
      <c r="D86" s="160">
        <v>0</v>
      </c>
      <c r="E86" s="160">
        <v>0</v>
      </c>
      <c r="F86" s="160">
        <v>0</v>
      </c>
      <c r="G86" s="160">
        <v>0</v>
      </c>
      <c r="H86" s="160">
        <v>0</v>
      </c>
      <c r="I86" s="160">
        <v>0</v>
      </c>
      <c r="J86" s="160">
        <v>0</v>
      </c>
      <c r="K86" s="160">
        <v>0</v>
      </c>
      <c r="L86" s="160">
        <v>0</v>
      </c>
      <c r="M86" s="160">
        <v>0</v>
      </c>
      <c r="N86" s="160">
        <v>0</v>
      </c>
      <c r="O86" s="160">
        <v>0</v>
      </c>
      <c r="Q86" s="73">
        <v>4</v>
      </c>
      <c r="R86" s="20" t="s">
        <v>1156</v>
      </c>
      <c r="S86" s="20" t="s">
        <v>1210</v>
      </c>
      <c r="U86" s="74">
        <f t="shared" si="29"/>
        <v>0</v>
      </c>
      <c r="V86" s="74">
        <f t="shared" si="30"/>
        <v>0</v>
      </c>
      <c r="W86" s="74">
        <f t="shared" si="31"/>
        <v>0</v>
      </c>
      <c r="X86" s="74">
        <f t="shared" si="32"/>
        <v>0</v>
      </c>
      <c r="Y86" s="74">
        <f t="shared" si="33"/>
        <v>0</v>
      </c>
      <c r="Z86" s="74">
        <f t="shared" si="34"/>
        <v>0</v>
      </c>
      <c r="AA86" s="74">
        <f t="shared" si="35"/>
        <v>0</v>
      </c>
      <c r="AB86" s="74">
        <f t="shared" si="36"/>
        <v>0</v>
      </c>
      <c r="AC86" s="74">
        <f t="shared" si="37"/>
        <v>0</v>
      </c>
      <c r="AD86" s="74">
        <f t="shared" si="38"/>
        <v>0</v>
      </c>
      <c r="AE86" s="74">
        <f t="shared" si="39"/>
        <v>0</v>
      </c>
      <c r="AF86" s="74">
        <f t="shared" si="40"/>
        <v>0</v>
      </c>
      <c r="AG86" s="74">
        <f t="shared" si="41"/>
        <v>0</v>
      </c>
      <c r="AH86" s="6" t="s">
        <v>31</v>
      </c>
    </row>
    <row r="87" spans="1:34">
      <c r="A87" s="162" t="s">
        <v>1543</v>
      </c>
      <c r="B87" s="155" t="s">
        <v>1544</v>
      </c>
      <c r="C87" s="160">
        <v>0</v>
      </c>
      <c r="D87" s="160">
        <v>0</v>
      </c>
      <c r="E87" s="160">
        <v>0</v>
      </c>
      <c r="F87" s="160">
        <v>0</v>
      </c>
      <c r="G87" s="160">
        <v>0</v>
      </c>
      <c r="H87" s="160">
        <v>0</v>
      </c>
      <c r="I87" s="160">
        <v>0</v>
      </c>
      <c r="J87" s="160">
        <v>0</v>
      </c>
      <c r="K87" s="160">
        <v>0</v>
      </c>
      <c r="L87" s="160">
        <v>0</v>
      </c>
      <c r="M87" s="160">
        <v>0</v>
      </c>
      <c r="N87" s="160">
        <v>0</v>
      </c>
      <c r="O87" s="160">
        <v>0</v>
      </c>
      <c r="Q87" s="73">
        <v>4</v>
      </c>
      <c r="R87" s="20" t="s">
        <v>1156</v>
      </c>
      <c r="S87" s="20" t="s">
        <v>1210</v>
      </c>
      <c r="U87" s="74">
        <f t="shared" si="29"/>
        <v>0</v>
      </c>
      <c r="V87" s="74">
        <f t="shared" si="30"/>
        <v>0</v>
      </c>
      <c r="W87" s="74">
        <f t="shared" si="31"/>
        <v>0</v>
      </c>
      <c r="X87" s="74">
        <f t="shared" si="32"/>
        <v>0</v>
      </c>
      <c r="Y87" s="74">
        <f t="shared" si="33"/>
        <v>0</v>
      </c>
      <c r="Z87" s="74">
        <f t="shared" si="34"/>
        <v>0</v>
      </c>
      <c r="AA87" s="74">
        <f t="shared" si="35"/>
        <v>0</v>
      </c>
      <c r="AB87" s="74">
        <f t="shared" si="36"/>
        <v>0</v>
      </c>
      <c r="AC87" s="74">
        <f t="shared" si="37"/>
        <v>0</v>
      </c>
      <c r="AD87" s="74">
        <f t="shared" si="38"/>
        <v>0</v>
      </c>
      <c r="AE87" s="74">
        <f t="shared" si="39"/>
        <v>0</v>
      </c>
      <c r="AF87" s="74">
        <f t="shared" si="40"/>
        <v>0</v>
      </c>
      <c r="AG87" s="74">
        <f t="shared" si="41"/>
        <v>0</v>
      </c>
      <c r="AH87" s="6" t="s">
        <v>31</v>
      </c>
    </row>
    <row r="88" spans="1:34">
      <c r="A88" s="162" t="s">
        <v>1545</v>
      </c>
      <c r="B88" s="155" t="s">
        <v>1546</v>
      </c>
      <c r="C88" s="160">
        <v>0</v>
      </c>
      <c r="D88" s="160">
        <v>0</v>
      </c>
      <c r="E88" s="160">
        <v>0</v>
      </c>
      <c r="F88" s="160">
        <v>0</v>
      </c>
      <c r="G88" s="160">
        <v>0</v>
      </c>
      <c r="H88" s="160">
        <v>0</v>
      </c>
      <c r="I88" s="160">
        <v>0</v>
      </c>
      <c r="J88" s="160">
        <v>0</v>
      </c>
      <c r="K88" s="160">
        <v>0</v>
      </c>
      <c r="L88" s="160">
        <v>0</v>
      </c>
      <c r="M88" s="160">
        <v>0</v>
      </c>
      <c r="N88" s="160">
        <v>0</v>
      </c>
      <c r="O88" s="160">
        <v>0</v>
      </c>
      <c r="Q88" s="73">
        <v>4</v>
      </c>
      <c r="R88" s="20" t="s">
        <v>1156</v>
      </c>
      <c r="S88" s="20" t="s">
        <v>1210</v>
      </c>
      <c r="U88" s="74">
        <f t="shared" si="29"/>
        <v>0</v>
      </c>
      <c r="V88" s="74">
        <f t="shared" si="30"/>
        <v>0</v>
      </c>
      <c r="W88" s="74">
        <f t="shared" si="31"/>
        <v>0</v>
      </c>
      <c r="X88" s="74">
        <f t="shared" si="32"/>
        <v>0</v>
      </c>
      <c r="Y88" s="74">
        <f t="shared" si="33"/>
        <v>0</v>
      </c>
      <c r="Z88" s="74">
        <f t="shared" si="34"/>
        <v>0</v>
      </c>
      <c r="AA88" s="74">
        <f t="shared" si="35"/>
        <v>0</v>
      </c>
      <c r="AB88" s="74">
        <f t="shared" si="36"/>
        <v>0</v>
      </c>
      <c r="AC88" s="74">
        <f t="shared" si="37"/>
        <v>0</v>
      </c>
      <c r="AD88" s="74">
        <f t="shared" si="38"/>
        <v>0</v>
      </c>
      <c r="AE88" s="74">
        <f t="shared" si="39"/>
        <v>0</v>
      </c>
      <c r="AF88" s="74">
        <f t="shared" si="40"/>
        <v>0</v>
      </c>
      <c r="AG88" s="74">
        <f t="shared" si="41"/>
        <v>0</v>
      </c>
      <c r="AH88" s="6" t="s">
        <v>31</v>
      </c>
    </row>
    <row r="89" spans="1:34">
      <c r="A89" s="162" t="s">
        <v>1547</v>
      </c>
      <c r="B89" s="155" t="s">
        <v>1548</v>
      </c>
      <c r="C89" s="160">
        <v>0</v>
      </c>
      <c r="D89" s="160">
        <v>0</v>
      </c>
      <c r="E89" s="160">
        <v>0</v>
      </c>
      <c r="F89" s="160">
        <v>0</v>
      </c>
      <c r="G89" s="160">
        <v>0</v>
      </c>
      <c r="H89" s="160">
        <v>0</v>
      </c>
      <c r="I89" s="160">
        <v>0</v>
      </c>
      <c r="J89" s="160">
        <v>0</v>
      </c>
      <c r="K89" s="160">
        <v>0</v>
      </c>
      <c r="L89" s="160">
        <v>0</v>
      </c>
      <c r="M89" s="160">
        <v>0</v>
      </c>
      <c r="N89" s="160">
        <v>0</v>
      </c>
      <c r="O89" s="160">
        <v>0</v>
      </c>
      <c r="Q89" s="73">
        <v>4</v>
      </c>
      <c r="R89" s="20" t="s">
        <v>1156</v>
      </c>
      <c r="S89" s="20" t="s">
        <v>1210</v>
      </c>
      <c r="U89" s="74">
        <f t="shared" si="29"/>
        <v>0</v>
      </c>
      <c r="V89" s="74">
        <f t="shared" si="30"/>
        <v>0</v>
      </c>
      <c r="W89" s="74">
        <f t="shared" si="31"/>
        <v>0</v>
      </c>
      <c r="X89" s="74">
        <f t="shared" si="32"/>
        <v>0</v>
      </c>
      <c r="Y89" s="74">
        <f t="shared" si="33"/>
        <v>0</v>
      </c>
      <c r="Z89" s="74">
        <f t="shared" si="34"/>
        <v>0</v>
      </c>
      <c r="AA89" s="74">
        <f t="shared" si="35"/>
        <v>0</v>
      </c>
      <c r="AB89" s="74">
        <f t="shared" si="36"/>
        <v>0</v>
      </c>
      <c r="AC89" s="74">
        <f t="shared" si="37"/>
        <v>0</v>
      </c>
      <c r="AD89" s="74">
        <f t="shared" si="38"/>
        <v>0</v>
      </c>
      <c r="AE89" s="74">
        <f t="shared" si="39"/>
        <v>0</v>
      </c>
      <c r="AF89" s="74">
        <f t="shared" si="40"/>
        <v>0</v>
      </c>
      <c r="AG89" s="74">
        <f t="shared" si="41"/>
        <v>0</v>
      </c>
      <c r="AH89" s="6" t="s">
        <v>31</v>
      </c>
    </row>
    <row r="90" spans="1:34">
      <c r="A90" s="162" t="s">
        <v>1549</v>
      </c>
      <c r="B90" s="155" t="s">
        <v>1550</v>
      </c>
      <c r="C90" s="160">
        <v>0</v>
      </c>
      <c r="D90" s="160">
        <v>0</v>
      </c>
      <c r="E90" s="160">
        <v>0</v>
      </c>
      <c r="F90" s="160">
        <v>0</v>
      </c>
      <c r="G90" s="160">
        <v>0</v>
      </c>
      <c r="H90" s="160">
        <v>0</v>
      </c>
      <c r="I90" s="160">
        <v>0</v>
      </c>
      <c r="J90" s="160">
        <v>0</v>
      </c>
      <c r="K90" s="160">
        <v>0</v>
      </c>
      <c r="L90" s="160">
        <v>0</v>
      </c>
      <c r="M90" s="160">
        <v>0</v>
      </c>
      <c r="N90" s="160">
        <v>0</v>
      </c>
      <c r="O90" s="160">
        <v>0</v>
      </c>
      <c r="Q90" s="73">
        <v>4</v>
      </c>
      <c r="R90" s="20" t="s">
        <v>1156</v>
      </c>
      <c r="S90" s="20" t="s">
        <v>1210</v>
      </c>
      <c r="U90" s="74">
        <f t="shared" si="29"/>
        <v>0</v>
      </c>
      <c r="V90" s="74">
        <f t="shared" si="30"/>
        <v>0</v>
      </c>
      <c r="W90" s="74">
        <f t="shared" si="31"/>
        <v>0</v>
      </c>
      <c r="X90" s="74">
        <f t="shared" si="32"/>
        <v>0</v>
      </c>
      <c r="Y90" s="74">
        <f t="shared" si="33"/>
        <v>0</v>
      </c>
      <c r="Z90" s="74">
        <f t="shared" si="34"/>
        <v>0</v>
      </c>
      <c r="AA90" s="74">
        <f t="shared" si="35"/>
        <v>0</v>
      </c>
      <c r="AB90" s="74">
        <f t="shared" si="36"/>
        <v>0</v>
      </c>
      <c r="AC90" s="74">
        <f t="shared" si="37"/>
        <v>0</v>
      </c>
      <c r="AD90" s="74">
        <f t="shared" si="38"/>
        <v>0</v>
      </c>
      <c r="AE90" s="74">
        <f t="shared" si="39"/>
        <v>0</v>
      </c>
      <c r="AF90" s="74">
        <f t="shared" si="40"/>
        <v>0</v>
      </c>
      <c r="AG90" s="74">
        <f t="shared" si="41"/>
        <v>0</v>
      </c>
      <c r="AH90" s="6" t="s">
        <v>31</v>
      </c>
    </row>
    <row r="91" spans="1:34">
      <c r="A91" s="162" t="s">
        <v>1551</v>
      </c>
      <c r="B91" s="155" t="s">
        <v>1552</v>
      </c>
      <c r="C91" s="160">
        <v>0</v>
      </c>
      <c r="D91" s="160">
        <v>0</v>
      </c>
      <c r="E91" s="160">
        <v>0</v>
      </c>
      <c r="F91" s="160">
        <v>0</v>
      </c>
      <c r="G91" s="160">
        <v>0</v>
      </c>
      <c r="H91" s="160">
        <v>0</v>
      </c>
      <c r="I91" s="160">
        <v>0</v>
      </c>
      <c r="J91" s="160">
        <v>0</v>
      </c>
      <c r="K91" s="160">
        <v>0</v>
      </c>
      <c r="L91" s="160">
        <v>0</v>
      </c>
      <c r="M91" s="160">
        <v>0</v>
      </c>
      <c r="N91" s="160">
        <v>0</v>
      </c>
      <c r="O91" s="160">
        <v>0</v>
      </c>
      <c r="Q91" s="73">
        <v>4</v>
      </c>
      <c r="R91" s="20" t="s">
        <v>1156</v>
      </c>
      <c r="S91" s="20" t="s">
        <v>1210</v>
      </c>
      <c r="U91" s="74">
        <f t="shared" si="29"/>
        <v>0</v>
      </c>
      <c r="V91" s="74">
        <f t="shared" si="30"/>
        <v>0</v>
      </c>
      <c r="W91" s="74">
        <f t="shared" si="31"/>
        <v>0</v>
      </c>
      <c r="X91" s="74">
        <f t="shared" si="32"/>
        <v>0</v>
      </c>
      <c r="Y91" s="74">
        <f t="shared" si="33"/>
        <v>0</v>
      </c>
      <c r="Z91" s="74">
        <f t="shared" si="34"/>
        <v>0</v>
      </c>
      <c r="AA91" s="74">
        <f t="shared" si="35"/>
        <v>0</v>
      </c>
      <c r="AB91" s="74">
        <f t="shared" si="36"/>
        <v>0</v>
      </c>
      <c r="AC91" s="74">
        <f t="shared" si="37"/>
        <v>0</v>
      </c>
      <c r="AD91" s="74">
        <f t="shared" si="38"/>
        <v>0</v>
      </c>
      <c r="AE91" s="74">
        <f t="shared" si="39"/>
        <v>0</v>
      </c>
      <c r="AF91" s="74">
        <f t="shared" si="40"/>
        <v>0</v>
      </c>
      <c r="AG91" s="74">
        <f t="shared" si="41"/>
        <v>0</v>
      </c>
      <c r="AH91" s="6" t="s">
        <v>31</v>
      </c>
    </row>
    <row r="92" spans="1:34">
      <c r="A92" s="162" t="s">
        <v>1553</v>
      </c>
      <c r="B92" s="155" t="s">
        <v>1554</v>
      </c>
      <c r="C92" s="160">
        <v>0</v>
      </c>
      <c r="D92" s="160">
        <v>0</v>
      </c>
      <c r="E92" s="160">
        <v>0</v>
      </c>
      <c r="F92" s="160">
        <v>0</v>
      </c>
      <c r="G92" s="160">
        <v>0</v>
      </c>
      <c r="H92" s="160">
        <v>0</v>
      </c>
      <c r="I92" s="160">
        <v>0</v>
      </c>
      <c r="J92" s="160">
        <v>0</v>
      </c>
      <c r="K92" s="160">
        <v>0</v>
      </c>
      <c r="L92" s="160">
        <v>0</v>
      </c>
      <c r="M92" s="160">
        <v>0</v>
      </c>
      <c r="N92" s="160">
        <v>0</v>
      </c>
      <c r="O92" s="160">
        <v>0</v>
      </c>
      <c r="Q92" s="73">
        <v>4</v>
      </c>
      <c r="R92" s="20" t="s">
        <v>1156</v>
      </c>
      <c r="S92" s="20" t="s">
        <v>1210</v>
      </c>
      <c r="U92" s="74">
        <f t="shared" si="29"/>
        <v>0</v>
      </c>
      <c r="V92" s="74">
        <f t="shared" si="30"/>
        <v>0</v>
      </c>
      <c r="W92" s="74">
        <f t="shared" si="31"/>
        <v>0</v>
      </c>
      <c r="X92" s="74">
        <f t="shared" si="32"/>
        <v>0</v>
      </c>
      <c r="Y92" s="74">
        <f t="shared" si="33"/>
        <v>0</v>
      </c>
      <c r="Z92" s="74">
        <f t="shared" si="34"/>
        <v>0</v>
      </c>
      <c r="AA92" s="74">
        <f t="shared" si="35"/>
        <v>0</v>
      </c>
      <c r="AB92" s="74">
        <f t="shared" si="36"/>
        <v>0</v>
      </c>
      <c r="AC92" s="74">
        <f t="shared" si="37"/>
        <v>0</v>
      </c>
      <c r="AD92" s="74">
        <f t="shared" si="38"/>
        <v>0</v>
      </c>
      <c r="AE92" s="74">
        <f t="shared" si="39"/>
        <v>0</v>
      </c>
      <c r="AF92" s="74">
        <f t="shared" si="40"/>
        <v>0</v>
      </c>
      <c r="AG92" s="74">
        <f t="shared" si="41"/>
        <v>0</v>
      </c>
      <c r="AH92" s="6" t="s">
        <v>31</v>
      </c>
    </row>
    <row r="93" spans="1:34">
      <c r="A93" s="162" t="s">
        <v>1555</v>
      </c>
      <c r="B93" s="155" t="s">
        <v>1556</v>
      </c>
      <c r="C93" s="160">
        <v>0</v>
      </c>
      <c r="D93" s="160">
        <v>0</v>
      </c>
      <c r="E93" s="160">
        <v>0</v>
      </c>
      <c r="F93" s="160">
        <v>0</v>
      </c>
      <c r="G93" s="160">
        <v>0</v>
      </c>
      <c r="H93" s="160">
        <v>0</v>
      </c>
      <c r="I93" s="160">
        <v>0</v>
      </c>
      <c r="J93" s="160">
        <v>0</v>
      </c>
      <c r="K93" s="160">
        <v>0</v>
      </c>
      <c r="L93" s="160">
        <v>0</v>
      </c>
      <c r="M93" s="160">
        <v>0</v>
      </c>
      <c r="N93" s="160">
        <v>0</v>
      </c>
      <c r="O93" s="160">
        <v>0</v>
      </c>
      <c r="Q93" s="73">
        <v>4</v>
      </c>
      <c r="R93" s="20" t="s">
        <v>1156</v>
      </c>
      <c r="S93" s="20" t="s">
        <v>1210</v>
      </c>
      <c r="U93" s="74">
        <f t="shared" si="29"/>
        <v>0</v>
      </c>
      <c r="V93" s="74">
        <f t="shared" si="30"/>
        <v>0</v>
      </c>
      <c r="W93" s="74">
        <f t="shared" si="31"/>
        <v>0</v>
      </c>
      <c r="X93" s="74">
        <f t="shared" si="32"/>
        <v>0</v>
      </c>
      <c r="Y93" s="74">
        <f t="shared" si="33"/>
        <v>0</v>
      </c>
      <c r="Z93" s="74">
        <f t="shared" si="34"/>
        <v>0</v>
      </c>
      <c r="AA93" s="74">
        <f t="shared" si="35"/>
        <v>0</v>
      </c>
      <c r="AB93" s="74">
        <f t="shared" si="36"/>
        <v>0</v>
      </c>
      <c r="AC93" s="74">
        <f t="shared" si="37"/>
        <v>0</v>
      </c>
      <c r="AD93" s="74">
        <f t="shared" si="38"/>
        <v>0</v>
      </c>
      <c r="AE93" s="74">
        <f t="shared" si="39"/>
        <v>0</v>
      </c>
      <c r="AF93" s="74">
        <f t="shared" si="40"/>
        <v>0</v>
      </c>
      <c r="AG93" s="74">
        <f t="shared" si="41"/>
        <v>0</v>
      </c>
      <c r="AH93" s="6" t="s">
        <v>31</v>
      </c>
    </row>
    <row r="94" spans="1:34">
      <c r="A94" s="162" t="s">
        <v>1557</v>
      </c>
      <c r="B94" s="155" t="s">
        <v>1558</v>
      </c>
      <c r="C94" s="160">
        <v>0</v>
      </c>
      <c r="D94" s="160">
        <v>0</v>
      </c>
      <c r="E94" s="160">
        <v>0</v>
      </c>
      <c r="F94" s="160">
        <v>0</v>
      </c>
      <c r="G94" s="160">
        <v>0</v>
      </c>
      <c r="H94" s="160">
        <v>0</v>
      </c>
      <c r="I94" s="160">
        <v>0</v>
      </c>
      <c r="J94" s="160">
        <v>0</v>
      </c>
      <c r="K94" s="160">
        <v>0</v>
      </c>
      <c r="L94" s="160">
        <v>0</v>
      </c>
      <c r="M94" s="160">
        <v>0</v>
      </c>
      <c r="N94" s="160">
        <v>0</v>
      </c>
      <c r="O94" s="160">
        <v>0</v>
      </c>
      <c r="Q94" s="73">
        <v>4</v>
      </c>
      <c r="R94" s="20" t="s">
        <v>1156</v>
      </c>
      <c r="S94" s="20" t="s">
        <v>1210</v>
      </c>
      <c r="U94" s="74">
        <f t="shared" si="29"/>
        <v>0</v>
      </c>
      <c r="V94" s="74">
        <f t="shared" si="30"/>
        <v>0</v>
      </c>
      <c r="W94" s="74">
        <f t="shared" si="31"/>
        <v>0</v>
      </c>
      <c r="X94" s="74">
        <f t="shared" si="32"/>
        <v>0</v>
      </c>
      <c r="Y94" s="74">
        <f t="shared" si="33"/>
        <v>0</v>
      </c>
      <c r="Z94" s="74">
        <f t="shared" si="34"/>
        <v>0</v>
      </c>
      <c r="AA94" s="74">
        <f t="shared" si="35"/>
        <v>0</v>
      </c>
      <c r="AB94" s="74">
        <f t="shared" si="36"/>
        <v>0</v>
      </c>
      <c r="AC94" s="74">
        <f t="shared" si="37"/>
        <v>0</v>
      </c>
      <c r="AD94" s="74">
        <f t="shared" si="38"/>
        <v>0</v>
      </c>
      <c r="AE94" s="74">
        <f t="shared" si="39"/>
        <v>0</v>
      </c>
      <c r="AF94" s="74">
        <f t="shared" si="40"/>
        <v>0</v>
      </c>
      <c r="AG94" s="74">
        <f t="shared" si="41"/>
        <v>0</v>
      </c>
      <c r="AH94" s="6" t="s">
        <v>31</v>
      </c>
    </row>
    <row r="95" spans="1:34">
      <c r="A95" s="162" t="s">
        <v>1559</v>
      </c>
      <c r="B95" s="155" t="s">
        <v>1560</v>
      </c>
      <c r="C95" s="160">
        <v>232.23</v>
      </c>
      <c r="D95" s="160">
        <v>277.44</v>
      </c>
      <c r="E95" s="160">
        <v>354.43</v>
      </c>
      <c r="F95" s="160">
        <v>496.24</v>
      </c>
      <c r="G95" s="160">
        <v>672.39</v>
      </c>
      <c r="H95" s="160">
        <v>1288.8800000000001</v>
      </c>
      <c r="I95" s="160">
        <v>1180.3699999999999</v>
      </c>
      <c r="J95" s="160">
        <v>1261.9100000000001</v>
      </c>
      <c r="K95" s="160">
        <v>1510.44</v>
      </c>
      <c r="L95" s="160">
        <v>1136.27</v>
      </c>
      <c r="M95" s="160">
        <v>2570.0500000000002</v>
      </c>
      <c r="N95" s="160">
        <v>2425.81</v>
      </c>
      <c r="O95" s="160">
        <v>13406.46</v>
      </c>
      <c r="Q95" s="73">
        <v>4</v>
      </c>
      <c r="R95" s="20" t="s">
        <v>1156</v>
      </c>
      <c r="S95" s="20" t="s">
        <v>1210</v>
      </c>
      <c r="U95" s="74">
        <f t="shared" si="29"/>
        <v>232.23</v>
      </c>
      <c r="V95" s="74">
        <f t="shared" si="30"/>
        <v>277.44</v>
      </c>
      <c r="W95" s="74">
        <f t="shared" si="31"/>
        <v>354.43</v>
      </c>
      <c r="X95" s="74">
        <f t="shared" si="32"/>
        <v>496.24</v>
      </c>
      <c r="Y95" s="74">
        <f t="shared" si="33"/>
        <v>672.39</v>
      </c>
      <c r="Z95" s="74">
        <f t="shared" si="34"/>
        <v>1288.8800000000001</v>
      </c>
      <c r="AA95" s="74">
        <f t="shared" si="35"/>
        <v>1180.3699999999999</v>
      </c>
      <c r="AB95" s="74">
        <f t="shared" si="36"/>
        <v>1261.9100000000001</v>
      </c>
      <c r="AC95" s="74">
        <f t="shared" si="37"/>
        <v>1510.44</v>
      </c>
      <c r="AD95" s="74">
        <f t="shared" si="38"/>
        <v>1136.27</v>
      </c>
      <c r="AE95" s="74">
        <f t="shared" si="39"/>
        <v>2570.0500000000002</v>
      </c>
      <c r="AF95" s="74">
        <f t="shared" si="40"/>
        <v>2425.81</v>
      </c>
      <c r="AG95" s="74">
        <f t="shared" si="41"/>
        <v>13406.46</v>
      </c>
      <c r="AH95" s="6" t="s">
        <v>36</v>
      </c>
    </row>
    <row r="96" spans="1:34">
      <c r="A96" s="162" t="s">
        <v>1561</v>
      </c>
      <c r="B96" s="155" t="s">
        <v>1562</v>
      </c>
      <c r="C96" s="160">
        <v>0</v>
      </c>
      <c r="D96" s="160">
        <v>0</v>
      </c>
      <c r="E96" s="160">
        <v>0</v>
      </c>
      <c r="F96" s="160">
        <v>0</v>
      </c>
      <c r="G96" s="160">
        <v>0</v>
      </c>
      <c r="H96" s="160">
        <v>0</v>
      </c>
      <c r="I96" s="160">
        <v>0</v>
      </c>
      <c r="J96" s="160">
        <v>0</v>
      </c>
      <c r="K96" s="160">
        <v>0</v>
      </c>
      <c r="L96" s="160">
        <v>0</v>
      </c>
      <c r="M96" s="160">
        <v>0</v>
      </c>
      <c r="N96" s="160">
        <v>0</v>
      </c>
      <c r="O96" s="160">
        <v>0</v>
      </c>
      <c r="Q96" s="73">
        <v>4</v>
      </c>
      <c r="R96" s="20" t="s">
        <v>1156</v>
      </c>
      <c r="S96" s="20" t="s">
        <v>1210</v>
      </c>
      <c r="U96" s="74">
        <f t="shared" si="29"/>
        <v>0</v>
      </c>
      <c r="V96" s="74">
        <f t="shared" si="30"/>
        <v>0</v>
      </c>
      <c r="W96" s="74">
        <f t="shared" si="31"/>
        <v>0</v>
      </c>
      <c r="X96" s="74">
        <f t="shared" si="32"/>
        <v>0</v>
      </c>
      <c r="Y96" s="74">
        <f t="shared" si="33"/>
        <v>0</v>
      </c>
      <c r="Z96" s="74">
        <f t="shared" si="34"/>
        <v>0</v>
      </c>
      <c r="AA96" s="74">
        <f t="shared" si="35"/>
        <v>0</v>
      </c>
      <c r="AB96" s="74">
        <f t="shared" si="36"/>
        <v>0</v>
      </c>
      <c r="AC96" s="74">
        <f t="shared" si="37"/>
        <v>0</v>
      </c>
      <c r="AD96" s="74">
        <f t="shared" si="38"/>
        <v>0</v>
      </c>
      <c r="AE96" s="74">
        <f t="shared" si="39"/>
        <v>0</v>
      </c>
      <c r="AF96" s="74">
        <f t="shared" si="40"/>
        <v>0</v>
      </c>
      <c r="AG96" s="74">
        <f t="shared" si="41"/>
        <v>0</v>
      </c>
      <c r="AH96" s="6" t="s">
        <v>36</v>
      </c>
    </row>
    <row r="97" spans="1:34">
      <c r="A97" s="162" t="s">
        <v>1563</v>
      </c>
      <c r="B97" s="155" t="s">
        <v>1564</v>
      </c>
      <c r="C97" s="160">
        <v>2996.64</v>
      </c>
      <c r="D97" s="160">
        <v>2723.82</v>
      </c>
      <c r="E97" s="160">
        <v>3531.47</v>
      </c>
      <c r="F97" s="160">
        <v>3871.41</v>
      </c>
      <c r="G97" s="160">
        <v>4128.0600000000004</v>
      </c>
      <c r="H97" s="160">
        <v>5073.7700000000004</v>
      </c>
      <c r="I97" s="160">
        <v>5640.15</v>
      </c>
      <c r="J97" s="160">
        <v>5743.12</v>
      </c>
      <c r="K97" s="160">
        <v>6771.4</v>
      </c>
      <c r="L97" s="160">
        <v>8546.94</v>
      </c>
      <c r="M97" s="160">
        <v>9140.17</v>
      </c>
      <c r="N97" s="160">
        <v>10996.48</v>
      </c>
      <c r="O97" s="160">
        <v>69163.429999999993</v>
      </c>
      <c r="Q97" s="73">
        <v>4</v>
      </c>
      <c r="R97" s="20" t="s">
        <v>1156</v>
      </c>
      <c r="S97" s="20" t="s">
        <v>1210</v>
      </c>
      <c r="U97" s="74">
        <f t="shared" si="29"/>
        <v>2996.64</v>
      </c>
      <c r="V97" s="74">
        <f t="shared" si="30"/>
        <v>2723.82</v>
      </c>
      <c r="W97" s="74">
        <f t="shared" si="31"/>
        <v>3531.47</v>
      </c>
      <c r="X97" s="74">
        <f t="shared" si="32"/>
        <v>3871.41</v>
      </c>
      <c r="Y97" s="74">
        <f t="shared" si="33"/>
        <v>4128.0600000000004</v>
      </c>
      <c r="Z97" s="74">
        <f t="shared" si="34"/>
        <v>5073.7700000000004</v>
      </c>
      <c r="AA97" s="74">
        <f t="shared" si="35"/>
        <v>5640.15</v>
      </c>
      <c r="AB97" s="74">
        <f t="shared" si="36"/>
        <v>5743.12</v>
      </c>
      <c r="AC97" s="74">
        <f t="shared" si="37"/>
        <v>6771.4</v>
      </c>
      <c r="AD97" s="74">
        <f t="shared" si="38"/>
        <v>8546.94</v>
      </c>
      <c r="AE97" s="74">
        <f t="shared" si="39"/>
        <v>9140.17</v>
      </c>
      <c r="AF97" s="74">
        <f t="shared" si="40"/>
        <v>10996.48</v>
      </c>
      <c r="AG97" s="74">
        <f t="shared" si="41"/>
        <v>69163.429999999993</v>
      </c>
      <c r="AH97" s="6" t="s">
        <v>36</v>
      </c>
    </row>
    <row r="98" spans="1:34">
      <c r="A98" s="162" t="s">
        <v>1565</v>
      </c>
      <c r="B98" s="155" t="s">
        <v>1566</v>
      </c>
      <c r="C98" s="160">
        <v>659.64</v>
      </c>
      <c r="D98" s="160">
        <v>626.57000000000005</v>
      </c>
      <c r="E98" s="160">
        <v>778.32</v>
      </c>
      <c r="F98" s="160">
        <v>976.04</v>
      </c>
      <c r="G98" s="160">
        <v>1020.02</v>
      </c>
      <c r="H98" s="160">
        <v>1205.01</v>
      </c>
      <c r="I98" s="160">
        <v>1411.8</v>
      </c>
      <c r="J98" s="160">
        <v>1235.43</v>
      </c>
      <c r="K98" s="160">
        <v>1339.44</v>
      </c>
      <c r="L98" s="160">
        <v>1329.35</v>
      </c>
      <c r="M98" s="160">
        <v>1316.99</v>
      </c>
      <c r="N98" s="160">
        <v>1314.3</v>
      </c>
      <c r="O98" s="160">
        <v>13212.91</v>
      </c>
      <c r="Q98" s="73">
        <v>4</v>
      </c>
      <c r="R98" s="20" t="s">
        <v>1156</v>
      </c>
      <c r="S98" s="20" t="s">
        <v>1210</v>
      </c>
      <c r="U98" s="74">
        <f t="shared" si="29"/>
        <v>659.64</v>
      </c>
      <c r="V98" s="74">
        <f t="shared" si="30"/>
        <v>626.57000000000005</v>
      </c>
      <c r="W98" s="74">
        <f t="shared" si="31"/>
        <v>778.32</v>
      </c>
      <c r="X98" s="74">
        <f t="shared" si="32"/>
        <v>976.04</v>
      </c>
      <c r="Y98" s="74">
        <f t="shared" si="33"/>
        <v>1020.02</v>
      </c>
      <c r="Z98" s="74">
        <f t="shared" si="34"/>
        <v>1205.01</v>
      </c>
      <c r="AA98" s="74">
        <f t="shared" si="35"/>
        <v>1411.8</v>
      </c>
      <c r="AB98" s="74">
        <f t="shared" si="36"/>
        <v>1235.43</v>
      </c>
      <c r="AC98" s="74">
        <f t="shared" si="37"/>
        <v>1339.44</v>
      </c>
      <c r="AD98" s="74">
        <f t="shared" si="38"/>
        <v>1329.35</v>
      </c>
      <c r="AE98" s="74">
        <f t="shared" si="39"/>
        <v>1316.99</v>
      </c>
      <c r="AF98" s="74">
        <f t="shared" si="40"/>
        <v>1314.3</v>
      </c>
      <c r="AG98" s="74">
        <f t="shared" si="41"/>
        <v>13212.91</v>
      </c>
      <c r="AH98" s="6" t="s">
        <v>36</v>
      </c>
    </row>
    <row r="99" spans="1:34">
      <c r="A99" s="162" t="s">
        <v>1567</v>
      </c>
      <c r="B99" s="155" t="s">
        <v>1568</v>
      </c>
      <c r="C99" s="160">
        <v>253.71</v>
      </c>
      <c r="D99" s="160">
        <v>240.99</v>
      </c>
      <c r="E99" s="160">
        <v>299.36</v>
      </c>
      <c r="F99" s="160">
        <v>375.39</v>
      </c>
      <c r="G99" s="160">
        <v>392.31</v>
      </c>
      <c r="H99" s="160">
        <v>473.22</v>
      </c>
      <c r="I99" s="160">
        <v>543</v>
      </c>
      <c r="J99" s="160">
        <v>475.16</v>
      </c>
      <c r="K99" s="160">
        <v>515.16</v>
      </c>
      <c r="L99" s="160">
        <v>511.29</v>
      </c>
      <c r="M99" s="160">
        <v>506.54</v>
      </c>
      <c r="N99" s="160">
        <v>506.34</v>
      </c>
      <c r="O99" s="160">
        <v>5092.47</v>
      </c>
      <c r="Q99" s="73">
        <v>4</v>
      </c>
      <c r="R99" s="20" t="s">
        <v>1156</v>
      </c>
      <c r="S99" s="20" t="s">
        <v>1210</v>
      </c>
      <c r="U99" s="74">
        <f t="shared" si="29"/>
        <v>253.71</v>
      </c>
      <c r="V99" s="74">
        <f t="shared" si="30"/>
        <v>240.99</v>
      </c>
      <c r="W99" s="74">
        <f t="shared" si="31"/>
        <v>299.36</v>
      </c>
      <c r="X99" s="74">
        <f t="shared" si="32"/>
        <v>375.39</v>
      </c>
      <c r="Y99" s="74">
        <f t="shared" si="33"/>
        <v>392.31</v>
      </c>
      <c r="Z99" s="74">
        <f t="shared" si="34"/>
        <v>473.22</v>
      </c>
      <c r="AA99" s="74">
        <f t="shared" si="35"/>
        <v>543</v>
      </c>
      <c r="AB99" s="74">
        <f t="shared" si="36"/>
        <v>475.16</v>
      </c>
      <c r="AC99" s="74">
        <f t="shared" si="37"/>
        <v>515.16</v>
      </c>
      <c r="AD99" s="74">
        <f t="shared" si="38"/>
        <v>511.29</v>
      </c>
      <c r="AE99" s="74">
        <f t="shared" si="39"/>
        <v>506.54</v>
      </c>
      <c r="AF99" s="74">
        <f t="shared" si="40"/>
        <v>506.34</v>
      </c>
      <c r="AG99" s="74">
        <f t="shared" si="41"/>
        <v>5092.47</v>
      </c>
      <c r="AH99" s="6" t="s">
        <v>36</v>
      </c>
    </row>
    <row r="100" spans="1:34">
      <c r="A100" s="162" t="s">
        <v>1569</v>
      </c>
      <c r="B100" s="155" t="s">
        <v>1570</v>
      </c>
      <c r="C100" s="160">
        <v>0</v>
      </c>
      <c r="D100" s="160">
        <v>0</v>
      </c>
      <c r="E100" s="160">
        <v>0</v>
      </c>
      <c r="F100" s="160">
        <v>0</v>
      </c>
      <c r="G100" s="160">
        <v>0</v>
      </c>
      <c r="H100" s="160">
        <v>0</v>
      </c>
      <c r="I100" s="160">
        <v>0</v>
      </c>
      <c r="J100" s="160">
        <v>0</v>
      </c>
      <c r="K100" s="160">
        <v>0</v>
      </c>
      <c r="L100" s="160">
        <v>0</v>
      </c>
      <c r="M100" s="160">
        <v>0</v>
      </c>
      <c r="N100" s="160">
        <v>0</v>
      </c>
      <c r="O100" s="160">
        <v>0</v>
      </c>
      <c r="Q100" s="73">
        <v>4</v>
      </c>
      <c r="R100" s="20" t="s">
        <v>1156</v>
      </c>
      <c r="S100" s="20" t="s">
        <v>1210</v>
      </c>
      <c r="U100" s="74">
        <f t="shared" si="29"/>
        <v>0</v>
      </c>
      <c r="V100" s="74">
        <f t="shared" si="30"/>
        <v>0</v>
      </c>
      <c r="W100" s="74">
        <f t="shared" si="31"/>
        <v>0</v>
      </c>
      <c r="X100" s="74">
        <f t="shared" si="32"/>
        <v>0</v>
      </c>
      <c r="Y100" s="74">
        <f t="shared" si="33"/>
        <v>0</v>
      </c>
      <c r="Z100" s="74">
        <f t="shared" si="34"/>
        <v>0</v>
      </c>
      <c r="AA100" s="74">
        <f t="shared" si="35"/>
        <v>0</v>
      </c>
      <c r="AB100" s="74">
        <f t="shared" si="36"/>
        <v>0</v>
      </c>
      <c r="AC100" s="74">
        <f t="shared" si="37"/>
        <v>0</v>
      </c>
      <c r="AD100" s="74">
        <f t="shared" si="38"/>
        <v>0</v>
      </c>
      <c r="AE100" s="74">
        <f t="shared" si="39"/>
        <v>0</v>
      </c>
      <c r="AF100" s="74">
        <f t="shared" si="40"/>
        <v>0</v>
      </c>
      <c r="AG100" s="74">
        <f t="shared" si="41"/>
        <v>0</v>
      </c>
      <c r="AH100" s="6" t="s">
        <v>36</v>
      </c>
    </row>
    <row r="101" spans="1:34">
      <c r="A101" s="162" t="s">
        <v>1571</v>
      </c>
      <c r="B101" s="155" t="s">
        <v>1572</v>
      </c>
      <c r="C101" s="160">
        <v>0</v>
      </c>
      <c r="D101" s="160">
        <v>0</v>
      </c>
      <c r="E101" s="160">
        <v>0</v>
      </c>
      <c r="F101" s="160">
        <v>0</v>
      </c>
      <c r="G101" s="160">
        <v>0</v>
      </c>
      <c r="H101" s="160">
        <v>0</v>
      </c>
      <c r="I101" s="160">
        <v>0</v>
      </c>
      <c r="J101" s="160">
        <v>0</v>
      </c>
      <c r="K101" s="160">
        <v>0</v>
      </c>
      <c r="L101" s="160">
        <v>0</v>
      </c>
      <c r="M101" s="160">
        <v>0</v>
      </c>
      <c r="N101" s="160">
        <v>0</v>
      </c>
      <c r="O101" s="160">
        <v>0</v>
      </c>
      <c r="Q101" s="73">
        <v>4</v>
      </c>
      <c r="R101" s="20" t="s">
        <v>1156</v>
      </c>
      <c r="S101" s="20" t="s">
        <v>1210</v>
      </c>
      <c r="U101" s="74">
        <f t="shared" si="29"/>
        <v>0</v>
      </c>
      <c r="V101" s="74">
        <f t="shared" si="30"/>
        <v>0</v>
      </c>
      <c r="W101" s="74">
        <f t="shared" si="31"/>
        <v>0</v>
      </c>
      <c r="X101" s="74">
        <f t="shared" si="32"/>
        <v>0</v>
      </c>
      <c r="Y101" s="74">
        <f t="shared" si="33"/>
        <v>0</v>
      </c>
      <c r="Z101" s="74">
        <f t="shared" si="34"/>
        <v>0</v>
      </c>
      <c r="AA101" s="74">
        <f t="shared" si="35"/>
        <v>0</v>
      </c>
      <c r="AB101" s="74">
        <f t="shared" si="36"/>
        <v>0</v>
      </c>
      <c r="AC101" s="74">
        <f t="shared" si="37"/>
        <v>0</v>
      </c>
      <c r="AD101" s="74">
        <f t="shared" si="38"/>
        <v>0</v>
      </c>
      <c r="AE101" s="74">
        <f t="shared" si="39"/>
        <v>0</v>
      </c>
      <c r="AF101" s="74">
        <f t="shared" si="40"/>
        <v>0</v>
      </c>
      <c r="AG101" s="74">
        <f t="shared" si="41"/>
        <v>0</v>
      </c>
      <c r="AH101" s="6" t="s">
        <v>36</v>
      </c>
    </row>
    <row r="102" spans="1:34">
      <c r="A102" s="162" t="s">
        <v>1573</v>
      </c>
      <c r="B102" s="155" t="s">
        <v>1574</v>
      </c>
      <c r="C102" s="160">
        <v>312</v>
      </c>
      <c r="D102" s="160">
        <v>331.5</v>
      </c>
      <c r="E102" s="160">
        <v>390</v>
      </c>
      <c r="F102" s="160">
        <v>513.5</v>
      </c>
      <c r="G102" s="160">
        <v>520</v>
      </c>
      <c r="H102" s="160">
        <v>624</v>
      </c>
      <c r="I102" s="160">
        <v>689</v>
      </c>
      <c r="J102" s="160">
        <v>624</v>
      </c>
      <c r="K102" s="160">
        <v>669.5</v>
      </c>
      <c r="L102" s="160">
        <v>669.5</v>
      </c>
      <c r="M102" s="160">
        <v>643.5</v>
      </c>
      <c r="N102" s="160">
        <v>669.5</v>
      </c>
      <c r="O102" s="160">
        <v>6656</v>
      </c>
      <c r="Q102" s="73">
        <v>4</v>
      </c>
      <c r="R102" s="20" t="s">
        <v>1156</v>
      </c>
      <c r="S102" s="20" t="s">
        <v>1210</v>
      </c>
      <c r="U102" s="74">
        <f t="shared" si="29"/>
        <v>312</v>
      </c>
      <c r="V102" s="74">
        <f t="shared" si="30"/>
        <v>331.5</v>
      </c>
      <c r="W102" s="74">
        <f t="shared" si="31"/>
        <v>390</v>
      </c>
      <c r="X102" s="74">
        <f t="shared" si="32"/>
        <v>513.5</v>
      </c>
      <c r="Y102" s="74">
        <f t="shared" si="33"/>
        <v>520</v>
      </c>
      <c r="Z102" s="74">
        <f t="shared" si="34"/>
        <v>624</v>
      </c>
      <c r="AA102" s="74">
        <f t="shared" si="35"/>
        <v>689</v>
      </c>
      <c r="AB102" s="74">
        <f t="shared" si="36"/>
        <v>624</v>
      </c>
      <c r="AC102" s="74">
        <f t="shared" si="37"/>
        <v>669.5</v>
      </c>
      <c r="AD102" s="74">
        <f t="shared" si="38"/>
        <v>669.5</v>
      </c>
      <c r="AE102" s="74">
        <f t="shared" si="39"/>
        <v>643.5</v>
      </c>
      <c r="AF102" s="74">
        <f t="shared" si="40"/>
        <v>669.5</v>
      </c>
      <c r="AG102" s="74">
        <f t="shared" si="41"/>
        <v>6656</v>
      </c>
      <c r="AH102" s="6" t="s">
        <v>36</v>
      </c>
    </row>
    <row r="103" spans="1:34">
      <c r="A103" s="162" t="s">
        <v>1575</v>
      </c>
      <c r="B103" s="155" t="s">
        <v>1576</v>
      </c>
      <c r="C103" s="160">
        <v>0</v>
      </c>
      <c r="D103" s="160">
        <v>0</v>
      </c>
      <c r="E103" s="160">
        <v>0</v>
      </c>
      <c r="F103" s="160">
        <v>0</v>
      </c>
      <c r="G103" s="160">
        <v>0</v>
      </c>
      <c r="H103" s="160">
        <v>0</v>
      </c>
      <c r="I103" s="160">
        <v>0</v>
      </c>
      <c r="J103" s="160">
        <v>0</v>
      </c>
      <c r="K103" s="160">
        <v>0</v>
      </c>
      <c r="L103" s="160">
        <v>0</v>
      </c>
      <c r="M103" s="160">
        <v>0</v>
      </c>
      <c r="N103" s="160">
        <v>0</v>
      </c>
      <c r="O103" s="160">
        <v>0</v>
      </c>
      <c r="Q103" s="73">
        <v>4</v>
      </c>
      <c r="R103" s="20" t="s">
        <v>1156</v>
      </c>
      <c r="S103" s="20" t="s">
        <v>1210</v>
      </c>
      <c r="U103" s="74">
        <f t="shared" si="29"/>
        <v>0</v>
      </c>
      <c r="V103" s="74">
        <f t="shared" si="30"/>
        <v>0</v>
      </c>
      <c r="W103" s="74">
        <f t="shared" si="31"/>
        <v>0</v>
      </c>
      <c r="X103" s="74">
        <f t="shared" si="32"/>
        <v>0</v>
      </c>
      <c r="Y103" s="74">
        <f t="shared" si="33"/>
        <v>0</v>
      </c>
      <c r="Z103" s="74">
        <f t="shared" si="34"/>
        <v>0</v>
      </c>
      <c r="AA103" s="74">
        <f t="shared" si="35"/>
        <v>0</v>
      </c>
      <c r="AB103" s="74">
        <f t="shared" si="36"/>
        <v>0</v>
      </c>
      <c r="AC103" s="74">
        <f t="shared" si="37"/>
        <v>0</v>
      </c>
      <c r="AD103" s="74">
        <f t="shared" si="38"/>
        <v>0</v>
      </c>
      <c r="AE103" s="74">
        <f t="shared" si="39"/>
        <v>0</v>
      </c>
      <c r="AF103" s="74">
        <f t="shared" si="40"/>
        <v>0</v>
      </c>
      <c r="AG103" s="74">
        <f t="shared" si="41"/>
        <v>0</v>
      </c>
      <c r="AH103" s="6" t="s">
        <v>31</v>
      </c>
    </row>
    <row r="104" spans="1:34">
      <c r="A104" s="162" t="s">
        <v>1577</v>
      </c>
      <c r="B104" s="155" t="s">
        <v>1578</v>
      </c>
      <c r="C104" s="160">
        <v>0</v>
      </c>
      <c r="D104" s="160">
        <v>0</v>
      </c>
      <c r="E104" s="160">
        <v>0</v>
      </c>
      <c r="F104" s="160">
        <v>0</v>
      </c>
      <c r="G104" s="160">
        <v>0</v>
      </c>
      <c r="H104" s="160">
        <v>0</v>
      </c>
      <c r="I104" s="160">
        <v>0</v>
      </c>
      <c r="J104" s="160">
        <v>0</v>
      </c>
      <c r="K104" s="160">
        <v>0</v>
      </c>
      <c r="L104" s="160">
        <v>0</v>
      </c>
      <c r="M104" s="160">
        <v>0</v>
      </c>
      <c r="N104" s="160">
        <v>0</v>
      </c>
      <c r="O104" s="160">
        <v>0</v>
      </c>
      <c r="Q104" s="73">
        <v>4</v>
      </c>
      <c r="R104" s="20" t="s">
        <v>1156</v>
      </c>
      <c r="S104" s="20" t="s">
        <v>1210</v>
      </c>
      <c r="U104" s="74">
        <f t="shared" si="29"/>
        <v>0</v>
      </c>
      <c r="V104" s="74">
        <f t="shared" si="30"/>
        <v>0</v>
      </c>
      <c r="W104" s="74">
        <f t="shared" si="31"/>
        <v>0</v>
      </c>
      <c r="X104" s="74">
        <f t="shared" si="32"/>
        <v>0</v>
      </c>
      <c r="Y104" s="74">
        <f t="shared" si="33"/>
        <v>0</v>
      </c>
      <c r="Z104" s="74">
        <f t="shared" si="34"/>
        <v>0</v>
      </c>
      <c r="AA104" s="74">
        <f t="shared" si="35"/>
        <v>0</v>
      </c>
      <c r="AB104" s="74">
        <f t="shared" si="36"/>
        <v>0</v>
      </c>
      <c r="AC104" s="74">
        <f t="shared" si="37"/>
        <v>0</v>
      </c>
      <c r="AD104" s="74">
        <f t="shared" si="38"/>
        <v>0</v>
      </c>
      <c r="AE104" s="74">
        <f t="shared" si="39"/>
        <v>0</v>
      </c>
      <c r="AF104" s="74">
        <f t="shared" si="40"/>
        <v>0</v>
      </c>
      <c r="AG104" s="74">
        <f t="shared" si="41"/>
        <v>0</v>
      </c>
      <c r="AH104" s="6" t="s">
        <v>31</v>
      </c>
    </row>
    <row r="105" spans="1:34">
      <c r="A105" s="162" t="s">
        <v>1579</v>
      </c>
      <c r="B105" s="155" t="s">
        <v>1580</v>
      </c>
      <c r="C105" s="160">
        <v>0</v>
      </c>
      <c r="D105" s="160">
        <v>0</v>
      </c>
      <c r="E105" s="160">
        <v>0</v>
      </c>
      <c r="F105" s="160">
        <v>0</v>
      </c>
      <c r="G105" s="160">
        <v>0</v>
      </c>
      <c r="H105" s="160">
        <v>0</v>
      </c>
      <c r="I105" s="160">
        <v>0</v>
      </c>
      <c r="J105" s="160">
        <v>0</v>
      </c>
      <c r="K105" s="160">
        <v>0</v>
      </c>
      <c r="L105" s="160">
        <v>0</v>
      </c>
      <c r="M105" s="160">
        <v>0</v>
      </c>
      <c r="N105" s="160">
        <v>0</v>
      </c>
      <c r="O105" s="160">
        <v>0</v>
      </c>
      <c r="Q105" s="73">
        <v>4</v>
      </c>
      <c r="R105" s="20" t="s">
        <v>1156</v>
      </c>
      <c r="S105" s="20" t="s">
        <v>1210</v>
      </c>
      <c r="U105" s="74">
        <f t="shared" ref="U105:U110" si="42">IF(5 = Q105, C105 * -1, C105)</f>
        <v>0</v>
      </c>
      <c r="V105" s="74">
        <f t="shared" ref="V105:V110" si="43">IF(5 = Q105, D105 * -1, D105)</f>
        <v>0</v>
      </c>
      <c r="W105" s="74">
        <f t="shared" ref="W105:W110" si="44">IF(5 = Q105, E105 * -1, E105)</f>
        <v>0</v>
      </c>
      <c r="X105" s="74">
        <f t="shared" ref="X105:X110" si="45">IF(5 = Q105, F105 * -1, F105)</f>
        <v>0</v>
      </c>
      <c r="Y105" s="74">
        <f t="shared" ref="Y105:Y110" si="46">IF(5 = Q105, G105 * -1, G105)</f>
        <v>0</v>
      </c>
      <c r="Z105" s="74">
        <f t="shared" ref="Z105:Z110" si="47">IF(5 = Q105, H105 * -1, H105)</f>
        <v>0</v>
      </c>
      <c r="AA105" s="74">
        <f t="shared" ref="AA105:AA110" si="48">IF(5 = Q105, I105 * -1, I105)</f>
        <v>0</v>
      </c>
      <c r="AB105" s="74">
        <f t="shared" ref="AB105:AB110" si="49">IF(5 = Q105, J105 * -1, J105)</f>
        <v>0</v>
      </c>
      <c r="AC105" s="74">
        <f t="shared" ref="AC105:AC110" si="50">IF(5 = Q105, K105 * -1, K105)</f>
        <v>0</v>
      </c>
      <c r="AD105" s="74">
        <f t="shared" ref="AD105:AD110" si="51">IF(5 = Q105, L105 * -1, L105)</f>
        <v>0</v>
      </c>
      <c r="AE105" s="74">
        <f t="shared" ref="AE105:AE110" si="52">IF(5 = Q105, M105 * -1, M105)</f>
        <v>0</v>
      </c>
      <c r="AF105" s="74">
        <f t="shared" ref="AF105:AF110" si="53">IF(5 = Q105, N105 * -1, N105)</f>
        <v>0</v>
      </c>
      <c r="AG105" s="74">
        <f t="shared" ref="AG105:AG110" si="54">IF(5 = Q105, O105 * -1, O105)</f>
        <v>0</v>
      </c>
      <c r="AH105" s="6" t="s">
        <v>31</v>
      </c>
    </row>
    <row r="106" spans="1:34">
      <c r="A106" s="162" t="s">
        <v>1581</v>
      </c>
      <c r="B106" s="155" t="s">
        <v>1582</v>
      </c>
      <c r="C106" s="160">
        <v>0</v>
      </c>
      <c r="D106" s="160">
        <v>0</v>
      </c>
      <c r="E106" s="160">
        <v>0</v>
      </c>
      <c r="F106" s="160">
        <v>0</v>
      </c>
      <c r="G106" s="160">
        <v>0</v>
      </c>
      <c r="H106" s="160">
        <v>0</v>
      </c>
      <c r="I106" s="160">
        <v>0</v>
      </c>
      <c r="J106" s="160">
        <v>0</v>
      </c>
      <c r="K106" s="160">
        <v>0</v>
      </c>
      <c r="L106" s="160">
        <v>0</v>
      </c>
      <c r="M106" s="160">
        <v>0</v>
      </c>
      <c r="N106" s="160">
        <v>0</v>
      </c>
      <c r="O106" s="160">
        <v>0</v>
      </c>
      <c r="Q106" s="73">
        <v>4</v>
      </c>
      <c r="R106" s="20" t="s">
        <v>1156</v>
      </c>
      <c r="S106" s="20" t="s">
        <v>1210</v>
      </c>
      <c r="U106" s="74">
        <f t="shared" si="42"/>
        <v>0</v>
      </c>
      <c r="V106" s="74">
        <f t="shared" si="43"/>
        <v>0</v>
      </c>
      <c r="W106" s="74">
        <f t="shared" si="44"/>
        <v>0</v>
      </c>
      <c r="X106" s="74">
        <f t="shared" si="45"/>
        <v>0</v>
      </c>
      <c r="Y106" s="74">
        <f t="shared" si="46"/>
        <v>0</v>
      </c>
      <c r="Z106" s="74">
        <f t="shared" si="47"/>
        <v>0</v>
      </c>
      <c r="AA106" s="74">
        <f t="shared" si="48"/>
        <v>0</v>
      </c>
      <c r="AB106" s="74">
        <f t="shared" si="49"/>
        <v>0</v>
      </c>
      <c r="AC106" s="74">
        <f t="shared" si="50"/>
        <v>0</v>
      </c>
      <c r="AD106" s="74">
        <f t="shared" si="51"/>
        <v>0</v>
      </c>
      <c r="AE106" s="74">
        <f t="shared" si="52"/>
        <v>0</v>
      </c>
      <c r="AF106" s="74">
        <f t="shared" si="53"/>
        <v>0</v>
      </c>
      <c r="AG106" s="74">
        <f t="shared" si="54"/>
        <v>0</v>
      </c>
      <c r="AH106" s="6" t="s">
        <v>31</v>
      </c>
    </row>
    <row r="107" spans="1:34">
      <c r="A107" s="162" t="s">
        <v>1583</v>
      </c>
      <c r="B107" s="155" t="s">
        <v>1584</v>
      </c>
      <c r="C107" s="160">
        <v>0</v>
      </c>
      <c r="D107" s="160">
        <v>0</v>
      </c>
      <c r="E107" s="160">
        <v>0</v>
      </c>
      <c r="F107" s="160">
        <v>146.77000000000001</v>
      </c>
      <c r="G107" s="160">
        <v>0</v>
      </c>
      <c r="H107" s="160">
        <v>0</v>
      </c>
      <c r="I107" s="160">
        <v>0</v>
      </c>
      <c r="J107" s="160">
        <v>0</v>
      </c>
      <c r="K107" s="160">
        <v>0</v>
      </c>
      <c r="L107" s="160">
        <v>0</v>
      </c>
      <c r="M107" s="160">
        <v>0</v>
      </c>
      <c r="N107" s="160">
        <v>0</v>
      </c>
      <c r="O107" s="160">
        <v>146.77000000000001</v>
      </c>
      <c r="Q107" s="73">
        <v>4</v>
      </c>
      <c r="R107" s="20" t="s">
        <v>1156</v>
      </c>
      <c r="S107" s="20" t="s">
        <v>1210</v>
      </c>
      <c r="U107" s="74">
        <f t="shared" si="42"/>
        <v>0</v>
      </c>
      <c r="V107" s="74">
        <f t="shared" si="43"/>
        <v>0</v>
      </c>
      <c r="W107" s="74">
        <f t="shared" si="44"/>
        <v>0</v>
      </c>
      <c r="X107" s="74">
        <f t="shared" si="45"/>
        <v>146.77000000000001</v>
      </c>
      <c r="Y107" s="74">
        <f t="shared" si="46"/>
        <v>0</v>
      </c>
      <c r="Z107" s="74">
        <f t="shared" si="47"/>
        <v>0</v>
      </c>
      <c r="AA107" s="74">
        <f t="shared" si="48"/>
        <v>0</v>
      </c>
      <c r="AB107" s="74">
        <f t="shared" si="49"/>
        <v>0</v>
      </c>
      <c r="AC107" s="74">
        <f t="shared" si="50"/>
        <v>0</v>
      </c>
      <c r="AD107" s="74">
        <f t="shared" si="51"/>
        <v>0</v>
      </c>
      <c r="AE107" s="74">
        <f t="shared" si="52"/>
        <v>0</v>
      </c>
      <c r="AF107" s="74">
        <f t="shared" si="53"/>
        <v>0</v>
      </c>
      <c r="AG107" s="74">
        <f t="shared" si="54"/>
        <v>146.77000000000001</v>
      </c>
      <c r="AH107" s="6" t="s">
        <v>36</v>
      </c>
    </row>
    <row r="108" spans="1:34">
      <c r="A108" s="162" t="s">
        <v>1585</v>
      </c>
      <c r="B108" s="155" t="s">
        <v>1586</v>
      </c>
      <c r="C108" s="160">
        <v>0</v>
      </c>
      <c r="D108" s="160">
        <v>0</v>
      </c>
      <c r="E108" s="160">
        <v>0</v>
      </c>
      <c r="F108" s="160">
        <v>0</v>
      </c>
      <c r="G108" s="160">
        <v>0</v>
      </c>
      <c r="H108" s="160">
        <v>0</v>
      </c>
      <c r="I108" s="160">
        <v>0</v>
      </c>
      <c r="J108" s="160">
        <v>0</v>
      </c>
      <c r="K108" s="160">
        <v>0</v>
      </c>
      <c r="L108" s="160">
        <v>0</v>
      </c>
      <c r="M108" s="160">
        <v>0</v>
      </c>
      <c r="N108" s="160">
        <v>0</v>
      </c>
      <c r="O108" s="160">
        <v>0</v>
      </c>
      <c r="Q108" s="73">
        <v>4</v>
      </c>
      <c r="R108" s="20" t="s">
        <v>1156</v>
      </c>
      <c r="S108" s="20" t="s">
        <v>1210</v>
      </c>
      <c r="U108" s="74">
        <f t="shared" si="42"/>
        <v>0</v>
      </c>
      <c r="V108" s="74">
        <f t="shared" si="43"/>
        <v>0</v>
      </c>
      <c r="W108" s="74">
        <f t="shared" si="44"/>
        <v>0</v>
      </c>
      <c r="X108" s="74">
        <f t="shared" si="45"/>
        <v>0</v>
      </c>
      <c r="Y108" s="74">
        <f t="shared" si="46"/>
        <v>0</v>
      </c>
      <c r="Z108" s="74">
        <f t="shared" si="47"/>
        <v>0</v>
      </c>
      <c r="AA108" s="74">
        <f t="shared" si="48"/>
        <v>0</v>
      </c>
      <c r="AB108" s="74">
        <f t="shared" si="49"/>
        <v>0</v>
      </c>
      <c r="AC108" s="74">
        <f t="shared" si="50"/>
        <v>0</v>
      </c>
      <c r="AD108" s="74">
        <f t="shared" si="51"/>
        <v>0</v>
      </c>
      <c r="AE108" s="74">
        <f t="shared" si="52"/>
        <v>0</v>
      </c>
      <c r="AF108" s="74">
        <f t="shared" si="53"/>
        <v>0</v>
      </c>
      <c r="AG108" s="74">
        <f t="shared" si="54"/>
        <v>0</v>
      </c>
      <c r="AH108" s="6" t="s">
        <v>31</v>
      </c>
    </row>
    <row r="109" spans="1:34">
      <c r="A109" s="162" t="s">
        <v>1587</v>
      </c>
      <c r="B109" s="155" t="s">
        <v>1588</v>
      </c>
      <c r="C109" s="160">
        <v>0</v>
      </c>
      <c r="D109" s="160">
        <v>0</v>
      </c>
      <c r="E109" s="160">
        <v>0</v>
      </c>
      <c r="F109" s="160">
        <v>0</v>
      </c>
      <c r="G109" s="160">
        <v>0</v>
      </c>
      <c r="H109" s="160">
        <v>0</v>
      </c>
      <c r="I109" s="160">
        <v>0</v>
      </c>
      <c r="J109" s="160">
        <v>0</v>
      </c>
      <c r="K109" s="160">
        <v>0</v>
      </c>
      <c r="L109" s="160">
        <v>0</v>
      </c>
      <c r="M109" s="160">
        <v>0</v>
      </c>
      <c r="N109" s="160">
        <v>0</v>
      </c>
      <c r="O109" s="160">
        <v>0</v>
      </c>
      <c r="Q109" s="73">
        <v>4</v>
      </c>
      <c r="R109" s="20" t="s">
        <v>1156</v>
      </c>
      <c r="S109" s="20" t="s">
        <v>1210</v>
      </c>
      <c r="U109" s="74">
        <f t="shared" si="42"/>
        <v>0</v>
      </c>
      <c r="V109" s="74">
        <f t="shared" si="43"/>
        <v>0</v>
      </c>
      <c r="W109" s="74">
        <f t="shared" si="44"/>
        <v>0</v>
      </c>
      <c r="X109" s="74">
        <f t="shared" si="45"/>
        <v>0</v>
      </c>
      <c r="Y109" s="74">
        <f t="shared" si="46"/>
        <v>0</v>
      </c>
      <c r="Z109" s="74">
        <f t="shared" si="47"/>
        <v>0</v>
      </c>
      <c r="AA109" s="74">
        <f t="shared" si="48"/>
        <v>0</v>
      </c>
      <c r="AB109" s="74">
        <f t="shared" si="49"/>
        <v>0</v>
      </c>
      <c r="AC109" s="74">
        <f t="shared" si="50"/>
        <v>0</v>
      </c>
      <c r="AD109" s="74">
        <f t="shared" si="51"/>
        <v>0</v>
      </c>
      <c r="AE109" s="74">
        <f t="shared" si="52"/>
        <v>0</v>
      </c>
      <c r="AF109" s="74">
        <f t="shared" si="53"/>
        <v>0</v>
      </c>
      <c r="AG109" s="74">
        <f t="shared" si="54"/>
        <v>0</v>
      </c>
      <c r="AH109" s="6" t="s">
        <v>36</v>
      </c>
    </row>
    <row r="110" spans="1:34">
      <c r="A110" s="162" t="s">
        <v>1589</v>
      </c>
      <c r="B110" s="155" t="s">
        <v>1590</v>
      </c>
      <c r="C110" s="160">
        <v>4154.57</v>
      </c>
      <c r="D110" s="160">
        <v>2886.66</v>
      </c>
      <c r="E110" s="160">
        <v>1491.24</v>
      </c>
      <c r="F110" s="160">
        <v>843.95</v>
      </c>
      <c r="G110" s="160">
        <v>597.85</v>
      </c>
      <c r="H110" s="160">
        <v>166.56</v>
      </c>
      <c r="I110" s="160">
        <v>347.85</v>
      </c>
      <c r="J110" s="160">
        <v>-7.85</v>
      </c>
      <c r="K110" s="160">
        <v>-10</v>
      </c>
      <c r="L110" s="160">
        <v>90</v>
      </c>
      <c r="M110" s="160">
        <v>-10</v>
      </c>
      <c r="N110" s="160">
        <v>80</v>
      </c>
      <c r="O110" s="160">
        <v>10630.83</v>
      </c>
      <c r="Q110" s="73">
        <v>4</v>
      </c>
      <c r="R110" s="20" t="s">
        <v>1156</v>
      </c>
      <c r="S110" s="20" t="s">
        <v>1210</v>
      </c>
      <c r="U110" s="74">
        <f t="shared" si="42"/>
        <v>4154.57</v>
      </c>
      <c r="V110" s="74">
        <f t="shared" si="43"/>
        <v>2886.66</v>
      </c>
      <c r="W110" s="74">
        <f t="shared" si="44"/>
        <v>1491.24</v>
      </c>
      <c r="X110" s="74">
        <f t="shared" si="45"/>
        <v>843.95</v>
      </c>
      <c r="Y110" s="74">
        <f t="shared" si="46"/>
        <v>597.85</v>
      </c>
      <c r="Z110" s="74">
        <f t="shared" si="47"/>
        <v>166.56</v>
      </c>
      <c r="AA110" s="74">
        <f t="shared" si="48"/>
        <v>347.85</v>
      </c>
      <c r="AB110" s="74">
        <f t="shared" si="49"/>
        <v>-7.85</v>
      </c>
      <c r="AC110" s="74">
        <f t="shared" si="50"/>
        <v>-10</v>
      </c>
      <c r="AD110" s="74">
        <f t="shared" si="51"/>
        <v>90</v>
      </c>
      <c r="AE110" s="74">
        <f t="shared" si="52"/>
        <v>-10</v>
      </c>
      <c r="AF110" s="74">
        <f t="shared" si="53"/>
        <v>80</v>
      </c>
      <c r="AG110" s="74">
        <f t="shared" si="54"/>
        <v>10630.83</v>
      </c>
      <c r="AH110" s="6" t="s">
        <v>31</v>
      </c>
    </row>
    <row r="111" spans="1:34">
      <c r="A111" s="162" t="s">
        <v>1591</v>
      </c>
      <c r="B111" s="155" t="s">
        <v>1592</v>
      </c>
      <c r="C111" s="160">
        <v>0</v>
      </c>
      <c r="D111" s="160">
        <v>0</v>
      </c>
      <c r="E111" s="160">
        <v>0</v>
      </c>
      <c r="F111" s="160">
        <v>0</v>
      </c>
      <c r="G111" s="160">
        <v>0</v>
      </c>
      <c r="H111" s="160">
        <v>0</v>
      </c>
      <c r="I111" s="160">
        <v>0</v>
      </c>
      <c r="J111" s="160">
        <v>0</v>
      </c>
      <c r="K111" s="160">
        <v>0</v>
      </c>
      <c r="L111" s="160">
        <v>0</v>
      </c>
      <c r="M111" s="160">
        <v>0</v>
      </c>
      <c r="N111" s="160">
        <v>0</v>
      </c>
      <c r="O111" s="160">
        <v>0</v>
      </c>
      <c r="Q111" s="75">
        <v>4</v>
      </c>
      <c r="R111" s="76" t="str">
        <f>R110</f>
        <v>Tides on Westcreek</v>
      </c>
      <c r="S111" s="76" t="str">
        <f>S110</f>
        <v>TOW</v>
      </c>
      <c r="T111" s="75">
        <f>T110</f>
        <v>0</v>
      </c>
      <c r="U111" s="77">
        <f t="shared" ref="U111:AG111" si="55">SUM(U41:U110)</f>
        <v>161014.78000000003</v>
      </c>
      <c r="V111" s="77">
        <f t="shared" si="55"/>
        <v>143938.84000000003</v>
      </c>
      <c r="W111" s="77">
        <f t="shared" si="55"/>
        <v>135973.33999999997</v>
      </c>
      <c r="X111" s="77">
        <f t="shared" si="55"/>
        <v>122012.55</v>
      </c>
      <c r="Y111" s="77">
        <f t="shared" si="55"/>
        <v>167210.72</v>
      </c>
      <c r="Z111" s="77">
        <f t="shared" si="55"/>
        <v>176734.61</v>
      </c>
      <c r="AA111" s="77">
        <f t="shared" si="55"/>
        <v>179109.77</v>
      </c>
      <c r="AB111" s="77">
        <f t="shared" si="55"/>
        <v>138713.93</v>
      </c>
      <c r="AC111" s="77">
        <f t="shared" si="55"/>
        <v>168680.25</v>
      </c>
      <c r="AD111" s="77">
        <f t="shared" si="55"/>
        <v>166053.50999999998</v>
      </c>
      <c r="AE111" s="77">
        <f t="shared" si="55"/>
        <v>153815.51999999999</v>
      </c>
      <c r="AF111" s="77">
        <f t="shared" si="55"/>
        <v>167115.74000000002</v>
      </c>
      <c r="AG111" s="77">
        <f t="shared" si="55"/>
        <v>1880373.5599999996</v>
      </c>
      <c r="AH111" s="6" t="s">
        <v>31</v>
      </c>
    </row>
    <row r="112" spans="1:34">
      <c r="A112" s="162" t="s">
        <v>1593</v>
      </c>
      <c r="B112" s="155" t="s">
        <v>1594</v>
      </c>
      <c r="C112" s="160">
        <v>0</v>
      </c>
      <c r="D112" s="160">
        <v>0</v>
      </c>
      <c r="E112" s="160">
        <v>0</v>
      </c>
      <c r="F112" s="160">
        <v>0</v>
      </c>
      <c r="G112" s="160">
        <v>0</v>
      </c>
      <c r="H112" s="160">
        <v>0</v>
      </c>
      <c r="I112" s="160">
        <v>0</v>
      </c>
      <c r="J112" s="160">
        <v>0</v>
      </c>
      <c r="K112" s="160">
        <v>0</v>
      </c>
      <c r="L112" s="160">
        <v>0</v>
      </c>
      <c r="M112" s="160">
        <v>0</v>
      </c>
      <c r="N112" s="160">
        <v>0</v>
      </c>
      <c r="O112" s="160">
        <v>0</v>
      </c>
      <c r="AH112" s="6" t="s">
        <v>31</v>
      </c>
    </row>
    <row r="113" spans="1:34">
      <c r="A113" s="162" t="s">
        <v>1595</v>
      </c>
      <c r="B113" s="155" t="s">
        <v>1596</v>
      </c>
      <c r="C113" s="160">
        <v>0</v>
      </c>
      <c r="D113" s="160">
        <v>0</v>
      </c>
      <c r="E113" s="160">
        <v>0</v>
      </c>
      <c r="F113" s="160">
        <v>0</v>
      </c>
      <c r="G113" s="160">
        <v>0</v>
      </c>
      <c r="H113" s="160">
        <v>0</v>
      </c>
      <c r="I113" s="160">
        <v>0</v>
      </c>
      <c r="J113" s="160">
        <v>0</v>
      </c>
      <c r="K113" s="160">
        <v>0</v>
      </c>
      <c r="L113" s="160">
        <v>0</v>
      </c>
      <c r="M113" s="160">
        <v>0</v>
      </c>
      <c r="N113" s="160">
        <v>0</v>
      </c>
      <c r="O113" s="160">
        <v>0</v>
      </c>
      <c r="AH113" s="6" t="s">
        <v>31</v>
      </c>
    </row>
    <row r="114" spans="1:34">
      <c r="A114" s="162" t="s">
        <v>1597</v>
      </c>
      <c r="B114" s="155" t="s">
        <v>1598</v>
      </c>
      <c r="C114" s="160">
        <v>0</v>
      </c>
      <c r="D114" s="160">
        <v>50</v>
      </c>
      <c r="E114" s="160">
        <v>0</v>
      </c>
      <c r="F114" s="160">
        <v>150</v>
      </c>
      <c r="G114" s="160">
        <v>1900</v>
      </c>
      <c r="H114" s="160">
        <v>900</v>
      </c>
      <c r="I114" s="160">
        <v>-400</v>
      </c>
      <c r="J114" s="160">
        <v>-100</v>
      </c>
      <c r="K114" s="160">
        <v>0</v>
      </c>
      <c r="L114" s="160">
        <v>1050</v>
      </c>
      <c r="M114" s="160">
        <v>-100</v>
      </c>
      <c r="N114" s="160">
        <v>0</v>
      </c>
      <c r="O114" s="160">
        <v>3450</v>
      </c>
      <c r="Q114" s="73">
        <v>4</v>
      </c>
      <c r="R114" s="20" t="s">
        <v>1156</v>
      </c>
      <c r="S114" s="20" t="s">
        <v>1210</v>
      </c>
      <c r="U114" s="74">
        <f t="shared" ref="U114:U119" si="56">IF(5 = Q114, C114 * -1, C114)</f>
        <v>0</v>
      </c>
      <c r="V114" s="74">
        <f t="shared" ref="V114:V119" si="57">IF(5 = Q114, D114 * -1, D114)</f>
        <v>50</v>
      </c>
      <c r="W114" s="74">
        <f t="shared" ref="W114:W119" si="58">IF(5 = Q114, E114 * -1, E114)</f>
        <v>0</v>
      </c>
      <c r="X114" s="74">
        <f t="shared" ref="X114:X119" si="59">IF(5 = Q114, F114 * -1, F114)</f>
        <v>150</v>
      </c>
      <c r="Y114" s="74">
        <f t="shared" ref="Y114:Y119" si="60">IF(5 = Q114, G114 * -1, G114)</f>
        <v>1900</v>
      </c>
      <c r="Z114" s="74">
        <f t="shared" ref="Z114:Z119" si="61">IF(5 = Q114, H114 * -1, H114)</f>
        <v>900</v>
      </c>
      <c r="AA114" s="74">
        <f t="shared" ref="AA114:AA119" si="62">IF(5 = Q114, I114 * -1, I114)</f>
        <v>-400</v>
      </c>
      <c r="AB114" s="74">
        <f t="shared" ref="AB114:AB119" si="63">IF(5 = Q114, J114 * -1, J114)</f>
        <v>-100</v>
      </c>
      <c r="AC114" s="74">
        <f t="shared" ref="AC114:AC119" si="64">IF(5 = Q114, K114 * -1, K114)</f>
        <v>0</v>
      </c>
      <c r="AD114" s="74">
        <f t="shared" ref="AD114:AD119" si="65">IF(5 = Q114, L114 * -1, L114)</f>
        <v>1050</v>
      </c>
      <c r="AE114" s="74">
        <f t="shared" ref="AE114:AE119" si="66">IF(5 = Q114, M114 * -1, M114)</f>
        <v>-100</v>
      </c>
      <c r="AF114" s="74">
        <f t="shared" ref="AF114:AF119" si="67">IF(5 = Q114, N114 * -1, N114)</f>
        <v>0</v>
      </c>
      <c r="AG114" s="74">
        <f t="shared" ref="AG114:AG119" si="68">IF(5 = Q114, O114 * -1, O114)</f>
        <v>3450</v>
      </c>
      <c r="AH114" s="6" t="s">
        <v>31</v>
      </c>
    </row>
    <row r="115" spans="1:34">
      <c r="A115" s="162" t="s">
        <v>1599</v>
      </c>
      <c r="B115" s="155" t="s">
        <v>1600</v>
      </c>
      <c r="C115" s="160">
        <v>0</v>
      </c>
      <c r="D115" s="160">
        <v>0</v>
      </c>
      <c r="E115" s="160">
        <v>0</v>
      </c>
      <c r="F115" s="160">
        <v>0</v>
      </c>
      <c r="G115" s="160">
        <v>0</v>
      </c>
      <c r="H115" s="160">
        <v>0</v>
      </c>
      <c r="I115" s="160">
        <v>0</v>
      </c>
      <c r="J115" s="160">
        <v>0</v>
      </c>
      <c r="K115" s="160">
        <v>0</v>
      </c>
      <c r="L115" s="160">
        <v>0</v>
      </c>
      <c r="M115" s="160">
        <v>0</v>
      </c>
      <c r="N115" s="160">
        <v>0</v>
      </c>
      <c r="O115" s="160">
        <v>0</v>
      </c>
      <c r="Q115" s="73">
        <v>4</v>
      </c>
      <c r="R115" s="20" t="s">
        <v>1156</v>
      </c>
      <c r="S115" s="20" t="s">
        <v>1210</v>
      </c>
      <c r="U115" s="74">
        <f t="shared" si="56"/>
        <v>0</v>
      </c>
      <c r="V115" s="74">
        <f t="shared" si="57"/>
        <v>0</v>
      </c>
      <c r="W115" s="74">
        <f t="shared" si="58"/>
        <v>0</v>
      </c>
      <c r="X115" s="74">
        <f t="shared" si="59"/>
        <v>0</v>
      </c>
      <c r="Y115" s="74">
        <f t="shared" si="60"/>
        <v>0</v>
      </c>
      <c r="Z115" s="74">
        <f t="shared" si="61"/>
        <v>0</v>
      </c>
      <c r="AA115" s="74">
        <f t="shared" si="62"/>
        <v>0</v>
      </c>
      <c r="AB115" s="74">
        <f t="shared" si="63"/>
        <v>0</v>
      </c>
      <c r="AC115" s="74">
        <f t="shared" si="64"/>
        <v>0</v>
      </c>
      <c r="AD115" s="74">
        <f t="shared" si="65"/>
        <v>0</v>
      </c>
      <c r="AE115" s="74">
        <f t="shared" si="66"/>
        <v>0</v>
      </c>
      <c r="AF115" s="74">
        <f t="shared" si="67"/>
        <v>0</v>
      </c>
      <c r="AG115" s="74">
        <f t="shared" si="68"/>
        <v>0</v>
      </c>
      <c r="AH115" s="6" t="s">
        <v>31</v>
      </c>
    </row>
    <row r="116" spans="1:34">
      <c r="A116" s="162" t="s">
        <v>1601</v>
      </c>
      <c r="B116" s="155" t="s">
        <v>1602</v>
      </c>
      <c r="C116" s="160">
        <v>0</v>
      </c>
      <c r="D116" s="160">
        <v>0</v>
      </c>
      <c r="E116" s="160">
        <v>0</v>
      </c>
      <c r="F116" s="160">
        <v>0</v>
      </c>
      <c r="G116" s="160">
        <v>0</v>
      </c>
      <c r="H116" s="160">
        <v>0</v>
      </c>
      <c r="I116" s="160">
        <v>0</v>
      </c>
      <c r="J116" s="160">
        <v>0</v>
      </c>
      <c r="K116" s="160">
        <v>0</v>
      </c>
      <c r="L116" s="160">
        <v>0</v>
      </c>
      <c r="M116" s="160">
        <v>0</v>
      </c>
      <c r="N116" s="160">
        <v>0</v>
      </c>
      <c r="O116" s="160">
        <v>0</v>
      </c>
      <c r="Q116" s="73">
        <v>4</v>
      </c>
      <c r="R116" s="20" t="s">
        <v>1156</v>
      </c>
      <c r="S116" s="20" t="s">
        <v>1210</v>
      </c>
      <c r="U116" s="74">
        <f t="shared" si="56"/>
        <v>0</v>
      </c>
      <c r="V116" s="74">
        <f t="shared" si="57"/>
        <v>0</v>
      </c>
      <c r="W116" s="74">
        <f t="shared" si="58"/>
        <v>0</v>
      </c>
      <c r="X116" s="74">
        <f t="shared" si="59"/>
        <v>0</v>
      </c>
      <c r="Y116" s="74">
        <f t="shared" si="60"/>
        <v>0</v>
      </c>
      <c r="Z116" s="74">
        <f t="shared" si="61"/>
        <v>0</v>
      </c>
      <c r="AA116" s="74">
        <f t="shared" si="62"/>
        <v>0</v>
      </c>
      <c r="AB116" s="74">
        <f t="shared" si="63"/>
        <v>0</v>
      </c>
      <c r="AC116" s="74">
        <f t="shared" si="64"/>
        <v>0</v>
      </c>
      <c r="AD116" s="74">
        <f t="shared" si="65"/>
        <v>0</v>
      </c>
      <c r="AE116" s="74">
        <f t="shared" si="66"/>
        <v>0</v>
      </c>
      <c r="AF116" s="74">
        <f t="shared" si="67"/>
        <v>0</v>
      </c>
      <c r="AG116" s="74">
        <f t="shared" si="68"/>
        <v>0</v>
      </c>
      <c r="AH116" s="6" t="s">
        <v>31</v>
      </c>
    </row>
    <row r="117" spans="1:34">
      <c r="A117" s="162" t="s">
        <v>1603</v>
      </c>
      <c r="B117" s="155" t="s">
        <v>1604</v>
      </c>
      <c r="C117" s="160">
        <v>0</v>
      </c>
      <c r="D117" s="160">
        <v>0</v>
      </c>
      <c r="E117" s="160">
        <v>0</v>
      </c>
      <c r="F117" s="160">
        <v>0</v>
      </c>
      <c r="G117" s="160">
        <v>0</v>
      </c>
      <c r="H117" s="160">
        <v>0</v>
      </c>
      <c r="I117" s="160">
        <v>0</v>
      </c>
      <c r="J117" s="160">
        <v>0</v>
      </c>
      <c r="K117" s="160">
        <v>0</v>
      </c>
      <c r="L117" s="160">
        <v>0</v>
      </c>
      <c r="M117" s="160">
        <v>0</v>
      </c>
      <c r="N117" s="160">
        <v>0</v>
      </c>
      <c r="O117" s="160">
        <v>0</v>
      </c>
      <c r="Q117" s="73">
        <v>4</v>
      </c>
      <c r="R117" s="20" t="s">
        <v>1156</v>
      </c>
      <c r="S117" s="20" t="s">
        <v>1210</v>
      </c>
      <c r="U117" s="74">
        <f t="shared" si="56"/>
        <v>0</v>
      </c>
      <c r="V117" s="74">
        <f t="shared" si="57"/>
        <v>0</v>
      </c>
      <c r="W117" s="74">
        <f t="shared" si="58"/>
        <v>0</v>
      </c>
      <c r="X117" s="74">
        <f t="shared" si="59"/>
        <v>0</v>
      </c>
      <c r="Y117" s="74">
        <f t="shared" si="60"/>
        <v>0</v>
      </c>
      <c r="Z117" s="74">
        <f t="shared" si="61"/>
        <v>0</v>
      </c>
      <c r="AA117" s="74">
        <f t="shared" si="62"/>
        <v>0</v>
      </c>
      <c r="AB117" s="74">
        <f t="shared" si="63"/>
        <v>0</v>
      </c>
      <c r="AC117" s="74">
        <f t="shared" si="64"/>
        <v>0</v>
      </c>
      <c r="AD117" s="74">
        <f t="shared" si="65"/>
        <v>0</v>
      </c>
      <c r="AE117" s="74">
        <f t="shared" si="66"/>
        <v>0</v>
      </c>
      <c r="AF117" s="74">
        <f t="shared" si="67"/>
        <v>0</v>
      </c>
      <c r="AG117" s="74">
        <f t="shared" si="68"/>
        <v>0</v>
      </c>
      <c r="AH117" s="6" t="s">
        <v>31</v>
      </c>
    </row>
    <row r="118" spans="1:34">
      <c r="A118" s="162" t="s">
        <v>1605</v>
      </c>
      <c r="B118" s="155" t="s">
        <v>1606</v>
      </c>
      <c r="C118" s="160">
        <v>0</v>
      </c>
      <c r="D118" s="160">
        <v>0</v>
      </c>
      <c r="E118" s="160">
        <v>0</v>
      </c>
      <c r="F118" s="160">
        <v>0</v>
      </c>
      <c r="G118" s="160">
        <v>0</v>
      </c>
      <c r="H118" s="160">
        <v>0</v>
      </c>
      <c r="I118" s="160">
        <v>0</v>
      </c>
      <c r="J118" s="160">
        <v>0</v>
      </c>
      <c r="K118" s="160">
        <v>0</v>
      </c>
      <c r="L118" s="160">
        <v>0</v>
      </c>
      <c r="M118" s="160">
        <v>0</v>
      </c>
      <c r="N118" s="160">
        <v>0</v>
      </c>
      <c r="O118" s="160">
        <v>0</v>
      </c>
      <c r="Q118" s="73">
        <v>4</v>
      </c>
      <c r="R118" s="20" t="s">
        <v>1156</v>
      </c>
      <c r="S118" s="20" t="s">
        <v>1210</v>
      </c>
      <c r="U118" s="74">
        <f t="shared" si="56"/>
        <v>0</v>
      </c>
      <c r="V118" s="74">
        <f t="shared" si="57"/>
        <v>0</v>
      </c>
      <c r="W118" s="74">
        <f t="shared" si="58"/>
        <v>0</v>
      </c>
      <c r="X118" s="74">
        <f t="shared" si="59"/>
        <v>0</v>
      </c>
      <c r="Y118" s="74">
        <f t="shared" si="60"/>
        <v>0</v>
      </c>
      <c r="Z118" s="74">
        <f t="shared" si="61"/>
        <v>0</v>
      </c>
      <c r="AA118" s="74">
        <f t="shared" si="62"/>
        <v>0</v>
      </c>
      <c r="AB118" s="74">
        <f t="shared" si="63"/>
        <v>0</v>
      </c>
      <c r="AC118" s="74">
        <f t="shared" si="64"/>
        <v>0</v>
      </c>
      <c r="AD118" s="74">
        <f t="shared" si="65"/>
        <v>0</v>
      </c>
      <c r="AE118" s="74">
        <f t="shared" si="66"/>
        <v>0</v>
      </c>
      <c r="AF118" s="74">
        <f t="shared" si="67"/>
        <v>0</v>
      </c>
      <c r="AG118" s="74">
        <f t="shared" si="68"/>
        <v>0</v>
      </c>
      <c r="AH118" s="6" t="s">
        <v>31</v>
      </c>
    </row>
    <row r="119" spans="1:34">
      <c r="A119" s="162" t="s">
        <v>1607</v>
      </c>
      <c r="B119" s="155" t="s">
        <v>1608</v>
      </c>
      <c r="C119" s="160">
        <v>0</v>
      </c>
      <c r="D119" s="160">
        <v>0</v>
      </c>
      <c r="E119" s="160">
        <v>0</v>
      </c>
      <c r="F119" s="160">
        <v>0</v>
      </c>
      <c r="G119" s="160">
        <v>0</v>
      </c>
      <c r="H119" s="160">
        <v>0</v>
      </c>
      <c r="I119" s="160">
        <v>0</v>
      </c>
      <c r="J119" s="160">
        <v>0</v>
      </c>
      <c r="K119" s="160">
        <v>0</v>
      </c>
      <c r="L119" s="160">
        <v>0</v>
      </c>
      <c r="M119" s="160">
        <v>0</v>
      </c>
      <c r="N119" s="160">
        <v>0</v>
      </c>
      <c r="O119" s="160">
        <v>0</v>
      </c>
      <c r="Q119" s="73">
        <v>4</v>
      </c>
      <c r="R119" s="20" t="s">
        <v>1156</v>
      </c>
      <c r="S119" s="20" t="s">
        <v>1210</v>
      </c>
      <c r="U119" s="74">
        <f t="shared" si="56"/>
        <v>0</v>
      </c>
      <c r="V119" s="74">
        <f t="shared" si="57"/>
        <v>0</v>
      </c>
      <c r="W119" s="74">
        <f t="shared" si="58"/>
        <v>0</v>
      </c>
      <c r="X119" s="74">
        <f t="shared" si="59"/>
        <v>0</v>
      </c>
      <c r="Y119" s="74">
        <f t="shared" si="60"/>
        <v>0</v>
      </c>
      <c r="Z119" s="74">
        <f t="shared" si="61"/>
        <v>0</v>
      </c>
      <c r="AA119" s="74">
        <f t="shared" si="62"/>
        <v>0</v>
      </c>
      <c r="AB119" s="74">
        <f t="shared" si="63"/>
        <v>0</v>
      </c>
      <c r="AC119" s="74">
        <f t="shared" si="64"/>
        <v>0</v>
      </c>
      <c r="AD119" s="74">
        <f t="shared" si="65"/>
        <v>0</v>
      </c>
      <c r="AE119" s="74">
        <f t="shared" si="66"/>
        <v>0</v>
      </c>
      <c r="AF119" s="74">
        <f t="shared" si="67"/>
        <v>0</v>
      </c>
      <c r="AG119" s="74">
        <f t="shared" si="68"/>
        <v>0</v>
      </c>
      <c r="AH119" s="6" t="s">
        <v>31</v>
      </c>
    </row>
    <row r="120" spans="1:34">
      <c r="A120" s="162" t="s">
        <v>1609</v>
      </c>
      <c r="B120" s="155" t="s">
        <v>1610</v>
      </c>
      <c r="C120" s="160">
        <v>0</v>
      </c>
      <c r="D120" s="160">
        <v>0</v>
      </c>
      <c r="E120" s="160">
        <v>0</v>
      </c>
      <c r="F120" s="160">
        <v>0</v>
      </c>
      <c r="G120" s="160">
        <v>0</v>
      </c>
      <c r="H120" s="160">
        <v>0</v>
      </c>
      <c r="I120" s="160">
        <v>0</v>
      </c>
      <c r="J120" s="160">
        <v>0</v>
      </c>
      <c r="K120" s="160">
        <v>0</v>
      </c>
      <c r="L120" s="160">
        <v>0</v>
      </c>
      <c r="M120" s="160">
        <v>0</v>
      </c>
      <c r="N120" s="160">
        <v>0</v>
      </c>
      <c r="O120" s="160">
        <v>0</v>
      </c>
      <c r="Q120" s="75">
        <v>4</v>
      </c>
      <c r="R120" s="76" t="str">
        <f>R119</f>
        <v>Tides on Westcreek</v>
      </c>
      <c r="S120" s="76" t="str">
        <f>S119</f>
        <v>TOW</v>
      </c>
      <c r="T120" s="75">
        <f>T119</f>
        <v>0</v>
      </c>
      <c r="U120" s="77">
        <f t="shared" ref="U120:AG120" si="69">SUM(U114:U119)</f>
        <v>0</v>
      </c>
      <c r="V120" s="77">
        <f t="shared" si="69"/>
        <v>50</v>
      </c>
      <c r="W120" s="77">
        <f t="shared" si="69"/>
        <v>0</v>
      </c>
      <c r="X120" s="77">
        <f t="shared" si="69"/>
        <v>150</v>
      </c>
      <c r="Y120" s="77">
        <f t="shared" si="69"/>
        <v>1900</v>
      </c>
      <c r="Z120" s="77">
        <f t="shared" si="69"/>
        <v>900</v>
      </c>
      <c r="AA120" s="77">
        <f t="shared" si="69"/>
        <v>-400</v>
      </c>
      <c r="AB120" s="77">
        <f t="shared" si="69"/>
        <v>-100</v>
      </c>
      <c r="AC120" s="77">
        <f t="shared" si="69"/>
        <v>0</v>
      </c>
      <c r="AD120" s="77">
        <f t="shared" si="69"/>
        <v>1050</v>
      </c>
      <c r="AE120" s="77">
        <f t="shared" si="69"/>
        <v>-100</v>
      </c>
      <c r="AF120" s="77">
        <f t="shared" si="69"/>
        <v>0</v>
      </c>
      <c r="AG120" s="77">
        <f t="shared" si="69"/>
        <v>3450</v>
      </c>
      <c r="AH120" s="6" t="s">
        <v>31</v>
      </c>
    </row>
    <row r="121" spans="1:34">
      <c r="A121" s="162" t="s">
        <v>1611</v>
      </c>
      <c r="B121" s="155" t="s">
        <v>1612</v>
      </c>
      <c r="C121" s="160">
        <v>0</v>
      </c>
      <c r="D121" s="160">
        <v>0</v>
      </c>
      <c r="E121" s="160">
        <v>0</v>
      </c>
      <c r="F121" s="160">
        <v>0</v>
      </c>
      <c r="G121" s="160">
        <v>0</v>
      </c>
      <c r="H121" s="160">
        <v>0</v>
      </c>
      <c r="I121" s="160">
        <v>0</v>
      </c>
      <c r="J121" s="160">
        <v>0</v>
      </c>
      <c r="K121" s="160">
        <v>0</v>
      </c>
      <c r="L121" s="160">
        <v>0</v>
      </c>
      <c r="M121" s="160">
        <v>0</v>
      </c>
      <c r="N121" s="160">
        <v>0</v>
      </c>
      <c r="O121" s="160">
        <v>0</v>
      </c>
      <c r="AH121" s="6" t="s">
        <v>31</v>
      </c>
    </row>
    <row r="122" spans="1:34">
      <c r="A122" s="162" t="s">
        <v>1613</v>
      </c>
      <c r="B122" s="155" t="s">
        <v>1614</v>
      </c>
      <c r="C122" s="160">
        <v>0</v>
      </c>
      <c r="D122" s="160">
        <v>0</v>
      </c>
      <c r="E122" s="160">
        <v>0</v>
      </c>
      <c r="F122" s="160">
        <v>0</v>
      </c>
      <c r="G122" s="160">
        <v>0</v>
      </c>
      <c r="H122" s="160">
        <v>0</v>
      </c>
      <c r="I122" s="160">
        <v>0</v>
      </c>
      <c r="J122" s="160">
        <v>0</v>
      </c>
      <c r="K122" s="160">
        <v>0</v>
      </c>
      <c r="L122" s="160">
        <v>0</v>
      </c>
      <c r="M122" s="160">
        <v>0</v>
      </c>
      <c r="N122" s="160">
        <v>0</v>
      </c>
      <c r="O122" s="160">
        <v>0</v>
      </c>
      <c r="Q122" s="75">
        <v>4</v>
      </c>
      <c r="R122" s="76" t="str">
        <f>R119</f>
        <v>Tides on Westcreek</v>
      </c>
      <c r="S122" s="76" t="str">
        <f>S119</f>
        <v>TOW</v>
      </c>
      <c r="T122" s="75">
        <f>T119</f>
        <v>0</v>
      </c>
      <c r="U122" s="77">
        <f t="shared" ref="U122:AG122" si="70">SUM(U10:U19)+SUM(U23:U35)+SUM(U41:U110)+SUM(U114:U119)</f>
        <v>355301.56000000006</v>
      </c>
      <c r="V122" s="77">
        <f t="shared" si="70"/>
        <v>328457.7</v>
      </c>
      <c r="W122" s="77">
        <f t="shared" si="70"/>
        <v>325657.73</v>
      </c>
      <c r="X122" s="77">
        <f t="shared" si="70"/>
        <v>306296.24</v>
      </c>
      <c r="Y122" s="77">
        <f t="shared" si="70"/>
        <v>364414.6</v>
      </c>
      <c r="Z122" s="77">
        <f t="shared" si="70"/>
        <v>373799.63</v>
      </c>
      <c r="AA122" s="77">
        <f t="shared" si="70"/>
        <v>377591.94999999995</v>
      </c>
      <c r="AB122" s="77">
        <f t="shared" si="70"/>
        <v>324154.02</v>
      </c>
      <c r="AC122" s="77">
        <f t="shared" si="70"/>
        <v>363693.63</v>
      </c>
      <c r="AD122" s="77">
        <f t="shared" si="70"/>
        <v>358362.74</v>
      </c>
      <c r="AE122" s="77">
        <f t="shared" si="70"/>
        <v>344181.31999999995</v>
      </c>
      <c r="AF122" s="77">
        <f t="shared" si="70"/>
        <v>357082.35</v>
      </c>
      <c r="AG122" s="77">
        <f t="shared" si="70"/>
        <v>4178993.4699999997</v>
      </c>
      <c r="AH122" s="6" t="s">
        <v>31</v>
      </c>
    </row>
    <row r="123" spans="1:34">
      <c r="A123" s="162" t="s">
        <v>1615</v>
      </c>
      <c r="B123" s="155" t="s">
        <v>1616</v>
      </c>
      <c r="C123" s="160">
        <v>0</v>
      </c>
      <c r="D123" s="160">
        <v>0</v>
      </c>
      <c r="E123" s="160">
        <v>0</v>
      </c>
      <c r="F123" s="160">
        <v>0</v>
      </c>
      <c r="G123" s="160">
        <v>0</v>
      </c>
      <c r="H123" s="160">
        <v>0</v>
      </c>
      <c r="I123" s="160">
        <v>0</v>
      </c>
      <c r="J123" s="160">
        <v>0</v>
      </c>
      <c r="K123" s="160">
        <v>0</v>
      </c>
      <c r="L123" s="160">
        <v>0</v>
      </c>
      <c r="M123" s="160">
        <v>0</v>
      </c>
      <c r="N123" s="160">
        <v>0</v>
      </c>
      <c r="O123" s="160">
        <v>0</v>
      </c>
      <c r="AH123" s="6" t="s">
        <v>31</v>
      </c>
    </row>
    <row r="124" spans="1:34">
      <c r="B124" s="157" t="s">
        <v>1472</v>
      </c>
      <c r="C124" s="161">
        <v>18782.93</v>
      </c>
      <c r="D124" s="161">
        <v>15797.14</v>
      </c>
      <c r="E124" s="161">
        <v>12931.59</v>
      </c>
      <c r="F124" s="161">
        <v>17857.03</v>
      </c>
      <c r="G124" s="161">
        <v>15370.330000000002</v>
      </c>
      <c r="H124" s="161">
        <v>17846.84</v>
      </c>
      <c r="I124" s="161">
        <v>17674.12</v>
      </c>
      <c r="J124" s="161">
        <v>15794.909999999998</v>
      </c>
      <c r="K124" s="161">
        <v>20277.03</v>
      </c>
      <c r="L124" s="161">
        <v>25115.43</v>
      </c>
      <c r="M124" s="161">
        <v>22360.49</v>
      </c>
      <c r="N124" s="161">
        <v>22526.76</v>
      </c>
      <c r="O124" s="161">
        <v>222334.59999999998</v>
      </c>
    </row>
    <row r="126" spans="1:34">
      <c r="B126" s="157" t="s">
        <v>19</v>
      </c>
      <c r="C126" s="161">
        <v>195146.37</v>
      </c>
      <c r="D126" s="161">
        <v>185126.65000000002</v>
      </c>
      <c r="E126" s="161">
        <v>182796.94</v>
      </c>
      <c r="F126" s="161">
        <v>180237.48</v>
      </c>
      <c r="G126" s="161">
        <v>197754.99</v>
      </c>
      <c r="H126" s="161">
        <v>202734.34</v>
      </c>
      <c r="I126" s="161">
        <v>204020.78999999998</v>
      </c>
      <c r="J126" s="161">
        <v>184727.84</v>
      </c>
      <c r="K126" s="161">
        <v>200903.73</v>
      </c>
      <c r="L126" s="161">
        <v>202500.41999999998</v>
      </c>
      <c r="M126" s="161">
        <v>195694.68</v>
      </c>
      <c r="N126" s="161">
        <v>200088.30000000002</v>
      </c>
      <c r="O126" s="161">
        <v>2331732.5299999998</v>
      </c>
    </row>
    <row r="127" spans="1:34">
      <c r="Q127" s="73">
        <v>5</v>
      </c>
      <c r="R127" s="20" t="s">
        <v>1156</v>
      </c>
      <c r="S127" s="20" t="s">
        <v>1210</v>
      </c>
      <c r="U127" s="74">
        <f t="shared" ref="U127:U153" si="71">IF(5 = Q127, C127 * -1, C127)</f>
        <v>0</v>
      </c>
      <c r="V127" s="74">
        <f t="shared" ref="V127:V153" si="72">IF(5 = Q127, D127 * -1, D127)</f>
        <v>0</v>
      </c>
      <c r="W127" s="74">
        <f t="shared" ref="W127:W153" si="73">IF(5 = Q127, E127 * -1, E127)</f>
        <v>0</v>
      </c>
      <c r="X127" s="74">
        <f t="shared" ref="X127:X153" si="74">IF(5 = Q127, F127 * -1, F127)</f>
        <v>0</v>
      </c>
      <c r="Y127" s="74">
        <f t="shared" ref="Y127:Y153" si="75">IF(5 = Q127, G127 * -1, G127)</f>
        <v>0</v>
      </c>
      <c r="Z127" s="74">
        <f t="shared" ref="Z127:Z153" si="76">IF(5 = Q127, H127 * -1, H127)</f>
        <v>0</v>
      </c>
      <c r="AA127" s="74">
        <f t="shared" ref="AA127:AA153" si="77">IF(5 = Q127, I127 * -1, I127)</f>
        <v>0</v>
      </c>
      <c r="AB127" s="74">
        <f t="shared" ref="AB127:AB153" si="78">IF(5 = Q127, J127 * -1, J127)</f>
        <v>0</v>
      </c>
      <c r="AC127" s="74">
        <f t="shared" ref="AC127:AC153" si="79">IF(5 = Q127, K127 * -1, K127)</f>
        <v>0</v>
      </c>
      <c r="AD127" s="74">
        <f t="shared" ref="AD127:AD153" si="80">IF(5 = Q127, L127 * -1, L127)</f>
        <v>0</v>
      </c>
      <c r="AE127" s="74">
        <f t="shared" ref="AE127:AE153" si="81">IF(5 = Q127, M127 * -1, M127)</f>
        <v>0</v>
      </c>
      <c r="AF127" s="74">
        <f t="shared" ref="AF127:AF153" si="82">IF(5 = Q127, N127 * -1, N127)</f>
        <v>0</v>
      </c>
      <c r="AG127" s="74">
        <f t="shared" ref="AG127:AG153" si="83">IF(5 = Q127, O127 * -1, O127)</f>
        <v>0</v>
      </c>
    </row>
    <row r="128" spans="1:34">
      <c r="A128" s="157" t="s">
        <v>1617</v>
      </c>
      <c r="B128" s="157"/>
      <c r="C128" s="157"/>
      <c r="D128" s="157"/>
      <c r="E128" s="157"/>
      <c r="F128" s="157"/>
      <c r="G128" s="157"/>
      <c r="H128" s="157"/>
      <c r="I128" s="157"/>
      <c r="J128" s="157"/>
      <c r="K128" s="157"/>
      <c r="L128" s="157"/>
      <c r="M128" s="157"/>
      <c r="N128" s="157"/>
      <c r="O128" s="157"/>
      <c r="Q128" s="73">
        <v>5</v>
      </c>
      <c r="R128" s="20" t="s">
        <v>1156</v>
      </c>
      <c r="S128" s="20" t="s">
        <v>1210</v>
      </c>
      <c r="U128" s="74">
        <f t="shared" si="71"/>
        <v>0</v>
      </c>
      <c r="V128" s="74">
        <f t="shared" si="72"/>
        <v>0</v>
      </c>
      <c r="W128" s="74">
        <f t="shared" si="73"/>
        <v>0</v>
      </c>
      <c r="X128" s="74">
        <f t="shared" si="74"/>
        <v>0</v>
      </c>
      <c r="Y128" s="74">
        <f t="shared" si="75"/>
        <v>0</v>
      </c>
      <c r="Z128" s="74">
        <f t="shared" si="76"/>
        <v>0</v>
      </c>
      <c r="AA128" s="74">
        <f t="shared" si="77"/>
        <v>0</v>
      </c>
      <c r="AB128" s="74">
        <f t="shared" si="78"/>
        <v>0</v>
      </c>
      <c r="AC128" s="74">
        <f t="shared" si="79"/>
        <v>0</v>
      </c>
      <c r="AD128" s="74">
        <f t="shared" si="80"/>
        <v>0</v>
      </c>
      <c r="AE128" s="74">
        <f t="shared" si="81"/>
        <v>0</v>
      </c>
      <c r="AF128" s="74">
        <f t="shared" si="82"/>
        <v>0</v>
      </c>
      <c r="AG128" s="74">
        <f t="shared" si="83"/>
        <v>0</v>
      </c>
    </row>
    <row r="129" spans="1:34">
      <c r="A129" s="158" t="s">
        <v>1618</v>
      </c>
      <c r="B129" s="158"/>
      <c r="C129" s="158"/>
      <c r="D129" s="158"/>
      <c r="E129" s="158"/>
      <c r="F129" s="158"/>
      <c r="G129" s="158"/>
      <c r="H129" s="158"/>
      <c r="I129" s="158"/>
      <c r="J129" s="158"/>
      <c r="K129" s="158"/>
      <c r="L129" s="158"/>
      <c r="M129" s="158"/>
      <c r="N129" s="158"/>
      <c r="O129" s="158"/>
      <c r="Q129" s="73">
        <v>5</v>
      </c>
      <c r="R129" s="20" t="s">
        <v>1156</v>
      </c>
      <c r="S129" s="20" t="s">
        <v>1210</v>
      </c>
      <c r="U129" s="74">
        <f t="shared" si="71"/>
        <v>0</v>
      </c>
      <c r="V129" s="74">
        <f t="shared" si="72"/>
        <v>0</v>
      </c>
      <c r="W129" s="74">
        <f t="shared" si="73"/>
        <v>0</v>
      </c>
      <c r="X129" s="74">
        <f t="shared" si="74"/>
        <v>0</v>
      </c>
      <c r="Y129" s="74">
        <f t="shared" si="75"/>
        <v>0</v>
      </c>
      <c r="Z129" s="74">
        <f t="shared" si="76"/>
        <v>0</v>
      </c>
      <c r="AA129" s="74">
        <f t="shared" si="77"/>
        <v>0</v>
      </c>
      <c r="AB129" s="74">
        <f t="shared" si="78"/>
        <v>0</v>
      </c>
      <c r="AC129" s="74">
        <f t="shared" si="79"/>
        <v>0</v>
      </c>
      <c r="AD129" s="74">
        <f t="shared" si="80"/>
        <v>0</v>
      </c>
      <c r="AE129" s="74">
        <f t="shared" si="81"/>
        <v>0</v>
      </c>
      <c r="AF129" s="74">
        <f t="shared" si="82"/>
        <v>0</v>
      </c>
      <c r="AG129" s="74">
        <f t="shared" si="83"/>
        <v>0</v>
      </c>
    </row>
    <row r="130" spans="1:34">
      <c r="A130" s="159" t="s">
        <v>1619</v>
      </c>
      <c r="B130" s="155" t="s">
        <v>1620</v>
      </c>
      <c r="C130" s="160">
        <v>132.76</v>
      </c>
      <c r="D130" s="160">
        <v>133.11000000000001</v>
      </c>
      <c r="E130" s="160">
        <v>0</v>
      </c>
      <c r="F130" s="160">
        <v>203.52</v>
      </c>
      <c r="G130" s="160">
        <v>104.36</v>
      </c>
      <c r="H130" s="160">
        <v>104.03</v>
      </c>
      <c r="I130" s="160">
        <v>104.85</v>
      </c>
      <c r="J130" s="160">
        <v>106.85</v>
      </c>
      <c r="K130" s="160">
        <v>103.69</v>
      </c>
      <c r="L130" s="160">
        <v>107.12</v>
      </c>
      <c r="M130" s="160">
        <v>113.39</v>
      </c>
      <c r="N130" s="160">
        <v>112.39</v>
      </c>
      <c r="O130" s="160">
        <v>1326.07</v>
      </c>
      <c r="Q130" s="73">
        <v>5</v>
      </c>
      <c r="R130" s="20" t="s">
        <v>1156</v>
      </c>
      <c r="S130" s="20" t="s">
        <v>1210</v>
      </c>
      <c r="U130" s="74">
        <f t="shared" si="71"/>
        <v>-132.76</v>
      </c>
      <c r="V130" s="74">
        <f t="shared" si="72"/>
        <v>-133.11000000000001</v>
      </c>
      <c r="W130" s="74">
        <f t="shared" si="73"/>
        <v>0</v>
      </c>
      <c r="X130" s="74">
        <f t="shared" si="74"/>
        <v>-203.52</v>
      </c>
      <c r="Y130" s="74">
        <f t="shared" si="75"/>
        <v>-104.36</v>
      </c>
      <c r="Z130" s="74">
        <f t="shared" si="76"/>
        <v>-104.03</v>
      </c>
      <c r="AA130" s="74">
        <f t="shared" si="77"/>
        <v>-104.85</v>
      </c>
      <c r="AB130" s="74">
        <f t="shared" si="78"/>
        <v>-106.85</v>
      </c>
      <c r="AC130" s="74">
        <f t="shared" si="79"/>
        <v>-103.69</v>
      </c>
      <c r="AD130" s="74">
        <f t="shared" si="80"/>
        <v>-107.12</v>
      </c>
      <c r="AE130" s="74">
        <f t="shared" si="81"/>
        <v>-113.39</v>
      </c>
      <c r="AF130" s="74">
        <f t="shared" si="82"/>
        <v>-112.39</v>
      </c>
      <c r="AG130" s="74">
        <f t="shared" si="83"/>
        <v>-1326.07</v>
      </c>
      <c r="AH130" s="6" t="s">
        <v>82</v>
      </c>
    </row>
    <row r="131" spans="1:34">
      <c r="A131" s="159" t="s">
        <v>1621</v>
      </c>
      <c r="B131" s="155" t="s">
        <v>1622</v>
      </c>
      <c r="C131" s="160">
        <v>81.83</v>
      </c>
      <c r="D131" s="160">
        <v>86.68</v>
      </c>
      <c r="E131" s="160">
        <v>112.58</v>
      </c>
      <c r="F131" s="160">
        <v>69.48</v>
      </c>
      <c r="G131" s="160">
        <v>73.13</v>
      </c>
      <c r="H131" s="160">
        <v>72.38</v>
      </c>
      <c r="I131" s="160">
        <v>59.88</v>
      </c>
      <c r="J131" s="160">
        <v>83.63</v>
      </c>
      <c r="K131" s="160">
        <v>76.680000000000007</v>
      </c>
      <c r="L131" s="160">
        <v>79.33</v>
      </c>
      <c r="M131" s="160">
        <v>77.58</v>
      </c>
      <c r="N131" s="160">
        <v>83.78</v>
      </c>
      <c r="O131" s="160">
        <v>956.96</v>
      </c>
      <c r="Q131" s="73">
        <v>5</v>
      </c>
      <c r="R131" s="20" t="s">
        <v>1156</v>
      </c>
      <c r="S131" s="20" t="s">
        <v>1210</v>
      </c>
      <c r="U131" s="74">
        <f t="shared" si="71"/>
        <v>-81.83</v>
      </c>
      <c r="V131" s="74">
        <f t="shared" si="72"/>
        <v>-86.68</v>
      </c>
      <c r="W131" s="74">
        <f t="shared" si="73"/>
        <v>-112.58</v>
      </c>
      <c r="X131" s="74">
        <f t="shared" si="74"/>
        <v>-69.48</v>
      </c>
      <c r="Y131" s="74">
        <f t="shared" si="75"/>
        <v>-73.13</v>
      </c>
      <c r="Z131" s="74">
        <f t="shared" si="76"/>
        <v>-72.38</v>
      </c>
      <c r="AA131" s="74">
        <f t="shared" si="77"/>
        <v>-59.88</v>
      </c>
      <c r="AB131" s="74">
        <f t="shared" si="78"/>
        <v>-83.63</v>
      </c>
      <c r="AC131" s="74">
        <f t="shared" si="79"/>
        <v>-76.680000000000007</v>
      </c>
      <c r="AD131" s="74">
        <f t="shared" si="80"/>
        <v>-79.33</v>
      </c>
      <c r="AE131" s="74">
        <f t="shared" si="81"/>
        <v>-77.58</v>
      </c>
      <c r="AF131" s="74">
        <f t="shared" si="82"/>
        <v>-83.78</v>
      </c>
      <c r="AG131" s="74">
        <f t="shared" si="83"/>
        <v>-956.96</v>
      </c>
      <c r="AH131" s="6" t="s">
        <v>82</v>
      </c>
    </row>
    <row r="132" spans="1:34">
      <c r="A132" s="159" t="s">
        <v>1623</v>
      </c>
      <c r="B132" s="155" t="s">
        <v>1624</v>
      </c>
      <c r="C132" s="160">
        <v>0</v>
      </c>
      <c r="D132" s="160">
        <v>0</v>
      </c>
      <c r="E132" s="160">
        <v>0</v>
      </c>
      <c r="F132" s="160">
        <v>0</v>
      </c>
      <c r="G132" s="160">
        <v>0</v>
      </c>
      <c r="H132" s="160">
        <v>0</v>
      </c>
      <c r="I132" s="160">
        <v>0</v>
      </c>
      <c r="J132" s="160">
        <v>0</v>
      </c>
      <c r="K132" s="160">
        <v>0</v>
      </c>
      <c r="L132" s="160">
        <v>0</v>
      </c>
      <c r="M132" s="160">
        <v>0</v>
      </c>
      <c r="N132" s="160">
        <v>0</v>
      </c>
      <c r="O132" s="160">
        <v>0</v>
      </c>
      <c r="Q132" s="73">
        <v>5</v>
      </c>
      <c r="R132" s="20" t="s">
        <v>1156</v>
      </c>
      <c r="S132" s="20" t="s">
        <v>1210</v>
      </c>
      <c r="U132" s="74">
        <f t="shared" si="71"/>
        <v>0</v>
      </c>
      <c r="V132" s="74">
        <f t="shared" si="72"/>
        <v>0</v>
      </c>
      <c r="W132" s="74">
        <f t="shared" si="73"/>
        <v>0</v>
      </c>
      <c r="X132" s="74">
        <f t="shared" si="74"/>
        <v>0</v>
      </c>
      <c r="Y132" s="74">
        <f t="shared" si="75"/>
        <v>0</v>
      </c>
      <c r="Z132" s="74">
        <f t="shared" si="76"/>
        <v>0</v>
      </c>
      <c r="AA132" s="74">
        <f t="shared" si="77"/>
        <v>0</v>
      </c>
      <c r="AB132" s="74">
        <f t="shared" si="78"/>
        <v>0</v>
      </c>
      <c r="AC132" s="74">
        <f t="shared" si="79"/>
        <v>0</v>
      </c>
      <c r="AD132" s="74">
        <f t="shared" si="80"/>
        <v>0</v>
      </c>
      <c r="AE132" s="74">
        <f t="shared" si="81"/>
        <v>0</v>
      </c>
      <c r="AF132" s="74">
        <f t="shared" si="82"/>
        <v>0</v>
      </c>
      <c r="AG132" s="74">
        <f t="shared" si="83"/>
        <v>0</v>
      </c>
      <c r="AH132" s="6" t="s">
        <v>51</v>
      </c>
    </row>
    <row r="133" spans="1:34">
      <c r="A133" s="159" t="s">
        <v>1625</v>
      </c>
      <c r="B133" s="155" t="s">
        <v>1626</v>
      </c>
      <c r="C133" s="160">
        <v>0</v>
      </c>
      <c r="D133" s="160">
        <v>0</v>
      </c>
      <c r="E133" s="160">
        <v>0</v>
      </c>
      <c r="F133" s="160">
        <v>0</v>
      </c>
      <c r="G133" s="160">
        <v>0</v>
      </c>
      <c r="H133" s="160">
        <v>0</v>
      </c>
      <c r="I133" s="160">
        <v>0</v>
      </c>
      <c r="J133" s="160">
        <v>0</v>
      </c>
      <c r="K133" s="160">
        <v>0</v>
      </c>
      <c r="L133" s="160">
        <v>0</v>
      </c>
      <c r="M133" s="160">
        <v>0</v>
      </c>
      <c r="N133" s="160">
        <v>0</v>
      </c>
      <c r="O133" s="160">
        <v>0</v>
      </c>
      <c r="Q133" s="73">
        <v>5</v>
      </c>
      <c r="R133" s="20" t="s">
        <v>1156</v>
      </c>
      <c r="S133" s="20" t="s">
        <v>1210</v>
      </c>
      <c r="U133" s="74">
        <f t="shared" si="71"/>
        <v>0</v>
      </c>
      <c r="V133" s="74">
        <f t="shared" si="72"/>
        <v>0</v>
      </c>
      <c r="W133" s="74">
        <f t="shared" si="73"/>
        <v>0</v>
      </c>
      <c r="X133" s="74">
        <f t="shared" si="74"/>
        <v>0</v>
      </c>
      <c r="Y133" s="74">
        <f t="shared" si="75"/>
        <v>0</v>
      </c>
      <c r="Z133" s="74">
        <f t="shared" si="76"/>
        <v>0</v>
      </c>
      <c r="AA133" s="74">
        <f t="shared" si="77"/>
        <v>0</v>
      </c>
      <c r="AB133" s="74">
        <f t="shared" si="78"/>
        <v>0</v>
      </c>
      <c r="AC133" s="74">
        <f t="shared" si="79"/>
        <v>0</v>
      </c>
      <c r="AD133" s="74">
        <f t="shared" si="80"/>
        <v>0</v>
      </c>
      <c r="AE133" s="74">
        <f t="shared" si="81"/>
        <v>0</v>
      </c>
      <c r="AF133" s="74">
        <f t="shared" si="82"/>
        <v>0</v>
      </c>
      <c r="AG133" s="74">
        <f t="shared" si="83"/>
        <v>0</v>
      </c>
      <c r="AH133" s="6" t="s">
        <v>43</v>
      </c>
    </row>
    <row r="134" spans="1:34">
      <c r="A134" s="159" t="s">
        <v>1627</v>
      </c>
      <c r="B134" s="155" t="s">
        <v>1628</v>
      </c>
      <c r="C134" s="160">
        <v>0</v>
      </c>
      <c r="D134" s="160">
        <v>0</v>
      </c>
      <c r="E134" s="160">
        <v>0</v>
      </c>
      <c r="F134" s="160">
        <v>0</v>
      </c>
      <c r="G134" s="160">
        <v>0</v>
      </c>
      <c r="H134" s="160">
        <v>0</v>
      </c>
      <c r="I134" s="160">
        <v>0</v>
      </c>
      <c r="J134" s="160">
        <v>0</v>
      </c>
      <c r="K134" s="160">
        <v>0</v>
      </c>
      <c r="L134" s="160">
        <v>0</v>
      </c>
      <c r="M134" s="160">
        <v>0</v>
      </c>
      <c r="N134" s="160">
        <v>0</v>
      </c>
      <c r="O134" s="160">
        <v>0</v>
      </c>
      <c r="Q134" s="73">
        <v>5</v>
      </c>
      <c r="R134" s="20" t="s">
        <v>1156</v>
      </c>
      <c r="S134" s="20" t="s">
        <v>1210</v>
      </c>
      <c r="U134" s="74">
        <f t="shared" si="71"/>
        <v>0</v>
      </c>
      <c r="V134" s="74">
        <f t="shared" si="72"/>
        <v>0</v>
      </c>
      <c r="W134" s="74">
        <f t="shared" si="73"/>
        <v>0</v>
      </c>
      <c r="X134" s="74">
        <f t="shared" si="74"/>
        <v>0</v>
      </c>
      <c r="Y134" s="74">
        <f t="shared" si="75"/>
        <v>0</v>
      </c>
      <c r="Z134" s="74">
        <f t="shared" si="76"/>
        <v>0</v>
      </c>
      <c r="AA134" s="74">
        <f t="shared" si="77"/>
        <v>0</v>
      </c>
      <c r="AB134" s="74">
        <f t="shared" si="78"/>
        <v>0</v>
      </c>
      <c r="AC134" s="74">
        <f t="shared" si="79"/>
        <v>0</v>
      </c>
      <c r="AD134" s="74">
        <f t="shared" si="80"/>
        <v>0</v>
      </c>
      <c r="AE134" s="74">
        <f t="shared" si="81"/>
        <v>0</v>
      </c>
      <c r="AF134" s="74">
        <f t="shared" si="82"/>
        <v>0</v>
      </c>
      <c r="AG134" s="74">
        <f t="shared" si="83"/>
        <v>0</v>
      </c>
      <c r="AH134" s="6" t="s">
        <v>43</v>
      </c>
    </row>
    <row r="135" spans="1:34">
      <c r="A135" s="159" t="s">
        <v>1629</v>
      </c>
      <c r="B135" s="155" t="s">
        <v>1630</v>
      </c>
      <c r="C135" s="160">
        <v>0</v>
      </c>
      <c r="D135" s="160">
        <v>0</v>
      </c>
      <c r="E135" s="160">
        <v>0</v>
      </c>
      <c r="F135" s="160">
        <v>0</v>
      </c>
      <c r="G135" s="160">
        <v>0</v>
      </c>
      <c r="H135" s="160">
        <v>0</v>
      </c>
      <c r="I135" s="160">
        <v>0</v>
      </c>
      <c r="J135" s="160">
        <v>0</v>
      </c>
      <c r="K135" s="160">
        <v>0</v>
      </c>
      <c r="L135" s="160">
        <v>0</v>
      </c>
      <c r="M135" s="160">
        <v>0</v>
      </c>
      <c r="N135" s="160">
        <v>0</v>
      </c>
      <c r="O135" s="160">
        <v>0</v>
      </c>
      <c r="Q135" s="73">
        <v>5</v>
      </c>
      <c r="R135" s="20" t="s">
        <v>1156</v>
      </c>
      <c r="S135" s="20" t="s">
        <v>1210</v>
      </c>
      <c r="U135" s="74">
        <f t="shared" si="71"/>
        <v>0</v>
      </c>
      <c r="V135" s="74">
        <f t="shared" si="72"/>
        <v>0</v>
      </c>
      <c r="W135" s="74">
        <f t="shared" si="73"/>
        <v>0</v>
      </c>
      <c r="X135" s="74">
        <f t="shared" si="74"/>
        <v>0</v>
      </c>
      <c r="Y135" s="74">
        <f t="shared" si="75"/>
        <v>0</v>
      </c>
      <c r="Z135" s="74">
        <f t="shared" si="76"/>
        <v>0</v>
      </c>
      <c r="AA135" s="74">
        <f t="shared" si="77"/>
        <v>0</v>
      </c>
      <c r="AB135" s="74">
        <f t="shared" si="78"/>
        <v>0</v>
      </c>
      <c r="AC135" s="74">
        <f t="shared" si="79"/>
        <v>0</v>
      </c>
      <c r="AD135" s="74">
        <f t="shared" si="80"/>
        <v>0</v>
      </c>
      <c r="AE135" s="74">
        <f t="shared" si="81"/>
        <v>0</v>
      </c>
      <c r="AF135" s="74">
        <f t="shared" si="82"/>
        <v>0</v>
      </c>
      <c r="AG135" s="74">
        <f t="shared" si="83"/>
        <v>0</v>
      </c>
      <c r="AH135" s="6" t="s">
        <v>43</v>
      </c>
    </row>
    <row r="136" spans="1:34">
      <c r="A136" s="159" t="s">
        <v>1631</v>
      </c>
      <c r="B136" s="155" t="s">
        <v>1632</v>
      </c>
      <c r="C136" s="160">
        <v>0</v>
      </c>
      <c r="D136" s="160">
        <v>0</v>
      </c>
      <c r="E136" s="160">
        <v>0</v>
      </c>
      <c r="F136" s="160">
        <v>0</v>
      </c>
      <c r="G136" s="160">
        <v>0</v>
      </c>
      <c r="H136" s="160">
        <v>0</v>
      </c>
      <c r="I136" s="160">
        <v>0</v>
      </c>
      <c r="J136" s="160">
        <v>0</v>
      </c>
      <c r="K136" s="160">
        <v>0</v>
      </c>
      <c r="L136" s="160">
        <v>0</v>
      </c>
      <c r="M136" s="160">
        <v>0</v>
      </c>
      <c r="N136" s="160">
        <v>0</v>
      </c>
      <c r="O136" s="160">
        <v>0</v>
      </c>
      <c r="Q136" s="73">
        <v>5</v>
      </c>
      <c r="R136" s="20" t="s">
        <v>1156</v>
      </c>
      <c r="S136" s="20" t="s">
        <v>1210</v>
      </c>
      <c r="U136" s="74">
        <f t="shared" si="71"/>
        <v>0</v>
      </c>
      <c r="V136" s="74">
        <f t="shared" si="72"/>
        <v>0</v>
      </c>
      <c r="W136" s="74">
        <f t="shared" si="73"/>
        <v>0</v>
      </c>
      <c r="X136" s="74">
        <f t="shared" si="74"/>
        <v>0</v>
      </c>
      <c r="Y136" s="74">
        <f t="shared" si="75"/>
        <v>0</v>
      </c>
      <c r="Z136" s="74">
        <f t="shared" si="76"/>
        <v>0</v>
      </c>
      <c r="AA136" s="74">
        <f t="shared" si="77"/>
        <v>0</v>
      </c>
      <c r="AB136" s="74">
        <f t="shared" si="78"/>
        <v>0</v>
      </c>
      <c r="AC136" s="74">
        <f t="shared" si="79"/>
        <v>0</v>
      </c>
      <c r="AD136" s="74">
        <f t="shared" si="80"/>
        <v>0</v>
      </c>
      <c r="AE136" s="74">
        <f t="shared" si="81"/>
        <v>0</v>
      </c>
      <c r="AF136" s="74">
        <f t="shared" si="82"/>
        <v>0</v>
      </c>
      <c r="AG136" s="74">
        <f t="shared" si="83"/>
        <v>0</v>
      </c>
      <c r="AH136" s="6" t="s">
        <v>43</v>
      </c>
    </row>
    <row r="137" spans="1:34">
      <c r="A137" s="159" t="s">
        <v>1633</v>
      </c>
      <c r="B137" s="155" t="s">
        <v>1634</v>
      </c>
      <c r="C137" s="160">
        <v>0</v>
      </c>
      <c r="D137" s="160">
        <v>0</v>
      </c>
      <c r="E137" s="160">
        <v>0</v>
      </c>
      <c r="F137" s="160">
        <v>0</v>
      </c>
      <c r="G137" s="160">
        <v>0</v>
      </c>
      <c r="H137" s="160">
        <v>0</v>
      </c>
      <c r="I137" s="160">
        <v>0</v>
      </c>
      <c r="J137" s="160">
        <v>0</v>
      </c>
      <c r="K137" s="160">
        <v>0</v>
      </c>
      <c r="L137" s="160">
        <v>0</v>
      </c>
      <c r="M137" s="160">
        <v>0</v>
      </c>
      <c r="N137" s="160">
        <v>0</v>
      </c>
      <c r="O137" s="160">
        <v>0</v>
      </c>
      <c r="Q137" s="73">
        <v>5</v>
      </c>
      <c r="R137" s="20" t="s">
        <v>1156</v>
      </c>
      <c r="S137" s="20" t="s">
        <v>1210</v>
      </c>
      <c r="U137" s="74">
        <f t="shared" si="71"/>
        <v>0</v>
      </c>
      <c r="V137" s="74">
        <f t="shared" si="72"/>
        <v>0</v>
      </c>
      <c r="W137" s="74">
        <f t="shared" si="73"/>
        <v>0</v>
      </c>
      <c r="X137" s="74">
        <f t="shared" si="74"/>
        <v>0</v>
      </c>
      <c r="Y137" s="74">
        <f t="shared" si="75"/>
        <v>0</v>
      </c>
      <c r="Z137" s="74">
        <f t="shared" si="76"/>
        <v>0</v>
      </c>
      <c r="AA137" s="74">
        <f t="shared" si="77"/>
        <v>0</v>
      </c>
      <c r="AB137" s="74">
        <f t="shared" si="78"/>
        <v>0</v>
      </c>
      <c r="AC137" s="74">
        <f t="shared" si="79"/>
        <v>0</v>
      </c>
      <c r="AD137" s="74">
        <f t="shared" si="80"/>
        <v>0</v>
      </c>
      <c r="AE137" s="74">
        <f t="shared" si="81"/>
        <v>0</v>
      </c>
      <c r="AF137" s="74">
        <f t="shared" si="82"/>
        <v>0</v>
      </c>
      <c r="AG137" s="74">
        <f t="shared" si="83"/>
        <v>0</v>
      </c>
      <c r="AH137" s="6" t="s">
        <v>43</v>
      </c>
    </row>
    <row r="138" spans="1:34">
      <c r="A138" s="159" t="s">
        <v>1635</v>
      </c>
      <c r="B138" s="155" t="s">
        <v>1636</v>
      </c>
      <c r="C138" s="160">
        <v>0</v>
      </c>
      <c r="D138" s="160">
        <v>432</v>
      </c>
      <c r="E138" s="160">
        <v>4301.8</v>
      </c>
      <c r="F138" s="160">
        <v>1668.8</v>
      </c>
      <c r="G138" s="160">
        <v>454.2</v>
      </c>
      <c r="H138" s="160">
        <v>0</v>
      </c>
      <c r="I138" s="160">
        <v>1053.2</v>
      </c>
      <c r="J138" s="160">
        <v>4109.7</v>
      </c>
      <c r="K138" s="160">
        <v>1382.8</v>
      </c>
      <c r="L138" s="160">
        <v>2308.1999999999998</v>
      </c>
      <c r="M138" s="160">
        <v>204.2</v>
      </c>
      <c r="N138" s="160">
        <v>0</v>
      </c>
      <c r="O138" s="160">
        <v>15914.9</v>
      </c>
      <c r="Q138" s="73">
        <v>5</v>
      </c>
      <c r="R138" s="20" t="s">
        <v>1156</v>
      </c>
      <c r="S138" s="20" t="s">
        <v>1210</v>
      </c>
      <c r="U138" s="74">
        <f t="shared" si="71"/>
        <v>0</v>
      </c>
      <c r="V138" s="74">
        <f t="shared" si="72"/>
        <v>-432</v>
      </c>
      <c r="W138" s="74">
        <f t="shared" si="73"/>
        <v>-4301.8</v>
      </c>
      <c r="X138" s="74">
        <f t="shared" si="74"/>
        <v>-1668.8</v>
      </c>
      <c r="Y138" s="74">
        <f t="shared" si="75"/>
        <v>-454.2</v>
      </c>
      <c r="Z138" s="74">
        <f t="shared" si="76"/>
        <v>0</v>
      </c>
      <c r="AA138" s="74">
        <f t="shared" si="77"/>
        <v>-1053.2</v>
      </c>
      <c r="AB138" s="74">
        <f t="shared" si="78"/>
        <v>-4109.7</v>
      </c>
      <c r="AC138" s="74">
        <f t="shared" si="79"/>
        <v>-1382.8</v>
      </c>
      <c r="AD138" s="74">
        <f t="shared" si="80"/>
        <v>-2308.1999999999998</v>
      </c>
      <c r="AE138" s="74">
        <f t="shared" si="81"/>
        <v>-204.2</v>
      </c>
      <c r="AF138" s="74">
        <f t="shared" si="82"/>
        <v>0</v>
      </c>
      <c r="AG138" s="74">
        <f t="shared" si="83"/>
        <v>-15914.9</v>
      </c>
      <c r="AH138" s="6" t="s">
        <v>43</v>
      </c>
    </row>
    <row r="139" spans="1:34">
      <c r="A139" s="159" t="s">
        <v>1637</v>
      </c>
      <c r="B139" s="155" t="s">
        <v>1638</v>
      </c>
      <c r="C139" s="160">
        <v>0</v>
      </c>
      <c r="D139" s="160">
        <v>0</v>
      </c>
      <c r="E139" s="160">
        <v>0</v>
      </c>
      <c r="F139" s="160">
        <v>0</v>
      </c>
      <c r="G139" s="160">
        <v>0</v>
      </c>
      <c r="H139" s="160">
        <v>0</v>
      </c>
      <c r="I139" s="160">
        <v>0</v>
      </c>
      <c r="J139" s="160">
        <v>0</v>
      </c>
      <c r="K139" s="160">
        <v>0</v>
      </c>
      <c r="L139" s="160">
        <v>0</v>
      </c>
      <c r="M139" s="160">
        <v>0</v>
      </c>
      <c r="N139" s="160">
        <v>0</v>
      </c>
      <c r="O139" s="160">
        <v>0</v>
      </c>
      <c r="Q139" s="73">
        <v>5</v>
      </c>
      <c r="R139" s="20" t="s">
        <v>1156</v>
      </c>
      <c r="S139" s="20" t="s">
        <v>1210</v>
      </c>
      <c r="U139" s="74">
        <f t="shared" si="71"/>
        <v>0</v>
      </c>
      <c r="V139" s="74">
        <f t="shared" si="72"/>
        <v>0</v>
      </c>
      <c r="W139" s="74">
        <f t="shared" si="73"/>
        <v>0</v>
      </c>
      <c r="X139" s="74">
        <f t="shared" si="74"/>
        <v>0</v>
      </c>
      <c r="Y139" s="74">
        <f t="shared" si="75"/>
        <v>0</v>
      </c>
      <c r="Z139" s="74">
        <f t="shared" si="76"/>
        <v>0</v>
      </c>
      <c r="AA139" s="74">
        <f t="shared" si="77"/>
        <v>0</v>
      </c>
      <c r="AB139" s="74">
        <f t="shared" si="78"/>
        <v>0</v>
      </c>
      <c r="AC139" s="74">
        <f t="shared" si="79"/>
        <v>0</v>
      </c>
      <c r="AD139" s="74">
        <f t="shared" si="80"/>
        <v>0</v>
      </c>
      <c r="AE139" s="74">
        <f t="shared" si="81"/>
        <v>0</v>
      </c>
      <c r="AF139" s="74">
        <f t="shared" si="82"/>
        <v>0</v>
      </c>
      <c r="AG139" s="74">
        <f t="shared" si="83"/>
        <v>0</v>
      </c>
      <c r="AH139" s="6" t="s">
        <v>43</v>
      </c>
    </row>
    <row r="140" spans="1:34">
      <c r="A140" s="159" t="s">
        <v>1639</v>
      </c>
      <c r="B140" s="155" t="s">
        <v>1640</v>
      </c>
      <c r="C140" s="160">
        <v>0</v>
      </c>
      <c r="D140" s="160">
        <v>0</v>
      </c>
      <c r="E140" s="160">
        <v>0</v>
      </c>
      <c r="F140" s="160">
        <v>0</v>
      </c>
      <c r="G140" s="160">
        <v>0</v>
      </c>
      <c r="H140" s="160">
        <v>0</v>
      </c>
      <c r="I140" s="160">
        <v>0</v>
      </c>
      <c r="J140" s="160">
        <v>0</v>
      </c>
      <c r="K140" s="160">
        <v>0</v>
      </c>
      <c r="L140" s="160">
        <v>0</v>
      </c>
      <c r="M140" s="160">
        <v>0</v>
      </c>
      <c r="N140" s="160">
        <v>0</v>
      </c>
      <c r="O140" s="160">
        <v>0</v>
      </c>
      <c r="Q140" s="73">
        <v>5</v>
      </c>
      <c r="R140" s="20" t="s">
        <v>1156</v>
      </c>
      <c r="S140" s="20" t="s">
        <v>1210</v>
      </c>
      <c r="U140" s="74">
        <f t="shared" si="71"/>
        <v>0</v>
      </c>
      <c r="V140" s="74">
        <f t="shared" si="72"/>
        <v>0</v>
      </c>
      <c r="W140" s="74">
        <f t="shared" si="73"/>
        <v>0</v>
      </c>
      <c r="X140" s="74">
        <f t="shared" si="74"/>
        <v>0</v>
      </c>
      <c r="Y140" s="74">
        <f t="shared" si="75"/>
        <v>0</v>
      </c>
      <c r="Z140" s="74">
        <f t="shared" si="76"/>
        <v>0</v>
      </c>
      <c r="AA140" s="74">
        <f t="shared" si="77"/>
        <v>0</v>
      </c>
      <c r="AB140" s="74">
        <f t="shared" si="78"/>
        <v>0</v>
      </c>
      <c r="AC140" s="74">
        <f t="shared" si="79"/>
        <v>0</v>
      </c>
      <c r="AD140" s="74">
        <f t="shared" si="80"/>
        <v>0</v>
      </c>
      <c r="AE140" s="74">
        <f t="shared" si="81"/>
        <v>0</v>
      </c>
      <c r="AF140" s="74">
        <f t="shared" si="82"/>
        <v>0</v>
      </c>
      <c r="AG140" s="74">
        <f t="shared" si="83"/>
        <v>0</v>
      </c>
      <c r="AH140" s="6" t="s">
        <v>43</v>
      </c>
    </row>
    <row r="141" spans="1:34">
      <c r="A141" s="159" t="s">
        <v>1641</v>
      </c>
      <c r="B141" s="155" t="s">
        <v>1642</v>
      </c>
      <c r="C141" s="160">
        <v>0</v>
      </c>
      <c r="D141" s="160">
        <v>0</v>
      </c>
      <c r="E141" s="160">
        <v>0</v>
      </c>
      <c r="F141" s="160">
        <v>0</v>
      </c>
      <c r="G141" s="160">
        <v>0</v>
      </c>
      <c r="H141" s="160">
        <v>0</v>
      </c>
      <c r="I141" s="160">
        <v>0</v>
      </c>
      <c r="J141" s="160">
        <v>0</v>
      </c>
      <c r="K141" s="160">
        <v>0</v>
      </c>
      <c r="L141" s="160">
        <v>0</v>
      </c>
      <c r="M141" s="160">
        <v>0</v>
      </c>
      <c r="N141" s="160">
        <v>0</v>
      </c>
      <c r="O141" s="160">
        <v>0</v>
      </c>
      <c r="Q141" s="73">
        <v>5</v>
      </c>
      <c r="R141" s="20" t="s">
        <v>1156</v>
      </c>
      <c r="S141" s="20" t="s">
        <v>1210</v>
      </c>
      <c r="U141" s="74">
        <f t="shared" si="71"/>
        <v>0</v>
      </c>
      <c r="V141" s="74">
        <f t="shared" si="72"/>
        <v>0</v>
      </c>
      <c r="W141" s="74">
        <f t="shared" si="73"/>
        <v>0</v>
      </c>
      <c r="X141" s="74">
        <f t="shared" si="74"/>
        <v>0</v>
      </c>
      <c r="Y141" s="74">
        <f t="shared" si="75"/>
        <v>0</v>
      </c>
      <c r="Z141" s="74">
        <f t="shared" si="76"/>
        <v>0</v>
      </c>
      <c r="AA141" s="74">
        <f t="shared" si="77"/>
        <v>0</v>
      </c>
      <c r="AB141" s="74">
        <f t="shared" si="78"/>
        <v>0</v>
      </c>
      <c r="AC141" s="74">
        <f t="shared" si="79"/>
        <v>0</v>
      </c>
      <c r="AD141" s="74">
        <f t="shared" si="80"/>
        <v>0</v>
      </c>
      <c r="AE141" s="74">
        <f t="shared" si="81"/>
        <v>0</v>
      </c>
      <c r="AF141" s="74">
        <f t="shared" si="82"/>
        <v>0</v>
      </c>
      <c r="AG141" s="74">
        <f t="shared" si="83"/>
        <v>0</v>
      </c>
      <c r="AH141" s="6" t="s">
        <v>43</v>
      </c>
    </row>
    <row r="142" spans="1:34">
      <c r="A142" s="159" t="s">
        <v>1643</v>
      </c>
      <c r="B142" s="155" t="s">
        <v>1644</v>
      </c>
      <c r="C142" s="160">
        <v>794.8</v>
      </c>
      <c r="D142" s="160">
        <v>817.25</v>
      </c>
      <c r="E142" s="160">
        <v>706</v>
      </c>
      <c r="F142" s="160">
        <v>1000.1</v>
      </c>
      <c r="G142" s="160">
        <v>780.6</v>
      </c>
      <c r="H142" s="160">
        <v>873.7</v>
      </c>
      <c r="I142" s="160">
        <v>867.6</v>
      </c>
      <c r="J142" s="160">
        <v>840.5</v>
      </c>
      <c r="K142" s="160">
        <v>1093</v>
      </c>
      <c r="L142" s="160">
        <v>915.5</v>
      </c>
      <c r="M142" s="160">
        <v>950.82</v>
      </c>
      <c r="N142" s="160">
        <v>932.81</v>
      </c>
      <c r="O142" s="160">
        <v>10572.68</v>
      </c>
      <c r="Q142" s="73">
        <v>5</v>
      </c>
      <c r="R142" s="20" t="s">
        <v>1156</v>
      </c>
      <c r="S142" s="20" t="s">
        <v>1210</v>
      </c>
      <c r="U142" s="74">
        <f t="shared" si="71"/>
        <v>-794.8</v>
      </c>
      <c r="V142" s="74">
        <f t="shared" si="72"/>
        <v>-817.25</v>
      </c>
      <c r="W142" s="74">
        <f t="shared" si="73"/>
        <v>-706</v>
      </c>
      <c r="X142" s="74">
        <f t="shared" si="74"/>
        <v>-1000.1</v>
      </c>
      <c r="Y142" s="74">
        <f t="shared" si="75"/>
        <v>-780.6</v>
      </c>
      <c r="Z142" s="74">
        <f t="shared" si="76"/>
        <v>-873.7</v>
      </c>
      <c r="AA142" s="74">
        <f t="shared" si="77"/>
        <v>-867.6</v>
      </c>
      <c r="AB142" s="74">
        <f t="shared" si="78"/>
        <v>-840.5</v>
      </c>
      <c r="AC142" s="74">
        <f t="shared" si="79"/>
        <v>-1093</v>
      </c>
      <c r="AD142" s="74">
        <f t="shared" si="80"/>
        <v>-915.5</v>
      </c>
      <c r="AE142" s="74">
        <f t="shared" si="81"/>
        <v>-950.82</v>
      </c>
      <c r="AF142" s="74">
        <f t="shared" si="82"/>
        <v>-932.81</v>
      </c>
      <c r="AG142" s="74">
        <f t="shared" si="83"/>
        <v>-10572.68</v>
      </c>
      <c r="AH142" s="6" t="s">
        <v>43</v>
      </c>
    </row>
    <row r="143" spans="1:34">
      <c r="A143" s="159" t="s">
        <v>1645</v>
      </c>
      <c r="B143" s="155" t="s">
        <v>1646</v>
      </c>
      <c r="C143" s="160">
        <v>0</v>
      </c>
      <c r="D143" s="160">
        <v>12.2</v>
      </c>
      <c r="E143" s="160">
        <v>0</v>
      </c>
      <c r="F143" s="160">
        <v>640</v>
      </c>
      <c r="G143" s="160">
        <v>0</v>
      </c>
      <c r="H143" s="160">
        <v>0</v>
      </c>
      <c r="I143" s="160">
        <v>0</v>
      </c>
      <c r="J143" s="160">
        <v>0</v>
      </c>
      <c r="K143" s="160">
        <v>0</v>
      </c>
      <c r="L143" s="160">
        <v>0</v>
      </c>
      <c r="M143" s="160">
        <v>0</v>
      </c>
      <c r="N143" s="160">
        <v>0</v>
      </c>
      <c r="O143" s="160">
        <v>652.20000000000005</v>
      </c>
      <c r="Q143" s="73">
        <v>5</v>
      </c>
      <c r="R143" s="20" t="s">
        <v>1156</v>
      </c>
      <c r="S143" s="20" t="s">
        <v>1210</v>
      </c>
      <c r="U143" s="74">
        <f t="shared" si="71"/>
        <v>0</v>
      </c>
      <c r="V143" s="74">
        <f t="shared" si="72"/>
        <v>-12.2</v>
      </c>
      <c r="W143" s="74">
        <f t="shared" si="73"/>
        <v>0</v>
      </c>
      <c r="X143" s="74">
        <f t="shared" si="74"/>
        <v>-640</v>
      </c>
      <c r="Y143" s="74">
        <f t="shared" si="75"/>
        <v>0</v>
      </c>
      <c r="Z143" s="74">
        <f t="shared" si="76"/>
        <v>0</v>
      </c>
      <c r="AA143" s="74">
        <f t="shared" si="77"/>
        <v>0</v>
      </c>
      <c r="AB143" s="74">
        <f t="shared" si="78"/>
        <v>0</v>
      </c>
      <c r="AC143" s="74">
        <f t="shared" si="79"/>
        <v>0</v>
      </c>
      <c r="AD143" s="74">
        <f t="shared" si="80"/>
        <v>0</v>
      </c>
      <c r="AE143" s="74">
        <f t="shared" si="81"/>
        <v>0</v>
      </c>
      <c r="AF143" s="74">
        <f t="shared" si="82"/>
        <v>0</v>
      </c>
      <c r="AG143" s="74">
        <f t="shared" si="83"/>
        <v>-652.20000000000005</v>
      </c>
      <c r="AH143" s="6" t="s">
        <v>43</v>
      </c>
    </row>
    <row r="144" spans="1:34">
      <c r="A144" s="159" t="s">
        <v>1647</v>
      </c>
      <c r="B144" s="155" t="s">
        <v>1648</v>
      </c>
      <c r="C144" s="160">
        <v>0</v>
      </c>
      <c r="D144" s="160">
        <v>0</v>
      </c>
      <c r="E144" s="160">
        <v>0</v>
      </c>
      <c r="F144" s="160">
        <v>0</v>
      </c>
      <c r="G144" s="160">
        <v>0</v>
      </c>
      <c r="H144" s="160">
        <v>0</v>
      </c>
      <c r="I144" s="160">
        <v>0</v>
      </c>
      <c r="J144" s="160">
        <v>0</v>
      </c>
      <c r="K144" s="160">
        <v>0</v>
      </c>
      <c r="L144" s="160">
        <v>0</v>
      </c>
      <c r="M144" s="160">
        <v>0</v>
      </c>
      <c r="N144" s="160">
        <v>0</v>
      </c>
      <c r="O144" s="160">
        <v>0</v>
      </c>
      <c r="Q144" s="73">
        <v>5</v>
      </c>
      <c r="R144" s="20" t="s">
        <v>1156</v>
      </c>
      <c r="S144" s="20" t="s">
        <v>1210</v>
      </c>
      <c r="U144" s="74">
        <f t="shared" si="71"/>
        <v>0</v>
      </c>
      <c r="V144" s="74">
        <f t="shared" si="72"/>
        <v>0</v>
      </c>
      <c r="W144" s="74">
        <f t="shared" si="73"/>
        <v>0</v>
      </c>
      <c r="X144" s="74">
        <f t="shared" si="74"/>
        <v>0</v>
      </c>
      <c r="Y144" s="74">
        <f t="shared" si="75"/>
        <v>0</v>
      </c>
      <c r="Z144" s="74">
        <f t="shared" si="76"/>
        <v>0</v>
      </c>
      <c r="AA144" s="74">
        <f t="shared" si="77"/>
        <v>0</v>
      </c>
      <c r="AB144" s="74">
        <f t="shared" si="78"/>
        <v>0</v>
      </c>
      <c r="AC144" s="74">
        <f t="shared" si="79"/>
        <v>0</v>
      </c>
      <c r="AD144" s="74">
        <f t="shared" si="80"/>
        <v>0</v>
      </c>
      <c r="AE144" s="74">
        <f t="shared" si="81"/>
        <v>0</v>
      </c>
      <c r="AF144" s="74">
        <f t="shared" si="82"/>
        <v>0</v>
      </c>
      <c r="AG144" s="74">
        <f t="shared" si="83"/>
        <v>0</v>
      </c>
      <c r="AH144" s="6" t="s">
        <v>43</v>
      </c>
    </row>
    <row r="145" spans="1:34">
      <c r="A145" s="159" t="s">
        <v>1649</v>
      </c>
      <c r="B145" s="155" t="s">
        <v>1650</v>
      </c>
      <c r="C145" s="160">
        <v>0</v>
      </c>
      <c r="D145" s="160">
        <v>0</v>
      </c>
      <c r="E145" s="160">
        <v>0</v>
      </c>
      <c r="F145" s="160">
        <v>0</v>
      </c>
      <c r="G145" s="160">
        <v>0</v>
      </c>
      <c r="H145" s="160">
        <v>0</v>
      </c>
      <c r="I145" s="160">
        <v>0</v>
      </c>
      <c r="J145" s="160">
        <v>0</v>
      </c>
      <c r="K145" s="160">
        <v>0</v>
      </c>
      <c r="L145" s="160">
        <v>0</v>
      </c>
      <c r="M145" s="160">
        <v>0</v>
      </c>
      <c r="N145" s="160">
        <v>0</v>
      </c>
      <c r="O145" s="160">
        <v>0</v>
      </c>
      <c r="Q145" s="73">
        <v>5</v>
      </c>
      <c r="R145" s="20" t="s">
        <v>1156</v>
      </c>
      <c r="S145" s="20" t="s">
        <v>1210</v>
      </c>
      <c r="U145" s="74">
        <f t="shared" si="71"/>
        <v>0</v>
      </c>
      <c r="V145" s="74">
        <f t="shared" si="72"/>
        <v>0</v>
      </c>
      <c r="W145" s="74">
        <f t="shared" si="73"/>
        <v>0</v>
      </c>
      <c r="X145" s="74">
        <f t="shared" si="74"/>
        <v>0</v>
      </c>
      <c r="Y145" s="74">
        <f t="shared" si="75"/>
        <v>0</v>
      </c>
      <c r="Z145" s="74">
        <f t="shared" si="76"/>
        <v>0</v>
      </c>
      <c r="AA145" s="74">
        <f t="shared" si="77"/>
        <v>0</v>
      </c>
      <c r="AB145" s="74">
        <f t="shared" si="78"/>
        <v>0</v>
      </c>
      <c r="AC145" s="74">
        <f t="shared" si="79"/>
        <v>0</v>
      </c>
      <c r="AD145" s="74">
        <f t="shared" si="80"/>
        <v>0</v>
      </c>
      <c r="AE145" s="74">
        <f t="shared" si="81"/>
        <v>0</v>
      </c>
      <c r="AF145" s="74">
        <f t="shared" si="82"/>
        <v>0</v>
      </c>
      <c r="AG145" s="74">
        <f t="shared" si="83"/>
        <v>0</v>
      </c>
      <c r="AH145" s="6" t="s">
        <v>43</v>
      </c>
    </row>
    <row r="146" spans="1:34">
      <c r="A146" s="159" t="s">
        <v>1651</v>
      </c>
      <c r="B146" s="155" t="s">
        <v>1652</v>
      </c>
      <c r="C146" s="160">
        <v>0</v>
      </c>
      <c r="D146" s="160">
        <v>0</v>
      </c>
      <c r="E146" s="160">
        <v>0</v>
      </c>
      <c r="F146" s="160">
        <v>0</v>
      </c>
      <c r="G146" s="160">
        <v>0</v>
      </c>
      <c r="H146" s="160">
        <v>0</v>
      </c>
      <c r="I146" s="160">
        <v>0</v>
      </c>
      <c r="J146" s="160">
        <v>0</v>
      </c>
      <c r="K146" s="160">
        <v>0</v>
      </c>
      <c r="L146" s="160">
        <v>0</v>
      </c>
      <c r="M146" s="160">
        <v>0</v>
      </c>
      <c r="N146" s="160">
        <v>0</v>
      </c>
      <c r="O146" s="160">
        <v>0</v>
      </c>
      <c r="Q146" s="73">
        <v>5</v>
      </c>
      <c r="R146" s="20" t="s">
        <v>1156</v>
      </c>
      <c r="S146" s="20" t="s">
        <v>1210</v>
      </c>
      <c r="U146" s="74">
        <f t="shared" si="71"/>
        <v>0</v>
      </c>
      <c r="V146" s="74">
        <f t="shared" si="72"/>
        <v>0</v>
      </c>
      <c r="W146" s="74">
        <f t="shared" si="73"/>
        <v>0</v>
      </c>
      <c r="X146" s="74">
        <f t="shared" si="74"/>
        <v>0</v>
      </c>
      <c r="Y146" s="74">
        <f t="shared" si="75"/>
        <v>0</v>
      </c>
      <c r="Z146" s="74">
        <f t="shared" si="76"/>
        <v>0</v>
      </c>
      <c r="AA146" s="74">
        <f t="shared" si="77"/>
        <v>0</v>
      </c>
      <c r="AB146" s="74">
        <f t="shared" si="78"/>
        <v>0</v>
      </c>
      <c r="AC146" s="74">
        <f t="shared" si="79"/>
        <v>0</v>
      </c>
      <c r="AD146" s="74">
        <f t="shared" si="80"/>
        <v>0</v>
      </c>
      <c r="AE146" s="74">
        <f t="shared" si="81"/>
        <v>0</v>
      </c>
      <c r="AF146" s="74">
        <f t="shared" si="82"/>
        <v>0</v>
      </c>
      <c r="AG146" s="74">
        <f t="shared" si="83"/>
        <v>0</v>
      </c>
      <c r="AH146" s="6" t="s">
        <v>43</v>
      </c>
    </row>
    <row r="147" spans="1:34">
      <c r="A147" s="159" t="s">
        <v>1653</v>
      </c>
      <c r="B147" s="155" t="s">
        <v>1654</v>
      </c>
      <c r="C147" s="160">
        <v>0</v>
      </c>
      <c r="D147" s="160">
        <v>0</v>
      </c>
      <c r="E147" s="160">
        <v>0</v>
      </c>
      <c r="F147" s="160">
        <v>0</v>
      </c>
      <c r="G147" s="160">
        <v>0</v>
      </c>
      <c r="H147" s="160">
        <v>0</v>
      </c>
      <c r="I147" s="160">
        <v>0</v>
      </c>
      <c r="J147" s="160">
        <v>0</v>
      </c>
      <c r="K147" s="160">
        <v>0</v>
      </c>
      <c r="L147" s="160">
        <v>0</v>
      </c>
      <c r="M147" s="160">
        <v>0</v>
      </c>
      <c r="N147" s="160">
        <v>0</v>
      </c>
      <c r="O147" s="160">
        <v>0</v>
      </c>
      <c r="Q147" s="73">
        <v>5</v>
      </c>
      <c r="R147" s="20" t="s">
        <v>1156</v>
      </c>
      <c r="S147" s="20" t="s">
        <v>1210</v>
      </c>
      <c r="U147" s="74">
        <f t="shared" si="71"/>
        <v>0</v>
      </c>
      <c r="V147" s="74">
        <f t="shared" si="72"/>
        <v>0</v>
      </c>
      <c r="W147" s="74">
        <f t="shared" si="73"/>
        <v>0</v>
      </c>
      <c r="X147" s="74">
        <f t="shared" si="74"/>
        <v>0</v>
      </c>
      <c r="Y147" s="74">
        <f t="shared" si="75"/>
        <v>0</v>
      </c>
      <c r="Z147" s="74">
        <f t="shared" si="76"/>
        <v>0</v>
      </c>
      <c r="AA147" s="74">
        <f t="shared" si="77"/>
        <v>0</v>
      </c>
      <c r="AB147" s="74">
        <f t="shared" si="78"/>
        <v>0</v>
      </c>
      <c r="AC147" s="74">
        <f t="shared" si="79"/>
        <v>0</v>
      </c>
      <c r="AD147" s="74">
        <f t="shared" si="80"/>
        <v>0</v>
      </c>
      <c r="AE147" s="74">
        <f t="shared" si="81"/>
        <v>0</v>
      </c>
      <c r="AF147" s="74">
        <f t="shared" si="82"/>
        <v>0</v>
      </c>
      <c r="AG147" s="74">
        <f t="shared" si="83"/>
        <v>0</v>
      </c>
      <c r="AH147" s="6" t="s">
        <v>43</v>
      </c>
    </row>
    <row r="148" spans="1:34">
      <c r="A148" s="159" t="s">
        <v>1655</v>
      </c>
      <c r="B148" s="155" t="s">
        <v>1656</v>
      </c>
      <c r="C148" s="160">
        <v>0</v>
      </c>
      <c r="D148" s="160">
        <v>0</v>
      </c>
      <c r="E148" s="160">
        <v>0</v>
      </c>
      <c r="F148" s="160">
        <v>0</v>
      </c>
      <c r="G148" s="160">
        <v>0</v>
      </c>
      <c r="H148" s="160">
        <v>0</v>
      </c>
      <c r="I148" s="160">
        <v>0</v>
      </c>
      <c r="J148" s="160">
        <v>0</v>
      </c>
      <c r="K148" s="160">
        <v>0</v>
      </c>
      <c r="L148" s="160">
        <v>0</v>
      </c>
      <c r="M148" s="160">
        <v>0</v>
      </c>
      <c r="N148" s="160">
        <v>0</v>
      </c>
      <c r="O148" s="160">
        <v>0</v>
      </c>
      <c r="Q148" s="73">
        <v>5</v>
      </c>
      <c r="R148" s="20" t="s">
        <v>1156</v>
      </c>
      <c r="S148" s="20" t="s">
        <v>1210</v>
      </c>
      <c r="U148" s="74">
        <f t="shared" si="71"/>
        <v>0</v>
      </c>
      <c r="V148" s="74">
        <f t="shared" si="72"/>
        <v>0</v>
      </c>
      <c r="W148" s="74">
        <f t="shared" si="73"/>
        <v>0</v>
      </c>
      <c r="X148" s="74">
        <f t="shared" si="74"/>
        <v>0</v>
      </c>
      <c r="Y148" s="74">
        <f t="shared" si="75"/>
        <v>0</v>
      </c>
      <c r="Z148" s="74">
        <f t="shared" si="76"/>
        <v>0</v>
      </c>
      <c r="AA148" s="74">
        <f t="shared" si="77"/>
        <v>0</v>
      </c>
      <c r="AB148" s="74">
        <f t="shared" si="78"/>
        <v>0</v>
      </c>
      <c r="AC148" s="74">
        <f t="shared" si="79"/>
        <v>0</v>
      </c>
      <c r="AD148" s="74">
        <f t="shared" si="80"/>
        <v>0</v>
      </c>
      <c r="AE148" s="74">
        <f t="shared" si="81"/>
        <v>0</v>
      </c>
      <c r="AF148" s="74">
        <f t="shared" si="82"/>
        <v>0</v>
      </c>
      <c r="AG148" s="74">
        <f t="shared" si="83"/>
        <v>0</v>
      </c>
      <c r="AH148" s="6" t="s">
        <v>43</v>
      </c>
    </row>
    <row r="149" spans="1:34">
      <c r="A149" s="159" t="s">
        <v>1657</v>
      </c>
      <c r="B149" s="155" t="s">
        <v>1522</v>
      </c>
      <c r="C149" s="160">
        <v>977.98</v>
      </c>
      <c r="D149" s="160">
        <v>1882.84</v>
      </c>
      <c r="E149" s="160">
        <v>904.86</v>
      </c>
      <c r="F149" s="160">
        <v>831.74</v>
      </c>
      <c r="G149" s="160">
        <v>959.7</v>
      </c>
      <c r="H149" s="160">
        <v>968.84</v>
      </c>
      <c r="I149" s="160">
        <v>977.98</v>
      </c>
      <c r="J149" s="160">
        <v>886.58</v>
      </c>
      <c r="K149" s="160">
        <v>886.58</v>
      </c>
      <c r="L149" s="160">
        <v>959.7</v>
      </c>
      <c r="M149" s="160">
        <v>859.16</v>
      </c>
      <c r="N149" s="160">
        <v>895.72</v>
      </c>
      <c r="O149" s="160">
        <v>11991.68</v>
      </c>
      <c r="Q149" s="73">
        <v>5</v>
      </c>
      <c r="R149" s="20" t="s">
        <v>1156</v>
      </c>
      <c r="S149" s="20" t="s">
        <v>1210</v>
      </c>
      <c r="U149" s="74">
        <f t="shared" si="71"/>
        <v>-977.98</v>
      </c>
      <c r="V149" s="74">
        <f t="shared" si="72"/>
        <v>-1882.84</v>
      </c>
      <c r="W149" s="74">
        <f t="shared" si="73"/>
        <v>-904.86</v>
      </c>
      <c r="X149" s="74">
        <f t="shared" si="74"/>
        <v>-831.74</v>
      </c>
      <c r="Y149" s="74">
        <f t="shared" si="75"/>
        <v>-959.7</v>
      </c>
      <c r="Z149" s="74">
        <f t="shared" si="76"/>
        <v>-968.84</v>
      </c>
      <c r="AA149" s="74">
        <f t="shared" si="77"/>
        <v>-977.98</v>
      </c>
      <c r="AB149" s="74">
        <f t="shared" si="78"/>
        <v>-886.58</v>
      </c>
      <c r="AC149" s="74">
        <f t="shared" si="79"/>
        <v>-886.58</v>
      </c>
      <c r="AD149" s="74">
        <f t="shared" si="80"/>
        <v>-959.7</v>
      </c>
      <c r="AE149" s="74">
        <f t="shared" si="81"/>
        <v>-859.16</v>
      </c>
      <c r="AF149" s="74">
        <f t="shared" si="82"/>
        <v>-895.72</v>
      </c>
      <c r="AG149" s="74">
        <f t="shared" si="83"/>
        <v>-11991.68</v>
      </c>
      <c r="AH149" s="6" t="s">
        <v>43</v>
      </c>
    </row>
    <row r="150" spans="1:34">
      <c r="A150" s="159" t="s">
        <v>1658</v>
      </c>
      <c r="B150" s="155" t="s">
        <v>1659</v>
      </c>
      <c r="C150" s="160">
        <v>35</v>
      </c>
      <c r="D150" s="160">
        <v>0</v>
      </c>
      <c r="E150" s="160">
        <v>0</v>
      </c>
      <c r="F150" s="160">
        <v>320</v>
      </c>
      <c r="G150" s="160">
        <v>320</v>
      </c>
      <c r="H150" s="160">
        <v>0</v>
      </c>
      <c r="I150" s="160">
        <v>0</v>
      </c>
      <c r="J150" s="160">
        <v>0</v>
      </c>
      <c r="K150" s="160">
        <v>0</v>
      </c>
      <c r="L150" s="160">
        <v>0</v>
      </c>
      <c r="M150" s="160">
        <v>0</v>
      </c>
      <c r="N150" s="160">
        <v>0</v>
      </c>
      <c r="O150" s="160">
        <v>675</v>
      </c>
      <c r="Q150" s="73">
        <v>5</v>
      </c>
      <c r="R150" s="20" t="s">
        <v>1156</v>
      </c>
      <c r="S150" s="20" t="s">
        <v>1210</v>
      </c>
      <c r="U150" s="74">
        <f t="shared" si="71"/>
        <v>-35</v>
      </c>
      <c r="V150" s="74">
        <f t="shared" si="72"/>
        <v>0</v>
      </c>
      <c r="W150" s="74">
        <f t="shared" si="73"/>
        <v>0</v>
      </c>
      <c r="X150" s="74">
        <f t="shared" si="74"/>
        <v>-320</v>
      </c>
      <c r="Y150" s="74">
        <f t="shared" si="75"/>
        <v>-320</v>
      </c>
      <c r="Z150" s="74">
        <f t="shared" si="76"/>
        <v>0</v>
      </c>
      <c r="AA150" s="74">
        <f t="shared" si="77"/>
        <v>0</v>
      </c>
      <c r="AB150" s="74">
        <f t="shared" si="78"/>
        <v>0</v>
      </c>
      <c r="AC150" s="74">
        <f t="shared" si="79"/>
        <v>0</v>
      </c>
      <c r="AD150" s="74">
        <f t="shared" si="80"/>
        <v>0</v>
      </c>
      <c r="AE150" s="74">
        <f t="shared" si="81"/>
        <v>0</v>
      </c>
      <c r="AF150" s="74">
        <f t="shared" si="82"/>
        <v>0</v>
      </c>
      <c r="AG150" s="74">
        <f t="shared" si="83"/>
        <v>-675</v>
      </c>
      <c r="AH150" s="6" t="s">
        <v>43</v>
      </c>
    </row>
    <row r="151" spans="1:34">
      <c r="A151" s="159" t="s">
        <v>1660</v>
      </c>
      <c r="B151" s="155" t="s">
        <v>1661</v>
      </c>
      <c r="C151" s="160">
        <v>0</v>
      </c>
      <c r="D151" s="160">
        <v>0</v>
      </c>
      <c r="E151" s="160">
        <v>0</v>
      </c>
      <c r="F151" s="160">
        <v>0</v>
      </c>
      <c r="G151" s="160">
        <v>0</v>
      </c>
      <c r="H151" s="160">
        <v>0</v>
      </c>
      <c r="I151" s="160">
        <v>0</v>
      </c>
      <c r="J151" s="160">
        <v>0</v>
      </c>
      <c r="K151" s="160">
        <v>0</v>
      </c>
      <c r="L151" s="160">
        <v>0</v>
      </c>
      <c r="M151" s="160">
        <v>0</v>
      </c>
      <c r="N151" s="160">
        <v>0</v>
      </c>
      <c r="O151" s="160">
        <v>0</v>
      </c>
      <c r="Q151" s="73">
        <v>5</v>
      </c>
      <c r="R151" s="20" t="s">
        <v>1156</v>
      </c>
      <c r="S151" s="20" t="s">
        <v>1210</v>
      </c>
      <c r="U151" s="74">
        <f t="shared" si="71"/>
        <v>0</v>
      </c>
      <c r="V151" s="74">
        <f t="shared" si="72"/>
        <v>0</v>
      </c>
      <c r="W151" s="74">
        <f t="shared" si="73"/>
        <v>0</v>
      </c>
      <c r="X151" s="74">
        <f t="shared" si="74"/>
        <v>0</v>
      </c>
      <c r="Y151" s="74">
        <f t="shared" si="75"/>
        <v>0</v>
      </c>
      <c r="Z151" s="74">
        <f t="shared" si="76"/>
        <v>0</v>
      </c>
      <c r="AA151" s="74">
        <f t="shared" si="77"/>
        <v>0</v>
      </c>
      <c r="AB151" s="74">
        <f t="shared" si="78"/>
        <v>0</v>
      </c>
      <c r="AC151" s="74">
        <f t="shared" si="79"/>
        <v>0</v>
      </c>
      <c r="AD151" s="74">
        <f t="shared" si="80"/>
        <v>0</v>
      </c>
      <c r="AE151" s="74">
        <f t="shared" si="81"/>
        <v>0</v>
      </c>
      <c r="AF151" s="74">
        <f t="shared" si="82"/>
        <v>0</v>
      </c>
      <c r="AG151" s="74">
        <f t="shared" si="83"/>
        <v>0</v>
      </c>
      <c r="AH151" s="6" t="s">
        <v>43</v>
      </c>
    </row>
    <row r="152" spans="1:34">
      <c r="A152" s="159" t="s">
        <v>1662</v>
      </c>
      <c r="B152" s="155" t="s">
        <v>83</v>
      </c>
      <c r="C152" s="160">
        <v>0</v>
      </c>
      <c r="D152" s="160">
        <v>0</v>
      </c>
      <c r="E152" s="160">
        <v>0</v>
      </c>
      <c r="F152" s="160">
        <v>0</v>
      </c>
      <c r="G152" s="160">
        <v>0</v>
      </c>
      <c r="H152" s="160">
        <v>0</v>
      </c>
      <c r="I152" s="160">
        <v>0</v>
      </c>
      <c r="J152" s="160">
        <v>0</v>
      </c>
      <c r="K152" s="160">
        <v>0</v>
      </c>
      <c r="L152" s="160">
        <v>0</v>
      </c>
      <c r="M152" s="160">
        <v>0</v>
      </c>
      <c r="N152" s="160">
        <v>0</v>
      </c>
      <c r="O152" s="160">
        <v>0</v>
      </c>
      <c r="Q152" s="73">
        <v>5</v>
      </c>
      <c r="R152" s="20" t="s">
        <v>1156</v>
      </c>
      <c r="S152" s="20" t="s">
        <v>1210</v>
      </c>
      <c r="U152" s="74">
        <f t="shared" si="71"/>
        <v>0</v>
      </c>
      <c r="V152" s="74">
        <f t="shared" si="72"/>
        <v>0</v>
      </c>
      <c r="W152" s="74">
        <f t="shared" si="73"/>
        <v>0</v>
      </c>
      <c r="X152" s="74">
        <f t="shared" si="74"/>
        <v>0</v>
      </c>
      <c r="Y152" s="74">
        <f t="shared" si="75"/>
        <v>0</v>
      </c>
      <c r="Z152" s="74">
        <f t="shared" si="76"/>
        <v>0</v>
      </c>
      <c r="AA152" s="74">
        <f t="shared" si="77"/>
        <v>0</v>
      </c>
      <c r="AB152" s="74">
        <f t="shared" si="78"/>
        <v>0</v>
      </c>
      <c r="AC152" s="74">
        <f t="shared" si="79"/>
        <v>0</v>
      </c>
      <c r="AD152" s="74">
        <f t="shared" si="80"/>
        <v>0</v>
      </c>
      <c r="AE152" s="74">
        <f t="shared" si="81"/>
        <v>0</v>
      </c>
      <c r="AF152" s="74">
        <f t="shared" si="82"/>
        <v>0</v>
      </c>
      <c r="AG152" s="74">
        <f t="shared" si="83"/>
        <v>0</v>
      </c>
      <c r="AH152" s="6" t="s">
        <v>43</v>
      </c>
    </row>
    <row r="153" spans="1:34">
      <c r="A153" s="159" t="s">
        <v>1663</v>
      </c>
      <c r="B153" s="155" t="s">
        <v>1664</v>
      </c>
      <c r="C153" s="160">
        <v>0</v>
      </c>
      <c r="D153" s="160">
        <v>0</v>
      </c>
      <c r="E153" s="160">
        <v>0</v>
      </c>
      <c r="F153" s="160">
        <v>0</v>
      </c>
      <c r="G153" s="160">
        <v>0</v>
      </c>
      <c r="H153" s="160">
        <v>0</v>
      </c>
      <c r="I153" s="160">
        <v>0</v>
      </c>
      <c r="J153" s="160">
        <v>0</v>
      </c>
      <c r="K153" s="160">
        <v>0</v>
      </c>
      <c r="L153" s="160">
        <v>0</v>
      </c>
      <c r="M153" s="160">
        <v>0</v>
      </c>
      <c r="N153" s="160">
        <v>0</v>
      </c>
      <c r="O153" s="160">
        <v>0</v>
      </c>
      <c r="Q153" s="73">
        <v>5</v>
      </c>
      <c r="R153" s="20" t="s">
        <v>1156</v>
      </c>
      <c r="S153" s="20" t="s">
        <v>1210</v>
      </c>
      <c r="U153" s="74">
        <f t="shared" si="71"/>
        <v>0</v>
      </c>
      <c r="V153" s="74">
        <f t="shared" si="72"/>
        <v>0</v>
      </c>
      <c r="W153" s="74">
        <f t="shared" si="73"/>
        <v>0</v>
      </c>
      <c r="X153" s="74">
        <f t="shared" si="74"/>
        <v>0</v>
      </c>
      <c r="Y153" s="74">
        <f t="shared" si="75"/>
        <v>0</v>
      </c>
      <c r="Z153" s="74">
        <f t="shared" si="76"/>
        <v>0</v>
      </c>
      <c r="AA153" s="74">
        <f t="shared" si="77"/>
        <v>0</v>
      </c>
      <c r="AB153" s="74">
        <f t="shared" si="78"/>
        <v>0</v>
      </c>
      <c r="AC153" s="74">
        <f t="shared" si="79"/>
        <v>0</v>
      </c>
      <c r="AD153" s="74">
        <f t="shared" si="80"/>
        <v>0</v>
      </c>
      <c r="AE153" s="74">
        <f t="shared" si="81"/>
        <v>0</v>
      </c>
      <c r="AF153" s="74">
        <f t="shared" si="82"/>
        <v>0</v>
      </c>
      <c r="AG153" s="74">
        <f t="shared" si="83"/>
        <v>0</v>
      </c>
      <c r="AH153" s="6" t="s">
        <v>43</v>
      </c>
    </row>
    <row r="154" spans="1:34">
      <c r="A154" s="159" t="s">
        <v>1665</v>
      </c>
      <c r="B154" s="155" t="s">
        <v>1666</v>
      </c>
      <c r="C154" s="160">
        <v>13.86</v>
      </c>
      <c r="D154" s="160">
        <v>0</v>
      </c>
      <c r="E154" s="160">
        <v>0</v>
      </c>
      <c r="F154" s="160">
        <v>6.9</v>
      </c>
      <c r="G154" s="160">
        <v>0.64</v>
      </c>
      <c r="H154" s="160">
        <v>0</v>
      </c>
      <c r="I154" s="160">
        <v>2.56</v>
      </c>
      <c r="J154" s="160">
        <v>22.4</v>
      </c>
      <c r="K154" s="160">
        <v>24.64</v>
      </c>
      <c r="L154" s="160">
        <v>40.020000000000003</v>
      </c>
      <c r="M154" s="160">
        <v>29.95</v>
      </c>
      <c r="N154" s="160">
        <v>26.22</v>
      </c>
      <c r="O154" s="160">
        <v>167.19</v>
      </c>
      <c r="Q154" s="75">
        <v>5</v>
      </c>
      <c r="R154" s="76" t="str">
        <f>R153</f>
        <v>Tides on Westcreek</v>
      </c>
      <c r="S154" s="76" t="str">
        <f>S153</f>
        <v>TOW</v>
      </c>
      <c r="T154" s="75">
        <f>T153</f>
        <v>0</v>
      </c>
      <c r="U154" s="77">
        <f t="shared" ref="U154:AG154" si="84">SUM(U127:U153)</f>
        <v>-2022.37</v>
      </c>
      <c r="V154" s="77">
        <f t="shared" si="84"/>
        <v>-3364.08</v>
      </c>
      <c r="W154" s="77">
        <f t="shared" si="84"/>
        <v>-6025.24</v>
      </c>
      <c r="X154" s="77">
        <f t="shared" si="84"/>
        <v>-4733.6400000000003</v>
      </c>
      <c r="Y154" s="77">
        <f t="shared" si="84"/>
        <v>-2691.99</v>
      </c>
      <c r="Z154" s="77">
        <f t="shared" si="84"/>
        <v>-2018.9500000000003</v>
      </c>
      <c r="AA154" s="77">
        <f t="shared" si="84"/>
        <v>-3063.51</v>
      </c>
      <c r="AB154" s="77">
        <f t="shared" si="84"/>
        <v>-6027.2599999999993</v>
      </c>
      <c r="AC154" s="77">
        <f t="shared" si="84"/>
        <v>-3542.75</v>
      </c>
      <c r="AD154" s="77">
        <f t="shared" si="84"/>
        <v>-4369.8499999999995</v>
      </c>
      <c r="AE154" s="77">
        <f t="shared" si="84"/>
        <v>-2205.15</v>
      </c>
      <c r="AF154" s="77">
        <f t="shared" si="84"/>
        <v>-2024.7</v>
      </c>
      <c r="AG154" s="77">
        <f t="shared" si="84"/>
        <v>-42089.490000000005</v>
      </c>
      <c r="AH154" s="6" t="s">
        <v>43</v>
      </c>
    </row>
    <row r="155" spans="1:34">
      <c r="A155" s="159" t="s">
        <v>1667</v>
      </c>
      <c r="B155" s="155" t="s">
        <v>1668</v>
      </c>
      <c r="C155" s="160">
        <v>0</v>
      </c>
      <c r="D155" s="160">
        <v>0</v>
      </c>
      <c r="E155" s="160">
        <v>0</v>
      </c>
      <c r="F155" s="160">
        <v>0</v>
      </c>
      <c r="G155" s="160">
        <v>0</v>
      </c>
      <c r="H155" s="160">
        <v>0</v>
      </c>
      <c r="I155" s="160">
        <v>0</v>
      </c>
      <c r="J155" s="160">
        <v>0</v>
      </c>
      <c r="K155" s="160">
        <v>0</v>
      </c>
      <c r="L155" s="160">
        <v>0</v>
      </c>
      <c r="M155" s="160">
        <v>0</v>
      </c>
      <c r="N155" s="160">
        <v>0</v>
      </c>
      <c r="O155" s="160">
        <v>0</v>
      </c>
      <c r="AH155" s="6" t="s">
        <v>43</v>
      </c>
    </row>
    <row r="156" spans="1:34">
      <c r="A156" s="159" t="s">
        <v>1669</v>
      </c>
      <c r="B156" s="155" t="s">
        <v>1402</v>
      </c>
      <c r="C156" s="160">
        <v>0</v>
      </c>
      <c r="D156" s="160">
        <v>0</v>
      </c>
      <c r="E156" s="160">
        <v>0</v>
      </c>
      <c r="F156" s="160">
        <v>0</v>
      </c>
      <c r="G156" s="160">
        <v>0</v>
      </c>
      <c r="H156" s="160">
        <v>0</v>
      </c>
      <c r="I156" s="160">
        <v>0</v>
      </c>
      <c r="J156" s="160">
        <v>0</v>
      </c>
      <c r="K156" s="160">
        <v>0</v>
      </c>
      <c r="L156" s="160">
        <v>0</v>
      </c>
      <c r="M156" s="160">
        <v>0</v>
      </c>
      <c r="N156" s="160">
        <v>0</v>
      </c>
      <c r="O156" s="160">
        <v>0</v>
      </c>
      <c r="AH156" s="6" t="s">
        <v>43</v>
      </c>
    </row>
    <row r="157" spans="1:34">
      <c r="A157" s="159" t="s">
        <v>1670</v>
      </c>
      <c r="B157" s="155" t="s">
        <v>1671</v>
      </c>
      <c r="C157" s="160">
        <v>0</v>
      </c>
      <c r="D157" s="160">
        <v>0</v>
      </c>
      <c r="E157" s="160">
        <v>0</v>
      </c>
      <c r="F157" s="160">
        <v>0</v>
      </c>
      <c r="G157" s="160">
        <v>0</v>
      </c>
      <c r="H157" s="160">
        <v>0</v>
      </c>
      <c r="I157" s="160">
        <v>0</v>
      </c>
      <c r="J157" s="160">
        <v>0</v>
      </c>
      <c r="K157" s="160">
        <v>0</v>
      </c>
      <c r="L157" s="160">
        <v>0</v>
      </c>
      <c r="M157" s="160">
        <v>0</v>
      </c>
      <c r="N157" s="160">
        <v>0</v>
      </c>
      <c r="O157" s="160">
        <v>0</v>
      </c>
      <c r="Q157" s="73">
        <v>5</v>
      </c>
      <c r="R157" s="20" t="s">
        <v>1156</v>
      </c>
      <c r="S157" s="20" t="s">
        <v>1210</v>
      </c>
      <c r="U157" s="74">
        <f t="shared" ref="U157:U164" si="85">IF(5 = Q157, C157 * -1, C157)</f>
        <v>0</v>
      </c>
      <c r="V157" s="74">
        <f t="shared" ref="V157:V164" si="86">IF(5 = Q157, D157 * -1, D157)</f>
        <v>0</v>
      </c>
      <c r="W157" s="74">
        <f t="shared" ref="W157:W164" si="87">IF(5 = Q157, E157 * -1, E157)</f>
        <v>0</v>
      </c>
      <c r="X157" s="74">
        <f t="shared" ref="X157:X164" si="88">IF(5 = Q157, F157 * -1, F157)</f>
        <v>0</v>
      </c>
      <c r="Y157" s="74">
        <f t="shared" ref="Y157:Y164" si="89">IF(5 = Q157, G157 * -1, G157)</f>
        <v>0</v>
      </c>
      <c r="Z157" s="74">
        <f t="shared" ref="Z157:Z164" si="90">IF(5 = Q157, H157 * -1, H157)</f>
        <v>0</v>
      </c>
      <c r="AA157" s="74">
        <f t="shared" ref="AA157:AA164" si="91">IF(5 = Q157, I157 * -1, I157)</f>
        <v>0</v>
      </c>
      <c r="AB157" s="74">
        <f t="shared" ref="AB157:AB164" si="92">IF(5 = Q157, J157 * -1, J157)</f>
        <v>0</v>
      </c>
      <c r="AC157" s="74">
        <f t="shared" ref="AC157:AC164" si="93">IF(5 = Q157, K157 * -1, K157)</f>
        <v>0</v>
      </c>
      <c r="AD157" s="74">
        <f t="shared" ref="AD157:AD164" si="94">IF(5 = Q157, L157 * -1, L157)</f>
        <v>0</v>
      </c>
      <c r="AE157" s="74">
        <f t="shared" ref="AE157:AE164" si="95">IF(5 = Q157, M157 * -1, M157)</f>
        <v>0</v>
      </c>
      <c r="AF157" s="74">
        <f t="shared" ref="AF157:AF164" si="96">IF(5 = Q157, N157 * -1, N157)</f>
        <v>0</v>
      </c>
      <c r="AG157" s="74">
        <f t="shared" ref="AG157:AG164" si="97">IF(5 = Q157, O157 * -1, O157)</f>
        <v>0</v>
      </c>
      <c r="AH157" s="6" t="s">
        <v>43</v>
      </c>
    </row>
    <row r="158" spans="1:34">
      <c r="A158" s="159" t="s">
        <v>1672</v>
      </c>
      <c r="B158" s="155" t="s">
        <v>1673</v>
      </c>
      <c r="C158" s="160">
        <v>0</v>
      </c>
      <c r="D158" s="160">
        <v>0</v>
      </c>
      <c r="E158" s="160">
        <v>0</v>
      </c>
      <c r="F158" s="160">
        <v>0</v>
      </c>
      <c r="G158" s="160">
        <v>0</v>
      </c>
      <c r="H158" s="160">
        <v>0</v>
      </c>
      <c r="I158" s="160">
        <v>0</v>
      </c>
      <c r="J158" s="160">
        <v>0</v>
      </c>
      <c r="K158" s="160">
        <v>0</v>
      </c>
      <c r="L158" s="160">
        <v>0</v>
      </c>
      <c r="M158" s="160">
        <v>0</v>
      </c>
      <c r="N158" s="160">
        <v>0</v>
      </c>
      <c r="O158" s="160">
        <v>0</v>
      </c>
      <c r="Q158" s="73">
        <v>5</v>
      </c>
      <c r="R158" s="20" t="s">
        <v>1156</v>
      </c>
      <c r="S158" s="20" t="s">
        <v>1210</v>
      </c>
      <c r="U158" s="74">
        <f t="shared" si="85"/>
        <v>0</v>
      </c>
      <c r="V158" s="74">
        <f t="shared" si="86"/>
        <v>0</v>
      </c>
      <c r="W158" s="74">
        <f t="shared" si="87"/>
        <v>0</v>
      </c>
      <c r="X158" s="74">
        <f t="shared" si="88"/>
        <v>0</v>
      </c>
      <c r="Y158" s="74">
        <f t="shared" si="89"/>
        <v>0</v>
      </c>
      <c r="Z158" s="74">
        <f t="shared" si="90"/>
        <v>0</v>
      </c>
      <c r="AA158" s="74">
        <f t="shared" si="91"/>
        <v>0</v>
      </c>
      <c r="AB158" s="74">
        <f t="shared" si="92"/>
        <v>0</v>
      </c>
      <c r="AC158" s="74">
        <f t="shared" si="93"/>
        <v>0</v>
      </c>
      <c r="AD158" s="74">
        <f t="shared" si="94"/>
        <v>0</v>
      </c>
      <c r="AE158" s="74">
        <f t="shared" si="95"/>
        <v>0</v>
      </c>
      <c r="AF158" s="74">
        <f t="shared" si="96"/>
        <v>0</v>
      </c>
      <c r="AG158" s="74">
        <f t="shared" si="97"/>
        <v>0</v>
      </c>
      <c r="AH158" s="6" t="s">
        <v>43</v>
      </c>
    </row>
    <row r="159" spans="1:34">
      <c r="A159" s="159" t="s">
        <v>1674</v>
      </c>
      <c r="B159" s="155" t="s">
        <v>1675</v>
      </c>
      <c r="C159" s="160">
        <v>0</v>
      </c>
      <c r="D159" s="160">
        <v>0</v>
      </c>
      <c r="E159" s="160">
        <v>0</v>
      </c>
      <c r="F159" s="160">
        <v>0</v>
      </c>
      <c r="G159" s="160">
        <v>0</v>
      </c>
      <c r="H159" s="160">
        <v>0</v>
      </c>
      <c r="I159" s="160">
        <v>0</v>
      </c>
      <c r="J159" s="160">
        <v>0</v>
      </c>
      <c r="K159" s="160">
        <v>0</v>
      </c>
      <c r="L159" s="160">
        <v>0</v>
      </c>
      <c r="M159" s="160">
        <v>0</v>
      </c>
      <c r="N159" s="160">
        <v>0</v>
      </c>
      <c r="O159" s="160">
        <v>0</v>
      </c>
      <c r="Q159" s="73">
        <v>5</v>
      </c>
      <c r="R159" s="20" t="s">
        <v>1156</v>
      </c>
      <c r="S159" s="20" t="s">
        <v>1210</v>
      </c>
      <c r="U159" s="74">
        <f t="shared" si="85"/>
        <v>0</v>
      </c>
      <c r="V159" s="74">
        <f t="shared" si="86"/>
        <v>0</v>
      </c>
      <c r="W159" s="74">
        <f t="shared" si="87"/>
        <v>0</v>
      </c>
      <c r="X159" s="74">
        <f t="shared" si="88"/>
        <v>0</v>
      </c>
      <c r="Y159" s="74">
        <f t="shared" si="89"/>
        <v>0</v>
      </c>
      <c r="Z159" s="74">
        <f t="shared" si="90"/>
        <v>0</v>
      </c>
      <c r="AA159" s="74">
        <f t="shared" si="91"/>
        <v>0</v>
      </c>
      <c r="AB159" s="74">
        <f t="shared" si="92"/>
        <v>0</v>
      </c>
      <c r="AC159" s="74">
        <f t="shared" si="93"/>
        <v>0</v>
      </c>
      <c r="AD159" s="74">
        <f t="shared" si="94"/>
        <v>0</v>
      </c>
      <c r="AE159" s="74">
        <f t="shared" si="95"/>
        <v>0</v>
      </c>
      <c r="AF159" s="74">
        <f t="shared" si="96"/>
        <v>0</v>
      </c>
      <c r="AG159" s="74">
        <f t="shared" si="97"/>
        <v>0</v>
      </c>
      <c r="AH159" s="6" t="s">
        <v>43</v>
      </c>
    </row>
    <row r="160" spans="1:34">
      <c r="A160" s="159" t="s">
        <v>1676</v>
      </c>
      <c r="B160" s="155" t="s">
        <v>1677</v>
      </c>
      <c r="C160" s="160">
        <v>0</v>
      </c>
      <c r="D160" s="160">
        <v>0</v>
      </c>
      <c r="E160" s="160">
        <v>0</v>
      </c>
      <c r="F160" s="160">
        <v>0</v>
      </c>
      <c r="G160" s="160">
        <v>0</v>
      </c>
      <c r="H160" s="160">
        <v>0</v>
      </c>
      <c r="I160" s="160">
        <v>0</v>
      </c>
      <c r="J160" s="160">
        <v>0</v>
      </c>
      <c r="K160" s="160">
        <v>0</v>
      </c>
      <c r="L160" s="160">
        <v>0</v>
      </c>
      <c r="M160" s="160">
        <v>0</v>
      </c>
      <c r="N160" s="160">
        <v>0</v>
      </c>
      <c r="O160" s="160">
        <v>0</v>
      </c>
      <c r="Q160" s="73">
        <v>5</v>
      </c>
      <c r="R160" s="20" t="s">
        <v>1156</v>
      </c>
      <c r="S160" s="20" t="s">
        <v>1210</v>
      </c>
      <c r="U160" s="74">
        <f t="shared" si="85"/>
        <v>0</v>
      </c>
      <c r="V160" s="74">
        <f t="shared" si="86"/>
        <v>0</v>
      </c>
      <c r="W160" s="74">
        <f t="shared" si="87"/>
        <v>0</v>
      </c>
      <c r="X160" s="74">
        <f t="shared" si="88"/>
        <v>0</v>
      </c>
      <c r="Y160" s="74">
        <f t="shared" si="89"/>
        <v>0</v>
      </c>
      <c r="Z160" s="74">
        <f t="shared" si="90"/>
        <v>0</v>
      </c>
      <c r="AA160" s="74">
        <f t="shared" si="91"/>
        <v>0</v>
      </c>
      <c r="AB160" s="74">
        <f t="shared" si="92"/>
        <v>0</v>
      </c>
      <c r="AC160" s="74">
        <f t="shared" si="93"/>
        <v>0</v>
      </c>
      <c r="AD160" s="74">
        <f t="shared" si="94"/>
        <v>0</v>
      </c>
      <c r="AE160" s="74">
        <f t="shared" si="95"/>
        <v>0</v>
      </c>
      <c r="AF160" s="74">
        <f t="shared" si="96"/>
        <v>0</v>
      </c>
      <c r="AG160" s="74">
        <f t="shared" si="97"/>
        <v>0</v>
      </c>
      <c r="AH160" s="6" t="s">
        <v>43</v>
      </c>
    </row>
    <row r="161" spans="1:34">
      <c r="A161" s="159" t="s">
        <v>1678</v>
      </c>
      <c r="B161" s="155" t="s">
        <v>1679</v>
      </c>
      <c r="C161" s="160">
        <v>0</v>
      </c>
      <c r="D161" s="160">
        <v>0</v>
      </c>
      <c r="E161" s="160">
        <v>0</v>
      </c>
      <c r="F161" s="160">
        <v>0</v>
      </c>
      <c r="G161" s="160">
        <v>0</v>
      </c>
      <c r="H161" s="160">
        <v>0</v>
      </c>
      <c r="I161" s="160">
        <v>0</v>
      </c>
      <c r="J161" s="160">
        <v>0</v>
      </c>
      <c r="K161" s="160">
        <v>0</v>
      </c>
      <c r="L161" s="160">
        <v>0</v>
      </c>
      <c r="M161" s="160">
        <v>0</v>
      </c>
      <c r="N161" s="160">
        <v>0</v>
      </c>
      <c r="O161" s="160">
        <v>0</v>
      </c>
      <c r="Q161" s="73">
        <v>5</v>
      </c>
      <c r="R161" s="20" t="s">
        <v>1156</v>
      </c>
      <c r="S161" s="20" t="s">
        <v>1210</v>
      </c>
      <c r="U161" s="74">
        <f t="shared" si="85"/>
        <v>0</v>
      </c>
      <c r="V161" s="74">
        <f t="shared" si="86"/>
        <v>0</v>
      </c>
      <c r="W161" s="74">
        <f t="shared" si="87"/>
        <v>0</v>
      </c>
      <c r="X161" s="74">
        <f t="shared" si="88"/>
        <v>0</v>
      </c>
      <c r="Y161" s="74">
        <f t="shared" si="89"/>
        <v>0</v>
      </c>
      <c r="Z161" s="74">
        <f t="shared" si="90"/>
        <v>0</v>
      </c>
      <c r="AA161" s="74">
        <f t="shared" si="91"/>
        <v>0</v>
      </c>
      <c r="AB161" s="74">
        <f t="shared" si="92"/>
        <v>0</v>
      </c>
      <c r="AC161" s="74">
        <f t="shared" si="93"/>
        <v>0</v>
      </c>
      <c r="AD161" s="74">
        <f t="shared" si="94"/>
        <v>0</v>
      </c>
      <c r="AE161" s="74">
        <f t="shared" si="95"/>
        <v>0</v>
      </c>
      <c r="AF161" s="74">
        <f t="shared" si="96"/>
        <v>0</v>
      </c>
      <c r="AG161" s="74">
        <f t="shared" si="97"/>
        <v>0</v>
      </c>
      <c r="AH161" s="6" t="s">
        <v>43</v>
      </c>
    </row>
    <row r="162" spans="1:34">
      <c r="A162" s="159" t="s">
        <v>1680</v>
      </c>
      <c r="B162" s="155" t="s">
        <v>1681</v>
      </c>
      <c r="C162" s="160">
        <v>0</v>
      </c>
      <c r="D162" s="160">
        <v>0</v>
      </c>
      <c r="E162" s="160">
        <v>0</v>
      </c>
      <c r="F162" s="160">
        <v>0</v>
      </c>
      <c r="G162" s="160">
        <v>0</v>
      </c>
      <c r="H162" s="160">
        <v>0</v>
      </c>
      <c r="I162" s="160">
        <v>0</v>
      </c>
      <c r="J162" s="160">
        <v>0</v>
      </c>
      <c r="K162" s="160">
        <v>0</v>
      </c>
      <c r="L162" s="160">
        <v>0</v>
      </c>
      <c r="M162" s="160">
        <v>0</v>
      </c>
      <c r="N162" s="160">
        <v>0</v>
      </c>
      <c r="O162" s="160">
        <v>0</v>
      </c>
      <c r="Q162" s="73">
        <v>5</v>
      </c>
      <c r="R162" s="20" t="s">
        <v>1156</v>
      </c>
      <c r="S162" s="20" t="s">
        <v>1210</v>
      </c>
      <c r="U162" s="74">
        <f t="shared" si="85"/>
        <v>0</v>
      </c>
      <c r="V162" s="74">
        <f t="shared" si="86"/>
        <v>0</v>
      </c>
      <c r="W162" s="74">
        <f t="shared" si="87"/>
        <v>0</v>
      </c>
      <c r="X162" s="74">
        <f t="shared" si="88"/>
        <v>0</v>
      </c>
      <c r="Y162" s="74">
        <f t="shared" si="89"/>
        <v>0</v>
      </c>
      <c r="Z162" s="74">
        <f t="shared" si="90"/>
        <v>0</v>
      </c>
      <c r="AA162" s="74">
        <f t="shared" si="91"/>
        <v>0</v>
      </c>
      <c r="AB162" s="74">
        <f t="shared" si="92"/>
        <v>0</v>
      </c>
      <c r="AC162" s="74">
        <f t="shared" si="93"/>
        <v>0</v>
      </c>
      <c r="AD162" s="74">
        <f t="shared" si="94"/>
        <v>0</v>
      </c>
      <c r="AE162" s="74">
        <f t="shared" si="95"/>
        <v>0</v>
      </c>
      <c r="AF162" s="74">
        <f t="shared" si="96"/>
        <v>0</v>
      </c>
      <c r="AG162" s="74">
        <f t="shared" si="97"/>
        <v>0</v>
      </c>
      <c r="AH162" s="6" t="s">
        <v>43</v>
      </c>
    </row>
    <row r="163" spans="1:34">
      <c r="A163" s="159" t="s">
        <v>1682</v>
      </c>
      <c r="B163" s="155" t="s">
        <v>1683</v>
      </c>
      <c r="C163" s="160">
        <v>0</v>
      </c>
      <c r="D163" s="160">
        <v>0</v>
      </c>
      <c r="E163" s="160">
        <v>0</v>
      </c>
      <c r="F163" s="160">
        <v>0</v>
      </c>
      <c r="G163" s="160">
        <v>0</v>
      </c>
      <c r="H163" s="160">
        <v>0</v>
      </c>
      <c r="I163" s="160">
        <v>0</v>
      </c>
      <c r="J163" s="160">
        <v>0</v>
      </c>
      <c r="K163" s="160">
        <v>0</v>
      </c>
      <c r="L163" s="160">
        <v>0</v>
      </c>
      <c r="M163" s="160">
        <v>0</v>
      </c>
      <c r="N163" s="160">
        <v>0</v>
      </c>
      <c r="O163" s="160">
        <v>0</v>
      </c>
      <c r="Q163" s="73">
        <v>5</v>
      </c>
      <c r="R163" s="20" t="s">
        <v>1156</v>
      </c>
      <c r="S163" s="20" t="s">
        <v>1210</v>
      </c>
      <c r="U163" s="74">
        <f t="shared" si="85"/>
        <v>0</v>
      </c>
      <c r="V163" s="74">
        <f t="shared" si="86"/>
        <v>0</v>
      </c>
      <c r="W163" s="74">
        <f t="shared" si="87"/>
        <v>0</v>
      </c>
      <c r="X163" s="74">
        <f t="shared" si="88"/>
        <v>0</v>
      </c>
      <c r="Y163" s="74">
        <f t="shared" si="89"/>
        <v>0</v>
      </c>
      <c r="Z163" s="74">
        <f t="shared" si="90"/>
        <v>0</v>
      </c>
      <c r="AA163" s="74">
        <f t="shared" si="91"/>
        <v>0</v>
      </c>
      <c r="AB163" s="74">
        <f t="shared" si="92"/>
        <v>0</v>
      </c>
      <c r="AC163" s="74">
        <f t="shared" si="93"/>
        <v>0</v>
      </c>
      <c r="AD163" s="74">
        <f t="shared" si="94"/>
        <v>0</v>
      </c>
      <c r="AE163" s="74">
        <f t="shared" si="95"/>
        <v>0</v>
      </c>
      <c r="AF163" s="74">
        <f t="shared" si="96"/>
        <v>0</v>
      </c>
      <c r="AG163" s="74">
        <f t="shared" si="97"/>
        <v>0</v>
      </c>
      <c r="AH163" s="6" t="s">
        <v>43</v>
      </c>
    </row>
    <row r="164" spans="1:34">
      <c r="A164" s="159" t="s">
        <v>1684</v>
      </c>
      <c r="B164" s="155" t="s">
        <v>1685</v>
      </c>
      <c r="C164" s="160">
        <v>0</v>
      </c>
      <c r="D164" s="160">
        <v>0</v>
      </c>
      <c r="E164" s="160">
        <v>0</v>
      </c>
      <c r="F164" s="160">
        <v>0</v>
      </c>
      <c r="G164" s="160">
        <v>0</v>
      </c>
      <c r="H164" s="160">
        <v>0</v>
      </c>
      <c r="I164" s="160">
        <v>0</v>
      </c>
      <c r="J164" s="160">
        <v>0</v>
      </c>
      <c r="K164" s="160">
        <v>0</v>
      </c>
      <c r="L164" s="160">
        <v>0</v>
      </c>
      <c r="M164" s="160">
        <v>0</v>
      </c>
      <c r="N164" s="160">
        <v>0</v>
      </c>
      <c r="O164" s="160">
        <v>0</v>
      </c>
      <c r="Q164" s="73">
        <v>5</v>
      </c>
      <c r="R164" s="20" t="s">
        <v>1156</v>
      </c>
      <c r="S164" s="20" t="s">
        <v>1210</v>
      </c>
      <c r="U164" s="74">
        <f t="shared" si="85"/>
        <v>0</v>
      </c>
      <c r="V164" s="74">
        <f t="shared" si="86"/>
        <v>0</v>
      </c>
      <c r="W164" s="74">
        <f t="shared" si="87"/>
        <v>0</v>
      </c>
      <c r="X164" s="74">
        <f t="shared" si="88"/>
        <v>0</v>
      </c>
      <c r="Y164" s="74">
        <f t="shared" si="89"/>
        <v>0</v>
      </c>
      <c r="Z164" s="74">
        <f t="shared" si="90"/>
        <v>0</v>
      </c>
      <c r="AA164" s="74">
        <f t="shared" si="91"/>
        <v>0</v>
      </c>
      <c r="AB164" s="74">
        <f t="shared" si="92"/>
        <v>0</v>
      </c>
      <c r="AC164" s="74">
        <f t="shared" si="93"/>
        <v>0</v>
      </c>
      <c r="AD164" s="74">
        <f t="shared" si="94"/>
        <v>0</v>
      </c>
      <c r="AE164" s="74">
        <f t="shared" si="95"/>
        <v>0</v>
      </c>
      <c r="AF164" s="74">
        <f t="shared" si="96"/>
        <v>0</v>
      </c>
      <c r="AG164" s="74">
        <f t="shared" si="97"/>
        <v>0</v>
      </c>
      <c r="AH164" s="6" t="s">
        <v>43</v>
      </c>
    </row>
    <row r="165" spans="1:34">
      <c r="A165" s="159" t="s">
        <v>1686</v>
      </c>
      <c r="B165" s="155" t="s">
        <v>1687</v>
      </c>
      <c r="C165" s="160">
        <v>0</v>
      </c>
      <c r="D165" s="160">
        <v>0</v>
      </c>
      <c r="E165" s="160">
        <v>0</v>
      </c>
      <c r="F165" s="160">
        <v>0</v>
      </c>
      <c r="G165" s="160">
        <v>0</v>
      </c>
      <c r="H165" s="160">
        <v>0</v>
      </c>
      <c r="I165" s="160">
        <v>0</v>
      </c>
      <c r="J165" s="160">
        <v>0</v>
      </c>
      <c r="K165" s="160">
        <v>0</v>
      </c>
      <c r="L165" s="160">
        <v>0</v>
      </c>
      <c r="M165" s="160">
        <v>0</v>
      </c>
      <c r="N165" s="160">
        <v>0</v>
      </c>
      <c r="O165" s="160">
        <v>0</v>
      </c>
      <c r="Q165" s="75">
        <v>5</v>
      </c>
      <c r="R165" s="76" t="str">
        <f>R164</f>
        <v>Tides on Westcreek</v>
      </c>
      <c r="S165" s="76" t="str">
        <f>S164</f>
        <v>TOW</v>
      </c>
      <c r="T165" s="75">
        <f>T164</f>
        <v>0</v>
      </c>
      <c r="U165" s="77">
        <f t="shared" ref="U165:AG165" si="98">SUM(U157:U164)</f>
        <v>0</v>
      </c>
      <c r="V165" s="77">
        <f t="shared" si="98"/>
        <v>0</v>
      </c>
      <c r="W165" s="77">
        <f t="shared" si="98"/>
        <v>0</v>
      </c>
      <c r="X165" s="77">
        <f t="shared" si="98"/>
        <v>0</v>
      </c>
      <c r="Y165" s="77">
        <f t="shared" si="98"/>
        <v>0</v>
      </c>
      <c r="Z165" s="77">
        <f t="shared" si="98"/>
        <v>0</v>
      </c>
      <c r="AA165" s="77">
        <f t="shared" si="98"/>
        <v>0</v>
      </c>
      <c r="AB165" s="77">
        <f t="shared" si="98"/>
        <v>0</v>
      </c>
      <c r="AC165" s="77">
        <f t="shared" si="98"/>
        <v>0</v>
      </c>
      <c r="AD165" s="77">
        <f t="shared" si="98"/>
        <v>0</v>
      </c>
      <c r="AE165" s="77">
        <f t="shared" si="98"/>
        <v>0</v>
      </c>
      <c r="AF165" s="77">
        <f t="shared" si="98"/>
        <v>0</v>
      </c>
      <c r="AG165" s="77">
        <f t="shared" si="98"/>
        <v>0</v>
      </c>
      <c r="AH165" s="6" t="s">
        <v>43</v>
      </c>
    </row>
    <row r="166" spans="1:34">
      <c r="A166" s="159" t="s">
        <v>1688</v>
      </c>
      <c r="B166" s="155" t="s">
        <v>1689</v>
      </c>
      <c r="C166" s="160">
        <v>77.98</v>
      </c>
      <c r="D166" s="160">
        <v>83.66</v>
      </c>
      <c r="E166" s="160">
        <v>260.89999999999998</v>
      </c>
      <c r="F166" s="160">
        <v>86.2</v>
      </c>
      <c r="G166" s="160">
        <v>203.2</v>
      </c>
      <c r="H166" s="160">
        <v>137</v>
      </c>
      <c r="I166" s="160">
        <v>220.66</v>
      </c>
      <c r="J166" s="160">
        <v>111.76</v>
      </c>
      <c r="K166" s="160">
        <v>139.54</v>
      </c>
      <c r="L166" s="160">
        <v>141.6</v>
      </c>
      <c r="M166" s="160">
        <v>98.9</v>
      </c>
      <c r="N166" s="160">
        <v>208.12</v>
      </c>
      <c r="O166" s="160">
        <v>1769.52</v>
      </c>
      <c r="AH166" s="6" t="s">
        <v>43</v>
      </c>
    </row>
    <row r="167" spans="1:34">
      <c r="A167" s="159" t="s">
        <v>280</v>
      </c>
      <c r="B167" s="155" t="s">
        <v>1690</v>
      </c>
      <c r="C167" s="160">
        <v>122.59</v>
      </c>
      <c r="D167" s="160">
        <v>373.54</v>
      </c>
      <c r="E167" s="160">
        <v>356.23</v>
      </c>
      <c r="F167" s="160">
        <v>195.91</v>
      </c>
      <c r="G167" s="160">
        <v>101.8</v>
      </c>
      <c r="H167" s="160">
        <v>218.5</v>
      </c>
      <c r="I167" s="160">
        <v>245.56</v>
      </c>
      <c r="J167" s="160">
        <v>240.66</v>
      </c>
      <c r="K167" s="160">
        <v>60.42</v>
      </c>
      <c r="L167" s="160">
        <v>94.44</v>
      </c>
      <c r="M167" s="160">
        <v>329.29</v>
      </c>
      <c r="N167" s="160">
        <v>491.77</v>
      </c>
      <c r="O167" s="160">
        <v>2830.71</v>
      </c>
      <c r="Q167" s="75">
        <v>5</v>
      </c>
      <c r="R167" s="76" t="str">
        <f>R164</f>
        <v>Tides on Westcreek</v>
      </c>
      <c r="S167" s="76" t="str">
        <f>S164</f>
        <v>TOW</v>
      </c>
      <c r="T167" s="75">
        <f>T164</f>
        <v>0</v>
      </c>
      <c r="U167" s="77">
        <f t="shared" ref="U167:AG167" si="99">SUM(U127:U153)+SUM(U157:U164)</f>
        <v>-2022.37</v>
      </c>
      <c r="V167" s="77">
        <f t="shared" si="99"/>
        <v>-3364.08</v>
      </c>
      <c r="W167" s="77">
        <f t="shared" si="99"/>
        <v>-6025.24</v>
      </c>
      <c r="X167" s="77">
        <f t="shared" si="99"/>
        <v>-4733.6400000000003</v>
      </c>
      <c r="Y167" s="77">
        <f t="shared" si="99"/>
        <v>-2691.99</v>
      </c>
      <c r="Z167" s="77">
        <f t="shared" si="99"/>
        <v>-2018.9500000000003</v>
      </c>
      <c r="AA167" s="77">
        <f t="shared" si="99"/>
        <v>-3063.51</v>
      </c>
      <c r="AB167" s="77">
        <f t="shared" si="99"/>
        <v>-6027.2599999999993</v>
      </c>
      <c r="AC167" s="77">
        <f t="shared" si="99"/>
        <v>-3542.75</v>
      </c>
      <c r="AD167" s="77">
        <f t="shared" si="99"/>
        <v>-4369.8499999999995</v>
      </c>
      <c r="AE167" s="77">
        <f t="shared" si="99"/>
        <v>-2205.15</v>
      </c>
      <c r="AF167" s="77">
        <f t="shared" si="99"/>
        <v>-2024.7</v>
      </c>
      <c r="AG167" s="77">
        <f t="shared" si="99"/>
        <v>-42089.490000000005</v>
      </c>
      <c r="AH167" s="6" t="s">
        <v>43</v>
      </c>
    </row>
    <row r="168" spans="1:34">
      <c r="A168" s="159" t="s">
        <v>290</v>
      </c>
      <c r="B168" s="155" t="s">
        <v>49</v>
      </c>
      <c r="C168" s="160">
        <v>189.84</v>
      </c>
      <c r="D168" s="160">
        <v>189.84</v>
      </c>
      <c r="E168" s="160">
        <v>189.87</v>
      </c>
      <c r="F168" s="160">
        <v>189.87</v>
      </c>
      <c r="G168" s="160">
        <v>309.87</v>
      </c>
      <c r="H168" s="160">
        <v>309.48</v>
      </c>
      <c r="I168" s="160">
        <v>309.48</v>
      </c>
      <c r="J168" s="160">
        <v>309.48</v>
      </c>
      <c r="K168" s="160">
        <v>309.83999999999997</v>
      </c>
      <c r="L168" s="160">
        <v>309.83999999999997</v>
      </c>
      <c r="M168" s="160">
        <v>309.83999999999997</v>
      </c>
      <c r="N168" s="160">
        <v>327.38</v>
      </c>
      <c r="O168" s="160">
        <v>3254.63</v>
      </c>
      <c r="AH168" s="6" t="s">
        <v>43</v>
      </c>
    </row>
    <row r="169" spans="1:34">
      <c r="A169" s="159" t="s">
        <v>294</v>
      </c>
      <c r="B169" s="155" t="s">
        <v>1691</v>
      </c>
      <c r="C169" s="160">
        <v>0</v>
      </c>
      <c r="D169" s="160">
        <v>0</v>
      </c>
      <c r="E169" s="160">
        <v>0</v>
      </c>
      <c r="F169" s="160">
        <v>0</v>
      </c>
      <c r="G169" s="160">
        <v>0</v>
      </c>
      <c r="H169" s="160">
        <v>0</v>
      </c>
      <c r="I169" s="160">
        <v>0</v>
      </c>
      <c r="J169" s="160">
        <v>0</v>
      </c>
      <c r="K169" s="160">
        <v>0</v>
      </c>
      <c r="L169" s="160">
        <v>0</v>
      </c>
      <c r="M169" s="160">
        <v>0</v>
      </c>
      <c r="N169" s="160">
        <v>0</v>
      </c>
      <c r="O169" s="160">
        <v>0</v>
      </c>
      <c r="AH169" s="6" t="s">
        <v>43</v>
      </c>
    </row>
    <row r="170" spans="1:34">
      <c r="A170" s="159" t="s">
        <v>296</v>
      </c>
      <c r="B170" s="155" t="s">
        <v>1692</v>
      </c>
      <c r="C170" s="160">
        <v>0</v>
      </c>
      <c r="D170" s="160">
        <v>0</v>
      </c>
      <c r="E170" s="160">
        <v>0</v>
      </c>
      <c r="F170" s="160">
        <v>0</v>
      </c>
      <c r="G170" s="160">
        <v>0</v>
      </c>
      <c r="H170" s="160">
        <v>0</v>
      </c>
      <c r="I170" s="160">
        <v>0</v>
      </c>
      <c r="J170" s="160">
        <v>0</v>
      </c>
      <c r="K170" s="160">
        <v>0</v>
      </c>
      <c r="L170" s="160">
        <v>0</v>
      </c>
      <c r="M170" s="160">
        <v>0</v>
      </c>
      <c r="N170" s="160">
        <v>0</v>
      </c>
      <c r="O170" s="160">
        <v>0</v>
      </c>
      <c r="Q170" s="73">
        <v>5</v>
      </c>
      <c r="R170" s="20" t="s">
        <v>1156</v>
      </c>
      <c r="S170" s="20" t="s">
        <v>1210</v>
      </c>
      <c r="U170" s="74">
        <f t="shared" ref="U170:U181" si="100">IF(5 = Q170, C170 * -1, C170)</f>
        <v>0</v>
      </c>
      <c r="V170" s="74">
        <f t="shared" ref="V170:V181" si="101">IF(5 = Q170, D170 * -1, D170)</f>
        <v>0</v>
      </c>
      <c r="W170" s="74">
        <f t="shared" ref="W170:W181" si="102">IF(5 = Q170, E170 * -1, E170)</f>
        <v>0</v>
      </c>
      <c r="X170" s="74">
        <f t="shared" ref="X170:X181" si="103">IF(5 = Q170, F170 * -1, F170)</f>
        <v>0</v>
      </c>
      <c r="Y170" s="74">
        <f t="shared" ref="Y170:Y181" si="104">IF(5 = Q170, G170 * -1, G170)</f>
        <v>0</v>
      </c>
      <c r="Z170" s="74">
        <f t="shared" ref="Z170:Z181" si="105">IF(5 = Q170, H170 * -1, H170)</f>
        <v>0</v>
      </c>
      <c r="AA170" s="74">
        <f t="shared" ref="AA170:AA181" si="106">IF(5 = Q170, I170 * -1, I170)</f>
        <v>0</v>
      </c>
      <c r="AB170" s="74">
        <f t="shared" ref="AB170:AB181" si="107">IF(5 = Q170, J170 * -1, J170)</f>
        <v>0</v>
      </c>
      <c r="AC170" s="74">
        <f t="shared" ref="AC170:AC181" si="108">IF(5 = Q170, K170 * -1, K170)</f>
        <v>0</v>
      </c>
      <c r="AD170" s="74">
        <f t="shared" ref="AD170:AD181" si="109">IF(5 = Q170, L170 * -1, L170)</f>
        <v>0</v>
      </c>
      <c r="AE170" s="74">
        <f t="shared" ref="AE170:AE181" si="110">IF(5 = Q170, M170 * -1, M170)</f>
        <v>0</v>
      </c>
      <c r="AF170" s="74">
        <f t="shared" ref="AF170:AF181" si="111">IF(5 = Q170, N170 * -1, N170)</f>
        <v>0</v>
      </c>
      <c r="AG170" s="74">
        <f t="shared" ref="AG170:AG181" si="112">IF(5 = Q170, O170 * -1, O170)</f>
        <v>0</v>
      </c>
      <c r="AH170" s="6" t="s">
        <v>43</v>
      </c>
    </row>
    <row r="171" spans="1:34">
      <c r="A171" s="159" t="s">
        <v>300</v>
      </c>
      <c r="B171" s="155" t="s">
        <v>1693</v>
      </c>
      <c r="C171" s="160">
        <v>0</v>
      </c>
      <c r="D171" s="160">
        <v>0</v>
      </c>
      <c r="E171" s="160">
        <v>0</v>
      </c>
      <c r="F171" s="160">
        <v>0</v>
      </c>
      <c r="G171" s="160">
        <v>0</v>
      </c>
      <c r="H171" s="160">
        <v>0</v>
      </c>
      <c r="I171" s="160">
        <v>0</v>
      </c>
      <c r="J171" s="160">
        <v>360</v>
      </c>
      <c r="K171" s="160">
        <v>90</v>
      </c>
      <c r="L171" s="160">
        <v>90</v>
      </c>
      <c r="M171" s="160">
        <v>69.75</v>
      </c>
      <c r="N171" s="160">
        <v>98.28</v>
      </c>
      <c r="O171" s="160">
        <v>708.03</v>
      </c>
      <c r="Q171" s="73">
        <v>5</v>
      </c>
      <c r="R171" s="20" t="s">
        <v>1156</v>
      </c>
      <c r="S171" s="20" t="s">
        <v>1210</v>
      </c>
      <c r="U171" s="74">
        <f t="shared" si="100"/>
        <v>0</v>
      </c>
      <c r="V171" s="74">
        <f t="shared" si="101"/>
        <v>0</v>
      </c>
      <c r="W171" s="74">
        <f t="shared" si="102"/>
        <v>0</v>
      </c>
      <c r="X171" s="74">
        <f t="shared" si="103"/>
        <v>0</v>
      </c>
      <c r="Y171" s="74">
        <f t="shared" si="104"/>
        <v>0</v>
      </c>
      <c r="Z171" s="74">
        <f t="shared" si="105"/>
        <v>0</v>
      </c>
      <c r="AA171" s="74">
        <f t="shared" si="106"/>
        <v>0</v>
      </c>
      <c r="AB171" s="74">
        <f t="shared" si="107"/>
        <v>-360</v>
      </c>
      <c r="AC171" s="74">
        <f t="shared" si="108"/>
        <v>-90</v>
      </c>
      <c r="AD171" s="74">
        <f t="shared" si="109"/>
        <v>-90</v>
      </c>
      <c r="AE171" s="74">
        <f t="shared" si="110"/>
        <v>-69.75</v>
      </c>
      <c r="AF171" s="74">
        <f t="shared" si="111"/>
        <v>-98.28</v>
      </c>
      <c r="AG171" s="74">
        <f t="shared" si="112"/>
        <v>-708.03</v>
      </c>
      <c r="AH171" s="6" t="s">
        <v>43</v>
      </c>
    </row>
    <row r="172" spans="1:34">
      <c r="A172" s="159" t="s">
        <v>310</v>
      </c>
      <c r="B172" s="155" t="s">
        <v>1694</v>
      </c>
      <c r="C172" s="160">
        <v>58.8</v>
      </c>
      <c r="D172" s="160">
        <v>58.8</v>
      </c>
      <c r="E172" s="160">
        <v>58.8</v>
      </c>
      <c r="F172" s="160">
        <v>358.8</v>
      </c>
      <c r="G172" s="160">
        <v>58.8</v>
      </c>
      <c r="H172" s="160">
        <v>58.8</v>
      </c>
      <c r="I172" s="160">
        <v>344.12</v>
      </c>
      <c r="J172" s="160">
        <v>58.8</v>
      </c>
      <c r="K172" s="160">
        <v>363.1</v>
      </c>
      <c r="L172" s="160">
        <v>205.1</v>
      </c>
      <c r="M172" s="160">
        <v>516</v>
      </c>
      <c r="N172" s="160">
        <v>144.19999999999999</v>
      </c>
      <c r="O172" s="160">
        <v>2284.12</v>
      </c>
      <c r="Q172" s="73">
        <v>5</v>
      </c>
      <c r="R172" s="20" t="s">
        <v>1156</v>
      </c>
      <c r="S172" s="20" t="s">
        <v>1210</v>
      </c>
      <c r="U172" s="74">
        <f t="shared" si="100"/>
        <v>-58.8</v>
      </c>
      <c r="V172" s="74">
        <f t="shared" si="101"/>
        <v>-58.8</v>
      </c>
      <c r="W172" s="74">
        <f t="shared" si="102"/>
        <v>-58.8</v>
      </c>
      <c r="X172" s="74">
        <f t="shared" si="103"/>
        <v>-358.8</v>
      </c>
      <c r="Y172" s="74">
        <f t="shared" si="104"/>
        <v>-58.8</v>
      </c>
      <c r="Z172" s="74">
        <f t="shared" si="105"/>
        <v>-58.8</v>
      </c>
      <c r="AA172" s="74">
        <f t="shared" si="106"/>
        <v>-344.12</v>
      </c>
      <c r="AB172" s="74">
        <f t="shared" si="107"/>
        <v>-58.8</v>
      </c>
      <c r="AC172" s="74">
        <f t="shared" si="108"/>
        <v>-363.1</v>
      </c>
      <c r="AD172" s="74">
        <f t="shared" si="109"/>
        <v>-205.1</v>
      </c>
      <c r="AE172" s="74">
        <f t="shared" si="110"/>
        <v>-516</v>
      </c>
      <c r="AF172" s="74">
        <f t="shared" si="111"/>
        <v>-144.19999999999999</v>
      </c>
      <c r="AG172" s="74">
        <f t="shared" si="112"/>
        <v>-2284.12</v>
      </c>
      <c r="AH172" s="6" t="s">
        <v>82</v>
      </c>
    </row>
    <row r="173" spans="1:34">
      <c r="A173" s="159" t="s">
        <v>1695</v>
      </c>
      <c r="B173" s="155" t="s">
        <v>47</v>
      </c>
      <c r="C173" s="160">
        <v>0</v>
      </c>
      <c r="D173" s="160">
        <v>0</v>
      </c>
      <c r="E173" s="160">
        <v>0</v>
      </c>
      <c r="F173" s="160">
        <v>0</v>
      </c>
      <c r="G173" s="160">
        <v>0</v>
      </c>
      <c r="H173" s="160">
        <v>0</v>
      </c>
      <c r="I173" s="160">
        <v>0</v>
      </c>
      <c r="J173" s="160">
        <v>0</v>
      </c>
      <c r="K173" s="160">
        <v>126.21</v>
      </c>
      <c r="L173" s="160">
        <v>0</v>
      </c>
      <c r="M173" s="160">
        <v>0</v>
      </c>
      <c r="N173" s="160">
        <v>0</v>
      </c>
      <c r="O173" s="160">
        <v>126.21</v>
      </c>
      <c r="Q173" s="73">
        <v>5</v>
      </c>
      <c r="R173" s="20" t="s">
        <v>1156</v>
      </c>
      <c r="S173" s="20" t="s">
        <v>1210</v>
      </c>
      <c r="U173" s="74">
        <f t="shared" si="100"/>
        <v>0</v>
      </c>
      <c r="V173" s="74">
        <f t="shared" si="101"/>
        <v>0</v>
      </c>
      <c r="W173" s="74">
        <f t="shared" si="102"/>
        <v>0</v>
      </c>
      <c r="X173" s="74">
        <f t="shared" si="103"/>
        <v>0</v>
      </c>
      <c r="Y173" s="74">
        <f t="shared" si="104"/>
        <v>0</v>
      </c>
      <c r="Z173" s="74">
        <f t="shared" si="105"/>
        <v>0</v>
      </c>
      <c r="AA173" s="74">
        <f t="shared" si="106"/>
        <v>0</v>
      </c>
      <c r="AB173" s="74">
        <f t="shared" si="107"/>
        <v>0</v>
      </c>
      <c r="AC173" s="74">
        <f t="shared" si="108"/>
        <v>-126.21</v>
      </c>
      <c r="AD173" s="74">
        <f t="shared" si="109"/>
        <v>0</v>
      </c>
      <c r="AE173" s="74">
        <f t="shared" si="110"/>
        <v>0</v>
      </c>
      <c r="AF173" s="74">
        <f t="shared" si="111"/>
        <v>0</v>
      </c>
      <c r="AG173" s="74">
        <f t="shared" si="112"/>
        <v>-126.21</v>
      </c>
      <c r="AH173" s="6" t="s">
        <v>82</v>
      </c>
    </row>
    <row r="174" spans="1:34">
      <c r="A174" s="159" t="s">
        <v>318</v>
      </c>
      <c r="B174" s="155" t="s">
        <v>1696</v>
      </c>
      <c r="C174" s="160">
        <v>0</v>
      </c>
      <c r="D174" s="160">
        <v>0</v>
      </c>
      <c r="E174" s="160">
        <v>0</v>
      </c>
      <c r="F174" s="160">
        <v>0</v>
      </c>
      <c r="G174" s="160">
        <v>0</v>
      </c>
      <c r="H174" s="160">
        <v>0</v>
      </c>
      <c r="I174" s="160">
        <v>0</v>
      </c>
      <c r="J174" s="160">
        <v>0</v>
      </c>
      <c r="K174" s="160">
        <v>0</v>
      </c>
      <c r="L174" s="160">
        <v>0</v>
      </c>
      <c r="M174" s="160">
        <v>0</v>
      </c>
      <c r="N174" s="160">
        <v>0</v>
      </c>
      <c r="O174" s="160">
        <v>0</v>
      </c>
      <c r="Q174" s="73">
        <v>5</v>
      </c>
      <c r="R174" s="20" t="s">
        <v>1156</v>
      </c>
      <c r="S174" s="20" t="s">
        <v>1210</v>
      </c>
      <c r="U174" s="74">
        <f t="shared" si="100"/>
        <v>0</v>
      </c>
      <c r="V174" s="74">
        <f t="shared" si="101"/>
        <v>0</v>
      </c>
      <c r="W174" s="74">
        <f t="shared" si="102"/>
        <v>0</v>
      </c>
      <c r="X174" s="74">
        <f t="shared" si="103"/>
        <v>0</v>
      </c>
      <c r="Y174" s="74">
        <f t="shared" si="104"/>
        <v>0</v>
      </c>
      <c r="Z174" s="74">
        <f t="shared" si="105"/>
        <v>0</v>
      </c>
      <c r="AA174" s="74">
        <f t="shared" si="106"/>
        <v>0</v>
      </c>
      <c r="AB174" s="74">
        <f t="shared" si="107"/>
        <v>0</v>
      </c>
      <c r="AC174" s="74">
        <f t="shared" si="108"/>
        <v>0</v>
      </c>
      <c r="AD174" s="74">
        <f t="shared" si="109"/>
        <v>0</v>
      </c>
      <c r="AE174" s="74">
        <f t="shared" si="110"/>
        <v>0</v>
      </c>
      <c r="AF174" s="74">
        <f t="shared" si="111"/>
        <v>0</v>
      </c>
      <c r="AG174" s="74">
        <f t="shared" si="112"/>
        <v>0</v>
      </c>
      <c r="AH174" s="6" t="s">
        <v>82</v>
      </c>
    </row>
    <row r="175" spans="1:34">
      <c r="A175" s="159" t="s">
        <v>1697</v>
      </c>
      <c r="B175" s="155" t="s">
        <v>1698</v>
      </c>
      <c r="C175" s="160">
        <v>0</v>
      </c>
      <c r="D175" s="160">
        <v>0</v>
      </c>
      <c r="E175" s="160">
        <v>0</v>
      </c>
      <c r="F175" s="160">
        <v>0</v>
      </c>
      <c r="G175" s="160">
        <v>0</v>
      </c>
      <c r="H175" s="160">
        <v>0</v>
      </c>
      <c r="I175" s="160">
        <v>0</v>
      </c>
      <c r="J175" s="160">
        <v>0</v>
      </c>
      <c r="K175" s="160">
        <v>0</v>
      </c>
      <c r="L175" s="160">
        <v>0</v>
      </c>
      <c r="M175" s="160">
        <v>0</v>
      </c>
      <c r="N175" s="160">
        <v>0</v>
      </c>
      <c r="O175" s="160">
        <v>0</v>
      </c>
      <c r="Q175" s="73">
        <v>5</v>
      </c>
      <c r="R175" s="20" t="s">
        <v>1156</v>
      </c>
      <c r="S175" s="20" t="s">
        <v>1210</v>
      </c>
      <c r="U175" s="74">
        <f t="shared" si="100"/>
        <v>0</v>
      </c>
      <c r="V175" s="74">
        <f t="shared" si="101"/>
        <v>0</v>
      </c>
      <c r="W175" s="74">
        <f t="shared" si="102"/>
        <v>0</v>
      </c>
      <c r="X175" s="74">
        <f t="shared" si="103"/>
        <v>0</v>
      </c>
      <c r="Y175" s="74">
        <f t="shared" si="104"/>
        <v>0</v>
      </c>
      <c r="Z175" s="74">
        <f t="shared" si="105"/>
        <v>0</v>
      </c>
      <c r="AA175" s="74">
        <f t="shared" si="106"/>
        <v>0</v>
      </c>
      <c r="AB175" s="74">
        <f t="shared" si="107"/>
        <v>0</v>
      </c>
      <c r="AC175" s="74">
        <f t="shared" si="108"/>
        <v>0</v>
      </c>
      <c r="AD175" s="74">
        <f t="shared" si="109"/>
        <v>0</v>
      </c>
      <c r="AE175" s="74">
        <f t="shared" si="110"/>
        <v>0</v>
      </c>
      <c r="AF175" s="74">
        <f t="shared" si="111"/>
        <v>0</v>
      </c>
      <c r="AG175" s="74">
        <f t="shared" si="112"/>
        <v>0</v>
      </c>
      <c r="AH175" s="6" t="s">
        <v>82</v>
      </c>
    </row>
    <row r="176" spans="1:34">
      <c r="A176" s="159" t="s">
        <v>1699</v>
      </c>
      <c r="B176" s="155" t="s">
        <v>1700</v>
      </c>
      <c r="C176" s="160">
        <v>0</v>
      </c>
      <c r="D176" s="160">
        <v>0</v>
      </c>
      <c r="E176" s="160">
        <v>0</v>
      </c>
      <c r="F176" s="160">
        <v>0</v>
      </c>
      <c r="G176" s="160">
        <v>0</v>
      </c>
      <c r="H176" s="160">
        <v>0</v>
      </c>
      <c r="I176" s="160">
        <v>0</v>
      </c>
      <c r="J176" s="160">
        <v>0</v>
      </c>
      <c r="K176" s="160">
        <v>0</v>
      </c>
      <c r="L176" s="160">
        <v>0</v>
      </c>
      <c r="M176" s="160">
        <v>0</v>
      </c>
      <c r="N176" s="160">
        <v>0</v>
      </c>
      <c r="O176" s="160">
        <v>0</v>
      </c>
      <c r="Q176" s="73">
        <v>5</v>
      </c>
      <c r="R176" s="20" t="s">
        <v>1156</v>
      </c>
      <c r="S176" s="20" t="s">
        <v>1210</v>
      </c>
      <c r="U176" s="74">
        <f t="shared" si="100"/>
        <v>0</v>
      </c>
      <c r="V176" s="74">
        <f t="shared" si="101"/>
        <v>0</v>
      </c>
      <c r="W176" s="74">
        <f t="shared" si="102"/>
        <v>0</v>
      </c>
      <c r="X176" s="74">
        <f t="shared" si="103"/>
        <v>0</v>
      </c>
      <c r="Y176" s="74">
        <f t="shared" si="104"/>
        <v>0</v>
      </c>
      <c r="Z176" s="74">
        <f t="shared" si="105"/>
        <v>0</v>
      </c>
      <c r="AA176" s="74">
        <f t="shared" si="106"/>
        <v>0</v>
      </c>
      <c r="AB176" s="74">
        <f t="shared" si="107"/>
        <v>0</v>
      </c>
      <c r="AC176" s="74">
        <f t="shared" si="108"/>
        <v>0</v>
      </c>
      <c r="AD176" s="74">
        <f t="shared" si="109"/>
        <v>0</v>
      </c>
      <c r="AE176" s="74">
        <f t="shared" si="110"/>
        <v>0</v>
      </c>
      <c r="AF176" s="74">
        <f t="shared" si="111"/>
        <v>0</v>
      </c>
      <c r="AG176" s="74">
        <f t="shared" si="112"/>
        <v>0</v>
      </c>
      <c r="AH176" s="6" t="s">
        <v>82</v>
      </c>
    </row>
    <row r="177" spans="1:34">
      <c r="A177" s="159" t="s">
        <v>1701</v>
      </c>
      <c r="B177" s="155" t="s">
        <v>1702</v>
      </c>
      <c r="C177" s="160">
        <v>0</v>
      </c>
      <c r="D177" s="160">
        <v>0</v>
      </c>
      <c r="E177" s="160">
        <v>0</v>
      </c>
      <c r="F177" s="160">
        <v>0</v>
      </c>
      <c r="G177" s="160">
        <v>0</v>
      </c>
      <c r="H177" s="160">
        <v>0</v>
      </c>
      <c r="I177" s="160">
        <v>0</v>
      </c>
      <c r="J177" s="160">
        <v>0</v>
      </c>
      <c r="K177" s="160">
        <v>0</v>
      </c>
      <c r="L177" s="160">
        <v>0</v>
      </c>
      <c r="M177" s="160">
        <v>0</v>
      </c>
      <c r="N177" s="160">
        <v>0</v>
      </c>
      <c r="O177" s="160">
        <v>0</v>
      </c>
      <c r="Q177" s="73">
        <v>5</v>
      </c>
      <c r="R177" s="20" t="s">
        <v>1156</v>
      </c>
      <c r="S177" s="20" t="s">
        <v>1210</v>
      </c>
      <c r="U177" s="74">
        <f t="shared" si="100"/>
        <v>0</v>
      </c>
      <c r="V177" s="74">
        <f t="shared" si="101"/>
        <v>0</v>
      </c>
      <c r="W177" s="74">
        <f t="shared" si="102"/>
        <v>0</v>
      </c>
      <c r="X177" s="74">
        <f t="shared" si="103"/>
        <v>0</v>
      </c>
      <c r="Y177" s="74">
        <f t="shared" si="104"/>
        <v>0</v>
      </c>
      <c r="Z177" s="74">
        <f t="shared" si="105"/>
        <v>0</v>
      </c>
      <c r="AA177" s="74">
        <f t="shared" si="106"/>
        <v>0</v>
      </c>
      <c r="AB177" s="74">
        <f t="shared" si="107"/>
        <v>0</v>
      </c>
      <c r="AC177" s="74">
        <f t="shared" si="108"/>
        <v>0</v>
      </c>
      <c r="AD177" s="74">
        <f t="shared" si="109"/>
        <v>0</v>
      </c>
      <c r="AE177" s="74">
        <f t="shared" si="110"/>
        <v>0</v>
      </c>
      <c r="AF177" s="74">
        <f t="shared" si="111"/>
        <v>0</v>
      </c>
      <c r="AG177" s="74">
        <f t="shared" si="112"/>
        <v>0</v>
      </c>
      <c r="AH177" s="6" t="s">
        <v>82</v>
      </c>
    </row>
    <row r="178" spans="1:34">
      <c r="A178" s="159" t="s">
        <v>1703</v>
      </c>
      <c r="B178" s="155" t="s">
        <v>1704</v>
      </c>
      <c r="C178" s="160">
        <v>0</v>
      </c>
      <c r="D178" s="160">
        <v>0</v>
      </c>
      <c r="E178" s="160">
        <v>0</v>
      </c>
      <c r="F178" s="160">
        <v>0</v>
      </c>
      <c r="G178" s="160">
        <v>0</v>
      </c>
      <c r="H178" s="160">
        <v>0</v>
      </c>
      <c r="I178" s="160">
        <v>0</v>
      </c>
      <c r="J178" s="160">
        <v>0</v>
      </c>
      <c r="K178" s="160">
        <v>0</v>
      </c>
      <c r="L178" s="160">
        <v>0</v>
      </c>
      <c r="M178" s="160">
        <v>0</v>
      </c>
      <c r="N178" s="160">
        <v>0</v>
      </c>
      <c r="O178" s="160">
        <v>0</v>
      </c>
      <c r="Q178" s="73">
        <v>5</v>
      </c>
      <c r="R178" s="20" t="s">
        <v>1156</v>
      </c>
      <c r="S178" s="20" t="s">
        <v>1210</v>
      </c>
      <c r="U178" s="74">
        <f t="shared" si="100"/>
        <v>0</v>
      </c>
      <c r="V178" s="74">
        <f t="shared" si="101"/>
        <v>0</v>
      </c>
      <c r="W178" s="74">
        <f t="shared" si="102"/>
        <v>0</v>
      </c>
      <c r="X178" s="74">
        <f t="shared" si="103"/>
        <v>0</v>
      </c>
      <c r="Y178" s="74">
        <f t="shared" si="104"/>
        <v>0</v>
      </c>
      <c r="Z178" s="74">
        <f t="shared" si="105"/>
        <v>0</v>
      </c>
      <c r="AA178" s="74">
        <f t="shared" si="106"/>
        <v>0</v>
      </c>
      <c r="AB178" s="74">
        <f t="shared" si="107"/>
        <v>0</v>
      </c>
      <c r="AC178" s="74">
        <f t="shared" si="108"/>
        <v>0</v>
      </c>
      <c r="AD178" s="74">
        <f t="shared" si="109"/>
        <v>0</v>
      </c>
      <c r="AE178" s="74">
        <f t="shared" si="110"/>
        <v>0</v>
      </c>
      <c r="AF178" s="74">
        <f t="shared" si="111"/>
        <v>0</v>
      </c>
      <c r="AG178" s="74">
        <f t="shared" si="112"/>
        <v>0</v>
      </c>
      <c r="AH178" s="6" t="s">
        <v>43</v>
      </c>
    </row>
    <row r="179" spans="1:34">
      <c r="A179" s="159" t="s">
        <v>1705</v>
      </c>
      <c r="B179" s="155" t="s">
        <v>1706</v>
      </c>
      <c r="C179" s="160">
        <v>0</v>
      </c>
      <c r="D179" s="160">
        <v>0</v>
      </c>
      <c r="E179" s="160">
        <v>0</v>
      </c>
      <c r="F179" s="160">
        <v>0</v>
      </c>
      <c r="G179" s="160">
        <v>0</v>
      </c>
      <c r="H179" s="160">
        <v>0</v>
      </c>
      <c r="I179" s="160">
        <v>0</v>
      </c>
      <c r="J179" s="160">
        <v>0</v>
      </c>
      <c r="K179" s="160">
        <v>0</v>
      </c>
      <c r="L179" s="160">
        <v>0</v>
      </c>
      <c r="M179" s="160">
        <v>0</v>
      </c>
      <c r="N179" s="160">
        <v>0</v>
      </c>
      <c r="O179" s="160">
        <v>0</v>
      </c>
      <c r="Q179" s="73">
        <v>5</v>
      </c>
      <c r="R179" s="20" t="s">
        <v>1156</v>
      </c>
      <c r="S179" s="20" t="s">
        <v>1210</v>
      </c>
      <c r="U179" s="74">
        <f t="shared" si="100"/>
        <v>0</v>
      </c>
      <c r="V179" s="74">
        <f t="shared" si="101"/>
        <v>0</v>
      </c>
      <c r="W179" s="74">
        <f t="shared" si="102"/>
        <v>0</v>
      </c>
      <c r="X179" s="74">
        <f t="shared" si="103"/>
        <v>0</v>
      </c>
      <c r="Y179" s="74">
        <f t="shared" si="104"/>
        <v>0</v>
      </c>
      <c r="Z179" s="74">
        <f t="shared" si="105"/>
        <v>0</v>
      </c>
      <c r="AA179" s="74">
        <f t="shared" si="106"/>
        <v>0</v>
      </c>
      <c r="AB179" s="74">
        <f t="shared" si="107"/>
        <v>0</v>
      </c>
      <c r="AC179" s="74">
        <f t="shared" si="108"/>
        <v>0</v>
      </c>
      <c r="AD179" s="74">
        <f t="shared" si="109"/>
        <v>0</v>
      </c>
      <c r="AE179" s="74">
        <f t="shared" si="110"/>
        <v>0</v>
      </c>
      <c r="AF179" s="74">
        <f t="shared" si="111"/>
        <v>0</v>
      </c>
      <c r="AG179" s="74">
        <f t="shared" si="112"/>
        <v>0</v>
      </c>
      <c r="AH179" s="6" t="s">
        <v>43</v>
      </c>
    </row>
    <row r="180" spans="1:34">
      <c r="A180" s="159" t="s">
        <v>1707</v>
      </c>
      <c r="B180" s="155" t="s">
        <v>1708</v>
      </c>
      <c r="C180" s="160">
        <v>0</v>
      </c>
      <c r="D180" s="160">
        <v>0</v>
      </c>
      <c r="E180" s="160">
        <v>0</v>
      </c>
      <c r="F180" s="160">
        <v>0</v>
      </c>
      <c r="G180" s="160">
        <v>0</v>
      </c>
      <c r="H180" s="160">
        <v>0</v>
      </c>
      <c r="I180" s="160">
        <v>0</v>
      </c>
      <c r="J180" s="160">
        <v>0</v>
      </c>
      <c r="K180" s="160">
        <v>0</v>
      </c>
      <c r="L180" s="160">
        <v>205.9</v>
      </c>
      <c r="M180" s="160">
        <v>0</v>
      </c>
      <c r="N180" s="160">
        <v>0</v>
      </c>
      <c r="O180" s="160">
        <v>205.9</v>
      </c>
      <c r="Q180" s="73">
        <v>5</v>
      </c>
      <c r="R180" s="20" t="s">
        <v>1156</v>
      </c>
      <c r="S180" s="20" t="s">
        <v>1210</v>
      </c>
      <c r="U180" s="74">
        <f t="shared" si="100"/>
        <v>0</v>
      </c>
      <c r="V180" s="74">
        <f t="shared" si="101"/>
        <v>0</v>
      </c>
      <c r="W180" s="74">
        <f t="shared" si="102"/>
        <v>0</v>
      </c>
      <c r="X180" s="74">
        <f t="shared" si="103"/>
        <v>0</v>
      </c>
      <c r="Y180" s="74">
        <f t="shared" si="104"/>
        <v>0</v>
      </c>
      <c r="Z180" s="74">
        <f t="shared" si="105"/>
        <v>0</v>
      </c>
      <c r="AA180" s="74">
        <f t="shared" si="106"/>
        <v>0</v>
      </c>
      <c r="AB180" s="74">
        <f t="shared" si="107"/>
        <v>0</v>
      </c>
      <c r="AC180" s="74">
        <f t="shared" si="108"/>
        <v>0</v>
      </c>
      <c r="AD180" s="74">
        <f t="shared" si="109"/>
        <v>-205.9</v>
      </c>
      <c r="AE180" s="74">
        <f t="shared" si="110"/>
        <v>0</v>
      </c>
      <c r="AF180" s="74">
        <f t="shared" si="111"/>
        <v>0</v>
      </c>
      <c r="AG180" s="74">
        <f t="shared" si="112"/>
        <v>-205.9</v>
      </c>
      <c r="AH180" s="6" t="s">
        <v>43</v>
      </c>
    </row>
    <row r="181" spans="1:34">
      <c r="A181" s="159" t="s">
        <v>1709</v>
      </c>
      <c r="B181" s="155" t="s">
        <v>1710</v>
      </c>
      <c r="C181" s="160">
        <v>5366.37</v>
      </c>
      <c r="D181" s="160">
        <v>5091.13</v>
      </c>
      <c r="E181" s="160">
        <v>5026.92</v>
      </c>
      <c r="F181" s="160">
        <v>4956.53</v>
      </c>
      <c r="G181" s="160">
        <v>5438.26</v>
      </c>
      <c r="H181" s="160">
        <v>5575.19</v>
      </c>
      <c r="I181" s="160">
        <v>5610.57</v>
      </c>
      <c r="J181" s="160">
        <v>5080.0200000000004</v>
      </c>
      <c r="K181" s="160">
        <v>5524.7</v>
      </c>
      <c r="L181" s="160">
        <v>5568.76</v>
      </c>
      <c r="M181" s="160">
        <v>5381.75</v>
      </c>
      <c r="N181" s="160">
        <v>5502.43</v>
      </c>
      <c r="O181" s="160">
        <v>64122.63</v>
      </c>
      <c r="Q181" s="73">
        <v>5</v>
      </c>
      <c r="R181" s="20" t="s">
        <v>1156</v>
      </c>
      <c r="S181" s="20" t="s">
        <v>1210</v>
      </c>
      <c r="U181" s="74">
        <f t="shared" si="100"/>
        <v>-5366.37</v>
      </c>
      <c r="V181" s="74">
        <f t="shared" si="101"/>
        <v>-5091.13</v>
      </c>
      <c r="W181" s="74">
        <f t="shared" si="102"/>
        <v>-5026.92</v>
      </c>
      <c r="X181" s="74">
        <f t="shared" si="103"/>
        <v>-4956.53</v>
      </c>
      <c r="Y181" s="74">
        <f t="shared" si="104"/>
        <v>-5438.26</v>
      </c>
      <c r="Z181" s="74">
        <f t="shared" si="105"/>
        <v>-5575.19</v>
      </c>
      <c r="AA181" s="74">
        <f t="shared" si="106"/>
        <v>-5610.57</v>
      </c>
      <c r="AB181" s="74">
        <f t="shared" si="107"/>
        <v>-5080.0200000000004</v>
      </c>
      <c r="AC181" s="74">
        <f t="shared" si="108"/>
        <v>-5524.7</v>
      </c>
      <c r="AD181" s="74">
        <f t="shared" si="109"/>
        <v>-5568.76</v>
      </c>
      <c r="AE181" s="74">
        <f t="shared" si="110"/>
        <v>-5381.75</v>
      </c>
      <c r="AF181" s="74">
        <f t="shared" si="111"/>
        <v>-5502.43</v>
      </c>
      <c r="AG181" s="74">
        <f t="shared" si="112"/>
        <v>-64122.63</v>
      </c>
      <c r="AH181" s="6" t="s">
        <v>51</v>
      </c>
    </row>
    <row r="182" spans="1:34">
      <c r="B182" s="157" t="s">
        <v>1618</v>
      </c>
      <c r="C182" s="161">
        <v>7851.8099999999995</v>
      </c>
      <c r="D182" s="161">
        <v>9161.0499999999993</v>
      </c>
      <c r="E182" s="161">
        <v>11917.96</v>
      </c>
      <c r="F182" s="161">
        <v>10527.849999999999</v>
      </c>
      <c r="G182" s="161">
        <v>8804.56</v>
      </c>
      <c r="H182" s="161">
        <v>8317.92</v>
      </c>
      <c r="I182" s="161">
        <v>9796.4599999999991</v>
      </c>
      <c r="J182" s="161">
        <v>12210.380000000001</v>
      </c>
      <c r="K182" s="161">
        <v>10181.200000000001</v>
      </c>
      <c r="L182" s="161">
        <v>11025.51</v>
      </c>
      <c r="M182" s="161">
        <v>8940.630000000001</v>
      </c>
      <c r="N182" s="161">
        <v>8823.1</v>
      </c>
      <c r="O182" s="161">
        <v>117558.43</v>
      </c>
      <c r="Q182" s="75">
        <v>5</v>
      </c>
      <c r="R182" s="76" t="str">
        <f>R181</f>
        <v>Tides on Westcreek</v>
      </c>
      <c r="S182" s="76" t="str">
        <f>S181</f>
        <v>TOW</v>
      </c>
      <c r="T182" s="75">
        <f>T181</f>
        <v>0</v>
      </c>
      <c r="U182" s="77">
        <f t="shared" ref="U182:AG182" si="113">SUM(U170:U181)</f>
        <v>-5425.17</v>
      </c>
      <c r="V182" s="77">
        <f t="shared" si="113"/>
        <v>-5149.93</v>
      </c>
      <c r="W182" s="77">
        <f t="shared" si="113"/>
        <v>-5085.72</v>
      </c>
      <c r="X182" s="77">
        <f t="shared" si="113"/>
        <v>-5315.33</v>
      </c>
      <c r="Y182" s="77">
        <f t="shared" si="113"/>
        <v>-5497.06</v>
      </c>
      <c r="Z182" s="77">
        <f t="shared" si="113"/>
        <v>-5633.99</v>
      </c>
      <c r="AA182" s="77">
        <f t="shared" si="113"/>
        <v>-5954.69</v>
      </c>
      <c r="AB182" s="77">
        <f t="shared" si="113"/>
        <v>-5498.8200000000006</v>
      </c>
      <c r="AC182" s="77">
        <f t="shared" si="113"/>
        <v>-6104.01</v>
      </c>
      <c r="AD182" s="77">
        <f t="shared" si="113"/>
        <v>-6069.76</v>
      </c>
      <c r="AE182" s="77">
        <f t="shared" si="113"/>
        <v>-5967.5</v>
      </c>
      <c r="AF182" s="77">
        <f t="shared" si="113"/>
        <v>-5744.91</v>
      </c>
      <c r="AG182" s="77">
        <f t="shared" si="113"/>
        <v>-67446.89</v>
      </c>
    </row>
    <row r="184" spans="1:34">
      <c r="A184" s="158" t="s">
        <v>1711</v>
      </c>
      <c r="B184" s="158"/>
      <c r="C184" s="158"/>
      <c r="D184" s="158"/>
      <c r="E184" s="158"/>
      <c r="F184" s="158"/>
      <c r="G184" s="158"/>
      <c r="H184" s="158"/>
      <c r="I184" s="158"/>
      <c r="J184" s="158"/>
      <c r="K184" s="158"/>
      <c r="L184" s="158"/>
      <c r="M184" s="158"/>
      <c r="N184" s="158"/>
      <c r="O184" s="158"/>
    </row>
    <row r="185" spans="1:34">
      <c r="A185" s="159" t="s">
        <v>1712</v>
      </c>
      <c r="B185" s="155" t="s">
        <v>1713</v>
      </c>
      <c r="C185" s="160">
        <v>4024.07</v>
      </c>
      <c r="D185" s="160">
        <v>5104.3900000000003</v>
      </c>
      <c r="E185" s="160">
        <v>5661.33</v>
      </c>
      <c r="F185" s="160">
        <v>6069.81</v>
      </c>
      <c r="G185" s="160">
        <v>5645.4</v>
      </c>
      <c r="H185" s="160">
        <v>6493.96</v>
      </c>
      <c r="I185" s="160">
        <v>6552.89</v>
      </c>
      <c r="J185" s="160">
        <v>7021.48</v>
      </c>
      <c r="K185" s="160">
        <v>7354.14</v>
      </c>
      <c r="L185" s="160">
        <v>6363.94</v>
      </c>
      <c r="M185" s="160">
        <v>6761.63</v>
      </c>
      <c r="N185" s="160">
        <v>5935.93</v>
      </c>
      <c r="O185" s="160">
        <v>72988.97</v>
      </c>
      <c r="Q185" s="73">
        <v>5</v>
      </c>
      <c r="R185" s="20" t="s">
        <v>1156</v>
      </c>
      <c r="S185" s="20" t="s">
        <v>1210</v>
      </c>
      <c r="U185" s="74">
        <f t="shared" ref="U185:U199" si="114">IF(5 = Q185, C185 * -1, C185)</f>
        <v>-4024.07</v>
      </c>
      <c r="V185" s="74">
        <f t="shared" ref="V185:V199" si="115">IF(5 = Q185, D185 * -1, D185)</f>
        <v>-5104.3900000000003</v>
      </c>
      <c r="W185" s="74">
        <f t="shared" ref="W185:W199" si="116">IF(5 = Q185, E185 * -1, E185)</f>
        <v>-5661.33</v>
      </c>
      <c r="X185" s="74">
        <f t="shared" ref="X185:X199" si="117">IF(5 = Q185, F185 * -1, F185)</f>
        <v>-6069.81</v>
      </c>
      <c r="Y185" s="74">
        <f t="shared" ref="Y185:Y199" si="118">IF(5 = Q185, G185 * -1, G185)</f>
        <v>-5645.4</v>
      </c>
      <c r="Z185" s="74">
        <f t="shared" ref="Z185:Z199" si="119">IF(5 = Q185, H185 * -1, H185)</f>
        <v>-6493.96</v>
      </c>
      <c r="AA185" s="74">
        <f t="shared" ref="AA185:AA199" si="120">IF(5 = Q185, I185 * -1, I185)</f>
        <v>-6552.89</v>
      </c>
      <c r="AB185" s="74">
        <f t="shared" ref="AB185:AB199" si="121">IF(5 = Q185, J185 * -1, J185)</f>
        <v>-7021.48</v>
      </c>
      <c r="AC185" s="74">
        <f t="shared" ref="AC185:AC199" si="122">IF(5 = Q185, K185 * -1, K185)</f>
        <v>-7354.14</v>
      </c>
      <c r="AD185" s="74">
        <f t="shared" ref="AD185:AD199" si="123">IF(5 = Q185, L185 * -1, L185)</f>
        <v>-6363.94</v>
      </c>
      <c r="AE185" s="74">
        <f t="shared" ref="AE185:AE199" si="124">IF(5 = Q185, M185 * -1, M185)</f>
        <v>-6761.63</v>
      </c>
      <c r="AF185" s="74">
        <f t="shared" ref="AF185:AF199" si="125">IF(5 = Q185, N185 * -1, N185)</f>
        <v>-5935.93</v>
      </c>
      <c r="AG185" s="74">
        <f t="shared" ref="AG185:AG199" si="126">IF(5 = Q185, O185 * -1, O185)</f>
        <v>-72988.97</v>
      </c>
      <c r="AH185" s="6" t="s">
        <v>40</v>
      </c>
    </row>
    <row r="186" spans="1:34">
      <c r="A186" s="159" t="s">
        <v>1714</v>
      </c>
      <c r="B186" s="155" t="s">
        <v>1715</v>
      </c>
      <c r="C186" s="160">
        <v>0</v>
      </c>
      <c r="D186" s="160">
        <v>0</v>
      </c>
      <c r="E186" s="160">
        <v>0</v>
      </c>
      <c r="F186" s="160">
        <v>0</v>
      </c>
      <c r="G186" s="160">
        <v>0</v>
      </c>
      <c r="H186" s="160">
        <v>0</v>
      </c>
      <c r="I186" s="160">
        <v>0</v>
      </c>
      <c r="J186" s="160">
        <v>0</v>
      </c>
      <c r="K186" s="160">
        <v>0</v>
      </c>
      <c r="L186" s="160">
        <v>0</v>
      </c>
      <c r="M186" s="160">
        <v>0</v>
      </c>
      <c r="N186" s="160">
        <v>0</v>
      </c>
      <c r="O186" s="160">
        <v>0</v>
      </c>
      <c r="Q186" s="73">
        <v>5</v>
      </c>
      <c r="R186" s="20" t="s">
        <v>1156</v>
      </c>
      <c r="S186" s="20" t="s">
        <v>1210</v>
      </c>
      <c r="U186" s="74">
        <f t="shared" si="114"/>
        <v>0</v>
      </c>
      <c r="V186" s="74">
        <f t="shared" si="115"/>
        <v>0</v>
      </c>
      <c r="W186" s="74">
        <f t="shared" si="116"/>
        <v>0</v>
      </c>
      <c r="X186" s="74">
        <f t="shared" si="117"/>
        <v>0</v>
      </c>
      <c r="Y186" s="74">
        <f t="shared" si="118"/>
        <v>0</v>
      </c>
      <c r="Z186" s="74">
        <f t="shared" si="119"/>
        <v>0</v>
      </c>
      <c r="AA186" s="74">
        <f t="shared" si="120"/>
        <v>0</v>
      </c>
      <c r="AB186" s="74">
        <f t="shared" si="121"/>
        <v>0</v>
      </c>
      <c r="AC186" s="74">
        <f t="shared" si="122"/>
        <v>0</v>
      </c>
      <c r="AD186" s="74">
        <f t="shared" si="123"/>
        <v>0</v>
      </c>
      <c r="AE186" s="74">
        <f t="shared" si="124"/>
        <v>0</v>
      </c>
      <c r="AF186" s="74">
        <f t="shared" si="125"/>
        <v>0</v>
      </c>
      <c r="AG186" s="74">
        <f t="shared" si="126"/>
        <v>0</v>
      </c>
      <c r="AH186" s="6" t="s">
        <v>40</v>
      </c>
    </row>
    <row r="187" spans="1:34">
      <c r="A187" s="159" t="s">
        <v>1716</v>
      </c>
      <c r="B187" s="155" t="s">
        <v>1717</v>
      </c>
      <c r="C187" s="160">
        <v>0</v>
      </c>
      <c r="D187" s="160">
        <v>0</v>
      </c>
      <c r="E187" s="160">
        <v>0</v>
      </c>
      <c r="F187" s="160">
        <v>0</v>
      </c>
      <c r="G187" s="160">
        <v>0</v>
      </c>
      <c r="H187" s="160">
        <v>0</v>
      </c>
      <c r="I187" s="160">
        <v>0</v>
      </c>
      <c r="J187" s="160">
        <v>0</v>
      </c>
      <c r="K187" s="160">
        <v>0</v>
      </c>
      <c r="L187" s="160">
        <v>0</v>
      </c>
      <c r="M187" s="160">
        <v>0</v>
      </c>
      <c r="N187" s="160">
        <v>0</v>
      </c>
      <c r="O187" s="160">
        <v>0</v>
      </c>
      <c r="Q187" s="73">
        <v>5</v>
      </c>
      <c r="R187" s="20" t="s">
        <v>1156</v>
      </c>
      <c r="S187" s="20" t="s">
        <v>1210</v>
      </c>
      <c r="U187" s="74">
        <f t="shared" si="114"/>
        <v>0</v>
      </c>
      <c r="V187" s="74">
        <f t="shared" si="115"/>
        <v>0</v>
      </c>
      <c r="W187" s="74">
        <f t="shared" si="116"/>
        <v>0</v>
      </c>
      <c r="X187" s="74">
        <f t="shared" si="117"/>
        <v>0</v>
      </c>
      <c r="Y187" s="74">
        <f t="shared" si="118"/>
        <v>0</v>
      </c>
      <c r="Z187" s="74">
        <f t="shared" si="119"/>
        <v>0</v>
      </c>
      <c r="AA187" s="74">
        <f t="shared" si="120"/>
        <v>0</v>
      </c>
      <c r="AB187" s="74">
        <f t="shared" si="121"/>
        <v>0</v>
      </c>
      <c r="AC187" s="74">
        <f t="shared" si="122"/>
        <v>0</v>
      </c>
      <c r="AD187" s="74">
        <f t="shared" si="123"/>
        <v>0</v>
      </c>
      <c r="AE187" s="74">
        <f t="shared" si="124"/>
        <v>0</v>
      </c>
      <c r="AF187" s="74">
        <f t="shared" si="125"/>
        <v>0</v>
      </c>
      <c r="AG187" s="74">
        <f t="shared" si="126"/>
        <v>0</v>
      </c>
      <c r="AH187" s="6" t="s">
        <v>40</v>
      </c>
    </row>
    <row r="188" spans="1:34">
      <c r="A188" s="159" t="s">
        <v>1718</v>
      </c>
      <c r="B188" s="155" t="s">
        <v>1719</v>
      </c>
      <c r="C188" s="160">
        <v>0</v>
      </c>
      <c r="D188" s="160">
        <v>0</v>
      </c>
      <c r="E188" s="160">
        <v>0</v>
      </c>
      <c r="F188" s="160">
        <v>0</v>
      </c>
      <c r="G188" s="160">
        <v>0</v>
      </c>
      <c r="H188" s="160">
        <v>0</v>
      </c>
      <c r="I188" s="160">
        <v>0</v>
      </c>
      <c r="J188" s="160">
        <v>0</v>
      </c>
      <c r="K188" s="160">
        <v>0</v>
      </c>
      <c r="L188" s="160">
        <v>0</v>
      </c>
      <c r="M188" s="160">
        <v>0</v>
      </c>
      <c r="N188" s="160">
        <v>0</v>
      </c>
      <c r="O188" s="160">
        <v>0</v>
      </c>
      <c r="Q188" s="73">
        <v>5</v>
      </c>
      <c r="R188" s="20" t="s">
        <v>1156</v>
      </c>
      <c r="S188" s="20" t="s">
        <v>1210</v>
      </c>
      <c r="U188" s="74">
        <f t="shared" si="114"/>
        <v>0</v>
      </c>
      <c r="V188" s="74">
        <f t="shared" si="115"/>
        <v>0</v>
      </c>
      <c r="W188" s="74">
        <f t="shared" si="116"/>
        <v>0</v>
      </c>
      <c r="X188" s="74">
        <f t="shared" si="117"/>
        <v>0</v>
      </c>
      <c r="Y188" s="74">
        <f t="shared" si="118"/>
        <v>0</v>
      </c>
      <c r="Z188" s="74">
        <f t="shared" si="119"/>
        <v>0</v>
      </c>
      <c r="AA188" s="74">
        <f t="shared" si="120"/>
        <v>0</v>
      </c>
      <c r="AB188" s="74">
        <f t="shared" si="121"/>
        <v>0</v>
      </c>
      <c r="AC188" s="74">
        <f t="shared" si="122"/>
        <v>0</v>
      </c>
      <c r="AD188" s="74">
        <f t="shared" si="123"/>
        <v>0</v>
      </c>
      <c r="AE188" s="74">
        <f t="shared" si="124"/>
        <v>0</v>
      </c>
      <c r="AF188" s="74">
        <f t="shared" si="125"/>
        <v>0</v>
      </c>
      <c r="AG188" s="74">
        <f t="shared" si="126"/>
        <v>0</v>
      </c>
      <c r="AH188" s="6" t="s">
        <v>40</v>
      </c>
    </row>
    <row r="189" spans="1:34">
      <c r="A189" s="159" t="s">
        <v>1720</v>
      </c>
      <c r="B189" s="155" t="s">
        <v>1721</v>
      </c>
      <c r="C189" s="160">
        <v>0</v>
      </c>
      <c r="D189" s="160">
        <v>0</v>
      </c>
      <c r="E189" s="160">
        <v>0</v>
      </c>
      <c r="F189" s="160">
        <v>0</v>
      </c>
      <c r="G189" s="160">
        <v>0</v>
      </c>
      <c r="H189" s="160">
        <v>0</v>
      </c>
      <c r="I189" s="160">
        <v>0</v>
      </c>
      <c r="J189" s="160">
        <v>0</v>
      </c>
      <c r="K189" s="160">
        <v>0</v>
      </c>
      <c r="L189" s="160">
        <v>0</v>
      </c>
      <c r="M189" s="160">
        <v>0</v>
      </c>
      <c r="N189" s="160">
        <v>0</v>
      </c>
      <c r="O189" s="160">
        <v>0</v>
      </c>
      <c r="Q189" s="73">
        <v>5</v>
      </c>
      <c r="R189" s="20" t="s">
        <v>1156</v>
      </c>
      <c r="S189" s="20" t="s">
        <v>1210</v>
      </c>
      <c r="U189" s="74">
        <f t="shared" si="114"/>
        <v>0</v>
      </c>
      <c r="V189" s="74">
        <f t="shared" si="115"/>
        <v>0</v>
      </c>
      <c r="W189" s="74">
        <f t="shared" si="116"/>
        <v>0</v>
      </c>
      <c r="X189" s="74">
        <f t="shared" si="117"/>
        <v>0</v>
      </c>
      <c r="Y189" s="74">
        <f t="shared" si="118"/>
        <v>0</v>
      </c>
      <c r="Z189" s="74">
        <f t="shared" si="119"/>
        <v>0</v>
      </c>
      <c r="AA189" s="74">
        <f t="shared" si="120"/>
        <v>0</v>
      </c>
      <c r="AB189" s="74">
        <f t="shared" si="121"/>
        <v>0</v>
      </c>
      <c r="AC189" s="74">
        <f t="shared" si="122"/>
        <v>0</v>
      </c>
      <c r="AD189" s="74">
        <f t="shared" si="123"/>
        <v>0</v>
      </c>
      <c r="AE189" s="74">
        <f t="shared" si="124"/>
        <v>0</v>
      </c>
      <c r="AF189" s="74">
        <f t="shared" si="125"/>
        <v>0</v>
      </c>
      <c r="AG189" s="74">
        <f t="shared" si="126"/>
        <v>0</v>
      </c>
      <c r="AH189" s="6" t="s">
        <v>40</v>
      </c>
    </row>
    <row r="190" spans="1:34">
      <c r="A190" s="159" t="s">
        <v>1722</v>
      </c>
      <c r="B190" s="155" t="s">
        <v>1723</v>
      </c>
      <c r="C190" s="160">
        <v>0</v>
      </c>
      <c r="D190" s="160">
        <v>0</v>
      </c>
      <c r="E190" s="160">
        <v>0</v>
      </c>
      <c r="F190" s="160">
        <v>0</v>
      </c>
      <c r="G190" s="160">
        <v>0</v>
      </c>
      <c r="H190" s="160">
        <v>0</v>
      </c>
      <c r="I190" s="160">
        <v>0</v>
      </c>
      <c r="J190" s="160">
        <v>0</v>
      </c>
      <c r="K190" s="160">
        <v>0</v>
      </c>
      <c r="L190" s="160">
        <v>0</v>
      </c>
      <c r="M190" s="160">
        <v>0</v>
      </c>
      <c r="N190" s="160">
        <v>0</v>
      </c>
      <c r="O190" s="160">
        <v>0</v>
      </c>
      <c r="Q190" s="73">
        <v>5</v>
      </c>
      <c r="R190" s="20" t="s">
        <v>1156</v>
      </c>
      <c r="S190" s="20" t="s">
        <v>1210</v>
      </c>
      <c r="U190" s="74">
        <f t="shared" si="114"/>
        <v>0</v>
      </c>
      <c r="V190" s="74">
        <f t="shared" si="115"/>
        <v>0</v>
      </c>
      <c r="W190" s="74">
        <f t="shared" si="116"/>
        <v>0</v>
      </c>
      <c r="X190" s="74">
        <f t="shared" si="117"/>
        <v>0</v>
      </c>
      <c r="Y190" s="74">
        <f t="shared" si="118"/>
        <v>0</v>
      </c>
      <c r="Z190" s="74">
        <f t="shared" si="119"/>
        <v>0</v>
      </c>
      <c r="AA190" s="74">
        <f t="shared" si="120"/>
        <v>0</v>
      </c>
      <c r="AB190" s="74">
        <f t="shared" si="121"/>
        <v>0</v>
      </c>
      <c r="AC190" s="74">
        <f t="shared" si="122"/>
        <v>0</v>
      </c>
      <c r="AD190" s="74">
        <f t="shared" si="123"/>
        <v>0</v>
      </c>
      <c r="AE190" s="74">
        <f t="shared" si="124"/>
        <v>0</v>
      </c>
      <c r="AF190" s="74">
        <f t="shared" si="125"/>
        <v>0</v>
      </c>
      <c r="AG190" s="74">
        <f t="shared" si="126"/>
        <v>0</v>
      </c>
      <c r="AH190" s="6" t="s">
        <v>40</v>
      </c>
    </row>
    <row r="191" spans="1:34">
      <c r="A191" s="159" t="s">
        <v>1145</v>
      </c>
      <c r="B191" s="155" t="s">
        <v>1724</v>
      </c>
      <c r="C191" s="160">
        <v>5275.17</v>
      </c>
      <c r="D191" s="160">
        <v>3695.8</v>
      </c>
      <c r="E191" s="160">
        <v>5615.87</v>
      </c>
      <c r="F191" s="160">
        <v>6384.87</v>
      </c>
      <c r="G191" s="160">
        <v>5410.01</v>
      </c>
      <c r="H191" s="160">
        <v>5583.78</v>
      </c>
      <c r="I191" s="160">
        <v>6150.94</v>
      </c>
      <c r="J191" s="160">
        <v>5700.96</v>
      </c>
      <c r="K191" s="160">
        <v>5700.3</v>
      </c>
      <c r="L191" s="160">
        <v>5742.4</v>
      </c>
      <c r="M191" s="160">
        <v>5780.76</v>
      </c>
      <c r="N191" s="160">
        <v>5703.94</v>
      </c>
      <c r="O191" s="160">
        <v>66744.800000000003</v>
      </c>
      <c r="Q191" s="73">
        <v>5</v>
      </c>
      <c r="R191" s="20" t="s">
        <v>1156</v>
      </c>
      <c r="S191" s="20" t="s">
        <v>1210</v>
      </c>
      <c r="U191" s="74">
        <f t="shared" si="114"/>
        <v>-5275.17</v>
      </c>
      <c r="V191" s="74">
        <f t="shared" si="115"/>
        <v>-3695.8</v>
      </c>
      <c r="W191" s="74">
        <f t="shared" si="116"/>
        <v>-5615.87</v>
      </c>
      <c r="X191" s="74">
        <f t="shared" si="117"/>
        <v>-6384.87</v>
      </c>
      <c r="Y191" s="74">
        <f t="shared" si="118"/>
        <v>-5410.01</v>
      </c>
      <c r="Z191" s="74">
        <f t="shared" si="119"/>
        <v>-5583.78</v>
      </c>
      <c r="AA191" s="74">
        <f t="shared" si="120"/>
        <v>-6150.94</v>
      </c>
      <c r="AB191" s="74">
        <f t="shared" si="121"/>
        <v>-5700.96</v>
      </c>
      <c r="AC191" s="74">
        <f t="shared" si="122"/>
        <v>-5700.3</v>
      </c>
      <c r="AD191" s="74">
        <f t="shared" si="123"/>
        <v>-5742.4</v>
      </c>
      <c r="AE191" s="74">
        <f t="shared" si="124"/>
        <v>-5780.76</v>
      </c>
      <c r="AF191" s="74">
        <f t="shared" si="125"/>
        <v>-5703.94</v>
      </c>
      <c r="AG191" s="74">
        <f t="shared" si="126"/>
        <v>-66744.800000000003</v>
      </c>
      <c r="AH191" s="6" t="s">
        <v>40</v>
      </c>
    </row>
    <row r="192" spans="1:34">
      <c r="A192" s="159" t="s">
        <v>1725</v>
      </c>
      <c r="B192" s="155" t="s">
        <v>1726</v>
      </c>
      <c r="C192" s="160">
        <v>0</v>
      </c>
      <c r="D192" s="160">
        <v>0</v>
      </c>
      <c r="E192" s="160">
        <v>0</v>
      </c>
      <c r="F192" s="160">
        <v>0</v>
      </c>
      <c r="G192" s="160">
        <v>0</v>
      </c>
      <c r="H192" s="160">
        <v>0</v>
      </c>
      <c r="I192" s="160">
        <v>0</v>
      </c>
      <c r="J192" s="160">
        <v>0</v>
      </c>
      <c r="K192" s="160">
        <v>0</v>
      </c>
      <c r="L192" s="160">
        <v>0</v>
      </c>
      <c r="M192" s="160">
        <v>0</v>
      </c>
      <c r="N192" s="160">
        <v>0</v>
      </c>
      <c r="O192" s="160">
        <v>0</v>
      </c>
      <c r="Q192" s="73">
        <v>5</v>
      </c>
      <c r="R192" s="20" t="s">
        <v>1156</v>
      </c>
      <c r="S192" s="20" t="s">
        <v>1210</v>
      </c>
      <c r="U192" s="74">
        <f t="shared" si="114"/>
        <v>0</v>
      </c>
      <c r="V192" s="74">
        <f t="shared" si="115"/>
        <v>0</v>
      </c>
      <c r="W192" s="74">
        <f t="shared" si="116"/>
        <v>0</v>
      </c>
      <c r="X192" s="74">
        <f t="shared" si="117"/>
        <v>0</v>
      </c>
      <c r="Y192" s="74">
        <f t="shared" si="118"/>
        <v>0</v>
      </c>
      <c r="Z192" s="74">
        <f t="shared" si="119"/>
        <v>0</v>
      </c>
      <c r="AA192" s="74">
        <f t="shared" si="120"/>
        <v>0</v>
      </c>
      <c r="AB192" s="74">
        <f t="shared" si="121"/>
        <v>0</v>
      </c>
      <c r="AC192" s="74">
        <f t="shared" si="122"/>
        <v>0</v>
      </c>
      <c r="AD192" s="74">
        <f t="shared" si="123"/>
        <v>0</v>
      </c>
      <c r="AE192" s="74">
        <f t="shared" si="124"/>
        <v>0</v>
      </c>
      <c r="AF192" s="74">
        <f t="shared" si="125"/>
        <v>0</v>
      </c>
      <c r="AG192" s="74">
        <f t="shared" si="126"/>
        <v>0</v>
      </c>
      <c r="AH192" s="6" t="s">
        <v>40</v>
      </c>
    </row>
    <row r="193" spans="1:34">
      <c r="A193" s="159" t="s">
        <v>1727</v>
      </c>
      <c r="B193" s="155" t="s">
        <v>1728</v>
      </c>
      <c r="C193" s="160">
        <v>0</v>
      </c>
      <c r="D193" s="160">
        <v>0</v>
      </c>
      <c r="E193" s="160">
        <v>0</v>
      </c>
      <c r="F193" s="160">
        <v>0</v>
      </c>
      <c r="G193" s="160">
        <v>0</v>
      </c>
      <c r="H193" s="160">
        <v>0</v>
      </c>
      <c r="I193" s="160">
        <v>0</v>
      </c>
      <c r="J193" s="160">
        <v>0</v>
      </c>
      <c r="K193" s="160">
        <v>0</v>
      </c>
      <c r="L193" s="160">
        <v>0</v>
      </c>
      <c r="M193" s="160">
        <v>0</v>
      </c>
      <c r="N193" s="160">
        <v>0</v>
      </c>
      <c r="O193" s="160">
        <v>0</v>
      </c>
      <c r="Q193" s="73">
        <v>5</v>
      </c>
      <c r="R193" s="20" t="s">
        <v>1156</v>
      </c>
      <c r="S193" s="20" t="s">
        <v>1210</v>
      </c>
      <c r="U193" s="74">
        <f t="shared" si="114"/>
        <v>0</v>
      </c>
      <c r="V193" s="74">
        <f t="shared" si="115"/>
        <v>0</v>
      </c>
      <c r="W193" s="74">
        <f t="shared" si="116"/>
        <v>0</v>
      </c>
      <c r="X193" s="74">
        <f t="shared" si="117"/>
        <v>0</v>
      </c>
      <c r="Y193" s="74">
        <f t="shared" si="118"/>
        <v>0</v>
      </c>
      <c r="Z193" s="74">
        <f t="shared" si="119"/>
        <v>0</v>
      </c>
      <c r="AA193" s="74">
        <f t="shared" si="120"/>
        <v>0</v>
      </c>
      <c r="AB193" s="74">
        <f t="shared" si="121"/>
        <v>0</v>
      </c>
      <c r="AC193" s="74">
        <f t="shared" si="122"/>
        <v>0</v>
      </c>
      <c r="AD193" s="74">
        <f t="shared" si="123"/>
        <v>0</v>
      </c>
      <c r="AE193" s="74">
        <f t="shared" si="124"/>
        <v>0</v>
      </c>
      <c r="AF193" s="74">
        <f t="shared" si="125"/>
        <v>0</v>
      </c>
      <c r="AG193" s="74">
        <f t="shared" si="126"/>
        <v>0</v>
      </c>
      <c r="AH193" s="6" t="s">
        <v>40</v>
      </c>
    </row>
    <row r="194" spans="1:34">
      <c r="A194" s="159" t="s">
        <v>1729</v>
      </c>
      <c r="B194" s="155" t="s">
        <v>1730</v>
      </c>
      <c r="C194" s="160">
        <v>0</v>
      </c>
      <c r="D194" s="160">
        <v>0</v>
      </c>
      <c r="E194" s="160">
        <v>0</v>
      </c>
      <c r="F194" s="160">
        <v>0</v>
      </c>
      <c r="G194" s="160">
        <v>0</v>
      </c>
      <c r="H194" s="160">
        <v>0</v>
      </c>
      <c r="I194" s="160">
        <v>0</v>
      </c>
      <c r="J194" s="160">
        <v>0</v>
      </c>
      <c r="K194" s="160">
        <v>0</v>
      </c>
      <c r="L194" s="160">
        <v>0</v>
      </c>
      <c r="M194" s="160">
        <v>0</v>
      </c>
      <c r="N194" s="160">
        <v>0</v>
      </c>
      <c r="O194" s="160">
        <v>0</v>
      </c>
      <c r="Q194" s="73">
        <v>5</v>
      </c>
      <c r="R194" s="20" t="s">
        <v>1156</v>
      </c>
      <c r="S194" s="20" t="s">
        <v>1210</v>
      </c>
      <c r="U194" s="74">
        <f t="shared" si="114"/>
        <v>0</v>
      </c>
      <c r="V194" s="74">
        <f t="shared" si="115"/>
        <v>0</v>
      </c>
      <c r="W194" s="74">
        <f t="shared" si="116"/>
        <v>0</v>
      </c>
      <c r="X194" s="74">
        <f t="shared" si="117"/>
        <v>0</v>
      </c>
      <c r="Y194" s="74">
        <f t="shared" si="118"/>
        <v>0</v>
      </c>
      <c r="Z194" s="74">
        <f t="shared" si="119"/>
        <v>0</v>
      </c>
      <c r="AA194" s="74">
        <f t="shared" si="120"/>
        <v>0</v>
      </c>
      <c r="AB194" s="74">
        <f t="shared" si="121"/>
        <v>0</v>
      </c>
      <c r="AC194" s="74">
        <f t="shared" si="122"/>
        <v>0</v>
      </c>
      <c r="AD194" s="74">
        <f t="shared" si="123"/>
        <v>0</v>
      </c>
      <c r="AE194" s="74">
        <f t="shared" si="124"/>
        <v>0</v>
      </c>
      <c r="AF194" s="74">
        <f t="shared" si="125"/>
        <v>0</v>
      </c>
      <c r="AG194" s="74">
        <f t="shared" si="126"/>
        <v>0</v>
      </c>
      <c r="AH194" s="6" t="s">
        <v>40</v>
      </c>
    </row>
    <row r="195" spans="1:34">
      <c r="A195" s="159" t="s">
        <v>1731</v>
      </c>
      <c r="B195" s="155" t="s">
        <v>1732</v>
      </c>
      <c r="C195" s="160">
        <v>0</v>
      </c>
      <c r="D195" s="160">
        <v>0</v>
      </c>
      <c r="E195" s="160">
        <v>0</v>
      </c>
      <c r="F195" s="160">
        <v>0</v>
      </c>
      <c r="G195" s="160">
        <v>0</v>
      </c>
      <c r="H195" s="160">
        <v>0</v>
      </c>
      <c r="I195" s="160">
        <v>0</v>
      </c>
      <c r="J195" s="160">
        <v>0</v>
      </c>
      <c r="K195" s="160">
        <v>0</v>
      </c>
      <c r="L195" s="160">
        <v>0</v>
      </c>
      <c r="M195" s="160">
        <v>0</v>
      </c>
      <c r="N195" s="160">
        <v>0</v>
      </c>
      <c r="O195" s="160">
        <v>0</v>
      </c>
      <c r="Q195" s="73">
        <v>5</v>
      </c>
      <c r="R195" s="20" t="s">
        <v>1156</v>
      </c>
      <c r="S195" s="20" t="s">
        <v>1210</v>
      </c>
      <c r="U195" s="74">
        <f t="shared" si="114"/>
        <v>0</v>
      </c>
      <c r="V195" s="74">
        <f t="shared" si="115"/>
        <v>0</v>
      </c>
      <c r="W195" s="74">
        <f t="shared" si="116"/>
        <v>0</v>
      </c>
      <c r="X195" s="74">
        <f t="shared" si="117"/>
        <v>0</v>
      </c>
      <c r="Y195" s="74">
        <f t="shared" si="118"/>
        <v>0</v>
      </c>
      <c r="Z195" s="74">
        <f t="shared" si="119"/>
        <v>0</v>
      </c>
      <c r="AA195" s="74">
        <f t="shared" si="120"/>
        <v>0</v>
      </c>
      <c r="AB195" s="74">
        <f t="shared" si="121"/>
        <v>0</v>
      </c>
      <c r="AC195" s="74">
        <f t="shared" si="122"/>
        <v>0</v>
      </c>
      <c r="AD195" s="74">
        <f t="shared" si="123"/>
        <v>0</v>
      </c>
      <c r="AE195" s="74">
        <f t="shared" si="124"/>
        <v>0</v>
      </c>
      <c r="AF195" s="74">
        <f t="shared" si="125"/>
        <v>0</v>
      </c>
      <c r="AG195" s="74">
        <f t="shared" si="126"/>
        <v>0</v>
      </c>
      <c r="AH195" s="6" t="s">
        <v>40</v>
      </c>
    </row>
    <row r="196" spans="1:34">
      <c r="A196" s="159" t="s">
        <v>1733</v>
      </c>
      <c r="B196" s="155" t="s">
        <v>1734</v>
      </c>
      <c r="C196" s="160">
        <v>0</v>
      </c>
      <c r="D196" s="160">
        <v>0</v>
      </c>
      <c r="E196" s="160">
        <v>0</v>
      </c>
      <c r="F196" s="160">
        <v>0</v>
      </c>
      <c r="G196" s="160">
        <v>0</v>
      </c>
      <c r="H196" s="160">
        <v>0</v>
      </c>
      <c r="I196" s="160">
        <v>0</v>
      </c>
      <c r="J196" s="160">
        <v>0</v>
      </c>
      <c r="K196" s="160">
        <v>0</v>
      </c>
      <c r="L196" s="160">
        <v>0</v>
      </c>
      <c r="M196" s="160">
        <v>0</v>
      </c>
      <c r="N196" s="160">
        <v>0</v>
      </c>
      <c r="O196" s="160">
        <v>0</v>
      </c>
      <c r="Q196" s="73">
        <v>5</v>
      </c>
      <c r="R196" s="20" t="s">
        <v>1156</v>
      </c>
      <c r="S196" s="20" t="s">
        <v>1210</v>
      </c>
      <c r="U196" s="74">
        <f t="shared" si="114"/>
        <v>0</v>
      </c>
      <c r="V196" s="74">
        <f t="shared" si="115"/>
        <v>0</v>
      </c>
      <c r="W196" s="74">
        <f t="shared" si="116"/>
        <v>0</v>
      </c>
      <c r="X196" s="74">
        <f t="shared" si="117"/>
        <v>0</v>
      </c>
      <c r="Y196" s="74">
        <f t="shared" si="118"/>
        <v>0</v>
      </c>
      <c r="Z196" s="74">
        <f t="shared" si="119"/>
        <v>0</v>
      </c>
      <c r="AA196" s="74">
        <f t="shared" si="120"/>
        <v>0</v>
      </c>
      <c r="AB196" s="74">
        <f t="shared" si="121"/>
        <v>0</v>
      </c>
      <c r="AC196" s="74">
        <f t="shared" si="122"/>
        <v>0</v>
      </c>
      <c r="AD196" s="74">
        <f t="shared" si="123"/>
        <v>0</v>
      </c>
      <c r="AE196" s="74">
        <f t="shared" si="124"/>
        <v>0</v>
      </c>
      <c r="AF196" s="74">
        <f t="shared" si="125"/>
        <v>0</v>
      </c>
      <c r="AG196" s="74">
        <f t="shared" si="126"/>
        <v>0</v>
      </c>
      <c r="AH196" s="6" t="s">
        <v>40</v>
      </c>
    </row>
    <row r="197" spans="1:34">
      <c r="A197" s="159" t="s">
        <v>1735</v>
      </c>
      <c r="B197" s="155" t="s">
        <v>1736</v>
      </c>
      <c r="C197" s="160">
        <v>0</v>
      </c>
      <c r="D197" s="160">
        <v>0</v>
      </c>
      <c r="E197" s="160">
        <v>0</v>
      </c>
      <c r="F197" s="160">
        <v>0</v>
      </c>
      <c r="G197" s="160">
        <v>0</v>
      </c>
      <c r="H197" s="160">
        <v>0</v>
      </c>
      <c r="I197" s="160">
        <v>0</v>
      </c>
      <c r="J197" s="160">
        <v>0</v>
      </c>
      <c r="K197" s="160">
        <v>0</v>
      </c>
      <c r="L197" s="160">
        <v>0</v>
      </c>
      <c r="M197" s="160">
        <v>0</v>
      </c>
      <c r="N197" s="160">
        <v>0</v>
      </c>
      <c r="O197" s="160">
        <v>0</v>
      </c>
      <c r="Q197" s="73">
        <v>5</v>
      </c>
      <c r="R197" s="20" t="s">
        <v>1156</v>
      </c>
      <c r="S197" s="20" t="s">
        <v>1210</v>
      </c>
      <c r="U197" s="74">
        <f t="shared" si="114"/>
        <v>0</v>
      </c>
      <c r="V197" s="74">
        <f t="shared" si="115"/>
        <v>0</v>
      </c>
      <c r="W197" s="74">
        <f t="shared" si="116"/>
        <v>0</v>
      </c>
      <c r="X197" s="74">
        <f t="shared" si="117"/>
        <v>0</v>
      </c>
      <c r="Y197" s="74">
        <f t="shared" si="118"/>
        <v>0</v>
      </c>
      <c r="Z197" s="74">
        <f t="shared" si="119"/>
        <v>0</v>
      </c>
      <c r="AA197" s="74">
        <f t="shared" si="120"/>
        <v>0</v>
      </c>
      <c r="AB197" s="74">
        <f t="shared" si="121"/>
        <v>0</v>
      </c>
      <c r="AC197" s="74">
        <f t="shared" si="122"/>
        <v>0</v>
      </c>
      <c r="AD197" s="74">
        <f t="shared" si="123"/>
        <v>0</v>
      </c>
      <c r="AE197" s="74">
        <f t="shared" si="124"/>
        <v>0</v>
      </c>
      <c r="AF197" s="74">
        <f t="shared" si="125"/>
        <v>0</v>
      </c>
      <c r="AG197" s="74">
        <f t="shared" si="126"/>
        <v>0</v>
      </c>
      <c r="AH197" s="6" t="s">
        <v>40</v>
      </c>
    </row>
    <row r="198" spans="1:34">
      <c r="A198" s="159" t="s">
        <v>1737</v>
      </c>
      <c r="B198" s="155" t="s">
        <v>1738</v>
      </c>
      <c r="C198" s="160">
        <v>0</v>
      </c>
      <c r="D198" s="160">
        <v>0</v>
      </c>
      <c r="E198" s="160">
        <v>0</v>
      </c>
      <c r="F198" s="160">
        <v>0</v>
      </c>
      <c r="G198" s="160">
        <v>0</v>
      </c>
      <c r="H198" s="160">
        <v>0</v>
      </c>
      <c r="I198" s="160">
        <v>0</v>
      </c>
      <c r="J198" s="160">
        <v>0</v>
      </c>
      <c r="K198" s="160">
        <v>0</v>
      </c>
      <c r="L198" s="160">
        <v>0</v>
      </c>
      <c r="M198" s="160">
        <v>0</v>
      </c>
      <c r="N198" s="160">
        <v>0</v>
      </c>
      <c r="O198" s="160">
        <v>0</v>
      </c>
      <c r="Q198" s="73">
        <v>5</v>
      </c>
      <c r="R198" s="20" t="s">
        <v>1156</v>
      </c>
      <c r="S198" s="20" t="s">
        <v>1210</v>
      </c>
      <c r="U198" s="74">
        <f t="shared" si="114"/>
        <v>0</v>
      </c>
      <c r="V198" s="74">
        <f t="shared" si="115"/>
        <v>0</v>
      </c>
      <c r="W198" s="74">
        <f t="shared" si="116"/>
        <v>0</v>
      </c>
      <c r="X198" s="74">
        <f t="shared" si="117"/>
        <v>0</v>
      </c>
      <c r="Y198" s="74">
        <f t="shared" si="118"/>
        <v>0</v>
      </c>
      <c r="Z198" s="74">
        <f t="shared" si="119"/>
        <v>0</v>
      </c>
      <c r="AA198" s="74">
        <f t="shared" si="120"/>
        <v>0</v>
      </c>
      <c r="AB198" s="74">
        <f t="shared" si="121"/>
        <v>0</v>
      </c>
      <c r="AC198" s="74">
        <f t="shared" si="122"/>
        <v>0</v>
      </c>
      <c r="AD198" s="74">
        <f t="shared" si="123"/>
        <v>0</v>
      </c>
      <c r="AE198" s="74">
        <f t="shared" si="124"/>
        <v>0</v>
      </c>
      <c r="AF198" s="74">
        <f t="shared" si="125"/>
        <v>0</v>
      </c>
      <c r="AG198" s="74">
        <f t="shared" si="126"/>
        <v>0</v>
      </c>
      <c r="AH198" s="6" t="s">
        <v>40</v>
      </c>
    </row>
    <row r="199" spans="1:34">
      <c r="A199" s="159" t="s">
        <v>1739</v>
      </c>
      <c r="B199" s="155" t="s">
        <v>1740</v>
      </c>
      <c r="C199" s="160">
        <v>0</v>
      </c>
      <c r="D199" s="160">
        <v>0</v>
      </c>
      <c r="E199" s="160">
        <v>0</v>
      </c>
      <c r="F199" s="160">
        <v>0</v>
      </c>
      <c r="G199" s="160">
        <v>0</v>
      </c>
      <c r="H199" s="160">
        <v>0</v>
      </c>
      <c r="I199" s="160">
        <v>0</v>
      </c>
      <c r="J199" s="160">
        <v>0</v>
      </c>
      <c r="K199" s="160">
        <v>0</v>
      </c>
      <c r="L199" s="160">
        <v>0</v>
      </c>
      <c r="M199" s="160">
        <v>0</v>
      </c>
      <c r="N199" s="160">
        <v>0</v>
      </c>
      <c r="O199" s="160">
        <v>0</v>
      </c>
      <c r="Q199" s="73">
        <v>5</v>
      </c>
      <c r="R199" s="20" t="s">
        <v>1156</v>
      </c>
      <c r="S199" s="20" t="s">
        <v>1210</v>
      </c>
      <c r="U199" s="74">
        <f t="shared" si="114"/>
        <v>0</v>
      </c>
      <c r="V199" s="74">
        <f t="shared" si="115"/>
        <v>0</v>
      </c>
      <c r="W199" s="74">
        <f t="shared" si="116"/>
        <v>0</v>
      </c>
      <c r="X199" s="74">
        <f t="shared" si="117"/>
        <v>0</v>
      </c>
      <c r="Y199" s="74">
        <f t="shared" si="118"/>
        <v>0</v>
      </c>
      <c r="Z199" s="74">
        <f t="shared" si="119"/>
        <v>0</v>
      </c>
      <c r="AA199" s="74">
        <f t="shared" si="120"/>
        <v>0</v>
      </c>
      <c r="AB199" s="74">
        <f t="shared" si="121"/>
        <v>0</v>
      </c>
      <c r="AC199" s="74">
        <f t="shared" si="122"/>
        <v>0</v>
      </c>
      <c r="AD199" s="74">
        <f t="shared" si="123"/>
        <v>0</v>
      </c>
      <c r="AE199" s="74">
        <f t="shared" si="124"/>
        <v>0</v>
      </c>
      <c r="AF199" s="74">
        <f t="shared" si="125"/>
        <v>0</v>
      </c>
      <c r="AG199" s="74">
        <f t="shared" si="126"/>
        <v>0</v>
      </c>
      <c r="AH199" s="6" t="s">
        <v>40</v>
      </c>
    </row>
    <row r="200" spans="1:34">
      <c r="A200" s="159" t="s">
        <v>1741</v>
      </c>
      <c r="B200" s="155" t="s">
        <v>1742</v>
      </c>
      <c r="C200" s="160">
        <v>0</v>
      </c>
      <c r="D200" s="160">
        <v>0</v>
      </c>
      <c r="E200" s="160">
        <v>0</v>
      </c>
      <c r="F200" s="160">
        <v>0</v>
      </c>
      <c r="G200" s="160">
        <v>0</v>
      </c>
      <c r="H200" s="160">
        <v>0</v>
      </c>
      <c r="I200" s="160">
        <v>0</v>
      </c>
      <c r="J200" s="160">
        <v>0</v>
      </c>
      <c r="K200" s="160">
        <v>0</v>
      </c>
      <c r="L200" s="160">
        <v>0</v>
      </c>
      <c r="M200" s="160">
        <v>0</v>
      </c>
      <c r="N200" s="160">
        <v>0</v>
      </c>
      <c r="O200" s="160">
        <v>0</v>
      </c>
      <c r="Q200" s="75">
        <v>5</v>
      </c>
      <c r="R200" s="76" t="str">
        <f>R199</f>
        <v>Tides on Westcreek</v>
      </c>
      <c r="S200" s="76" t="str">
        <f>S199</f>
        <v>TOW</v>
      </c>
      <c r="T200" s="75">
        <f>T199</f>
        <v>0</v>
      </c>
      <c r="U200" s="77">
        <f t="shared" ref="U200:AG200" si="127">SUM(U185:U199)</f>
        <v>-9299.24</v>
      </c>
      <c r="V200" s="77">
        <f t="shared" si="127"/>
        <v>-8800.19</v>
      </c>
      <c r="W200" s="77">
        <f t="shared" si="127"/>
        <v>-11277.2</v>
      </c>
      <c r="X200" s="77">
        <f t="shared" si="127"/>
        <v>-12454.68</v>
      </c>
      <c r="Y200" s="77">
        <f t="shared" si="127"/>
        <v>-11055.41</v>
      </c>
      <c r="Z200" s="77">
        <f t="shared" si="127"/>
        <v>-12077.74</v>
      </c>
      <c r="AA200" s="77">
        <f t="shared" si="127"/>
        <v>-12703.83</v>
      </c>
      <c r="AB200" s="77">
        <f t="shared" si="127"/>
        <v>-12722.439999999999</v>
      </c>
      <c r="AC200" s="77">
        <f t="shared" si="127"/>
        <v>-13054.44</v>
      </c>
      <c r="AD200" s="77">
        <f t="shared" si="127"/>
        <v>-12106.34</v>
      </c>
      <c r="AE200" s="77">
        <f t="shared" si="127"/>
        <v>-12542.39</v>
      </c>
      <c r="AF200" s="77">
        <f t="shared" si="127"/>
        <v>-11639.869999999999</v>
      </c>
      <c r="AG200" s="77">
        <f t="shared" si="127"/>
        <v>-139733.77000000002</v>
      </c>
      <c r="AH200" s="6" t="s">
        <v>40</v>
      </c>
    </row>
    <row r="201" spans="1:34">
      <c r="A201" s="159" t="s">
        <v>1743</v>
      </c>
      <c r="B201" s="155" t="s">
        <v>1744</v>
      </c>
      <c r="C201" s="160">
        <v>0</v>
      </c>
      <c r="D201" s="160">
        <v>0</v>
      </c>
      <c r="E201" s="160">
        <v>0</v>
      </c>
      <c r="F201" s="160">
        <v>0</v>
      </c>
      <c r="G201" s="160">
        <v>0</v>
      </c>
      <c r="H201" s="160">
        <v>0</v>
      </c>
      <c r="I201" s="160">
        <v>0</v>
      </c>
      <c r="J201" s="160">
        <v>0</v>
      </c>
      <c r="K201" s="160">
        <v>0</v>
      </c>
      <c r="L201" s="160">
        <v>0</v>
      </c>
      <c r="M201" s="160">
        <v>0</v>
      </c>
      <c r="N201" s="160">
        <v>0</v>
      </c>
      <c r="O201" s="160">
        <v>0</v>
      </c>
      <c r="AH201" s="6" t="s">
        <v>40</v>
      </c>
    </row>
    <row r="202" spans="1:34">
      <c r="A202" s="159" t="s">
        <v>1745</v>
      </c>
      <c r="B202" s="155" t="s">
        <v>1746</v>
      </c>
      <c r="C202" s="160">
        <v>0</v>
      </c>
      <c r="D202" s="160">
        <v>0</v>
      </c>
      <c r="E202" s="160">
        <v>0</v>
      </c>
      <c r="F202" s="160">
        <v>0</v>
      </c>
      <c r="G202" s="160">
        <v>0</v>
      </c>
      <c r="H202" s="160">
        <v>0</v>
      </c>
      <c r="I202" s="160">
        <v>0</v>
      </c>
      <c r="J202" s="160">
        <v>0</v>
      </c>
      <c r="K202" s="160">
        <v>0</v>
      </c>
      <c r="L202" s="160">
        <v>0</v>
      </c>
      <c r="M202" s="160">
        <v>0</v>
      </c>
      <c r="N202" s="160">
        <v>0</v>
      </c>
      <c r="O202" s="160">
        <v>0</v>
      </c>
      <c r="AH202" s="6" t="s">
        <v>40</v>
      </c>
    </row>
    <row r="203" spans="1:34">
      <c r="A203" s="159" t="s">
        <v>1747</v>
      </c>
      <c r="B203" s="155" t="s">
        <v>1748</v>
      </c>
      <c r="C203" s="160">
        <v>725</v>
      </c>
      <c r="D203" s="160">
        <v>0</v>
      </c>
      <c r="E203" s="160">
        <v>1125</v>
      </c>
      <c r="F203" s="160">
        <v>625</v>
      </c>
      <c r="G203" s="160">
        <v>625</v>
      </c>
      <c r="H203" s="160">
        <v>625</v>
      </c>
      <c r="I203" s="160">
        <v>625</v>
      </c>
      <c r="J203" s="160">
        <v>625</v>
      </c>
      <c r="K203" s="160">
        <v>625</v>
      </c>
      <c r="L203" s="160">
        <v>625</v>
      </c>
      <c r="M203" s="160">
        <v>500</v>
      </c>
      <c r="N203" s="160">
        <v>1125</v>
      </c>
      <c r="O203" s="160">
        <v>7850</v>
      </c>
      <c r="Q203" s="73">
        <v>5</v>
      </c>
      <c r="R203" s="20" t="s">
        <v>1156</v>
      </c>
      <c r="S203" s="20" t="s">
        <v>1210</v>
      </c>
      <c r="U203" s="74">
        <f t="shared" ref="U203:U213" si="128">IF(5 = Q203, C203 * -1, C203)</f>
        <v>-725</v>
      </c>
      <c r="V203" s="74">
        <f t="shared" ref="V203:V213" si="129">IF(5 = Q203, D203 * -1, D203)</f>
        <v>0</v>
      </c>
      <c r="W203" s="74">
        <f t="shared" ref="W203:W213" si="130">IF(5 = Q203, E203 * -1, E203)</f>
        <v>-1125</v>
      </c>
      <c r="X203" s="74">
        <f t="shared" ref="X203:X213" si="131">IF(5 = Q203, F203 * -1, F203)</f>
        <v>-625</v>
      </c>
      <c r="Y203" s="74">
        <f t="shared" ref="Y203:Y213" si="132">IF(5 = Q203, G203 * -1, G203)</f>
        <v>-625</v>
      </c>
      <c r="Z203" s="74">
        <f t="shared" ref="Z203:Z213" si="133">IF(5 = Q203, H203 * -1, H203)</f>
        <v>-625</v>
      </c>
      <c r="AA203" s="74">
        <f t="shared" ref="AA203:AA213" si="134">IF(5 = Q203, I203 * -1, I203)</f>
        <v>-625</v>
      </c>
      <c r="AB203" s="74">
        <f t="shared" ref="AB203:AB213" si="135">IF(5 = Q203, J203 * -1, J203)</f>
        <v>-625</v>
      </c>
      <c r="AC203" s="74">
        <f t="shared" ref="AC203:AC213" si="136">IF(5 = Q203, K203 * -1, K203)</f>
        <v>-625</v>
      </c>
      <c r="AD203" s="74">
        <f t="shared" ref="AD203:AD213" si="137">IF(5 = Q203, L203 * -1, L203)</f>
        <v>-625</v>
      </c>
      <c r="AE203" s="74">
        <f t="shared" ref="AE203:AE213" si="138">IF(5 = Q203, M203 * -1, M203)</f>
        <v>-500</v>
      </c>
      <c r="AF203" s="74">
        <f t="shared" ref="AF203:AF213" si="139">IF(5 = Q203, N203 * -1, N203)</f>
        <v>-1125</v>
      </c>
      <c r="AG203" s="74">
        <f t="shared" ref="AG203:AG213" si="140">IF(5 = Q203, O203 * -1, O203)</f>
        <v>-7850</v>
      </c>
      <c r="AH203" s="6" t="s">
        <v>40</v>
      </c>
    </row>
    <row r="204" spans="1:34">
      <c r="A204" s="159" t="s">
        <v>1749</v>
      </c>
      <c r="B204" s="155" t="s">
        <v>1750</v>
      </c>
      <c r="C204" s="160">
        <v>0</v>
      </c>
      <c r="D204" s="160">
        <v>0</v>
      </c>
      <c r="E204" s="160">
        <v>0</v>
      </c>
      <c r="F204" s="160">
        <v>0</v>
      </c>
      <c r="G204" s="160">
        <v>0</v>
      </c>
      <c r="H204" s="160">
        <v>0</v>
      </c>
      <c r="I204" s="160">
        <v>0</v>
      </c>
      <c r="J204" s="160">
        <v>0</v>
      </c>
      <c r="K204" s="160">
        <v>0</v>
      </c>
      <c r="L204" s="160">
        <v>0</v>
      </c>
      <c r="M204" s="160">
        <v>0</v>
      </c>
      <c r="N204" s="160">
        <v>0</v>
      </c>
      <c r="O204" s="160">
        <v>0</v>
      </c>
      <c r="Q204" s="73">
        <v>5</v>
      </c>
      <c r="R204" s="20" t="s">
        <v>1156</v>
      </c>
      <c r="S204" s="20" t="s">
        <v>1210</v>
      </c>
      <c r="U204" s="74">
        <f t="shared" si="128"/>
        <v>0</v>
      </c>
      <c r="V204" s="74">
        <f t="shared" si="129"/>
        <v>0</v>
      </c>
      <c r="W204" s="74">
        <f t="shared" si="130"/>
        <v>0</v>
      </c>
      <c r="X204" s="74">
        <f t="shared" si="131"/>
        <v>0</v>
      </c>
      <c r="Y204" s="74">
        <f t="shared" si="132"/>
        <v>0</v>
      </c>
      <c r="Z204" s="74">
        <f t="shared" si="133"/>
        <v>0</v>
      </c>
      <c r="AA204" s="74">
        <f t="shared" si="134"/>
        <v>0</v>
      </c>
      <c r="AB204" s="74">
        <f t="shared" si="135"/>
        <v>0</v>
      </c>
      <c r="AC204" s="74">
        <f t="shared" si="136"/>
        <v>0</v>
      </c>
      <c r="AD204" s="74">
        <f t="shared" si="137"/>
        <v>0</v>
      </c>
      <c r="AE204" s="74">
        <f t="shared" si="138"/>
        <v>0</v>
      </c>
      <c r="AF204" s="74">
        <f t="shared" si="139"/>
        <v>0</v>
      </c>
      <c r="AG204" s="74">
        <f t="shared" si="140"/>
        <v>0</v>
      </c>
      <c r="AH204" s="6" t="s">
        <v>40</v>
      </c>
    </row>
    <row r="205" spans="1:34">
      <c r="A205" s="159" t="s">
        <v>1146</v>
      </c>
      <c r="B205" s="155" t="s">
        <v>1751</v>
      </c>
      <c r="C205" s="160">
        <v>0</v>
      </c>
      <c r="D205" s="160">
        <v>0</v>
      </c>
      <c r="E205" s="160">
        <v>0</v>
      </c>
      <c r="F205" s="160">
        <v>0</v>
      </c>
      <c r="G205" s="160">
        <v>0</v>
      </c>
      <c r="H205" s="160">
        <v>0</v>
      </c>
      <c r="I205" s="160">
        <v>0</v>
      </c>
      <c r="J205" s="160">
        <v>0</v>
      </c>
      <c r="K205" s="160">
        <v>0</v>
      </c>
      <c r="L205" s="160">
        <v>0</v>
      </c>
      <c r="M205" s="160">
        <v>0</v>
      </c>
      <c r="N205" s="160">
        <v>0</v>
      </c>
      <c r="O205" s="160">
        <v>0</v>
      </c>
      <c r="Q205" s="73">
        <v>5</v>
      </c>
      <c r="R205" s="20" t="s">
        <v>1156</v>
      </c>
      <c r="S205" s="20" t="s">
        <v>1210</v>
      </c>
      <c r="U205" s="74">
        <f t="shared" si="128"/>
        <v>0</v>
      </c>
      <c r="V205" s="74">
        <f t="shared" si="129"/>
        <v>0</v>
      </c>
      <c r="W205" s="74">
        <f t="shared" si="130"/>
        <v>0</v>
      </c>
      <c r="X205" s="74">
        <f t="shared" si="131"/>
        <v>0</v>
      </c>
      <c r="Y205" s="74">
        <f t="shared" si="132"/>
        <v>0</v>
      </c>
      <c r="Z205" s="74">
        <f t="shared" si="133"/>
        <v>0</v>
      </c>
      <c r="AA205" s="74">
        <f t="shared" si="134"/>
        <v>0</v>
      </c>
      <c r="AB205" s="74">
        <f t="shared" si="135"/>
        <v>0</v>
      </c>
      <c r="AC205" s="74">
        <f t="shared" si="136"/>
        <v>0</v>
      </c>
      <c r="AD205" s="74">
        <f t="shared" si="137"/>
        <v>0</v>
      </c>
      <c r="AE205" s="74">
        <f t="shared" si="138"/>
        <v>0</v>
      </c>
      <c r="AF205" s="74">
        <f t="shared" si="139"/>
        <v>0</v>
      </c>
      <c r="AG205" s="74">
        <f t="shared" si="140"/>
        <v>0</v>
      </c>
      <c r="AH205" s="6" t="s">
        <v>40</v>
      </c>
    </row>
    <row r="206" spans="1:34">
      <c r="A206" s="159" t="s">
        <v>1752</v>
      </c>
      <c r="B206" s="155" t="s">
        <v>1753</v>
      </c>
      <c r="C206" s="160">
        <v>66</v>
      </c>
      <c r="D206" s="160">
        <v>-15</v>
      </c>
      <c r="E206" s="160">
        <v>132</v>
      </c>
      <c r="F206" s="160">
        <v>66</v>
      </c>
      <c r="G206" s="160">
        <v>66</v>
      </c>
      <c r="H206" s="160">
        <v>66</v>
      </c>
      <c r="I206" s="160">
        <v>66</v>
      </c>
      <c r="J206" s="160">
        <v>66</v>
      </c>
      <c r="K206" s="160">
        <v>66</v>
      </c>
      <c r="L206" s="160">
        <v>66</v>
      </c>
      <c r="M206" s="160">
        <v>66</v>
      </c>
      <c r="N206" s="160">
        <v>66</v>
      </c>
      <c r="O206" s="160">
        <v>777</v>
      </c>
      <c r="Q206" s="73">
        <v>5</v>
      </c>
      <c r="R206" s="20" t="s">
        <v>1156</v>
      </c>
      <c r="S206" s="20" t="s">
        <v>1210</v>
      </c>
      <c r="U206" s="74">
        <f t="shared" si="128"/>
        <v>-66</v>
      </c>
      <c r="V206" s="74">
        <f t="shared" si="129"/>
        <v>15</v>
      </c>
      <c r="W206" s="74">
        <f t="shared" si="130"/>
        <v>-132</v>
      </c>
      <c r="X206" s="74">
        <f t="shared" si="131"/>
        <v>-66</v>
      </c>
      <c r="Y206" s="74">
        <f t="shared" si="132"/>
        <v>-66</v>
      </c>
      <c r="Z206" s="74">
        <f t="shared" si="133"/>
        <v>-66</v>
      </c>
      <c r="AA206" s="74">
        <f t="shared" si="134"/>
        <v>-66</v>
      </c>
      <c r="AB206" s="74">
        <f t="shared" si="135"/>
        <v>-66</v>
      </c>
      <c r="AC206" s="74">
        <f t="shared" si="136"/>
        <v>-66</v>
      </c>
      <c r="AD206" s="74">
        <f t="shared" si="137"/>
        <v>-66</v>
      </c>
      <c r="AE206" s="74">
        <f t="shared" si="138"/>
        <v>-66</v>
      </c>
      <c r="AF206" s="74">
        <f t="shared" si="139"/>
        <v>-66</v>
      </c>
      <c r="AG206" s="74">
        <f t="shared" si="140"/>
        <v>-777</v>
      </c>
      <c r="AH206" s="6" t="s">
        <v>40</v>
      </c>
    </row>
    <row r="207" spans="1:34">
      <c r="A207" s="159" t="s">
        <v>1754</v>
      </c>
      <c r="B207" s="155" t="s">
        <v>1348</v>
      </c>
      <c r="C207" s="160">
        <v>1875.16</v>
      </c>
      <c r="D207" s="160">
        <v>1633.51</v>
      </c>
      <c r="E207" s="160">
        <v>1993.07</v>
      </c>
      <c r="F207" s="160">
        <v>2005.22</v>
      </c>
      <c r="G207" s="160">
        <v>2758.5</v>
      </c>
      <c r="H207" s="160">
        <v>1946.1</v>
      </c>
      <c r="I207" s="160">
        <v>2020.89</v>
      </c>
      <c r="J207" s="160">
        <v>2047.25</v>
      </c>
      <c r="K207" s="160">
        <v>2075.9</v>
      </c>
      <c r="L207" s="160">
        <v>1950.59</v>
      </c>
      <c r="M207" s="160">
        <v>1999.41</v>
      </c>
      <c r="N207" s="160">
        <v>1955.86</v>
      </c>
      <c r="O207" s="160">
        <v>24261.46</v>
      </c>
      <c r="Q207" s="73">
        <v>5</v>
      </c>
      <c r="R207" s="20" t="s">
        <v>1156</v>
      </c>
      <c r="S207" s="20" t="s">
        <v>1210</v>
      </c>
      <c r="U207" s="74">
        <f t="shared" si="128"/>
        <v>-1875.16</v>
      </c>
      <c r="V207" s="74">
        <f t="shared" si="129"/>
        <v>-1633.51</v>
      </c>
      <c r="W207" s="74">
        <f t="shared" si="130"/>
        <v>-1993.07</v>
      </c>
      <c r="X207" s="74">
        <f t="shared" si="131"/>
        <v>-2005.22</v>
      </c>
      <c r="Y207" s="74">
        <f t="shared" si="132"/>
        <v>-2758.5</v>
      </c>
      <c r="Z207" s="74">
        <f t="shared" si="133"/>
        <v>-1946.1</v>
      </c>
      <c r="AA207" s="74">
        <f t="shared" si="134"/>
        <v>-2020.89</v>
      </c>
      <c r="AB207" s="74">
        <f t="shared" si="135"/>
        <v>-2047.25</v>
      </c>
      <c r="AC207" s="74">
        <f t="shared" si="136"/>
        <v>-2075.9</v>
      </c>
      <c r="AD207" s="74">
        <f t="shared" si="137"/>
        <v>-1950.59</v>
      </c>
      <c r="AE207" s="74">
        <f t="shared" si="138"/>
        <v>-1999.41</v>
      </c>
      <c r="AF207" s="74">
        <f t="shared" si="139"/>
        <v>-1955.86</v>
      </c>
      <c r="AG207" s="74">
        <f t="shared" si="140"/>
        <v>-24261.46</v>
      </c>
      <c r="AH207" s="6" t="s">
        <v>40</v>
      </c>
    </row>
    <row r="208" spans="1:34">
      <c r="A208" s="159" t="s">
        <v>1755</v>
      </c>
      <c r="B208" s="155" t="s">
        <v>1756</v>
      </c>
      <c r="C208" s="160">
        <v>223.62</v>
      </c>
      <c r="D208" s="160">
        <v>101.31</v>
      </c>
      <c r="E208" s="160">
        <v>236.26</v>
      </c>
      <c r="F208" s="160">
        <v>237.72</v>
      </c>
      <c r="G208" s="160">
        <v>327</v>
      </c>
      <c r="H208" s="160">
        <v>230.72</v>
      </c>
      <c r="I208" s="160">
        <v>239.56</v>
      </c>
      <c r="J208" s="160">
        <v>242.71</v>
      </c>
      <c r="K208" s="160">
        <v>246.09</v>
      </c>
      <c r="L208" s="160">
        <v>231.25</v>
      </c>
      <c r="M208" s="160">
        <v>237.02</v>
      </c>
      <c r="N208" s="160">
        <v>231.87</v>
      </c>
      <c r="O208" s="160">
        <v>2785.13</v>
      </c>
      <c r="Q208" s="73">
        <v>5</v>
      </c>
      <c r="R208" s="20" t="s">
        <v>1156</v>
      </c>
      <c r="S208" s="20" t="s">
        <v>1210</v>
      </c>
      <c r="U208" s="74">
        <f t="shared" si="128"/>
        <v>-223.62</v>
      </c>
      <c r="V208" s="74">
        <f t="shared" si="129"/>
        <v>-101.31</v>
      </c>
      <c r="W208" s="74">
        <f t="shared" si="130"/>
        <v>-236.26</v>
      </c>
      <c r="X208" s="74">
        <f t="shared" si="131"/>
        <v>-237.72</v>
      </c>
      <c r="Y208" s="74">
        <f t="shared" si="132"/>
        <v>-327</v>
      </c>
      <c r="Z208" s="74">
        <f t="shared" si="133"/>
        <v>-230.72</v>
      </c>
      <c r="AA208" s="74">
        <f t="shared" si="134"/>
        <v>-239.56</v>
      </c>
      <c r="AB208" s="74">
        <f t="shared" si="135"/>
        <v>-242.71</v>
      </c>
      <c r="AC208" s="74">
        <f t="shared" si="136"/>
        <v>-246.09</v>
      </c>
      <c r="AD208" s="74">
        <f t="shared" si="137"/>
        <v>-231.25</v>
      </c>
      <c r="AE208" s="74">
        <f t="shared" si="138"/>
        <v>-237.02</v>
      </c>
      <c r="AF208" s="74">
        <f t="shared" si="139"/>
        <v>-231.87</v>
      </c>
      <c r="AG208" s="74">
        <f t="shared" si="140"/>
        <v>-2785.13</v>
      </c>
      <c r="AH208" s="6" t="s">
        <v>40</v>
      </c>
    </row>
    <row r="209" spans="1:34">
      <c r="A209" s="159" t="s">
        <v>1757</v>
      </c>
      <c r="B209" s="155" t="s">
        <v>1758</v>
      </c>
      <c r="C209" s="160">
        <v>0.68</v>
      </c>
      <c r="D209" s="160">
        <v>9.4700000000000006</v>
      </c>
      <c r="E209" s="160">
        <v>13.94</v>
      </c>
      <c r="F209" s="160">
        <v>9.51</v>
      </c>
      <c r="G209" s="160">
        <v>0</v>
      </c>
      <c r="H209" s="160">
        <v>0</v>
      </c>
      <c r="I209" s="160">
        <v>0</v>
      </c>
      <c r="J209" s="160">
        <v>0</v>
      </c>
      <c r="K209" s="160">
        <v>0</v>
      </c>
      <c r="L209" s="160">
        <v>0</v>
      </c>
      <c r="M209" s="160">
        <v>0</v>
      </c>
      <c r="N209" s="160">
        <v>0</v>
      </c>
      <c r="O209" s="160">
        <v>33.6</v>
      </c>
      <c r="Q209" s="73">
        <v>5</v>
      </c>
      <c r="R209" s="20" t="s">
        <v>1156</v>
      </c>
      <c r="S209" s="20" t="s">
        <v>1210</v>
      </c>
      <c r="U209" s="74">
        <f t="shared" si="128"/>
        <v>-0.68</v>
      </c>
      <c r="V209" s="74">
        <f t="shared" si="129"/>
        <v>-9.4700000000000006</v>
      </c>
      <c r="W209" s="74">
        <f t="shared" si="130"/>
        <v>-13.94</v>
      </c>
      <c r="X209" s="74">
        <f t="shared" si="131"/>
        <v>-9.51</v>
      </c>
      <c r="Y209" s="74">
        <f t="shared" si="132"/>
        <v>0</v>
      </c>
      <c r="Z209" s="74">
        <f t="shared" si="133"/>
        <v>0</v>
      </c>
      <c r="AA209" s="74">
        <f t="shared" si="134"/>
        <v>0</v>
      </c>
      <c r="AB209" s="74">
        <f t="shared" si="135"/>
        <v>0</v>
      </c>
      <c r="AC209" s="74">
        <f t="shared" si="136"/>
        <v>0</v>
      </c>
      <c r="AD209" s="74">
        <f t="shared" si="137"/>
        <v>0</v>
      </c>
      <c r="AE209" s="74">
        <f t="shared" si="138"/>
        <v>0</v>
      </c>
      <c r="AF209" s="74">
        <f t="shared" si="139"/>
        <v>0</v>
      </c>
      <c r="AG209" s="74">
        <f t="shared" si="140"/>
        <v>-33.6</v>
      </c>
      <c r="AH209" s="6" t="s">
        <v>40</v>
      </c>
    </row>
    <row r="210" spans="1:34">
      <c r="A210" s="159" t="s">
        <v>1759</v>
      </c>
      <c r="B210" s="155" t="s">
        <v>41</v>
      </c>
      <c r="C210" s="160">
        <v>139.69</v>
      </c>
      <c r="D210" s="160">
        <v>7.1</v>
      </c>
      <c r="E210" s="160">
        <v>73.41</v>
      </c>
      <c r="F210" s="160">
        <v>146.41999999999999</v>
      </c>
      <c r="G210" s="160">
        <v>649.99</v>
      </c>
      <c r="H210" s="160">
        <v>650.14</v>
      </c>
      <c r="I210" s="160">
        <v>650.14</v>
      </c>
      <c r="J210" s="160">
        <v>650.44000000000005</v>
      </c>
      <c r="K210" s="160">
        <v>650.44000000000005</v>
      </c>
      <c r="L210" s="160">
        <v>650.44000000000005</v>
      </c>
      <c r="M210" s="160">
        <v>650.44000000000005</v>
      </c>
      <c r="N210" s="160">
        <v>650.44000000000005</v>
      </c>
      <c r="O210" s="160">
        <v>5569.09</v>
      </c>
      <c r="Q210" s="73">
        <v>5</v>
      </c>
      <c r="R210" s="20" t="s">
        <v>1156</v>
      </c>
      <c r="S210" s="20" t="s">
        <v>1210</v>
      </c>
      <c r="U210" s="74">
        <f t="shared" si="128"/>
        <v>-139.69</v>
      </c>
      <c r="V210" s="74">
        <f t="shared" si="129"/>
        <v>-7.1</v>
      </c>
      <c r="W210" s="74">
        <f t="shared" si="130"/>
        <v>-73.41</v>
      </c>
      <c r="X210" s="74">
        <f t="shared" si="131"/>
        <v>-146.41999999999999</v>
      </c>
      <c r="Y210" s="74">
        <f t="shared" si="132"/>
        <v>-649.99</v>
      </c>
      <c r="Z210" s="74">
        <f t="shared" si="133"/>
        <v>-650.14</v>
      </c>
      <c r="AA210" s="74">
        <f t="shared" si="134"/>
        <v>-650.14</v>
      </c>
      <c r="AB210" s="74">
        <f t="shared" si="135"/>
        <v>-650.44000000000005</v>
      </c>
      <c r="AC210" s="74">
        <f t="shared" si="136"/>
        <v>-650.44000000000005</v>
      </c>
      <c r="AD210" s="74">
        <f t="shared" si="137"/>
        <v>-650.44000000000005</v>
      </c>
      <c r="AE210" s="74">
        <f t="shared" si="138"/>
        <v>-650.44000000000005</v>
      </c>
      <c r="AF210" s="74">
        <f t="shared" si="139"/>
        <v>-650.44000000000005</v>
      </c>
      <c r="AG210" s="74">
        <f t="shared" si="140"/>
        <v>-5569.09</v>
      </c>
      <c r="AH210" s="6" t="s">
        <v>40</v>
      </c>
    </row>
    <row r="211" spans="1:34">
      <c r="A211" s="159" t="s">
        <v>1760</v>
      </c>
      <c r="B211" s="155" t="s">
        <v>1761</v>
      </c>
      <c r="C211" s="160">
        <v>0</v>
      </c>
      <c r="D211" s="160">
        <v>0</v>
      </c>
      <c r="E211" s="160">
        <v>0</v>
      </c>
      <c r="F211" s="160">
        <v>0</v>
      </c>
      <c r="G211" s="160">
        <v>0</v>
      </c>
      <c r="H211" s="160">
        <v>0</v>
      </c>
      <c r="I211" s="160">
        <v>0</v>
      </c>
      <c r="J211" s="160">
        <v>0</v>
      </c>
      <c r="K211" s="160">
        <v>0</v>
      </c>
      <c r="L211" s="160">
        <v>0</v>
      </c>
      <c r="M211" s="160">
        <v>0</v>
      </c>
      <c r="N211" s="160">
        <v>0</v>
      </c>
      <c r="O211" s="160">
        <v>0</v>
      </c>
      <c r="Q211" s="73">
        <v>5</v>
      </c>
      <c r="R211" s="20" t="s">
        <v>1156</v>
      </c>
      <c r="S211" s="20" t="s">
        <v>1210</v>
      </c>
      <c r="U211" s="74">
        <f t="shared" si="128"/>
        <v>0</v>
      </c>
      <c r="V211" s="74">
        <f t="shared" si="129"/>
        <v>0</v>
      </c>
      <c r="W211" s="74">
        <f t="shared" si="130"/>
        <v>0</v>
      </c>
      <c r="X211" s="74">
        <f t="shared" si="131"/>
        <v>0</v>
      </c>
      <c r="Y211" s="74">
        <f t="shared" si="132"/>
        <v>0</v>
      </c>
      <c r="Z211" s="74">
        <f t="shared" si="133"/>
        <v>0</v>
      </c>
      <c r="AA211" s="74">
        <f t="shared" si="134"/>
        <v>0</v>
      </c>
      <c r="AB211" s="74">
        <f t="shared" si="135"/>
        <v>0</v>
      </c>
      <c r="AC211" s="74">
        <f t="shared" si="136"/>
        <v>0</v>
      </c>
      <c r="AD211" s="74">
        <f t="shared" si="137"/>
        <v>0</v>
      </c>
      <c r="AE211" s="74">
        <f t="shared" si="138"/>
        <v>0</v>
      </c>
      <c r="AF211" s="74">
        <f t="shared" si="139"/>
        <v>0</v>
      </c>
      <c r="AG211" s="74">
        <f t="shared" si="140"/>
        <v>0</v>
      </c>
      <c r="AH211" s="6" t="s">
        <v>40</v>
      </c>
    </row>
    <row r="212" spans="1:34">
      <c r="A212" s="159" t="s">
        <v>1762</v>
      </c>
      <c r="B212" s="155" t="s">
        <v>1763</v>
      </c>
      <c r="C212" s="160">
        <v>0</v>
      </c>
      <c r="D212" s="160">
        <v>0</v>
      </c>
      <c r="E212" s="160">
        <v>0</v>
      </c>
      <c r="F212" s="160">
        <v>0</v>
      </c>
      <c r="G212" s="160">
        <v>0</v>
      </c>
      <c r="H212" s="160">
        <v>0</v>
      </c>
      <c r="I212" s="160">
        <v>0</v>
      </c>
      <c r="J212" s="160">
        <v>0</v>
      </c>
      <c r="K212" s="160">
        <v>0</v>
      </c>
      <c r="L212" s="160">
        <v>0</v>
      </c>
      <c r="M212" s="160">
        <v>0</v>
      </c>
      <c r="N212" s="160">
        <v>0</v>
      </c>
      <c r="O212" s="160">
        <v>0</v>
      </c>
      <c r="Q212" s="73">
        <v>5</v>
      </c>
      <c r="R212" s="20" t="s">
        <v>1156</v>
      </c>
      <c r="S212" s="20" t="s">
        <v>1210</v>
      </c>
      <c r="U212" s="74">
        <f t="shared" si="128"/>
        <v>0</v>
      </c>
      <c r="V212" s="74">
        <f t="shared" si="129"/>
        <v>0</v>
      </c>
      <c r="W212" s="74">
        <f t="shared" si="130"/>
        <v>0</v>
      </c>
      <c r="X212" s="74">
        <f t="shared" si="131"/>
        <v>0</v>
      </c>
      <c r="Y212" s="74">
        <f t="shared" si="132"/>
        <v>0</v>
      </c>
      <c r="Z212" s="74">
        <f t="shared" si="133"/>
        <v>0</v>
      </c>
      <c r="AA212" s="74">
        <f t="shared" si="134"/>
        <v>0</v>
      </c>
      <c r="AB212" s="74">
        <f t="shared" si="135"/>
        <v>0</v>
      </c>
      <c r="AC212" s="74">
        <f t="shared" si="136"/>
        <v>0</v>
      </c>
      <c r="AD212" s="74">
        <f t="shared" si="137"/>
        <v>0</v>
      </c>
      <c r="AE212" s="74">
        <f t="shared" si="138"/>
        <v>0</v>
      </c>
      <c r="AF212" s="74">
        <f t="shared" si="139"/>
        <v>0</v>
      </c>
      <c r="AG212" s="74">
        <f t="shared" si="140"/>
        <v>0</v>
      </c>
      <c r="AH212" s="6" t="s">
        <v>40</v>
      </c>
    </row>
    <row r="213" spans="1:34">
      <c r="A213" s="159" t="s">
        <v>1764</v>
      </c>
      <c r="B213" s="155" t="s">
        <v>1312</v>
      </c>
      <c r="C213" s="160">
        <v>568</v>
      </c>
      <c r="D213" s="160">
        <v>0</v>
      </c>
      <c r="E213" s="160">
        <v>0</v>
      </c>
      <c r="F213" s="160">
        <v>0</v>
      </c>
      <c r="G213" s="160">
        <v>0</v>
      </c>
      <c r="H213" s="160">
        <v>0</v>
      </c>
      <c r="I213" s="160">
        <v>0</v>
      </c>
      <c r="J213" s="160">
        <v>14.06</v>
      </c>
      <c r="K213" s="160">
        <v>404.64</v>
      </c>
      <c r="L213" s="160">
        <v>0</v>
      </c>
      <c r="M213" s="160">
        <v>0</v>
      </c>
      <c r="N213" s="160">
        <v>0</v>
      </c>
      <c r="O213" s="160">
        <v>986.7</v>
      </c>
      <c r="Q213" s="73">
        <v>5</v>
      </c>
      <c r="R213" s="20" t="s">
        <v>1156</v>
      </c>
      <c r="S213" s="20" t="s">
        <v>1210</v>
      </c>
      <c r="U213" s="74">
        <f t="shared" si="128"/>
        <v>-568</v>
      </c>
      <c r="V213" s="74">
        <f t="shared" si="129"/>
        <v>0</v>
      </c>
      <c r="W213" s="74">
        <f t="shared" si="130"/>
        <v>0</v>
      </c>
      <c r="X213" s="74">
        <f t="shared" si="131"/>
        <v>0</v>
      </c>
      <c r="Y213" s="74">
        <f t="shared" si="132"/>
        <v>0</v>
      </c>
      <c r="Z213" s="74">
        <f t="shared" si="133"/>
        <v>0</v>
      </c>
      <c r="AA213" s="74">
        <f t="shared" si="134"/>
        <v>0</v>
      </c>
      <c r="AB213" s="74">
        <f t="shared" si="135"/>
        <v>-14.06</v>
      </c>
      <c r="AC213" s="74">
        <f t="shared" si="136"/>
        <v>-404.64</v>
      </c>
      <c r="AD213" s="74">
        <f t="shared" si="137"/>
        <v>0</v>
      </c>
      <c r="AE213" s="74">
        <f t="shared" si="138"/>
        <v>0</v>
      </c>
      <c r="AF213" s="74">
        <f t="shared" si="139"/>
        <v>0</v>
      </c>
      <c r="AG213" s="74">
        <f t="shared" si="140"/>
        <v>-986.7</v>
      </c>
      <c r="AH213" s="6" t="s">
        <v>40</v>
      </c>
    </row>
    <row r="214" spans="1:34">
      <c r="B214" s="157" t="s">
        <v>1711</v>
      </c>
      <c r="C214" s="161">
        <v>12897.390000000001</v>
      </c>
      <c r="D214" s="161">
        <v>10536.58</v>
      </c>
      <c r="E214" s="161">
        <v>14850.880000000001</v>
      </c>
      <c r="F214" s="161">
        <v>15544.55</v>
      </c>
      <c r="G214" s="161">
        <v>15481.9</v>
      </c>
      <c r="H214" s="161">
        <v>15595.699999999999</v>
      </c>
      <c r="I214" s="161">
        <v>16305.419999999998</v>
      </c>
      <c r="J214" s="161">
        <v>16367.899999999998</v>
      </c>
      <c r="K214" s="161">
        <v>17122.509999999998</v>
      </c>
      <c r="L214" s="161">
        <v>15629.62</v>
      </c>
      <c r="M214" s="161">
        <v>15995.26</v>
      </c>
      <c r="N214" s="161">
        <v>15669.04</v>
      </c>
      <c r="O214" s="161">
        <v>181996.75000000003</v>
      </c>
      <c r="Q214" s="75">
        <v>5</v>
      </c>
      <c r="R214" s="76" t="str">
        <f>R213</f>
        <v>Tides on Westcreek</v>
      </c>
      <c r="S214" s="76" t="str">
        <f>S213</f>
        <v>TOW</v>
      </c>
      <c r="T214" s="75">
        <f>T213</f>
        <v>0</v>
      </c>
      <c r="U214" s="77">
        <f t="shared" ref="U214:AG214" si="141">SUM(U203:U213)</f>
        <v>-3598.1499999999996</v>
      </c>
      <c r="V214" s="77">
        <f t="shared" si="141"/>
        <v>-1736.3899999999999</v>
      </c>
      <c r="W214" s="77">
        <f t="shared" si="141"/>
        <v>-3573.68</v>
      </c>
      <c r="X214" s="77">
        <f t="shared" si="141"/>
        <v>-3089.8700000000003</v>
      </c>
      <c r="Y214" s="77">
        <f t="shared" si="141"/>
        <v>-4426.49</v>
      </c>
      <c r="Z214" s="77">
        <f t="shared" si="141"/>
        <v>-3517.9599999999996</v>
      </c>
      <c r="AA214" s="77">
        <f t="shared" si="141"/>
        <v>-3601.59</v>
      </c>
      <c r="AB214" s="77">
        <f t="shared" si="141"/>
        <v>-3645.46</v>
      </c>
      <c r="AC214" s="77">
        <f t="shared" si="141"/>
        <v>-4068.07</v>
      </c>
      <c r="AD214" s="77">
        <f t="shared" si="141"/>
        <v>-3523.28</v>
      </c>
      <c r="AE214" s="77">
        <f t="shared" si="141"/>
        <v>-3452.87</v>
      </c>
      <c r="AF214" s="77">
        <f t="shared" si="141"/>
        <v>-4029.1699999999996</v>
      </c>
      <c r="AG214" s="77">
        <f t="shared" si="141"/>
        <v>-42262.979999999996</v>
      </c>
    </row>
    <row r="216" spans="1:34">
      <c r="A216" s="158" t="s">
        <v>1765</v>
      </c>
      <c r="B216" s="158"/>
      <c r="C216" s="158"/>
      <c r="D216" s="158"/>
      <c r="E216" s="158"/>
      <c r="F216" s="158"/>
      <c r="G216" s="158"/>
      <c r="H216" s="158"/>
      <c r="I216" s="158"/>
      <c r="J216" s="158"/>
      <c r="K216" s="158"/>
      <c r="L216" s="158"/>
      <c r="M216" s="158"/>
      <c r="N216" s="158"/>
      <c r="O216" s="158"/>
    </row>
    <row r="217" spans="1:34">
      <c r="A217" s="159" t="s">
        <v>364</v>
      </c>
      <c r="B217" s="155" t="s">
        <v>1766</v>
      </c>
      <c r="C217" s="160">
        <v>0</v>
      </c>
      <c r="D217" s="160">
        <v>0</v>
      </c>
      <c r="E217" s="160">
        <v>0</v>
      </c>
      <c r="F217" s="160">
        <v>0</v>
      </c>
      <c r="G217" s="160">
        <v>0</v>
      </c>
      <c r="H217" s="160">
        <v>0</v>
      </c>
      <c r="I217" s="160">
        <v>0</v>
      </c>
      <c r="J217" s="160">
        <v>0</v>
      </c>
      <c r="K217" s="160">
        <v>0</v>
      </c>
      <c r="L217" s="160">
        <v>0</v>
      </c>
      <c r="M217" s="160">
        <v>0</v>
      </c>
      <c r="N217" s="160">
        <v>0</v>
      </c>
      <c r="O217" s="160">
        <v>0</v>
      </c>
      <c r="Q217" s="73">
        <v>5</v>
      </c>
      <c r="R217" s="20" t="s">
        <v>1156</v>
      </c>
      <c r="S217" s="20" t="s">
        <v>1210</v>
      </c>
      <c r="U217" s="74">
        <f t="shared" ref="U217:U237" si="142">IF(5 = Q217, C217 * -1, C217)</f>
        <v>0</v>
      </c>
      <c r="V217" s="74">
        <f t="shared" ref="V217:V237" si="143">IF(5 = Q217, D217 * -1, D217)</f>
        <v>0</v>
      </c>
      <c r="W217" s="74">
        <f t="shared" ref="W217:W237" si="144">IF(5 = Q217, E217 * -1, E217)</f>
        <v>0</v>
      </c>
      <c r="X217" s="74">
        <f t="shared" ref="X217:X237" si="145">IF(5 = Q217, F217 * -1, F217)</f>
        <v>0</v>
      </c>
      <c r="Y217" s="74">
        <f t="shared" ref="Y217:Y237" si="146">IF(5 = Q217, G217 * -1, G217)</f>
        <v>0</v>
      </c>
      <c r="Z217" s="74">
        <f t="shared" ref="Z217:Z237" si="147">IF(5 = Q217, H217 * -1, H217)</f>
        <v>0</v>
      </c>
      <c r="AA217" s="74">
        <f t="shared" ref="AA217:AA237" si="148">IF(5 = Q217, I217 * -1, I217)</f>
        <v>0</v>
      </c>
      <c r="AB217" s="74">
        <f t="shared" ref="AB217:AB237" si="149">IF(5 = Q217, J217 * -1, J217)</f>
        <v>0</v>
      </c>
      <c r="AC217" s="74">
        <f t="shared" ref="AC217:AC237" si="150">IF(5 = Q217, K217 * -1, K217)</f>
        <v>0</v>
      </c>
      <c r="AD217" s="74">
        <f t="shared" ref="AD217:AD237" si="151">IF(5 = Q217, L217 * -1, L217)</f>
        <v>0</v>
      </c>
      <c r="AE217" s="74">
        <f t="shared" ref="AE217:AE237" si="152">IF(5 = Q217, M217 * -1, M217)</f>
        <v>0</v>
      </c>
      <c r="AF217" s="74">
        <f t="shared" ref="AF217:AF237" si="153">IF(5 = Q217, N217 * -1, N217)</f>
        <v>0</v>
      </c>
      <c r="AG217" s="74">
        <f t="shared" ref="AG217:AG237" si="154">IF(5 = Q217, O217 * -1, O217)</f>
        <v>0</v>
      </c>
      <c r="AH217" s="6" t="s">
        <v>55</v>
      </c>
    </row>
    <row r="218" spans="1:34">
      <c r="A218" s="159" t="s">
        <v>368</v>
      </c>
      <c r="B218" s="155" t="s">
        <v>1767</v>
      </c>
      <c r="C218" s="160">
        <v>0</v>
      </c>
      <c r="D218" s="160">
        <v>0</v>
      </c>
      <c r="E218" s="160">
        <v>0</v>
      </c>
      <c r="F218" s="160">
        <v>0</v>
      </c>
      <c r="G218" s="160">
        <v>0</v>
      </c>
      <c r="H218" s="160">
        <v>0</v>
      </c>
      <c r="I218" s="160">
        <v>0</v>
      </c>
      <c r="J218" s="160">
        <v>0</v>
      </c>
      <c r="K218" s="160">
        <v>0</v>
      </c>
      <c r="L218" s="160">
        <v>0</v>
      </c>
      <c r="M218" s="160">
        <v>0</v>
      </c>
      <c r="N218" s="160">
        <v>0</v>
      </c>
      <c r="O218" s="160">
        <v>0</v>
      </c>
      <c r="Q218" s="73">
        <v>5</v>
      </c>
      <c r="R218" s="20" t="s">
        <v>1156</v>
      </c>
      <c r="S218" s="20" t="s">
        <v>1210</v>
      </c>
      <c r="U218" s="74">
        <f t="shared" si="142"/>
        <v>0</v>
      </c>
      <c r="V218" s="74">
        <f t="shared" si="143"/>
        <v>0</v>
      </c>
      <c r="W218" s="74">
        <f t="shared" si="144"/>
        <v>0</v>
      </c>
      <c r="X218" s="74">
        <f t="shared" si="145"/>
        <v>0</v>
      </c>
      <c r="Y218" s="74">
        <f t="shared" si="146"/>
        <v>0</v>
      </c>
      <c r="Z218" s="74">
        <f t="shared" si="147"/>
        <v>0</v>
      </c>
      <c r="AA218" s="74">
        <f t="shared" si="148"/>
        <v>0</v>
      </c>
      <c r="AB218" s="74">
        <f t="shared" si="149"/>
        <v>0</v>
      </c>
      <c r="AC218" s="74">
        <f t="shared" si="150"/>
        <v>0</v>
      </c>
      <c r="AD218" s="74">
        <f t="shared" si="151"/>
        <v>0</v>
      </c>
      <c r="AE218" s="74">
        <f t="shared" si="152"/>
        <v>0</v>
      </c>
      <c r="AF218" s="74">
        <f t="shared" si="153"/>
        <v>0</v>
      </c>
      <c r="AG218" s="74">
        <f t="shared" si="154"/>
        <v>0</v>
      </c>
      <c r="AH218" s="6" t="s">
        <v>55</v>
      </c>
    </row>
    <row r="219" spans="1:34">
      <c r="A219" s="159" t="s">
        <v>1768</v>
      </c>
      <c r="B219" s="155" t="s">
        <v>1769</v>
      </c>
      <c r="C219" s="160">
        <v>0</v>
      </c>
      <c r="D219" s="160">
        <v>0</v>
      </c>
      <c r="E219" s="160">
        <v>0</v>
      </c>
      <c r="F219" s="160">
        <v>0</v>
      </c>
      <c r="G219" s="160">
        <v>0</v>
      </c>
      <c r="H219" s="160">
        <v>0</v>
      </c>
      <c r="I219" s="160">
        <v>0</v>
      </c>
      <c r="J219" s="160">
        <v>0</v>
      </c>
      <c r="K219" s="160">
        <v>0</v>
      </c>
      <c r="L219" s="160">
        <v>0</v>
      </c>
      <c r="M219" s="160">
        <v>0</v>
      </c>
      <c r="N219" s="160">
        <v>0</v>
      </c>
      <c r="O219" s="160">
        <v>0</v>
      </c>
      <c r="Q219" s="73">
        <v>5</v>
      </c>
      <c r="R219" s="20" t="s">
        <v>1156</v>
      </c>
      <c r="S219" s="20" t="s">
        <v>1210</v>
      </c>
      <c r="U219" s="74">
        <f t="shared" si="142"/>
        <v>0</v>
      </c>
      <c r="V219" s="74">
        <f t="shared" si="143"/>
        <v>0</v>
      </c>
      <c r="W219" s="74">
        <f t="shared" si="144"/>
        <v>0</v>
      </c>
      <c r="X219" s="74">
        <f t="shared" si="145"/>
        <v>0</v>
      </c>
      <c r="Y219" s="74">
        <f t="shared" si="146"/>
        <v>0</v>
      </c>
      <c r="Z219" s="74">
        <f t="shared" si="147"/>
        <v>0</v>
      </c>
      <c r="AA219" s="74">
        <f t="shared" si="148"/>
        <v>0</v>
      </c>
      <c r="AB219" s="74">
        <f t="shared" si="149"/>
        <v>0</v>
      </c>
      <c r="AC219" s="74">
        <f t="shared" si="150"/>
        <v>0</v>
      </c>
      <c r="AD219" s="74">
        <f t="shared" si="151"/>
        <v>0</v>
      </c>
      <c r="AE219" s="74">
        <f t="shared" si="152"/>
        <v>0</v>
      </c>
      <c r="AF219" s="74">
        <f t="shared" si="153"/>
        <v>0</v>
      </c>
      <c r="AG219" s="74">
        <f t="shared" si="154"/>
        <v>0</v>
      </c>
      <c r="AH219" s="6" t="s">
        <v>55</v>
      </c>
    </row>
    <row r="220" spans="1:34">
      <c r="A220" s="159" t="s">
        <v>378</v>
      </c>
      <c r="B220" s="155" t="s">
        <v>1770</v>
      </c>
      <c r="C220" s="160">
        <v>300</v>
      </c>
      <c r="D220" s="160">
        <v>600</v>
      </c>
      <c r="E220" s="160">
        <v>600</v>
      </c>
      <c r="F220" s="160">
        <v>0</v>
      </c>
      <c r="G220" s="160">
        <v>0</v>
      </c>
      <c r="H220" s="160">
        <v>0</v>
      </c>
      <c r="I220" s="160">
        <v>0</v>
      </c>
      <c r="J220" s="160">
        <v>0</v>
      </c>
      <c r="K220" s="160">
        <v>0</v>
      </c>
      <c r="L220" s="160">
        <v>0</v>
      </c>
      <c r="M220" s="160">
        <v>0</v>
      </c>
      <c r="N220" s="160">
        <v>0</v>
      </c>
      <c r="O220" s="160">
        <v>1500</v>
      </c>
      <c r="Q220" s="73">
        <v>5</v>
      </c>
      <c r="R220" s="20" t="s">
        <v>1156</v>
      </c>
      <c r="S220" s="20" t="s">
        <v>1210</v>
      </c>
      <c r="U220" s="74">
        <f t="shared" si="142"/>
        <v>-300</v>
      </c>
      <c r="V220" s="74">
        <f t="shared" si="143"/>
        <v>-600</v>
      </c>
      <c r="W220" s="74">
        <f t="shared" si="144"/>
        <v>-600</v>
      </c>
      <c r="X220" s="74">
        <f t="shared" si="145"/>
        <v>0</v>
      </c>
      <c r="Y220" s="74">
        <f t="shared" si="146"/>
        <v>0</v>
      </c>
      <c r="Z220" s="74">
        <f t="shared" si="147"/>
        <v>0</v>
      </c>
      <c r="AA220" s="74">
        <f t="shared" si="148"/>
        <v>0</v>
      </c>
      <c r="AB220" s="74">
        <f t="shared" si="149"/>
        <v>0</v>
      </c>
      <c r="AC220" s="74">
        <f t="shared" si="150"/>
        <v>0</v>
      </c>
      <c r="AD220" s="74">
        <f t="shared" si="151"/>
        <v>0</v>
      </c>
      <c r="AE220" s="74">
        <f t="shared" si="152"/>
        <v>0</v>
      </c>
      <c r="AF220" s="74">
        <f t="shared" si="153"/>
        <v>0</v>
      </c>
      <c r="AG220" s="74">
        <f t="shared" si="154"/>
        <v>-1500</v>
      </c>
      <c r="AH220" s="6" t="s">
        <v>55</v>
      </c>
    </row>
    <row r="221" spans="1:34">
      <c r="A221" s="159" t="s">
        <v>388</v>
      </c>
      <c r="B221" s="155" t="s">
        <v>1771</v>
      </c>
      <c r="C221" s="160">
        <v>0</v>
      </c>
      <c r="D221" s="160">
        <v>0</v>
      </c>
      <c r="E221" s="160">
        <v>0</v>
      </c>
      <c r="F221" s="160">
        <v>0</v>
      </c>
      <c r="G221" s="160">
        <v>0</v>
      </c>
      <c r="H221" s="160">
        <v>0</v>
      </c>
      <c r="I221" s="160">
        <v>0</v>
      </c>
      <c r="J221" s="160">
        <v>0</v>
      </c>
      <c r="K221" s="160">
        <v>0</v>
      </c>
      <c r="L221" s="160">
        <v>0</v>
      </c>
      <c r="M221" s="160">
        <v>0</v>
      </c>
      <c r="N221" s="160">
        <v>0</v>
      </c>
      <c r="O221" s="160">
        <v>0</v>
      </c>
      <c r="Q221" s="73">
        <v>5</v>
      </c>
      <c r="R221" s="20" t="s">
        <v>1156</v>
      </c>
      <c r="S221" s="20" t="s">
        <v>1210</v>
      </c>
      <c r="U221" s="74">
        <f t="shared" si="142"/>
        <v>0</v>
      </c>
      <c r="V221" s="74">
        <f t="shared" si="143"/>
        <v>0</v>
      </c>
      <c r="W221" s="74">
        <f t="shared" si="144"/>
        <v>0</v>
      </c>
      <c r="X221" s="74">
        <f t="shared" si="145"/>
        <v>0</v>
      </c>
      <c r="Y221" s="74">
        <f t="shared" si="146"/>
        <v>0</v>
      </c>
      <c r="Z221" s="74">
        <f t="shared" si="147"/>
        <v>0</v>
      </c>
      <c r="AA221" s="74">
        <f t="shared" si="148"/>
        <v>0</v>
      </c>
      <c r="AB221" s="74">
        <f t="shared" si="149"/>
        <v>0</v>
      </c>
      <c r="AC221" s="74">
        <f t="shared" si="150"/>
        <v>0</v>
      </c>
      <c r="AD221" s="74">
        <f t="shared" si="151"/>
        <v>0</v>
      </c>
      <c r="AE221" s="74">
        <f t="shared" si="152"/>
        <v>0</v>
      </c>
      <c r="AF221" s="74">
        <f t="shared" si="153"/>
        <v>0</v>
      </c>
      <c r="AG221" s="74">
        <f t="shared" si="154"/>
        <v>0</v>
      </c>
      <c r="AH221" s="6" t="s">
        <v>55</v>
      </c>
    </row>
    <row r="222" spans="1:34">
      <c r="A222" s="159" t="s">
        <v>392</v>
      </c>
      <c r="B222" s="155" t="s">
        <v>1772</v>
      </c>
      <c r="C222" s="160">
        <v>0</v>
      </c>
      <c r="D222" s="160">
        <v>0</v>
      </c>
      <c r="E222" s="160">
        <v>0</v>
      </c>
      <c r="F222" s="160">
        <v>0</v>
      </c>
      <c r="G222" s="160">
        <v>0</v>
      </c>
      <c r="H222" s="160">
        <v>0</v>
      </c>
      <c r="I222" s="160">
        <v>0</v>
      </c>
      <c r="J222" s="160">
        <v>0</v>
      </c>
      <c r="K222" s="160">
        <v>0</v>
      </c>
      <c r="L222" s="160">
        <v>0</v>
      </c>
      <c r="M222" s="160">
        <v>0</v>
      </c>
      <c r="N222" s="160">
        <v>0</v>
      </c>
      <c r="O222" s="160">
        <v>0</v>
      </c>
      <c r="Q222" s="73">
        <v>5</v>
      </c>
      <c r="R222" s="20" t="s">
        <v>1156</v>
      </c>
      <c r="S222" s="20" t="s">
        <v>1210</v>
      </c>
      <c r="U222" s="74">
        <f t="shared" si="142"/>
        <v>0</v>
      </c>
      <c r="V222" s="74">
        <f t="shared" si="143"/>
        <v>0</v>
      </c>
      <c r="W222" s="74">
        <f t="shared" si="144"/>
        <v>0</v>
      </c>
      <c r="X222" s="74">
        <f t="shared" si="145"/>
        <v>0</v>
      </c>
      <c r="Y222" s="74">
        <f t="shared" si="146"/>
        <v>0</v>
      </c>
      <c r="Z222" s="74">
        <f t="shared" si="147"/>
        <v>0</v>
      </c>
      <c r="AA222" s="74">
        <f t="shared" si="148"/>
        <v>0</v>
      </c>
      <c r="AB222" s="74">
        <f t="shared" si="149"/>
        <v>0</v>
      </c>
      <c r="AC222" s="74">
        <f t="shared" si="150"/>
        <v>0</v>
      </c>
      <c r="AD222" s="74">
        <f t="shared" si="151"/>
        <v>0</v>
      </c>
      <c r="AE222" s="74">
        <f t="shared" si="152"/>
        <v>0</v>
      </c>
      <c r="AF222" s="74">
        <f t="shared" si="153"/>
        <v>0</v>
      </c>
      <c r="AG222" s="74">
        <f t="shared" si="154"/>
        <v>0</v>
      </c>
      <c r="AH222" s="6" t="s">
        <v>55</v>
      </c>
    </row>
    <row r="223" spans="1:34">
      <c r="A223" s="159" t="s">
        <v>398</v>
      </c>
      <c r="B223" s="155" t="s">
        <v>1773</v>
      </c>
      <c r="C223" s="160">
        <v>0</v>
      </c>
      <c r="D223" s="160">
        <v>0</v>
      </c>
      <c r="E223" s="160">
        <v>0</v>
      </c>
      <c r="F223" s="160">
        <v>0</v>
      </c>
      <c r="G223" s="160">
        <v>0</v>
      </c>
      <c r="H223" s="160">
        <v>0</v>
      </c>
      <c r="I223" s="160">
        <v>0</v>
      </c>
      <c r="J223" s="160">
        <v>0</v>
      </c>
      <c r="K223" s="160">
        <v>0</v>
      </c>
      <c r="L223" s="160">
        <v>0</v>
      </c>
      <c r="M223" s="160">
        <v>0</v>
      </c>
      <c r="N223" s="160">
        <v>0</v>
      </c>
      <c r="O223" s="160">
        <v>0</v>
      </c>
      <c r="Q223" s="73">
        <v>5</v>
      </c>
      <c r="R223" s="20" t="s">
        <v>1156</v>
      </c>
      <c r="S223" s="20" t="s">
        <v>1210</v>
      </c>
      <c r="U223" s="74">
        <f t="shared" si="142"/>
        <v>0</v>
      </c>
      <c r="V223" s="74">
        <f t="shared" si="143"/>
        <v>0</v>
      </c>
      <c r="W223" s="74">
        <f t="shared" si="144"/>
        <v>0</v>
      </c>
      <c r="X223" s="74">
        <f t="shared" si="145"/>
        <v>0</v>
      </c>
      <c r="Y223" s="74">
        <f t="shared" si="146"/>
        <v>0</v>
      </c>
      <c r="Z223" s="74">
        <f t="shared" si="147"/>
        <v>0</v>
      </c>
      <c r="AA223" s="74">
        <f t="shared" si="148"/>
        <v>0</v>
      </c>
      <c r="AB223" s="74">
        <f t="shared" si="149"/>
        <v>0</v>
      </c>
      <c r="AC223" s="74">
        <f t="shared" si="150"/>
        <v>0</v>
      </c>
      <c r="AD223" s="74">
        <f t="shared" si="151"/>
        <v>0</v>
      </c>
      <c r="AE223" s="74">
        <f t="shared" si="152"/>
        <v>0</v>
      </c>
      <c r="AF223" s="74">
        <f t="shared" si="153"/>
        <v>0</v>
      </c>
      <c r="AG223" s="74">
        <f t="shared" si="154"/>
        <v>0</v>
      </c>
      <c r="AH223" s="6" t="s">
        <v>55</v>
      </c>
    </row>
    <row r="224" spans="1:34">
      <c r="A224" s="159" t="s">
        <v>1774</v>
      </c>
      <c r="B224" s="155" t="s">
        <v>1775</v>
      </c>
      <c r="C224" s="160">
        <v>0</v>
      </c>
      <c r="D224" s="160">
        <v>0</v>
      </c>
      <c r="E224" s="160">
        <v>0</v>
      </c>
      <c r="F224" s="160">
        <v>0</v>
      </c>
      <c r="G224" s="160">
        <v>0</v>
      </c>
      <c r="H224" s="160">
        <v>0</v>
      </c>
      <c r="I224" s="160">
        <v>0</v>
      </c>
      <c r="J224" s="160">
        <v>0</v>
      </c>
      <c r="K224" s="160">
        <v>0</v>
      </c>
      <c r="L224" s="160">
        <v>0</v>
      </c>
      <c r="M224" s="160">
        <v>0</v>
      </c>
      <c r="N224" s="160">
        <v>0</v>
      </c>
      <c r="O224" s="160">
        <v>0</v>
      </c>
      <c r="Q224" s="73">
        <v>5</v>
      </c>
      <c r="R224" s="20" t="s">
        <v>1156</v>
      </c>
      <c r="S224" s="20" t="s">
        <v>1210</v>
      </c>
      <c r="U224" s="74">
        <f t="shared" si="142"/>
        <v>0</v>
      </c>
      <c r="V224" s="74">
        <f t="shared" si="143"/>
        <v>0</v>
      </c>
      <c r="W224" s="74">
        <f t="shared" si="144"/>
        <v>0</v>
      </c>
      <c r="X224" s="74">
        <f t="shared" si="145"/>
        <v>0</v>
      </c>
      <c r="Y224" s="74">
        <f t="shared" si="146"/>
        <v>0</v>
      </c>
      <c r="Z224" s="74">
        <f t="shared" si="147"/>
        <v>0</v>
      </c>
      <c r="AA224" s="74">
        <f t="shared" si="148"/>
        <v>0</v>
      </c>
      <c r="AB224" s="74">
        <f t="shared" si="149"/>
        <v>0</v>
      </c>
      <c r="AC224" s="74">
        <f t="shared" si="150"/>
        <v>0</v>
      </c>
      <c r="AD224" s="74">
        <f t="shared" si="151"/>
        <v>0</v>
      </c>
      <c r="AE224" s="74">
        <f t="shared" si="152"/>
        <v>0</v>
      </c>
      <c r="AF224" s="74">
        <f t="shared" si="153"/>
        <v>0</v>
      </c>
      <c r="AG224" s="74">
        <f t="shared" si="154"/>
        <v>0</v>
      </c>
      <c r="AH224" s="6" t="s">
        <v>57</v>
      </c>
    </row>
    <row r="225" spans="1:34">
      <c r="A225" s="159" t="s">
        <v>402</v>
      </c>
      <c r="B225" s="155" t="s">
        <v>1776</v>
      </c>
      <c r="C225" s="160">
        <v>0</v>
      </c>
      <c r="D225" s="160">
        <v>0</v>
      </c>
      <c r="E225" s="160">
        <v>0</v>
      </c>
      <c r="F225" s="160">
        <v>0</v>
      </c>
      <c r="G225" s="160">
        <v>0</v>
      </c>
      <c r="H225" s="160">
        <v>0</v>
      </c>
      <c r="I225" s="160">
        <v>0</v>
      </c>
      <c r="J225" s="160">
        <v>0</v>
      </c>
      <c r="K225" s="160">
        <v>0</v>
      </c>
      <c r="L225" s="160">
        <v>0</v>
      </c>
      <c r="M225" s="160">
        <v>0</v>
      </c>
      <c r="N225" s="160">
        <v>0</v>
      </c>
      <c r="O225" s="160">
        <v>0</v>
      </c>
      <c r="Q225" s="73">
        <v>5</v>
      </c>
      <c r="R225" s="20" t="s">
        <v>1156</v>
      </c>
      <c r="S225" s="20" t="s">
        <v>1210</v>
      </c>
      <c r="U225" s="74">
        <f t="shared" si="142"/>
        <v>0</v>
      </c>
      <c r="V225" s="74">
        <f t="shared" si="143"/>
        <v>0</v>
      </c>
      <c r="W225" s="74">
        <f t="shared" si="144"/>
        <v>0</v>
      </c>
      <c r="X225" s="74">
        <f t="shared" si="145"/>
        <v>0</v>
      </c>
      <c r="Y225" s="74">
        <f t="shared" si="146"/>
        <v>0</v>
      </c>
      <c r="Z225" s="74">
        <f t="shared" si="147"/>
        <v>0</v>
      </c>
      <c r="AA225" s="74">
        <f t="shared" si="148"/>
        <v>0</v>
      </c>
      <c r="AB225" s="74">
        <f t="shared" si="149"/>
        <v>0</v>
      </c>
      <c r="AC225" s="74">
        <f t="shared" si="150"/>
        <v>0</v>
      </c>
      <c r="AD225" s="74">
        <f t="shared" si="151"/>
        <v>0</v>
      </c>
      <c r="AE225" s="74">
        <f t="shared" si="152"/>
        <v>0</v>
      </c>
      <c r="AF225" s="74">
        <f t="shared" si="153"/>
        <v>0</v>
      </c>
      <c r="AG225" s="74">
        <f t="shared" si="154"/>
        <v>0</v>
      </c>
      <c r="AH225" s="6" t="s">
        <v>55</v>
      </c>
    </row>
    <row r="226" spans="1:34">
      <c r="A226" s="159" t="s">
        <v>412</v>
      </c>
      <c r="B226" s="155" t="s">
        <v>1777</v>
      </c>
      <c r="C226" s="160">
        <v>0</v>
      </c>
      <c r="D226" s="160">
        <v>0</v>
      </c>
      <c r="E226" s="160">
        <v>0</v>
      </c>
      <c r="F226" s="160">
        <v>0</v>
      </c>
      <c r="G226" s="160">
        <v>0</v>
      </c>
      <c r="H226" s="160">
        <v>0</v>
      </c>
      <c r="I226" s="160">
        <v>0</v>
      </c>
      <c r="J226" s="160">
        <v>0</v>
      </c>
      <c r="K226" s="160">
        <v>0</v>
      </c>
      <c r="L226" s="160">
        <v>0</v>
      </c>
      <c r="M226" s="160">
        <v>0</v>
      </c>
      <c r="N226" s="160">
        <v>0</v>
      </c>
      <c r="O226" s="160">
        <v>0</v>
      </c>
      <c r="Q226" s="73">
        <v>5</v>
      </c>
      <c r="R226" s="20" t="s">
        <v>1156</v>
      </c>
      <c r="S226" s="20" t="s">
        <v>1210</v>
      </c>
      <c r="U226" s="74">
        <f t="shared" si="142"/>
        <v>0</v>
      </c>
      <c r="V226" s="74">
        <f t="shared" si="143"/>
        <v>0</v>
      </c>
      <c r="W226" s="74">
        <f t="shared" si="144"/>
        <v>0</v>
      </c>
      <c r="X226" s="74">
        <f t="shared" si="145"/>
        <v>0</v>
      </c>
      <c r="Y226" s="74">
        <f t="shared" si="146"/>
        <v>0</v>
      </c>
      <c r="Z226" s="74">
        <f t="shared" si="147"/>
        <v>0</v>
      </c>
      <c r="AA226" s="74">
        <f t="shared" si="148"/>
        <v>0</v>
      </c>
      <c r="AB226" s="74">
        <f t="shared" si="149"/>
        <v>0</v>
      </c>
      <c r="AC226" s="74">
        <f t="shared" si="150"/>
        <v>0</v>
      </c>
      <c r="AD226" s="74">
        <f t="shared" si="151"/>
        <v>0</v>
      </c>
      <c r="AE226" s="74">
        <f t="shared" si="152"/>
        <v>0</v>
      </c>
      <c r="AF226" s="74">
        <f t="shared" si="153"/>
        <v>0</v>
      </c>
      <c r="AG226" s="74">
        <f t="shared" si="154"/>
        <v>0</v>
      </c>
      <c r="AH226" s="6" t="s">
        <v>55</v>
      </c>
    </row>
    <row r="227" spans="1:34">
      <c r="A227" s="159" t="s">
        <v>416</v>
      </c>
      <c r="B227" s="155" t="s">
        <v>1778</v>
      </c>
      <c r="C227" s="160">
        <v>0</v>
      </c>
      <c r="D227" s="160">
        <v>0</v>
      </c>
      <c r="E227" s="160">
        <v>0</v>
      </c>
      <c r="F227" s="160">
        <v>0</v>
      </c>
      <c r="G227" s="160">
        <v>0</v>
      </c>
      <c r="H227" s="160">
        <v>0</v>
      </c>
      <c r="I227" s="160">
        <v>0</v>
      </c>
      <c r="J227" s="160">
        <v>0</v>
      </c>
      <c r="K227" s="160">
        <v>0</v>
      </c>
      <c r="L227" s="160">
        <v>0</v>
      </c>
      <c r="M227" s="160">
        <v>0</v>
      </c>
      <c r="N227" s="160">
        <v>0</v>
      </c>
      <c r="O227" s="160">
        <v>0</v>
      </c>
      <c r="Q227" s="73">
        <v>5</v>
      </c>
      <c r="R227" s="20" t="s">
        <v>1156</v>
      </c>
      <c r="S227" s="20" t="s">
        <v>1210</v>
      </c>
      <c r="U227" s="74">
        <f t="shared" si="142"/>
        <v>0</v>
      </c>
      <c r="V227" s="74">
        <f t="shared" si="143"/>
        <v>0</v>
      </c>
      <c r="W227" s="74">
        <f t="shared" si="144"/>
        <v>0</v>
      </c>
      <c r="X227" s="74">
        <f t="shared" si="145"/>
        <v>0</v>
      </c>
      <c r="Y227" s="74">
        <f t="shared" si="146"/>
        <v>0</v>
      </c>
      <c r="Z227" s="74">
        <f t="shared" si="147"/>
        <v>0</v>
      </c>
      <c r="AA227" s="74">
        <f t="shared" si="148"/>
        <v>0</v>
      </c>
      <c r="AB227" s="74">
        <f t="shared" si="149"/>
        <v>0</v>
      </c>
      <c r="AC227" s="74">
        <f t="shared" si="150"/>
        <v>0</v>
      </c>
      <c r="AD227" s="74">
        <f t="shared" si="151"/>
        <v>0</v>
      </c>
      <c r="AE227" s="74">
        <f t="shared" si="152"/>
        <v>0</v>
      </c>
      <c r="AF227" s="74">
        <f t="shared" si="153"/>
        <v>0</v>
      </c>
      <c r="AG227" s="74">
        <f t="shared" si="154"/>
        <v>0</v>
      </c>
      <c r="AH227" s="6" t="s">
        <v>55</v>
      </c>
    </row>
    <row r="228" spans="1:34">
      <c r="A228" s="159" t="s">
        <v>418</v>
      </c>
      <c r="B228" s="155" t="s">
        <v>1779</v>
      </c>
      <c r="C228" s="160">
        <v>0</v>
      </c>
      <c r="D228" s="160">
        <v>0</v>
      </c>
      <c r="E228" s="160">
        <v>0</v>
      </c>
      <c r="F228" s="160">
        <v>0</v>
      </c>
      <c r="G228" s="160">
        <v>0</v>
      </c>
      <c r="H228" s="160">
        <v>0</v>
      </c>
      <c r="I228" s="160">
        <v>0</v>
      </c>
      <c r="J228" s="160">
        <v>0</v>
      </c>
      <c r="K228" s="160">
        <v>0</v>
      </c>
      <c r="L228" s="160">
        <v>0</v>
      </c>
      <c r="M228" s="160">
        <v>0</v>
      </c>
      <c r="N228" s="160">
        <v>0</v>
      </c>
      <c r="O228" s="160">
        <v>0</v>
      </c>
      <c r="Q228" s="73">
        <v>5</v>
      </c>
      <c r="R228" s="20" t="s">
        <v>1156</v>
      </c>
      <c r="S228" s="20" t="s">
        <v>1210</v>
      </c>
      <c r="U228" s="74">
        <f t="shared" si="142"/>
        <v>0</v>
      </c>
      <c r="V228" s="74">
        <f t="shared" si="143"/>
        <v>0</v>
      </c>
      <c r="W228" s="74">
        <f t="shared" si="144"/>
        <v>0</v>
      </c>
      <c r="X228" s="74">
        <f t="shared" si="145"/>
        <v>0</v>
      </c>
      <c r="Y228" s="74">
        <f t="shared" si="146"/>
        <v>0</v>
      </c>
      <c r="Z228" s="74">
        <f t="shared" si="147"/>
        <v>0</v>
      </c>
      <c r="AA228" s="74">
        <f t="shared" si="148"/>
        <v>0</v>
      </c>
      <c r="AB228" s="74">
        <f t="shared" si="149"/>
        <v>0</v>
      </c>
      <c r="AC228" s="74">
        <f t="shared" si="150"/>
        <v>0</v>
      </c>
      <c r="AD228" s="74">
        <f t="shared" si="151"/>
        <v>0</v>
      </c>
      <c r="AE228" s="74">
        <f t="shared" si="152"/>
        <v>0</v>
      </c>
      <c r="AF228" s="74">
        <f t="shared" si="153"/>
        <v>0</v>
      </c>
      <c r="AG228" s="74">
        <f t="shared" si="154"/>
        <v>0</v>
      </c>
      <c r="AH228" s="6" t="s">
        <v>52</v>
      </c>
    </row>
    <row r="229" spans="1:34">
      <c r="A229" s="159" t="s">
        <v>422</v>
      </c>
      <c r="B229" s="155" t="s">
        <v>1780</v>
      </c>
      <c r="C229" s="160">
        <v>0</v>
      </c>
      <c r="D229" s="160">
        <v>1600</v>
      </c>
      <c r="E229" s="160">
        <v>1600</v>
      </c>
      <c r="F229" s="160">
        <v>1600</v>
      </c>
      <c r="G229" s="160">
        <v>1600</v>
      </c>
      <c r="H229" s="160">
        <v>1600</v>
      </c>
      <c r="I229" s="160">
        <v>1600</v>
      </c>
      <c r="J229" s="160">
        <v>1600</v>
      </c>
      <c r="K229" s="160">
        <v>1600</v>
      </c>
      <c r="L229" s="160">
        <v>1600</v>
      </c>
      <c r="M229" s="160">
        <v>1600</v>
      </c>
      <c r="N229" s="160">
        <v>1600</v>
      </c>
      <c r="O229" s="160">
        <v>17600</v>
      </c>
      <c r="Q229" s="73">
        <v>5</v>
      </c>
      <c r="R229" s="20" t="s">
        <v>1156</v>
      </c>
      <c r="S229" s="20" t="s">
        <v>1210</v>
      </c>
      <c r="U229" s="74">
        <f t="shared" si="142"/>
        <v>0</v>
      </c>
      <c r="V229" s="74">
        <f t="shared" si="143"/>
        <v>-1600</v>
      </c>
      <c r="W229" s="74">
        <f t="shared" si="144"/>
        <v>-1600</v>
      </c>
      <c r="X229" s="74">
        <f t="shared" si="145"/>
        <v>-1600</v>
      </c>
      <c r="Y229" s="74">
        <f t="shared" si="146"/>
        <v>-1600</v>
      </c>
      <c r="Z229" s="74">
        <f t="shared" si="147"/>
        <v>-1600</v>
      </c>
      <c r="AA229" s="74">
        <f t="shared" si="148"/>
        <v>-1600</v>
      </c>
      <c r="AB229" s="74">
        <f t="shared" si="149"/>
        <v>-1600</v>
      </c>
      <c r="AC229" s="74">
        <f t="shared" si="150"/>
        <v>-1600</v>
      </c>
      <c r="AD229" s="74">
        <f t="shared" si="151"/>
        <v>-1600</v>
      </c>
      <c r="AE229" s="74">
        <f t="shared" si="152"/>
        <v>-1600</v>
      </c>
      <c r="AF229" s="74">
        <f t="shared" si="153"/>
        <v>-1600</v>
      </c>
      <c r="AG229" s="74">
        <f t="shared" si="154"/>
        <v>-17600</v>
      </c>
      <c r="AH229" s="6" t="s">
        <v>52</v>
      </c>
    </row>
    <row r="230" spans="1:34">
      <c r="A230" s="159" t="s">
        <v>1781</v>
      </c>
      <c r="B230" s="155" t="s">
        <v>1782</v>
      </c>
      <c r="C230" s="160">
        <v>0</v>
      </c>
      <c r="D230" s="160">
        <v>0</v>
      </c>
      <c r="E230" s="160">
        <v>0</v>
      </c>
      <c r="F230" s="160">
        <v>0</v>
      </c>
      <c r="G230" s="160">
        <v>0</v>
      </c>
      <c r="H230" s="160">
        <v>0</v>
      </c>
      <c r="I230" s="160">
        <v>0</v>
      </c>
      <c r="J230" s="160">
        <v>0</v>
      </c>
      <c r="K230" s="160">
        <v>0</v>
      </c>
      <c r="L230" s="160">
        <v>0</v>
      </c>
      <c r="M230" s="160">
        <v>0</v>
      </c>
      <c r="N230" s="160">
        <v>0</v>
      </c>
      <c r="O230" s="160">
        <v>0</v>
      </c>
      <c r="Q230" s="73">
        <v>5</v>
      </c>
      <c r="R230" s="20" t="s">
        <v>1156</v>
      </c>
      <c r="S230" s="20" t="s">
        <v>1210</v>
      </c>
      <c r="U230" s="74">
        <f t="shared" si="142"/>
        <v>0</v>
      </c>
      <c r="V230" s="74">
        <f t="shared" si="143"/>
        <v>0</v>
      </c>
      <c r="W230" s="74">
        <f t="shared" si="144"/>
        <v>0</v>
      </c>
      <c r="X230" s="74">
        <f t="shared" si="145"/>
        <v>0</v>
      </c>
      <c r="Y230" s="74">
        <f t="shared" si="146"/>
        <v>0</v>
      </c>
      <c r="Z230" s="74">
        <f t="shared" si="147"/>
        <v>0</v>
      </c>
      <c r="AA230" s="74">
        <f t="shared" si="148"/>
        <v>0</v>
      </c>
      <c r="AB230" s="74">
        <f t="shared" si="149"/>
        <v>0</v>
      </c>
      <c r="AC230" s="74">
        <f t="shared" si="150"/>
        <v>0</v>
      </c>
      <c r="AD230" s="74">
        <f t="shared" si="151"/>
        <v>0</v>
      </c>
      <c r="AE230" s="74">
        <f t="shared" si="152"/>
        <v>0</v>
      </c>
      <c r="AF230" s="74">
        <f t="shared" si="153"/>
        <v>0</v>
      </c>
      <c r="AG230" s="74">
        <f t="shared" si="154"/>
        <v>0</v>
      </c>
      <c r="AH230" s="6" t="s">
        <v>55</v>
      </c>
    </row>
    <row r="231" spans="1:34">
      <c r="A231" s="159" t="s">
        <v>1783</v>
      </c>
      <c r="B231" s="155" t="s">
        <v>1784</v>
      </c>
      <c r="C231" s="160">
        <v>0</v>
      </c>
      <c r="D231" s="160">
        <v>0</v>
      </c>
      <c r="E231" s="160">
        <v>0</v>
      </c>
      <c r="F231" s="160">
        <v>0</v>
      </c>
      <c r="G231" s="160">
        <v>0</v>
      </c>
      <c r="H231" s="160">
        <v>0</v>
      </c>
      <c r="I231" s="160">
        <v>0</v>
      </c>
      <c r="J231" s="160">
        <v>0</v>
      </c>
      <c r="K231" s="160">
        <v>0</v>
      </c>
      <c r="L231" s="160">
        <v>0</v>
      </c>
      <c r="M231" s="160">
        <v>0</v>
      </c>
      <c r="N231" s="160">
        <v>0</v>
      </c>
      <c r="O231" s="160">
        <v>0</v>
      </c>
      <c r="Q231" s="73">
        <v>5</v>
      </c>
      <c r="R231" s="20" t="s">
        <v>1156</v>
      </c>
      <c r="S231" s="20" t="s">
        <v>1210</v>
      </c>
      <c r="U231" s="74">
        <f t="shared" si="142"/>
        <v>0</v>
      </c>
      <c r="V231" s="74">
        <f t="shared" si="143"/>
        <v>0</v>
      </c>
      <c r="W231" s="74">
        <f t="shared" si="144"/>
        <v>0</v>
      </c>
      <c r="X231" s="74">
        <f t="shared" si="145"/>
        <v>0</v>
      </c>
      <c r="Y231" s="74">
        <f t="shared" si="146"/>
        <v>0</v>
      </c>
      <c r="Z231" s="74">
        <f t="shared" si="147"/>
        <v>0</v>
      </c>
      <c r="AA231" s="74">
        <f t="shared" si="148"/>
        <v>0</v>
      </c>
      <c r="AB231" s="74">
        <f t="shared" si="149"/>
        <v>0</v>
      </c>
      <c r="AC231" s="74">
        <f t="shared" si="150"/>
        <v>0</v>
      </c>
      <c r="AD231" s="74">
        <f t="shared" si="151"/>
        <v>0</v>
      </c>
      <c r="AE231" s="74">
        <f t="shared" si="152"/>
        <v>0</v>
      </c>
      <c r="AF231" s="74">
        <f t="shared" si="153"/>
        <v>0</v>
      </c>
      <c r="AG231" s="74">
        <f t="shared" si="154"/>
        <v>0</v>
      </c>
      <c r="AH231" s="6" t="s">
        <v>55</v>
      </c>
    </row>
    <row r="232" spans="1:34">
      <c r="A232" s="159" t="s">
        <v>1785</v>
      </c>
      <c r="B232" s="155" t="s">
        <v>1786</v>
      </c>
      <c r="C232" s="160">
        <v>0</v>
      </c>
      <c r="D232" s="160">
        <v>0</v>
      </c>
      <c r="E232" s="160">
        <v>0</v>
      </c>
      <c r="F232" s="160">
        <v>0</v>
      </c>
      <c r="G232" s="160">
        <v>0</v>
      </c>
      <c r="H232" s="160">
        <v>0</v>
      </c>
      <c r="I232" s="160">
        <v>0</v>
      </c>
      <c r="J232" s="160">
        <v>0</v>
      </c>
      <c r="K232" s="160">
        <v>0</v>
      </c>
      <c r="L232" s="160">
        <v>0</v>
      </c>
      <c r="M232" s="160">
        <v>0</v>
      </c>
      <c r="N232" s="160">
        <v>0</v>
      </c>
      <c r="O232" s="160">
        <v>0</v>
      </c>
      <c r="Q232" s="73">
        <v>5</v>
      </c>
      <c r="R232" s="20" t="s">
        <v>1156</v>
      </c>
      <c r="S232" s="20" t="s">
        <v>1210</v>
      </c>
      <c r="U232" s="74">
        <f t="shared" si="142"/>
        <v>0</v>
      </c>
      <c r="V232" s="74">
        <f t="shared" si="143"/>
        <v>0</v>
      </c>
      <c r="W232" s="74">
        <f t="shared" si="144"/>
        <v>0</v>
      </c>
      <c r="X232" s="74">
        <f t="shared" si="145"/>
        <v>0</v>
      </c>
      <c r="Y232" s="74">
        <f t="shared" si="146"/>
        <v>0</v>
      </c>
      <c r="Z232" s="74">
        <f t="shared" si="147"/>
        <v>0</v>
      </c>
      <c r="AA232" s="74">
        <f t="shared" si="148"/>
        <v>0</v>
      </c>
      <c r="AB232" s="74">
        <f t="shared" si="149"/>
        <v>0</v>
      </c>
      <c r="AC232" s="74">
        <f t="shared" si="150"/>
        <v>0</v>
      </c>
      <c r="AD232" s="74">
        <f t="shared" si="151"/>
        <v>0</v>
      </c>
      <c r="AE232" s="74">
        <f t="shared" si="152"/>
        <v>0</v>
      </c>
      <c r="AF232" s="74">
        <f t="shared" si="153"/>
        <v>0</v>
      </c>
      <c r="AG232" s="74">
        <f t="shared" si="154"/>
        <v>0</v>
      </c>
      <c r="AH232" s="6" t="s">
        <v>55</v>
      </c>
    </row>
    <row r="233" spans="1:34">
      <c r="A233" s="159" t="s">
        <v>1787</v>
      </c>
      <c r="B233" s="155" t="s">
        <v>1788</v>
      </c>
      <c r="C233" s="160">
        <v>0</v>
      </c>
      <c r="D233" s="160">
        <v>0</v>
      </c>
      <c r="E233" s="160">
        <v>0</v>
      </c>
      <c r="F233" s="160">
        <v>0</v>
      </c>
      <c r="G233" s="160">
        <v>0</v>
      </c>
      <c r="H233" s="160">
        <v>0</v>
      </c>
      <c r="I233" s="160">
        <v>0</v>
      </c>
      <c r="J233" s="160">
        <v>0</v>
      </c>
      <c r="K233" s="160">
        <v>0</v>
      </c>
      <c r="L233" s="160">
        <v>0</v>
      </c>
      <c r="M233" s="160">
        <v>0</v>
      </c>
      <c r="N233" s="160">
        <v>0</v>
      </c>
      <c r="O233" s="160">
        <v>0</v>
      </c>
      <c r="Q233" s="73">
        <v>5</v>
      </c>
      <c r="R233" s="20" t="s">
        <v>1156</v>
      </c>
      <c r="S233" s="20" t="s">
        <v>1210</v>
      </c>
      <c r="U233" s="74">
        <f t="shared" si="142"/>
        <v>0</v>
      </c>
      <c r="V233" s="74">
        <f t="shared" si="143"/>
        <v>0</v>
      </c>
      <c r="W233" s="74">
        <f t="shared" si="144"/>
        <v>0</v>
      </c>
      <c r="X233" s="74">
        <f t="shared" si="145"/>
        <v>0</v>
      </c>
      <c r="Y233" s="74">
        <f t="shared" si="146"/>
        <v>0</v>
      </c>
      <c r="Z233" s="74">
        <f t="shared" si="147"/>
        <v>0</v>
      </c>
      <c r="AA233" s="74">
        <f t="shared" si="148"/>
        <v>0</v>
      </c>
      <c r="AB233" s="74">
        <f t="shared" si="149"/>
        <v>0</v>
      </c>
      <c r="AC233" s="74">
        <f t="shared" si="150"/>
        <v>0</v>
      </c>
      <c r="AD233" s="74">
        <f t="shared" si="151"/>
        <v>0</v>
      </c>
      <c r="AE233" s="74">
        <f t="shared" si="152"/>
        <v>0</v>
      </c>
      <c r="AF233" s="74">
        <f t="shared" si="153"/>
        <v>0</v>
      </c>
      <c r="AG233" s="74">
        <f t="shared" si="154"/>
        <v>0</v>
      </c>
      <c r="AH233" s="6" t="s">
        <v>55</v>
      </c>
    </row>
    <row r="234" spans="1:34">
      <c r="A234" s="159" t="s">
        <v>1147</v>
      </c>
      <c r="B234" s="155" t="s">
        <v>1789</v>
      </c>
      <c r="C234" s="160">
        <v>399</v>
      </c>
      <c r="D234" s="160">
        <v>224</v>
      </c>
      <c r="E234" s="160">
        <v>729</v>
      </c>
      <c r="F234" s="160">
        <v>1043.94</v>
      </c>
      <c r="G234" s="160">
        <v>581.29</v>
      </c>
      <c r="H234" s="160">
        <v>904</v>
      </c>
      <c r="I234" s="160">
        <v>959</v>
      </c>
      <c r="J234" s="160">
        <v>220</v>
      </c>
      <c r="K234" s="160">
        <v>528</v>
      </c>
      <c r="L234" s="160">
        <v>1239</v>
      </c>
      <c r="M234" s="160">
        <v>854</v>
      </c>
      <c r="N234" s="160">
        <v>674</v>
      </c>
      <c r="O234" s="160">
        <v>8355.23</v>
      </c>
      <c r="Q234" s="73">
        <v>5</v>
      </c>
      <c r="R234" s="20" t="s">
        <v>1156</v>
      </c>
      <c r="S234" s="20" t="s">
        <v>1210</v>
      </c>
      <c r="U234" s="74">
        <f t="shared" si="142"/>
        <v>-399</v>
      </c>
      <c r="V234" s="74">
        <f t="shared" si="143"/>
        <v>-224</v>
      </c>
      <c r="W234" s="74">
        <f t="shared" si="144"/>
        <v>-729</v>
      </c>
      <c r="X234" s="74">
        <f t="shared" si="145"/>
        <v>-1043.94</v>
      </c>
      <c r="Y234" s="74">
        <f t="shared" si="146"/>
        <v>-581.29</v>
      </c>
      <c r="Z234" s="74">
        <f t="shared" si="147"/>
        <v>-904</v>
      </c>
      <c r="AA234" s="74">
        <f t="shared" si="148"/>
        <v>-959</v>
      </c>
      <c r="AB234" s="74">
        <f t="shared" si="149"/>
        <v>-220</v>
      </c>
      <c r="AC234" s="74">
        <f t="shared" si="150"/>
        <v>-528</v>
      </c>
      <c r="AD234" s="74">
        <f t="shared" si="151"/>
        <v>-1239</v>
      </c>
      <c r="AE234" s="74">
        <f t="shared" si="152"/>
        <v>-854</v>
      </c>
      <c r="AF234" s="74">
        <f t="shared" si="153"/>
        <v>-674</v>
      </c>
      <c r="AG234" s="74">
        <f t="shared" si="154"/>
        <v>-8355.23</v>
      </c>
      <c r="AH234" s="6" t="s">
        <v>52</v>
      </c>
    </row>
    <row r="235" spans="1:34">
      <c r="A235" s="159" t="s">
        <v>1790</v>
      </c>
      <c r="B235" s="155" t="s">
        <v>1791</v>
      </c>
      <c r="C235" s="160">
        <v>0</v>
      </c>
      <c r="D235" s="160">
        <v>0</v>
      </c>
      <c r="E235" s="160">
        <v>0</v>
      </c>
      <c r="F235" s="160">
        <v>0</v>
      </c>
      <c r="G235" s="160">
        <v>0</v>
      </c>
      <c r="H235" s="160">
        <v>0</v>
      </c>
      <c r="I235" s="160">
        <v>0</v>
      </c>
      <c r="J235" s="160">
        <v>0</v>
      </c>
      <c r="K235" s="160">
        <v>0</v>
      </c>
      <c r="L235" s="160">
        <v>0</v>
      </c>
      <c r="M235" s="160">
        <v>0</v>
      </c>
      <c r="N235" s="160">
        <v>0</v>
      </c>
      <c r="O235" s="160">
        <v>0</v>
      </c>
      <c r="Q235" s="73">
        <v>5</v>
      </c>
      <c r="R235" s="20" t="s">
        <v>1156</v>
      </c>
      <c r="S235" s="20" t="s">
        <v>1210</v>
      </c>
      <c r="U235" s="74">
        <f t="shared" si="142"/>
        <v>0</v>
      </c>
      <c r="V235" s="74">
        <f t="shared" si="143"/>
        <v>0</v>
      </c>
      <c r="W235" s="74">
        <f t="shared" si="144"/>
        <v>0</v>
      </c>
      <c r="X235" s="74">
        <f t="shared" si="145"/>
        <v>0</v>
      </c>
      <c r="Y235" s="74">
        <f t="shared" si="146"/>
        <v>0</v>
      </c>
      <c r="Z235" s="74">
        <f t="shared" si="147"/>
        <v>0</v>
      </c>
      <c r="AA235" s="74">
        <f t="shared" si="148"/>
        <v>0</v>
      </c>
      <c r="AB235" s="74">
        <f t="shared" si="149"/>
        <v>0</v>
      </c>
      <c r="AC235" s="74">
        <f t="shared" si="150"/>
        <v>0</v>
      </c>
      <c r="AD235" s="74">
        <f t="shared" si="151"/>
        <v>0</v>
      </c>
      <c r="AE235" s="74">
        <f t="shared" si="152"/>
        <v>0</v>
      </c>
      <c r="AF235" s="74">
        <f t="shared" si="153"/>
        <v>0</v>
      </c>
      <c r="AG235" s="74">
        <f t="shared" si="154"/>
        <v>0</v>
      </c>
      <c r="AH235" s="6" t="s">
        <v>55</v>
      </c>
    </row>
    <row r="236" spans="1:34">
      <c r="A236" s="159" t="s">
        <v>1792</v>
      </c>
      <c r="B236" s="155" t="s">
        <v>1793</v>
      </c>
      <c r="C236" s="160">
        <v>0</v>
      </c>
      <c r="D236" s="160">
        <v>0</v>
      </c>
      <c r="E236" s="160">
        <v>0</v>
      </c>
      <c r="F236" s="160">
        <v>0</v>
      </c>
      <c r="G236" s="160">
        <v>0</v>
      </c>
      <c r="H236" s="160">
        <v>0</v>
      </c>
      <c r="I236" s="160">
        <v>0</v>
      </c>
      <c r="J236" s="160">
        <v>0</v>
      </c>
      <c r="K236" s="160">
        <v>0</v>
      </c>
      <c r="L236" s="160">
        <v>0</v>
      </c>
      <c r="M236" s="160">
        <v>0</v>
      </c>
      <c r="N236" s="160">
        <v>0</v>
      </c>
      <c r="O236" s="160">
        <v>0</v>
      </c>
      <c r="Q236" s="73">
        <v>5</v>
      </c>
      <c r="R236" s="20" t="s">
        <v>1156</v>
      </c>
      <c r="S236" s="20" t="s">
        <v>1210</v>
      </c>
      <c r="U236" s="74">
        <f t="shared" si="142"/>
        <v>0</v>
      </c>
      <c r="V236" s="74">
        <f t="shared" si="143"/>
        <v>0</v>
      </c>
      <c r="W236" s="74">
        <f t="shared" si="144"/>
        <v>0</v>
      </c>
      <c r="X236" s="74">
        <f t="shared" si="145"/>
        <v>0</v>
      </c>
      <c r="Y236" s="74">
        <f t="shared" si="146"/>
        <v>0</v>
      </c>
      <c r="Z236" s="74">
        <f t="shared" si="147"/>
        <v>0</v>
      </c>
      <c r="AA236" s="74">
        <f t="shared" si="148"/>
        <v>0</v>
      </c>
      <c r="AB236" s="74">
        <f t="shared" si="149"/>
        <v>0</v>
      </c>
      <c r="AC236" s="74">
        <f t="shared" si="150"/>
        <v>0</v>
      </c>
      <c r="AD236" s="74">
        <f t="shared" si="151"/>
        <v>0</v>
      </c>
      <c r="AE236" s="74">
        <f t="shared" si="152"/>
        <v>0</v>
      </c>
      <c r="AF236" s="74">
        <f t="shared" si="153"/>
        <v>0</v>
      </c>
      <c r="AG236" s="74">
        <f t="shared" si="154"/>
        <v>0</v>
      </c>
      <c r="AH236" s="6" t="s">
        <v>57</v>
      </c>
    </row>
    <row r="237" spans="1:34">
      <c r="A237" s="159" t="s">
        <v>1148</v>
      </c>
      <c r="B237" s="155" t="s">
        <v>1794</v>
      </c>
      <c r="C237" s="160">
        <v>750</v>
      </c>
      <c r="D237" s="160">
        <v>600</v>
      </c>
      <c r="E237" s="160">
        <v>500</v>
      </c>
      <c r="F237" s="160">
        <v>-316.2</v>
      </c>
      <c r="G237" s="160">
        <v>611.49</v>
      </c>
      <c r="H237" s="160">
        <v>440</v>
      </c>
      <c r="I237" s="160">
        <v>-868.13</v>
      </c>
      <c r="J237" s="160">
        <v>1051.56</v>
      </c>
      <c r="K237" s="160">
        <v>440</v>
      </c>
      <c r="L237" s="160">
        <v>462</v>
      </c>
      <c r="M237" s="160">
        <v>462</v>
      </c>
      <c r="N237" s="160">
        <v>462</v>
      </c>
      <c r="O237" s="160">
        <v>4594.72</v>
      </c>
      <c r="Q237" s="73">
        <v>5</v>
      </c>
      <c r="R237" s="20" t="s">
        <v>1156</v>
      </c>
      <c r="S237" s="20" t="s">
        <v>1210</v>
      </c>
      <c r="U237" s="74">
        <f t="shared" si="142"/>
        <v>-750</v>
      </c>
      <c r="V237" s="74">
        <f t="shared" si="143"/>
        <v>-600</v>
      </c>
      <c r="W237" s="74">
        <f t="shared" si="144"/>
        <v>-500</v>
      </c>
      <c r="X237" s="74">
        <f t="shared" si="145"/>
        <v>316.2</v>
      </c>
      <c r="Y237" s="74">
        <f t="shared" si="146"/>
        <v>-611.49</v>
      </c>
      <c r="Z237" s="74">
        <f t="shared" si="147"/>
        <v>-440</v>
      </c>
      <c r="AA237" s="74">
        <f t="shared" si="148"/>
        <v>868.13</v>
      </c>
      <c r="AB237" s="74">
        <f t="shared" si="149"/>
        <v>-1051.56</v>
      </c>
      <c r="AC237" s="74">
        <f t="shared" si="150"/>
        <v>-440</v>
      </c>
      <c r="AD237" s="74">
        <f t="shared" si="151"/>
        <v>-462</v>
      </c>
      <c r="AE237" s="74">
        <f t="shared" si="152"/>
        <v>-462</v>
      </c>
      <c r="AF237" s="74">
        <f t="shared" si="153"/>
        <v>-462</v>
      </c>
      <c r="AG237" s="74">
        <f t="shared" si="154"/>
        <v>-4594.72</v>
      </c>
      <c r="AH237" s="6" t="s">
        <v>52</v>
      </c>
    </row>
    <row r="238" spans="1:34">
      <c r="A238" s="159" t="s">
        <v>1795</v>
      </c>
      <c r="B238" s="155" t="s">
        <v>1796</v>
      </c>
      <c r="C238" s="160">
        <v>1389.1</v>
      </c>
      <c r="D238" s="160">
        <v>1340.9</v>
      </c>
      <c r="E238" s="160">
        <v>1995.2</v>
      </c>
      <c r="F238" s="160">
        <v>684.6</v>
      </c>
      <c r="G238" s="160">
        <v>669.2</v>
      </c>
      <c r="H238" s="160">
        <v>1515.9</v>
      </c>
      <c r="I238" s="160">
        <v>2053.8000000000002</v>
      </c>
      <c r="J238" s="160">
        <v>2053.8000000000002</v>
      </c>
      <c r="K238" s="160">
        <v>1026.9000000000001</v>
      </c>
      <c r="L238" s="160">
        <v>2053.8000000000002</v>
      </c>
      <c r="M238" s="160">
        <v>1369.2</v>
      </c>
      <c r="N238" s="160">
        <v>733.5</v>
      </c>
      <c r="O238" s="160">
        <v>16885.900000000001</v>
      </c>
      <c r="Q238" s="75">
        <v>5</v>
      </c>
      <c r="R238" s="76" t="str">
        <f>R237</f>
        <v>Tides on Westcreek</v>
      </c>
      <c r="S238" s="76" t="str">
        <f>S237</f>
        <v>TOW</v>
      </c>
      <c r="T238" s="75">
        <f>T237</f>
        <v>0</v>
      </c>
      <c r="U238" s="77">
        <f t="shared" ref="U238:AG238" si="155">SUM(U217:U237)</f>
        <v>-1449</v>
      </c>
      <c r="V238" s="77">
        <f t="shared" si="155"/>
        <v>-3024</v>
      </c>
      <c r="W238" s="77">
        <f t="shared" si="155"/>
        <v>-3429</v>
      </c>
      <c r="X238" s="77">
        <f t="shared" si="155"/>
        <v>-2327.7400000000002</v>
      </c>
      <c r="Y238" s="77">
        <f t="shared" si="155"/>
        <v>-2792.7799999999997</v>
      </c>
      <c r="Z238" s="77">
        <f t="shared" si="155"/>
        <v>-2944</v>
      </c>
      <c r="AA238" s="77">
        <f t="shared" si="155"/>
        <v>-1690.87</v>
      </c>
      <c r="AB238" s="77">
        <f t="shared" si="155"/>
        <v>-2871.56</v>
      </c>
      <c r="AC238" s="77">
        <f t="shared" si="155"/>
        <v>-2568</v>
      </c>
      <c r="AD238" s="77">
        <f t="shared" si="155"/>
        <v>-3301</v>
      </c>
      <c r="AE238" s="77">
        <f t="shared" si="155"/>
        <v>-2916</v>
      </c>
      <c r="AF238" s="77">
        <f t="shared" si="155"/>
        <v>-2736</v>
      </c>
      <c r="AG238" s="77">
        <f t="shared" si="155"/>
        <v>-32049.95</v>
      </c>
      <c r="AH238" s="6" t="s">
        <v>57</v>
      </c>
    </row>
    <row r="239" spans="1:34">
      <c r="A239" s="159" t="s">
        <v>1797</v>
      </c>
      <c r="B239" s="155" t="s">
        <v>1798</v>
      </c>
      <c r="C239" s="160">
        <v>0</v>
      </c>
      <c r="D239" s="160">
        <v>0</v>
      </c>
      <c r="E239" s="160">
        <v>0</v>
      </c>
      <c r="F239" s="160">
        <v>0</v>
      </c>
      <c r="G239" s="160">
        <v>0</v>
      </c>
      <c r="H239" s="160">
        <v>0</v>
      </c>
      <c r="I239" s="160">
        <v>0</v>
      </c>
      <c r="J239" s="160">
        <v>0</v>
      </c>
      <c r="K239" s="160">
        <v>0</v>
      </c>
      <c r="L239" s="160">
        <v>0</v>
      </c>
      <c r="M239" s="160">
        <v>0</v>
      </c>
      <c r="N239" s="160">
        <v>0</v>
      </c>
      <c r="O239" s="160">
        <v>0</v>
      </c>
      <c r="AH239" s="6" t="s">
        <v>52</v>
      </c>
    </row>
    <row r="240" spans="1:34">
      <c r="A240" s="159" t="s">
        <v>1799</v>
      </c>
      <c r="B240" s="155" t="s">
        <v>1800</v>
      </c>
      <c r="C240" s="160">
        <v>2376.7199999999998</v>
      </c>
      <c r="D240" s="160">
        <v>2543.04</v>
      </c>
      <c r="E240" s="160">
        <v>3043.04</v>
      </c>
      <c r="F240" s="160">
        <v>3043.04</v>
      </c>
      <c r="G240" s="160">
        <v>2925</v>
      </c>
      <c r="H240" s="160">
        <v>3586.08</v>
      </c>
      <c r="I240" s="160">
        <v>3351.34</v>
      </c>
      <c r="J240" s="160">
        <v>2250</v>
      </c>
      <c r="K240" s="160">
        <v>2869.36</v>
      </c>
      <c r="L240" s="160">
        <v>2619.36</v>
      </c>
      <c r="M240" s="160">
        <v>2619.36</v>
      </c>
      <c r="N240" s="160">
        <v>2738.72</v>
      </c>
      <c r="O240" s="160">
        <v>33965.06</v>
      </c>
      <c r="AH240" s="6" t="s">
        <v>61</v>
      </c>
    </row>
    <row r="241" spans="1:34">
      <c r="A241" s="159" t="s">
        <v>1801</v>
      </c>
      <c r="B241" s="155" t="s">
        <v>1802</v>
      </c>
      <c r="C241" s="160">
        <v>0</v>
      </c>
      <c r="D241" s="160">
        <v>0</v>
      </c>
      <c r="E241" s="160">
        <v>0</v>
      </c>
      <c r="F241" s="160">
        <v>0</v>
      </c>
      <c r="G241" s="160">
        <v>0</v>
      </c>
      <c r="H241" s="160">
        <v>0</v>
      </c>
      <c r="I241" s="160">
        <v>0</v>
      </c>
      <c r="J241" s="160">
        <v>0</v>
      </c>
      <c r="K241" s="160">
        <v>0</v>
      </c>
      <c r="L241" s="160">
        <v>0</v>
      </c>
      <c r="M241" s="160">
        <v>0</v>
      </c>
      <c r="N241" s="160">
        <v>0</v>
      </c>
      <c r="O241" s="160">
        <v>0</v>
      </c>
      <c r="Q241" s="73">
        <v>5</v>
      </c>
      <c r="R241" s="20" t="s">
        <v>1156</v>
      </c>
      <c r="S241" s="20" t="s">
        <v>1210</v>
      </c>
      <c r="U241" s="74">
        <f t="shared" ref="U241:U260" si="156">IF(5 = Q241, C241 * -1, C241)</f>
        <v>0</v>
      </c>
      <c r="V241" s="74">
        <f t="shared" ref="V241:V260" si="157">IF(5 = Q241, D241 * -1, D241)</f>
        <v>0</v>
      </c>
      <c r="W241" s="74">
        <f t="shared" ref="W241:W260" si="158">IF(5 = Q241, E241 * -1, E241)</f>
        <v>0</v>
      </c>
      <c r="X241" s="74">
        <f t="shared" ref="X241:X260" si="159">IF(5 = Q241, F241 * -1, F241)</f>
        <v>0</v>
      </c>
      <c r="Y241" s="74">
        <f t="shared" ref="Y241:Y260" si="160">IF(5 = Q241, G241 * -1, G241)</f>
        <v>0</v>
      </c>
      <c r="Z241" s="74">
        <f t="shared" ref="Z241:Z260" si="161">IF(5 = Q241, H241 * -1, H241)</f>
        <v>0</v>
      </c>
      <c r="AA241" s="74">
        <f t="shared" ref="AA241:AA260" si="162">IF(5 = Q241, I241 * -1, I241)</f>
        <v>0</v>
      </c>
      <c r="AB241" s="74">
        <f t="shared" ref="AB241:AB260" si="163">IF(5 = Q241, J241 * -1, J241)</f>
        <v>0</v>
      </c>
      <c r="AC241" s="74">
        <f t="shared" ref="AC241:AC260" si="164">IF(5 = Q241, K241 * -1, K241)</f>
        <v>0</v>
      </c>
      <c r="AD241" s="74">
        <f t="shared" ref="AD241:AD260" si="165">IF(5 = Q241, L241 * -1, L241)</f>
        <v>0</v>
      </c>
      <c r="AE241" s="74">
        <f t="shared" ref="AE241:AE260" si="166">IF(5 = Q241, M241 * -1, M241)</f>
        <v>0</v>
      </c>
      <c r="AF241" s="74">
        <f t="shared" ref="AF241:AF260" si="167">IF(5 = Q241, N241 * -1, N241)</f>
        <v>0</v>
      </c>
      <c r="AG241" s="74">
        <f t="shared" ref="AG241:AG260" si="168">IF(5 = Q241, O241 * -1, O241)</f>
        <v>0</v>
      </c>
      <c r="AH241" s="6" t="s">
        <v>61</v>
      </c>
    </row>
    <row r="242" spans="1:34">
      <c r="A242" s="159" t="s">
        <v>1803</v>
      </c>
      <c r="B242" s="155" t="s">
        <v>1804</v>
      </c>
      <c r="C242" s="160">
        <v>0</v>
      </c>
      <c r="D242" s="160">
        <v>0</v>
      </c>
      <c r="E242" s="160">
        <v>0</v>
      </c>
      <c r="F242" s="160">
        <v>0</v>
      </c>
      <c r="G242" s="160">
        <v>0</v>
      </c>
      <c r="H242" s="160">
        <v>0</v>
      </c>
      <c r="I242" s="160">
        <v>0</v>
      </c>
      <c r="J242" s="160">
        <v>0</v>
      </c>
      <c r="K242" s="160">
        <v>0</v>
      </c>
      <c r="L242" s="160">
        <v>0</v>
      </c>
      <c r="M242" s="160">
        <v>0</v>
      </c>
      <c r="N242" s="160">
        <v>0</v>
      </c>
      <c r="O242" s="160">
        <v>0</v>
      </c>
      <c r="Q242" s="73">
        <v>5</v>
      </c>
      <c r="R242" s="20" t="s">
        <v>1156</v>
      </c>
      <c r="S242" s="20" t="s">
        <v>1210</v>
      </c>
      <c r="U242" s="74">
        <f t="shared" si="156"/>
        <v>0</v>
      </c>
      <c r="V242" s="74">
        <f t="shared" si="157"/>
        <v>0</v>
      </c>
      <c r="W242" s="74">
        <f t="shared" si="158"/>
        <v>0</v>
      </c>
      <c r="X242" s="74">
        <f t="shared" si="159"/>
        <v>0</v>
      </c>
      <c r="Y242" s="74">
        <f t="shared" si="160"/>
        <v>0</v>
      </c>
      <c r="Z242" s="74">
        <f t="shared" si="161"/>
        <v>0</v>
      </c>
      <c r="AA242" s="74">
        <f t="shared" si="162"/>
        <v>0</v>
      </c>
      <c r="AB242" s="74">
        <f t="shared" si="163"/>
        <v>0</v>
      </c>
      <c r="AC242" s="74">
        <f t="shared" si="164"/>
        <v>0</v>
      </c>
      <c r="AD242" s="74">
        <f t="shared" si="165"/>
        <v>0</v>
      </c>
      <c r="AE242" s="74">
        <f t="shared" si="166"/>
        <v>0</v>
      </c>
      <c r="AF242" s="74">
        <f t="shared" si="167"/>
        <v>0</v>
      </c>
      <c r="AG242" s="74">
        <f t="shared" si="168"/>
        <v>0</v>
      </c>
      <c r="AH242" s="6" t="s">
        <v>55</v>
      </c>
    </row>
    <row r="243" spans="1:34">
      <c r="A243" s="159" t="s">
        <v>1805</v>
      </c>
      <c r="B243" s="155" t="s">
        <v>1806</v>
      </c>
      <c r="C243" s="160">
        <v>0</v>
      </c>
      <c r="D243" s="160">
        <v>0</v>
      </c>
      <c r="E243" s="160">
        <v>0</v>
      </c>
      <c r="F243" s="160">
        <v>0</v>
      </c>
      <c r="G243" s="160">
        <v>0</v>
      </c>
      <c r="H243" s="160">
        <v>0</v>
      </c>
      <c r="I243" s="160">
        <v>0</v>
      </c>
      <c r="J243" s="160">
        <v>0</v>
      </c>
      <c r="K243" s="160">
        <v>0</v>
      </c>
      <c r="L243" s="160">
        <v>0</v>
      </c>
      <c r="M243" s="160">
        <v>0</v>
      </c>
      <c r="N243" s="160">
        <v>0</v>
      </c>
      <c r="O243" s="160">
        <v>0</v>
      </c>
      <c r="Q243" s="73">
        <v>5</v>
      </c>
      <c r="R243" s="20" t="s">
        <v>1156</v>
      </c>
      <c r="S243" s="20" t="s">
        <v>1210</v>
      </c>
      <c r="U243" s="74">
        <f t="shared" si="156"/>
        <v>0</v>
      </c>
      <c r="V243" s="74">
        <f t="shared" si="157"/>
        <v>0</v>
      </c>
      <c r="W243" s="74">
        <f t="shared" si="158"/>
        <v>0</v>
      </c>
      <c r="X243" s="74">
        <f t="shared" si="159"/>
        <v>0</v>
      </c>
      <c r="Y243" s="74">
        <f t="shared" si="160"/>
        <v>0</v>
      </c>
      <c r="Z243" s="74">
        <f t="shared" si="161"/>
        <v>0</v>
      </c>
      <c r="AA243" s="74">
        <f t="shared" si="162"/>
        <v>0</v>
      </c>
      <c r="AB243" s="74">
        <f t="shared" si="163"/>
        <v>0</v>
      </c>
      <c r="AC243" s="74">
        <f t="shared" si="164"/>
        <v>0</v>
      </c>
      <c r="AD243" s="74">
        <f t="shared" si="165"/>
        <v>0</v>
      </c>
      <c r="AE243" s="74">
        <f t="shared" si="166"/>
        <v>0</v>
      </c>
      <c r="AF243" s="74">
        <f t="shared" si="167"/>
        <v>0</v>
      </c>
      <c r="AG243" s="74">
        <f t="shared" si="168"/>
        <v>0</v>
      </c>
      <c r="AH243" s="6" t="s">
        <v>55</v>
      </c>
    </row>
    <row r="244" spans="1:34">
      <c r="A244" s="159" t="s">
        <v>1807</v>
      </c>
      <c r="B244" s="155" t="s">
        <v>1808</v>
      </c>
      <c r="C244" s="160">
        <v>0</v>
      </c>
      <c r="D244" s="160">
        <v>0</v>
      </c>
      <c r="E244" s="160">
        <v>0</v>
      </c>
      <c r="F244" s="160">
        <v>0</v>
      </c>
      <c r="G244" s="160">
        <v>0</v>
      </c>
      <c r="H244" s="160">
        <v>0</v>
      </c>
      <c r="I244" s="160">
        <v>0</v>
      </c>
      <c r="J244" s="160">
        <v>0</v>
      </c>
      <c r="K244" s="160">
        <v>0</v>
      </c>
      <c r="L244" s="160">
        <v>0</v>
      </c>
      <c r="M244" s="160">
        <v>0</v>
      </c>
      <c r="N244" s="160">
        <v>0</v>
      </c>
      <c r="O244" s="160">
        <v>0</v>
      </c>
      <c r="Q244" s="73">
        <v>5</v>
      </c>
      <c r="R244" s="20" t="s">
        <v>1156</v>
      </c>
      <c r="S244" s="20" t="s">
        <v>1210</v>
      </c>
      <c r="U244" s="74">
        <f t="shared" si="156"/>
        <v>0</v>
      </c>
      <c r="V244" s="74">
        <f t="shared" si="157"/>
        <v>0</v>
      </c>
      <c r="W244" s="74">
        <f t="shared" si="158"/>
        <v>0</v>
      </c>
      <c r="X244" s="74">
        <f t="shared" si="159"/>
        <v>0</v>
      </c>
      <c r="Y244" s="74">
        <f t="shared" si="160"/>
        <v>0</v>
      </c>
      <c r="Z244" s="74">
        <f t="shared" si="161"/>
        <v>0</v>
      </c>
      <c r="AA244" s="74">
        <f t="shared" si="162"/>
        <v>0</v>
      </c>
      <c r="AB244" s="74">
        <f t="shared" si="163"/>
        <v>0</v>
      </c>
      <c r="AC244" s="74">
        <f t="shared" si="164"/>
        <v>0</v>
      </c>
      <c r="AD244" s="74">
        <f t="shared" si="165"/>
        <v>0</v>
      </c>
      <c r="AE244" s="74">
        <f t="shared" si="166"/>
        <v>0</v>
      </c>
      <c r="AF244" s="74">
        <f t="shared" si="167"/>
        <v>0</v>
      </c>
      <c r="AG244" s="74">
        <f t="shared" si="168"/>
        <v>0</v>
      </c>
      <c r="AH244" s="6" t="s">
        <v>55</v>
      </c>
    </row>
    <row r="245" spans="1:34">
      <c r="A245" s="159" t="s">
        <v>1809</v>
      </c>
      <c r="B245" s="155" t="s">
        <v>1810</v>
      </c>
      <c r="C245" s="160">
        <v>0</v>
      </c>
      <c r="D245" s="160">
        <v>0</v>
      </c>
      <c r="E245" s="160">
        <v>0</v>
      </c>
      <c r="F245" s="160">
        <v>0</v>
      </c>
      <c r="G245" s="160">
        <v>0</v>
      </c>
      <c r="H245" s="160">
        <v>0</v>
      </c>
      <c r="I245" s="160">
        <v>0</v>
      </c>
      <c r="J245" s="160">
        <v>0</v>
      </c>
      <c r="K245" s="160">
        <v>0</v>
      </c>
      <c r="L245" s="160">
        <v>0</v>
      </c>
      <c r="M245" s="160">
        <v>0</v>
      </c>
      <c r="N245" s="160">
        <v>0</v>
      </c>
      <c r="O245" s="160">
        <v>0</v>
      </c>
      <c r="Q245" s="73">
        <v>5</v>
      </c>
      <c r="R245" s="20" t="s">
        <v>1156</v>
      </c>
      <c r="S245" s="20" t="s">
        <v>1210</v>
      </c>
      <c r="U245" s="74">
        <f t="shared" si="156"/>
        <v>0</v>
      </c>
      <c r="V245" s="74">
        <f t="shared" si="157"/>
        <v>0</v>
      </c>
      <c r="W245" s="74">
        <f t="shared" si="158"/>
        <v>0</v>
      </c>
      <c r="X245" s="74">
        <f t="shared" si="159"/>
        <v>0</v>
      </c>
      <c r="Y245" s="74">
        <f t="shared" si="160"/>
        <v>0</v>
      </c>
      <c r="Z245" s="74">
        <f t="shared" si="161"/>
        <v>0</v>
      </c>
      <c r="AA245" s="74">
        <f t="shared" si="162"/>
        <v>0</v>
      </c>
      <c r="AB245" s="74">
        <f t="shared" si="163"/>
        <v>0</v>
      </c>
      <c r="AC245" s="74">
        <f t="shared" si="164"/>
        <v>0</v>
      </c>
      <c r="AD245" s="74">
        <f t="shared" si="165"/>
        <v>0</v>
      </c>
      <c r="AE245" s="74">
        <f t="shared" si="166"/>
        <v>0</v>
      </c>
      <c r="AF245" s="74">
        <f t="shared" si="167"/>
        <v>0</v>
      </c>
      <c r="AG245" s="74">
        <f t="shared" si="168"/>
        <v>0</v>
      </c>
      <c r="AH245" s="6" t="s">
        <v>55</v>
      </c>
    </row>
    <row r="246" spans="1:34">
      <c r="B246" s="157" t="s">
        <v>1765</v>
      </c>
      <c r="C246" s="161">
        <v>5214.82</v>
      </c>
      <c r="D246" s="161">
        <v>6907.94</v>
      </c>
      <c r="E246" s="161">
        <v>8467.24</v>
      </c>
      <c r="F246" s="161">
        <v>6055.38</v>
      </c>
      <c r="G246" s="161">
        <v>6386.98</v>
      </c>
      <c r="H246" s="161">
        <v>8045.98</v>
      </c>
      <c r="I246" s="161">
        <v>7096.01</v>
      </c>
      <c r="J246" s="161">
        <v>7175.3600000000006</v>
      </c>
      <c r="K246" s="161">
        <v>6464.26</v>
      </c>
      <c r="L246" s="161">
        <v>7974.16</v>
      </c>
      <c r="M246" s="161">
        <v>6904.5599999999995</v>
      </c>
      <c r="N246" s="161">
        <v>6208.2199999999993</v>
      </c>
      <c r="O246" s="161">
        <v>82900.91</v>
      </c>
      <c r="Q246" s="73">
        <v>5</v>
      </c>
      <c r="R246" s="20" t="s">
        <v>1156</v>
      </c>
      <c r="S246" s="20" t="s">
        <v>1210</v>
      </c>
      <c r="U246" s="74">
        <f t="shared" si="156"/>
        <v>-5214.82</v>
      </c>
      <c r="V246" s="74">
        <f t="shared" si="157"/>
        <v>-6907.94</v>
      </c>
      <c r="W246" s="74">
        <f t="shared" si="158"/>
        <v>-8467.24</v>
      </c>
      <c r="X246" s="74">
        <f t="shared" si="159"/>
        <v>-6055.38</v>
      </c>
      <c r="Y246" s="74">
        <f t="shared" si="160"/>
        <v>-6386.98</v>
      </c>
      <c r="Z246" s="74">
        <f t="shared" si="161"/>
        <v>-8045.98</v>
      </c>
      <c r="AA246" s="74">
        <f t="shared" si="162"/>
        <v>-7096.01</v>
      </c>
      <c r="AB246" s="74">
        <f t="shared" si="163"/>
        <v>-7175.3600000000006</v>
      </c>
      <c r="AC246" s="74">
        <f t="shared" si="164"/>
        <v>-6464.26</v>
      </c>
      <c r="AD246" s="74">
        <f t="shared" si="165"/>
        <v>-7974.16</v>
      </c>
      <c r="AE246" s="74">
        <f t="shared" si="166"/>
        <v>-6904.5599999999995</v>
      </c>
      <c r="AF246" s="74">
        <f t="shared" si="167"/>
        <v>-6208.2199999999993</v>
      </c>
      <c r="AG246" s="74">
        <f t="shared" si="168"/>
        <v>-82900.91</v>
      </c>
    </row>
    <row r="247" spans="1:34">
      <c r="Q247" s="73">
        <v>5</v>
      </c>
      <c r="R247" s="20" t="s">
        <v>1156</v>
      </c>
      <c r="S247" s="20" t="s">
        <v>1210</v>
      </c>
      <c r="U247" s="74">
        <f t="shared" si="156"/>
        <v>0</v>
      </c>
      <c r="V247" s="74">
        <f t="shared" si="157"/>
        <v>0</v>
      </c>
      <c r="W247" s="74">
        <f t="shared" si="158"/>
        <v>0</v>
      </c>
      <c r="X247" s="74">
        <f t="shared" si="159"/>
        <v>0</v>
      </c>
      <c r="Y247" s="74">
        <f t="shared" si="160"/>
        <v>0</v>
      </c>
      <c r="Z247" s="74">
        <f t="shared" si="161"/>
        <v>0</v>
      </c>
      <c r="AA247" s="74">
        <f t="shared" si="162"/>
        <v>0</v>
      </c>
      <c r="AB247" s="74">
        <f t="shared" si="163"/>
        <v>0</v>
      </c>
      <c r="AC247" s="74">
        <f t="shared" si="164"/>
        <v>0</v>
      </c>
      <c r="AD247" s="74">
        <f t="shared" si="165"/>
        <v>0</v>
      </c>
      <c r="AE247" s="74">
        <f t="shared" si="166"/>
        <v>0</v>
      </c>
      <c r="AF247" s="74">
        <f t="shared" si="167"/>
        <v>0</v>
      </c>
      <c r="AG247" s="74">
        <f t="shared" si="168"/>
        <v>0</v>
      </c>
    </row>
    <row r="248" spans="1:34">
      <c r="A248" s="158" t="s">
        <v>55</v>
      </c>
      <c r="B248" s="158"/>
      <c r="C248" s="158"/>
      <c r="D248" s="158"/>
      <c r="E248" s="158"/>
      <c r="F248" s="158"/>
      <c r="G248" s="158"/>
      <c r="H248" s="158"/>
      <c r="I248" s="158"/>
      <c r="J248" s="158"/>
      <c r="K248" s="158"/>
      <c r="L248" s="158"/>
      <c r="M248" s="158"/>
      <c r="N248" s="158"/>
      <c r="O248" s="158"/>
      <c r="Q248" s="73">
        <v>5</v>
      </c>
      <c r="R248" s="20" t="s">
        <v>1156</v>
      </c>
      <c r="S248" s="20" t="s">
        <v>1210</v>
      </c>
      <c r="U248" s="74">
        <f t="shared" si="156"/>
        <v>0</v>
      </c>
      <c r="V248" s="74">
        <f t="shared" si="157"/>
        <v>0</v>
      </c>
      <c r="W248" s="74">
        <f t="shared" si="158"/>
        <v>0</v>
      </c>
      <c r="X248" s="74">
        <f t="shared" si="159"/>
        <v>0</v>
      </c>
      <c r="Y248" s="74">
        <f t="shared" si="160"/>
        <v>0</v>
      </c>
      <c r="Z248" s="74">
        <f t="shared" si="161"/>
        <v>0</v>
      </c>
      <c r="AA248" s="74">
        <f t="shared" si="162"/>
        <v>0</v>
      </c>
      <c r="AB248" s="74">
        <f t="shared" si="163"/>
        <v>0</v>
      </c>
      <c r="AC248" s="74">
        <f t="shared" si="164"/>
        <v>0</v>
      </c>
      <c r="AD248" s="74">
        <f t="shared" si="165"/>
        <v>0</v>
      </c>
      <c r="AE248" s="74">
        <f t="shared" si="166"/>
        <v>0</v>
      </c>
      <c r="AF248" s="74">
        <f t="shared" si="167"/>
        <v>0</v>
      </c>
      <c r="AG248" s="74">
        <f t="shared" si="168"/>
        <v>0</v>
      </c>
    </row>
    <row r="249" spans="1:34">
      <c r="A249" s="159" t="s">
        <v>437</v>
      </c>
      <c r="B249" s="155" t="s">
        <v>1811</v>
      </c>
      <c r="C249" s="160">
        <v>0</v>
      </c>
      <c r="D249" s="160">
        <v>0</v>
      </c>
      <c r="E249" s="160">
        <v>0</v>
      </c>
      <c r="F249" s="160">
        <v>0</v>
      </c>
      <c r="G249" s="160">
        <v>0</v>
      </c>
      <c r="H249" s="160">
        <v>0</v>
      </c>
      <c r="I249" s="160">
        <v>0</v>
      </c>
      <c r="J249" s="160">
        <v>0</v>
      </c>
      <c r="K249" s="160">
        <v>0</v>
      </c>
      <c r="L249" s="160">
        <v>0</v>
      </c>
      <c r="M249" s="160">
        <v>0</v>
      </c>
      <c r="N249" s="160">
        <v>0</v>
      </c>
      <c r="O249" s="160">
        <v>0</v>
      </c>
      <c r="Q249" s="73">
        <v>5</v>
      </c>
      <c r="R249" s="20" t="s">
        <v>1156</v>
      </c>
      <c r="S249" s="20" t="s">
        <v>1210</v>
      </c>
      <c r="U249" s="74">
        <f t="shared" si="156"/>
        <v>0</v>
      </c>
      <c r="V249" s="74">
        <f t="shared" si="157"/>
        <v>0</v>
      </c>
      <c r="W249" s="74">
        <f t="shared" si="158"/>
        <v>0</v>
      </c>
      <c r="X249" s="74">
        <f t="shared" si="159"/>
        <v>0</v>
      </c>
      <c r="Y249" s="74">
        <f t="shared" si="160"/>
        <v>0</v>
      </c>
      <c r="Z249" s="74">
        <f t="shared" si="161"/>
        <v>0</v>
      </c>
      <c r="AA249" s="74">
        <f t="shared" si="162"/>
        <v>0</v>
      </c>
      <c r="AB249" s="74">
        <f t="shared" si="163"/>
        <v>0</v>
      </c>
      <c r="AC249" s="74">
        <f t="shared" si="164"/>
        <v>0</v>
      </c>
      <c r="AD249" s="74">
        <f t="shared" si="165"/>
        <v>0</v>
      </c>
      <c r="AE249" s="74">
        <f t="shared" si="166"/>
        <v>0</v>
      </c>
      <c r="AF249" s="74">
        <f t="shared" si="167"/>
        <v>0</v>
      </c>
      <c r="AG249" s="74">
        <f t="shared" si="168"/>
        <v>0</v>
      </c>
      <c r="AH249" s="6" t="s">
        <v>55</v>
      </c>
    </row>
    <row r="250" spans="1:34">
      <c r="A250" s="159" t="s">
        <v>446</v>
      </c>
      <c r="B250" s="155" t="s">
        <v>1812</v>
      </c>
      <c r="C250" s="160">
        <v>156.87</v>
      </c>
      <c r="D250" s="160">
        <v>0</v>
      </c>
      <c r="E250" s="160">
        <v>0</v>
      </c>
      <c r="F250" s="160">
        <v>58.61</v>
      </c>
      <c r="G250" s="160">
        <v>133.83000000000001</v>
      </c>
      <c r="H250" s="160">
        <v>165.42</v>
      </c>
      <c r="I250" s="160">
        <v>179.1</v>
      </c>
      <c r="J250" s="160">
        <v>0</v>
      </c>
      <c r="K250" s="160">
        <v>65.92</v>
      </c>
      <c r="L250" s="160">
        <v>214.12</v>
      </c>
      <c r="M250" s="160">
        <v>100</v>
      </c>
      <c r="N250" s="160">
        <v>0</v>
      </c>
      <c r="O250" s="160">
        <v>1073.8699999999999</v>
      </c>
      <c r="Q250" s="73">
        <v>5</v>
      </c>
      <c r="R250" s="20" t="s">
        <v>1156</v>
      </c>
      <c r="S250" s="20" t="s">
        <v>1210</v>
      </c>
      <c r="U250" s="74">
        <f t="shared" si="156"/>
        <v>-156.87</v>
      </c>
      <c r="V250" s="74">
        <f t="shared" si="157"/>
        <v>0</v>
      </c>
      <c r="W250" s="74">
        <f t="shared" si="158"/>
        <v>0</v>
      </c>
      <c r="X250" s="74">
        <f t="shared" si="159"/>
        <v>-58.61</v>
      </c>
      <c r="Y250" s="74">
        <f t="shared" si="160"/>
        <v>-133.83000000000001</v>
      </c>
      <c r="Z250" s="74">
        <f t="shared" si="161"/>
        <v>-165.42</v>
      </c>
      <c r="AA250" s="74">
        <f t="shared" si="162"/>
        <v>-179.1</v>
      </c>
      <c r="AB250" s="74">
        <f t="shared" si="163"/>
        <v>0</v>
      </c>
      <c r="AC250" s="74">
        <f t="shared" si="164"/>
        <v>-65.92</v>
      </c>
      <c r="AD250" s="74">
        <f t="shared" si="165"/>
        <v>-214.12</v>
      </c>
      <c r="AE250" s="74">
        <f t="shared" si="166"/>
        <v>-100</v>
      </c>
      <c r="AF250" s="74">
        <f t="shared" si="167"/>
        <v>0</v>
      </c>
      <c r="AG250" s="74">
        <f t="shared" si="168"/>
        <v>-1073.8699999999999</v>
      </c>
      <c r="AH250" s="6" t="s">
        <v>55</v>
      </c>
    </row>
    <row r="251" spans="1:34">
      <c r="A251" s="159" t="s">
        <v>454</v>
      </c>
      <c r="B251" s="155" t="s">
        <v>1813</v>
      </c>
      <c r="C251" s="160">
        <v>0</v>
      </c>
      <c r="D251" s="160">
        <v>45.64</v>
      </c>
      <c r="E251" s="160">
        <v>0</v>
      </c>
      <c r="F251" s="160">
        <v>0</v>
      </c>
      <c r="G251" s="160">
        <v>0</v>
      </c>
      <c r="H251" s="160">
        <v>0</v>
      </c>
      <c r="I251" s="160">
        <v>0</v>
      </c>
      <c r="J251" s="160">
        <v>0</v>
      </c>
      <c r="K251" s="160">
        <v>0</v>
      </c>
      <c r="L251" s="160">
        <v>0</v>
      </c>
      <c r="M251" s="160">
        <v>0</v>
      </c>
      <c r="N251" s="160">
        <v>0</v>
      </c>
      <c r="O251" s="160">
        <v>45.64</v>
      </c>
      <c r="Q251" s="73">
        <v>5</v>
      </c>
      <c r="R251" s="20" t="s">
        <v>1156</v>
      </c>
      <c r="S251" s="20" t="s">
        <v>1210</v>
      </c>
      <c r="U251" s="74">
        <f t="shared" si="156"/>
        <v>0</v>
      </c>
      <c r="V251" s="74">
        <f t="shared" si="157"/>
        <v>-45.64</v>
      </c>
      <c r="W251" s="74">
        <f t="shared" si="158"/>
        <v>0</v>
      </c>
      <c r="X251" s="74">
        <f t="shared" si="159"/>
        <v>0</v>
      </c>
      <c r="Y251" s="74">
        <f t="shared" si="160"/>
        <v>0</v>
      </c>
      <c r="Z251" s="74">
        <f t="shared" si="161"/>
        <v>0</v>
      </c>
      <c r="AA251" s="74">
        <f t="shared" si="162"/>
        <v>0</v>
      </c>
      <c r="AB251" s="74">
        <f t="shared" si="163"/>
        <v>0</v>
      </c>
      <c r="AC251" s="74">
        <f t="shared" si="164"/>
        <v>0</v>
      </c>
      <c r="AD251" s="74">
        <f t="shared" si="165"/>
        <v>0</v>
      </c>
      <c r="AE251" s="74">
        <f t="shared" si="166"/>
        <v>0</v>
      </c>
      <c r="AF251" s="74">
        <f t="shared" si="167"/>
        <v>0</v>
      </c>
      <c r="AG251" s="74">
        <f t="shared" si="168"/>
        <v>-45.64</v>
      </c>
      <c r="AH251" s="6" t="s">
        <v>55</v>
      </c>
    </row>
    <row r="252" spans="1:34">
      <c r="A252" s="159" t="s">
        <v>1814</v>
      </c>
      <c r="B252" s="155" t="s">
        <v>1815</v>
      </c>
      <c r="C252" s="160">
        <v>0</v>
      </c>
      <c r="D252" s="160">
        <v>0</v>
      </c>
      <c r="E252" s="160">
        <v>0</v>
      </c>
      <c r="F252" s="160">
        <v>0</v>
      </c>
      <c r="G252" s="160">
        <v>0</v>
      </c>
      <c r="H252" s="160">
        <v>0</v>
      </c>
      <c r="I252" s="160">
        <v>0</v>
      </c>
      <c r="J252" s="160">
        <v>0</v>
      </c>
      <c r="K252" s="160">
        <v>0</v>
      </c>
      <c r="L252" s="160">
        <v>0</v>
      </c>
      <c r="M252" s="160">
        <v>0</v>
      </c>
      <c r="N252" s="160">
        <v>0</v>
      </c>
      <c r="O252" s="160">
        <v>0</v>
      </c>
      <c r="Q252" s="73">
        <v>5</v>
      </c>
      <c r="R252" s="20" t="s">
        <v>1156</v>
      </c>
      <c r="S252" s="20" t="s">
        <v>1210</v>
      </c>
      <c r="U252" s="74">
        <f t="shared" si="156"/>
        <v>0</v>
      </c>
      <c r="V252" s="74">
        <f t="shared" si="157"/>
        <v>0</v>
      </c>
      <c r="W252" s="74">
        <f t="shared" si="158"/>
        <v>0</v>
      </c>
      <c r="X252" s="74">
        <f t="shared" si="159"/>
        <v>0</v>
      </c>
      <c r="Y252" s="74">
        <f t="shared" si="160"/>
        <v>0</v>
      </c>
      <c r="Z252" s="74">
        <f t="shared" si="161"/>
        <v>0</v>
      </c>
      <c r="AA252" s="74">
        <f t="shared" si="162"/>
        <v>0</v>
      </c>
      <c r="AB252" s="74">
        <f t="shared" si="163"/>
        <v>0</v>
      </c>
      <c r="AC252" s="74">
        <f t="shared" si="164"/>
        <v>0</v>
      </c>
      <c r="AD252" s="74">
        <f t="shared" si="165"/>
        <v>0</v>
      </c>
      <c r="AE252" s="74">
        <f t="shared" si="166"/>
        <v>0</v>
      </c>
      <c r="AF252" s="74">
        <f t="shared" si="167"/>
        <v>0</v>
      </c>
      <c r="AG252" s="74">
        <f t="shared" si="168"/>
        <v>0</v>
      </c>
      <c r="AH252" s="6" t="s">
        <v>55</v>
      </c>
    </row>
    <row r="253" spans="1:34">
      <c r="A253" s="159" t="s">
        <v>1816</v>
      </c>
      <c r="B253" s="155" t="s">
        <v>1817</v>
      </c>
      <c r="C253" s="160">
        <v>0</v>
      </c>
      <c r="D253" s="160">
        <v>0</v>
      </c>
      <c r="E253" s="160">
        <v>0</v>
      </c>
      <c r="F253" s="160">
        <v>0</v>
      </c>
      <c r="G253" s="160">
        <v>0</v>
      </c>
      <c r="H253" s="160">
        <v>0</v>
      </c>
      <c r="I253" s="160">
        <v>0</v>
      </c>
      <c r="J253" s="160">
        <v>0</v>
      </c>
      <c r="K253" s="160">
        <v>0</v>
      </c>
      <c r="L253" s="160">
        <v>0</v>
      </c>
      <c r="M253" s="160">
        <v>0</v>
      </c>
      <c r="N253" s="160">
        <v>0</v>
      </c>
      <c r="O253" s="160">
        <v>0</v>
      </c>
      <c r="Q253" s="73">
        <v>5</v>
      </c>
      <c r="R253" s="20" t="s">
        <v>1156</v>
      </c>
      <c r="S253" s="20" t="s">
        <v>1210</v>
      </c>
      <c r="U253" s="74">
        <f t="shared" si="156"/>
        <v>0</v>
      </c>
      <c r="V253" s="74">
        <f t="shared" si="157"/>
        <v>0</v>
      </c>
      <c r="W253" s="74">
        <f t="shared" si="158"/>
        <v>0</v>
      </c>
      <c r="X253" s="74">
        <f t="shared" si="159"/>
        <v>0</v>
      </c>
      <c r="Y253" s="74">
        <f t="shared" si="160"/>
        <v>0</v>
      </c>
      <c r="Z253" s="74">
        <f t="shared" si="161"/>
        <v>0</v>
      </c>
      <c r="AA253" s="74">
        <f t="shared" si="162"/>
        <v>0</v>
      </c>
      <c r="AB253" s="74">
        <f t="shared" si="163"/>
        <v>0</v>
      </c>
      <c r="AC253" s="74">
        <f t="shared" si="164"/>
        <v>0</v>
      </c>
      <c r="AD253" s="74">
        <f t="shared" si="165"/>
        <v>0</v>
      </c>
      <c r="AE253" s="74">
        <f t="shared" si="166"/>
        <v>0</v>
      </c>
      <c r="AF253" s="74">
        <f t="shared" si="167"/>
        <v>0</v>
      </c>
      <c r="AG253" s="74">
        <f t="shared" si="168"/>
        <v>0</v>
      </c>
      <c r="AH253" s="6" t="s">
        <v>55</v>
      </c>
    </row>
    <row r="254" spans="1:34">
      <c r="A254" s="159" t="s">
        <v>1818</v>
      </c>
      <c r="B254" s="155" t="s">
        <v>1819</v>
      </c>
      <c r="C254" s="160">
        <v>0</v>
      </c>
      <c r="D254" s="160">
        <v>0</v>
      </c>
      <c r="E254" s="160">
        <v>0</v>
      </c>
      <c r="F254" s="160">
        <v>0</v>
      </c>
      <c r="G254" s="160">
        <v>0</v>
      </c>
      <c r="H254" s="160">
        <v>0</v>
      </c>
      <c r="I254" s="160">
        <v>0</v>
      </c>
      <c r="J254" s="160">
        <v>0</v>
      </c>
      <c r="K254" s="160">
        <v>0</v>
      </c>
      <c r="L254" s="160">
        <v>0</v>
      </c>
      <c r="M254" s="160">
        <v>0</v>
      </c>
      <c r="N254" s="160">
        <v>0</v>
      </c>
      <c r="O254" s="160">
        <v>0</v>
      </c>
      <c r="Q254" s="73">
        <v>5</v>
      </c>
      <c r="R254" s="20" t="s">
        <v>1156</v>
      </c>
      <c r="S254" s="20" t="s">
        <v>1210</v>
      </c>
      <c r="U254" s="74">
        <f t="shared" si="156"/>
        <v>0</v>
      </c>
      <c r="V254" s="74">
        <f t="shared" si="157"/>
        <v>0</v>
      </c>
      <c r="W254" s="74">
        <f t="shared" si="158"/>
        <v>0</v>
      </c>
      <c r="X254" s="74">
        <f t="shared" si="159"/>
        <v>0</v>
      </c>
      <c r="Y254" s="74">
        <f t="shared" si="160"/>
        <v>0</v>
      </c>
      <c r="Z254" s="74">
        <f t="shared" si="161"/>
        <v>0</v>
      </c>
      <c r="AA254" s="74">
        <f t="shared" si="162"/>
        <v>0</v>
      </c>
      <c r="AB254" s="74">
        <f t="shared" si="163"/>
        <v>0</v>
      </c>
      <c r="AC254" s="74">
        <f t="shared" si="164"/>
        <v>0</v>
      </c>
      <c r="AD254" s="74">
        <f t="shared" si="165"/>
        <v>0</v>
      </c>
      <c r="AE254" s="74">
        <f t="shared" si="166"/>
        <v>0</v>
      </c>
      <c r="AF254" s="74">
        <f t="shared" si="167"/>
        <v>0</v>
      </c>
      <c r="AG254" s="74">
        <f t="shared" si="168"/>
        <v>0</v>
      </c>
      <c r="AH254" s="6" t="s">
        <v>55</v>
      </c>
    </row>
    <row r="255" spans="1:34">
      <c r="A255" s="159" t="s">
        <v>1820</v>
      </c>
      <c r="B255" s="155" t="s">
        <v>1821</v>
      </c>
      <c r="C255" s="160">
        <v>0</v>
      </c>
      <c r="D255" s="160">
        <v>0</v>
      </c>
      <c r="E255" s="160">
        <v>0</v>
      </c>
      <c r="F255" s="160">
        <v>0</v>
      </c>
      <c r="G255" s="160">
        <v>0</v>
      </c>
      <c r="H255" s="160">
        <v>0</v>
      </c>
      <c r="I255" s="160">
        <v>0</v>
      </c>
      <c r="J255" s="160">
        <v>0</v>
      </c>
      <c r="K255" s="160">
        <v>0</v>
      </c>
      <c r="L255" s="160">
        <v>0</v>
      </c>
      <c r="M255" s="160">
        <v>0</v>
      </c>
      <c r="N255" s="160">
        <v>0</v>
      </c>
      <c r="O255" s="160">
        <v>0</v>
      </c>
      <c r="Q255" s="73">
        <v>5</v>
      </c>
      <c r="R255" s="20" t="s">
        <v>1156</v>
      </c>
      <c r="S255" s="20" t="s">
        <v>1210</v>
      </c>
      <c r="U255" s="74">
        <f t="shared" si="156"/>
        <v>0</v>
      </c>
      <c r="V255" s="74">
        <f t="shared" si="157"/>
        <v>0</v>
      </c>
      <c r="W255" s="74">
        <f t="shared" si="158"/>
        <v>0</v>
      </c>
      <c r="X255" s="74">
        <f t="shared" si="159"/>
        <v>0</v>
      </c>
      <c r="Y255" s="74">
        <f t="shared" si="160"/>
        <v>0</v>
      </c>
      <c r="Z255" s="74">
        <f t="shared" si="161"/>
        <v>0</v>
      </c>
      <c r="AA255" s="74">
        <f t="shared" si="162"/>
        <v>0</v>
      </c>
      <c r="AB255" s="74">
        <f t="shared" si="163"/>
        <v>0</v>
      </c>
      <c r="AC255" s="74">
        <f t="shared" si="164"/>
        <v>0</v>
      </c>
      <c r="AD255" s="74">
        <f t="shared" si="165"/>
        <v>0</v>
      </c>
      <c r="AE255" s="74">
        <f t="shared" si="166"/>
        <v>0</v>
      </c>
      <c r="AF255" s="74">
        <f t="shared" si="167"/>
        <v>0</v>
      </c>
      <c r="AG255" s="74">
        <f t="shared" si="168"/>
        <v>0</v>
      </c>
      <c r="AH255" s="6" t="s">
        <v>55</v>
      </c>
    </row>
    <row r="256" spans="1:34">
      <c r="A256" s="159" t="s">
        <v>1822</v>
      </c>
      <c r="B256" s="155" t="s">
        <v>1823</v>
      </c>
      <c r="C256" s="160">
        <v>0</v>
      </c>
      <c r="D256" s="160">
        <v>0</v>
      </c>
      <c r="E256" s="160">
        <v>0</v>
      </c>
      <c r="F256" s="160">
        <v>0</v>
      </c>
      <c r="G256" s="160">
        <v>0</v>
      </c>
      <c r="H256" s="160">
        <v>0</v>
      </c>
      <c r="I256" s="160">
        <v>0</v>
      </c>
      <c r="J256" s="160">
        <v>0</v>
      </c>
      <c r="K256" s="160">
        <v>0</v>
      </c>
      <c r="L256" s="160">
        <v>0</v>
      </c>
      <c r="M256" s="160">
        <v>0</v>
      </c>
      <c r="N256" s="160">
        <v>0</v>
      </c>
      <c r="O256" s="160">
        <v>0</v>
      </c>
      <c r="Q256" s="73">
        <v>5</v>
      </c>
      <c r="R256" s="20" t="s">
        <v>1156</v>
      </c>
      <c r="S256" s="20" t="s">
        <v>1210</v>
      </c>
      <c r="U256" s="74">
        <f t="shared" si="156"/>
        <v>0</v>
      </c>
      <c r="V256" s="74">
        <f t="shared" si="157"/>
        <v>0</v>
      </c>
      <c r="W256" s="74">
        <f t="shared" si="158"/>
        <v>0</v>
      </c>
      <c r="X256" s="74">
        <f t="shared" si="159"/>
        <v>0</v>
      </c>
      <c r="Y256" s="74">
        <f t="shared" si="160"/>
        <v>0</v>
      </c>
      <c r="Z256" s="74">
        <f t="shared" si="161"/>
        <v>0</v>
      </c>
      <c r="AA256" s="74">
        <f t="shared" si="162"/>
        <v>0</v>
      </c>
      <c r="AB256" s="74">
        <f t="shared" si="163"/>
        <v>0</v>
      </c>
      <c r="AC256" s="74">
        <f t="shared" si="164"/>
        <v>0</v>
      </c>
      <c r="AD256" s="74">
        <f t="shared" si="165"/>
        <v>0</v>
      </c>
      <c r="AE256" s="74">
        <f t="shared" si="166"/>
        <v>0</v>
      </c>
      <c r="AF256" s="74">
        <f t="shared" si="167"/>
        <v>0</v>
      </c>
      <c r="AG256" s="74">
        <f t="shared" si="168"/>
        <v>0</v>
      </c>
      <c r="AH256" s="6" t="s">
        <v>55</v>
      </c>
    </row>
    <row r="257" spans="1:34">
      <c r="A257" s="159" t="s">
        <v>1824</v>
      </c>
      <c r="B257" s="155" t="s">
        <v>1825</v>
      </c>
      <c r="C257" s="160">
        <v>0</v>
      </c>
      <c r="D257" s="160">
        <v>0</v>
      </c>
      <c r="E257" s="160">
        <v>0</v>
      </c>
      <c r="F257" s="160">
        <v>0</v>
      </c>
      <c r="G257" s="160">
        <v>0</v>
      </c>
      <c r="H257" s="160">
        <v>0</v>
      </c>
      <c r="I257" s="160">
        <v>0</v>
      </c>
      <c r="J257" s="160">
        <v>0</v>
      </c>
      <c r="K257" s="160">
        <v>0</v>
      </c>
      <c r="L257" s="160">
        <v>0</v>
      </c>
      <c r="M257" s="160">
        <v>0</v>
      </c>
      <c r="N257" s="160">
        <v>0</v>
      </c>
      <c r="O257" s="160">
        <v>0</v>
      </c>
      <c r="Q257" s="73">
        <v>5</v>
      </c>
      <c r="R257" s="20" t="s">
        <v>1156</v>
      </c>
      <c r="S257" s="20" t="s">
        <v>1210</v>
      </c>
      <c r="U257" s="74">
        <f t="shared" si="156"/>
        <v>0</v>
      </c>
      <c r="V257" s="74">
        <f t="shared" si="157"/>
        <v>0</v>
      </c>
      <c r="W257" s="74">
        <f t="shared" si="158"/>
        <v>0</v>
      </c>
      <c r="X257" s="74">
        <f t="shared" si="159"/>
        <v>0</v>
      </c>
      <c r="Y257" s="74">
        <f t="shared" si="160"/>
        <v>0</v>
      </c>
      <c r="Z257" s="74">
        <f t="shared" si="161"/>
        <v>0</v>
      </c>
      <c r="AA257" s="74">
        <f t="shared" si="162"/>
        <v>0</v>
      </c>
      <c r="AB257" s="74">
        <f t="shared" si="163"/>
        <v>0</v>
      </c>
      <c r="AC257" s="74">
        <f t="shared" si="164"/>
        <v>0</v>
      </c>
      <c r="AD257" s="74">
        <f t="shared" si="165"/>
        <v>0</v>
      </c>
      <c r="AE257" s="74">
        <f t="shared" si="166"/>
        <v>0</v>
      </c>
      <c r="AF257" s="74">
        <f t="shared" si="167"/>
        <v>0</v>
      </c>
      <c r="AG257" s="74">
        <f t="shared" si="168"/>
        <v>0</v>
      </c>
      <c r="AH257" s="6" t="s">
        <v>55</v>
      </c>
    </row>
    <row r="258" spans="1:34">
      <c r="A258" s="159" t="s">
        <v>1826</v>
      </c>
      <c r="B258" s="155" t="s">
        <v>1827</v>
      </c>
      <c r="C258" s="160">
        <v>0</v>
      </c>
      <c r="D258" s="160">
        <v>5</v>
      </c>
      <c r="E258" s="160">
        <v>360.21</v>
      </c>
      <c r="F258" s="160">
        <v>321.05</v>
      </c>
      <c r="G258" s="160">
        <v>304.41000000000003</v>
      </c>
      <c r="H258" s="160">
        <v>0</v>
      </c>
      <c r="I258" s="160">
        <v>226.48</v>
      </c>
      <c r="J258" s="160">
        <v>0</v>
      </c>
      <c r="K258" s="160">
        <v>0</v>
      </c>
      <c r="L258" s="160">
        <v>0</v>
      </c>
      <c r="M258" s="160">
        <v>1077.21</v>
      </c>
      <c r="N258" s="160">
        <v>0</v>
      </c>
      <c r="O258" s="160">
        <v>2294.36</v>
      </c>
      <c r="Q258" s="73">
        <v>5</v>
      </c>
      <c r="R258" s="20" t="s">
        <v>1156</v>
      </c>
      <c r="S258" s="20" t="s">
        <v>1210</v>
      </c>
      <c r="U258" s="74">
        <f t="shared" si="156"/>
        <v>0</v>
      </c>
      <c r="V258" s="74">
        <f t="shared" si="157"/>
        <v>-5</v>
      </c>
      <c r="W258" s="74">
        <f t="shared" si="158"/>
        <v>-360.21</v>
      </c>
      <c r="X258" s="74">
        <f t="shared" si="159"/>
        <v>-321.05</v>
      </c>
      <c r="Y258" s="74">
        <f t="shared" si="160"/>
        <v>-304.41000000000003</v>
      </c>
      <c r="Z258" s="74">
        <f t="shared" si="161"/>
        <v>0</v>
      </c>
      <c r="AA258" s="74">
        <f t="shared" si="162"/>
        <v>-226.48</v>
      </c>
      <c r="AB258" s="74">
        <f t="shared" si="163"/>
        <v>0</v>
      </c>
      <c r="AC258" s="74">
        <f t="shared" si="164"/>
        <v>0</v>
      </c>
      <c r="AD258" s="74">
        <f t="shared" si="165"/>
        <v>0</v>
      </c>
      <c r="AE258" s="74">
        <f t="shared" si="166"/>
        <v>-1077.21</v>
      </c>
      <c r="AF258" s="74">
        <f t="shared" si="167"/>
        <v>0</v>
      </c>
      <c r="AG258" s="74">
        <f t="shared" si="168"/>
        <v>-2294.36</v>
      </c>
      <c r="AH258" s="6" t="s">
        <v>55</v>
      </c>
    </row>
    <row r="259" spans="1:34">
      <c r="A259" s="159" t="s">
        <v>1828</v>
      </c>
      <c r="B259" s="155" t="s">
        <v>1829</v>
      </c>
      <c r="C259" s="160">
        <v>0</v>
      </c>
      <c r="D259" s="160">
        <v>0</v>
      </c>
      <c r="E259" s="160">
        <v>0</v>
      </c>
      <c r="F259" s="160">
        <v>0</v>
      </c>
      <c r="G259" s="160">
        <v>0</v>
      </c>
      <c r="H259" s="160">
        <v>0</v>
      </c>
      <c r="I259" s="160">
        <v>0</v>
      </c>
      <c r="J259" s="160">
        <v>0</v>
      </c>
      <c r="K259" s="160">
        <v>0</v>
      </c>
      <c r="L259" s="160">
        <v>0</v>
      </c>
      <c r="M259" s="160">
        <v>0</v>
      </c>
      <c r="N259" s="160">
        <v>0</v>
      </c>
      <c r="O259" s="160">
        <v>0</v>
      </c>
      <c r="Q259" s="73">
        <v>5</v>
      </c>
      <c r="R259" s="20" t="s">
        <v>1156</v>
      </c>
      <c r="S259" s="20" t="s">
        <v>1210</v>
      </c>
      <c r="U259" s="74">
        <f t="shared" si="156"/>
        <v>0</v>
      </c>
      <c r="V259" s="74">
        <f t="shared" si="157"/>
        <v>0</v>
      </c>
      <c r="W259" s="74">
        <f t="shared" si="158"/>
        <v>0</v>
      </c>
      <c r="X259" s="74">
        <f t="shared" si="159"/>
        <v>0</v>
      </c>
      <c r="Y259" s="74">
        <f t="shared" si="160"/>
        <v>0</v>
      </c>
      <c r="Z259" s="74">
        <f t="shared" si="161"/>
        <v>0</v>
      </c>
      <c r="AA259" s="74">
        <f t="shared" si="162"/>
        <v>0</v>
      </c>
      <c r="AB259" s="74">
        <f t="shared" si="163"/>
        <v>0</v>
      </c>
      <c r="AC259" s="74">
        <f t="shared" si="164"/>
        <v>0</v>
      </c>
      <c r="AD259" s="74">
        <f t="shared" si="165"/>
        <v>0</v>
      </c>
      <c r="AE259" s="74">
        <f t="shared" si="166"/>
        <v>0</v>
      </c>
      <c r="AF259" s="74">
        <f t="shared" si="167"/>
        <v>0</v>
      </c>
      <c r="AG259" s="74">
        <f t="shared" si="168"/>
        <v>0</v>
      </c>
      <c r="AH259" s="6" t="s">
        <v>55</v>
      </c>
    </row>
    <row r="260" spans="1:34">
      <c r="A260" s="159" t="s">
        <v>1830</v>
      </c>
      <c r="B260" s="155" t="s">
        <v>1831</v>
      </c>
      <c r="C260" s="160">
        <v>0</v>
      </c>
      <c r="D260" s="160">
        <v>0</v>
      </c>
      <c r="E260" s="160">
        <v>0</v>
      </c>
      <c r="F260" s="160">
        <v>0</v>
      </c>
      <c r="G260" s="160">
        <v>0</v>
      </c>
      <c r="H260" s="160">
        <v>0</v>
      </c>
      <c r="I260" s="160">
        <v>0</v>
      </c>
      <c r="J260" s="160">
        <v>0</v>
      </c>
      <c r="K260" s="160">
        <v>0</v>
      </c>
      <c r="L260" s="160">
        <v>0</v>
      </c>
      <c r="M260" s="160">
        <v>0</v>
      </c>
      <c r="N260" s="160">
        <v>0</v>
      </c>
      <c r="O260" s="160">
        <v>0</v>
      </c>
      <c r="Q260" s="73">
        <v>5</v>
      </c>
      <c r="R260" s="20" t="s">
        <v>1156</v>
      </c>
      <c r="S260" s="20" t="s">
        <v>1210</v>
      </c>
      <c r="U260" s="74">
        <f t="shared" si="156"/>
        <v>0</v>
      </c>
      <c r="V260" s="74">
        <f t="shared" si="157"/>
        <v>0</v>
      </c>
      <c r="W260" s="74">
        <f t="shared" si="158"/>
        <v>0</v>
      </c>
      <c r="X260" s="74">
        <f t="shared" si="159"/>
        <v>0</v>
      </c>
      <c r="Y260" s="74">
        <f t="shared" si="160"/>
        <v>0</v>
      </c>
      <c r="Z260" s="74">
        <f t="shared" si="161"/>
        <v>0</v>
      </c>
      <c r="AA260" s="74">
        <f t="shared" si="162"/>
        <v>0</v>
      </c>
      <c r="AB260" s="74">
        <f t="shared" si="163"/>
        <v>0</v>
      </c>
      <c r="AC260" s="74">
        <f t="shared" si="164"/>
        <v>0</v>
      </c>
      <c r="AD260" s="74">
        <f t="shared" si="165"/>
        <v>0</v>
      </c>
      <c r="AE260" s="74">
        <f t="shared" si="166"/>
        <v>0</v>
      </c>
      <c r="AF260" s="74">
        <f t="shared" si="167"/>
        <v>0</v>
      </c>
      <c r="AG260" s="74">
        <f t="shared" si="168"/>
        <v>0</v>
      </c>
      <c r="AH260" s="6" t="s">
        <v>55</v>
      </c>
    </row>
    <row r="261" spans="1:34">
      <c r="A261" s="159" t="s">
        <v>1832</v>
      </c>
      <c r="B261" s="155" t="s">
        <v>1833</v>
      </c>
      <c r="C261" s="160">
        <v>0</v>
      </c>
      <c r="D261" s="160">
        <v>0</v>
      </c>
      <c r="E261" s="160">
        <v>0</v>
      </c>
      <c r="F261" s="160">
        <v>0</v>
      </c>
      <c r="G261" s="160">
        <v>0</v>
      </c>
      <c r="H261" s="160">
        <v>0</v>
      </c>
      <c r="I261" s="160">
        <v>0</v>
      </c>
      <c r="J261" s="160">
        <v>0</v>
      </c>
      <c r="K261" s="160">
        <v>0</v>
      </c>
      <c r="L261" s="160">
        <v>0</v>
      </c>
      <c r="M261" s="160">
        <v>0</v>
      </c>
      <c r="N261" s="160">
        <v>0</v>
      </c>
      <c r="O261" s="160">
        <v>0</v>
      </c>
      <c r="Q261" s="75">
        <v>5</v>
      </c>
      <c r="R261" s="76" t="str">
        <f>R260</f>
        <v>Tides on Westcreek</v>
      </c>
      <c r="S261" s="76" t="str">
        <f>S260</f>
        <v>TOW</v>
      </c>
      <c r="T261" s="75">
        <f>T260</f>
        <v>0</v>
      </c>
      <c r="U261" s="77">
        <f t="shared" ref="U261:AG261" si="169">SUM(U241:U260)</f>
        <v>-5371.69</v>
      </c>
      <c r="V261" s="77">
        <f t="shared" si="169"/>
        <v>-6958.58</v>
      </c>
      <c r="W261" s="77">
        <f t="shared" si="169"/>
        <v>-8827.4499999999989</v>
      </c>
      <c r="X261" s="77">
        <f t="shared" si="169"/>
        <v>-6435.04</v>
      </c>
      <c r="Y261" s="77">
        <f t="shared" si="169"/>
        <v>-6825.2199999999993</v>
      </c>
      <c r="Z261" s="77">
        <f t="shared" si="169"/>
        <v>-8211.4</v>
      </c>
      <c r="AA261" s="77">
        <f t="shared" si="169"/>
        <v>-7501.59</v>
      </c>
      <c r="AB261" s="77">
        <f t="shared" si="169"/>
        <v>-7175.3600000000006</v>
      </c>
      <c r="AC261" s="77">
        <f t="shared" si="169"/>
        <v>-6530.18</v>
      </c>
      <c r="AD261" s="77">
        <f t="shared" si="169"/>
        <v>-8188.28</v>
      </c>
      <c r="AE261" s="77">
        <f t="shared" si="169"/>
        <v>-8081.7699999999995</v>
      </c>
      <c r="AF261" s="77">
        <f t="shared" si="169"/>
        <v>-6208.2199999999993</v>
      </c>
      <c r="AG261" s="77">
        <f t="shared" si="169"/>
        <v>-86314.78</v>
      </c>
      <c r="AH261" s="6" t="s">
        <v>55</v>
      </c>
    </row>
    <row r="262" spans="1:34">
      <c r="A262" s="159" t="s">
        <v>1834</v>
      </c>
      <c r="B262" s="155" t="s">
        <v>1835</v>
      </c>
      <c r="C262" s="160">
        <v>0</v>
      </c>
      <c r="D262" s="160">
        <v>11.35</v>
      </c>
      <c r="E262" s="160">
        <v>33.51</v>
      </c>
      <c r="F262" s="160">
        <v>0</v>
      </c>
      <c r="G262" s="160">
        <v>0</v>
      </c>
      <c r="H262" s="160">
        <v>0</v>
      </c>
      <c r="I262" s="160">
        <v>220.46</v>
      </c>
      <c r="J262" s="160">
        <v>0</v>
      </c>
      <c r="K262" s="160">
        <v>0</v>
      </c>
      <c r="L262" s="160">
        <v>368.14</v>
      </c>
      <c r="M262" s="160">
        <v>-211.38</v>
      </c>
      <c r="N262" s="160">
        <v>103.19</v>
      </c>
      <c r="O262" s="160">
        <v>525.27</v>
      </c>
      <c r="AH262" s="6" t="s">
        <v>55</v>
      </c>
    </row>
    <row r="263" spans="1:34">
      <c r="A263" s="159" t="s">
        <v>1836</v>
      </c>
      <c r="B263" s="155" t="s">
        <v>1837</v>
      </c>
      <c r="C263" s="160">
        <v>0</v>
      </c>
      <c r="D263" s="160">
        <v>68.650000000000006</v>
      </c>
      <c r="E263" s="160">
        <v>41.01</v>
      </c>
      <c r="F263" s="160">
        <v>0</v>
      </c>
      <c r="G263" s="160">
        <v>117.84</v>
      </c>
      <c r="H263" s="160">
        <v>0</v>
      </c>
      <c r="I263" s="160">
        <v>0</v>
      </c>
      <c r="J263" s="160">
        <v>29.17</v>
      </c>
      <c r="K263" s="160">
        <v>16.91</v>
      </c>
      <c r="L263" s="160">
        <v>221.12</v>
      </c>
      <c r="M263" s="160">
        <v>271.85000000000002</v>
      </c>
      <c r="N263" s="160">
        <v>45.24</v>
      </c>
      <c r="O263" s="160">
        <v>811.79</v>
      </c>
      <c r="AH263" s="6" t="s">
        <v>55</v>
      </c>
    </row>
    <row r="264" spans="1:34">
      <c r="A264" s="159" t="s">
        <v>458</v>
      </c>
      <c r="B264" s="155" t="s">
        <v>1838</v>
      </c>
      <c r="C264" s="160">
        <v>0</v>
      </c>
      <c r="D264" s="160">
        <v>0</v>
      </c>
      <c r="E264" s="160">
        <v>0</v>
      </c>
      <c r="F264" s="160">
        <v>0</v>
      </c>
      <c r="G264" s="160">
        <v>0</v>
      </c>
      <c r="H264" s="160">
        <v>0</v>
      </c>
      <c r="I264" s="160">
        <v>0</v>
      </c>
      <c r="J264" s="160">
        <v>0</v>
      </c>
      <c r="K264" s="160">
        <v>0</v>
      </c>
      <c r="L264" s="160">
        <v>0</v>
      </c>
      <c r="M264" s="160">
        <v>0</v>
      </c>
      <c r="N264" s="160">
        <v>0</v>
      </c>
      <c r="O264" s="160">
        <v>0</v>
      </c>
      <c r="Q264" s="73">
        <v>5</v>
      </c>
      <c r="R264" s="20" t="s">
        <v>1156</v>
      </c>
      <c r="S264" s="20" t="s">
        <v>1210</v>
      </c>
      <c r="U264" s="74">
        <f t="shared" ref="U264:U299" si="170">IF(5 = Q264, C264 * -1, C264)</f>
        <v>0</v>
      </c>
      <c r="V264" s="74">
        <f t="shared" ref="V264:V299" si="171">IF(5 = Q264, D264 * -1, D264)</f>
        <v>0</v>
      </c>
      <c r="W264" s="74">
        <f t="shared" ref="W264:W299" si="172">IF(5 = Q264, E264 * -1, E264)</f>
        <v>0</v>
      </c>
      <c r="X264" s="74">
        <f t="shared" ref="X264:X299" si="173">IF(5 = Q264, F264 * -1, F264)</f>
        <v>0</v>
      </c>
      <c r="Y264" s="74">
        <f t="shared" ref="Y264:Y299" si="174">IF(5 = Q264, G264 * -1, G264)</f>
        <v>0</v>
      </c>
      <c r="Z264" s="74">
        <f t="shared" ref="Z264:Z299" si="175">IF(5 = Q264, H264 * -1, H264)</f>
        <v>0</v>
      </c>
      <c r="AA264" s="74">
        <f t="shared" ref="AA264:AA299" si="176">IF(5 = Q264, I264 * -1, I264)</f>
        <v>0</v>
      </c>
      <c r="AB264" s="74">
        <f t="shared" ref="AB264:AB299" si="177">IF(5 = Q264, J264 * -1, J264)</f>
        <v>0</v>
      </c>
      <c r="AC264" s="74">
        <f t="shared" ref="AC264:AC299" si="178">IF(5 = Q264, K264 * -1, K264)</f>
        <v>0</v>
      </c>
      <c r="AD264" s="74">
        <f t="shared" ref="AD264:AD299" si="179">IF(5 = Q264, L264 * -1, L264)</f>
        <v>0</v>
      </c>
      <c r="AE264" s="74">
        <f t="shared" ref="AE264:AE299" si="180">IF(5 = Q264, M264 * -1, M264)</f>
        <v>0</v>
      </c>
      <c r="AF264" s="74">
        <f t="shared" ref="AF264:AF299" si="181">IF(5 = Q264, N264 * -1, N264)</f>
        <v>0</v>
      </c>
      <c r="AG264" s="74">
        <f t="shared" ref="AG264:AG299" si="182">IF(5 = Q264, O264 * -1, O264)</f>
        <v>0</v>
      </c>
      <c r="AH264" s="6" t="s">
        <v>55</v>
      </c>
    </row>
    <row r="265" spans="1:34">
      <c r="A265" s="159" t="s">
        <v>462</v>
      </c>
      <c r="B265" s="155" t="s">
        <v>1839</v>
      </c>
      <c r="C265" s="160">
        <v>0</v>
      </c>
      <c r="D265" s="160">
        <v>0</v>
      </c>
      <c r="E265" s="160">
        <v>0</v>
      </c>
      <c r="F265" s="160">
        <v>0</v>
      </c>
      <c r="G265" s="160">
        <v>0</v>
      </c>
      <c r="H265" s="160">
        <v>0</v>
      </c>
      <c r="I265" s="160">
        <v>0</v>
      </c>
      <c r="J265" s="160">
        <v>0</v>
      </c>
      <c r="K265" s="160">
        <v>0</v>
      </c>
      <c r="L265" s="160">
        <v>0</v>
      </c>
      <c r="M265" s="160">
        <v>0</v>
      </c>
      <c r="N265" s="160">
        <v>0</v>
      </c>
      <c r="O265" s="160">
        <v>0</v>
      </c>
      <c r="Q265" s="73">
        <v>5</v>
      </c>
      <c r="R265" s="20" t="s">
        <v>1156</v>
      </c>
      <c r="S265" s="20" t="s">
        <v>1210</v>
      </c>
      <c r="U265" s="74">
        <f t="shared" si="170"/>
        <v>0</v>
      </c>
      <c r="V265" s="74">
        <f t="shared" si="171"/>
        <v>0</v>
      </c>
      <c r="W265" s="74">
        <f t="shared" si="172"/>
        <v>0</v>
      </c>
      <c r="X265" s="74">
        <f t="shared" si="173"/>
        <v>0</v>
      </c>
      <c r="Y265" s="74">
        <f t="shared" si="174"/>
        <v>0</v>
      </c>
      <c r="Z265" s="74">
        <f t="shared" si="175"/>
        <v>0</v>
      </c>
      <c r="AA265" s="74">
        <f t="shared" si="176"/>
        <v>0</v>
      </c>
      <c r="AB265" s="74">
        <f t="shared" si="177"/>
        <v>0</v>
      </c>
      <c r="AC265" s="74">
        <f t="shared" si="178"/>
        <v>0</v>
      </c>
      <c r="AD265" s="74">
        <f t="shared" si="179"/>
        <v>0</v>
      </c>
      <c r="AE265" s="74">
        <f t="shared" si="180"/>
        <v>0</v>
      </c>
      <c r="AF265" s="74">
        <f t="shared" si="181"/>
        <v>0</v>
      </c>
      <c r="AG265" s="74">
        <f t="shared" si="182"/>
        <v>0</v>
      </c>
      <c r="AH265" s="6" t="s">
        <v>55</v>
      </c>
    </row>
    <row r="266" spans="1:34">
      <c r="A266" s="159" t="s">
        <v>1840</v>
      </c>
      <c r="B266" s="155" t="s">
        <v>1841</v>
      </c>
      <c r="C266" s="160">
        <v>0</v>
      </c>
      <c r="D266" s="160">
        <v>0</v>
      </c>
      <c r="E266" s="160">
        <v>0</v>
      </c>
      <c r="F266" s="160">
        <v>158.9</v>
      </c>
      <c r="G266" s="160">
        <v>190</v>
      </c>
      <c r="H266" s="160">
        <v>190</v>
      </c>
      <c r="I266" s="160">
        <v>150</v>
      </c>
      <c r="J266" s="160">
        <v>0</v>
      </c>
      <c r="K266" s="160">
        <v>0</v>
      </c>
      <c r="L266" s="160">
        <v>0</v>
      </c>
      <c r="M266" s="160">
        <v>0</v>
      </c>
      <c r="N266" s="160">
        <v>95</v>
      </c>
      <c r="O266" s="160">
        <v>783.9</v>
      </c>
      <c r="Q266" s="73">
        <v>5</v>
      </c>
      <c r="R266" s="20" t="s">
        <v>1156</v>
      </c>
      <c r="S266" s="20" t="s">
        <v>1210</v>
      </c>
      <c r="U266" s="74">
        <f t="shared" si="170"/>
        <v>0</v>
      </c>
      <c r="V266" s="74">
        <f t="shared" si="171"/>
        <v>0</v>
      </c>
      <c r="W266" s="74">
        <f t="shared" si="172"/>
        <v>0</v>
      </c>
      <c r="X266" s="74">
        <f t="shared" si="173"/>
        <v>-158.9</v>
      </c>
      <c r="Y266" s="74">
        <f t="shared" si="174"/>
        <v>-190</v>
      </c>
      <c r="Z266" s="74">
        <f t="shared" si="175"/>
        <v>-190</v>
      </c>
      <c r="AA266" s="74">
        <f t="shared" si="176"/>
        <v>-150</v>
      </c>
      <c r="AB266" s="74">
        <f t="shared" si="177"/>
        <v>0</v>
      </c>
      <c r="AC266" s="74">
        <f t="shared" si="178"/>
        <v>0</v>
      </c>
      <c r="AD266" s="74">
        <f t="shared" si="179"/>
        <v>0</v>
      </c>
      <c r="AE266" s="74">
        <f t="shared" si="180"/>
        <v>0</v>
      </c>
      <c r="AF266" s="74">
        <f t="shared" si="181"/>
        <v>-95</v>
      </c>
      <c r="AG266" s="74">
        <f t="shared" si="182"/>
        <v>-783.9</v>
      </c>
      <c r="AH266" s="6" t="s">
        <v>55</v>
      </c>
    </row>
    <row r="267" spans="1:34">
      <c r="A267" s="159" t="s">
        <v>1842</v>
      </c>
      <c r="B267" s="155" t="s">
        <v>1843</v>
      </c>
      <c r="C267" s="160">
        <v>0</v>
      </c>
      <c r="D267" s="160">
        <v>0</v>
      </c>
      <c r="E267" s="160">
        <v>0</v>
      </c>
      <c r="F267" s="160">
        <v>0</v>
      </c>
      <c r="G267" s="160">
        <v>0</v>
      </c>
      <c r="H267" s="160">
        <v>0</v>
      </c>
      <c r="I267" s="160">
        <v>0</v>
      </c>
      <c r="J267" s="160">
        <v>0</v>
      </c>
      <c r="K267" s="160">
        <v>0</v>
      </c>
      <c r="L267" s="160">
        <v>0</v>
      </c>
      <c r="M267" s="160">
        <v>0</v>
      </c>
      <c r="N267" s="160">
        <v>0</v>
      </c>
      <c r="O267" s="160">
        <v>0</v>
      </c>
      <c r="Q267" s="73">
        <v>5</v>
      </c>
      <c r="R267" s="20" t="s">
        <v>1156</v>
      </c>
      <c r="S267" s="20" t="s">
        <v>1210</v>
      </c>
      <c r="U267" s="74">
        <f t="shared" si="170"/>
        <v>0</v>
      </c>
      <c r="V267" s="74">
        <f t="shared" si="171"/>
        <v>0</v>
      </c>
      <c r="W267" s="74">
        <f t="shared" si="172"/>
        <v>0</v>
      </c>
      <c r="X267" s="74">
        <f t="shared" si="173"/>
        <v>0</v>
      </c>
      <c r="Y267" s="74">
        <f t="shared" si="174"/>
        <v>0</v>
      </c>
      <c r="Z267" s="74">
        <f t="shared" si="175"/>
        <v>0</v>
      </c>
      <c r="AA267" s="74">
        <f t="shared" si="176"/>
        <v>0</v>
      </c>
      <c r="AB267" s="74">
        <f t="shared" si="177"/>
        <v>0</v>
      </c>
      <c r="AC267" s="74">
        <f t="shared" si="178"/>
        <v>0</v>
      </c>
      <c r="AD267" s="74">
        <f t="shared" si="179"/>
        <v>0</v>
      </c>
      <c r="AE267" s="74">
        <f t="shared" si="180"/>
        <v>0</v>
      </c>
      <c r="AF267" s="74">
        <f t="shared" si="181"/>
        <v>0</v>
      </c>
      <c r="AG267" s="74">
        <f t="shared" si="182"/>
        <v>0</v>
      </c>
      <c r="AH267" s="6" t="s">
        <v>55</v>
      </c>
    </row>
    <row r="268" spans="1:34">
      <c r="A268" s="159" t="s">
        <v>1844</v>
      </c>
      <c r="B268" s="155" t="s">
        <v>1845</v>
      </c>
      <c r="C268" s="160">
        <v>0</v>
      </c>
      <c r="D268" s="160">
        <v>0</v>
      </c>
      <c r="E268" s="160">
        <v>0</v>
      </c>
      <c r="F268" s="160">
        <v>0</v>
      </c>
      <c r="G268" s="160">
        <v>0</v>
      </c>
      <c r="H268" s="160">
        <v>0</v>
      </c>
      <c r="I268" s="160">
        <v>0</v>
      </c>
      <c r="J268" s="160">
        <v>0</v>
      </c>
      <c r="K268" s="160">
        <v>0</v>
      </c>
      <c r="L268" s="160">
        <v>0</v>
      </c>
      <c r="M268" s="160">
        <v>0</v>
      </c>
      <c r="N268" s="160">
        <v>0</v>
      </c>
      <c r="O268" s="160">
        <v>0</v>
      </c>
      <c r="Q268" s="73">
        <v>5</v>
      </c>
      <c r="R268" s="20" t="s">
        <v>1156</v>
      </c>
      <c r="S268" s="20" t="s">
        <v>1210</v>
      </c>
      <c r="U268" s="74">
        <f t="shared" si="170"/>
        <v>0</v>
      </c>
      <c r="V268" s="74">
        <f t="shared" si="171"/>
        <v>0</v>
      </c>
      <c r="W268" s="74">
        <f t="shared" si="172"/>
        <v>0</v>
      </c>
      <c r="X268" s="74">
        <f t="shared" si="173"/>
        <v>0</v>
      </c>
      <c r="Y268" s="74">
        <f t="shared" si="174"/>
        <v>0</v>
      </c>
      <c r="Z268" s="74">
        <f t="shared" si="175"/>
        <v>0</v>
      </c>
      <c r="AA268" s="74">
        <f t="shared" si="176"/>
        <v>0</v>
      </c>
      <c r="AB268" s="74">
        <f t="shared" si="177"/>
        <v>0</v>
      </c>
      <c r="AC268" s="74">
        <f t="shared" si="178"/>
        <v>0</v>
      </c>
      <c r="AD268" s="74">
        <f t="shared" si="179"/>
        <v>0</v>
      </c>
      <c r="AE268" s="74">
        <f t="shared" si="180"/>
        <v>0</v>
      </c>
      <c r="AF268" s="74">
        <f t="shared" si="181"/>
        <v>0</v>
      </c>
      <c r="AG268" s="74">
        <f t="shared" si="182"/>
        <v>0</v>
      </c>
      <c r="AH268" s="6" t="s">
        <v>55</v>
      </c>
    </row>
    <row r="269" spans="1:34">
      <c r="A269" s="159" t="s">
        <v>472</v>
      </c>
      <c r="B269" s="155" t="s">
        <v>1846</v>
      </c>
      <c r="C269" s="160">
        <v>0</v>
      </c>
      <c r="D269" s="160">
        <v>0</v>
      </c>
      <c r="E269" s="160">
        <v>0</v>
      </c>
      <c r="F269" s="160">
        <v>0</v>
      </c>
      <c r="G269" s="160">
        <v>0</v>
      </c>
      <c r="H269" s="160">
        <v>0</v>
      </c>
      <c r="I269" s="160">
        <v>0</v>
      </c>
      <c r="J269" s="160">
        <v>0</v>
      </c>
      <c r="K269" s="160">
        <v>0</v>
      </c>
      <c r="L269" s="160">
        <v>0</v>
      </c>
      <c r="M269" s="160">
        <v>0</v>
      </c>
      <c r="N269" s="160">
        <v>0</v>
      </c>
      <c r="O269" s="160">
        <v>0</v>
      </c>
      <c r="Q269" s="73">
        <v>5</v>
      </c>
      <c r="R269" s="20" t="s">
        <v>1156</v>
      </c>
      <c r="S269" s="20" t="s">
        <v>1210</v>
      </c>
      <c r="U269" s="74">
        <f t="shared" si="170"/>
        <v>0</v>
      </c>
      <c r="V269" s="74">
        <f t="shared" si="171"/>
        <v>0</v>
      </c>
      <c r="W269" s="74">
        <f t="shared" si="172"/>
        <v>0</v>
      </c>
      <c r="X269" s="74">
        <f t="shared" si="173"/>
        <v>0</v>
      </c>
      <c r="Y269" s="74">
        <f t="shared" si="174"/>
        <v>0</v>
      </c>
      <c r="Z269" s="74">
        <f t="shared" si="175"/>
        <v>0</v>
      </c>
      <c r="AA269" s="74">
        <f t="shared" si="176"/>
        <v>0</v>
      </c>
      <c r="AB269" s="74">
        <f t="shared" si="177"/>
        <v>0</v>
      </c>
      <c r="AC269" s="74">
        <f t="shared" si="178"/>
        <v>0</v>
      </c>
      <c r="AD269" s="74">
        <f t="shared" si="179"/>
        <v>0</v>
      </c>
      <c r="AE269" s="74">
        <f t="shared" si="180"/>
        <v>0</v>
      </c>
      <c r="AF269" s="74">
        <f t="shared" si="181"/>
        <v>0</v>
      </c>
      <c r="AG269" s="74">
        <f t="shared" si="182"/>
        <v>0</v>
      </c>
      <c r="AH269" s="6" t="s">
        <v>55</v>
      </c>
    </row>
    <row r="270" spans="1:34">
      <c r="A270" s="159" t="s">
        <v>478</v>
      </c>
      <c r="B270" s="155" t="s">
        <v>1847</v>
      </c>
      <c r="C270" s="160">
        <v>0</v>
      </c>
      <c r="D270" s="160">
        <v>0</v>
      </c>
      <c r="E270" s="160">
        <v>0</v>
      </c>
      <c r="F270" s="160">
        <v>0</v>
      </c>
      <c r="G270" s="160">
        <v>0</v>
      </c>
      <c r="H270" s="160">
        <v>0</v>
      </c>
      <c r="I270" s="160">
        <v>0</v>
      </c>
      <c r="J270" s="160">
        <v>0</v>
      </c>
      <c r="K270" s="160">
        <v>0</v>
      </c>
      <c r="L270" s="160">
        <v>0</v>
      </c>
      <c r="M270" s="160">
        <v>0</v>
      </c>
      <c r="N270" s="160">
        <v>0</v>
      </c>
      <c r="O270" s="160">
        <v>0</v>
      </c>
      <c r="Q270" s="73">
        <v>5</v>
      </c>
      <c r="R270" s="20" t="s">
        <v>1156</v>
      </c>
      <c r="S270" s="20" t="s">
        <v>1210</v>
      </c>
      <c r="U270" s="74">
        <f t="shared" si="170"/>
        <v>0</v>
      </c>
      <c r="V270" s="74">
        <f t="shared" si="171"/>
        <v>0</v>
      </c>
      <c r="W270" s="74">
        <f t="shared" si="172"/>
        <v>0</v>
      </c>
      <c r="X270" s="74">
        <f t="shared" si="173"/>
        <v>0</v>
      </c>
      <c r="Y270" s="74">
        <f t="shared" si="174"/>
        <v>0</v>
      </c>
      <c r="Z270" s="74">
        <f t="shared" si="175"/>
        <v>0</v>
      </c>
      <c r="AA270" s="74">
        <f t="shared" si="176"/>
        <v>0</v>
      </c>
      <c r="AB270" s="74">
        <f t="shared" si="177"/>
        <v>0</v>
      </c>
      <c r="AC270" s="74">
        <f t="shared" si="178"/>
        <v>0</v>
      </c>
      <c r="AD270" s="74">
        <f t="shared" si="179"/>
        <v>0</v>
      </c>
      <c r="AE270" s="74">
        <f t="shared" si="180"/>
        <v>0</v>
      </c>
      <c r="AF270" s="74">
        <f t="shared" si="181"/>
        <v>0</v>
      </c>
      <c r="AG270" s="74">
        <f t="shared" si="182"/>
        <v>0</v>
      </c>
      <c r="AH270" s="6" t="s">
        <v>55</v>
      </c>
    </row>
    <row r="271" spans="1:34">
      <c r="A271" s="159" t="s">
        <v>1848</v>
      </c>
      <c r="B271" s="155" t="s">
        <v>1849</v>
      </c>
      <c r="C271" s="160">
        <v>204.28</v>
      </c>
      <c r="D271" s="160">
        <v>51.66</v>
      </c>
      <c r="E271" s="160">
        <v>0</v>
      </c>
      <c r="F271" s="160">
        <v>840</v>
      </c>
      <c r="G271" s="160">
        <v>0</v>
      </c>
      <c r="H271" s="160">
        <v>0</v>
      </c>
      <c r="I271" s="160">
        <v>0</v>
      </c>
      <c r="J271" s="160">
        <v>0</v>
      </c>
      <c r="K271" s="160">
        <v>319.27999999999997</v>
      </c>
      <c r="L271" s="160">
        <v>0</v>
      </c>
      <c r="M271" s="160">
        <v>-8.5500000000000007</v>
      </c>
      <c r="N271" s="160">
        <v>0</v>
      </c>
      <c r="O271" s="160">
        <v>1406.67</v>
      </c>
      <c r="Q271" s="73">
        <v>5</v>
      </c>
      <c r="R271" s="20" t="s">
        <v>1156</v>
      </c>
      <c r="S271" s="20" t="s">
        <v>1210</v>
      </c>
      <c r="U271" s="74">
        <f t="shared" si="170"/>
        <v>-204.28</v>
      </c>
      <c r="V271" s="74">
        <f t="shared" si="171"/>
        <v>-51.66</v>
      </c>
      <c r="W271" s="74">
        <f t="shared" si="172"/>
        <v>0</v>
      </c>
      <c r="X271" s="74">
        <f t="shared" si="173"/>
        <v>-840</v>
      </c>
      <c r="Y271" s="74">
        <f t="shared" si="174"/>
        <v>0</v>
      </c>
      <c r="Z271" s="74">
        <f t="shared" si="175"/>
        <v>0</v>
      </c>
      <c r="AA271" s="74">
        <f t="shared" si="176"/>
        <v>0</v>
      </c>
      <c r="AB271" s="74">
        <f t="shared" si="177"/>
        <v>0</v>
      </c>
      <c r="AC271" s="74">
        <f t="shared" si="178"/>
        <v>-319.27999999999997</v>
      </c>
      <c r="AD271" s="74">
        <f t="shared" si="179"/>
        <v>0</v>
      </c>
      <c r="AE271" s="74">
        <f t="shared" si="180"/>
        <v>8.5500000000000007</v>
      </c>
      <c r="AF271" s="74">
        <f t="shared" si="181"/>
        <v>0</v>
      </c>
      <c r="AG271" s="74">
        <f t="shared" si="182"/>
        <v>-1406.67</v>
      </c>
      <c r="AH271" s="6" t="s">
        <v>55</v>
      </c>
    </row>
    <row r="272" spans="1:34">
      <c r="A272" s="159" t="s">
        <v>484</v>
      </c>
      <c r="B272" s="155" t="s">
        <v>1850</v>
      </c>
      <c r="C272" s="160">
        <v>0</v>
      </c>
      <c r="D272" s="160">
        <v>0</v>
      </c>
      <c r="E272" s="160">
        <v>0</v>
      </c>
      <c r="F272" s="160">
        <v>0</v>
      </c>
      <c r="G272" s="160">
        <v>0</v>
      </c>
      <c r="H272" s="160">
        <v>0</v>
      </c>
      <c r="I272" s="160">
        <v>0</v>
      </c>
      <c r="J272" s="160">
        <v>0</v>
      </c>
      <c r="K272" s="160">
        <v>0</v>
      </c>
      <c r="L272" s="160">
        <v>0</v>
      </c>
      <c r="M272" s="160">
        <v>0</v>
      </c>
      <c r="N272" s="160">
        <v>0</v>
      </c>
      <c r="O272" s="160">
        <v>0</v>
      </c>
      <c r="Q272" s="73">
        <v>5</v>
      </c>
      <c r="R272" s="20" t="s">
        <v>1156</v>
      </c>
      <c r="S272" s="20" t="s">
        <v>1210</v>
      </c>
      <c r="U272" s="74">
        <f t="shared" si="170"/>
        <v>0</v>
      </c>
      <c r="V272" s="74">
        <f t="shared" si="171"/>
        <v>0</v>
      </c>
      <c r="W272" s="74">
        <f t="shared" si="172"/>
        <v>0</v>
      </c>
      <c r="X272" s="74">
        <f t="shared" si="173"/>
        <v>0</v>
      </c>
      <c r="Y272" s="74">
        <f t="shared" si="174"/>
        <v>0</v>
      </c>
      <c r="Z272" s="74">
        <f t="shared" si="175"/>
        <v>0</v>
      </c>
      <c r="AA272" s="74">
        <f t="shared" si="176"/>
        <v>0</v>
      </c>
      <c r="AB272" s="74">
        <f t="shared" si="177"/>
        <v>0</v>
      </c>
      <c r="AC272" s="74">
        <f t="shared" si="178"/>
        <v>0</v>
      </c>
      <c r="AD272" s="74">
        <f t="shared" si="179"/>
        <v>0</v>
      </c>
      <c r="AE272" s="74">
        <f t="shared" si="180"/>
        <v>0</v>
      </c>
      <c r="AF272" s="74">
        <f t="shared" si="181"/>
        <v>0</v>
      </c>
      <c r="AG272" s="74">
        <f t="shared" si="182"/>
        <v>0</v>
      </c>
      <c r="AH272" s="6" t="s">
        <v>55</v>
      </c>
    </row>
    <row r="273" spans="1:34">
      <c r="A273" s="159" t="s">
        <v>1851</v>
      </c>
      <c r="B273" s="155" t="s">
        <v>1852</v>
      </c>
      <c r="C273" s="160">
        <v>234.54</v>
      </c>
      <c r="D273" s="160">
        <v>0</v>
      </c>
      <c r="E273" s="160">
        <v>360.25</v>
      </c>
      <c r="F273" s="160">
        <v>88.37</v>
      </c>
      <c r="G273" s="160">
        <v>198.95</v>
      </c>
      <c r="H273" s="160">
        <v>176.78</v>
      </c>
      <c r="I273" s="160">
        <v>1123.1099999999999</v>
      </c>
      <c r="J273" s="160">
        <v>1065</v>
      </c>
      <c r="K273" s="160">
        <v>684.08</v>
      </c>
      <c r="L273" s="160">
        <v>390.9</v>
      </c>
      <c r="M273" s="160">
        <v>1024.6199999999999</v>
      </c>
      <c r="N273" s="160">
        <v>259.76</v>
      </c>
      <c r="O273" s="160">
        <v>5606.36</v>
      </c>
      <c r="Q273" s="73">
        <v>5</v>
      </c>
      <c r="R273" s="20" t="s">
        <v>1156</v>
      </c>
      <c r="S273" s="20" t="s">
        <v>1210</v>
      </c>
      <c r="U273" s="74">
        <f t="shared" si="170"/>
        <v>-234.54</v>
      </c>
      <c r="V273" s="74">
        <f t="shared" si="171"/>
        <v>0</v>
      </c>
      <c r="W273" s="74">
        <f t="shared" si="172"/>
        <v>-360.25</v>
      </c>
      <c r="X273" s="74">
        <f t="shared" si="173"/>
        <v>-88.37</v>
      </c>
      <c r="Y273" s="74">
        <f t="shared" si="174"/>
        <v>-198.95</v>
      </c>
      <c r="Z273" s="74">
        <f t="shared" si="175"/>
        <v>-176.78</v>
      </c>
      <c r="AA273" s="74">
        <f t="shared" si="176"/>
        <v>-1123.1099999999999</v>
      </c>
      <c r="AB273" s="74">
        <f t="shared" si="177"/>
        <v>-1065</v>
      </c>
      <c r="AC273" s="74">
        <f t="shared" si="178"/>
        <v>-684.08</v>
      </c>
      <c r="AD273" s="74">
        <f t="shared" si="179"/>
        <v>-390.9</v>
      </c>
      <c r="AE273" s="74">
        <f t="shared" si="180"/>
        <v>-1024.6199999999999</v>
      </c>
      <c r="AF273" s="74">
        <f t="shared" si="181"/>
        <v>-259.76</v>
      </c>
      <c r="AG273" s="74">
        <f t="shared" si="182"/>
        <v>-5606.36</v>
      </c>
      <c r="AH273" s="6" t="s">
        <v>55</v>
      </c>
    </row>
    <row r="274" spans="1:34">
      <c r="A274" s="159" t="s">
        <v>488</v>
      </c>
      <c r="B274" s="155" t="s">
        <v>1853</v>
      </c>
      <c r="C274" s="160">
        <v>350</v>
      </c>
      <c r="D274" s="160">
        <v>0</v>
      </c>
      <c r="E274" s="160">
        <v>0</v>
      </c>
      <c r="F274" s="160">
        <v>0</v>
      </c>
      <c r="G274" s="160">
        <v>0</v>
      </c>
      <c r="H274" s="160">
        <v>90.48</v>
      </c>
      <c r="I274" s="160">
        <v>0</v>
      </c>
      <c r="J274" s="160">
        <v>0</v>
      </c>
      <c r="K274" s="160">
        <v>0</v>
      </c>
      <c r="L274" s="160">
        <v>59.16</v>
      </c>
      <c r="M274" s="160">
        <v>0</v>
      </c>
      <c r="N274" s="160">
        <v>0</v>
      </c>
      <c r="O274" s="160">
        <v>499.64</v>
      </c>
      <c r="Q274" s="73">
        <v>5</v>
      </c>
      <c r="R274" s="20" t="s">
        <v>1156</v>
      </c>
      <c r="S274" s="20" t="s">
        <v>1210</v>
      </c>
      <c r="U274" s="74">
        <f t="shared" si="170"/>
        <v>-350</v>
      </c>
      <c r="V274" s="74">
        <f t="shared" si="171"/>
        <v>0</v>
      </c>
      <c r="W274" s="74">
        <f t="shared" si="172"/>
        <v>0</v>
      </c>
      <c r="X274" s="74">
        <f t="shared" si="173"/>
        <v>0</v>
      </c>
      <c r="Y274" s="74">
        <f t="shared" si="174"/>
        <v>0</v>
      </c>
      <c r="Z274" s="74">
        <f t="shared" si="175"/>
        <v>-90.48</v>
      </c>
      <c r="AA274" s="74">
        <f t="shared" si="176"/>
        <v>0</v>
      </c>
      <c r="AB274" s="74">
        <f t="shared" si="177"/>
        <v>0</v>
      </c>
      <c r="AC274" s="74">
        <f t="shared" si="178"/>
        <v>0</v>
      </c>
      <c r="AD274" s="74">
        <f t="shared" si="179"/>
        <v>-59.16</v>
      </c>
      <c r="AE274" s="74">
        <f t="shared" si="180"/>
        <v>0</v>
      </c>
      <c r="AF274" s="74">
        <f t="shared" si="181"/>
        <v>0</v>
      </c>
      <c r="AG274" s="74">
        <f t="shared" si="182"/>
        <v>-499.64</v>
      </c>
      <c r="AH274" s="6" t="s">
        <v>52</v>
      </c>
    </row>
    <row r="275" spans="1:34">
      <c r="A275" s="159" t="s">
        <v>504</v>
      </c>
      <c r="B275" s="155" t="s">
        <v>1854</v>
      </c>
      <c r="C275" s="160">
        <v>1600</v>
      </c>
      <c r="D275" s="160">
        <v>0</v>
      </c>
      <c r="E275" s="160">
        <v>0</v>
      </c>
      <c r="F275" s="160">
        <v>0</v>
      </c>
      <c r="G275" s="160">
        <v>140</v>
      </c>
      <c r="H275" s="160">
        <v>0</v>
      </c>
      <c r="I275" s="160">
        <v>104</v>
      </c>
      <c r="J275" s="160">
        <v>0</v>
      </c>
      <c r="K275" s="160">
        <v>140</v>
      </c>
      <c r="L275" s="160">
        <v>0</v>
      </c>
      <c r="M275" s="160">
        <v>1246</v>
      </c>
      <c r="N275" s="160">
        <v>165</v>
      </c>
      <c r="O275" s="160">
        <v>3395</v>
      </c>
      <c r="Q275" s="73">
        <v>5</v>
      </c>
      <c r="R275" s="20" t="s">
        <v>1156</v>
      </c>
      <c r="S275" s="20" t="s">
        <v>1210</v>
      </c>
      <c r="U275" s="74">
        <f t="shared" si="170"/>
        <v>-1600</v>
      </c>
      <c r="V275" s="74">
        <f t="shared" si="171"/>
        <v>0</v>
      </c>
      <c r="W275" s="74">
        <f t="shared" si="172"/>
        <v>0</v>
      </c>
      <c r="X275" s="74">
        <f t="shared" si="173"/>
        <v>0</v>
      </c>
      <c r="Y275" s="74">
        <f t="shared" si="174"/>
        <v>-140</v>
      </c>
      <c r="Z275" s="74">
        <f t="shared" si="175"/>
        <v>0</v>
      </c>
      <c r="AA275" s="74">
        <f t="shared" si="176"/>
        <v>-104</v>
      </c>
      <c r="AB275" s="74">
        <f t="shared" si="177"/>
        <v>0</v>
      </c>
      <c r="AC275" s="74">
        <f t="shared" si="178"/>
        <v>-140</v>
      </c>
      <c r="AD275" s="74">
        <f t="shared" si="179"/>
        <v>0</v>
      </c>
      <c r="AE275" s="74">
        <f t="shared" si="180"/>
        <v>-1246</v>
      </c>
      <c r="AF275" s="74">
        <f t="shared" si="181"/>
        <v>-165</v>
      </c>
      <c r="AG275" s="74">
        <f t="shared" si="182"/>
        <v>-3395</v>
      </c>
      <c r="AH275" s="6" t="s">
        <v>52</v>
      </c>
    </row>
    <row r="276" spans="1:34">
      <c r="A276" s="159" t="s">
        <v>1855</v>
      </c>
      <c r="B276" s="155" t="s">
        <v>1856</v>
      </c>
      <c r="C276" s="160">
        <v>0</v>
      </c>
      <c r="D276" s="160">
        <v>0</v>
      </c>
      <c r="E276" s="160">
        <v>0</v>
      </c>
      <c r="F276" s="160">
        <v>0</v>
      </c>
      <c r="G276" s="160">
        <v>0</v>
      </c>
      <c r="H276" s="160">
        <v>0</v>
      </c>
      <c r="I276" s="160">
        <v>0</v>
      </c>
      <c r="J276" s="160">
        <v>0</v>
      </c>
      <c r="K276" s="160">
        <v>0</v>
      </c>
      <c r="L276" s="160">
        <v>0</v>
      </c>
      <c r="M276" s="160">
        <v>0</v>
      </c>
      <c r="N276" s="160">
        <v>0</v>
      </c>
      <c r="O276" s="160">
        <v>0</v>
      </c>
      <c r="Q276" s="73">
        <v>5</v>
      </c>
      <c r="R276" s="20" t="s">
        <v>1156</v>
      </c>
      <c r="S276" s="20" t="s">
        <v>1210</v>
      </c>
      <c r="U276" s="74">
        <f t="shared" si="170"/>
        <v>0</v>
      </c>
      <c r="V276" s="74">
        <f t="shared" si="171"/>
        <v>0</v>
      </c>
      <c r="W276" s="74">
        <f t="shared" si="172"/>
        <v>0</v>
      </c>
      <c r="X276" s="74">
        <f t="shared" si="173"/>
        <v>0</v>
      </c>
      <c r="Y276" s="74">
        <f t="shared" si="174"/>
        <v>0</v>
      </c>
      <c r="Z276" s="74">
        <f t="shared" si="175"/>
        <v>0</v>
      </c>
      <c r="AA276" s="74">
        <f t="shared" si="176"/>
        <v>0</v>
      </c>
      <c r="AB276" s="74">
        <f t="shared" si="177"/>
        <v>0</v>
      </c>
      <c r="AC276" s="74">
        <f t="shared" si="178"/>
        <v>0</v>
      </c>
      <c r="AD276" s="74">
        <f t="shared" si="179"/>
        <v>0</v>
      </c>
      <c r="AE276" s="74">
        <f t="shared" si="180"/>
        <v>0</v>
      </c>
      <c r="AF276" s="74">
        <f t="shared" si="181"/>
        <v>0</v>
      </c>
      <c r="AG276" s="74">
        <f t="shared" si="182"/>
        <v>0</v>
      </c>
      <c r="AH276" s="6" t="s">
        <v>52</v>
      </c>
    </row>
    <row r="277" spans="1:34">
      <c r="A277" s="159" t="s">
        <v>1857</v>
      </c>
      <c r="B277" s="155" t="s">
        <v>1858</v>
      </c>
      <c r="C277" s="160">
        <v>0</v>
      </c>
      <c r="D277" s="160">
        <v>44.52</v>
      </c>
      <c r="E277" s="160">
        <v>29.08</v>
      </c>
      <c r="F277" s="160">
        <v>0</v>
      </c>
      <c r="G277" s="160">
        <v>0</v>
      </c>
      <c r="H277" s="160">
        <v>0</v>
      </c>
      <c r="I277" s="160">
        <v>0</v>
      </c>
      <c r="J277" s="160">
        <v>0</v>
      </c>
      <c r="K277" s="160">
        <v>0</v>
      </c>
      <c r="L277" s="160">
        <v>0</v>
      </c>
      <c r="M277" s="160">
        <v>0</v>
      </c>
      <c r="N277" s="160">
        <v>0</v>
      </c>
      <c r="O277" s="160">
        <v>73.599999999999994</v>
      </c>
      <c r="Q277" s="73">
        <v>5</v>
      </c>
      <c r="R277" s="20" t="s">
        <v>1156</v>
      </c>
      <c r="S277" s="20" t="s">
        <v>1210</v>
      </c>
      <c r="U277" s="74">
        <f t="shared" si="170"/>
        <v>0</v>
      </c>
      <c r="V277" s="74">
        <f t="shared" si="171"/>
        <v>-44.52</v>
      </c>
      <c r="W277" s="74">
        <f t="shared" si="172"/>
        <v>-29.08</v>
      </c>
      <c r="X277" s="74">
        <f t="shared" si="173"/>
        <v>0</v>
      </c>
      <c r="Y277" s="74">
        <f t="shared" si="174"/>
        <v>0</v>
      </c>
      <c r="Z277" s="74">
        <f t="shared" si="175"/>
        <v>0</v>
      </c>
      <c r="AA277" s="74">
        <f t="shared" si="176"/>
        <v>0</v>
      </c>
      <c r="AB277" s="74">
        <f t="shared" si="177"/>
        <v>0</v>
      </c>
      <c r="AC277" s="74">
        <f t="shared" si="178"/>
        <v>0</v>
      </c>
      <c r="AD277" s="74">
        <f t="shared" si="179"/>
        <v>0</v>
      </c>
      <c r="AE277" s="74">
        <f t="shared" si="180"/>
        <v>0</v>
      </c>
      <c r="AF277" s="74">
        <f t="shared" si="181"/>
        <v>0</v>
      </c>
      <c r="AG277" s="74">
        <f t="shared" si="182"/>
        <v>-73.599999999999994</v>
      </c>
      <c r="AH277" s="6" t="s">
        <v>52</v>
      </c>
    </row>
    <row r="278" spans="1:34">
      <c r="A278" s="159" t="s">
        <v>1859</v>
      </c>
      <c r="B278" s="155" t="s">
        <v>1860</v>
      </c>
      <c r="C278" s="160">
        <v>0</v>
      </c>
      <c r="D278" s="160">
        <v>153.38999999999999</v>
      </c>
      <c r="E278" s="160">
        <v>0</v>
      </c>
      <c r="F278" s="160">
        <v>0</v>
      </c>
      <c r="G278" s="160">
        <v>362.7</v>
      </c>
      <c r="H278" s="160">
        <v>424.2</v>
      </c>
      <c r="I278" s="160">
        <v>0</v>
      </c>
      <c r="J278" s="160">
        <v>0</v>
      </c>
      <c r="K278" s="160">
        <v>0</v>
      </c>
      <c r="L278" s="160">
        <v>184.19</v>
      </c>
      <c r="M278" s="160">
        <v>288.91000000000003</v>
      </c>
      <c r="N278" s="160">
        <v>225.89</v>
      </c>
      <c r="O278" s="160">
        <v>1639.28</v>
      </c>
      <c r="Q278" s="73">
        <v>5</v>
      </c>
      <c r="R278" s="20" t="s">
        <v>1156</v>
      </c>
      <c r="S278" s="20" t="s">
        <v>1210</v>
      </c>
      <c r="U278" s="74">
        <f t="shared" si="170"/>
        <v>0</v>
      </c>
      <c r="V278" s="74">
        <f t="shared" si="171"/>
        <v>-153.38999999999999</v>
      </c>
      <c r="W278" s="74">
        <f t="shared" si="172"/>
        <v>0</v>
      </c>
      <c r="X278" s="74">
        <f t="shared" si="173"/>
        <v>0</v>
      </c>
      <c r="Y278" s="74">
        <f t="shared" si="174"/>
        <v>-362.7</v>
      </c>
      <c r="Z278" s="74">
        <f t="shared" si="175"/>
        <v>-424.2</v>
      </c>
      <c r="AA278" s="74">
        <f t="shared" si="176"/>
        <v>0</v>
      </c>
      <c r="AB278" s="74">
        <f t="shared" si="177"/>
        <v>0</v>
      </c>
      <c r="AC278" s="74">
        <f t="shared" si="178"/>
        <v>0</v>
      </c>
      <c r="AD278" s="74">
        <f t="shared" si="179"/>
        <v>-184.19</v>
      </c>
      <c r="AE278" s="74">
        <f t="shared" si="180"/>
        <v>-288.91000000000003</v>
      </c>
      <c r="AF278" s="74">
        <f t="shared" si="181"/>
        <v>-225.89</v>
      </c>
      <c r="AG278" s="74">
        <f t="shared" si="182"/>
        <v>-1639.28</v>
      </c>
      <c r="AH278" s="6" t="s">
        <v>55</v>
      </c>
    </row>
    <row r="279" spans="1:34">
      <c r="A279" s="159" t="s">
        <v>1861</v>
      </c>
      <c r="B279" s="155" t="s">
        <v>1862</v>
      </c>
      <c r="C279" s="160">
        <v>0</v>
      </c>
      <c r="D279" s="160">
        <v>0</v>
      </c>
      <c r="E279" s="160">
        <v>0</v>
      </c>
      <c r="F279" s="160">
        <v>0</v>
      </c>
      <c r="G279" s="160">
        <v>0</v>
      </c>
      <c r="H279" s="160">
        <v>0</v>
      </c>
      <c r="I279" s="160">
        <v>0</v>
      </c>
      <c r="J279" s="160">
        <v>0</v>
      </c>
      <c r="K279" s="160">
        <v>0</v>
      </c>
      <c r="L279" s="160">
        <v>0</v>
      </c>
      <c r="M279" s="160">
        <v>0</v>
      </c>
      <c r="N279" s="160">
        <v>0</v>
      </c>
      <c r="O279" s="160">
        <v>0</v>
      </c>
      <c r="Q279" s="73">
        <v>5</v>
      </c>
      <c r="R279" s="20" t="s">
        <v>1156</v>
      </c>
      <c r="S279" s="20" t="s">
        <v>1210</v>
      </c>
      <c r="U279" s="74">
        <f t="shared" si="170"/>
        <v>0</v>
      </c>
      <c r="V279" s="74">
        <f t="shared" si="171"/>
        <v>0</v>
      </c>
      <c r="W279" s="74">
        <f t="shared" si="172"/>
        <v>0</v>
      </c>
      <c r="X279" s="74">
        <f t="shared" si="173"/>
        <v>0</v>
      </c>
      <c r="Y279" s="74">
        <f t="shared" si="174"/>
        <v>0</v>
      </c>
      <c r="Z279" s="74">
        <f t="shared" si="175"/>
        <v>0</v>
      </c>
      <c r="AA279" s="74">
        <f t="shared" si="176"/>
        <v>0</v>
      </c>
      <c r="AB279" s="74">
        <f t="shared" si="177"/>
        <v>0</v>
      </c>
      <c r="AC279" s="74">
        <f t="shared" si="178"/>
        <v>0</v>
      </c>
      <c r="AD279" s="74">
        <f t="shared" si="179"/>
        <v>0</v>
      </c>
      <c r="AE279" s="74">
        <f t="shared" si="180"/>
        <v>0</v>
      </c>
      <c r="AF279" s="74">
        <f t="shared" si="181"/>
        <v>0</v>
      </c>
      <c r="AG279" s="74">
        <f t="shared" si="182"/>
        <v>0</v>
      </c>
      <c r="AH279" s="6" t="s">
        <v>55</v>
      </c>
    </row>
    <row r="280" spans="1:34">
      <c r="A280" s="159" t="s">
        <v>1863</v>
      </c>
      <c r="B280" s="155" t="s">
        <v>1864</v>
      </c>
      <c r="C280" s="160">
        <v>45.6</v>
      </c>
      <c r="D280" s="160">
        <v>0</v>
      </c>
      <c r="E280" s="160">
        <v>0</v>
      </c>
      <c r="F280" s="160">
        <v>0</v>
      </c>
      <c r="G280" s="160">
        <v>0</v>
      </c>
      <c r="H280" s="160">
        <v>0</v>
      </c>
      <c r="I280" s="160">
        <v>0</v>
      </c>
      <c r="J280" s="160">
        <v>0</v>
      </c>
      <c r="K280" s="160">
        <v>5.67</v>
      </c>
      <c r="L280" s="160">
        <v>0</v>
      </c>
      <c r="M280" s="160">
        <v>0</v>
      </c>
      <c r="N280" s="160">
        <v>0</v>
      </c>
      <c r="O280" s="160">
        <v>51.27</v>
      </c>
      <c r="Q280" s="73">
        <v>5</v>
      </c>
      <c r="R280" s="20" t="s">
        <v>1156</v>
      </c>
      <c r="S280" s="20" t="s">
        <v>1210</v>
      </c>
      <c r="U280" s="74">
        <f t="shared" si="170"/>
        <v>-45.6</v>
      </c>
      <c r="V280" s="74">
        <f t="shared" si="171"/>
        <v>0</v>
      </c>
      <c r="W280" s="74">
        <f t="shared" si="172"/>
        <v>0</v>
      </c>
      <c r="X280" s="74">
        <f t="shared" si="173"/>
        <v>0</v>
      </c>
      <c r="Y280" s="74">
        <f t="shared" si="174"/>
        <v>0</v>
      </c>
      <c r="Z280" s="74">
        <f t="shared" si="175"/>
        <v>0</v>
      </c>
      <c r="AA280" s="74">
        <f t="shared" si="176"/>
        <v>0</v>
      </c>
      <c r="AB280" s="74">
        <f t="shared" si="177"/>
        <v>0</v>
      </c>
      <c r="AC280" s="74">
        <f t="shared" si="178"/>
        <v>-5.67</v>
      </c>
      <c r="AD280" s="74">
        <f t="shared" si="179"/>
        <v>0</v>
      </c>
      <c r="AE280" s="74">
        <f t="shared" si="180"/>
        <v>0</v>
      </c>
      <c r="AF280" s="74">
        <f t="shared" si="181"/>
        <v>0</v>
      </c>
      <c r="AG280" s="74">
        <f t="shared" si="182"/>
        <v>-51.27</v>
      </c>
      <c r="AH280" s="6" t="s">
        <v>55</v>
      </c>
    </row>
    <row r="281" spans="1:34">
      <c r="A281" s="159" t="s">
        <v>1865</v>
      </c>
      <c r="B281" s="155" t="s">
        <v>1866</v>
      </c>
      <c r="C281" s="160">
        <v>0</v>
      </c>
      <c r="D281" s="160">
        <v>0</v>
      </c>
      <c r="E281" s="160">
        <v>0</v>
      </c>
      <c r="F281" s="160">
        <v>0</v>
      </c>
      <c r="G281" s="160">
        <v>0</v>
      </c>
      <c r="H281" s="160">
        <v>0</v>
      </c>
      <c r="I281" s="160">
        <v>0</v>
      </c>
      <c r="J281" s="160">
        <v>0</v>
      </c>
      <c r="K281" s="160">
        <v>0</v>
      </c>
      <c r="L281" s="160">
        <v>0</v>
      </c>
      <c r="M281" s="160">
        <v>0</v>
      </c>
      <c r="N281" s="160">
        <v>0</v>
      </c>
      <c r="O281" s="160">
        <v>0</v>
      </c>
      <c r="Q281" s="73">
        <v>5</v>
      </c>
      <c r="R281" s="20" t="s">
        <v>1156</v>
      </c>
      <c r="S281" s="20" t="s">
        <v>1210</v>
      </c>
      <c r="U281" s="74">
        <f t="shared" si="170"/>
        <v>0</v>
      </c>
      <c r="V281" s="74">
        <f t="shared" si="171"/>
        <v>0</v>
      </c>
      <c r="W281" s="74">
        <f t="shared" si="172"/>
        <v>0</v>
      </c>
      <c r="X281" s="74">
        <f t="shared" si="173"/>
        <v>0</v>
      </c>
      <c r="Y281" s="74">
        <f t="shared" si="174"/>
        <v>0</v>
      </c>
      <c r="Z281" s="74">
        <f t="shared" si="175"/>
        <v>0</v>
      </c>
      <c r="AA281" s="74">
        <f t="shared" si="176"/>
        <v>0</v>
      </c>
      <c r="AB281" s="74">
        <f t="shared" si="177"/>
        <v>0</v>
      </c>
      <c r="AC281" s="74">
        <f t="shared" si="178"/>
        <v>0</v>
      </c>
      <c r="AD281" s="74">
        <f t="shared" si="179"/>
        <v>0</v>
      </c>
      <c r="AE281" s="74">
        <f t="shared" si="180"/>
        <v>0</v>
      </c>
      <c r="AF281" s="74">
        <f t="shared" si="181"/>
        <v>0</v>
      </c>
      <c r="AG281" s="74">
        <f t="shared" si="182"/>
        <v>0</v>
      </c>
      <c r="AH281" s="6" t="s">
        <v>55</v>
      </c>
    </row>
    <row r="282" spans="1:34">
      <c r="A282" s="159" t="s">
        <v>1867</v>
      </c>
      <c r="B282" s="155" t="s">
        <v>1868</v>
      </c>
      <c r="C282" s="160">
        <v>81.88</v>
      </c>
      <c r="D282" s="160">
        <v>83.68</v>
      </c>
      <c r="E282" s="160">
        <v>182.98</v>
      </c>
      <c r="F282" s="160">
        <v>140.06</v>
      </c>
      <c r="G282" s="160">
        <v>158.13999999999999</v>
      </c>
      <c r="H282" s="160">
        <v>213.69</v>
      </c>
      <c r="I282" s="160">
        <v>58.53</v>
      </c>
      <c r="J282" s="160">
        <v>355.12</v>
      </c>
      <c r="K282" s="160">
        <v>233.14</v>
      </c>
      <c r="L282" s="160">
        <v>40.29</v>
      </c>
      <c r="M282" s="160">
        <v>599.5</v>
      </c>
      <c r="N282" s="160">
        <v>405.94</v>
      </c>
      <c r="O282" s="160">
        <v>2552.9499999999998</v>
      </c>
      <c r="Q282" s="73">
        <v>5</v>
      </c>
      <c r="R282" s="20" t="s">
        <v>1156</v>
      </c>
      <c r="S282" s="20" t="s">
        <v>1210</v>
      </c>
      <c r="U282" s="74">
        <f t="shared" si="170"/>
        <v>-81.88</v>
      </c>
      <c r="V282" s="74">
        <f t="shared" si="171"/>
        <v>-83.68</v>
      </c>
      <c r="W282" s="74">
        <f t="shared" si="172"/>
        <v>-182.98</v>
      </c>
      <c r="X282" s="74">
        <f t="shared" si="173"/>
        <v>-140.06</v>
      </c>
      <c r="Y282" s="74">
        <f t="shared" si="174"/>
        <v>-158.13999999999999</v>
      </c>
      <c r="Z282" s="74">
        <f t="shared" si="175"/>
        <v>-213.69</v>
      </c>
      <c r="AA282" s="74">
        <f t="shared" si="176"/>
        <v>-58.53</v>
      </c>
      <c r="AB282" s="74">
        <f t="shared" si="177"/>
        <v>-355.12</v>
      </c>
      <c r="AC282" s="74">
        <f t="shared" si="178"/>
        <v>-233.14</v>
      </c>
      <c r="AD282" s="74">
        <f t="shared" si="179"/>
        <v>-40.29</v>
      </c>
      <c r="AE282" s="74">
        <f t="shared" si="180"/>
        <v>-599.5</v>
      </c>
      <c r="AF282" s="74">
        <f t="shared" si="181"/>
        <v>-405.94</v>
      </c>
      <c r="AG282" s="74">
        <f t="shared" si="182"/>
        <v>-2552.9499999999998</v>
      </c>
      <c r="AH282" s="6" t="s">
        <v>55</v>
      </c>
    </row>
    <row r="283" spans="1:34">
      <c r="A283" s="159" t="s">
        <v>1869</v>
      </c>
      <c r="B283" s="155" t="s">
        <v>1870</v>
      </c>
      <c r="C283" s="160">
        <v>0</v>
      </c>
      <c r="D283" s="160">
        <v>0</v>
      </c>
      <c r="E283" s="160">
        <v>0</v>
      </c>
      <c r="F283" s="160">
        <v>0</v>
      </c>
      <c r="G283" s="160">
        <v>0</v>
      </c>
      <c r="H283" s="160">
        <v>338.24</v>
      </c>
      <c r="I283" s="160">
        <v>780.85</v>
      </c>
      <c r="J283" s="160">
        <v>480.83</v>
      </c>
      <c r="K283" s="160">
        <v>0</v>
      </c>
      <c r="L283" s="160">
        <v>649.24</v>
      </c>
      <c r="M283" s="160">
        <v>516.29999999999995</v>
      </c>
      <c r="N283" s="160">
        <v>626.29999999999995</v>
      </c>
      <c r="O283" s="160">
        <v>3391.76</v>
      </c>
      <c r="Q283" s="73">
        <v>5</v>
      </c>
      <c r="R283" s="20" t="s">
        <v>1156</v>
      </c>
      <c r="S283" s="20" t="s">
        <v>1210</v>
      </c>
      <c r="U283" s="74">
        <f t="shared" si="170"/>
        <v>0</v>
      </c>
      <c r="V283" s="74">
        <f t="shared" si="171"/>
        <v>0</v>
      </c>
      <c r="W283" s="74">
        <f t="shared" si="172"/>
        <v>0</v>
      </c>
      <c r="X283" s="74">
        <f t="shared" si="173"/>
        <v>0</v>
      </c>
      <c r="Y283" s="74">
        <f t="shared" si="174"/>
        <v>0</v>
      </c>
      <c r="Z283" s="74">
        <f t="shared" si="175"/>
        <v>-338.24</v>
      </c>
      <c r="AA283" s="74">
        <f t="shared" si="176"/>
        <v>-780.85</v>
      </c>
      <c r="AB283" s="74">
        <f t="shared" si="177"/>
        <v>-480.83</v>
      </c>
      <c r="AC283" s="74">
        <f t="shared" si="178"/>
        <v>0</v>
      </c>
      <c r="AD283" s="74">
        <f t="shared" si="179"/>
        <v>-649.24</v>
      </c>
      <c r="AE283" s="74">
        <f t="shared" si="180"/>
        <v>-516.29999999999995</v>
      </c>
      <c r="AF283" s="74">
        <f t="shared" si="181"/>
        <v>-626.29999999999995</v>
      </c>
      <c r="AG283" s="74">
        <f t="shared" si="182"/>
        <v>-3391.76</v>
      </c>
      <c r="AH283" s="6" t="s">
        <v>55</v>
      </c>
    </row>
    <row r="284" spans="1:34">
      <c r="A284" s="159" t="s">
        <v>1871</v>
      </c>
      <c r="B284" s="155" t="s">
        <v>1872</v>
      </c>
      <c r="C284" s="160">
        <v>0</v>
      </c>
      <c r="D284" s="160">
        <v>0</v>
      </c>
      <c r="E284" s="160">
        <v>0</v>
      </c>
      <c r="F284" s="160">
        <v>0</v>
      </c>
      <c r="G284" s="160">
        <v>0</v>
      </c>
      <c r="H284" s="160">
        <v>0</v>
      </c>
      <c r="I284" s="160">
        <v>0</v>
      </c>
      <c r="J284" s="160">
        <v>0</v>
      </c>
      <c r="K284" s="160">
        <v>0</v>
      </c>
      <c r="L284" s="160">
        <v>0</v>
      </c>
      <c r="M284" s="160">
        <v>0</v>
      </c>
      <c r="N284" s="160">
        <v>0</v>
      </c>
      <c r="O284" s="160">
        <v>0</v>
      </c>
      <c r="Q284" s="73">
        <v>5</v>
      </c>
      <c r="R284" s="20" t="s">
        <v>1156</v>
      </c>
      <c r="S284" s="20" t="s">
        <v>1210</v>
      </c>
      <c r="U284" s="74">
        <f t="shared" si="170"/>
        <v>0</v>
      </c>
      <c r="V284" s="74">
        <f t="shared" si="171"/>
        <v>0</v>
      </c>
      <c r="W284" s="74">
        <f t="shared" si="172"/>
        <v>0</v>
      </c>
      <c r="X284" s="74">
        <f t="shared" si="173"/>
        <v>0</v>
      </c>
      <c r="Y284" s="74">
        <f t="shared" si="174"/>
        <v>0</v>
      </c>
      <c r="Z284" s="74">
        <f t="shared" si="175"/>
        <v>0</v>
      </c>
      <c r="AA284" s="74">
        <f t="shared" si="176"/>
        <v>0</v>
      </c>
      <c r="AB284" s="74">
        <f t="shared" si="177"/>
        <v>0</v>
      </c>
      <c r="AC284" s="74">
        <f t="shared" si="178"/>
        <v>0</v>
      </c>
      <c r="AD284" s="74">
        <f t="shared" si="179"/>
        <v>0</v>
      </c>
      <c r="AE284" s="74">
        <f t="shared" si="180"/>
        <v>0</v>
      </c>
      <c r="AF284" s="74">
        <f t="shared" si="181"/>
        <v>0</v>
      </c>
      <c r="AG284" s="74">
        <f t="shared" si="182"/>
        <v>0</v>
      </c>
      <c r="AH284" s="6" t="s">
        <v>55</v>
      </c>
    </row>
    <row r="285" spans="1:34">
      <c r="A285" s="159" t="s">
        <v>1873</v>
      </c>
      <c r="B285" s="155" t="s">
        <v>1874</v>
      </c>
      <c r="C285" s="160">
        <v>0</v>
      </c>
      <c r="D285" s="160">
        <v>0</v>
      </c>
      <c r="E285" s="160">
        <v>0</v>
      </c>
      <c r="F285" s="160">
        <v>0</v>
      </c>
      <c r="G285" s="160">
        <v>0</v>
      </c>
      <c r="H285" s="160">
        <v>0</v>
      </c>
      <c r="I285" s="160">
        <v>0</v>
      </c>
      <c r="J285" s="160">
        <v>0</v>
      </c>
      <c r="K285" s="160">
        <v>0</v>
      </c>
      <c r="L285" s="160">
        <v>0</v>
      </c>
      <c r="M285" s="160">
        <v>0</v>
      </c>
      <c r="N285" s="160">
        <v>0</v>
      </c>
      <c r="O285" s="160">
        <v>0</v>
      </c>
      <c r="Q285" s="73">
        <v>5</v>
      </c>
      <c r="R285" s="20" t="s">
        <v>1156</v>
      </c>
      <c r="S285" s="20" t="s">
        <v>1210</v>
      </c>
      <c r="U285" s="74">
        <f t="shared" si="170"/>
        <v>0</v>
      </c>
      <c r="V285" s="74">
        <f t="shared" si="171"/>
        <v>0</v>
      </c>
      <c r="W285" s="74">
        <f t="shared" si="172"/>
        <v>0</v>
      </c>
      <c r="X285" s="74">
        <f t="shared" si="173"/>
        <v>0</v>
      </c>
      <c r="Y285" s="74">
        <f t="shared" si="174"/>
        <v>0</v>
      </c>
      <c r="Z285" s="74">
        <f t="shared" si="175"/>
        <v>0</v>
      </c>
      <c r="AA285" s="74">
        <f t="shared" si="176"/>
        <v>0</v>
      </c>
      <c r="AB285" s="74">
        <f t="shared" si="177"/>
        <v>0</v>
      </c>
      <c r="AC285" s="74">
        <f t="shared" si="178"/>
        <v>0</v>
      </c>
      <c r="AD285" s="74">
        <f t="shared" si="179"/>
        <v>0</v>
      </c>
      <c r="AE285" s="74">
        <f t="shared" si="180"/>
        <v>0</v>
      </c>
      <c r="AF285" s="74">
        <f t="shared" si="181"/>
        <v>0</v>
      </c>
      <c r="AG285" s="74">
        <f t="shared" si="182"/>
        <v>0</v>
      </c>
      <c r="AH285" s="6" t="s">
        <v>55</v>
      </c>
    </row>
    <row r="286" spans="1:34">
      <c r="A286" s="159" t="s">
        <v>1875</v>
      </c>
      <c r="B286" s="155" t="s">
        <v>1876</v>
      </c>
      <c r="C286" s="160">
        <v>0</v>
      </c>
      <c r="D286" s="160">
        <v>0</v>
      </c>
      <c r="E286" s="160">
        <v>0</v>
      </c>
      <c r="F286" s="160">
        <v>0</v>
      </c>
      <c r="G286" s="160">
        <v>0</v>
      </c>
      <c r="H286" s="160">
        <v>0</v>
      </c>
      <c r="I286" s="160">
        <v>0</v>
      </c>
      <c r="J286" s="160">
        <v>0</v>
      </c>
      <c r="K286" s="160">
        <v>0</v>
      </c>
      <c r="L286" s="160">
        <v>0</v>
      </c>
      <c r="M286" s="160">
        <v>0</v>
      </c>
      <c r="N286" s="160">
        <v>0</v>
      </c>
      <c r="O286" s="160">
        <v>0</v>
      </c>
      <c r="Q286" s="73">
        <v>5</v>
      </c>
      <c r="R286" s="20" t="s">
        <v>1156</v>
      </c>
      <c r="S286" s="20" t="s">
        <v>1210</v>
      </c>
      <c r="U286" s="74">
        <f t="shared" si="170"/>
        <v>0</v>
      </c>
      <c r="V286" s="74">
        <f t="shared" si="171"/>
        <v>0</v>
      </c>
      <c r="W286" s="74">
        <f t="shared" si="172"/>
        <v>0</v>
      </c>
      <c r="X286" s="74">
        <f t="shared" si="173"/>
        <v>0</v>
      </c>
      <c r="Y286" s="74">
        <f t="shared" si="174"/>
        <v>0</v>
      </c>
      <c r="Z286" s="74">
        <f t="shared" si="175"/>
        <v>0</v>
      </c>
      <c r="AA286" s="74">
        <f t="shared" si="176"/>
        <v>0</v>
      </c>
      <c r="AB286" s="74">
        <f t="shared" si="177"/>
        <v>0</v>
      </c>
      <c r="AC286" s="74">
        <f t="shared" si="178"/>
        <v>0</v>
      </c>
      <c r="AD286" s="74">
        <f t="shared" si="179"/>
        <v>0</v>
      </c>
      <c r="AE286" s="74">
        <f t="shared" si="180"/>
        <v>0</v>
      </c>
      <c r="AF286" s="74">
        <f t="shared" si="181"/>
        <v>0</v>
      </c>
      <c r="AG286" s="74">
        <f t="shared" si="182"/>
        <v>0</v>
      </c>
      <c r="AH286" s="6" t="s">
        <v>55</v>
      </c>
    </row>
    <row r="287" spans="1:34">
      <c r="A287" s="159" t="s">
        <v>1877</v>
      </c>
      <c r="B287" s="155" t="s">
        <v>1878</v>
      </c>
      <c r="C287" s="160">
        <v>0</v>
      </c>
      <c r="D287" s="160">
        <v>0</v>
      </c>
      <c r="E287" s="160">
        <v>0</v>
      </c>
      <c r="F287" s="160">
        <v>0</v>
      </c>
      <c r="G287" s="160">
        <v>0</v>
      </c>
      <c r="H287" s="160">
        <v>0</v>
      </c>
      <c r="I287" s="160">
        <v>0</v>
      </c>
      <c r="J287" s="160">
        <v>0</v>
      </c>
      <c r="K287" s="160">
        <v>0</v>
      </c>
      <c r="L287" s="160">
        <v>0</v>
      </c>
      <c r="M287" s="160">
        <v>0</v>
      </c>
      <c r="N287" s="160">
        <v>0</v>
      </c>
      <c r="O287" s="160">
        <v>0</v>
      </c>
      <c r="Q287" s="73">
        <v>5</v>
      </c>
      <c r="R287" s="20" t="s">
        <v>1156</v>
      </c>
      <c r="S287" s="20" t="s">
        <v>1210</v>
      </c>
      <c r="U287" s="74">
        <f t="shared" si="170"/>
        <v>0</v>
      </c>
      <c r="V287" s="74">
        <f t="shared" si="171"/>
        <v>0</v>
      </c>
      <c r="W287" s="74">
        <f t="shared" si="172"/>
        <v>0</v>
      </c>
      <c r="X287" s="74">
        <f t="shared" si="173"/>
        <v>0</v>
      </c>
      <c r="Y287" s="74">
        <f t="shared" si="174"/>
        <v>0</v>
      </c>
      <c r="Z287" s="74">
        <f t="shared" si="175"/>
        <v>0</v>
      </c>
      <c r="AA287" s="74">
        <f t="shared" si="176"/>
        <v>0</v>
      </c>
      <c r="AB287" s="74">
        <f t="shared" si="177"/>
        <v>0</v>
      </c>
      <c r="AC287" s="74">
        <f t="shared" si="178"/>
        <v>0</v>
      </c>
      <c r="AD287" s="74">
        <f t="shared" si="179"/>
        <v>0</v>
      </c>
      <c r="AE287" s="74">
        <f t="shared" si="180"/>
        <v>0</v>
      </c>
      <c r="AF287" s="74">
        <f t="shared" si="181"/>
        <v>0</v>
      </c>
      <c r="AG287" s="74">
        <f t="shared" si="182"/>
        <v>0</v>
      </c>
      <c r="AH287" s="6" t="s">
        <v>55</v>
      </c>
    </row>
    <row r="288" spans="1:34">
      <c r="A288" s="159" t="s">
        <v>1879</v>
      </c>
      <c r="B288" s="155" t="s">
        <v>1880</v>
      </c>
      <c r="C288" s="160">
        <v>0</v>
      </c>
      <c r="D288" s="160">
        <v>0</v>
      </c>
      <c r="E288" s="160">
        <v>0</v>
      </c>
      <c r="F288" s="160">
        <v>0</v>
      </c>
      <c r="G288" s="160">
        <v>0</v>
      </c>
      <c r="H288" s="160">
        <v>0</v>
      </c>
      <c r="I288" s="160">
        <v>0</v>
      </c>
      <c r="J288" s="160">
        <v>0</v>
      </c>
      <c r="K288" s="160">
        <v>0</v>
      </c>
      <c r="L288" s="160">
        <v>0</v>
      </c>
      <c r="M288" s="160">
        <v>0</v>
      </c>
      <c r="N288" s="160">
        <v>0</v>
      </c>
      <c r="O288" s="160">
        <v>0</v>
      </c>
      <c r="Q288" s="73">
        <v>5</v>
      </c>
      <c r="R288" s="20" t="s">
        <v>1156</v>
      </c>
      <c r="S288" s="20" t="s">
        <v>1210</v>
      </c>
      <c r="U288" s="74">
        <f t="shared" si="170"/>
        <v>0</v>
      </c>
      <c r="V288" s="74">
        <f t="shared" si="171"/>
        <v>0</v>
      </c>
      <c r="W288" s="74">
        <f t="shared" si="172"/>
        <v>0</v>
      </c>
      <c r="X288" s="74">
        <f t="shared" si="173"/>
        <v>0</v>
      </c>
      <c r="Y288" s="74">
        <f t="shared" si="174"/>
        <v>0</v>
      </c>
      <c r="Z288" s="74">
        <f t="shared" si="175"/>
        <v>0</v>
      </c>
      <c r="AA288" s="74">
        <f t="shared" si="176"/>
        <v>0</v>
      </c>
      <c r="AB288" s="74">
        <f t="shared" si="177"/>
        <v>0</v>
      </c>
      <c r="AC288" s="74">
        <f t="shared" si="178"/>
        <v>0</v>
      </c>
      <c r="AD288" s="74">
        <f t="shared" si="179"/>
        <v>0</v>
      </c>
      <c r="AE288" s="74">
        <f t="shared" si="180"/>
        <v>0</v>
      </c>
      <c r="AF288" s="74">
        <f t="shared" si="181"/>
        <v>0</v>
      </c>
      <c r="AG288" s="74">
        <f t="shared" si="182"/>
        <v>0</v>
      </c>
      <c r="AH288" s="6" t="s">
        <v>55</v>
      </c>
    </row>
    <row r="289" spans="1:34">
      <c r="A289" s="159" t="s">
        <v>1881</v>
      </c>
      <c r="B289" s="155" t="s">
        <v>1882</v>
      </c>
      <c r="C289" s="160">
        <v>0</v>
      </c>
      <c r="D289" s="160">
        <v>-17.03</v>
      </c>
      <c r="E289" s="160">
        <v>62.31</v>
      </c>
      <c r="F289" s="160">
        <v>8.25</v>
      </c>
      <c r="G289" s="160">
        <v>171.35</v>
      </c>
      <c r="H289" s="160">
        <v>44.93</v>
      </c>
      <c r="I289" s="160">
        <v>16.36</v>
      </c>
      <c r="J289" s="160">
        <v>51.8</v>
      </c>
      <c r="K289" s="160">
        <v>179.43</v>
      </c>
      <c r="L289" s="160">
        <v>108.76</v>
      </c>
      <c r="M289" s="160">
        <v>134.88</v>
      </c>
      <c r="N289" s="160">
        <v>56.92</v>
      </c>
      <c r="O289" s="160">
        <v>817.96</v>
      </c>
      <c r="Q289" s="73">
        <v>5</v>
      </c>
      <c r="R289" s="20" t="s">
        <v>1156</v>
      </c>
      <c r="S289" s="20" t="s">
        <v>1210</v>
      </c>
      <c r="U289" s="74">
        <f t="shared" si="170"/>
        <v>0</v>
      </c>
      <c r="V289" s="74">
        <f t="shared" si="171"/>
        <v>17.03</v>
      </c>
      <c r="W289" s="74">
        <f t="shared" si="172"/>
        <v>-62.31</v>
      </c>
      <c r="X289" s="74">
        <f t="shared" si="173"/>
        <v>-8.25</v>
      </c>
      <c r="Y289" s="74">
        <f t="shared" si="174"/>
        <v>-171.35</v>
      </c>
      <c r="Z289" s="74">
        <f t="shared" si="175"/>
        <v>-44.93</v>
      </c>
      <c r="AA289" s="74">
        <f t="shared" si="176"/>
        <v>-16.36</v>
      </c>
      <c r="AB289" s="74">
        <f t="shared" si="177"/>
        <v>-51.8</v>
      </c>
      <c r="AC289" s="74">
        <f t="shared" si="178"/>
        <v>-179.43</v>
      </c>
      <c r="AD289" s="74">
        <f t="shared" si="179"/>
        <v>-108.76</v>
      </c>
      <c r="AE289" s="74">
        <f t="shared" si="180"/>
        <v>-134.88</v>
      </c>
      <c r="AF289" s="74">
        <f t="shared" si="181"/>
        <v>-56.92</v>
      </c>
      <c r="AG289" s="74">
        <f t="shared" si="182"/>
        <v>-817.96</v>
      </c>
      <c r="AH289" s="6" t="s">
        <v>55</v>
      </c>
    </row>
    <row r="290" spans="1:34">
      <c r="A290" s="159" t="s">
        <v>1883</v>
      </c>
      <c r="B290" s="155" t="s">
        <v>1884</v>
      </c>
      <c r="C290" s="160">
        <v>0</v>
      </c>
      <c r="D290" s="160">
        <v>10.36</v>
      </c>
      <c r="E290" s="160">
        <v>0</v>
      </c>
      <c r="F290" s="160">
        <v>0</v>
      </c>
      <c r="G290" s="160">
        <v>0</v>
      </c>
      <c r="H290" s="160">
        <v>112.46</v>
      </c>
      <c r="I290" s="160">
        <v>0</v>
      </c>
      <c r="J290" s="160">
        <v>0</v>
      </c>
      <c r="K290" s="160">
        <v>0</v>
      </c>
      <c r="L290" s="160">
        <v>0</v>
      </c>
      <c r="M290" s="160">
        <v>0</v>
      </c>
      <c r="N290" s="160">
        <v>0</v>
      </c>
      <c r="O290" s="160">
        <v>122.82</v>
      </c>
      <c r="Q290" s="73">
        <v>5</v>
      </c>
      <c r="R290" s="20" t="s">
        <v>1156</v>
      </c>
      <c r="S290" s="20" t="s">
        <v>1210</v>
      </c>
      <c r="U290" s="74">
        <f t="shared" si="170"/>
        <v>0</v>
      </c>
      <c r="V290" s="74">
        <f t="shared" si="171"/>
        <v>-10.36</v>
      </c>
      <c r="W290" s="74">
        <f t="shared" si="172"/>
        <v>0</v>
      </c>
      <c r="X290" s="74">
        <f t="shared" si="173"/>
        <v>0</v>
      </c>
      <c r="Y290" s="74">
        <f t="shared" si="174"/>
        <v>0</v>
      </c>
      <c r="Z290" s="74">
        <f t="shared" si="175"/>
        <v>-112.46</v>
      </c>
      <c r="AA290" s="74">
        <f t="shared" si="176"/>
        <v>0</v>
      </c>
      <c r="AB290" s="74">
        <f t="shared" si="177"/>
        <v>0</v>
      </c>
      <c r="AC290" s="74">
        <f t="shared" si="178"/>
        <v>0</v>
      </c>
      <c r="AD290" s="74">
        <f t="shared" si="179"/>
        <v>0</v>
      </c>
      <c r="AE290" s="74">
        <f t="shared" si="180"/>
        <v>0</v>
      </c>
      <c r="AF290" s="74">
        <f t="shared" si="181"/>
        <v>0</v>
      </c>
      <c r="AG290" s="74">
        <f t="shared" si="182"/>
        <v>-122.82</v>
      </c>
      <c r="AH290" s="6" t="s">
        <v>55</v>
      </c>
    </row>
    <row r="291" spans="1:34">
      <c r="A291" s="159" t="s">
        <v>1885</v>
      </c>
      <c r="B291" s="155" t="s">
        <v>1886</v>
      </c>
      <c r="C291" s="160">
        <v>0</v>
      </c>
      <c r="D291" s="160">
        <v>0</v>
      </c>
      <c r="E291" s="160">
        <v>0</v>
      </c>
      <c r="F291" s="160">
        <v>0</v>
      </c>
      <c r="G291" s="160">
        <v>0</v>
      </c>
      <c r="H291" s="160">
        <v>0</v>
      </c>
      <c r="I291" s="160">
        <v>0</v>
      </c>
      <c r="J291" s="160">
        <v>0</v>
      </c>
      <c r="K291" s="160">
        <v>0</v>
      </c>
      <c r="L291" s="160">
        <v>0</v>
      </c>
      <c r="M291" s="160">
        <v>0</v>
      </c>
      <c r="N291" s="160">
        <v>0</v>
      </c>
      <c r="O291" s="160">
        <v>0</v>
      </c>
      <c r="Q291" s="73">
        <v>5</v>
      </c>
      <c r="R291" s="20" t="s">
        <v>1156</v>
      </c>
      <c r="S291" s="20" t="s">
        <v>1210</v>
      </c>
      <c r="U291" s="74">
        <f t="shared" si="170"/>
        <v>0</v>
      </c>
      <c r="V291" s="74">
        <f t="shared" si="171"/>
        <v>0</v>
      </c>
      <c r="W291" s="74">
        <f t="shared" si="172"/>
        <v>0</v>
      </c>
      <c r="X291" s="74">
        <f t="shared" si="173"/>
        <v>0</v>
      </c>
      <c r="Y291" s="74">
        <f t="shared" si="174"/>
        <v>0</v>
      </c>
      <c r="Z291" s="74">
        <f t="shared" si="175"/>
        <v>0</v>
      </c>
      <c r="AA291" s="74">
        <f t="shared" si="176"/>
        <v>0</v>
      </c>
      <c r="AB291" s="74">
        <f t="shared" si="177"/>
        <v>0</v>
      </c>
      <c r="AC291" s="74">
        <f t="shared" si="178"/>
        <v>0</v>
      </c>
      <c r="AD291" s="74">
        <f t="shared" si="179"/>
        <v>0</v>
      </c>
      <c r="AE291" s="74">
        <f t="shared" si="180"/>
        <v>0</v>
      </c>
      <c r="AF291" s="74">
        <f t="shared" si="181"/>
        <v>0</v>
      </c>
      <c r="AG291" s="74">
        <f t="shared" si="182"/>
        <v>0</v>
      </c>
      <c r="AH291" s="6" t="s">
        <v>55</v>
      </c>
    </row>
    <row r="292" spans="1:34">
      <c r="A292" s="159" t="s">
        <v>1887</v>
      </c>
      <c r="B292" s="155" t="s">
        <v>1888</v>
      </c>
      <c r="C292" s="160">
        <v>0</v>
      </c>
      <c r="D292" s="160">
        <v>0</v>
      </c>
      <c r="E292" s="160">
        <v>0</v>
      </c>
      <c r="F292" s="160">
        <v>0</v>
      </c>
      <c r="G292" s="160">
        <v>0</v>
      </c>
      <c r="H292" s="160">
        <v>0</v>
      </c>
      <c r="I292" s="160">
        <v>0</v>
      </c>
      <c r="J292" s="160">
        <v>0</v>
      </c>
      <c r="K292" s="160">
        <v>0</v>
      </c>
      <c r="L292" s="160">
        <v>0</v>
      </c>
      <c r="M292" s="160">
        <v>0</v>
      </c>
      <c r="N292" s="160">
        <v>0</v>
      </c>
      <c r="O292" s="160">
        <v>0</v>
      </c>
      <c r="Q292" s="73">
        <v>5</v>
      </c>
      <c r="R292" s="20" t="s">
        <v>1156</v>
      </c>
      <c r="S292" s="20" t="s">
        <v>1210</v>
      </c>
      <c r="U292" s="74">
        <f t="shared" si="170"/>
        <v>0</v>
      </c>
      <c r="V292" s="74">
        <f t="shared" si="171"/>
        <v>0</v>
      </c>
      <c r="W292" s="74">
        <f t="shared" si="172"/>
        <v>0</v>
      </c>
      <c r="X292" s="74">
        <f t="shared" si="173"/>
        <v>0</v>
      </c>
      <c r="Y292" s="74">
        <f t="shared" si="174"/>
        <v>0</v>
      </c>
      <c r="Z292" s="74">
        <f t="shared" si="175"/>
        <v>0</v>
      </c>
      <c r="AA292" s="74">
        <f t="shared" si="176"/>
        <v>0</v>
      </c>
      <c r="AB292" s="74">
        <f t="shared" si="177"/>
        <v>0</v>
      </c>
      <c r="AC292" s="74">
        <f t="shared" si="178"/>
        <v>0</v>
      </c>
      <c r="AD292" s="74">
        <f t="shared" si="179"/>
        <v>0</v>
      </c>
      <c r="AE292" s="74">
        <f t="shared" si="180"/>
        <v>0</v>
      </c>
      <c r="AF292" s="74">
        <f t="shared" si="181"/>
        <v>0</v>
      </c>
      <c r="AG292" s="74">
        <f t="shared" si="182"/>
        <v>0</v>
      </c>
      <c r="AH292" s="6" t="s">
        <v>55</v>
      </c>
    </row>
    <row r="293" spans="1:34">
      <c r="A293" s="159" t="s">
        <v>1889</v>
      </c>
      <c r="B293" s="155" t="s">
        <v>1890</v>
      </c>
      <c r="C293" s="160">
        <v>0</v>
      </c>
      <c r="D293" s="160">
        <v>0</v>
      </c>
      <c r="E293" s="160">
        <v>0</v>
      </c>
      <c r="F293" s="160">
        <v>0</v>
      </c>
      <c r="G293" s="160">
        <v>0</v>
      </c>
      <c r="H293" s="160">
        <v>0</v>
      </c>
      <c r="I293" s="160">
        <v>0</v>
      </c>
      <c r="J293" s="160">
        <v>0</v>
      </c>
      <c r="K293" s="160">
        <v>0</v>
      </c>
      <c r="L293" s="160">
        <v>0</v>
      </c>
      <c r="M293" s="160">
        <v>0</v>
      </c>
      <c r="N293" s="160">
        <v>0</v>
      </c>
      <c r="O293" s="160">
        <v>0</v>
      </c>
      <c r="Q293" s="73">
        <v>5</v>
      </c>
      <c r="R293" s="20" t="s">
        <v>1156</v>
      </c>
      <c r="S293" s="20" t="s">
        <v>1210</v>
      </c>
      <c r="U293" s="74">
        <f t="shared" si="170"/>
        <v>0</v>
      </c>
      <c r="V293" s="74">
        <f t="shared" si="171"/>
        <v>0</v>
      </c>
      <c r="W293" s="74">
        <f t="shared" si="172"/>
        <v>0</v>
      </c>
      <c r="X293" s="74">
        <f t="shared" si="173"/>
        <v>0</v>
      </c>
      <c r="Y293" s="74">
        <f t="shared" si="174"/>
        <v>0</v>
      </c>
      <c r="Z293" s="74">
        <f t="shared" si="175"/>
        <v>0</v>
      </c>
      <c r="AA293" s="74">
        <f t="shared" si="176"/>
        <v>0</v>
      </c>
      <c r="AB293" s="74">
        <f t="shared" si="177"/>
        <v>0</v>
      </c>
      <c r="AC293" s="74">
        <f t="shared" si="178"/>
        <v>0</v>
      </c>
      <c r="AD293" s="74">
        <f t="shared" si="179"/>
        <v>0</v>
      </c>
      <c r="AE293" s="74">
        <f t="shared" si="180"/>
        <v>0</v>
      </c>
      <c r="AF293" s="74">
        <f t="shared" si="181"/>
        <v>0</v>
      </c>
      <c r="AG293" s="74">
        <f t="shared" si="182"/>
        <v>0</v>
      </c>
      <c r="AH293" s="6" t="s">
        <v>55</v>
      </c>
    </row>
    <row r="294" spans="1:34">
      <c r="B294" s="157" t="s">
        <v>55</v>
      </c>
      <c r="C294" s="161">
        <v>2673.17</v>
      </c>
      <c r="D294" s="161">
        <v>457.22</v>
      </c>
      <c r="E294" s="161">
        <v>1069.3500000000001</v>
      </c>
      <c r="F294" s="161">
        <v>1615.2399999999998</v>
      </c>
      <c r="G294" s="161">
        <v>1777.2199999999998</v>
      </c>
      <c r="H294" s="161">
        <v>1756.2</v>
      </c>
      <c r="I294" s="161">
        <v>2858.89</v>
      </c>
      <c r="J294" s="161">
        <v>1981.9199999999998</v>
      </c>
      <c r="K294" s="161">
        <v>1644.43</v>
      </c>
      <c r="L294" s="161">
        <v>2235.92</v>
      </c>
      <c r="M294" s="161">
        <v>5039.34</v>
      </c>
      <c r="N294" s="161">
        <v>1983.24</v>
      </c>
      <c r="O294" s="161">
        <v>25092.14</v>
      </c>
      <c r="Q294" s="73">
        <v>5</v>
      </c>
      <c r="R294" s="20" t="s">
        <v>1156</v>
      </c>
      <c r="S294" s="20" t="s">
        <v>1210</v>
      </c>
      <c r="U294" s="74">
        <f t="shared" si="170"/>
        <v>-2673.17</v>
      </c>
      <c r="V294" s="74">
        <f t="shared" si="171"/>
        <v>-457.22</v>
      </c>
      <c r="W294" s="74">
        <f t="shared" si="172"/>
        <v>-1069.3500000000001</v>
      </c>
      <c r="X294" s="74">
        <f t="shared" si="173"/>
        <v>-1615.2399999999998</v>
      </c>
      <c r="Y294" s="74">
        <f t="shared" si="174"/>
        <v>-1777.2199999999998</v>
      </c>
      <c r="Z294" s="74">
        <f t="shared" si="175"/>
        <v>-1756.2</v>
      </c>
      <c r="AA294" s="74">
        <f t="shared" si="176"/>
        <v>-2858.89</v>
      </c>
      <c r="AB294" s="74">
        <f t="shared" si="177"/>
        <v>-1981.9199999999998</v>
      </c>
      <c r="AC294" s="74">
        <f t="shared" si="178"/>
        <v>-1644.43</v>
      </c>
      <c r="AD294" s="74">
        <f t="shared" si="179"/>
        <v>-2235.92</v>
      </c>
      <c r="AE294" s="74">
        <f t="shared" si="180"/>
        <v>-5039.34</v>
      </c>
      <c r="AF294" s="74">
        <f t="shared" si="181"/>
        <v>-1983.24</v>
      </c>
      <c r="AG294" s="74">
        <f t="shared" si="182"/>
        <v>-25092.14</v>
      </c>
    </row>
    <row r="295" spans="1:34">
      <c r="Q295" s="73">
        <v>5</v>
      </c>
      <c r="R295" s="20" t="s">
        <v>1156</v>
      </c>
      <c r="S295" s="20" t="s">
        <v>1210</v>
      </c>
      <c r="U295" s="74">
        <f t="shared" si="170"/>
        <v>0</v>
      </c>
      <c r="V295" s="74">
        <f t="shared" si="171"/>
        <v>0</v>
      </c>
      <c r="W295" s="74">
        <f t="shared" si="172"/>
        <v>0</v>
      </c>
      <c r="X295" s="74">
        <f t="shared" si="173"/>
        <v>0</v>
      </c>
      <c r="Y295" s="74">
        <f t="shared" si="174"/>
        <v>0</v>
      </c>
      <c r="Z295" s="74">
        <f t="shared" si="175"/>
        <v>0</v>
      </c>
      <c r="AA295" s="74">
        <f t="shared" si="176"/>
        <v>0</v>
      </c>
      <c r="AB295" s="74">
        <f t="shared" si="177"/>
        <v>0</v>
      </c>
      <c r="AC295" s="74">
        <f t="shared" si="178"/>
        <v>0</v>
      </c>
      <c r="AD295" s="74">
        <f t="shared" si="179"/>
        <v>0</v>
      </c>
      <c r="AE295" s="74">
        <f t="shared" si="180"/>
        <v>0</v>
      </c>
      <c r="AF295" s="74">
        <f t="shared" si="181"/>
        <v>0</v>
      </c>
      <c r="AG295" s="74">
        <f t="shared" si="182"/>
        <v>0</v>
      </c>
    </row>
    <row r="296" spans="1:34">
      <c r="A296" s="158" t="s">
        <v>1891</v>
      </c>
      <c r="B296" s="158"/>
      <c r="C296" s="158"/>
      <c r="D296" s="158"/>
      <c r="E296" s="158"/>
      <c r="F296" s="158"/>
      <c r="G296" s="158"/>
      <c r="H296" s="158"/>
      <c r="I296" s="158"/>
      <c r="J296" s="158"/>
      <c r="K296" s="158"/>
      <c r="L296" s="158"/>
      <c r="M296" s="158"/>
      <c r="N296" s="158"/>
      <c r="O296" s="158"/>
      <c r="Q296" s="73">
        <v>5</v>
      </c>
      <c r="R296" s="20" t="s">
        <v>1156</v>
      </c>
      <c r="S296" s="20" t="s">
        <v>1210</v>
      </c>
      <c r="U296" s="74">
        <f t="shared" si="170"/>
        <v>0</v>
      </c>
      <c r="V296" s="74">
        <f t="shared" si="171"/>
        <v>0</v>
      </c>
      <c r="W296" s="74">
        <f t="shared" si="172"/>
        <v>0</v>
      </c>
      <c r="X296" s="74">
        <f t="shared" si="173"/>
        <v>0</v>
      </c>
      <c r="Y296" s="74">
        <f t="shared" si="174"/>
        <v>0</v>
      </c>
      <c r="Z296" s="74">
        <f t="shared" si="175"/>
        <v>0</v>
      </c>
      <c r="AA296" s="74">
        <f t="shared" si="176"/>
        <v>0</v>
      </c>
      <c r="AB296" s="74">
        <f t="shared" si="177"/>
        <v>0</v>
      </c>
      <c r="AC296" s="74">
        <f t="shared" si="178"/>
        <v>0</v>
      </c>
      <c r="AD296" s="74">
        <f t="shared" si="179"/>
        <v>0</v>
      </c>
      <c r="AE296" s="74">
        <f t="shared" si="180"/>
        <v>0</v>
      </c>
      <c r="AF296" s="74">
        <f t="shared" si="181"/>
        <v>0</v>
      </c>
      <c r="AG296" s="74">
        <f t="shared" si="182"/>
        <v>0</v>
      </c>
    </row>
    <row r="297" spans="1:34">
      <c r="A297" s="159" t="s">
        <v>1149</v>
      </c>
      <c r="B297" s="155" t="s">
        <v>1892</v>
      </c>
      <c r="C297" s="160">
        <v>0</v>
      </c>
      <c r="D297" s="160">
        <v>0</v>
      </c>
      <c r="E297" s="160">
        <v>0</v>
      </c>
      <c r="F297" s="160">
        <v>0</v>
      </c>
      <c r="G297" s="160">
        <v>0</v>
      </c>
      <c r="H297" s="160">
        <v>0</v>
      </c>
      <c r="I297" s="160">
        <v>0</v>
      </c>
      <c r="J297" s="160">
        <v>0</v>
      </c>
      <c r="K297" s="160">
        <v>0</v>
      </c>
      <c r="L297" s="160">
        <v>0</v>
      </c>
      <c r="M297" s="160">
        <v>0</v>
      </c>
      <c r="N297" s="160">
        <v>0</v>
      </c>
      <c r="O297" s="160">
        <v>0</v>
      </c>
      <c r="Q297" s="73">
        <v>5</v>
      </c>
      <c r="R297" s="20" t="s">
        <v>1156</v>
      </c>
      <c r="S297" s="20" t="s">
        <v>1210</v>
      </c>
      <c r="U297" s="74">
        <f t="shared" si="170"/>
        <v>0</v>
      </c>
      <c r="V297" s="74">
        <f t="shared" si="171"/>
        <v>0</v>
      </c>
      <c r="W297" s="74">
        <f t="shared" si="172"/>
        <v>0</v>
      </c>
      <c r="X297" s="74">
        <f t="shared" si="173"/>
        <v>0</v>
      </c>
      <c r="Y297" s="74">
        <f t="shared" si="174"/>
        <v>0</v>
      </c>
      <c r="Z297" s="74">
        <f t="shared" si="175"/>
        <v>0</v>
      </c>
      <c r="AA297" s="74">
        <f t="shared" si="176"/>
        <v>0</v>
      </c>
      <c r="AB297" s="74">
        <f t="shared" si="177"/>
        <v>0</v>
      </c>
      <c r="AC297" s="74">
        <f t="shared" si="178"/>
        <v>0</v>
      </c>
      <c r="AD297" s="74">
        <f t="shared" si="179"/>
        <v>0</v>
      </c>
      <c r="AE297" s="74">
        <f t="shared" si="180"/>
        <v>0</v>
      </c>
      <c r="AF297" s="74">
        <f t="shared" si="181"/>
        <v>0</v>
      </c>
      <c r="AG297" s="74">
        <f t="shared" si="182"/>
        <v>0</v>
      </c>
      <c r="AH297" s="6" t="s">
        <v>54</v>
      </c>
    </row>
    <row r="298" spans="1:34">
      <c r="A298" s="159" t="s">
        <v>1893</v>
      </c>
      <c r="B298" s="155" t="s">
        <v>1894</v>
      </c>
      <c r="C298" s="160">
        <v>0</v>
      </c>
      <c r="D298" s="160">
        <v>0</v>
      </c>
      <c r="E298" s="160">
        <v>0</v>
      </c>
      <c r="F298" s="160">
        <v>0</v>
      </c>
      <c r="G298" s="160">
        <v>0</v>
      </c>
      <c r="H298" s="160">
        <v>0</v>
      </c>
      <c r="I298" s="160">
        <v>0</v>
      </c>
      <c r="J298" s="160">
        <v>0</v>
      </c>
      <c r="K298" s="160">
        <v>0</v>
      </c>
      <c r="L298" s="160">
        <v>0</v>
      </c>
      <c r="M298" s="160">
        <v>0</v>
      </c>
      <c r="N298" s="160">
        <v>0</v>
      </c>
      <c r="O298" s="160">
        <v>0</v>
      </c>
      <c r="Q298" s="73">
        <v>5</v>
      </c>
      <c r="R298" s="20" t="s">
        <v>1156</v>
      </c>
      <c r="S298" s="20" t="s">
        <v>1210</v>
      </c>
      <c r="U298" s="74">
        <f t="shared" si="170"/>
        <v>0</v>
      </c>
      <c r="V298" s="74">
        <f t="shared" si="171"/>
        <v>0</v>
      </c>
      <c r="W298" s="74">
        <f t="shared" si="172"/>
        <v>0</v>
      </c>
      <c r="X298" s="74">
        <f t="shared" si="173"/>
        <v>0</v>
      </c>
      <c r="Y298" s="74">
        <f t="shared" si="174"/>
        <v>0</v>
      </c>
      <c r="Z298" s="74">
        <f t="shared" si="175"/>
        <v>0</v>
      </c>
      <c r="AA298" s="74">
        <f t="shared" si="176"/>
        <v>0</v>
      </c>
      <c r="AB298" s="74">
        <f t="shared" si="177"/>
        <v>0</v>
      </c>
      <c r="AC298" s="74">
        <f t="shared" si="178"/>
        <v>0</v>
      </c>
      <c r="AD298" s="74">
        <f t="shared" si="179"/>
        <v>0</v>
      </c>
      <c r="AE298" s="74">
        <f t="shared" si="180"/>
        <v>0</v>
      </c>
      <c r="AF298" s="74">
        <f t="shared" si="181"/>
        <v>0</v>
      </c>
      <c r="AG298" s="74">
        <f t="shared" si="182"/>
        <v>0</v>
      </c>
      <c r="AH298" s="6" t="s">
        <v>54</v>
      </c>
    </row>
    <row r="299" spans="1:34">
      <c r="A299" s="159" t="s">
        <v>1895</v>
      </c>
      <c r="B299" s="155" t="s">
        <v>1896</v>
      </c>
      <c r="C299" s="160">
        <v>0</v>
      </c>
      <c r="D299" s="160">
        <v>0</v>
      </c>
      <c r="E299" s="160">
        <v>0</v>
      </c>
      <c r="F299" s="160">
        <v>0</v>
      </c>
      <c r="G299" s="160">
        <v>0</v>
      </c>
      <c r="H299" s="160">
        <v>0</v>
      </c>
      <c r="I299" s="160">
        <v>0</v>
      </c>
      <c r="J299" s="160">
        <v>0</v>
      </c>
      <c r="K299" s="160">
        <v>0</v>
      </c>
      <c r="L299" s="160">
        <v>0</v>
      </c>
      <c r="M299" s="160">
        <v>0</v>
      </c>
      <c r="N299" s="160">
        <v>0</v>
      </c>
      <c r="O299" s="160">
        <v>0</v>
      </c>
      <c r="Q299" s="73">
        <v>5</v>
      </c>
      <c r="R299" s="20" t="s">
        <v>1156</v>
      </c>
      <c r="S299" s="20" t="s">
        <v>1210</v>
      </c>
      <c r="U299" s="74">
        <f t="shared" si="170"/>
        <v>0</v>
      </c>
      <c r="V299" s="74">
        <f t="shared" si="171"/>
        <v>0</v>
      </c>
      <c r="W299" s="74">
        <f t="shared" si="172"/>
        <v>0</v>
      </c>
      <c r="X299" s="74">
        <f t="shared" si="173"/>
        <v>0</v>
      </c>
      <c r="Y299" s="74">
        <f t="shared" si="174"/>
        <v>0</v>
      </c>
      <c r="Z299" s="74">
        <f t="shared" si="175"/>
        <v>0</v>
      </c>
      <c r="AA299" s="74">
        <f t="shared" si="176"/>
        <v>0</v>
      </c>
      <c r="AB299" s="74">
        <f t="shared" si="177"/>
        <v>0</v>
      </c>
      <c r="AC299" s="74">
        <f t="shared" si="178"/>
        <v>0</v>
      </c>
      <c r="AD299" s="74">
        <f t="shared" si="179"/>
        <v>0</v>
      </c>
      <c r="AE299" s="74">
        <f t="shared" si="180"/>
        <v>0</v>
      </c>
      <c r="AF299" s="74">
        <f t="shared" si="181"/>
        <v>0</v>
      </c>
      <c r="AG299" s="74">
        <f t="shared" si="182"/>
        <v>0</v>
      </c>
      <c r="AH299" s="6" t="s">
        <v>54</v>
      </c>
    </row>
    <row r="300" spans="1:34">
      <c r="A300" s="159" t="s">
        <v>1897</v>
      </c>
      <c r="B300" s="155" t="s">
        <v>1898</v>
      </c>
      <c r="C300" s="160">
        <v>0</v>
      </c>
      <c r="D300" s="160">
        <v>0</v>
      </c>
      <c r="E300" s="160">
        <v>0</v>
      </c>
      <c r="F300" s="160">
        <v>0</v>
      </c>
      <c r="G300" s="160">
        <v>0</v>
      </c>
      <c r="H300" s="160">
        <v>0</v>
      </c>
      <c r="I300" s="160">
        <v>0</v>
      </c>
      <c r="J300" s="160">
        <v>0</v>
      </c>
      <c r="K300" s="160">
        <v>0</v>
      </c>
      <c r="L300" s="160">
        <v>0</v>
      </c>
      <c r="M300" s="160">
        <v>0</v>
      </c>
      <c r="N300" s="160">
        <v>0</v>
      </c>
      <c r="O300" s="160">
        <v>0</v>
      </c>
      <c r="Q300" s="75">
        <v>5</v>
      </c>
      <c r="R300" s="76" t="str">
        <f>R299</f>
        <v>Tides on Westcreek</v>
      </c>
      <c r="S300" s="76" t="str">
        <f>S299</f>
        <v>TOW</v>
      </c>
      <c r="T300" s="75">
        <f>T299</f>
        <v>0</v>
      </c>
      <c r="U300" s="77">
        <f t="shared" ref="U300:AG300" si="183">SUM(U264:U299)</f>
        <v>-5189.4699999999993</v>
      </c>
      <c r="V300" s="77">
        <f t="shared" si="183"/>
        <v>-783.80000000000007</v>
      </c>
      <c r="W300" s="77">
        <f t="shared" si="183"/>
        <v>-1703.97</v>
      </c>
      <c r="X300" s="77">
        <f t="shared" si="183"/>
        <v>-2850.8199999999997</v>
      </c>
      <c r="Y300" s="77">
        <f t="shared" si="183"/>
        <v>-2998.3599999999997</v>
      </c>
      <c r="Z300" s="77">
        <f t="shared" si="183"/>
        <v>-3346.9800000000005</v>
      </c>
      <c r="AA300" s="77">
        <f t="shared" si="183"/>
        <v>-5091.74</v>
      </c>
      <c r="AB300" s="77">
        <f t="shared" si="183"/>
        <v>-3934.6699999999996</v>
      </c>
      <c r="AC300" s="77">
        <f t="shared" si="183"/>
        <v>-3206.03</v>
      </c>
      <c r="AD300" s="77">
        <f t="shared" si="183"/>
        <v>-3668.46</v>
      </c>
      <c r="AE300" s="77">
        <f t="shared" si="183"/>
        <v>-8841</v>
      </c>
      <c r="AF300" s="77">
        <f t="shared" si="183"/>
        <v>-3818.05</v>
      </c>
      <c r="AG300" s="77">
        <f t="shared" si="183"/>
        <v>-45433.35</v>
      </c>
      <c r="AH300" s="6" t="s">
        <v>54</v>
      </c>
    </row>
    <row r="301" spans="1:34">
      <c r="A301" s="159" t="s">
        <v>1899</v>
      </c>
      <c r="B301" s="155" t="s">
        <v>1900</v>
      </c>
      <c r="C301" s="160">
        <v>0</v>
      </c>
      <c r="D301" s="160">
        <v>0</v>
      </c>
      <c r="E301" s="160">
        <v>0</v>
      </c>
      <c r="F301" s="160">
        <v>0</v>
      </c>
      <c r="G301" s="160">
        <v>0</v>
      </c>
      <c r="H301" s="160">
        <v>0</v>
      </c>
      <c r="I301" s="160">
        <v>0</v>
      </c>
      <c r="J301" s="160">
        <v>0</v>
      </c>
      <c r="K301" s="160">
        <v>0</v>
      </c>
      <c r="L301" s="160">
        <v>0</v>
      </c>
      <c r="M301" s="160">
        <v>0</v>
      </c>
      <c r="N301" s="160">
        <v>0</v>
      </c>
      <c r="O301" s="160">
        <v>0</v>
      </c>
      <c r="AH301" s="6" t="s">
        <v>54</v>
      </c>
    </row>
    <row r="302" spans="1:34">
      <c r="A302" s="159" t="s">
        <v>1901</v>
      </c>
      <c r="B302" s="155" t="s">
        <v>1902</v>
      </c>
      <c r="C302" s="160">
        <v>0</v>
      </c>
      <c r="D302" s="160">
        <v>0</v>
      </c>
      <c r="E302" s="160">
        <v>0</v>
      </c>
      <c r="F302" s="160">
        <v>0</v>
      </c>
      <c r="G302" s="160">
        <v>0</v>
      </c>
      <c r="H302" s="160">
        <v>0</v>
      </c>
      <c r="I302" s="160">
        <v>0</v>
      </c>
      <c r="J302" s="160">
        <v>0</v>
      </c>
      <c r="K302" s="160">
        <v>0</v>
      </c>
      <c r="L302" s="160">
        <v>0</v>
      </c>
      <c r="M302" s="160">
        <v>0</v>
      </c>
      <c r="N302" s="160">
        <v>0</v>
      </c>
      <c r="O302" s="160">
        <v>0</v>
      </c>
      <c r="AH302" s="6" t="s">
        <v>54</v>
      </c>
    </row>
    <row r="303" spans="1:34">
      <c r="A303" s="159" t="s">
        <v>1150</v>
      </c>
      <c r="B303" s="155" t="s">
        <v>1903</v>
      </c>
      <c r="C303" s="160">
        <v>0</v>
      </c>
      <c r="D303" s="160">
        <v>605</v>
      </c>
      <c r="E303" s="160">
        <v>237.24</v>
      </c>
      <c r="F303" s="160">
        <v>70</v>
      </c>
      <c r="G303" s="160">
        <v>205</v>
      </c>
      <c r="H303" s="160">
        <v>0</v>
      </c>
      <c r="I303" s="160">
        <v>1050</v>
      </c>
      <c r="J303" s="160">
        <v>265</v>
      </c>
      <c r="K303" s="160">
        <v>775</v>
      </c>
      <c r="L303" s="160">
        <v>500</v>
      </c>
      <c r="M303" s="160">
        <v>65</v>
      </c>
      <c r="N303" s="160">
        <v>125</v>
      </c>
      <c r="O303" s="160">
        <v>3897.24</v>
      </c>
      <c r="Q303" s="73">
        <v>5</v>
      </c>
      <c r="R303" s="20" t="s">
        <v>1156</v>
      </c>
      <c r="S303" s="20" t="s">
        <v>1210</v>
      </c>
      <c r="U303" s="74">
        <f>IF(5 = Q303, C303 * -1, C303)</f>
        <v>0</v>
      </c>
      <c r="V303" s="74">
        <f>IF(5 = Q303, D303 * -1, D303)</f>
        <v>-605</v>
      </c>
      <c r="W303" s="74">
        <f>IF(5 = Q303, E303 * -1, E303)</f>
        <v>-237.24</v>
      </c>
      <c r="X303" s="74">
        <f>IF(5 = Q303, F303 * -1, F303)</f>
        <v>-70</v>
      </c>
      <c r="Y303" s="74">
        <f>IF(5 = Q303, G303 * -1, G303)</f>
        <v>-205</v>
      </c>
      <c r="Z303" s="74">
        <f>IF(5 = Q303, H303 * -1, H303)</f>
        <v>0</v>
      </c>
      <c r="AA303" s="74">
        <f>IF(5 = Q303, I303 * -1, I303)</f>
        <v>-1050</v>
      </c>
      <c r="AB303" s="74">
        <f>IF(5 = Q303, J303 * -1, J303)</f>
        <v>-265</v>
      </c>
      <c r="AC303" s="74">
        <f>IF(5 = Q303, K303 * -1, K303)</f>
        <v>-775</v>
      </c>
      <c r="AD303" s="74">
        <f>IF(5 = Q303, L303 * -1, L303)</f>
        <v>-500</v>
      </c>
      <c r="AE303" s="74">
        <f>IF(5 = Q303, M303 * -1, M303)</f>
        <v>-65</v>
      </c>
      <c r="AF303" s="74">
        <f>IF(5 = Q303, N303 * -1, N303)</f>
        <v>-125</v>
      </c>
      <c r="AG303" s="74">
        <f>IF(5 = Q303, O303 * -1, O303)</f>
        <v>-3897.24</v>
      </c>
      <c r="AH303" s="6" t="s">
        <v>54</v>
      </c>
    </row>
    <row r="304" spans="1:34">
      <c r="A304" s="159" t="s">
        <v>1904</v>
      </c>
      <c r="B304" s="155" t="s">
        <v>1905</v>
      </c>
      <c r="C304" s="160">
        <v>0</v>
      </c>
      <c r="D304" s="160">
        <v>0</v>
      </c>
      <c r="E304" s="160">
        <v>0</v>
      </c>
      <c r="F304" s="160">
        <v>0</v>
      </c>
      <c r="G304" s="160">
        <v>0</v>
      </c>
      <c r="H304" s="160">
        <v>0</v>
      </c>
      <c r="I304" s="160">
        <v>0</v>
      </c>
      <c r="J304" s="160">
        <v>0</v>
      </c>
      <c r="K304" s="160">
        <v>0</v>
      </c>
      <c r="L304" s="160">
        <v>0</v>
      </c>
      <c r="M304" s="160">
        <v>240</v>
      </c>
      <c r="N304" s="160">
        <v>1016.04</v>
      </c>
      <c r="O304" s="160">
        <v>1256.04</v>
      </c>
      <c r="Q304" s="73">
        <v>5</v>
      </c>
      <c r="R304" s="20" t="s">
        <v>1156</v>
      </c>
      <c r="S304" s="20" t="s">
        <v>1210</v>
      </c>
      <c r="U304" s="74">
        <f>IF(5 = Q304, C304 * -1, C304)</f>
        <v>0</v>
      </c>
      <c r="V304" s="74">
        <f>IF(5 = Q304, D304 * -1, D304)</f>
        <v>0</v>
      </c>
      <c r="W304" s="74">
        <f>IF(5 = Q304, E304 * -1, E304)</f>
        <v>0</v>
      </c>
      <c r="X304" s="74">
        <f>IF(5 = Q304, F304 * -1, F304)</f>
        <v>0</v>
      </c>
      <c r="Y304" s="74">
        <f>IF(5 = Q304, G304 * -1, G304)</f>
        <v>0</v>
      </c>
      <c r="Z304" s="74">
        <f>IF(5 = Q304, H304 * -1, H304)</f>
        <v>0</v>
      </c>
      <c r="AA304" s="74">
        <f>IF(5 = Q304, I304 * -1, I304)</f>
        <v>0</v>
      </c>
      <c r="AB304" s="74">
        <f>IF(5 = Q304, J304 * -1, J304)</f>
        <v>0</v>
      </c>
      <c r="AC304" s="74">
        <f>IF(5 = Q304, K304 * -1, K304)</f>
        <v>0</v>
      </c>
      <c r="AD304" s="74">
        <f>IF(5 = Q304, L304 * -1, L304)</f>
        <v>0</v>
      </c>
      <c r="AE304" s="74">
        <f>IF(5 = Q304, M304 * -1, M304)</f>
        <v>-240</v>
      </c>
      <c r="AF304" s="74">
        <f>IF(5 = Q304, N304 * -1, N304)</f>
        <v>-1016.04</v>
      </c>
      <c r="AG304" s="74">
        <f>IF(5 = Q304, O304 * -1, O304)</f>
        <v>-1256.04</v>
      </c>
      <c r="AH304" s="6" t="s">
        <v>54</v>
      </c>
    </row>
    <row r="305" spans="1:34">
      <c r="A305" s="159" t="s">
        <v>1906</v>
      </c>
      <c r="B305" s="155" t="s">
        <v>1907</v>
      </c>
      <c r="C305" s="160">
        <v>0</v>
      </c>
      <c r="D305" s="160">
        <v>0</v>
      </c>
      <c r="E305" s="160">
        <v>0</v>
      </c>
      <c r="F305" s="160">
        <v>0</v>
      </c>
      <c r="G305" s="160">
        <v>0</v>
      </c>
      <c r="H305" s="160">
        <v>0</v>
      </c>
      <c r="I305" s="160">
        <v>0</v>
      </c>
      <c r="J305" s="160">
        <v>0</v>
      </c>
      <c r="K305" s="160">
        <v>0</v>
      </c>
      <c r="L305" s="160">
        <v>0</v>
      </c>
      <c r="M305" s="160">
        <v>0</v>
      </c>
      <c r="N305" s="160">
        <v>0</v>
      </c>
      <c r="O305" s="160">
        <v>0</v>
      </c>
      <c r="Q305" s="73">
        <v>5</v>
      </c>
      <c r="R305" s="20" t="s">
        <v>1156</v>
      </c>
      <c r="S305" s="20" t="s">
        <v>1210</v>
      </c>
      <c r="U305" s="74">
        <f>IF(5 = Q305, C305 * -1, C305)</f>
        <v>0</v>
      </c>
      <c r="V305" s="74">
        <f>IF(5 = Q305, D305 * -1, D305)</f>
        <v>0</v>
      </c>
      <c r="W305" s="74">
        <f>IF(5 = Q305, E305 * -1, E305)</f>
        <v>0</v>
      </c>
      <c r="X305" s="74">
        <f>IF(5 = Q305, F305 * -1, F305)</f>
        <v>0</v>
      </c>
      <c r="Y305" s="74">
        <f>IF(5 = Q305, G305 * -1, G305)</f>
        <v>0</v>
      </c>
      <c r="Z305" s="74">
        <f>IF(5 = Q305, H305 * -1, H305)</f>
        <v>0</v>
      </c>
      <c r="AA305" s="74">
        <f>IF(5 = Q305, I305 * -1, I305)</f>
        <v>0</v>
      </c>
      <c r="AB305" s="74">
        <f>IF(5 = Q305, J305 * -1, J305)</f>
        <v>0</v>
      </c>
      <c r="AC305" s="74">
        <f>IF(5 = Q305, K305 * -1, K305)</f>
        <v>0</v>
      </c>
      <c r="AD305" s="74">
        <f>IF(5 = Q305, L305 * -1, L305)</f>
        <v>0</v>
      </c>
      <c r="AE305" s="74">
        <f>IF(5 = Q305, M305 * -1, M305)</f>
        <v>0</v>
      </c>
      <c r="AF305" s="74">
        <f>IF(5 = Q305, N305 * -1, N305)</f>
        <v>0</v>
      </c>
      <c r="AG305" s="74">
        <f>IF(5 = Q305, O305 * -1, O305)</f>
        <v>0</v>
      </c>
      <c r="AH305" s="6" t="s">
        <v>54</v>
      </c>
    </row>
    <row r="306" spans="1:34">
      <c r="A306" s="159" t="s">
        <v>1908</v>
      </c>
      <c r="B306" s="155" t="s">
        <v>1909</v>
      </c>
      <c r="C306" s="160">
        <v>0</v>
      </c>
      <c r="D306" s="160">
        <v>0</v>
      </c>
      <c r="E306" s="160">
        <v>0</v>
      </c>
      <c r="F306" s="160">
        <v>0</v>
      </c>
      <c r="G306" s="160">
        <v>0</v>
      </c>
      <c r="H306" s="160">
        <v>0</v>
      </c>
      <c r="I306" s="160">
        <v>0</v>
      </c>
      <c r="J306" s="160">
        <v>0</v>
      </c>
      <c r="K306" s="160">
        <v>0</v>
      </c>
      <c r="L306" s="160">
        <v>0</v>
      </c>
      <c r="M306" s="160">
        <v>0</v>
      </c>
      <c r="N306" s="160">
        <v>0</v>
      </c>
      <c r="O306" s="160">
        <v>0</v>
      </c>
      <c r="Q306" s="73">
        <v>5</v>
      </c>
      <c r="R306" s="20" t="s">
        <v>1156</v>
      </c>
      <c r="S306" s="20" t="s">
        <v>1210</v>
      </c>
      <c r="U306" s="74">
        <f>IF(5 = Q306, C306 * -1, C306)</f>
        <v>0</v>
      </c>
      <c r="V306" s="74">
        <f>IF(5 = Q306, D306 * -1, D306)</f>
        <v>0</v>
      </c>
      <c r="W306" s="74">
        <f>IF(5 = Q306, E306 * -1, E306)</f>
        <v>0</v>
      </c>
      <c r="X306" s="74">
        <f>IF(5 = Q306, F306 * -1, F306)</f>
        <v>0</v>
      </c>
      <c r="Y306" s="74">
        <f>IF(5 = Q306, G306 * -1, G306)</f>
        <v>0</v>
      </c>
      <c r="Z306" s="74">
        <f>IF(5 = Q306, H306 * -1, H306)</f>
        <v>0</v>
      </c>
      <c r="AA306" s="74">
        <f>IF(5 = Q306, I306 * -1, I306)</f>
        <v>0</v>
      </c>
      <c r="AB306" s="74">
        <f>IF(5 = Q306, J306 * -1, J306)</f>
        <v>0</v>
      </c>
      <c r="AC306" s="74">
        <f>IF(5 = Q306, K306 * -1, K306)</f>
        <v>0</v>
      </c>
      <c r="AD306" s="74">
        <f>IF(5 = Q306, L306 * -1, L306)</f>
        <v>0</v>
      </c>
      <c r="AE306" s="74">
        <f>IF(5 = Q306, M306 * -1, M306)</f>
        <v>0</v>
      </c>
      <c r="AF306" s="74">
        <f>IF(5 = Q306, N306 * -1, N306)</f>
        <v>0</v>
      </c>
      <c r="AG306" s="74">
        <f>IF(5 = Q306, O306 * -1, O306)</f>
        <v>0</v>
      </c>
      <c r="AH306" s="6" t="s">
        <v>54</v>
      </c>
    </row>
    <row r="307" spans="1:34">
      <c r="A307" s="159" t="s">
        <v>1910</v>
      </c>
      <c r="B307" s="155" t="s">
        <v>56</v>
      </c>
      <c r="C307" s="160">
        <v>304.95999999999998</v>
      </c>
      <c r="D307" s="160">
        <v>136.96</v>
      </c>
      <c r="E307" s="160">
        <v>274.67</v>
      </c>
      <c r="F307" s="160">
        <v>3.99</v>
      </c>
      <c r="G307" s="160">
        <v>62.57</v>
      </c>
      <c r="H307" s="160">
        <v>141.32</v>
      </c>
      <c r="I307" s="160">
        <v>0</v>
      </c>
      <c r="J307" s="160">
        <v>0</v>
      </c>
      <c r="K307" s="160">
        <v>296.55</v>
      </c>
      <c r="L307" s="160">
        <v>375.41</v>
      </c>
      <c r="M307" s="160">
        <v>0</v>
      </c>
      <c r="N307" s="160">
        <v>64.459999999999994</v>
      </c>
      <c r="O307" s="160">
        <v>1660.89</v>
      </c>
      <c r="Q307" s="75">
        <v>5</v>
      </c>
      <c r="R307" s="76" t="str">
        <f>R306</f>
        <v>Tides on Westcreek</v>
      </c>
      <c r="S307" s="76" t="str">
        <f>S306</f>
        <v>TOW</v>
      </c>
      <c r="T307" s="75">
        <f>T306</f>
        <v>0</v>
      </c>
      <c r="U307" s="77">
        <f t="shared" ref="U307:AG307" si="184">SUM(U303:U306)</f>
        <v>0</v>
      </c>
      <c r="V307" s="77">
        <f t="shared" si="184"/>
        <v>-605</v>
      </c>
      <c r="W307" s="77">
        <f t="shared" si="184"/>
        <v>-237.24</v>
      </c>
      <c r="X307" s="77">
        <f t="shared" si="184"/>
        <v>-70</v>
      </c>
      <c r="Y307" s="77">
        <f t="shared" si="184"/>
        <v>-205</v>
      </c>
      <c r="Z307" s="77">
        <f t="shared" si="184"/>
        <v>0</v>
      </c>
      <c r="AA307" s="77">
        <f t="shared" si="184"/>
        <v>-1050</v>
      </c>
      <c r="AB307" s="77">
        <f t="shared" si="184"/>
        <v>-265</v>
      </c>
      <c r="AC307" s="77">
        <f t="shared" si="184"/>
        <v>-775</v>
      </c>
      <c r="AD307" s="77">
        <f t="shared" si="184"/>
        <v>-500</v>
      </c>
      <c r="AE307" s="77">
        <f t="shared" si="184"/>
        <v>-305</v>
      </c>
      <c r="AF307" s="77">
        <f t="shared" si="184"/>
        <v>-1141.04</v>
      </c>
      <c r="AG307" s="77">
        <f t="shared" si="184"/>
        <v>-5153.28</v>
      </c>
      <c r="AH307" s="6" t="s">
        <v>54</v>
      </c>
    </row>
    <row r="308" spans="1:34">
      <c r="A308" s="159" t="s">
        <v>1911</v>
      </c>
      <c r="B308" s="155" t="s">
        <v>1293</v>
      </c>
      <c r="C308" s="160">
        <v>28.23</v>
      </c>
      <c r="D308" s="160">
        <v>0</v>
      </c>
      <c r="E308" s="160">
        <v>0</v>
      </c>
      <c r="F308" s="160">
        <v>0</v>
      </c>
      <c r="G308" s="160">
        <v>238.22</v>
      </c>
      <c r="H308" s="160">
        <v>49.33</v>
      </c>
      <c r="I308" s="160">
        <v>0</v>
      </c>
      <c r="J308" s="160">
        <v>35.17</v>
      </c>
      <c r="K308" s="160">
        <v>31.13</v>
      </c>
      <c r="L308" s="160">
        <v>86.99</v>
      </c>
      <c r="M308" s="160">
        <v>462.35</v>
      </c>
      <c r="N308" s="160">
        <v>30.5</v>
      </c>
      <c r="O308" s="160">
        <v>961.92</v>
      </c>
      <c r="AH308" s="6" t="s">
        <v>54</v>
      </c>
    </row>
    <row r="309" spans="1:34">
      <c r="A309" s="159" t="s">
        <v>1912</v>
      </c>
      <c r="B309" s="155" t="s">
        <v>1913</v>
      </c>
      <c r="C309" s="160">
        <v>0</v>
      </c>
      <c r="D309" s="160">
        <v>0</v>
      </c>
      <c r="E309" s="160">
        <v>0</v>
      </c>
      <c r="F309" s="160">
        <v>0</v>
      </c>
      <c r="G309" s="160">
        <v>0</v>
      </c>
      <c r="H309" s="160">
        <v>0</v>
      </c>
      <c r="I309" s="160">
        <v>0</v>
      </c>
      <c r="J309" s="160">
        <v>0</v>
      </c>
      <c r="K309" s="160">
        <v>0</v>
      </c>
      <c r="L309" s="160">
        <v>0</v>
      </c>
      <c r="M309" s="160">
        <v>0</v>
      </c>
      <c r="N309" s="160">
        <v>0</v>
      </c>
      <c r="O309" s="160">
        <v>0</v>
      </c>
      <c r="AH309" s="6" t="s">
        <v>54</v>
      </c>
    </row>
    <row r="310" spans="1:34">
      <c r="A310" s="159" t="s">
        <v>1914</v>
      </c>
      <c r="B310" s="155" t="s">
        <v>1915</v>
      </c>
      <c r="C310" s="160">
        <v>22.03</v>
      </c>
      <c r="D310" s="160">
        <v>0</v>
      </c>
      <c r="E310" s="160">
        <v>0</v>
      </c>
      <c r="F310" s="160">
        <v>0</v>
      </c>
      <c r="G310" s="160">
        <v>0</v>
      </c>
      <c r="H310" s="160">
        <v>0</v>
      </c>
      <c r="I310" s="160">
        <v>0</v>
      </c>
      <c r="J310" s="160">
        <v>0</v>
      </c>
      <c r="K310" s="160">
        <v>0</v>
      </c>
      <c r="L310" s="160">
        <v>0</v>
      </c>
      <c r="M310" s="160">
        <v>0</v>
      </c>
      <c r="N310" s="160">
        <v>0</v>
      </c>
      <c r="O310" s="160">
        <v>22.03</v>
      </c>
      <c r="Q310" s="73">
        <v>5</v>
      </c>
      <c r="R310" s="20" t="s">
        <v>1156</v>
      </c>
      <c r="S310" s="20" t="s">
        <v>1210</v>
      </c>
      <c r="U310" s="74">
        <f>IF(5 = Q310, C310 * -1, C310)</f>
        <v>-22.03</v>
      </c>
      <c r="V310" s="74">
        <f>IF(5 = Q310, D310 * -1, D310)</f>
        <v>0</v>
      </c>
      <c r="W310" s="74">
        <f>IF(5 = Q310, E310 * -1, E310)</f>
        <v>0</v>
      </c>
      <c r="X310" s="74">
        <f>IF(5 = Q310, F310 * -1, F310)</f>
        <v>0</v>
      </c>
      <c r="Y310" s="74">
        <f>IF(5 = Q310, G310 * -1, G310)</f>
        <v>0</v>
      </c>
      <c r="Z310" s="74">
        <f>IF(5 = Q310, H310 * -1, H310)</f>
        <v>0</v>
      </c>
      <c r="AA310" s="74">
        <f>IF(5 = Q310, I310 * -1, I310)</f>
        <v>0</v>
      </c>
      <c r="AB310" s="74">
        <f>IF(5 = Q310, J310 * -1, J310)</f>
        <v>0</v>
      </c>
      <c r="AC310" s="74">
        <f>IF(5 = Q310, K310 * -1, K310)</f>
        <v>0</v>
      </c>
      <c r="AD310" s="74">
        <f>IF(5 = Q310, L310 * -1, L310)</f>
        <v>0</v>
      </c>
      <c r="AE310" s="74">
        <f>IF(5 = Q310, M310 * -1, M310)</f>
        <v>0</v>
      </c>
      <c r="AF310" s="74">
        <f>IF(5 = Q310, N310 * -1, N310)</f>
        <v>0</v>
      </c>
      <c r="AG310" s="74">
        <f>IF(5 = Q310, O310 * -1, O310)</f>
        <v>-22.03</v>
      </c>
      <c r="AH310" s="6" t="s">
        <v>54</v>
      </c>
    </row>
    <row r="311" spans="1:34">
      <c r="B311" s="157" t="s">
        <v>1891</v>
      </c>
      <c r="C311" s="161">
        <v>355.22</v>
      </c>
      <c r="D311" s="161">
        <v>741.96</v>
      </c>
      <c r="E311" s="161">
        <v>511.91</v>
      </c>
      <c r="F311" s="161">
        <v>73.989999999999995</v>
      </c>
      <c r="G311" s="161">
        <v>505.78999999999996</v>
      </c>
      <c r="H311" s="161">
        <v>190.64999999999998</v>
      </c>
      <c r="I311" s="161">
        <v>1050</v>
      </c>
      <c r="J311" s="161">
        <v>300.17</v>
      </c>
      <c r="K311" s="161">
        <v>1102.68</v>
      </c>
      <c r="L311" s="161">
        <v>962.40000000000009</v>
      </c>
      <c r="M311" s="161">
        <v>767.35</v>
      </c>
      <c r="N311" s="161">
        <v>1236</v>
      </c>
      <c r="O311" s="161">
        <v>7798.12</v>
      </c>
      <c r="Q311" s="73">
        <v>5</v>
      </c>
      <c r="R311" s="20" t="s">
        <v>1156</v>
      </c>
      <c r="S311" s="20" t="s">
        <v>1210</v>
      </c>
      <c r="U311" s="74">
        <f>IF(5 = Q311, C311 * -1, C311)</f>
        <v>-355.22</v>
      </c>
      <c r="V311" s="74">
        <f>IF(5 = Q311, D311 * -1, D311)</f>
        <v>-741.96</v>
      </c>
      <c r="W311" s="74">
        <f>IF(5 = Q311, E311 * -1, E311)</f>
        <v>-511.91</v>
      </c>
      <c r="X311" s="74">
        <f>IF(5 = Q311, F311 * -1, F311)</f>
        <v>-73.989999999999995</v>
      </c>
      <c r="Y311" s="74">
        <f>IF(5 = Q311, G311 * -1, G311)</f>
        <v>-505.78999999999996</v>
      </c>
      <c r="Z311" s="74">
        <f>IF(5 = Q311, H311 * -1, H311)</f>
        <v>-190.64999999999998</v>
      </c>
      <c r="AA311" s="74">
        <f>IF(5 = Q311, I311 * -1, I311)</f>
        <v>-1050</v>
      </c>
      <c r="AB311" s="74">
        <f>IF(5 = Q311, J311 * -1, J311)</f>
        <v>-300.17</v>
      </c>
      <c r="AC311" s="74">
        <f>IF(5 = Q311, K311 * -1, K311)</f>
        <v>-1102.68</v>
      </c>
      <c r="AD311" s="74">
        <f>IF(5 = Q311, L311 * -1, L311)</f>
        <v>-962.40000000000009</v>
      </c>
      <c r="AE311" s="74">
        <f>IF(5 = Q311, M311 * -1, M311)</f>
        <v>-767.35</v>
      </c>
      <c r="AF311" s="74">
        <f>IF(5 = Q311, N311 * -1, N311)</f>
        <v>-1236</v>
      </c>
      <c r="AG311" s="74">
        <f>IF(5 = Q311, O311 * -1, O311)</f>
        <v>-7798.12</v>
      </c>
    </row>
    <row r="312" spans="1:34">
      <c r="Q312" s="75">
        <v>5</v>
      </c>
      <c r="R312" s="76" t="str">
        <f>R311</f>
        <v>Tides on Westcreek</v>
      </c>
      <c r="S312" s="76" t="str">
        <f>S311</f>
        <v>TOW</v>
      </c>
      <c r="T312" s="75">
        <f>T311</f>
        <v>0</v>
      </c>
      <c r="U312" s="77">
        <f t="shared" ref="U312:AG312" si="185">SUM(U310:U311)</f>
        <v>-377.25</v>
      </c>
      <c r="V312" s="77">
        <f t="shared" si="185"/>
        <v>-741.96</v>
      </c>
      <c r="W312" s="77">
        <f t="shared" si="185"/>
        <v>-511.91</v>
      </c>
      <c r="X312" s="77">
        <f t="shared" si="185"/>
        <v>-73.989999999999995</v>
      </c>
      <c r="Y312" s="77">
        <f t="shared" si="185"/>
        <v>-505.78999999999996</v>
      </c>
      <c r="Z312" s="77">
        <f t="shared" si="185"/>
        <v>-190.64999999999998</v>
      </c>
      <c r="AA312" s="77">
        <f t="shared" si="185"/>
        <v>-1050</v>
      </c>
      <c r="AB312" s="77">
        <f t="shared" si="185"/>
        <v>-300.17</v>
      </c>
      <c r="AC312" s="77">
        <f t="shared" si="185"/>
        <v>-1102.68</v>
      </c>
      <c r="AD312" s="77">
        <f t="shared" si="185"/>
        <v>-962.40000000000009</v>
      </c>
      <c r="AE312" s="77">
        <f t="shared" si="185"/>
        <v>-767.35</v>
      </c>
      <c r="AF312" s="77">
        <f t="shared" si="185"/>
        <v>-1236</v>
      </c>
      <c r="AG312" s="77">
        <f t="shared" si="185"/>
        <v>-7820.15</v>
      </c>
    </row>
    <row r="313" spans="1:34">
      <c r="A313" s="158" t="s">
        <v>1391</v>
      </c>
      <c r="B313" s="158"/>
      <c r="C313" s="158"/>
      <c r="D313" s="158"/>
      <c r="E313" s="158"/>
      <c r="F313" s="158"/>
      <c r="G313" s="158"/>
      <c r="H313" s="158"/>
      <c r="I313" s="158"/>
      <c r="J313" s="158"/>
      <c r="K313" s="158"/>
      <c r="L313" s="158"/>
      <c r="M313" s="158"/>
      <c r="N313" s="158"/>
      <c r="O313" s="158"/>
    </row>
    <row r="314" spans="1:34">
      <c r="A314" s="159" t="s">
        <v>1916</v>
      </c>
      <c r="B314" s="155" t="s">
        <v>1917</v>
      </c>
      <c r="C314" s="160">
        <v>0</v>
      </c>
      <c r="D314" s="160">
        <v>0</v>
      </c>
      <c r="E314" s="160">
        <v>0</v>
      </c>
      <c r="F314" s="160">
        <v>0</v>
      </c>
      <c r="G314" s="160">
        <v>0</v>
      </c>
      <c r="H314" s="160">
        <v>0</v>
      </c>
      <c r="I314" s="160">
        <v>0</v>
      </c>
      <c r="J314" s="160">
        <v>0</v>
      </c>
      <c r="K314" s="160">
        <v>0</v>
      </c>
      <c r="L314" s="160">
        <v>0</v>
      </c>
      <c r="M314" s="160">
        <v>0</v>
      </c>
      <c r="N314" s="160">
        <v>0</v>
      </c>
      <c r="O314" s="160">
        <v>0</v>
      </c>
      <c r="AH314" s="6" t="s">
        <v>42</v>
      </c>
    </row>
    <row r="315" spans="1:34">
      <c r="A315" s="159" t="s">
        <v>1918</v>
      </c>
      <c r="B315" s="155" t="s">
        <v>1919</v>
      </c>
      <c r="C315" s="160">
        <v>0</v>
      </c>
      <c r="D315" s="160">
        <v>0</v>
      </c>
      <c r="E315" s="160">
        <v>0</v>
      </c>
      <c r="F315" s="160">
        <v>0</v>
      </c>
      <c r="G315" s="160">
        <v>0</v>
      </c>
      <c r="H315" s="160">
        <v>0</v>
      </c>
      <c r="I315" s="160">
        <v>0</v>
      </c>
      <c r="J315" s="160">
        <v>0</v>
      </c>
      <c r="K315" s="160">
        <v>0</v>
      </c>
      <c r="L315" s="160">
        <v>0</v>
      </c>
      <c r="M315" s="160">
        <v>0</v>
      </c>
      <c r="N315" s="160">
        <v>0</v>
      </c>
      <c r="O315" s="160">
        <v>0</v>
      </c>
      <c r="Q315" s="73">
        <v>5</v>
      </c>
      <c r="R315" s="20" t="s">
        <v>1156</v>
      </c>
      <c r="S315" s="20" t="s">
        <v>1210</v>
      </c>
      <c r="U315" s="74">
        <f t="shared" ref="U315:U325" si="186">IF(5 = Q315, C315 * -1, C315)</f>
        <v>0</v>
      </c>
      <c r="V315" s="74">
        <f t="shared" ref="V315:V325" si="187">IF(5 = Q315, D315 * -1, D315)</f>
        <v>0</v>
      </c>
      <c r="W315" s="74">
        <f t="shared" ref="W315:W325" si="188">IF(5 = Q315, E315 * -1, E315)</f>
        <v>0</v>
      </c>
      <c r="X315" s="74">
        <f t="shared" ref="X315:X325" si="189">IF(5 = Q315, F315 * -1, F315)</f>
        <v>0</v>
      </c>
      <c r="Y315" s="74">
        <f t="shared" ref="Y315:Y325" si="190">IF(5 = Q315, G315 * -1, G315)</f>
        <v>0</v>
      </c>
      <c r="Z315" s="74">
        <f t="shared" ref="Z315:Z325" si="191">IF(5 = Q315, H315 * -1, H315)</f>
        <v>0</v>
      </c>
      <c r="AA315" s="74">
        <f t="shared" ref="AA315:AA325" si="192">IF(5 = Q315, I315 * -1, I315)</f>
        <v>0</v>
      </c>
      <c r="AB315" s="74">
        <f t="shared" ref="AB315:AB325" si="193">IF(5 = Q315, J315 * -1, J315)</f>
        <v>0</v>
      </c>
      <c r="AC315" s="74">
        <f t="shared" ref="AC315:AC325" si="194">IF(5 = Q315, K315 * -1, K315)</f>
        <v>0</v>
      </c>
      <c r="AD315" s="74">
        <f t="shared" ref="AD315:AD325" si="195">IF(5 = Q315, L315 * -1, L315)</f>
        <v>0</v>
      </c>
      <c r="AE315" s="74">
        <f t="shared" ref="AE315:AE325" si="196">IF(5 = Q315, M315 * -1, M315)</f>
        <v>0</v>
      </c>
      <c r="AF315" s="74">
        <f t="shared" ref="AF315:AF325" si="197">IF(5 = Q315, N315 * -1, N315)</f>
        <v>0</v>
      </c>
      <c r="AG315" s="74">
        <f t="shared" ref="AG315:AG325" si="198">IF(5 = Q315, O315 * -1, O315)</f>
        <v>0</v>
      </c>
      <c r="AH315" s="6" t="s">
        <v>42</v>
      </c>
    </row>
    <row r="316" spans="1:34">
      <c r="A316" s="159" t="s">
        <v>1920</v>
      </c>
      <c r="B316" s="155" t="s">
        <v>1921</v>
      </c>
      <c r="C316" s="160">
        <v>0</v>
      </c>
      <c r="D316" s="160">
        <v>0</v>
      </c>
      <c r="E316" s="160">
        <v>0</v>
      </c>
      <c r="F316" s="160">
        <v>0</v>
      </c>
      <c r="G316" s="160">
        <v>0</v>
      </c>
      <c r="H316" s="160">
        <v>0</v>
      </c>
      <c r="I316" s="160">
        <v>0</v>
      </c>
      <c r="J316" s="160">
        <v>0</v>
      </c>
      <c r="K316" s="160">
        <v>0</v>
      </c>
      <c r="L316" s="160">
        <v>0</v>
      </c>
      <c r="M316" s="160">
        <v>0</v>
      </c>
      <c r="N316" s="160">
        <v>0</v>
      </c>
      <c r="O316" s="160">
        <v>0</v>
      </c>
      <c r="Q316" s="73">
        <v>5</v>
      </c>
      <c r="R316" s="20" t="s">
        <v>1156</v>
      </c>
      <c r="S316" s="20" t="s">
        <v>1210</v>
      </c>
      <c r="U316" s="74">
        <f t="shared" si="186"/>
        <v>0</v>
      </c>
      <c r="V316" s="74">
        <f t="shared" si="187"/>
        <v>0</v>
      </c>
      <c r="W316" s="74">
        <f t="shared" si="188"/>
        <v>0</v>
      </c>
      <c r="X316" s="74">
        <f t="shared" si="189"/>
        <v>0</v>
      </c>
      <c r="Y316" s="74">
        <f t="shared" si="190"/>
        <v>0</v>
      </c>
      <c r="Z316" s="74">
        <f t="shared" si="191"/>
        <v>0</v>
      </c>
      <c r="AA316" s="74">
        <f t="shared" si="192"/>
        <v>0</v>
      </c>
      <c r="AB316" s="74">
        <f t="shared" si="193"/>
        <v>0</v>
      </c>
      <c r="AC316" s="74">
        <f t="shared" si="194"/>
        <v>0</v>
      </c>
      <c r="AD316" s="74">
        <f t="shared" si="195"/>
        <v>0</v>
      </c>
      <c r="AE316" s="74">
        <f t="shared" si="196"/>
        <v>0</v>
      </c>
      <c r="AF316" s="74">
        <f t="shared" si="197"/>
        <v>0</v>
      </c>
      <c r="AG316" s="74">
        <f t="shared" si="198"/>
        <v>0</v>
      </c>
      <c r="AH316" s="6" t="s">
        <v>42</v>
      </c>
    </row>
    <row r="317" spans="1:34">
      <c r="A317" s="159" t="s">
        <v>1922</v>
      </c>
      <c r="B317" s="155" t="s">
        <v>1923</v>
      </c>
      <c r="C317" s="160">
        <v>0</v>
      </c>
      <c r="D317" s="160">
        <v>0</v>
      </c>
      <c r="E317" s="160">
        <v>0</v>
      </c>
      <c r="F317" s="160">
        <v>0</v>
      </c>
      <c r="G317" s="160">
        <v>0</v>
      </c>
      <c r="H317" s="160">
        <v>0</v>
      </c>
      <c r="I317" s="160">
        <v>0</v>
      </c>
      <c r="J317" s="160">
        <v>0</v>
      </c>
      <c r="K317" s="160">
        <v>0</v>
      </c>
      <c r="L317" s="160">
        <v>0</v>
      </c>
      <c r="M317" s="160">
        <v>0</v>
      </c>
      <c r="N317" s="160">
        <v>0</v>
      </c>
      <c r="O317" s="160">
        <v>0</v>
      </c>
      <c r="Q317" s="73">
        <v>5</v>
      </c>
      <c r="R317" s="20" t="s">
        <v>1156</v>
      </c>
      <c r="S317" s="20" t="s">
        <v>1210</v>
      </c>
      <c r="U317" s="74">
        <f t="shared" si="186"/>
        <v>0</v>
      </c>
      <c r="V317" s="74">
        <f t="shared" si="187"/>
        <v>0</v>
      </c>
      <c r="W317" s="74">
        <f t="shared" si="188"/>
        <v>0</v>
      </c>
      <c r="X317" s="74">
        <f t="shared" si="189"/>
        <v>0</v>
      </c>
      <c r="Y317" s="74">
        <f t="shared" si="190"/>
        <v>0</v>
      </c>
      <c r="Z317" s="74">
        <f t="shared" si="191"/>
        <v>0</v>
      </c>
      <c r="AA317" s="74">
        <f t="shared" si="192"/>
        <v>0</v>
      </c>
      <c r="AB317" s="74">
        <f t="shared" si="193"/>
        <v>0</v>
      </c>
      <c r="AC317" s="74">
        <f t="shared" si="194"/>
        <v>0</v>
      </c>
      <c r="AD317" s="74">
        <f t="shared" si="195"/>
        <v>0</v>
      </c>
      <c r="AE317" s="74">
        <f t="shared" si="196"/>
        <v>0</v>
      </c>
      <c r="AF317" s="74">
        <f t="shared" si="197"/>
        <v>0</v>
      </c>
      <c r="AG317" s="74">
        <f t="shared" si="198"/>
        <v>0</v>
      </c>
      <c r="AH317" s="6" t="s">
        <v>42</v>
      </c>
    </row>
    <row r="318" spans="1:34">
      <c r="A318" s="159" t="s">
        <v>1924</v>
      </c>
      <c r="B318" s="155" t="s">
        <v>1925</v>
      </c>
      <c r="C318" s="160">
        <v>0</v>
      </c>
      <c r="D318" s="160">
        <v>0</v>
      </c>
      <c r="E318" s="160">
        <v>0</v>
      </c>
      <c r="F318" s="160">
        <v>0</v>
      </c>
      <c r="G318" s="160">
        <v>0</v>
      </c>
      <c r="H318" s="160">
        <v>0</v>
      </c>
      <c r="I318" s="160">
        <v>0</v>
      </c>
      <c r="J318" s="160">
        <v>0</v>
      </c>
      <c r="K318" s="160">
        <v>0</v>
      </c>
      <c r="L318" s="160">
        <v>0</v>
      </c>
      <c r="M318" s="160">
        <v>0</v>
      </c>
      <c r="N318" s="160">
        <v>0</v>
      </c>
      <c r="O318" s="160">
        <v>0</v>
      </c>
      <c r="Q318" s="73">
        <v>5</v>
      </c>
      <c r="R318" s="20" t="s">
        <v>1156</v>
      </c>
      <c r="S318" s="20" t="s">
        <v>1210</v>
      </c>
      <c r="U318" s="74">
        <f t="shared" si="186"/>
        <v>0</v>
      </c>
      <c r="V318" s="74">
        <f t="shared" si="187"/>
        <v>0</v>
      </c>
      <c r="W318" s="74">
        <f t="shared" si="188"/>
        <v>0</v>
      </c>
      <c r="X318" s="74">
        <f t="shared" si="189"/>
        <v>0</v>
      </c>
      <c r="Y318" s="74">
        <f t="shared" si="190"/>
        <v>0</v>
      </c>
      <c r="Z318" s="74">
        <f t="shared" si="191"/>
        <v>0</v>
      </c>
      <c r="AA318" s="74">
        <f t="shared" si="192"/>
        <v>0</v>
      </c>
      <c r="AB318" s="74">
        <f t="shared" si="193"/>
        <v>0</v>
      </c>
      <c r="AC318" s="74">
        <f t="shared" si="194"/>
        <v>0</v>
      </c>
      <c r="AD318" s="74">
        <f t="shared" si="195"/>
        <v>0</v>
      </c>
      <c r="AE318" s="74">
        <f t="shared" si="196"/>
        <v>0</v>
      </c>
      <c r="AF318" s="74">
        <f t="shared" si="197"/>
        <v>0</v>
      </c>
      <c r="AG318" s="74">
        <f t="shared" si="198"/>
        <v>0</v>
      </c>
      <c r="AH318" s="6" t="s">
        <v>42</v>
      </c>
    </row>
    <row r="319" spans="1:34">
      <c r="A319" s="159" t="s">
        <v>526</v>
      </c>
      <c r="B319" s="155" t="s">
        <v>1926</v>
      </c>
      <c r="C319" s="160">
        <v>0</v>
      </c>
      <c r="D319" s="160">
        <v>0</v>
      </c>
      <c r="E319" s="160">
        <v>0</v>
      </c>
      <c r="F319" s="160">
        <v>0</v>
      </c>
      <c r="G319" s="160">
        <v>0</v>
      </c>
      <c r="H319" s="160">
        <v>0</v>
      </c>
      <c r="I319" s="160">
        <v>0</v>
      </c>
      <c r="J319" s="160">
        <v>0</v>
      </c>
      <c r="K319" s="160">
        <v>0</v>
      </c>
      <c r="L319" s="160">
        <v>0</v>
      </c>
      <c r="M319" s="160">
        <v>0</v>
      </c>
      <c r="N319" s="160">
        <v>0</v>
      </c>
      <c r="O319" s="160">
        <v>0</v>
      </c>
      <c r="Q319" s="73">
        <v>5</v>
      </c>
      <c r="R319" s="20" t="s">
        <v>1156</v>
      </c>
      <c r="S319" s="20" t="s">
        <v>1210</v>
      </c>
      <c r="U319" s="74">
        <f t="shared" si="186"/>
        <v>0</v>
      </c>
      <c r="V319" s="74">
        <f t="shared" si="187"/>
        <v>0</v>
      </c>
      <c r="W319" s="74">
        <f t="shared" si="188"/>
        <v>0</v>
      </c>
      <c r="X319" s="74">
        <f t="shared" si="189"/>
        <v>0</v>
      </c>
      <c r="Y319" s="74">
        <f t="shared" si="190"/>
        <v>0</v>
      </c>
      <c r="Z319" s="74">
        <f t="shared" si="191"/>
        <v>0</v>
      </c>
      <c r="AA319" s="74">
        <f t="shared" si="192"/>
        <v>0</v>
      </c>
      <c r="AB319" s="74">
        <f t="shared" si="193"/>
        <v>0</v>
      </c>
      <c r="AC319" s="74">
        <f t="shared" si="194"/>
        <v>0</v>
      </c>
      <c r="AD319" s="74">
        <f t="shared" si="195"/>
        <v>0</v>
      </c>
      <c r="AE319" s="74">
        <f t="shared" si="196"/>
        <v>0</v>
      </c>
      <c r="AF319" s="74">
        <f t="shared" si="197"/>
        <v>0</v>
      </c>
      <c r="AG319" s="74">
        <f t="shared" si="198"/>
        <v>0</v>
      </c>
      <c r="AH319" s="6" t="s">
        <v>42</v>
      </c>
    </row>
    <row r="320" spans="1:34">
      <c r="A320" s="159" t="s">
        <v>1927</v>
      </c>
      <c r="B320" s="155" t="s">
        <v>1928</v>
      </c>
      <c r="C320" s="160">
        <v>1559.95</v>
      </c>
      <c r="D320" s="160">
        <v>1779.95</v>
      </c>
      <c r="E320" s="160">
        <v>1412</v>
      </c>
      <c r="F320" s="160">
        <v>1763</v>
      </c>
      <c r="G320" s="160">
        <v>1860.9</v>
      </c>
      <c r="H320" s="160">
        <v>1655.95</v>
      </c>
      <c r="I320" s="160">
        <v>2290.79</v>
      </c>
      <c r="J320" s="160">
        <v>2077.9499999999998</v>
      </c>
      <c r="K320" s="160">
        <v>2026.95</v>
      </c>
      <c r="L320" s="160">
        <v>2231.9</v>
      </c>
      <c r="M320" s="160">
        <v>2026.95</v>
      </c>
      <c r="N320" s="160">
        <v>1060.42</v>
      </c>
      <c r="O320" s="160">
        <v>21746.71</v>
      </c>
      <c r="Q320" s="73">
        <v>5</v>
      </c>
      <c r="R320" s="20" t="s">
        <v>1156</v>
      </c>
      <c r="S320" s="20" t="s">
        <v>1210</v>
      </c>
      <c r="U320" s="74">
        <f t="shared" si="186"/>
        <v>-1559.95</v>
      </c>
      <c r="V320" s="74">
        <f t="shared" si="187"/>
        <v>-1779.95</v>
      </c>
      <c r="W320" s="74">
        <f t="shared" si="188"/>
        <v>-1412</v>
      </c>
      <c r="X320" s="74">
        <f t="shared" si="189"/>
        <v>-1763</v>
      </c>
      <c r="Y320" s="74">
        <f t="shared" si="190"/>
        <v>-1860.9</v>
      </c>
      <c r="Z320" s="74">
        <f t="shared" si="191"/>
        <v>-1655.95</v>
      </c>
      <c r="AA320" s="74">
        <f t="shared" si="192"/>
        <v>-2290.79</v>
      </c>
      <c r="AB320" s="74">
        <f t="shared" si="193"/>
        <v>-2077.9499999999998</v>
      </c>
      <c r="AC320" s="74">
        <f t="shared" si="194"/>
        <v>-2026.95</v>
      </c>
      <c r="AD320" s="74">
        <f t="shared" si="195"/>
        <v>-2231.9</v>
      </c>
      <c r="AE320" s="74">
        <f t="shared" si="196"/>
        <v>-2026.95</v>
      </c>
      <c r="AF320" s="74">
        <f t="shared" si="197"/>
        <v>-1060.42</v>
      </c>
      <c r="AG320" s="74">
        <f t="shared" si="198"/>
        <v>-21746.71</v>
      </c>
      <c r="AH320" s="6" t="s">
        <v>42</v>
      </c>
    </row>
    <row r="321" spans="1:34">
      <c r="A321" s="159" t="s">
        <v>1929</v>
      </c>
      <c r="B321" s="155" t="s">
        <v>1930</v>
      </c>
      <c r="C321" s="160">
        <v>0</v>
      </c>
      <c r="D321" s="160">
        <v>0</v>
      </c>
      <c r="E321" s="160">
        <v>0</v>
      </c>
      <c r="F321" s="160">
        <v>0</v>
      </c>
      <c r="G321" s="160">
        <v>0</v>
      </c>
      <c r="H321" s="160">
        <v>0</v>
      </c>
      <c r="I321" s="160">
        <v>0</v>
      </c>
      <c r="J321" s="160">
        <v>0</v>
      </c>
      <c r="K321" s="160">
        <v>0</v>
      </c>
      <c r="L321" s="160">
        <v>0</v>
      </c>
      <c r="M321" s="160">
        <v>0</v>
      </c>
      <c r="N321" s="160">
        <v>0</v>
      </c>
      <c r="O321" s="160">
        <v>0</v>
      </c>
      <c r="Q321" s="73">
        <v>5</v>
      </c>
      <c r="R321" s="20" t="s">
        <v>1156</v>
      </c>
      <c r="S321" s="20" t="s">
        <v>1210</v>
      </c>
      <c r="U321" s="74">
        <f t="shared" si="186"/>
        <v>0</v>
      </c>
      <c r="V321" s="74">
        <f t="shared" si="187"/>
        <v>0</v>
      </c>
      <c r="W321" s="74">
        <f t="shared" si="188"/>
        <v>0</v>
      </c>
      <c r="X321" s="74">
        <f t="shared" si="189"/>
        <v>0</v>
      </c>
      <c r="Y321" s="74">
        <f t="shared" si="190"/>
        <v>0</v>
      </c>
      <c r="Z321" s="74">
        <f t="shared" si="191"/>
        <v>0</v>
      </c>
      <c r="AA321" s="74">
        <f t="shared" si="192"/>
        <v>0</v>
      </c>
      <c r="AB321" s="74">
        <f t="shared" si="193"/>
        <v>0</v>
      </c>
      <c r="AC321" s="74">
        <f t="shared" si="194"/>
        <v>0</v>
      </c>
      <c r="AD321" s="74">
        <f t="shared" si="195"/>
        <v>0</v>
      </c>
      <c r="AE321" s="74">
        <f t="shared" si="196"/>
        <v>0</v>
      </c>
      <c r="AF321" s="74">
        <f t="shared" si="197"/>
        <v>0</v>
      </c>
      <c r="AG321" s="74">
        <f t="shared" si="198"/>
        <v>0</v>
      </c>
      <c r="AH321" s="6" t="s">
        <v>42</v>
      </c>
    </row>
    <row r="322" spans="1:34">
      <c r="A322" s="159" t="s">
        <v>1931</v>
      </c>
      <c r="B322" s="155" t="s">
        <v>1932</v>
      </c>
      <c r="C322" s="160">
        <v>0</v>
      </c>
      <c r="D322" s="160">
        <v>0</v>
      </c>
      <c r="E322" s="160">
        <v>0</v>
      </c>
      <c r="F322" s="160">
        <v>0</v>
      </c>
      <c r="G322" s="160">
        <v>0</v>
      </c>
      <c r="H322" s="160">
        <v>0</v>
      </c>
      <c r="I322" s="160">
        <v>0</v>
      </c>
      <c r="J322" s="160">
        <v>0</v>
      </c>
      <c r="K322" s="160">
        <v>0</v>
      </c>
      <c r="L322" s="160">
        <v>0</v>
      </c>
      <c r="M322" s="160">
        <v>604.98</v>
      </c>
      <c r="N322" s="160">
        <v>0</v>
      </c>
      <c r="O322" s="160">
        <v>604.98</v>
      </c>
      <c r="Q322" s="73">
        <v>5</v>
      </c>
      <c r="R322" s="20" t="s">
        <v>1156</v>
      </c>
      <c r="S322" s="20" t="s">
        <v>1210</v>
      </c>
      <c r="U322" s="74">
        <f t="shared" si="186"/>
        <v>0</v>
      </c>
      <c r="V322" s="74">
        <f t="shared" si="187"/>
        <v>0</v>
      </c>
      <c r="W322" s="74">
        <f t="shared" si="188"/>
        <v>0</v>
      </c>
      <c r="X322" s="74">
        <f t="shared" si="189"/>
        <v>0</v>
      </c>
      <c r="Y322" s="74">
        <f t="shared" si="190"/>
        <v>0</v>
      </c>
      <c r="Z322" s="74">
        <f t="shared" si="191"/>
        <v>0</v>
      </c>
      <c r="AA322" s="74">
        <f t="shared" si="192"/>
        <v>0</v>
      </c>
      <c r="AB322" s="74">
        <f t="shared" si="193"/>
        <v>0</v>
      </c>
      <c r="AC322" s="74">
        <f t="shared" si="194"/>
        <v>0</v>
      </c>
      <c r="AD322" s="74">
        <f t="shared" si="195"/>
        <v>0</v>
      </c>
      <c r="AE322" s="74">
        <f t="shared" si="196"/>
        <v>-604.98</v>
      </c>
      <c r="AF322" s="74">
        <f t="shared" si="197"/>
        <v>0</v>
      </c>
      <c r="AG322" s="74">
        <f t="shared" si="198"/>
        <v>-604.98</v>
      </c>
      <c r="AH322" s="6" t="s">
        <v>42</v>
      </c>
    </row>
    <row r="323" spans="1:34">
      <c r="A323" s="159" t="s">
        <v>1933</v>
      </c>
      <c r="B323" s="155" t="s">
        <v>1934</v>
      </c>
      <c r="C323" s="160">
        <v>0</v>
      </c>
      <c r="D323" s="160">
        <v>0</v>
      </c>
      <c r="E323" s="160">
        <v>0</v>
      </c>
      <c r="F323" s="160">
        <v>0</v>
      </c>
      <c r="G323" s="160">
        <v>0</v>
      </c>
      <c r="H323" s="160">
        <v>0</v>
      </c>
      <c r="I323" s="160">
        <v>0</v>
      </c>
      <c r="J323" s="160">
        <v>0</v>
      </c>
      <c r="K323" s="160">
        <v>0</v>
      </c>
      <c r="L323" s="160">
        <v>0</v>
      </c>
      <c r="M323" s="160">
        <v>0</v>
      </c>
      <c r="N323" s="160">
        <v>0</v>
      </c>
      <c r="O323" s="160">
        <v>0</v>
      </c>
      <c r="Q323" s="73">
        <v>5</v>
      </c>
      <c r="R323" s="20" t="s">
        <v>1156</v>
      </c>
      <c r="S323" s="20" t="s">
        <v>1210</v>
      </c>
      <c r="U323" s="74">
        <f t="shared" si="186"/>
        <v>0</v>
      </c>
      <c r="V323" s="74">
        <f t="shared" si="187"/>
        <v>0</v>
      </c>
      <c r="W323" s="74">
        <f t="shared" si="188"/>
        <v>0</v>
      </c>
      <c r="X323" s="74">
        <f t="shared" si="189"/>
        <v>0</v>
      </c>
      <c r="Y323" s="74">
        <f t="shared" si="190"/>
        <v>0</v>
      </c>
      <c r="Z323" s="74">
        <f t="shared" si="191"/>
        <v>0</v>
      </c>
      <c r="AA323" s="74">
        <f t="shared" si="192"/>
        <v>0</v>
      </c>
      <c r="AB323" s="74">
        <f t="shared" si="193"/>
        <v>0</v>
      </c>
      <c r="AC323" s="74">
        <f t="shared" si="194"/>
        <v>0</v>
      </c>
      <c r="AD323" s="74">
        <f t="shared" si="195"/>
        <v>0</v>
      </c>
      <c r="AE323" s="74">
        <f t="shared" si="196"/>
        <v>0</v>
      </c>
      <c r="AF323" s="74">
        <f t="shared" si="197"/>
        <v>0</v>
      </c>
      <c r="AG323" s="74">
        <f t="shared" si="198"/>
        <v>0</v>
      </c>
      <c r="AH323" s="6" t="s">
        <v>42</v>
      </c>
    </row>
    <row r="324" spans="1:34">
      <c r="A324" s="159" t="s">
        <v>1935</v>
      </c>
      <c r="B324" s="155" t="s">
        <v>1936</v>
      </c>
      <c r="C324" s="160">
        <v>0</v>
      </c>
      <c r="D324" s="160">
        <v>0</v>
      </c>
      <c r="E324" s="160">
        <v>0</v>
      </c>
      <c r="F324" s="160">
        <v>0</v>
      </c>
      <c r="G324" s="160">
        <v>0</v>
      </c>
      <c r="H324" s="160">
        <v>0</v>
      </c>
      <c r="I324" s="160">
        <v>0</v>
      </c>
      <c r="J324" s="160">
        <v>0</v>
      </c>
      <c r="K324" s="160">
        <v>0</v>
      </c>
      <c r="L324" s="160">
        <v>0</v>
      </c>
      <c r="M324" s="160">
        <v>0</v>
      </c>
      <c r="N324" s="160">
        <v>0</v>
      </c>
      <c r="O324" s="160">
        <v>0</v>
      </c>
      <c r="Q324" s="73">
        <v>5</v>
      </c>
      <c r="R324" s="20" t="s">
        <v>1156</v>
      </c>
      <c r="S324" s="20" t="s">
        <v>1210</v>
      </c>
      <c r="U324" s="74">
        <f t="shared" si="186"/>
        <v>0</v>
      </c>
      <c r="V324" s="74">
        <f t="shared" si="187"/>
        <v>0</v>
      </c>
      <c r="W324" s="74">
        <f t="shared" si="188"/>
        <v>0</v>
      </c>
      <c r="X324" s="74">
        <f t="shared" si="189"/>
        <v>0</v>
      </c>
      <c r="Y324" s="74">
        <f t="shared" si="190"/>
        <v>0</v>
      </c>
      <c r="Z324" s="74">
        <f t="shared" si="191"/>
        <v>0</v>
      </c>
      <c r="AA324" s="74">
        <f t="shared" si="192"/>
        <v>0</v>
      </c>
      <c r="AB324" s="74">
        <f t="shared" si="193"/>
        <v>0</v>
      </c>
      <c r="AC324" s="74">
        <f t="shared" si="194"/>
        <v>0</v>
      </c>
      <c r="AD324" s="74">
        <f t="shared" si="195"/>
        <v>0</v>
      </c>
      <c r="AE324" s="74">
        <f t="shared" si="196"/>
        <v>0</v>
      </c>
      <c r="AF324" s="74">
        <f t="shared" si="197"/>
        <v>0</v>
      </c>
      <c r="AG324" s="74">
        <f t="shared" si="198"/>
        <v>0</v>
      </c>
      <c r="AH324" s="6" t="s">
        <v>42</v>
      </c>
    </row>
    <row r="325" spans="1:34">
      <c r="A325" s="159" t="s">
        <v>1937</v>
      </c>
      <c r="B325" s="155" t="s">
        <v>1322</v>
      </c>
      <c r="C325" s="160">
        <v>0</v>
      </c>
      <c r="D325" s="160">
        <v>0</v>
      </c>
      <c r="E325" s="160">
        <v>0</v>
      </c>
      <c r="F325" s="160">
        <v>0</v>
      </c>
      <c r="G325" s="160">
        <v>0</v>
      </c>
      <c r="H325" s="160">
        <v>0</v>
      </c>
      <c r="I325" s="160">
        <v>0</v>
      </c>
      <c r="J325" s="160">
        <v>0</v>
      </c>
      <c r="K325" s="160">
        <v>0</v>
      </c>
      <c r="L325" s="160">
        <v>0</v>
      </c>
      <c r="M325" s="160">
        <v>0</v>
      </c>
      <c r="N325" s="160">
        <v>0</v>
      </c>
      <c r="O325" s="160">
        <v>0</v>
      </c>
      <c r="Q325" s="73">
        <v>5</v>
      </c>
      <c r="R325" s="20" t="s">
        <v>1156</v>
      </c>
      <c r="S325" s="20" t="s">
        <v>1210</v>
      </c>
      <c r="U325" s="74">
        <f t="shared" si="186"/>
        <v>0</v>
      </c>
      <c r="V325" s="74">
        <f t="shared" si="187"/>
        <v>0</v>
      </c>
      <c r="W325" s="74">
        <f t="shared" si="188"/>
        <v>0</v>
      </c>
      <c r="X325" s="74">
        <f t="shared" si="189"/>
        <v>0</v>
      </c>
      <c r="Y325" s="74">
        <f t="shared" si="190"/>
        <v>0</v>
      </c>
      <c r="Z325" s="74">
        <f t="shared" si="191"/>
        <v>0</v>
      </c>
      <c r="AA325" s="74">
        <f t="shared" si="192"/>
        <v>0</v>
      </c>
      <c r="AB325" s="74">
        <f t="shared" si="193"/>
        <v>0</v>
      </c>
      <c r="AC325" s="74">
        <f t="shared" si="194"/>
        <v>0</v>
      </c>
      <c r="AD325" s="74">
        <f t="shared" si="195"/>
        <v>0</v>
      </c>
      <c r="AE325" s="74">
        <f t="shared" si="196"/>
        <v>0</v>
      </c>
      <c r="AF325" s="74">
        <f t="shared" si="197"/>
        <v>0</v>
      </c>
      <c r="AG325" s="74">
        <f t="shared" si="198"/>
        <v>0</v>
      </c>
      <c r="AH325" s="6" t="s">
        <v>42</v>
      </c>
    </row>
    <row r="326" spans="1:34">
      <c r="A326" s="159" t="s">
        <v>1938</v>
      </c>
      <c r="B326" s="155" t="s">
        <v>1939</v>
      </c>
      <c r="C326" s="160">
        <v>0</v>
      </c>
      <c r="D326" s="160">
        <v>0</v>
      </c>
      <c r="E326" s="160">
        <v>0</v>
      </c>
      <c r="F326" s="160">
        <v>0</v>
      </c>
      <c r="G326" s="160">
        <v>0</v>
      </c>
      <c r="H326" s="160">
        <v>0</v>
      </c>
      <c r="I326" s="160">
        <v>0</v>
      </c>
      <c r="J326" s="160">
        <v>0</v>
      </c>
      <c r="K326" s="160">
        <v>0</v>
      </c>
      <c r="L326" s="160">
        <v>0</v>
      </c>
      <c r="M326" s="160">
        <v>0</v>
      </c>
      <c r="N326" s="160">
        <v>0</v>
      </c>
      <c r="O326" s="160">
        <v>0</v>
      </c>
      <c r="Q326" s="75">
        <v>5</v>
      </c>
      <c r="R326" s="76" t="str">
        <f>R325</f>
        <v>Tides on Westcreek</v>
      </c>
      <c r="S326" s="76" t="str">
        <f>S325</f>
        <v>TOW</v>
      </c>
      <c r="T326" s="75">
        <f>T325</f>
        <v>0</v>
      </c>
      <c r="U326" s="77">
        <f t="shared" ref="U326:AG326" si="199">SUM(U315:U325)</f>
        <v>-1559.95</v>
      </c>
      <c r="V326" s="77">
        <f t="shared" si="199"/>
        <v>-1779.95</v>
      </c>
      <c r="W326" s="77">
        <f t="shared" si="199"/>
        <v>-1412</v>
      </c>
      <c r="X326" s="77">
        <f t="shared" si="199"/>
        <v>-1763</v>
      </c>
      <c r="Y326" s="77">
        <f t="shared" si="199"/>
        <v>-1860.9</v>
      </c>
      <c r="Z326" s="77">
        <f t="shared" si="199"/>
        <v>-1655.95</v>
      </c>
      <c r="AA326" s="77">
        <f t="shared" si="199"/>
        <v>-2290.79</v>
      </c>
      <c r="AB326" s="77">
        <f t="shared" si="199"/>
        <v>-2077.9499999999998</v>
      </c>
      <c r="AC326" s="77">
        <f t="shared" si="199"/>
        <v>-2026.95</v>
      </c>
      <c r="AD326" s="77">
        <f t="shared" si="199"/>
        <v>-2231.9</v>
      </c>
      <c r="AE326" s="77">
        <f t="shared" si="199"/>
        <v>-2631.9300000000003</v>
      </c>
      <c r="AF326" s="77">
        <f t="shared" si="199"/>
        <v>-1060.42</v>
      </c>
      <c r="AG326" s="77">
        <f t="shared" si="199"/>
        <v>-22351.69</v>
      </c>
      <c r="AH326" s="6" t="s">
        <v>42</v>
      </c>
    </row>
    <row r="327" spans="1:34">
      <c r="A327" s="159" t="s">
        <v>1940</v>
      </c>
      <c r="B327" s="155" t="s">
        <v>1941</v>
      </c>
      <c r="C327" s="160">
        <v>0</v>
      </c>
      <c r="D327" s="160">
        <v>0</v>
      </c>
      <c r="E327" s="160">
        <v>0</v>
      </c>
      <c r="F327" s="160">
        <v>0</v>
      </c>
      <c r="G327" s="160">
        <v>0</v>
      </c>
      <c r="H327" s="160">
        <v>0</v>
      </c>
      <c r="I327" s="160">
        <v>0</v>
      </c>
      <c r="J327" s="160">
        <v>0</v>
      </c>
      <c r="K327" s="160">
        <v>0</v>
      </c>
      <c r="L327" s="160">
        <v>0</v>
      </c>
      <c r="M327" s="160">
        <v>0</v>
      </c>
      <c r="N327" s="160">
        <v>0</v>
      </c>
      <c r="O327" s="160">
        <v>0</v>
      </c>
      <c r="AH327" s="6" t="s">
        <v>42</v>
      </c>
    </row>
    <row r="328" spans="1:34">
      <c r="A328" s="159" t="s">
        <v>1942</v>
      </c>
      <c r="B328" s="155" t="s">
        <v>1943</v>
      </c>
      <c r="C328" s="160">
        <v>0</v>
      </c>
      <c r="D328" s="160">
        <v>0</v>
      </c>
      <c r="E328" s="160">
        <v>0</v>
      </c>
      <c r="F328" s="160">
        <v>0</v>
      </c>
      <c r="G328" s="160">
        <v>0</v>
      </c>
      <c r="H328" s="160">
        <v>0</v>
      </c>
      <c r="I328" s="160">
        <v>0</v>
      </c>
      <c r="J328" s="160">
        <v>0</v>
      </c>
      <c r="K328" s="160">
        <v>0</v>
      </c>
      <c r="L328" s="160">
        <v>0</v>
      </c>
      <c r="M328" s="160">
        <v>0</v>
      </c>
      <c r="N328" s="160">
        <v>0</v>
      </c>
      <c r="O328" s="160">
        <v>0</v>
      </c>
      <c r="Q328" s="75">
        <v>5</v>
      </c>
      <c r="R328" s="76" t="str">
        <f>R325</f>
        <v>Tides on Westcreek</v>
      </c>
      <c r="S328" s="76" t="str">
        <f>S325</f>
        <v>TOW</v>
      </c>
      <c r="T328" s="75">
        <f>T325</f>
        <v>0</v>
      </c>
      <c r="U328" s="77">
        <f t="shared" ref="U328:AG328" si="200">SUM(U127:U153)+SUM(U157:U164)+SUM(U170:U181)+SUM(U185:U199)+SUM(U203:U213)+SUM(U217:U237)+SUM(U241:U260)+SUM(U264:U299)+SUM(U303:U306)+SUM(U310:U311)+SUM(U315:U325)</f>
        <v>-34292.289999999994</v>
      </c>
      <c r="V328" s="77">
        <f t="shared" si="200"/>
        <v>-32943.879999999997</v>
      </c>
      <c r="W328" s="77">
        <f t="shared" si="200"/>
        <v>-42083.41</v>
      </c>
      <c r="X328" s="77">
        <f t="shared" si="200"/>
        <v>-39114.11</v>
      </c>
      <c r="Y328" s="77">
        <f t="shared" si="200"/>
        <v>-38859</v>
      </c>
      <c r="Z328" s="77">
        <f t="shared" si="200"/>
        <v>-39597.620000000003</v>
      </c>
      <c r="AA328" s="77">
        <f t="shared" si="200"/>
        <v>-43998.61</v>
      </c>
      <c r="AB328" s="77">
        <f t="shared" si="200"/>
        <v>-44518.689999999988</v>
      </c>
      <c r="AC328" s="77">
        <f t="shared" si="200"/>
        <v>-42978.109999999993</v>
      </c>
      <c r="AD328" s="77">
        <f t="shared" si="200"/>
        <v>-44921.270000000004</v>
      </c>
      <c r="AE328" s="77">
        <f t="shared" si="200"/>
        <v>-47710.96</v>
      </c>
      <c r="AF328" s="77">
        <f t="shared" si="200"/>
        <v>-39638.379999999997</v>
      </c>
      <c r="AG328" s="77">
        <f t="shared" si="200"/>
        <v>-490656.33</v>
      </c>
      <c r="AH328" s="6" t="s">
        <v>42</v>
      </c>
    </row>
    <row r="329" spans="1:34">
      <c r="A329" s="159" t="s">
        <v>1944</v>
      </c>
      <c r="B329" s="155" t="s">
        <v>1945</v>
      </c>
      <c r="C329" s="160">
        <v>0</v>
      </c>
      <c r="D329" s="160">
        <v>0</v>
      </c>
      <c r="E329" s="160">
        <v>0</v>
      </c>
      <c r="F329" s="160">
        <v>0</v>
      </c>
      <c r="G329" s="160">
        <v>0</v>
      </c>
      <c r="H329" s="160">
        <v>0</v>
      </c>
      <c r="I329" s="160">
        <v>0</v>
      </c>
      <c r="J329" s="160">
        <v>0</v>
      </c>
      <c r="K329" s="160">
        <v>0</v>
      </c>
      <c r="L329" s="160">
        <v>0</v>
      </c>
      <c r="M329" s="160">
        <v>0</v>
      </c>
      <c r="N329" s="160">
        <v>0</v>
      </c>
      <c r="O329" s="160">
        <v>0</v>
      </c>
      <c r="AH329" s="6" t="s">
        <v>42</v>
      </c>
    </row>
    <row r="330" spans="1:34">
      <c r="A330" s="159" t="s">
        <v>1946</v>
      </c>
      <c r="B330" s="155" t="s">
        <v>1947</v>
      </c>
      <c r="C330" s="160">
        <v>107.23</v>
      </c>
      <c r="D330" s="160">
        <v>107.99</v>
      </c>
      <c r="E330" s="160">
        <v>85</v>
      </c>
      <c r="F330" s="160">
        <v>279.58</v>
      </c>
      <c r="G330" s="160">
        <v>158.19999999999999</v>
      </c>
      <c r="H330" s="160">
        <v>363.15</v>
      </c>
      <c r="I330" s="160">
        <v>85</v>
      </c>
      <c r="J330" s="160">
        <v>158.19999999999999</v>
      </c>
      <c r="K330" s="160">
        <v>231.4</v>
      </c>
      <c r="L330" s="160">
        <v>158.19999999999999</v>
      </c>
      <c r="M330" s="160">
        <v>231.4</v>
      </c>
      <c r="N330" s="160">
        <v>173.2</v>
      </c>
      <c r="O330" s="160">
        <v>2138.5500000000002</v>
      </c>
      <c r="Q330" s="75">
        <v>4</v>
      </c>
      <c r="R330" s="76" t="str">
        <f>R325</f>
        <v>Tides on Westcreek</v>
      </c>
      <c r="S330" s="76" t="str">
        <f>S325</f>
        <v>TOW</v>
      </c>
      <c r="T330" s="75">
        <f>T325</f>
        <v>0</v>
      </c>
      <c r="U330" s="77">
        <f t="shared" ref="U330:AG330" si="201">SUM(U10:U19)+SUM(U23:U35)+SUM(U41:U110)+SUM(U114:U119)+SUM(U127:U153)+SUM(U157:U164)+SUM(U170:U181)+SUM(U185:U199)+SUM(U203:U213)+SUM(U217:U237)+SUM(U241:U260)+SUM(U264:U299)+SUM(U303:U306)+SUM(U310:U311)+SUM(U315:U325)</f>
        <v>321009.27000000008</v>
      </c>
      <c r="V330" s="77">
        <f t="shared" si="201"/>
        <v>295513.81999999995</v>
      </c>
      <c r="W330" s="77">
        <f t="shared" si="201"/>
        <v>283574.32000000007</v>
      </c>
      <c r="X330" s="77">
        <f t="shared" si="201"/>
        <v>267182.13</v>
      </c>
      <c r="Y330" s="77">
        <f t="shared" si="201"/>
        <v>325555.60000000003</v>
      </c>
      <c r="Z330" s="77">
        <f t="shared" si="201"/>
        <v>334202.00999999995</v>
      </c>
      <c r="AA330" s="77">
        <f t="shared" si="201"/>
        <v>333593.33999999991</v>
      </c>
      <c r="AB330" s="77">
        <f t="shared" si="201"/>
        <v>279635.33</v>
      </c>
      <c r="AC330" s="77">
        <f t="shared" si="201"/>
        <v>320715.51999999996</v>
      </c>
      <c r="AD330" s="77">
        <f t="shared" si="201"/>
        <v>313441.46999999986</v>
      </c>
      <c r="AE330" s="77">
        <f t="shared" si="201"/>
        <v>296470.35999999993</v>
      </c>
      <c r="AF330" s="77">
        <f t="shared" si="201"/>
        <v>317443.97000000009</v>
      </c>
      <c r="AG330" s="77">
        <f t="shared" si="201"/>
        <v>3688337.1399999997</v>
      </c>
      <c r="AH330" s="6" t="s">
        <v>42</v>
      </c>
    </row>
    <row r="331" spans="1:34">
      <c r="A331" s="159" t="s">
        <v>1948</v>
      </c>
      <c r="B331" s="155" t="s">
        <v>1338</v>
      </c>
      <c r="C331" s="160">
        <v>0</v>
      </c>
      <c r="D331" s="160">
        <v>0</v>
      </c>
      <c r="E331" s="160">
        <v>300</v>
      </c>
      <c r="F331" s="160">
        <v>600</v>
      </c>
      <c r="G331" s="160">
        <v>250</v>
      </c>
      <c r="H331" s="160">
        <v>250</v>
      </c>
      <c r="I331" s="160">
        <v>150</v>
      </c>
      <c r="J331" s="160">
        <v>0</v>
      </c>
      <c r="K331" s="160">
        <v>0</v>
      </c>
      <c r="L331" s="160">
        <v>150</v>
      </c>
      <c r="M331" s="160">
        <v>500</v>
      </c>
      <c r="N331" s="160">
        <v>200</v>
      </c>
      <c r="O331" s="160">
        <v>2400</v>
      </c>
      <c r="AH331" s="6" t="s">
        <v>42</v>
      </c>
    </row>
    <row r="332" spans="1:34">
      <c r="A332" s="159" t="s">
        <v>1949</v>
      </c>
      <c r="B332" s="155" t="s">
        <v>1950</v>
      </c>
      <c r="C332" s="160">
        <v>0</v>
      </c>
      <c r="D332" s="160">
        <v>0</v>
      </c>
      <c r="E332" s="160">
        <v>0</v>
      </c>
      <c r="F332" s="160">
        <v>0</v>
      </c>
      <c r="G332" s="160">
        <v>0</v>
      </c>
      <c r="H332" s="160">
        <v>0</v>
      </c>
      <c r="I332" s="160">
        <v>0</v>
      </c>
      <c r="J332" s="160">
        <v>36.520000000000003</v>
      </c>
      <c r="K332" s="160">
        <v>74.45</v>
      </c>
      <c r="L332" s="160">
        <v>0</v>
      </c>
      <c r="M332" s="160">
        <v>0</v>
      </c>
      <c r="N332" s="160">
        <v>0</v>
      </c>
      <c r="O332" s="160">
        <v>110.97</v>
      </c>
      <c r="AH332" s="6" t="s">
        <v>42</v>
      </c>
    </row>
    <row r="333" spans="1:34">
      <c r="A333" s="159" t="s">
        <v>1951</v>
      </c>
      <c r="B333" s="155" t="s">
        <v>1952</v>
      </c>
      <c r="C333" s="160">
        <v>0</v>
      </c>
      <c r="D333" s="160">
        <v>0</v>
      </c>
      <c r="E333" s="160">
        <v>0</v>
      </c>
      <c r="F333" s="160">
        <v>0</v>
      </c>
      <c r="G333" s="160">
        <v>0</v>
      </c>
      <c r="H333" s="160">
        <v>0</v>
      </c>
      <c r="I333" s="160">
        <v>0</v>
      </c>
      <c r="J333" s="160">
        <v>0</v>
      </c>
      <c r="K333" s="160">
        <v>0</v>
      </c>
      <c r="L333" s="160">
        <v>0</v>
      </c>
      <c r="M333" s="160">
        <v>0</v>
      </c>
      <c r="N333" s="160">
        <v>0</v>
      </c>
      <c r="O333" s="160">
        <v>0</v>
      </c>
      <c r="AH333" s="6" t="s">
        <v>42</v>
      </c>
    </row>
    <row r="334" spans="1:34">
      <c r="A334" s="159" t="s">
        <v>1953</v>
      </c>
      <c r="B334" s="155" t="s">
        <v>1954</v>
      </c>
      <c r="C334" s="160">
        <v>0</v>
      </c>
      <c r="D334" s="160">
        <v>0</v>
      </c>
      <c r="E334" s="160">
        <v>0</v>
      </c>
      <c r="F334" s="160">
        <v>0</v>
      </c>
      <c r="G334" s="160">
        <v>0</v>
      </c>
      <c r="H334" s="160">
        <v>0</v>
      </c>
      <c r="I334" s="160">
        <v>0</v>
      </c>
      <c r="J334" s="160">
        <v>0</v>
      </c>
      <c r="K334" s="160">
        <v>0</v>
      </c>
      <c r="L334" s="160">
        <v>0</v>
      </c>
      <c r="M334" s="160">
        <v>0</v>
      </c>
      <c r="N334" s="160">
        <v>0</v>
      </c>
      <c r="O334" s="160">
        <v>0</v>
      </c>
      <c r="AH334" s="6" t="s">
        <v>42</v>
      </c>
    </row>
    <row r="335" spans="1:34">
      <c r="A335" s="159" t="s">
        <v>1955</v>
      </c>
      <c r="B335" s="155" t="s">
        <v>1956</v>
      </c>
      <c r="C335" s="160">
        <v>0</v>
      </c>
      <c r="D335" s="160">
        <v>0</v>
      </c>
      <c r="E335" s="160">
        <v>0</v>
      </c>
      <c r="F335" s="160">
        <v>0</v>
      </c>
      <c r="G335" s="160">
        <v>0</v>
      </c>
      <c r="H335" s="160">
        <v>0</v>
      </c>
      <c r="I335" s="160">
        <v>0</v>
      </c>
      <c r="J335" s="160">
        <v>0</v>
      </c>
      <c r="K335" s="160">
        <v>0</v>
      </c>
      <c r="L335" s="160">
        <v>0</v>
      </c>
      <c r="M335" s="160">
        <v>0</v>
      </c>
      <c r="N335" s="160">
        <v>0</v>
      </c>
      <c r="O335" s="160">
        <v>0</v>
      </c>
      <c r="Q335" s="73">
        <v>5</v>
      </c>
      <c r="R335" s="20" t="s">
        <v>1156</v>
      </c>
      <c r="S335" s="20" t="s">
        <v>1210</v>
      </c>
      <c r="U335" s="74">
        <f t="shared" ref="U335:U381" si="202">IF(5 = Q335, C335 * -1, C335)</f>
        <v>0</v>
      </c>
      <c r="V335" s="74">
        <f t="shared" ref="V335:V381" si="203">IF(5 = Q335, D335 * -1, D335)</f>
        <v>0</v>
      </c>
      <c r="W335" s="74">
        <f t="shared" ref="W335:W381" si="204">IF(5 = Q335, E335 * -1, E335)</f>
        <v>0</v>
      </c>
      <c r="X335" s="74">
        <f t="shared" ref="X335:X381" si="205">IF(5 = Q335, F335 * -1, F335)</f>
        <v>0</v>
      </c>
      <c r="Y335" s="74">
        <f t="shared" ref="Y335:Y381" si="206">IF(5 = Q335, G335 * -1, G335)</f>
        <v>0</v>
      </c>
      <c r="Z335" s="74">
        <f t="shared" ref="Z335:Z381" si="207">IF(5 = Q335, H335 * -1, H335)</f>
        <v>0</v>
      </c>
      <c r="AA335" s="74">
        <f t="shared" ref="AA335:AA381" si="208">IF(5 = Q335, I335 * -1, I335)</f>
        <v>0</v>
      </c>
      <c r="AB335" s="74">
        <f t="shared" ref="AB335:AB381" si="209">IF(5 = Q335, J335 * -1, J335)</f>
        <v>0</v>
      </c>
      <c r="AC335" s="74">
        <f t="shared" ref="AC335:AC381" si="210">IF(5 = Q335, K335 * -1, K335)</f>
        <v>0</v>
      </c>
      <c r="AD335" s="74">
        <f t="shared" ref="AD335:AD381" si="211">IF(5 = Q335, L335 * -1, L335)</f>
        <v>0</v>
      </c>
      <c r="AE335" s="74">
        <f t="shared" ref="AE335:AE381" si="212">IF(5 = Q335, M335 * -1, M335)</f>
        <v>0</v>
      </c>
      <c r="AF335" s="74">
        <f t="shared" ref="AF335:AF381" si="213">IF(5 = Q335, N335 * -1, N335)</f>
        <v>0</v>
      </c>
      <c r="AG335" s="74">
        <f t="shared" ref="AG335:AG381" si="214">IF(5 = Q335, O335 * -1, O335)</f>
        <v>0</v>
      </c>
      <c r="AH335" s="6" t="s">
        <v>42</v>
      </c>
    </row>
    <row r="336" spans="1:34">
      <c r="B336" s="157" t="s">
        <v>1391</v>
      </c>
      <c r="C336" s="161">
        <v>1667.18</v>
      </c>
      <c r="D336" s="161">
        <v>1887.94</v>
      </c>
      <c r="E336" s="161">
        <v>1797</v>
      </c>
      <c r="F336" s="161">
        <v>2642.58</v>
      </c>
      <c r="G336" s="161">
        <v>2269.1000000000004</v>
      </c>
      <c r="H336" s="161">
        <v>2269.1</v>
      </c>
      <c r="I336" s="161">
        <v>2525.79</v>
      </c>
      <c r="J336" s="161">
        <v>2272.6699999999996</v>
      </c>
      <c r="K336" s="161">
        <v>2332.7999999999997</v>
      </c>
      <c r="L336" s="161">
        <v>2540.1</v>
      </c>
      <c r="M336" s="161">
        <v>3363.3300000000004</v>
      </c>
      <c r="N336" s="161">
        <v>1433.6200000000001</v>
      </c>
      <c r="O336" s="161">
        <v>27001.21</v>
      </c>
      <c r="Q336" s="73">
        <v>5</v>
      </c>
      <c r="R336" s="20" t="s">
        <v>1156</v>
      </c>
      <c r="S336" s="20" t="s">
        <v>1210</v>
      </c>
      <c r="U336" s="74">
        <f t="shared" si="202"/>
        <v>-1667.18</v>
      </c>
      <c r="V336" s="74">
        <f t="shared" si="203"/>
        <v>-1887.94</v>
      </c>
      <c r="W336" s="74">
        <f t="shared" si="204"/>
        <v>-1797</v>
      </c>
      <c r="X336" s="74">
        <f t="shared" si="205"/>
        <v>-2642.58</v>
      </c>
      <c r="Y336" s="74">
        <f t="shared" si="206"/>
        <v>-2269.1000000000004</v>
      </c>
      <c r="Z336" s="74">
        <f t="shared" si="207"/>
        <v>-2269.1</v>
      </c>
      <c r="AA336" s="74">
        <f t="shared" si="208"/>
        <v>-2525.79</v>
      </c>
      <c r="AB336" s="74">
        <f t="shared" si="209"/>
        <v>-2272.6699999999996</v>
      </c>
      <c r="AC336" s="74">
        <f t="shared" si="210"/>
        <v>-2332.7999999999997</v>
      </c>
      <c r="AD336" s="74">
        <f t="shared" si="211"/>
        <v>-2540.1</v>
      </c>
      <c r="AE336" s="74">
        <f t="shared" si="212"/>
        <v>-3363.3300000000004</v>
      </c>
      <c r="AF336" s="74">
        <f t="shared" si="213"/>
        <v>-1433.6200000000001</v>
      </c>
      <c r="AG336" s="74">
        <f t="shared" si="214"/>
        <v>-27001.21</v>
      </c>
    </row>
    <row r="337" spans="1:34">
      <c r="Q337" s="73">
        <v>5</v>
      </c>
      <c r="R337" s="20" t="s">
        <v>1156</v>
      </c>
      <c r="S337" s="20" t="s">
        <v>1210</v>
      </c>
      <c r="U337" s="74">
        <f t="shared" si="202"/>
        <v>0</v>
      </c>
      <c r="V337" s="74">
        <f t="shared" si="203"/>
        <v>0</v>
      </c>
      <c r="W337" s="74">
        <f t="shared" si="204"/>
        <v>0</v>
      </c>
      <c r="X337" s="74">
        <f t="shared" si="205"/>
        <v>0</v>
      </c>
      <c r="Y337" s="74">
        <f t="shared" si="206"/>
        <v>0</v>
      </c>
      <c r="Z337" s="74">
        <f t="shared" si="207"/>
        <v>0</v>
      </c>
      <c r="AA337" s="74">
        <f t="shared" si="208"/>
        <v>0</v>
      </c>
      <c r="AB337" s="74">
        <f t="shared" si="209"/>
        <v>0</v>
      </c>
      <c r="AC337" s="74">
        <f t="shared" si="210"/>
        <v>0</v>
      </c>
      <c r="AD337" s="74">
        <f t="shared" si="211"/>
        <v>0</v>
      </c>
      <c r="AE337" s="74">
        <f t="shared" si="212"/>
        <v>0</v>
      </c>
      <c r="AF337" s="74">
        <f t="shared" si="213"/>
        <v>0</v>
      </c>
      <c r="AG337" s="74">
        <f t="shared" si="214"/>
        <v>0</v>
      </c>
    </row>
    <row r="338" spans="1:34">
      <c r="A338" s="158" t="s">
        <v>1957</v>
      </c>
      <c r="B338" s="158"/>
      <c r="C338" s="158"/>
      <c r="D338" s="158"/>
      <c r="E338" s="158"/>
      <c r="F338" s="158"/>
      <c r="G338" s="158"/>
      <c r="H338" s="158"/>
      <c r="I338" s="158"/>
      <c r="J338" s="158"/>
      <c r="K338" s="158"/>
      <c r="L338" s="158"/>
      <c r="M338" s="158"/>
      <c r="N338" s="158"/>
      <c r="O338" s="158"/>
      <c r="Q338" s="73">
        <v>5</v>
      </c>
      <c r="R338" s="20" t="s">
        <v>1156</v>
      </c>
      <c r="S338" s="20" t="s">
        <v>1210</v>
      </c>
      <c r="U338" s="74">
        <f t="shared" si="202"/>
        <v>0</v>
      </c>
      <c r="V338" s="74">
        <f t="shared" si="203"/>
        <v>0</v>
      </c>
      <c r="W338" s="74">
        <f t="shared" si="204"/>
        <v>0</v>
      </c>
      <c r="X338" s="74">
        <f t="shared" si="205"/>
        <v>0</v>
      </c>
      <c r="Y338" s="74">
        <f t="shared" si="206"/>
        <v>0</v>
      </c>
      <c r="Z338" s="74">
        <f t="shared" si="207"/>
        <v>0</v>
      </c>
      <c r="AA338" s="74">
        <f t="shared" si="208"/>
        <v>0</v>
      </c>
      <c r="AB338" s="74">
        <f t="shared" si="209"/>
        <v>0</v>
      </c>
      <c r="AC338" s="74">
        <f t="shared" si="210"/>
        <v>0</v>
      </c>
      <c r="AD338" s="74">
        <f t="shared" si="211"/>
        <v>0</v>
      </c>
      <c r="AE338" s="74">
        <f t="shared" si="212"/>
        <v>0</v>
      </c>
      <c r="AF338" s="74">
        <f t="shared" si="213"/>
        <v>0</v>
      </c>
      <c r="AG338" s="74">
        <f t="shared" si="214"/>
        <v>0</v>
      </c>
    </row>
    <row r="339" spans="1:34">
      <c r="A339" s="159" t="s">
        <v>1958</v>
      </c>
      <c r="B339" s="155" t="s">
        <v>1959</v>
      </c>
      <c r="C339" s="160">
        <v>0</v>
      </c>
      <c r="D339" s="160">
        <v>0</v>
      </c>
      <c r="E339" s="160">
        <v>0</v>
      </c>
      <c r="F339" s="160">
        <v>0</v>
      </c>
      <c r="G339" s="160">
        <v>0</v>
      </c>
      <c r="H339" s="160">
        <v>0</v>
      </c>
      <c r="I339" s="160">
        <v>0</v>
      </c>
      <c r="J339" s="160">
        <v>0</v>
      </c>
      <c r="K339" s="160">
        <v>0</v>
      </c>
      <c r="L339" s="160">
        <v>0</v>
      </c>
      <c r="M339" s="160">
        <v>0</v>
      </c>
      <c r="N339" s="160">
        <v>0</v>
      </c>
      <c r="O339" s="160">
        <v>0</v>
      </c>
      <c r="Q339" s="73">
        <v>5</v>
      </c>
      <c r="R339" s="20" t="s">
        <v>1156</v>
      </c>
      <c r="S339" s="20" t="s">
        <v>1210</v>
      </c>
      <c r="U339" s="74">
        <f t="shared" si="202"/>
        <v>0</v>
      </c>
      <c r="V339" s="74">
        <f t="shared" si="203"/>
        <v>0</v>
      </c>
      <c r="W339" s="74">
        <f t="shared" si="204"/>
        <v>0</v>
      </c>
      <c r="X339" s="74">
        <f t="shared" si="205"/>
        <v>0</v>
      </c>
      <c r="Y339" s="74">
        <f t="shared" si="206"/>
        <v>0</v>
      </c>
      <c r="Z339" s="74">
        <f t="shared" si="207"/>
        <v>0</v>
      </c>
      <c r="AA339" s="74">
        <f t="shared" si="208"/>
        <v>0</v>
      </c>
      <c r="AB339" s="74">
        <f t="shared" si="209"/>
        <v>0</v>
      </c>
      <c r="AC339" s="74">
        <f t="shared" si="210"/>
        <v>0</v>
      </c>
      <c r="AD339" s="74">
        <f t="shared" si="211"/>
        <v>0</v>
      </c>
      <c r="AE339" s="74">
        <f t="shared" si="212"/>
        <v>0</v>
      </c>
      <c r="AF339" s="74">
        <f t="shared" si="213"/>
        <v>0</v>
      </c>
      <c r="AG339" s="74">
        <f t="shared" si="214"/>
        <v>0</v>
      </c>
      <c r="AH339" s="6" t="s">
        <v>43</v>
      </c>
    </row>
    <row r="340" spans="1:34">
      <c r="A340" s="159" t="s">
        <v>1960</v>
      </c>
      <c r="B340" s="155" t="s">
        <v>1961</v>
      </c>
      <c r="C340" s="160">
        <v>0</v>
      </c>
      <c r="D340" s="160">
        <v>0</v>
      </c>
      <c r="E340" s="160">
        <v>0</v>
      </c>
      <c r="F340" s="160">
        <v>0</v>
      </c>
      <c r="G340" s="160">
        <v>0</v>
      </c>
      <c r="H340" s="160">
        <v>0</v>
      </c>
      <c r="I340" s="160">
        <v>0</v>
      </c>
      <c r="J340" s="160">
        <v>0</v>
      </c>
      <c r="K340" s="160">
        <v>0</v>
      </c>
      <c r="L340" s="160">
        <v>0</v>
      </c>
      <c r="M340" s="160">
        <v>0</v>
      </c>
      <c r="N340" s="160">
        <v>0</v>
      </c>
      <c r="O340" s="160">
        <v>0</v>
      </c>
      <c r="Q340" s="73">
        <v>5</v>
      </c>
      <c r="R340" s="20" t="s">
        <v>1156</v>
      </c>
      <c r="S340" s="20" t="s">
        <v>1210</v>
      </c>
      <c r="U340" s="74">
        <f t="shared" si="202"/>
        <v>0</v>
      </c>
      <c r="V340" s="74">
        <f t="shared" si="203"/>
        <v>0</v>
      </c>
      <c r="W340" s="74">
        <f t="shared" si="204"/>
        <v>0</v>
      </c>
      <c r="X340" s="74">
        <f t="shared" si="205"/>
        <v>0</v>
      </c>
      <c r="Y340" s="74">
        <f t="shared" si="206"/>
        <v>0</v>
      </c>
      <c r="Z340" s="74">
        <f t="shared" si="207"/>
        <v>0</v>
      </c>
      <c r="AA340" s="74">
        <f t="shared" si="208"/>
        <v>0</v>
      </c>
      <c r="AB340" s="74">
        <f t="shared" si="209"/>
        <v>0</v>
      </c>
      <c r="AC340" s="74">
        <f t="shared" si="210"/>
        <v>0</v>
      </c>
      <c r="AD340" s="74">
        <f t="shared" si="211"/>
        <v>0</v>
      </c>
      <c r="AE340" s="74">
        <f t="shared" si="212"/>
        <v>0</v>
      </c>
      <c r="AF340" s="74">
        <f t="shared" si="213"/>
        <v>0</v>
      </c>
      <c r="AG340" s="74">
        <f t="shared" si="214"/>
        <v>0</v>
      </c>
      <c r="AH340" s="6" t="s">
        <v>43</v>
      </c>
    </row>
    <row r="341" spans="1:34">
      <c r="A341" s="159" t="s">
        <v>1962</v>
      </c>
      <c r="B341" s="155" t="s">
        <v>1963</v>
      </c>
      <c r="C341" s="160">
        <v>0</v>
      </c>
      <c r="D341" s="160">
        <v>0</v>
      </c>
      <c r="E341" s="160">
        <v>0</v>
      </c>
      <c r="F341" s="160">
        <v>0</v>
      </c>
      <c r="G341" s="160">
        <v>0</v>
      </c>
      <c r="H341" s="160">
        <v>0</v>
      </c>
      <c r="I341" s="160">
        <v>0</v>
      </c>
      <c r="J341" s="160">
        <v>0</v>
      </c>
      <c r="K341" s="160">
        <v>0</v>
      </c>
      <c r="L341" s="160">
        <v>0</v>
      </c>
      <c r="M341" s="160">
        <v>0</v>
      </c>
      <c r="N341" s="160">
        <v>0</v>
      </c>
      <c r="O341" s="160">
        <v>0</v>
      </c>
      <c r="Q341" s="73">
        <v>5</v>
      </c>
      <c r="R341" s="20" t="s">
        <v>1156</v>
      </c>
      <c r="S341" s="20" t="s">
        <v>1210</v>
      </c>
      <c r="U341" s="74">
        <f t="shared" si="202"/>
        <v>0</v>
      </c>
      <c r="V341" s="74">
        <f t="shared" si="203"/>
        <v>0</v>
      </c>
      <c r="W341" s="74">
        <f t="shared" si="204"/>
        <v>0</v>
      </c>
      <c r="X341" s="74">
        <f t="shared" si="205"/>
        <v>0</v>
      </c>
      <c r="Y341" s="74">
        <f t="shared" si="206"/>
        <v>0</v>
      </c>
      <c r="Z341" s="74">
        <f t="shared" si="207"/>
        <v>0</v>
      </c>
      <c r="AA341" s="74">
        <f t="shared" si="208"/>
        <v>0</v>
      </c>
      <c r="AB341" s="74">
        <f t="shared" si="209"/>
        <v>0</v>
      </c>
      <c r="AC341" s="74">
        <f t="shared" si="210"/>
        <v>0</v>
      </c>
      <c r="AD341" s="74">
        <f t="shared" si="211"/>
        <v>0</v>
      </c>
      <c r="AE341" s="74">
        <f t="shared" si="212"/>
        <v>0</v>
      </c>
      <c r="AF341" s="74">
        <f t="shared" si="213"/>
        <v>0</v>
      </c>
      <c r="AG341" s="74">
        <f t="shared" si="214"/>
        <v>0</v>
      </c>
      <c r="AH341" s="6" t="s">
        <v>43</v>
      </c>
    </row>
    <row r="342" spans="1:34">
      <c r="A342" s="159" t="s">
        <v>1964</v>
      </c>
      <c r="B342" s="155" t="s">
        <v>1965</v>
      </c>
      <c r="C342" s="160">
        <v>0</v>
      </c>
      <c r="D342" s="160">
        <v>0</v>
      </c>
      <c r="E342" s="160">
        <v>0</v>
      </c>
      <c r="F342" s="160">
        <v>0</v>
      </c>
      <c r="G342" s="160">
        <v>0</v>
      </c>
      <c r="H342" s="160">
        <v>0</v>
      </c>
      <c r="I342" s="160">
        <v>0</v>
      </c>
      <c r="J342" s="160">
        <v>0</v>
      </c>
      <c r="K342" s="160">
        <v>0</v>
      </c>
      <c r="L342" s="160">
        <v>0</v>
      </c>
      <c r="M342" s="160">
        <v>0</v>
      </c>
      <c r="N342" s="160">
        <v>0</v>
      </c>
      <c r="O342" s="160">
        <v>0</v>
      </c>
      <c r="Q342" s="73">
        <v>5</v>
      </c>
      <c r="R342" s="20" t="s">
        <v>1156</v>
      </c>
      <c r="S342" s="20" t="s">
        <v>1210</v>
      </c>
      <c r="U342" s="74">
        <f t="shared" si="202"/>
        <v>0</v>
      </c>
      <c r="V342" s="74">
        <f t="shared" si="203"/>
        <v>0</v>
      </c>
      <c r="W342" s="74">
        <f t="shared" si="204"/>
        <v>0</v>
      </c>
      <c r="X342" s="74">
        <f t="shared" si="205"/>
        <v>0</v>
      </c>
      <c r="Y342" s="74">
        <f t="shared" si="206"/>
        <v>0</v>
      </c>
      <c r="Z342" s="74">
        <f t="shared" si="207"/>
        <v>0</v>
      </c>
      <c r="AA342" s="74">
        <f t="shared" si="208"/>
        <v>0</v>
      </c>
      <c r="AB342" s="74">
        <f t="shared" si="209"/>
        <v>0</v>
      </c>
      <c r="AC342" s="74">
        <f t="shared" si="210"/>
        <v>0</v>
      </c>
      <c r="AD342" s="74">
        <f t="shared" si="211"/>
        <v>0</v>
      </c>
      <c r="AE342" s="74">
        <f t="shared" si="212"/>
        <v>0</v>
      </c>
      <c r="AF342" s="74">
        <f t="shared" si="213"/>
        <v>0</v>
      </c>
      <c r="AG342" s="74">
        <f t="shared" si="214"/>
        <v>0</v>
      </c>
      <c r="AH342" s="6" t="s">
        <v>43</v>
      </c>
    </row>
    <row r="343" spans="1:34">
      <c r="A343" s="159" t="s">
        <v>1966</v>
      </c>
      <c r="B343" s="155" t="s">
        <v>1967</v>
      </c>
      <c r="C343" s="160">
        <v>0</v>
      </c>
      <c r="D343" s="160">
        <v>0</v>
      </c>
      <c r="E343" s="160">
        <v>0</v>
      </c>
      <c r="F343" s="160">
        <v>0</v>
      </c>
      <c r="G343" s="160">
        <v>0</v>
      </c>
      <c r="H343" s="160">
        <v>0</v>
      </c>
      <c r="I343" s="160">
        <v>0</v>
      </c>
      <c r="J343" s="160">
        <v>0</v>
      </c>
      <c r="K343" s="160">
        <v>0</v>
      </c>
      <c r="L343" s="160">
        <v>0</v>
      </c>
      <c r="M343" s="160">
        <v>0</v>
      </c>
      <c r="N343" s="160">
        <v>0</v>
      </c>
      <c r="O343" s="160">
        <v>0</v>
      </c>
      <c r="Q343" s="73">
        <v>5</v>
      </c>
      <c r="R343" s="20" t="s">
        <v>1156</v>
      </c>
      <c r="S343" s="20" t="s">
        <v>1210</v>
      </c>
      <c r="U343" s="74">
        <f t="shared" si="202"/>
        <v>0</v>
      </c>
      <c r="V343" s="74">
        <f t="shared" si="203"/>
        <v>0</v>
      </c>
      <c r="W343" s="74">
        <f t="shared" si="204"/>
        <v>0</v>
      </c>
      <c r="X343" s="74">
        <f t="shared" si="205"/>
        <v>0</v>
      </c>
      <c r="Y343" s="74">
        <f t="shared" si="206"/>
        <v>0</v>
      </c>
      <c r="Z343" s="74">
        <f t="shared" si="207"/>
        <v>0</v>
      </c>
      <c r="AA343" s="74">
        <f t="shared" si="208"/>
        <v>0</v>
      </c>
      <c r="AB343" s="74">
        <f t="shared" si="209"/>
        <v>0</v>
      </c>
      <c r="AC343" s="74">
        <f t="shared" si="210"/>
        <v>0</v>
      </c>
      <c r="AD343" s="74">
        <f t="shared" si="211"/>
        <v>0</v>
      </c>
      <c r="AE343" s="74">
        <f t="shared" si="212"/>
        <v>0</v>
      </c>
      <c r="AF343" s="74">
        <f t="shared" si="213"/>
        <v>0</v>
      </c>
      <c r="AG343" s="74">
        <f t="shared" si="214"/>
        <v>0</v>
      </c>
      <c r="AH343" s="6" t="s">
        <v>43</v>
      </c>
    </row>
    <row r="344" spans="1:34">
      <c r="A344" s="159" t="s">
        <v>1968</v>
      </c>
      <c r="B344" s="155" t="s">
        <v>1969</v>
      </c>
      <c r="C344" s="160">
        <v>0</v>
      </c>
      <c r="D344" s="160">
        <v>0</v>
      </c>
      <c r="E344" s="160">
        <v>0</v>
      </c>
      <c r="F344" s="160">
        <v>0</v>
      </c>
      <c r="G344" s="160">
        <v>0</v>
      </c>
      <c r="H344" s="160">
        <v>0</v>
      </c>
      <c r="I344" s="160">
        <v>0</v>
      </c>
      <c r="J344" s="160">
        <v>0</v>
      </c>
      <c r="K344" s="160">
        <v>0</v>
      </c>
      <c r="L344" s="160">
        <v>0</v>
      </c>
      <c r="M344" s="160">
        <v>0</v>
      </c>
      <c r="N344" s="160">
        <v>0</v>
      </c>
      <c r="O344" s="160">
        <v>0</v>
      </c>
      <c r="Q344" s="73">
        <v>5</v>
      </c>
      <c r="R344" s="20" t="s">
        <v>1156</v>
      </c>
      <c r="S344" s="20" t="s">
        <v>1210</v>
      </c>
      <c r="U344" s="74">
        <f t="shared" si="202"/>
        <v>0</v>
      </c>
      <c r="V344" s="74">
        <f t="shared" si="203"/>
        <v>0</v>
      </c>
      <c r="W344" s="74">
        <f t="shared" si="204"/>
        <v>0</v>
      </c>
      <c r="X344" s="74">
        <f t="shared" si="205"/>
        <v>0</v>
      </c>
      <c r="Y344" s="74">
        <f t="shared" si="206"/>
        <v>0</v>
      </c>
      <c r="Z344" s="74">
        <f t="shared" si="207"/>
        <v>0</v>
      </c>
      <c r="AA344" s="74">
        <f t="shared" si="208"/>
        <v>0</v>
      </c>
      <c r="AB344" s="74">
        <f t="shared" si="209"/>
        <v>0</v>
      </c>
      <c r="AC344" s="74">
        <f t="shared" si="210"/>
        <v>0</v>
      </c>
      <c r="AD344" s="74">
        <f t="shared" si="211"/>
        <v>0</v>
      </c>
      <c r="AE344" s="74">
        <f t="shared" si="212"/>
        <v>0</v>
      </c>
      <c r="AF344" s="74">
        <f t="shared" si="213"/>
        <v>0</v>
      </c>
      <c r="AG344" s="74">
        <f t="shared" si="214"/>
        <v>0</v>
      </c>
      <c r="AH344" s="6" t="s">
        <v>43</v>
      </c>
    </row>
    <row r="345" spans="1:34">
      <c r="B345" s="157" t="s">
        <v>1957</v>
      </c>
      <c r="C345" s="161">
        <v>0</v>
      </c>
      <c r="D345" s="161">
        <v>0</v>
      </c>
      <c r="E345" s="161">
        <v>0</v>
      </c>
      <c r="F345" s="161">
        <v>0</v>
      </c>
      <c r="G345" s="161">
        <v>0</v>
      </c>
      <c r="H345" s="161">
        <v>0</v>
      </c>
      <c r="I345" s="161">
        <v>0</v>
      </c>
      <c r="J345" s="161">
        <v>0</v>
      </c>
      <c r="K345" s="161">
        <v>0</v>
      </c>
      <c r="L345" s="161">
        <v>0</v>
      </c>
      <c r="M345" s="161">
        <v>0</v>
      </c>
      <c r="N345" s="161">
        <v>0</v>
      </c>
      <c r="O345" s="161">
        <v>0</v>
      </c>
      <c r="Q345" s="73">
        <v>5</v>
      </c>
      <c r="R345" s="20" t="s">
        <v>1156</v>
      </c>
      <c r="S345" s="20" t="s">
        <v>1210</v>
      </c>
      <c r="U345" s="74">
        <f t="shared" si="202"/>
        <v>0</v>
      </c>
      <c r="V345" s="74">
        <f t="shared" si="203"/>
        <v>0</v>
      </c>
      <c r="W345" s="74">
        <f t="shared" si="204"/>
        <v>0</v>
      </c>
      <c r="X345" s="74">
        <f t="shared" si="205"/>
        <v>0</v>
      </c>
      <c r="Y345" s="74">
        <f t="shared" si="206"/>
        <v>0</v>
      </c>
      <c r="Z345" s="74">
        <f t="shared" si="207"/>
        <v>0</v>
      </c>
      <c r="AA345" s="74">
        <f t="shared" si="208"/>
        <v>0</v>
      </c>
      <c r="AB345" s="74">
        <f t="shared" si="209"/>
        <v>0</v>
      </c>
      <c r="AC345" s="74">
        <f t="shared" si="210"/>
        <v>0</v>
      </c>
      <c r="AD345" s="74">
        <f t="shared" si="211"/>
        <v>0</v>
      </c>
      <c r="AE345" s="74">
        <f t="shared" si="212"/>
        <v>0</v>
      </c>
      <c r="AF345" s="74">
        <f t="shared" si="213"/>
        <v>0</v>
      </c>
      <c r="AG345" s="74">
        <f t="shared" si="214"/>
        <v>0</v>
      </c>
    </row>
    <row r="346" spans="1:34">
      <c r="Q346" s="73">
        <v>5</v>
      </c>
      <c r="R346" s="20" t="s">
        <v>1156</v>
      </c>
      <c r="S346" s="20" t="s">
        <v>1210</v>
      </c>
      <c r="U346" s="74">
        <f t="shared" si="202"/>
        <v>0</v>
      </c>
      <c r="V346" s="74">
        <f t="shared" si="203"/>
        <v>0</v>
      </c>
      <c r="W346" s="74">
        <f t="shared" si="204"/>
        <v>0</v>
      </c>
      <c r="X346" s="74">
        <f t="shared" si="205"/>
        <v>0</v>
      </c>
      <c r="Y346" s="74">
        <f t="shared" si="206"/>
        <v>0</v>
      </c>
      <c r="Z346" s="74">
        <f t="shared" si="207"/>
        <v>0</v>
      </c>
      <c r="AA346" s="74">
        <f t="shared" si="208"/>
        <v>0</v>
      </c>
      <c r="AB346" s="74">
        <f t="shared" si="209"/>
        <v>0</v>
      </c>
      <c r="AC346" s="74">
        <f t="shared" si="210"/>
        <v>0</v>
      </c>
      <c r="AD346" s="74">
        <f t="shared" si="211"/>
        <v>0</v>
      </c>
      <c r="AE346" s="74">
        <f t="shared" si="212"/>
        <v>0</v>
      </c>
      <c r="AF346" s="74">
        <f t="shared" si="213"/>
        <v>0</v>
      </c>
      <c r="AG346" s="74">
        <f t="shared" si="214"/>
        <v>0</v>
      </c>
    </row>
    <row r="347" spans="1:34">
      <c r="A347" s="158" t="s">
        <v>59</v>
      </c>
      <c r="B347" s="158"/>
      <c r="C347" s="158"/>
      <c r="D347" s="158"/>
      <c r="E347" s="158"/>
      <c r="F347" s="158"/>
      <c r="G347" s="158"/>
      <c r="H347" s="158"/>
      <c r="I347" s="158"/>
      <c r="J347" s="158"/>
      <c r="K347" s="158"/>
      <c r="L347" s="158"/>
      <c r="M347" s="158"/>
      <c r="N347" s="158"/>
      <c r="O347" s="158"/>
      <c r="Q347" s="73">
        <v>5</v>
      </c>
      <c r="R347" s="20" t="s">
        <v>1156</v>
      </c>
      <c r="S347" s="20" t="s">
        <v>1210</v>
      </c>
      <c r="U347" s="74">
        <f t="shared" si="202"/>
        <v>0</v>
      </c>
      <c r="V347" s="74">
        <f t="shared" si="203"/>
        <v>0</v>
      </c>
      <c r="W347" s="74">
        <f t="shared" si="204"/>
        <v>0</v>
      </c>
      <c r="X347" s="74">
        <f t="shared" si="205"/>
        <v>0</v>
      </c>
      <c r="Y347" s="74">
        <f t="shared" si="206"/>
        <v>0</v>
      </c>
      <c r="Z347" s="74">
        <f t="shared" si="207"/>
        <v>0</v>
      </c>
      <c r="AA347" s="74">
        <f t="shared" si="208"/>
        <v>0</v>
      </c>
      <c r="AB347" s="74">
        <f t="shared" si="209"/>
        <v>0</v>
      </c>
      <c r="AC347" s="74">
        <f t="shared" si="210"/>
        <v>0</v>
      </c>
      <c r="AD347" s="74">
        <f t="shared" si="211"/>
        <v>0</v>
      </c>
      <c r="AE347" s="74">
        <f t="shared" si="212"/>
        <v>0</v>
      </c>
      <c r="AF347" s="74">
        <f t="shared" si="213"/>
        <v>0</v>
      </c>
      <c r="AG347" s="74">
        <f t="shared" si="214"/>
        <v>0</v>
      </c>
    </row>
    <row r="348" spans="1:34">
      <c r="A348" s="159" t="s">
        <v>1970</v>
      </c>
      <c r="B348" s="155" t="s">
        <v>1971</v>
      </c>
      <c r="C348" s="160">
        <v>1539.86</v>
      </c>
      <c r="D348" s="160">
        <v>1353.22</v>
      </c>
      <c r="E348" s="160">
        <v>1316.28</v>
      </c>
      <c r="F348" s="160">
        <v>1478.25</v>
      </c>
      <c r="G348" s="160">
        <v>1332.39</v>
      </c>
      <c r="H348" s="160">
        <v>1553.51</v>
      </c>
      <c r="I348" s="160">
        <v>1854.97</v>
      </c>
      <c r="J348" s="160">
        <v>2189.0500000000002</v>
      </c>
      <c r="K348" s="160">
        <v>2135.33</v>
      </c>
      <c r="L348" s="160">
        <v>1680.75</v>
      </c>
      <c r="M348" s="160">
        <v>723.4</v>
      </c>
      <c r="N348" s="160">
        <v>662.58</v>
      </c>
      <c r="O348" s="160">
        <v>17819.59</v>
      </c>
      <c r="Q348" s="73">
        <v>5</v>
      </c>
      <c r="R348" s="20" t="s">
        <v>1156</v>
      </c>
      <c r="S348" s="20" t="s">
        <v>1210</v>
      </c>
      <c r="U348" s="74">
        <f t="shared" si="202"/>
        <v>-1539.86</v>
      </c>
      <c r="V348" s="74">
        <f t="shared" si="203"/>
        <v>-1353.22</v>
      </c>
      <c r="W348" s="74">
        <f t="shared" si="204"/>
        <v>-1316.28</v>
      </c>
      <c r="X348" s="74">
        <f t="shared" si="205"/>
        <v>-1478.25</v>
      </c>
      <c r="Y348" s="74">
        <f t="shared" si="206"/>
        <v>-1332.39</v>
      </c>
      <c r="Z348" s="74">
        <f t="shared" si="207"/>
        <v>-1553.51</v>
      </c>
      <c r="AA348" s="74">
        <f t="shared" si="208"/>
        <v>-1854.97</v>
      </c>
      <c r="AB348" s="74">
        <f t="shared" si="209"/>
        <v>-2189.0500000000002</v>
      </c>
      <c r="AC348" s="74">
        <f t="shared" si="210"/>
        <v>-2135.33</v>
      </c>
      <c r="AD348" s="74">
        <f t="shared" si="211"/>
        <v>-1680.75</v>
      </c>
      <c r="AE348" s="74">
        <f t="shared" si="212"/>
        <v>-723.4</v>
      </c>
      <c r="AF348" s="74">
        <f t="shared" si="213"/>
        <v>-662.58</v>
      </c>
      <c r="AG348" s="74">
        <f t="shared" si="214"/>
        <v>-17819.59</v>
      </c>
      <c r="AH348" s="6" t="s">
        <v>59</v>
      </c>
    </row>
    <row r="349" spans="1:34">
      <c r="A349" s="159" t="s">
        <v>1972</v>
      </c>
      <c r="B349" s="155" t="s">
        <v>1973</v>
      </c>
      <c r="C349" s="160">
        <v>0</v>
      </c>
      <c r="D349" s="160">
        <v>0</v>
      </c>
      <c r="E349" s="160">
        <v>0</v>
      </c>
      <c r="F349" s="160">
        <v>0</v>
      </c>
      <c r="G349" s="160">
        <v>0</v>
      </c>
      <c r="H349" s="160">
        <v>0</v>
      </c>
      <c r="I349" s="160">
        <v>0</v>
      </c>
      <c r="J349" s="160">
        <v>0</v>
      </c>
      <c r="K349" s="160">
        <v>0</v>
      </c>
      <c r="L349" s="160">
        <v>0</v>
      </c>
      <c r="M349" s="160">
        <v>0</v>
      </c>
      <c r="N349" s="160">
        <v>0</v>
      </c>
      <c r="O349" s="160">
        <v>0</v>
      </c>
      <c r="Q349" s="73">
        <v>5</v>
      </c>
      <c r="R349" s="20" t="s">
        <v>1156</v>
      </c>
      <c r="S349" s="20" t="s">
        <v>1210</v>
      </c>
      <c r="U349" s="74">
        <f t="shared" si="202"/>
        <v>0</v>
      </c>
      <c r="V349" s="74">
        <f t="shared" si="203"/>
        <v>0</v>
      </c>
      <c r="W349" s="74">
        <f t="shared" si="204"/>
        <v>0</v>
      </c>
      <c r="X349" s="74">
        <f t="shared" si="205"/>
        <v>0</v>
      </c>
      <c r="Y349" s="74">
        <f t="shared" si="206"/>
        <v>0</v>
      </c>
      <c r="Z349" s="74">
        <f t="shared" si="207"/>
        <v>0</v>
      </c>
      <c r="AA349" s="74">
        <f t="shared" si="208"/>
        <v>0</v>
      </c>
      <c r="AB349" s="74">
        <f t="shared" si="209"/>
        <v>0</v>
      </c>
      <c r="AC349" s="74">
        <f t="shared" si="210"/>
        <v>0</v>
      </c>
      <c r="AD349" s="74">
        <f t="shared" si="211"/>
        <v>0</v>
      </c>
      <c r="AE349" s="74">
        <f t="shared" si="212"/>
        <v>0</v>
      </c>
      <c r="AF349" s="74">
        <f t="shared" si="213"/>
        <v>0</v>
      </c>
      <c r="AG349" s="74">
        <f t="shared" si="214"/>
        <v>0</v>
      </c>
      <c r="AH349" s="6" t="s">
        <v>59</v>
      </c>
    </row>
    <row r="350" spans="1:34">
      <c r="A350" s="159" t="s">
        <v>1974</v>
      </c>
      <c r="B350" s="155" t="s">
        <v>1975</v>
      </c>
      <c r="C350" s="160">
        <v>0</v>
      </c>
      <c r="D350" s="160">
        <v>0</v>
      </c>
      <c r="E350" s="160">
        <v>0</v>
      </c>
      <c r="F350" s="160">
        <v>0</v>
      </c>
      <c r="G350" s="160">
        <v>0</v>
      </c>
      <c r="H350" s="160">
        <v>0</v>
      </c>
      <c r="I350" s="160">
        <v>0</v>
      </c>
      <c r="J350" s="160">
        <v>0</v>
      </c>
      <c r="K350" s="160">
        <v>0</v>
      </c>
      <c r="L350" s="160">
        <v>0</v>
      </c>
      <c r="M350" s="160">
        <v>0</v>
      </c>
      <c r="N350" s="160">
        <v>0</v>
      </c>
      <c r="O350" s="160">
        <v>0</v>
      </c>
      <c r="Q350" s="73">
        <v>5</v>
      </c>
      <c r="R350" s="20" t="s">
        <v>1156</v>
      </c>
      <c r="S350" s="20" t="s">
        <v>1210</v>
      </c>
      <c r="U350" s="74">
        <f t="shared" si="202"/>
        <v>0</v>
      </c>
      <c r="V350" s="74">
        <f t="shared" si="203"/>
        <v>0</v>
      </c>
      <c r="W350" s="74">
        <f t="shared" si="204"/>
        <v>0</v>
      </c>
      <c r="X350" s="74">
        <f t="shared" si="205"/>
        <v>0</v>
      </c>
      <c r="Y350" s="74">
        <f t="shared" si="206"/>
        <v>0</v>
      </c>
      <c r="Z350" s="74">
        <f t="shared" si="207"/>
        <v>0</v>
      </c>
      <c r="AA350" s="74">
        <f t="shared" si="208"/>
        <v>0</v>
      </c>
      <c r="AB350" s="74">
        <f t="shared" si="209"/>
        <v>0</v>
      </c>
      <c r="AC350" s="74">
        <f t="shared" si="210"/>
        <v>0</v>
      </c>
      <c r="AD350" s="74">
        <f t="shared" si="211"/>
        <v>0</v>
      </c>
      <c r="AE350" s="74">
        <f t="shared" si="212"/>
        <v>0</v>
      </c>
      <c r="AF350" s="74">
        <f t="shared" si="213"/>
        <v>0</v>
      </c>
      <c r="AG350" s="74">
        <f t="shared" si="214"/>
        <v>0</v>
      </c>
      <c r="AH350" s="6" t="s">
        <v>59</v>
      </c>
    </row>
    <row r="351" spans="1:34">
      <c r="A351" s="159" t="s">
        <v>1976</v>
      </c>
      <c r="B351" s="155" t="s">
        <v>1977</v>
      </c>
      <c r="C351" s="160">
        <v>0</v>
      </c>
      <c r="D351" s="160">
        <v>0</v>
      </c>
      <c r="E351" s="160">
        <v>0</v>
      </c>
      <c r="F351" s="160">
        <v>0</v>
      </c>
      <c r="G351" s="160">
        <v>0</v>
      </c>
      <c r="H351" s="160">
        <v>0</v>
      </c>
      <c r="I351" s="160">
        <v>0</v>
      </c>
      <c r="J351" s="160">
        <v>0</v>
      </c>
      <c r="K351" s="160">
        <v>0</v>
      </c>
      <c r="L351" s="160">
        <v>0</v>
      </c>
      <c r="M351" s="160">
        <v>0</v>
      </c>
      <c r="N351" s="160">
        <v>0</v>
      </c>
      <c r="O351" s="160">
        <v>0</v>
      </c>
      <c r="Q351" s="73">
        <v>5</v>
      </c>
      <c r="R351" s="20" t="s">
        <v>1156</v>
      </c>
      <c r="S351" s="20" t="s">
        <v>1210</v>
      </c>
      <c r="U351" s="74">
        <f t="shared" si="202"/>
        <v>0</v>
      </c>
      <c r="V351" s="74">
        <f t="shared" si="203"/>
        <v>0</v>
      </c>
      <c r="W351" s="74">
        <f t="shared" si="204"/>
        <v>0</v>
      </c>
      <c r="X351" s="74">
        <f t="shared" si="205"/>
        <v>0</v>
      </c>
      <c r="Y351" s="74">
        <f t="shared" si="206"/>
        <v>0</v>
      </c>
      <c r="Z351" s="74">
        <f t="shared" si="207"/>
        <v>0</v>
      </c>
      <c r="AA351" s="74">
        <f t="shared" si="208"/>
        <v>0</v>
      </c>
      <c r="AB351" s="74">
        <f t="shared" si="209"/>
        <v>0</v>
      </c>
      <c r="AC351" s="74">
        <f t="shared" si="210"/>
        <v>0</v>
      </c>
      <c r="AD351" s="74">
        <f t="shared" si="211"/>
        <v>0</v>
      </c>
      <c r="AE351" s="74">
        <f t="shared" si="212"/>
        <v>0</v>
      </c>
      <c r="AF351" s="74">
        <f t="shared" si="213"/>
        <v>0</v>
      </c>
      <c r="AG351" s="74">
        <f t="shared" si="214"/>
        <v>0</v>
      </c>
      <c r="AH351" s="6" t="s">
        <v>59</v>
      </c>
    </row>
    <row r="352" spans="1:34">
      <c r="A352" s="159" t="s">
        <v>1978</v>
      </c>
      <c r="B352" s="155" t="s">
        <v>1979</v>
      </c>
      <c r="C352" s="160">
        <v>180.34</v>
      </c>
      <c r="D352" s="160">
        <v>143.19999999999999</v>
      </c>
      <c r="E352" s="160">
        <v>391.47</v>
      </c>
      <c r="F352" s="160">
        <v>494.37</v>
      </c>
      <c r="G352" s="160">
        <v>589.61</v>
      </c>
      <c r="H352" s="160">
        <v>539.48</v>
      </c>
      <c r="I352" s="160">
        <v>1920.98</v>
      </c>
      <c r="J352" s="160">
        <v>1412.04</v>
      </c>
      <c r="K352" s="160">
        <v>2120.87</v>
      </c>
      <c r="L352" s="160">
        <v>1825.74</v>
      </c>
      <c r="M352" s="160">
        <v>726.01</v>
      </c>
      <c r="N352" s="160">
        <v>243.76</v>
      </c>
      <c r="O352" s="160">
        <v>10587.87</v>
      </c>
      <c r="Q352" s="73">
        <v>5</v>
      </c>
      <c r="R352" s="20" t="s">
        <v>1156</v>
      </c>
      <c r="S352" s="20" t="s">
        <v>1210</v>
      </c>
      <c r="U352" s="74">
        <f t="shared" si="202"/>
        <v>-180.34</v>
      </c>
      <c r="V352" s="74">
        <f t="shared" si="203"/>
        <v>-143.19999999999999</v>
      </c>
      <c r="W352" s="74">
        <f t="shared" si="204"/>
        <v>-391.47</v>
      </c>
      <c r="X352" s="74">
        <f t="shared" si="205"/>
        <v>-494.37</v>
      </c>
      <c r="Y352" s="74">
        <f t="shared" si="206"/>
        <v>-589.61</v>
      </c>
      <c r="Z352" s="74">
        <f t="shared" si="207"/>
        <v>-539.48</v>
      </c>
      <c r="AA352" s="74">
        <f t="shared" si="208"/>
        <v>-1920.98</v>
      </c>
      <c r="AB352" s="74">
        <f t="shared" si="209"/>
        <v>-1412.04</v>
      </c>
      <c r="AC352" s="74">
        <f t="shared" si="210"/>
        <v>-2120.87</v>
      </c>
      <c r="AD352" s="74">
        <f t="shared" si="211"/>
        <v>-1825.74</v>
      </c>
      <c r="AE352" s="74">
        <f t="shared" si="212"/>
        <v>-726.01</v>
      </c>
      <c r="AF352" s="74">
        <f t="shared" si="213"/>
        <v>-243.76</v>
      </c>
      <c r="AG352" s="74">
        <f t="shared" si="214"/>
        <v>-10587.87</v>
      </c>
      <c r="AH352" s="6" t="s">
        <v>59</v>
      </c>
    </row>
    <row r="353" spans="1:34">
      <c r="A353" s="159" t="s">
        <v>1980</v>
      </c>
      <c r="B353" s="155" t="s">
        <v>1981</v>
      </c>
      <c r="C353" s="160">
        <v>0</v>
      </c>
      <c r="D353" s="160">
        <v>0</v>
      </c>
      <c r="E353" s="160">
        <v>0</v>
      </c>
      <c r="F353" s="160">
        <v>0</v>
      </c>
      <c r="G353" s="160">
        <v>0</v>
      </c>
      <c r="H353" s="160">
        <v>0</v>
      </c>
      <c r="I353" s="160">
        <v>0</v>
      </c>
      <c r="J353" s="160">
        <v>0</v>
      </c>
      <c r="K353" s="160">
        <v>0</v>
      </c>
      <c r="L353" s="160">
        <v>0</v>
      </c>
      <c r="M353" s="160">
        <v>0</v>
      </c>
      <c r="N353" s="160">
        <v>0</v>
      </c>
      <c r="O353" s="160">
        <v>0</v>
      </c>
      <c r="Q353" s="73">
        <v>5</v>
      </c>
      <c r="R353" s="20" t="s">
        <v>1156</v>
      </c>
      <c r="S353" s="20" t="s">
        <v>1210</v>
      </c>
      <c r="U353" s="74">
        <f t="shared" si="202"/>
        <v>0</v>
      </c>
      <c r="V353" s="74">
        <f t="shared" si="203"/>
        <v>0</v>
      </c>
      <c r="W353" s="74">
        <f t="shared" si="204"/>
        <v>0</v>
      </c>
      <c r="X353" s="74">
        <f t="shared" si="205"/>
        <v>0</v>
      </c>
      <c r="Y353" s="74">
        <f t="shared" si="206"/>
        <v>0</v>
      </c>
      <c r="Z353" s="74">
        <f t="shared" si="207"/>
        <v>0</v>
      </c>
      <c r="AA353" s="74">
        <f t="shared" si="208"/>
        <v>0</v>
      </c>
      <c r="AB353" s="74">
        <f t="shared" si="209"/>
        <v>0</v>
      </c>
      <c r="AC353" s="74">
        <f t="shared" si="210"/>
        <v>0</v>
      </c>
      <c r="AD353" s="74">
        <f t="shared" si="211"/>
        <v>0</v>
      </c>
      <c r="AE353" s="74">
        <f t="shared" si="212"/>
        <v>0</v>
      </c>
      <c r="AF353" s="74">
        <f t="shared" si="213"/>
        <v>0</v>
      </c>
      <c r="AG353" s="74">
        <f t="shared" si="214"/>
        <v>0</v>
      </c>
      <c r="AH353" s="6" t="s">
        <v>59</v>
      </c>
    </row>
    <row r="354" spans="1:34">
      <c r="A354" s="159" t="s">
        <v>1982</v>
      </c>
      <c r="B354" s="155" t="s">
        <v>1983</v>
      </c>
      <c r="C354" s="160">
        <v>0</v>
      </c>
      <c r="D354" s="160">
        <v>0</v>
      </c>
      <c r="E354" s="160">
        <v>0</v>
      </c>
      <c r="F354" s="160">
        <v>0</v>
      </c>
      <c r="G354" s="160">
        <v>0</v>
      </c>
      <c r="H354" s="160">
        <v>0</v>
      </c>
      <c r="I354" s="160">
        <v>0</v>
      </c>
      <c r="J354" s="160">
        <v>0</v>
      </c>
      <c r="K354" s="160">
        <v>0</v>
      </c>
      <c r="L354" s="160">
        <v>0</v>
      </c>
      <c r="M354" s="160">
        <v>0</v>
      </c>
      <c r="N354" s="160">
        <v>0</v>
      </c>
      <c r="O354" s="160">
        <v>0</v>
      </c>
      <c r="Q354" s="73">
        <v>5</v>
      </c>
      <c r="R354" s="20" t="s">
        <v>1156</v>
      </c>
      <c r="S354" s="20" t="s">
        <v>1210</v>
      </c>
      <c r="U354" s="74">
        <f t="shared" si="202"/>
        <v>0</v>
      </c>
      <c r="V354" s="74">
        <f t="shared" si="203"/>
        <v>0</v>
      </c>
      <c r="W354" s="74">
        <f t="shared" si="204"/>
        <v>0</v>
      </c>
      <c r="X354" s="74">
        <f t="shared" si="205"/>
        <v>0</v>
      </c>
      <c r="Y354" s="74">
        <f t="shared" si="206"/>
        <v>0</v>
      </c>
      <c r="Z354" s="74">
        <f t="shared" si="207"/>
        <v>0</v>
      </c>
      <c r="AA354" s="74">
        <f t="shared" si="208"/>
        <v>0</v>
      </c>
      <c r="AB354" s="74">
        <f t="shared" si="209"/>
        <v>0</v>
      </c>
      <c r="AC354" s="74">
        <f t="shared" si="210"/>
        <v>0</v>
      </c>
      <c r="AD354" s="74">
        <f t="shared" si="211"/>
        <v>0</v>
      </c>
      <c r="AE354" s="74">
        <f t="shared" si="212"/>
        <v>0</v>
      </c>
      <c r="AF354" s="74">
        <f t="shared" si="213"/>
        <v>0</v>
      </c>
      <c r="AG354" s="74">
        <f t="shared" si="214"/>
        <v>0</v>
      </c>
      <c r="AH354" s="6" t="s">
        <v>59</v>
      </c>
    </row>
    <row r="355" spans="1:34">
      <c r="A355" s="159" t="s">
        <v>1984</v>
      </c>
      <c r="B355" s="155" t="s">
        <v>1985</v>
      </c>
      <c r="C355" s="160">
        <v>0</v>
      </c>
      <c r="D355" s="160">
        <v>0</v>
      </c>
      <c r="E355" s="160">
        <v>0</v>
      </c>
      <c r="F355" s="160">
        <v>0</v>
      </c>
      <c r="G355" s="160">
        <v>0</v>
      </c>
      <c r="H355" s="160">
        <v>0</v>
      </c>
      <c r="I355" s="160">
        <v>0</v>
      </c>
      <c r="J355" s="160">
        <v>0</v>
      </c>
      <c r="K355" s="160">
        <v>0</v>
      </c>
      <c r="L355" s="160">
        <v>0</v>
      </c>
      <c r="M355" s="160">
        <v>0</v>
      </c>
      <c r="N355" s="160">
        <v>0</v>
      </c>
      <c r="O355" s="160">
        <v>0</v>
      </c>
      <c r="Q355" s="73">
        <v>5</v>
      </c>
      <c r="R355" s="20" t="s">
        <v>1156</v>
      </c>
      <c r="S355" s="20" t="s">
        <v>1210</v>
      </c>
      <c r="U355" s="74">
        <f t="shared" si="202"/>
        <v>0</v>
      </c>
      <c r="V355" s="74">
        <f t="shared" si="203"/>
        <v>0</v>
      </c>
      <c r="W355" s="74">
        <f t="shared" si="204"/>
        <v>0</v>
      </c>
      <c r="X355" s="74">
        <f t="shared" si="205"/>
        <v>0</v>
      </c>
      <c r="Y355" s="74">
        <f t="shared" si="206"/>
        <v>0</v>
      </c>
      <c r="Z355" s="74">
        <f t="shared" si="207"/>
        <v>0</v>
      </c>
      <c r="AA355" s="74">
        <f t="shared" si="208"/>
        <v>0</v>
      </c>
      <c r="AB355" s="74">
        <f t="shared" si="209"/>
        <v>0</v>
      </c>
      <c r="AC355" s="74">
        <f t="shared" si="210"/>
        <v>0</v>
      </c>
      <c r="AD355" s="74">
        <f t="shared" si="211"/>
        <v>0</v>
      </c>
      <c r="AE355" s="74">
        <f t="shared" si="212"/>
        <v>0</v>
      </c>
      <c r="AF355" s="74">
        <f t="shared" si="213"/>
        <v>0</v>
      </c>
      <c r="AG355" s="74">
        <f t="shared" si="214"/>
        <v>0</v>
      </c>
      <c r="AH355" s="6" t="s">
        <v>59</v>
      </c>
    </row>
    <row r="356" spans="1:34">
      <c r="A356" s="159" t="s">
        <v>1986</v>
      </c>
      <c r="B356" s="155" t="s">
        <v>1987</v>
      </c>
      <c r="C356" s="160">
        <v>0</v>
      </c>
      <c r="D356" s="160">
        <v>0</v>
      </c>
      <c r="E356" s="160">
        <v>0</v>
      </c>
      <c r="F356" s="160">
        <v>0</v>
      </c>
      <c r="G356" s="160">
        <v>0</v>
      </c>
      <c r="H356" s="160">
        <v>0</v>
      </c>
      <c r="I356" s="160">
        <v>0</v>
      </c>
      <c r="J356" s="160">
        <v>0</v>
      </c>
      <c r="K356" s="160">
        <v>0</v>
      </c>
      <c r="L356" s="160">
        <v>0</v>
      </c>
      <c r="M356" s="160">
        <v>0</v>
      </c>
      <c r="N356" s="160">
        <v>0</v>
      </c>
      <c r="O356" s="160">
        <v>0</v>
      </c>
      <c r="Q356" s="73">
        <v>5</v>
      </c>
      <c r="R356" s="20" t="s">
        <v>1156</v>
      </c>
      <c r="S356" s="20" t="s">
        <v>1210</v>
      </c>
      <c r="U356" s="74">
        <f t="shared" si="202"/>
        <v>0</v>
      </c>
      <c r="V356" s="74">
        <f t="shared" si="203"/>
        <v>0</v>
      </c>
      <c r="W356" s="74">
        <f t="shared" si="204"/>
        <v>0</v>
      </c>
      <c r="X356" s="74">
        <f t="shared" si="205"/>
        <v>0</v>
      </c>
      <c r="Y356" s="74">
        <f t="shared" si="206"/>
        <v>0</v>
      </c>
      <c r="Z356" s="74">
        <f t="shared" si="207"/>
        <v>0</v>
      </c>
      <c r="AA356" s="74">
        <f t="shared" si="208"/>
        <v>0</v>
      </c>
      <c r="AB356" s="74">
        <f t="shared" si="209"/>
        <v>0</v>
      </c>
      <c r="AC356" s="74">
        <f t="shared" si="210"/>
        <v>0</v>
      </c>
      <c r="AD356" s="74">
        <f t="shared" si="211"/>
        <v>0</v>
      </c>
      <c r="AE356" s="74">
        <f t="shared" si="212"/>
        <v>0</v>
      </c>
      <c r="AF356" s="74">
        <f t="shared" si="213"/>
        <v>0</v>
      </c>
      <c r="AG356" s="74">
        <f t="shared" si="214"/>
        <v>0</v>
      </c>
      <c r="AH356" s="6" t="s">
        <v>59</v>
      </c>
    </row>
    <row r="357" spans="1:34">
      <c r="A357" s="159" t="s">
        <v>1988</v>
      </c>
      <c r="B357" s="155" t="s">
        <v>1989</v>
      </c>
      <c r="C357" s="160">
        <v>0</v>
      </c>
      <c r="D357" s="160">
        <v>0</v>
      </c>
      <c r="E357" s="160">
        <v>0</v>
      </c>
      <c r="F357" s="160">
        <v>0</v>
      </c>
      <c r="G357" s="160">
        <v>0</v>
      </c>
      <c r="H357" s="160">
        <v>0</v>
      </c>
      <c r="I357" s="160">
        <v>0</v>
      </c>
      <c r="J357" s="160">
        <v>0</v>
      </c>
      <c r="K357" s="160">
        <v>0</v>
      </c>
      <c r="L357" s="160">
        <v>0</v>
      </c>
      <c r="M357" s="160">
        <v>0</v>
      </c>
      <c r="N357" s="160">
        <v>0</v>
      </c>
      <c r="O357" s="160">
        <v>0</v>
      </c>
      <c r="Q357" s="73">
        <v>5</v>
      </c>
      <c r="R357" s="20" t="s">
        <v>1156</v>
      </c>
      <c r="S357" s="20" t="s">
        <v>1210</v>
      </c>
      <c r="U357" s="74">
        <f t="shared" si="202"/>
        <v>0</v>
      </c>
      <c r="V357" s="74">
        <f t="shared" si="203"/>
        <v>0</v>
      </c>
      <c r="W357" s="74">
        <f t="shared" si="204"/>
        <v>0</v>
      </c>
      <c r="X357" s="74">
        <f t="shared" si="205"/>
        <v>0</v>
      </c>
      <c r="Y357" s="74">
        <f t="shared" si="206"/>
        <v>0</v>
      </c>
      <c r="Z357" s="74">
        <f t="shared" si="207"/>
        <v>0</v>
      </c>
      <c r="AA357" s="74">
        <f t="shared" si="208"/>
        <v>0</v>
      </c>
      <c r="AB357" s="74">
        <f t="shared" si="209"/>
        <v>0</v>
      </c>
      <c r="AC357" s="74">
        <f t="shared" si="210"/>
        <v>0</v>
      </c>
      <c r="AD357" s="74">
        <f t="shared" si="211"/>
        <v>0</v>
      </c>
      <c r="AE357" s="74">
        <f t="shared" si="212"/>
        <v>0</v>
      </c>
      <c r="AF357" s="74">
        <f t="shared" si="213"/>
        <v>0</v>
      </c>
      <c r="AG357" s="74">
        <f t="shared" si="214"/>
        <v>0</v>
      </c>
      <c r="AH357" s="6" t="s">
        <v>59</v>
      </c>
    </row>
    <row r="358" spans="1:34">
      <c r="A358" s="159" t="s">
        <v>1990</v>
      </c>
      <c r="B358" s="155" t="s">
        <v>1991</v>
      </c>
      <c r="C358" s="160">
        <v>0</v>
      </c>
      <c r="D358" s="160">
        <v>0</v>
      </c>
      <c r="E358" s="160">
        <v>0</v>
      </c>
      <c r="F358" s="160">
        <v>0</v>
      </c>
      <c r="G358" s="160">
        <v>0</v>
      </c>
      <c r="H358" s="160">
        <v>0</v>
      </c>
      <c r="I358" s="160">
        <v>0</v>
      </c>
      <c r="J358" s="160">
        <v>0</v>
      </c>
      <c r="K358" s="160">
        <v>0</v>
      </c>
      <c r="L358" s="160">
        <v>0</v>
      </c>
      <c r="M358" s="160">
        <v>0</v>
      </c>
      <c r="N358" s="160">
        <v>0</v>
      </c>
      <c r="O358" s="160">
        <v>0</v>
      </c>
      <c r="Q358" s="73">
        <v>5</v>
      </c>
      <c r="R358" s="20" t="s">
        <v>1156</v>
      </c>
      <c r="S358" s="20" t="s">
        <v>1210</v>
      </c>
      <c r="U358" s="74">
        <f t="shared" si="202"/>
        <v>0</v>
      </c>
      <c r="V358" s="74">
        <f t="shared" si="203"/>
        <v>0</v>
      </c>
      <c r="W358" s="74">
        <f t="shared" si="204"/>
        <v>0</v>
      </c>
      <c r="X358" s="74">
        <f t="shared" si="205"/>
        <v>0</v>
      </c>
      <c r="Y358" s="74">
        <f t="shared" si="206"/>
        <v>0</v>
      </c>
      <c r="Z358" s="74">
        <f t="shared" si="207"/>
        <v>0</v>
      </c>
      <c r="AA358" s="74">
        <f t="shared" si="208"/>
        <v>0</v>
      </c>
      <c r="AB358" s="74">
        <f t="shared" si="209"/>
        <v>0</v>
      </c>
      <c r="AC358" s="74">
        <f t="shared" si="210"/>
        <v>0</v>
      </c>
      <c r="AD358" s="74">
        <f t="shared" si="211"/>
        <v>0</v>
      </c>
      <c r="AE358" s="74">
        <f t="shared" si="212"/>
        <v>0</v>
      </c>
      <c r="AF358" s="74">
        <f t="shared" si="213"/>
        <v>0</v>
      </c>
      <c r="AG358" s="74">
        <f t="shared" si="214"/>
        <v>0</v>
      </c>
      <c r="AH358" s="6" t="s">
        <v>59</v>
      </c>
    </row>
    <row r="359" spans="1:34">
      <c r="A359" s="159" t="s">
        <v>1992</v>
      </c>
      <c r="B359" s="155" t="s">
        <v>1262</v>
      </c>
      <c r="C359" s="160">
        <v>2575.88</v>
      </c>
      <c r="D359" s="160">
        <v>4293.12</v>
      </c>
      <c r="E359" s="160">
        <v>3417.11</v>
      </c>
      <c r="F359" s="160">
        <v>3557.91</v>
      </c>
      <c r="G359" s="160">
        <v>3319.34</v>
      </c>
      <c r="H359" s="160">
        <v>4356</v>
      </c>
      <c r="I359" s="160">
        <v>3040.37</v>
      </c>
      <c r="J359" s="160">
        <v>6358.57</v>
      </c>
      <c r="K359" s="160">
        <v>7456.89</v>
      </c>
      <c r="L359" s="160">
        <v>9136.64</v>
      </c>
      <c r="M359" s="160">
        <v>8698.24</v>
      </c>
      <c r="N359" s="160">
        <v>6361.17</v>
      </c>
      <c r="O359" s="160">
        <v>62571.24</v>
      </c>
      <c r="Q359" s="73">
        <v>5</v>
      </c>
      <c r="R359" s="20" t="s">
        <v>1156</v>
      </c>
      <c r="S359" s="20" t="s">
        <v>1210</v>
      </c>
      <c r="U359" s="74">
        <f t="shared" si="202"/>
        <v>-2575.88</v>
      </c>
      <c r="V359" s="74">
        <f t="shared" si="203"/>
        <v>-4293.12</v>
      </c>
      <c r="W359" s="74">
        <f t="shared" si="204"/>
        <v>-3417.11</v>
      </c>
      <c r="X359" s="74">
        <f t="shared" si="205"/>
        <v>-3557.91</v>
      </c>
      <c r="Y359" s="74">
        <f t="shared" si="206"/>
        <v>-3319.34</v>
      </c>
      <c r="Z359" s="74">
        <f t="shared" si="207"/>
        <v>-4356</v>
      </c>
      <c r="AA359" s="74">
        <f t="shared" si="208"/>
        <v>-3040.37</v>
      </c>
      <c r="AB359" s="74">
        <f t="shared" si="209"/>
        <v>-6358.57</v>
      </c>
      <c r="AC359" s="74">
        <f t="shared" si="210"/>
        <v>-7456.89</v>
      </c>
      <c r="AD359" s="74">
        <f t="shared" si="211"/>
        <v>-9136.64</v>
      </c>
      <c r="AE359" s="74">
        <f t="shared" si="212"/>
        <v>-8698.24</v>
      </c>
      <c r="AF359" s="74">
        <f t="shared" si="213"/>
        <v>-6361.17</v>
      </c>
      <c r="AG359" s="74">
        <f t="shared" si="214"/>
        <v>-62571.24</v>
      </c>
      <c r="AH359" s="6" t="s">
        <v>59</v>
      </c>
    </row>
    <row r="360" spans="1:34">
      <c r="A360" s="159" t="s">
        <v>1993</v>
      </c>
      <c r="B360" s="155" t="s">
        <v>1264</v>
      </c>
      <c r="C360" s="160">
        <v>2091.4299999999998</v>
      </c>
      <c r="D360" s="160">
        <v>3278.89</v>
      </c>
      <c r="E360" s="160">
        <v>3222.3</v>
      </c>
      <c r="F360" s="160">
        <v>3224.3</v>
      </c>
      <c r="G360" s="160">
        <v>2650.12</v>
      </c>
      <c r="H360" s="160">
        <v>3267.34</v>
      </c>
      <c r="I360" s="160">
        <v>1195.1600000000001</v>
      </c>
      <c r="J360" s="160">
        <v>2695.16</v>
      </c>
      <c r="K360" s="160">
        <v>2695.16</v>
      </c>
      <c r="L360" s="160">
        <v>2695.16</v>
      </c>
      <c r="M360" s="160">
        <v>2695.16</v>
      </c>
      <c r="N360" s="160">
        <v>2695.16</v>
      </c>
      <c r="O360" s="160">
        <v>32405.34</v>
      </c>
      <c r="Q360" s="73">
        <v>5</v>
      </c>
      <c r="R360" s="20" t="s">
        <v>1156</v>
      </c>
      <c r="S360" s="20" t="s">
        <v>1210</v>
      </c>
      <c r="U360" s="74">
        <f t="shared" si="202"/>
        <v>-2091.4299999999998</v>
      </c>
      <c r="V360" s="74">
        <f t="shared" si="203"/>
        <v>-3278.89</v>
      </c>
      <c r="W360" s="74">
        <f t="shared" si="204"/>
        <v>-3222.3</v>
      </c>
      <c r="X360" s="74">
        <f t="shared" si="205"/>
        <v>-3224.3</v>
      </c>
      <c r="Y360" s="74">
        <f t="shared" si="206"/>
        <v>-2650.12</v>
      </c>
      <c r="Z360" s="74">
        <f t="shared" si="207"/>
        <v>-3267.34</v>
      </c>
      <c r="AA360" s="74">
        <f t="shared" si="208"/>
        <v>-1195.1600000000001</v>
      </c>
      <c r="AB360" s="74">
        <f t="shared" si="209"/>
        <v>-2695.16</v>
      </c>
      <c r="AC360" s="74">
        <f t="shared" si="210"/>
        <v>-2695.16</v>
      </c>
      <c r="AD360" s="74">
        <f t="shared" si="211"/>
        <v>-2695.16</v>
      </c>
      <c r="AE360" s="74">
        <f t="shared" si="212"/>
        <v>-2695.16</v>
      </c>
      <c r="AF360" s="74">
        <f t="shared" si="213"/>
        <v>-2695.16</v>
      </c>
      <c r="AG360" s="74">
        <f t="shared" si="214"/>
        <v>-32405.34</v>
      </c>
      <c r="AH360" s="6" t="s">
        <v>59</v>
      </c>
    </row>
    <row r="361" spans="1:34">
      <c r="A361" s="159" t="s">
        <v>1994</v>
      </c>
      <c r="B361" s="155" t="s">
        <v>1995</v>
      </c>
      <c r="C361" s="160">
        <v>0</v>
      </c>
      <c r="D361" s="160">
        <v>0</v>
      </c>
      <c r="E361" s="160">
        <v>0</v>
      </c>
      <c r="F361" s="160">
        <v>0</v>
      </c>
      <c r="G361" s="160">
        <v>0</v>
      </c>
      <c r="H361" s="160">
        <v>0</v>
      </c>
      <c r="I361" s="160">
        <v>0</v>
      </c>
      <c r="J361" s="160">
        <v>0</v>
      </c>
      <c r="K361" s="160">
        <v>0</v>
      </c>
      <c r="L361" s="160">
        <v>0</v>
      </c>
      <c r="M361" s="160">
        <v>0</v>
      </c>
      <c r="N361" s="160">
        <v>0</v>
      </c>
      <c r="O361" s="160">
        <v>0</v>
      </c>
      <c r="Q361" s="73">
        <v>5</v>
      </c>
      <c r="R361" s="20" t="s">
        <v>1156</v>
      </c>
      <c r="S361" s="20" t="s">
        <v>1210</v>
      </c>
      <c r="U361" s="74">
        <f t="shared" si="202"/>
        <v>0</v>
      </c>
      <c r="V361" s="74">
        <f t="shared" si="203"/>
        <v>0</v>
      </c>
      <c r="W361" s="74">
        <f t="shared" si="204"/>
        <v>0</v>
      </c>
      <c r="X361" s="74">
        <f t="shared" si="205"/>
        <v>0</v>
      </c>
      <c r="Y361" s="74">
        <f t="shared" si="206"/>
        <v>0</v>
      </c>
      <c r="Z361" s="74">
        <f t="shared" si="207"/>
        <v>0</v>
      </c>
      <c r="AA361" s="74">
        <f t="shared" si="208"/>
        <v>0</v>
      </c>
      <c r="AB361" s="74">
        <f t="shared" si="209"/>
        <v>0</v>
      </c>
      <c r="AC361" s="74">
        <f t="shared" si="210"/>
        <v>0</v>
      </c>
      <c r="AD361" s="74">
        <f t="shared" si="211"/>
        <v>0</v>
      </c>
      <c r="AE361" s="74">
        <f t="shared" si="212"/>
        <v>0</v>
      </c>
      <c r="AF361" s="74">
        <f t="shared" si="213"/>
        <v>0</v>
      </c>
      <c r="AG361" s="74">
        <f t="shared" si="214"/>
        <v>0</v>
      </c>
      <c r="AH361" s="6" t="s">
        <v>59</v>
      </c>
    </row>
    <row r="362" spans="1:34">
      <c r="A362" s="159" t="s">
        <v>1996</v>
      </c>
      <c r="B362" s="155" t="s">
        <v>1997</v>
      </c>
      <c r="C362" s="160">
        <v>0</v>
      </c>
      <c r="D362" s="160">
        <v>0</v>
      </c>
      <c r="E362" s="160">
        <v>0</v>
      </c>
      <c r="F362" s="160">
        <v>0</v>
      </c>
      <c r="G362" s="160">
        <v>0</v>
      </c>
      <c r="H362" s="160">
        <v>0</v>
      </c>
      <c r="I362" s="160">
        <v>0</v>
      </c>
      <c r="J362" s="160">
        <v>0</v>
      </c>
      <c r="K362" s="160">
        <v>0</v>
      </c>
      <c r="L362" s="160">
        <v>0</v>
      </c>
      <c r="M362" s="160">
        <v>0</v>
      </c>
      <c r="N362" s="160">
        <v>0</v>
      </c>
      <c r="O362" s="160">
        <v>0</v>
      </c>
      <c r="Q362" s="73">
        <v>5</v>
      </c>
      <c r="R362" s="20" t="s">
        <v>1156</v>
      </c>
      <c r="S362" s="20" t="s">
        <v>1210</v>
      </c>
      <c r="U362" s="74">
        <f t="shared" si="202"/>
        <v>0</v>
      </c>
      <c r="V362" s="74">
        <f t="shared" si="203"/>
        <v>0</v>
      </c>
      <c r="W362" s="74">
        <f t="shared" si="204"/>
        <v>0</v>
      </c>
      <c r="X362" s="74">
        <f t="shared" si="205"/>
        <v>0</v>
      </c>
      <c r="Y362" s="74">
        <f t="shared" si="206"/>
        <v>0</v>
      </c>
      <c r="Z362" s="74">
        <f t="shared" si="207"/>
        <v>0</v>
      </c>
      <c r="AA362" s="74">
        <f t="shared" si="208"/>
        <v>0</v>
      </c>
      <c r="AB362" s="74">
        <f t="shared" si="209"/>
        <v>0</v>
      </c>
      <c r="AC362" s="74">
        <f t="shared" si="210"/>
        <v>0</v>
      </c>
      <c r="AD362" s="74">
        <f t="shared" si="211"/>
        <v>0</v>
      </c>
      <c r="AE362" s="74">
        <f t="shared" si="212"/>
        <v>0</v>
      </c>
      <c r="AF362" s="74">
        <f t="shared" si="213"/>
        <v>0</v>
      </c>
      <c r="AG362" s="74">
        <f t="shared" si="214"/>
        <v>0</v>
      </c>
      <c r="AH362" s="6" t="s">
        <v>59</v>
      </c>
    </row>
    <row r="363" spans="1:34">
      <c r="A363" s="159" t="s">
        <v>1998</v>
      </c>
      <c r="B363" s="155" t="s">
        <v>62</v>
      </c>
      <c r="C363" s="160">
        <v>316.25</v>
      </c>
      <c r="D363" s="160">
        <v>704.49</v>
      </c>
      <c r="E363" s="160">
        <v>497.19</v>
      </c>
      <c r="F363" s="160">
        <v>531.46</v>
      </c>
      <c r="G363" s="160">
        <v>804.67</v>
      </c>
      <c r="H363" s="160">
        <v>769.23</v>
      </c>
      <c r="I363" s="160">
        <v>803.43</v>
      </c>
      <c r="J363" s="160">
        <v>756.19</v>
      </c>
      <c r="K363" s="160">
        <v>703.2</v>
      </c>
      <c r="L363" s="160">
        <v>785.49</v>
      </c>
      <c r="M363" s="160">
        <v>856.19</v>
      </c>
      <c r="N363" s="160">
        <v>732.96</v>
      </c>
      <c r="O363" s="160">
        <v>8260.75</v>
      </c>
      <c r="Q363" s="73">
        <v>5</v>
      </c>
      <c r="R363" s="20" t="s">
        <v>1156</v>
      </c>
      <c r="S363" s="20" t="s">
        <v>1210</v>
      </c>
      <c r="U363" s="74">
        <f t="shared" si="202"/>
        <v>-316.25</v>
      </c>
      <c r="V363" s="74">
        <f t="shared" si="203"/>
        <v>-704.49</v>
      </c>
      <c r="W363" s="74">
        <f t="shared" si="204"/>
        <v>-497.19</v>
      </c>
      <c r="X363" s="74">
        <f t="shared" si="205"/>
        <v>-531.46</v>
      </c>
      <c r="Y363" s="74">
        <f t="shared" si="206"/>
        <v>-804.67</v>
      </c>
      <c r="Z363" s="74">
        <f t="shared" si="207"/>
        <v>-769.23</v>
      </c>
      <c r="AA363" s="74">
        <f t="shared" si="208"/>
        <v>-803.43</v>
      </c>
      <c r="AB363" s="74">
        <f t="shared" si="209"/>
        <v>-756.19</v>
      </c>
      <c r="AC363" s="74">
        <f t="shared" si="210"/>
        <v>-703.2</v>
      </c>
      <c r="AD363" s="74">
        <f t="shared" si="211"/>
        <v>-785.49</v>
      </c>
      <c r="AE363" s="74">
        <f t="shared" si="212"/>
        <v>-856.19</v>
      </c>
      <c r="AF363" s="74">
        <f t="shared" si="213"/>
        <v>-732.96</v>
      </c>
      <c r="AG363" s="74">
        <f t="shared" si="214"/>
        <v>-8260.75</v>
      </c>
      <c r="AH363" s="6" t="s">
        <v>59</v>
      </c>
    </row>
    <row r="364" spans="1:34">
      <c r="A364" s="159" t="s">
        <v>1999</v>
      </c>
      <c r="B364" s="155" t="s">
        <v>2000</v>
      </c>
      <c r="C364" s="160">
        <v>0</v>
      </c>
      <c r="D364" s="160">
        <v>0</v>
      </c>
      <c r="E364" s="160">
        <v>0</v>
      </c>
      <c r="F364" s="160">
        <v>0</v>
      </c>
      <c r="G364" s="160">
        <v>0</v>
      </c>
      <c r="H364" s="160">
        <v>0</v>
      </c>
      <c r="I364" s="160">
        <v>0</v>
      </c>
      <c r="J364" s="160">
        <v>0</v>
      </c>
      <c r="K364" s="160">
        <v>0</v>
      </c>
      <c r="L364" s="160">
        <v>0</v>
      </c>
      <c r="M364" s="160">
        <v>0</v>
      </c>
      <c r="N364" s="160">
        <v>0</v>
      </c>
      <c r="O364" s="160">
        <v>0</v>
      </c>
      <c r="Q364" s="73">
        <v>5</v>
      </c>
      <c r="R364" s="20" t="s">
        <v>1156</v>
      </c>
      <c r="S364" s="20" t="s">
        <v>1210</v>
      </c>
      <c r="U364" s="74">
        <f t="shared" si="202"/>
        <v>0</v>
      </c>
      <c r="V364" s="74">
        <f t="shared" si="203"/>
        <v>0</v>
      </c>
      <c r="W364" s="74">
        <f t="shared" si="204"/>
        <v>0</v>
      </c>
      <c r="X364" s="74">
        <f t="shared" si="205"/>
        <v>0</v>
      </c>
      <c r="Y364" s="74">
        <f t="shared" si="206"/>
        <v>0</v>
      </c>
      <c r="Z364" s="74">
        <f t="shared" si="207"/>
        <v>0</v>
      </c>
      <c r="AA364" s="74">
        <f t="shared" si="208"/>
        <v>0</v>
      </c>
      <c r="AB364" s="74">
        <f t="shared" si="209"/>
        <v>0</v>
      </c>
      <c r="AC364" s="74">
        <f t="shared" si="210"/>
        <v>0</v>
      </c>
      <c r="AD364" s="74">
        <f t="shared" si="211"/>
        <v>0</v>
      </c>
      <c r="AE364" s="74">
        <f t="shared" si="212"/>
        <v>0</v>
      </c>
      <c r="AF364" s="74">
        <f t="shared" si="213"/>
        <v>0</v>
      </c>
      <c r="AG364" s="74">
        <f t="shared" si="214"/>
        <v>0</v>
      </c>
      <c r="AH364" s="6" t="s">
        <v>59</v>
      </c>
    </row>
    <row r="365" spans="1:34">
      <c r="A365" s="159" t="s">
        <v>2001</v>
      </c>
      <c r="B365" s="155" t="s">
        <v>2002</v>
      </c>
      <c r="C365" s="160">
        <v>0</v>
      </c>
      <c r="D365" s="160">
        <v>0</v>
      </c>
      <c r="E365" s="160">
        <v>0</v>
      </c>
      <c r="F365" s="160">
        <v>0</v>
      </c>
      <c r="G365" s="160">
        <v>0</v>
      </c>
      <c r="H365" s="160">
        <v>0</v>
      </c>
      <c r="I365" s="160">
        <v>0</v>
      </c>
      <c r="J365" s="160">
        <v>0</v>
      </c>
      <c r="K365" s="160">
        <v>0</v>
      </c>
      <c r="L365" s="160">
        <v>0</v>
      </c>
      <c r="M365" s="160">
        <v>0</v>
      </c>
      <c r="N365" s="160">
        <v>0</v>
      </c>
      <c r="O365" s="160">
        <v>0</v>
      </c>
      <c r="Q365" s="73">
        <v>5</v>
      </c>
      <c r="R365" s="20" t="s">
        <v>1156</v>
      </c>
      <c r="S365" s="20" t="s">
        <v>1210</v>
      </c>
      <c r="U365" s="74">
        <f t="shared" si="202"/>
        <v>0</v>
      </c>
      <c r="V365" s="74">
        <f t="shared" si="203"/>
        <v>0</v>
      </c>
      <c r="W365" s="74">
        <f t="shared" si="204"/>
        <v>0</v>
      </c>
      <c r="X365" s="74">
        <f t="shared" si="205"/>
        <v>0</v>
      </c>
      <c r="Y365" s="74">
        <f t="shared" si="206"/>
        <v>0</v>
      </c>
      <c r="Z365" s="74">
        <f t="shared" si="207"/>
        <v>0</v>
      </c>
      <c r="AA365" s="74">
        <f t="shared" si="208"/>
        <v>0</v>
      </c>
      <c r="AB365" s="74">
        <f t="shared" si="209"/>
        <v>0</v>
      </c>
      <c r="AC365" s="74">
        <f t="shared" si="210"/>
        <v>0</v>
      </c>
      <c r="AD365" s="74">
        <f t="shared" si="211"/>
        <v>0</v>
      </c>
      <c r="AE365" s="74">
        <f t="shared" si="212"/>
        <v>0</v>
      </c>
      <c r="AF365" s="74">
        <f t="shared" si="213"/>
        <v>0</v>
      </c>
      <c r="AG365" s="74">
        <f t="shared" si="214"/>
        <v>0</v>
      </c>
      <c r="AH365" s="6" t="s">
        <v>59</v>
      </c>
    </row>
    <row r="366" spans="1:34">
      <c r="A366" s="159" t="s">
        <v>2003</v>
      </c>
      <c r="B366" s="155" t="s">
        <v>2004</v>
      </c>
      <c r="C366" s="160">
        <v>0</v>
      </c>
      <c r="D366" s="160">
        <v>0</v>
      </c>
      <c r="E366" s="160">
        <v>0</v>
      </c>
      <c r="F366" s="160">
        <v>0</v>
      </c>
      <c r="G366" s="160">
        <v>0</v>
      </c>
      <c r="H366" s="160">
        <v>0</v>
      </c>
      <c r="I366" s="160">
        <v>0</v>
      </c>
      <c r="J366" s="160">
        <v>0</v>
      </c>
      <c r="K366" s="160">
        <v>0</v>
      </c>
      <c r="L366" s="160">
        <v>0</v>
      </c>
      <c r="M366" s="160">
        <v>0</v>
      </c>
      <c r="N366" s="160">
        <v>0</v>
      </c>
      <c r="O366" s="160">
        <v>0</v>
      </c>
      <c r="Q366" s="73">
        <v>5</v>
      </c>
      <c r="R366" s="20" t="s">
        <v>1156</v>
      </c>
      <c r="S366" s="20" t="s">
        <v>1210</v>
      </c>
      <c r="U366" s="74">
        <f t="shared" si="202"/>
        <v>0</v>
      </c>
      <c r="V366" s="74">
        <f t="shared" si="203"/>
        <v>0</v>
      </c>
      <c r="W366" s="74">
        <f t="shared" si="204"/>
        <v>0</v>
      </c>
      <c r="X366" s="74">
        <f t="shared" si="205"/>
        <v>0</v>
      </c>
      <c r="Y366" s="74">
        <f t="shared" si="206"/>
        <v>0</v>
      </c>
      <c r="Z366" s="74">
        <f t="shared" si="207"/>
        <v>0</v>
      </c>
      <c r="AA366" s="74">
        <f t="shared" si="208"/>
        <v>0</v>
      </c>
      <c r="AB366" s="74">
        <f t="shared" si="209"/>
        <v>0</v>
      </c>
      <c r="AC366" s="74">
        <f t="shared" si="210"/>
        <v>0</v>
      </c>
      <c r="AD366" s="74">
        <f t="shared" si="211"/>
        <v>0</v>
      </c>
      <c r="AE366" s="74">
        <f t="shared" si="212"/>
        <v>0</v>
      </c>
      <c r="AF366" s="74">
        <f t="shared" si="213"/>
        <v>0</v>
      </c>
      <c r="AG366" s="74">
        <f t="shared" si="214"/>
        <v>0</v>
      </c>
      <c r="AH366" s="6" t="s">
        <v>59</v>
      </c>
    </row>
    <row r="367" spans="1:34">
      <c r="A367" s="159" t="s">
        <v>2005</v>
      </c>
      <c r="B367" s="155" t="s">
        <v>2006</v>
      </c>
      <c r="C367" s="160">
        <v>0</v>
      </c>
      <c r="D367" s="160">
        <v>0</v>
      </c>
      <c r="E367" s="160">
        <v>0</v>
      </c>
      <c r="F367" s="160">
        <v>0</v>
      </c>
      <c r="G367" s="160">
        <v>0</v>
      </c>
      <c r="H367" s="160">
        <v>0</v>
      </c>
      <c r="I367" s="160">
        <v>0</v>
      </c>
      <c r="J367" s="160">
        <v>0</v>
      </c>
      <c r="K367" s="160">
        <v>0</v>
      </c>
      <c r="L367" s="160">
        <v>0</v>
      </c>
      <c r="M367" s="160">
        <v>0</v>
      </c>
      <c r="N367" s="160">
        <v>0</v>
      </c>
      <c r="O367" s="160">
        <v>0</v>
      </c>
      <c r="Q367" s="73">
        <v>5</v>
      </c>
      <c r="R367" s="20" t="s">
        <v>1156</v>
      </c>
      <c r="S367" s="20" t="s">
        <v>1210</v>
      </c>
      <c r="U367" s="74">
        <f t="shared" si="202"/>
        <v>0</v>
      </c>
      <c r="V367" s="74">
        <f t="shared" si="203"/>
        <v>0</v>
      </c>
      <c r="W367" s="74">
        <f t="shared" si="204"/>
        <v>0</v>
      </c>
      <c r="X367" s="74">
        <f t="shared" si="205"/>
        <v>0</v>
      </c>
      <c r="Y367" s="74">
        <f t="shared" si="206"/>
        <v>0</v>
      </c>
      <c r="Z367" s="74">
        <f t="shared" si="207"/>
        <v>0</v>
      </c>
      <c r="AA367" s="74">
        <f t="shared" si="208"/>
        <v>0</v>
      </c>
      <c r="AB367" s="74">
        <f t="shared" si="209"/>
        <v>0</v>
      </c>
      <c r="AC367" s="74">
        <f t="shared" si="210"/>
        <v>0</v>
      </c>
      <c r="AD367" s="74">
        <f t="shared" si="211"/>
        <v>0</v>
      </c>
      <c r="AE367" s="74">
        <f t="shared" si="212"/>
        <v>0</v>
      </c>
      <c r="AF367" s="74">
        <f t="shared" si="213"/>
        <v>0</v>
      </c>
      <c r="AG367" s="74">
        <f t="shared" si="214"/>
        <v>0</v>
      </c>
      <c r="AH367" s="6" t="s">
        <v>59</v>
      </c>
    </row>
    <row r="368" spans="1:34">
      <c r="B368" s="157" t="s">
        <v>59</v>
      </c>
      <c r="C368" s="161">
        <v>6703.76</v>
      </c>
      <c r="D368" s="161">
        <v>9772.92</v>
      </c>
      <c r="E368" s="161">
        <v>8844.35</v>
      </c>
      <c r="F368" s="161">
        <v>9286.2900000000009</v>
      </c>
      <c r="G368" s="161">
        <v>8696.1299999999992</v>
      </c>
      <c r="H368" s="161">
        <v>10485.56</v>
      </c>
      <c r="I368" s="161">
        <v>8814.91</v>
      </c>
      <c r="J368" s="161">
        <v>13411.01</v>
      </c>
      <c r="K368" s="161">
        <v>15111.45</v>
      </c>
      <c r="L368" s="161">
        <v>16123.779999999999</v>
      </c>
      <c r="M368" s="161">
        <v>13699</v>
      </c>
      <c r="N368" s="161">
        <v>10695.630000000001</v>
      </c>
      <c r="O368" s="161">
        <v>131644.78999999998</v>
      </c>
      <c r="Q368" s="73">
        <v>5</v>
      </c>
      <c r="R368" s="20" t="s">
        <v>1156</v>
      </c>
      <c r="S368" s="20" t="s">
        <v>1210</v>
      </c>
      <c r="U368" s="74">
        <f t="shared" si="202"/>
        <v>-6703.76</v>
      </c>
      <c r="V368" s="74">
        <f t="shared" si="203"/>
        <v>-9772.92</v>
      </c>
      <c r="W368" s="74">
        <f t="shared" si="204"/>
        <v>-8844.35</v>
      </c>
      <c r="X368" s="74">
        <f t="shared" si="205"/>
        <v>-9286.2900000000009</v>
      </c>
      <c r="Y368" s="74">
        <f t="shared" si="206"/>
        <v>-8696.1299999999992</v>
      </c>
      <c r="Z368" s="74">
        <f t="shared" si="207"/>
        <v>-10485.56</v>
      </c>
      <c r="AA368" s="74">
        <f t="shared" si="208"/>
        <v>-8814.91</v>
      </c>
      <c r="AB368" s="74">
        <f t="shared" si="209"/>
        <v>-13411.01</v>
      </c>
      <c r="AC368" s="74">
        <f t="shared" si="210"/>
        <v>-15111.45</v>
      </c>
      <c r="AD368" s="74">
        <f t="shared" si="211"/>
        <v>-16123.779999999999</v>
      </c>
      <c r="AE368" s="74">
        <f t="shared" si="212"/>
        <v>-13699</v>
      </c>
      <c r="AF368" s="74">
        <f t="shared" si="213"/>
        <v>-10695.630000000001</v>
      </c>
      <c r="AG368" s="74">
        <f t="shared" si="214"/>
        <v>-131644.78999999998</v>
      </c>
    </row>
    <row r="369" spans="1:34">
      <c r="Q369" s="73">
        <v>5</v>
      </c>
      <c r="R369" s="20" t="s">
        <v>1156</v>
      </c>
      <c r="S369" s="20" t="s">
        <v>1210</v>
      </c>
      <c r="U369" s="74">
        <f t="shared" si="202"/>
        <v>0</v>
      </c>
      <c r="V369" s="74">
        <f t="shared" si="203"/>
        <v>0</v>
      </c>
      <c r="W369" s="74">
        <f t="shared" si="204"/>
        <v>0</v>
      </c>
      <c r="X369" s="74">
        <f t="shared" si="205"/>
        <v>0</v>
      </c>
      <c r="Y369" s="74">
        <f t="shared" si="206"/>
        <v>0</v>
      </c>
      <c r="Z369" s="74">
        <f t="shared" si="207"/>
        <v>0</v>
      </c>
      <c r="AA369" s="74">
        <f t="shared" si="208"/>
        <v>0</v>
      </c>
      <c r="AB369" s="74">
        <f t="shared" si="209"/>
        <v>0</v>
      </c>
      <c r="AC369" s="74">
        <f t="shared" si="210"/>
        <v>0</v>
      </c>
      <c r="AD369" s="74">
        <f t="shared" si="211"/>
        <v>0</v>
      </c>
      <c r="AE369" s="74">
        <f t="shared" si="212"/>
        <v>0</v>
      </c>
      <c r="AF369" s="74">
        <f t="shared" si="213"/>
        <v>0</v>
      </c>
      <c r="AG369" s="74">
        <f t="shared" si="214"/>
        <v>0</v>
      </c>
    </row>
    <row r="370" spans="1:34">
      <c r="A370" s="158" t="s">
        <v>65</v>
      </c>
      <c r="B370" s="158"/>
      <c r="C370" s="158"/>
      <c r="D370" s="158"/>
      <c r="E370" s="158"/>
      <c r="F370" s="158"/>
      <c r="G370" s="158"/>
      <c r="H370" s="158"/>
      <c r="I370" s="158"/>
      <c r="J370" s="158"/>
      <c r="K370" s="158"/>
      <c r="L370" s="158"/>
      <c r="M370" s="158"/>
      <c r="N370" s="158"/>
      <c r="O370" s="158"/>
      <c r="Q370" s="73">
        <v>5</v>
      </c>
      <c r="R370" s="20" t="s">
        <v>1156</v>
      </c>
      <c r="S370" s="20" t="s">
        <v>1210</v>
      </c>
      <c r="U370" s="74">
        <f t="shared" si="202"/>
        <v>0</v>
      </c>
      <c r="V370" s="74">
        <f t="shared" si="203"/>
        <v>0</v>
      </c>
      <c r="W370" s="74">
        <f t="shared" si="204"/>
        <v>0</v>
      </c>
      <c r="X370" s="74">
        <f t="shared" si="205"/>
        <v>0</v>
      </c>
      <c r="Y370" s="74">
        <f t="shared" si="206"/>
        <v>0</v>
      </c>
      <c r="Z370" s="74">
        <f t="shared" si="207"/>
        <v>0</v>
      </c>
      <c r="AA370" s="74">
        <f t="shared" si="208"/>
        <v>0</v>
      </c>
      <c r="AB370" s="74">
        <f t="shared" si="209"/>
        <v>0</v>
      </c>
      <c r="AC370" s="74">
        <f t="shared" si="210"/>
        <v>0</v>
      </c>
      <c r="AD370" s="74">
        <f t="shared" si="211"/>
        <v>0</v>
      </c>
      <c r="AE370" s="74">
        <f t="shared" si="212"/>
        <v>0</v>
      </c>
      <c r="AF370" s="74">
        <f t="shared" si="213"/>
        <v>0</v>
      </c>
      <c r="AG370" s="74">
        <f t="shared" si="214"/>
        <v>0</v>
      </c>
    </row>
    <row r="371" spans="1:34">
      <c r="A371" s="159" t="s">
        <v>2007</v>
      </c>
      <c r="B371" s="155" t="s">
        <v>66</v>
      </c>
      <c r="C371" s="160">
        <v>4962.05</v>
      </c>
      <c r="D371" s="160">
        <v>4994.2299999999996</v>
      </c>
      <c r="E371" s="160">
        <v>4994.2299999999996</v>
      </c>
      <c r="F371" s="160">
        <v>4994.2299999999996</v>
      </c>
      <c r="G371" s="160">
        <v>4994.2299999999996</v>
      </c>
      <c r="H371" s="160">
        <v>4994.2299999999996</v>
      </c>
      <c r="I371" s="160">
        <v>4994.2299999999996</v>
      </c>
      <c r="J371" s="160">
        <v>4994.2299999999996</v>
      </c>
      <c r="K371" s="160">
        <v>4994.2299999999996</v>
      </c>
      <c r="L371" s="160">
        <v>4994.2299999999996</v>
      </c>
      <c r="M371" s="160">
        <v>8546.4500000000007</v>
      </c>
      <c r="N371" s="160">
        <v>4994.2299999999996</v>
      </c>
      <c r="O371" s="160">
        <v>63450.8</v>
      </c>
      <c r="Q371" s="73">
        <v>5</v>
      </c>
      <c r="R371" s="20" t="s">
        <v>1156</v>
      </c>
      <c r="S371" s="20" t="s">
        <v>1210</v>
      </c>
      <c r="U371" s="74">
        <f t="shared" si="202"/>
        <v>-4962.05</v>
      </c>
      <c r="V371" s="74">
        <f t="shared" si="203"/>
        <v>-4994.2299999999996</v>
      </c>
      <c r="W371" s="74">
        <f t="shared" si="204"/>
        <v>-4994.2299999999996</v>
      </c>
      <c r="X371" s="74">
        <f t="shared" si="205"/>
        <v>-4994.2299999999996</v>
      </c>
      <c r="Y371" s="74">
        <f t="shared" si="206"/>
        <v>-4994.2299999999996</v>
      </c>
      <c r="Z371" s="74">
        <f t="shared" si="207"/>
        <v>-4994.2299999999996</v>
      </c>
      <c r="AA371" s="74">
        <f t="shared" si="208"/>
        <v>-4994.2299999999996</v>
      </c>
      <c r="AB371" s="74">
        <f t="shared" si="209"/>
        <v>-4994.2299999999996</v>
      </c>
      <c r="AC371" s="74">
        <f t="shared" si="210"/>
        <v>-4994.2299999999996</v>
      </c>
      <c r="AD371" s="74">
        <f t="shared" si="211"/>
        <v>-4994.2299999999996</v>
      </c>
      <c r="AE371" s="74">
        <f t="shared" si="212"/>
        <v>-8546.4500000000007</v>
      </c>
      <c r="AF371" s="74">
        <f t="shared" si="213"/>
        <v>-4994.2299999999996</v>
      </c>
      <c r="AG371" s="74">
        <f t="shared" si="214"/>
        <v>-63450.8</v>
      </c>
      <c r="AH371" s="6" t="s">
        <v>66</v>
      </c>
    </row>
    <row r="372" spans="1:34">
      <c r="A372" s="159" t="s">
        <v>2008</v>
      </c>
      <c r="B372" s="155" t="s">
        <v>2009</v>
      </c>
      <c r="C372" s="160">
        <v>0</v>
      </c>
      <c r="D372" s="160">
        <v>0</v>
      </c>
      <c r="E372" s="160">
        <v>0</v>
      </c>
      <c r="F372" s="160">
        <v>0</v>
      </c>
      <c r="G372" s="160">
        <v>0</v>
      </c>
      <c r="H372" s="160">
        <v>0</v>
      </c>
      <c r="I372" s="160">
        <v>0</v>
      </c>
      <c r="J372" s="160">
        <v>0</v>
      </c>
      <c r="K372" s="160">
        <v>0</v>
      </c>
      <c r="L372" s="160">
        <v>0</v>
      </c>
      <c r="M372" s="160">
        <v>0</v>
      </c>
      <c r="N372" s="160">
        <v>0</v>
      </c>
      <c r="O372" s="160">
        <v>0</v>
      </c>
      <c r="Q372" s="73">
        <v>5</v>
      </c>
      <c r="R372" s="20" t="s">
        <v>1156</v>
      </c>
      <c r="S372" s="20" t="s">
        <v>1210</v>
      </c>
      <c r="U372" s="74">
        <f t="shared" si="202"/>
        <v>0</v>
      </c>
      <c r="V372" s="74">
        <f t="shared" si="203"/>
        <v>0</v>
      </c>
      <c r="W372" s="74">
        <f t="shared" si="204"/>
        <v>0</v>
      </c>
      <c r="X372" s="74">
        <f t="shared" si="205"/>
        <v>0</v>
      </c>
      <c r="Y372" s="74">
        <f t="shared" si="206"/>
        <v>0</v>
      </c>
      <c r="Z372" s="74">
        <f t="shared" si="207"/>
        <v>0</v>
      </c>
      <c r="AA372" s="74">
        <f t="shared" si="208"/>
        <v>0</v>
      </c>
      <c r="AB372" s="74">
        <f t="shared" si="209"/>
        <v>0</v>
      </c>
      <c r="AC372" s="74">
        <f t="shared" si="210"/>
        <v>0</v>
      </c>
      <c r="AD372" s="74">
        <f t="shared" si="211"/>
        <v>0</v>
      </c>
      <c r="AE372" s="74">
        <f t="shared" si="212"/>
        <v>0</v>
      </c>
      <c r="AF372" s="74">
        <f t="shared" si="213"/>
        <v>0</v>
      </c>
      <c r="AG372" s="74">
        <f t="shared" si="214"/>
        <v>0</v>
      </c>
      <c r="AH372" s="6" t="s">
        <v>66</v>
      </c>
    </row>
    <row r="373" spans="1:34">
      <c r="A373" s="159" t="s">
        <v>2010</v>
      </c>
      <c r="B373" s="155" t="s">
        <v>2011</v>
      </c>
      <c r="C373" s="160">
        <v>0</v>
      </c>
      <c r="D373" s="160">
        <v>0</v>
      </c>
      <c r="E373" s="160">
        <v>0</v>
      </c>
      <c r="F373" s="160">
        <v>0</v>
      </c>
      <c r="G373" s="160">
        <v>0</v>
      </c>
      <c r="H373" s="160">
        <v>0</v>
      </c>
      <c r="I373" s="160">
        <v>0</v>
      </c>
      <c r="J373" s="160">
        <v>0</v>
      </c>
      <c r="K373" s="160">
        <v>0</v>
      </c>
      <c r="L373" s="160">
        <v>0</v>
      </c>
      <c r="M373" s="160">
        <v>0</v>
      </c>
      <c r="N373" s="160">
        <v>0</v>
      </c>
      <c r="O373" s="160">
        <v>0</v>
      </c>
      <c r="Q373" s="73">
        <v>5</v>
      </c>
      <c r="R373" s="20" t="s">
        <v>1156</v>
      </c>
      <c r="S373" s="20" t="s">
        <v>1210</v>
      </c>
      <c r="U373" s="74">
        <f t="shared" si="202"/>
        <v>0</v>
      </c>
      <c r="V373" s="74">
        <f t="shared" si="203"/>
        <v>0</v>
      </c>
      <c r="W373" s="74">
        <f t="shared" si="204"/>
        <v>0</v>
      </c>
      <c r="X373" s="74">
        <f t="shared" si="205"/>
        <v>0</v>
      </c>
      <c r="Y373" s="74">
        <f t="shared" si="206"/>
        <v>0</v>
      </c>
      <c r="Z373" s="74">
        <f t="shared" si="207"/>
        <v>0</v>
      </c>
      <c r="AA373" s="74">
        <f t="shared" si="208"/>
        <v>0</v>
      </c>
      <c r="AB373" s="74">
        <f t="shared" si="209"/>
        <v>0</v>
      </c>
      <c r="AC373" s="74">
        <f t="shared" si="210"/>
        <v>0</v>
      </c>
      <c r="AD373" s="74">
        <f t="shared" si="211"/>
        <v>0</v>
      </c>
      <c r="AE373" s="74">
        <f t="shared" si="212"/>
        <v>0</v>
      </c>
      <c r="AF373" s="74">
        <f t="shared" si="213"/>
        <v>0</v>
      </c>
      <c r="AG373" s="74">
        <f t="shared" si="214"/>
        <v>0</v>
      </c>
      <c r="AH373" s="6" t="s">
        <v>66</v>
      </c>
    </row>
    <row r="374" spans="1:34">
      <c r="A374" s="159" t="s">
        <v>2012</v>
      </c>
      <c r="B374" s="155" t="s">
        <v>2013</v>
      </c>
      <c r="C374" s="160">
        <v>0</v>
      </c>
      <c r="D374" s="160">
        <v>0</v>
      </c>
      <c r="E374" s="160">
        <v>0</v>
      </c>
      <c r="F374" s="160">
        <v>0</v>
      </c>
      <c r="G374" s="160">
        <v>0</v>
      </c>
      <c r="H374" s="160">
        <v>0</v>
      </c>
      <c r="I374" s="160">
        <v>0</v>
      </c>
      <c r="J374" s="160">
        <v>0</v>
      </c>
      <c r="K374" s="160">
        <v>0</v>
      </c>
      <c r="L374" s="160">
        <v>0</v>
      </c>
      <c r="M374" s="160">
        <v>0</v>
      </c>
      <c r="N374" s="160">
        <v>0</v>
      </c>
      <c r="O374" s="160">
        <v>0</v>
      </c>
      <c r="Q374" s="73">
        <v>5</v>
      </c>
      <c r="R374" s="20" t="s">
        <v>1156</v>
      </c>
      <c r="S374" s="20" t="s">
        <v>1210</v>
      </c>
      <c r="U374" s="74">
        <f t="shared" si="202"/>
        <v>0</v>
      </c>
      <c r="V374" s="74">
        <f t="shared" si="203"/>
        <v>0</v>
      </c>
      <c r="W374" s="74">
        <f t="shared" si="204"/>
        <v>0</v>
      </c>
      <c r="X374" s="74">
        <f t="shared" si="205"/>
        <v>0</v>
      </c>
      <c r="Y374" s="74">
        <f t="shared" si="206"/>
        <v>0</v>
      </c>
      <c r="Z374" s="74">
        <f t="shared" si="207"/>
        <v>0</v>
      </c>
      <c r="AA374" s="74">
        <f t="shared" si="208"/>
        <v>0</v>
      </c>
      <c r="AB374" s="74">
        <f t="shared" si="209"/>
        <v>0</v>
      </c>
      <c r="AC374" s="74">
        <f t="shared" si="210"/>
        <v>0</v>
      </c>
      <c r="AD374" s="74">
        <f t="shared" si="211"/>
        <v>0</v>
      </c>
      <c r="AE374" s="74">
        <f t="shared" si="212"/>
        <v>0</v>
      </c>
      <c r="AF374" s="74">
        <f t="shared" si="213"/>
        <v>0</v>
      </c>
      <c r="AG374" s="74">
        <f t="shared" si="214"/>
        <v>0</v>
      </c>
      <c r="AH374" s="6" t="s">
        <v>66</v>
      </c>
    </row>
    <row r="375" spans="1:34">
      <c r="A375" s="159" t="s">
        <v>2014</v>
      </c>
      <c r="B375" s="155" t="s">
        <v>2015</v>
      </c>
      <c r="C375" s="160">
        <v>0</v>
      </c>
      <c r="D375" s="160">
        <v>0</v>
      </c>
      <c r="E375" s="160">
        <v>0</v>
      </c>
      <c r="F375" s="160">
        <v>0</v>
      </c>
      <c r="G375" s="160">
        <v>0</v>
      </c>
      <c r="H375" s="160">
        <v>0</v>
      </c>
      <c r="I375" s="160">
        <v>0</v>
      </c>
      <c r="J375" s="160">
        <v>0</v>
      </c>
      <c r="K375" s="160">
        <v>0</v>
      </c>
      <c r="L375" s="160">
        <v>0</v>
      </c>
      <c r="M375" s="160">
        <v>0</v>
      </c>
      <c r="N375" s="160">
        <v>0</v>
      </c>
      <c r="O375" s="160">
        <v>0</v>
      </c>
      <c r="Q375" s="73">
        <v>5</v>
      </c>
      <c r="R375" s="20" t="s">
        <v>1156</v>
      </c>
      <c r="S375" s="20" t="s">
        <v>1210</v>
      </c>
      <c r="U375" s="74">
        <f t="shared" si="202"/>
        <v>0</v>
      </c>
      <c r="V375" s="74">
        <f t="shared" si="203"/>
        <v>0</v>
      </c>
      <c r="W375" s="74">
        <f t="shared" si="204"/>
        <v>0</v>
      </c>
      <c r="X375" s="74">
        <f t="shared" si="205"/>
        <v>0</v>
      </c>
      <c r="Y375" s="74">
        <f t="shared" si="206"/>
        <v>0</v>
      </c>
      <c r="Z375" s="74">
        <f t="shared" si="207"/>
        <v>0</v>
      </c>
      <c r="AA375" s="74">
        <f t="shared" si="208"/>
        <v>0</v>
      </c>
      <c r="AB375" s="74">
        <f t="shared" si="209"/>
        <v>0</v>
      </c>
      <c r="AC375" s="74">
        <f t="shared" si="210"/>
        <v>0</v>
      </c>
      <c r="AD375" s="74">
        <f t="shared" si="211"/>
        <v>0</v>
      </c>
      <c r="AE375" s="74">
        <f t="shared" si="212"/>
        <v>0</v>
      </c>
      <c r="AF375" s="74">
        <f t="shared" si="213"/>
        <v>0</v>
      </c>
      <c r="AG375" s="74">
        <f t="shared" si="214"/>
        <v>0</v>
      </c>
      <c r="AH375" s="6" t="s">
        <v>66</v>
      </c>
    </row>
    <row r="376" spans="1:34">
      <c r="A376" s="159" t="s">
        <v>2016</v>
      </c>
      <c r="B376" s="155" t="s">
        <v>2017</v>
      </c>
      <c r="C376" s="160">
        <v>0</v>
      </c>
      <c r="D376" s="160">
        <v>0</v>
      </c>
      <c r="E376" s="160">
        <v>0</v>
      </c>
      <c r="F376" s="160">
        <v>0</v>
      </c>
      <c r="G376" s="160">
        <v>0</v>
      </c>
      <c r="H376" s="160">
        <v>0</v>
      </c>
      <c r="I376" s="160">
        <v>0</v>
      </c>
      <c r="J376" s="160">
        <v>0</v>
      </c>
      <c r="K376" s="160">
        <v>0</v>
      </c>
      <c r="L376" s="160">
        <v>0</v>
      </c>
      <c r="M376" s="160">
        <v>0</v>
      </c>
      <c r="N376" s="160">
        <v>0</v>
      </c>
      <c r="O376" s="160">
        <v>0</v>
      </c>
      <c r="Q376" s="73">
        <v>5</v>
      </c>
      <c r="R376" s="20" t="s">
        <v>1156</v>
      </c>
      <c r="S376" s="20" t="s">
        <v>1210</v>
      </c>
      <c r="U376" s="74">
        <f t="shared" si="202"/>
        <v>0</v>
      </c>
      <c r="V376" s="74">
        <f t="shared" si="203"/>
        <v>0</v>
      </c>
      <c r="W376" s="74">
        <f t="shared" si="204"/>
        <v>0</v>
      </c>
      <c r="X376" s="74">
        <f t="shared" si="205"/>
        <v>0</v>
      </c>
      <c r="Y376" s="74">
        <f t="shared" si="206"/>
        <v>0</v>
      </c>
      <c r="Z376" s="74">
        <f t="shared" si="207"/>
        <v>0</v>
      </c>
      <c r="AA376" s="74">
        <f t="shared" si="208"/>
        <v>0</v>
      </c>
      <c r="AB376" s="74">
        <f t="shared" si="209"/>
        <v>0</v>
      </c>
      <c r="AC376" s="74">
        <f t="shared" si="210"/>
        <v>0</v>
      </c>
      <c r="AD376" s="74">
        <f t="shared" si="211"/>
        <v>0</v>
      </c>
      <c r="AE376" s="74">
        <f t="shared" si="212"/>
        <v>0</v>
      </c>
      <c r="AF376" s="74">
        <f t="shared" si="213"/>
        <v>0</v>
      </c>
      <c r="AG376" s="74">
        <f t="shared" si="214"/>
        <v>0</v>
      </c>
      <c r="AH376" s="6" t="s">
        <v>66</v>
      </c>
    </row>
    <row r="377" spans="1:34">
      <c r="A377" s="159" t="s">
        <v>2018</v>
      </c>
      <c r="B377" s="155" t="s">
        <v>2019</v>
      </c>
      <c r="C377" s="160">
        <v>0</v>
      </c>
      <c r="D377" s="160">
        <v>0</v>
      </c>
      <c r="E377" s="160">
        <v>0</v>
      </c>
      <c r="F377" s="160">
        <v>0</v>
      </c>
      <c r="G377" s="160">
        <v>0</v>
      </c>
      <c r="H377" s="160">
        <v>0</v>
      </c>
      <c r="I377" s="160">
        <v>0</v>
      </c>
      <c r="J377" s="160">
        <v>0</v>
      </c>
      <c r="K377" s="160">
        <v>0</v>
      </c>
      <c r="L377" s="160">
        <v>0</v>
      </c>
      <c r="M377" s="160">
        <v>0</v>
      </c>
      <c r="N377" s="160">
        <v>0</v>
      </c>
      <c r="O377" s="160">
        <v>0</v>
      </c>
      <c r="Q377" s="73">
        <v>5</v>
      </c>
      <c r="R377" s="20" t="s">
        <v>1156</v>
      </c>
      <c r="S377" s="20" t="s">
        <v>1210</v>
      </c>
      <c r="U377" s="74">
        <f t="shared" si="202"/>
        <v>0</v>
      </c>
      <c r="V377" s="74">
        <f t="shared" si="203"/>
        <v>0</v>
      </c>
      <c r="W377" s="74">
        <f t="shared" si="204"/>
        <v>0</v>
      </c>
      <c r="X377" s="74">
        <f t="shared" si="205"/>
        <v>0</v>
      </c>
      <c r="Y377" s="74">
        <f t="shared" si="206"/>
        <v>0</v>
      </c>
      <c r="Z377" s="74">
        <f t="shared" si="207"/>
        <v>0</v>
      </c>
      <c r="AA377" s="74">
        <f t="shared" si="208"/>
        <v>0</v>
      </c>
      <c r="AB377" s="74">
        <f t="shared" si="209"/>
        <v>0</v>
      </c>
      <c r="AC377" s="74">
        <f t="shared" si="210"/>
        <v>0</v>
      </c>
      <c r="AD377" s="74">
        <f t="shared" si="211"/>
        <v>0</v>
      </c>
      <c r="AE377" s="74">
        <f t="shared" si="212"/>
        <v>0</v>
      </c>
      <c r="AF377" s="74">
        <f t="shared" si="213"/>
        <v>0</v>
      </c>
      <c r="AG377" s="74">
        <f t="shared" si="214"/>
        <v>0</v>
      </c>
      <c r="AH377" s="6" t="s">
        <v>66</v>
      </c>
    </row>
    <row r="378" spans="1:34">
      <c r="A378" s="159" t="s">
        <v>2020</v>
      </c>
      <c r="B378" s="155" t="s">
        <v>2021</v>
      </c>
      <c r="C378" s="160">
        <v>0</v>
      </c>
      <c r="D378" s="160">
        <v>0</v>
      </c>
      <c r="E378" s="160">
        <v>0</v>
      </c>
      <c r="F378" s="160">
        <v>0</v>
      </c>
      <c r="G378" s="160">
        <v>0</v>
      </c>
      <c r="H378" s="160">
        <v>0</v>
      </c>
      <c r="I378" s="160">
        <v>0</v>
      </c>
      <c r="J378" s="160">
        <v>0</v>
      </c>
      <c r="K378" s="160">
        <v>0</v>
      </c>
      <c r="L378" s="160">
        <v>0</v>
      </c>
      <c r="M378" s="160">
        <v>0</v>
      </c>
      <c r="N378" s="160">
        <v>0</v>
      </c>
      <c r="O378" s="160">
        <v>0</v>
      </c>
      <c r="Q378" s="73">
        <v>5</v>
      </c>
      <c r="R378" s="20" t="s">
        <v>1156</v>
      </c>
      <c r="S378" s="20" t="s">
        <v>1210</v>
      </c>
      <c r="U378" s="74">
        <f t="shared" si="202"/>
        <v>0</v>
      </c>
      <c r="V378" s="74">
        <f t="shared" si="203"/>
        <v>0</v>
      </c>
      <c r="W378" s="74">
        <f t="shared" si="204"/>
        <v>0</v>
      </c>
      <c r="X378" s="74">
        <f t="shared" si="205"/>
        <v>0</v>
      </c>
      <c r="Y378" s="74">
        <f t="shared" si="206"/>
        <v>0</v>
      </c>
      <c r="Z378" s="74">
        <f t="shared" si="207"/>
        <v>0</v>
      </c>
      <c r="AA378" s="74">
        <f t="shared" si="208"/>
        <v>0</v>
      </c>
      <c r="AB378" s="74">
        <f t="shared" si="209"/>
        <v>0</v>
      </c>
      <c r="AC378" s="74">
        <f t="shared" si="210"/>
        <v>0</v>
      </c>
      <c r="AD378" s="74">
        <f t="shared" si="211"/>
        <v>0</v>
      </c>
      <c r="AE378" s="74">
        <f t="shared" si="212"/>
        <v>0</v>
      </c>
      <c r="AF378" s="74">
        <f t="shared" si="213"/>
        <v>0</v>
      </c>
      <c r="AG378" s="74">
        <f t="shared" si="214"/>
        <v>0</v>
      </c>
      <c r="AH378" s="6" t="s">
        <v>66</v>
      </c>
    </row>
    <row r="379" spans="1:34">
      <c r="A379" s="159" t="s">
        <v>2022</v>
      </c>
      <c r="B379" s="155" t="s">
        <v>2023</v>
      </c>
      <c r="C379" s="160">
        <v>0</v>
      </c>
      <c r="D379" s="160">
        <v>0</v>
      </c>
      <c r="E379" s="160">
        <v>0</v>
      </c>
      <c r="F379" s="160">
        <v>0</v>
      </c>
      <c r="G379" s="160">
        <v>0</v>
      </c>
      <c r="H379" s="160">
        <v>0</v>
      </c>
      <c r="I379" s="160">
        <v>0</v>
      </c>
      <c r="J379" s="160">
        <v>0</v>
      </c>
      <c r="K379" s="160">
        <v>0</v>
      </c>
      <c r="L379" s="160">
        <v>0</v>
      </c>
      <c r="M379" s="160">
        <v>0</v>
      </c>
      <c r="N379" s="160">
        <v>0</v>
      </c>
      <c r="O379" s="160">
        <v>0</v>
      </c>
      <c r="Q379" s="73">
        <v>5</v>
      </c>
      <c r="R379" s="20" t="s">
        <v>1156</v>
      </c>
      <c r="S379" s="20" t="s">
        <v>1210</v>
      </c>
      <c r="U379" s="74">
        <f t="shared" si="202"/>
        <v>0</v>
      </c>
      <c r="V379" s="74">
        <f t="shared" si="203"/>
        <v>0</v>
      </c>
      <c r="W379" s="74">
        <f t="shared" si="204"/>
        <v>0</v>
      </c>
      <c r="X379" s="74">
        <f t="shared" si="205"/>
        <v>0</v>
      </c>
      <c r="Y379" s="74">
        <f t="shared" si="206"/>
        <v>0</v>
      </c>
      <c r="Z379" s="74">
        <f t="shared" si="207"/>
        <v>0</v>
      </c>
      <c r="AA379" s="74">
        <f t="shared" si="208"/>
        <v>0</v>
      </c>
      <c r="AB379" s="74">
        <f t="shared" si="209"/>
        <v>0</v>
      </c>
      <c r="AC379" s="74">
        <f t="shared" si="210"/>
        <v>0</v>
      </c>
      <c r="AD379" s="74">
        <f t="shared" si="211"/>
        <v>0</v>
      </c>
      <c r="AE379" s="74">
        <f t="shared" si="212"/>
        <v>0</v>
      </c>
      <c r="AF379" s="74">
        <f t="shared" si="213"/>
        <v>0</v>
      </c>
      <c r="AG379" s="74">
        <f t="shared" si="214"/>
        <v>0</v>
      </c>
      <c r="AH379" s="6" t="s">
        <v>66</v>
      </c>
    </row>
    <row r="380" spans="1:34">
      <c r="A380" s="159" t="s">
        <v>2024</v>
      </c>
      <c r="B380" s="155" t="s">
        <v>2025</v>
      </c>
      <c r="C380" s="160">
        <v>0</v>
      </c>
      <c r="D380" s="160">
        <v>0</v>
      </c>
      <c r="E380" s="160">
        <v>0</v>
      </c>
      <c r="F380" s="160">
        <v>0</v>
      </c>
      <c r="G380" s="160">
        <v>0</v>
      </c>
      <c r="H380" s="160">
        <v>0</v>
      </c>
      <c r="I380" s="160">
        <v>0</v>
      </c>
      <c r="J380" s="160">
        <v>0</v>
      </c>
      <c r="K380" s="160">
        <v>0</v>
      </c>
      <c r="L380" s="160">
        <v>0</v>
      </c>
      <c r="M380" s="160">
        <v>0</v>
      </c>
      <c r="N380" s="160">
        <v>0</v>
      </c>
      <c r="O380" s="160">
        <v>0</v>
      </c>
      <c r="Q380" s="73">
        <v>5</v>
      </c>
      <c r="R380" s="20" t="s">
        <v>1156</v>
      </c>
      <c r="S380" s="20" t="s">
        <v>1210</v>
      </c>
      <c r="U380" s="74">
        <f t="shared" si="202"/>
        <v>0</v>
      </c>
      <c r="V380" s="74">
        <f t="shared" si="203"/>
        <v>0</v>
      </c>
      <c r="W380" s="74">
        <f t="shared" si="204"/>
        <v>0</v>
      </c>
      <c r="X380" s="74">
        <f t="shared" si="205"/>
        <v>0</v>
      </c>
      <c r="Y380" s="74">
        <f t="shared" si="206"/>
        <v>0</v>
      </c>
      <c r="Z380" s="74">
        <f t="shared" si="207"/>
        <v>0</v>
      </c>
      <c r="AA380" s="74">
        <f t="shared" si="208"/>
        <v>0</v>
      </c>
      <c r="AB380" s="74">
        <f t="shared" si="209"/>
        <v>0</v>
      </c>
      <c r="AC380" s="74">
        <f t="shared" si="210"/>
        <v>0</v>
      </c>
      <c r="AD380" s="74">
        <f t="shared" si="211"/>
        <v>0</v>
      </c>
      <c r="AE380" s="74">
        <f t="shared" si="212"/>
        <v>0</v>
      </c>
      <c r="AF380" s="74">
        <f t="shared" si="213"/>
        <v>0</v>
      </c>
      <c r="AG380" s="74">
        <f t="shared" si="214"/>
        <v>0</v>
      </c>
      <c r="AH380" s="6" t="s">
        <v>66</v>
      </c>
    </row>
    <row r="381" spans="1:34">
      <c r="B381" s="157" t="s">
        <v>65</v>
      </c>
      <c r="C381" s="161">
        <v>4962.05</v>
      </c>
      <c r="D381" s="161">
        <v>4994.2299999999996</v>
      </c>
      <c r="E381" s="161">
        <v>4994.2299999999996</v>
      </c>
      <c r="F381" s="161">
        <v>4994.2299999999996</v>
      </c>
      <c r="G381" s="161">
        <v>4994.2299999999996</v>
      </c>
      <c r="H381" s="161">
        <v>4994.2299999999996</v>
      </c>
      <c r="I381" s="161">
        <v>4994.2299999999996</v>
      </c>
      <c r="J381" s="161">
        <v>4994.2299999999996</v>
      </c>
      <c r="K381" s="161">
        <v>4994.2299999999996</v>
      </c>
      <c r="L381" s="161">
        <v>4994.2299999999996</v>
      </c>
      <c r="M381" s="161">
        <v>8546.4500000000007</v>
      </c>
      <c r="N381" s="161">
        <v>4994.2299999999996</v>
      </c>
      <c r="O381" s="161">
        <v>63450.8</v>
      </c>
      <c r="Q381" s="73">
        <v>5</v>
      </c>
      <c r="R381" s="20" t="s">
        <v>1156</v>
      </c>
      <c r="S381" s="20" t="s">
        <v>1210</v>
      </c>
      <c r="U381" s="74">
        <f t="shared" si="202"/>
        <v>-4962.05</v>
      </c>
      <c r="V381" s="74">
        <f t="shared" si="203"/>
        <v>-4994.2299999999996</v>
      </c>
      <c r="W381" s="74">
        <f t="shared" si="204"/>
        <v>-4994.2299999999996</v>
      </c>
      <c r="X381" s="74">
        <f t="shared" si="205"/>
        <v>-4994.2299999999996</v>
      </c>
      <c r="Y381" s="74">
        <f t="shared" si="206"/>
        <v>-4994.2299999999996</v>
      </c>
      <c r="Z381" s="74">
        <f t="shared" si="207"/>
        <v>-4994.2299999999996</v>
      </c>
      <c r="AA381" s="74">
        <f t="shared" si="208"/>
        <v>-4994.2299999999996</v>
      </c>
      <c r="AB381" s="74">
        <f t="shared" si="209"/>
        <v>-4994.2299999999996</v>
      </c>
      <c r="AC381" s="74">
        <f t="shared" si="210"/>
        <v>-4994.2299999999996</v>
      </c>
      <c r="AD381" s="74">
        <f t="shared" si="211"/>
        <v>-4994.2299999999996</v>
      </c>
      <c r="AE381" s="74">
        <f t="shared" si="212"/>
        <v>-8546.4500000000007</v>
      </c>
      <c r="AF381" s="74">
        <f t="shared" si="213"/>
        <v>-4994.2299999999996</v>
      </c>
      <c r="AG381" s="74">
        <f t="shared" si="214"/>
        <v>-63450.8</v>
      </c>
    </row>
    <row r="382" spans="1:34">
      <c r="Q382" s="75">
        <v>5</v>
      </c>
      <c r="R382" s="76" t="str">
        <f>R381</f>
        <v>Tides on Westcreek</v>
      </c>
      <c r="S382" s="76" t="str">
        <f>S381</f>
        <v>TOW</v>
      </c>
      <c r="T382" s="75">
        <f>T381</f>
        <v>0</v>
      </c>
      <c r="U382" s="77">
        <f t="shared" ref="U382:AG382" si="215">SUM(U335:U381)</f>
        <v>-24998.799999999999</v>
      </c>
      <c r="V382" s="77">
        <f t="shared" si="215"/>
        <v>-31422.239999999998</v>
      </c>
      <c r="W382" s="77">
        <f t="shared" si="215"/>
        <v>-29474.16</v>
      </c>
      <c r="X382" s="77">
        <f t="shared" si="215"/>
        <v>-31203.62</v>
      </c>
      <c r="Y382" s="77">
        <f t="shared" si="215"/>
        <v>-29649.82</v>
      </c>
      <c r="Z382" s="77">
        <f t="shared" si="215"/>
        <v>-33228.68</v>
      </c>
      <c r="AA382" s="77">
        <f t="shared" si="215"/>
        <v>-30144.07</v>
      </c>
      <c r="AB382" s="77">
        <f t="shared" si="215"/>
        <v>-39083.149999999994</v>
      </c>
      <c r="AC382" s="77">
        <f t="shared" si="215"/>
        <v>-42544.160000000003</v>
      </c>
      <c r="AD382" s="77">
        <f t="shared" si="215"/>
        <v>-44776.119999999995</v>
      </c>
      <c r="AE382" s="77">
        <f t="shared" si="215"/>
        <v>-47854.229999999996</v>
      </c>
      <c r="AF382" s="77">
        <f t="shared" si="215"/>
        <v>-32813.339999999997</v>
      </c>
      <c r="AG382" s="77">
        <f t="shared" si="215"/>
        <v>-417192.38999999996</v>
      </c>
    </row>
    <row r="383" spans="1:34">
      <c r="A383" s="158" t="s">
        <v>64</v>
      </c>
      <c r="B383" s="158"/>
      <c r="C383" s="158"/>
      <c r="D383" s="158"/>
      <c r="E383" s="158"/>
      <c r="F383" s="158"/>
      <c r="G383" s="158"/>
      <c r="H383" s="158"/>
      <c r="I383" s="158"/>
      <c r="J383" s="158"/>
      <c r="K383" s="158"/>
      <c r="L383" s="158"/>
      <c r="M383" s="158"/>
      <c r="N383" s="158"/>
      <c r="O383" s="158"/>
    </row>
    <row r="384" spans="1:34">
      <c r="A384" s="159" t="s">
        <v>2026</v>
      </c>
      <c r="B384" s="155" t="s">
        <v>2027</v>
      </c>
      <c r="C384" s="160">
        <v>4485.91</v>
      </c>
      <c r="D384" s="160">
        <v>4485.91</v>
      </c>
      <c r="E384" s="160">
        <v>3883.96</v>
      </c>
      <c r="F384" s="160">
        <v>3746.53</v>
      </c>
      <c r="G384" s="160">
        <v>4666.25</v>
      </c>
      <c r="H384" s="160">
        <v>4666.25</v>
      </c>
      <c r="I384" s="160">
        <v>4666.25</v>
      </c>
      <c r="J384" s="160">
        <v>4666.25</v>
      </c>
      <c r="K384" s="160">
        <v>4666.25</v>
      </c>
      <c r="L384" s="160">
        <v>4666.25</v>
      </c>
      <c r="M384" s="160">
        <v>4666.25</v>
      </c>
      <c r="N384" s="160">
        <v>4666.25</v>
      </c>
      <c r="O384" s="160">
        <v>53932.31</v>
      </c>
      <c r="AH384" s="6" t="s">
        <v>64</v>
      </c>
    </row>
    <row r="385" spans="1:34">
      <c r="A385" s="159" t="s">
        <v>2028</v>
      </c>
      <c r="B385" s="155" t="s">
        <v>2029</v>
      </c>
      <c r="C385" s="160">
        <v>0</v>
      </c>
      <c r="D385" s="160">
        <v>0</v>
      </c>
      <c r="E385" s="160">
        <v>0</v>
      </c>
      <c r="F385" s="160">
        <v>0</v>
      </c>
      <c r="G385" s="160">
        <v>0</v>
      </c>
      <c r="H385" s="160">
        <v>0</v>
      </c>
      <c r="I385" s="160">
        <v>0</v>
      </c>
      <c r="J385" s="160">
        <v>0</v>
      </c>
      <c r="K385" s="160">
        <v>0</v>
      </c>
      <c r="L385" s="160">
        <v>0</v>
      </c>
      <c r="M385" s="160">
        <v>0</v>
      </c>
      <c r="N385" s="160">
        <v>0</v>
      </c>
      <c r="O385" s="160">
        <v>0</v>
      </c>
      <c r="Q385" s="73">
        <v>5</v>
      </c>
      <c r="R385" s="20" t="s">
        <v>1156</v>
      </c>
      <c r="S385" s="20" t="s">
        <v>1210</v>
      </c>
      <c r="U385" s="74">
        <f t="shared" ref="U385:U400" si="216">IF(5 = Q385, C385 * -1, C385)</f>
        <v>0</v>
      </c>
      <c r="V385" s="74">
        <f t="shared" ref="V385:V400" si="217">IF(5 = Q385, D385 * -1, D385)</f>
        <v>0</v>
      </c>
      <c r="W385" s="74">
        <f t="shared" ref="W385:W400" si="218">IF(5 = Q385, E385 * -1, E385)</f>
        <v>0</v>
      </c>
      <c r="X385" s="74">
        <f t="shared" ref="X385:X400" si="219">IF(5 = Q385, F385 * -1, F385)</f>
        <v>0</v>
      </c>
      <c r="Y385" s="74">
        <f t="shared" ref="Y385:Y400" si="220">IF(5 = Q385, G385 * -1, G385)</f>
        <v>0</v>
      </c>
      <c r="Z385" s="74">
        <f t="shared" ref="Z385:Z400" si="221">IF(5 = Q385, H385 * -1, H385)</f>
        <v>0</v>
      </c>
      <c r="AA385" s="74">
        <f t="shared" ref="AA385:AA400" si="222">IF(5 = Q385, I385 * -1, I385)</f>
        <v>0</v>
      </c>
      <c r="AB385" s="74">
        <f t="shared" ref="AB385:AB400" si="223">IF(5 = Q385, J385 * -1, J385)</f>
        <v>0</v>
      </c>
      <c r="AC385" s="74">
        <f t="shared" ref="AC385:AC400" si="224">IF(5 = Q385, K385 * -1, K385)</f>
        <v>0</v>
      </c>
      <c r="AD385" s="74">
        <f t="shared" ref="AD385:AD400" si="225">IF(5 = Q385, L385 * -1, L385)</f>
        <v>0</v>
      </c>
      <c r="AE385" s="74">
        <f t="shared" ref="AE385:AE400" si="226">IF(5 = Q385, M385 * -1, M385)</f>
        <v>0</v>
      </c>
      <c r="AF385" s="74">
        <f t="shared" ref="AF385:AF400" si="227">IF(5 = Q385, N385 * -1, N385)</f>
        <v>0</v>
      </c>
      <c r="AG385" s="74">
        <f t="shared" ref="AG385:AG400" si="228">IF(5 = Q385, O385 * -1, O385)</f>
        <v>0</v>
      </c>
      <c r="AH385" s="6" t="s">
        <v>64</v>
      </c>
    </row>
    <row r="386" spans="1:34">
      <c r="A386" s="159" t="s">
        <v>2030</v>
      </c>
      <c r="B386" s="155" t="s">
        <v>2031</v>
      </c>
      <c r="C386" s="160">
        <v>0</v>
      </c>
      <c r="D386" s="160">
        <v>0</v>
      </c>
      <c r="E386" s="160">
        <v>0</v>
      </c>
      <c r="F386" s="160">
        <v>0</v>
      </c>
      <c r="G386" s="160">
        <v>0</v>
      </c>
      <c r="H386" s="160">
        <v>0</v>
      </c>
      <c r="I386" s="160">
        <v>0</v>
      </c>
      <c r="J386" s="160">
        <v>0</v>
      </c>
      <c r="K386" s="160">
        <v>0</v>
      </c>
      <c r="L386" s="160">
        <v>0</v>
      </c>
      <c r="M386" s="160">
        <v>0</v>
      </c>
      <c r="N386" s="160">
        <v>0</v>
      </c>
      <c r="O386" s="160">
        <v>0</v>
      </c>
      <c r="Q386" s="73">
        <v>5</v>
      </c>
      <c r="R386" s="20" t="s">
        <v>1156</v>
      </c>
      <c r="S386" s="20" t="s">
        <v>1210</v>
      </c>
      <c r="U386" s="74">
        <f t="shared" si="216"/>
        <v>0</v>
      </c>
      <c r="V386" s="74">
        <f t="shared" si="217"/>
        <v>0</v>
      </c>
      <c r="W386" s="74">
        <f t="shared" si="218"/>
        <v>0</v>
      </c>
      <c r="X386" s="74">
        <f t="shared" si="219"/>
        <v>0</v>
      </c>
      <c r="Y386" s="74">
        <f t="shared" si="220"/>
        <v>0</v>
      </c>
      <c r="Z386" s="74">
        <f t="shared" si="221"/>
        <v>0</v>
      </c>
      <c r="AA386" s="74">
        <f t="shared" si="222"/>
        <v>0</v>
      </c>
      <c r="AB386" s="74">
        <f t="shared" si="223"/>
        <v>0</v>
      </c>
      <c r="AC386" s="74">
        <f t="shared" si="224"/>
        <v>0</v>
      </c>
      <c r="AD386" s="74">
        <f t="shared" si="225"/>
        <v>0</v>
      </c>
      <c r="AE386" s="74">
        <f t="shared" si="226"/>
        <v>0</v>
      </c>
      <c r="AF386" s="74">
        <f t="shared" si="227"/>
        <v>0</v>
      </c>
      <c r="AG386" s="74">
        <f t="shared" si="228"/>
        <v>0</v>
      </c>
      <c r="AH386" s="6" t="s">
        <v>64</v>
      </c>
    </row>
    <row r="387" spans="1:34">
      <c r="A387" s="159" t="s">
        <v>2032</v>
      </c>
      <c r="B387" s="155" t="s">
        <v>2033</v>
      </c>
      <c r="C387" s="160">
        <v>0</v>
      </c>
      <c r="D387" s="160">
        <v>0</v>
      </c>
      <c r="E387" s="160">
        <v>0</v>
      </c>
      <c r="F387" s="160">
        <v>0</v>
      </c>
      <c r="G387" s="160">
        <v>0</v>
      </c>
      <c r="H387" s="160">
        <v>0</v>
      </c>
      <c r="I387" s="160">
        <v>0</v>
      </c>
      <c r="J387" s="160">
        <v>0</v>
      </c>
      <c r="K387" s="160">
        <v>0</v>
      </c>
      <c r="L387" s="160">
        <v>0</v>
      </c>
      <c r="M387" s="160">
        <v>0</v>
      </c>
      <c r="N387" s="160">
        <v>0</v>
      </c>
      <c r="O387" s="160">
        <v>0</v>
      </c>
      <c r="Q387" s="73">
        <v>5</v>
      </c>
      <c r="R387" s="20" t="s">
        <v>1156</v>
      </c>
      <c r="S387" s="20" t="s">
        <v>1210</v>
      </c>
      <c r="U387" s="74">
        <f t="shared" si="216"/>
        <v>0</v>
      </c>
      <c r="V387" s="74">
        <f t="shared" si="217"/>
        <v>0</v>
      </c>
      <c r="W387" s="74">
        <f t="shared" si="218"/>
        <v>0</v>
      </c>
      <c r="X387" s="74">
        <f t="shared" si="219"/>
        <v>0</v>
      </c>
      <c r="Y387" s="74">
        <f t="shared" si="220"/>
        <v>0</v>
      </c>
      <c r="Z387" s="74">
        <f t="shared" si="221"/>
        <v>0</v>
      </c>
      <c r="AA387" s="74">
        <f t="shared" si="222"/>
        <v>0</v>
      </c>
      <c r="AB387" s="74">
        <f t="shared" si="223"/>
        <v>0</v>
      </c>
      <c r="AC387" s="74">
        <f t="shared" si="224"/>
        <v>0</v>
      </c>
      <c r="AD387" s="74">
        <f t="shared" si="225"/>
        <v>0</v>
      </c>
      <c r="AE387" s="74">
        <f t="shared" si="226"/>
        <v>0</v>
      </c>
      <c r="AF387" s="74">
        <f t="shared" si="227"/>
        <v>0</v>
      </c>
      <c r="AG387" s="74">
        <f t="shared" si="228"/>
        <v>0</v>
      </c>
      <c r="AH387" s="6" t="s">
        <v>64</v>
      </c>
    </row>
    <row r="388" spans="1:34">
      <c r="A388" s="159" t="s">
        <v>2034</v>
      </c>
      <c r="B388" s="155" t="s">
        <v>2035</v>
      </c>
      <c r="C388" s="160">
        <v>0</v>
      </c>
      <c r="D388" s="160">
        <v>0</v>
      </c>
      <c r="E388" s="160">
        <v>0</v>
      </c>
      <c r="F388" s="160">
        <v>0</v>
      </c>
      <c r="G388" s="160">
        <v>0</v>
      </c>
      <c r="H388" s="160">
        <v>0</v>
      </c>
      <c r="I388" s="160">
        <v>0</v>
      </c>
      <c r="J388" s="160">
        <v>0</v>
      </c>
      <c r="K388" s="160">
        <v>0</v>
      </c>
      <c r="L388" s="160">
        <v>0</v>
      </c>
      <c r="M388" s="160">
        <v>0</v>
      </c>
      <c r="N388" s="160">
        <v>0</v>
      </c>
      <c r="O388" s="160">
        <v>0</v>
      </c>
      <c r="Q388" s="73">
        <v>5</v>
      </c>
      <c r="R388" s="20" t="s">
        <v>1156</v>
      </c>
      <c r="S388" s="20" t="s">
        <v>1210</v>
      </c>
      <c r="U388" s="74">
        <f t="shared" si="216"/>
        <v>0</v>
      </c>
      <c r="V388" s="74">
        <f t="shared" si="217"/>
        <v>0</v>
      </c>
      <c r="W388" s="74">
        <f t="shared" si="218"/>
        <v>0</v>
      </c>
      <c r="X388" s="74">
        <f t="shared" si="219"/>
        <v>0</v>
      </c>
      <c r="Y388" s="74">
        <f t="shared" si="220"/>
        <v>0</v>
      </c>
      <c r="Z388" s="74">
        <f t="shared" si="221"/>
        <v>0</v>
      </c>
      <c r="AA388" s="74">
        <f t="shared" si="222"/>
        <v>0</v>
      </c>
      <c r="AB388" s="74">
        <f t="shared" si="223"/>
        <v>0</v>
      </c>
      <c r="AC388" s="74">
        <f t="shared" si="224"/>
        <v>0</v>
      </c>
      <c r="AD388" s="74">
        <f t="shared" si="225"/>
        <v>0</v>
      </c>
      <c r="AE388" s="74">
        <f t="shared" si="226"/>
        <v>0</v>
      </c>
      <c r="AF388" s="74">
        <f t="shared" si="227"/>
        <v>0</v>
      </c>
      <c r="AG388" s="74">
        <f t="shared" si="228"/>
        <v>0</v>
      </c>
      <c r="AH388" s="6" t="s">
        <v>64</v>
      </c>
    </row>
    <row r="389" spans="1:34">
      <c r="A389" s="159" t="s">
        <v>2036</v>
      </c>
      <c r="B389" s="155" t="s">
        <v>2037</v>
      </c>
      <c r="C389" s="160">
        <v>0</v>
      </c>
      <c r="D389" s="160">
        <v>0</v>
      </c>
      <c r="E389" s="160">
        <v>0</v>
      </c>
      <c r="F389" s="160">
        <v>0</v>
      </c>
      <c r="G389" s="160">
        <v>0</v>
      </c>
      <c r="H389" s="160">
        <v>0</v>
      </c>
      <c r="I389" s="160">
        <v>0</v>
      </c>
      <c r="J389" s="160">
        <v>0</v>
      </c>
      <c r="K389" s="160">
        <v>0</v>
      </c>
      <c r="L389" s="160">
        <v>0</v>
      </c>
      <c r="M389" s="160">
        <v>0</v>
      </c>
      <c r="N389" s="160">
        <v>0</v>
      </c>
      <c r="O389" s="160">
        <v>0</v>
      </c>
      <c r="Q389" s="73">
        <v>5</v>
      </c>
      <c r="R389" s="20" t="s">
        <v>1156</v>
      </c>
      <c r="S389" s="20" t="s">
        <v>1210</v>
      </c>
      <c r="U389" s="74">
        <f t="shared" si="216"/>
        <v>0</v>
      </c>
      <c r="V389" s="74">
        <f t="shared" si="217"/>
        <v>0</v>
      </c>
      <c r="W389" s="74">
        <f t="shared" si="218"/>
        <v>0</v>
      </c>
      <c r="X389" s="74">
        <f t="shared" si="219"/>
        <v>0</v>
      </c>
      <c r="Y389" s="74">
        <f t="shared" si="220"/>
        <v>0</v>
      </c>
      <c r="Z389" s="74">
        <f t="shared" si="221"/>
        <v>0</v>
      </c>
      <c r="AA389" s="74">
        <f t="shared" si="222"/>
        <v>0</v>
      </c>
      <c r="AB389" s="74">
        <f t="shared" si="223"/>
        <v>0</v>
      </c>
      <c r="AC389" s="74">
        <f t="shared" si="224"/>
        <v>0</v>
      </c>
      <c r="AD389" s="74">
        <f t="shared" si="225"/>
        <v>0</v>
      </c>
      <c r="AE389" s="74">
        <f t="shared" si="226"/>
        <v>0</v>
      </c>
      <c r="AF389" s="74">
        <f t="shared" si="227"/>
        <v>0</v>
      </c>
      <c r="AG389" s="74">
        <f t="shared" si="228"/>
        <v>0</v>
      </c>
      <c r="AH389" s="6" t="s">
        <v>64</v>
      </c>
    </row>
    <row r="390" spans="1:34">
      <c r="A390" s="159" t="s">
        <v>2038</v>
      </c>
      <c r="B390" s="155" t="s">
        <v>2039</v>
      </c>
      <c r="C390" s="160">
        <v>0</v>
      </c>
      <c r="D390" s="160">
        <v>0</v>
      </c>
      <c r="E390" s="160">
        <v>0</v>
      </c>
      <c r="F390" s="160">
        <v>0</v>
      </c>
      <c r="G390" s="160">
        <v>0</v>
      </c>
      <c r="H390" s="160">
        <v>0</v>
      </c>
      <c r="I390" s="160">
        <v>0</v>
      </c>
      <c r="J390" s="160">
        <v>0</v>
      </c>
      <c r="K390" s="160">
        <v>0</v>
      </c>
      <c r="L390" s="160">
        <v>0</v>
      </c>
      <c r="M390" s="160">
        <v>0</v>
      </c>
      <c r="N390" s="160">
        <v>0</v>
      </c>
      <c r="O390" s="160">
        <v>0</v>
      </c>
      <c r="Q390" s="73">
        <v>5</v>
      </c>
      <c r="R390" s="20" t="s">
        <v>1156</v>
      </c>
      <c r="S390" s="20" t="s">
        <v>1210</v>
      </c>
      <c r="U390" s="74">
        <f t="shared" si="216"/>
        <v>0</v>
      </c>
      <c r="V390" s="74">
        <f t="shared" si="217"/>
        <v>0</v>
      </c>
      <c r="W390" s="74">
        <f t="shared" si="218"/>
        <v>0</v>
      </c>
      <c r="X390" s="74">
        <f t="shared" si="219"/>
        <v>0</v>
      </c>
      <c r="Y390" s="74">
        <f t="shared" si="220"/>
        <v>0</v>
      </c>
      <c r="Z390" s="74">
        <f t="shared" si="221"/>
        <v>0</v>
      </c>
      <c r="AA390" s="74">
        <f t="shared" si="222"/>
        <v>0</v>
      </c>
      <c r="AB390" s="74">
        <f t="shared" si="223"/>
        <v>0</v>
      </c>
      <c r="AC390" s="74">
        <f t="shared" si="224"/>
        <v>0</v>
      </c>
      <c r="AD390" s="74">
        <f t="shared" si="225"/>
        <v>0</v>
      </c>
      <c r="AE390" s="74">
        <f t="shared" si="226"/>
        <v>0</v>
      </c>
      <c r="AF390" s="74">
        <f t="shared" si="227"/>
        <v>0</v>
      </c>
      <c r="AG390" s="74">
        <f t="shared" si="228"/>
        <v>0</v>
      </c>
      <c r="AH390" s="6" t="s">
        <v>64</v>
      </c>
    </row>
    <row r="391" spans="1:34">
      <c r="A391" s="159" t="s">
        <v>2040</v>
      </c>
      <c r="B391" s="155" t="s">
        <v>2041</v>
      </c>
      <c r="C391" s="160">
        <v>0</v>
      </c>
      <c r="D391" s="160">
        <v>0</v>
      </c>
      <c r="E391" s="160">
        <v>0</v>
      </c>
      <c r="F391" s="160">
        <v>0</v>
      </c>
      <c r="G391" s="160">
        <v>0</v>
      </c>
      <c r="H391" s="160">
        <v>0</v>
      </c>
      <c r="I391" s="160">
        <v>0</v>
      </c>
      <c r="J391" s="160">
        <v>0</v>
      </c>
      <c r="K391" s="160">
        <v>0</v>
      </c>
      <c r="L391" s="160">
        <v>0</v>
      </c>
      <c r="M391" s="160">
        <v>0</v>
      </c>
      <c r="N391" s="160">
        <v>0</v>
      </c>
      <c r="O391" s="160">
        <v>0</v>
      </c>
      <c r="Q391" s="73">
        <v>5</v>
      </c>
      <c r="R391" s="20" t="s">
        <v>1156</v>
      </c>
      <c r="S391" s="20" t="s">
        <v>1210</v>
      </c>
      <c r="U391" s="74">
        <f t="shared" si="216"/>
        <v>0</v>
      </c>
      <c r="V391" s="74">
        <f t="shared" si="217"/>
        <v>0</v>
      </c>
      <c r="W391" s="74">
        <f t="shared" si="218"/>
        <v>0</v>
      </c>
      <c r="X391" s="74">
        <f t="shared" si="219"/>
        <v>0</v>
      </c>
      <c r="Y391" s="74">
        <f t="shared" si="220"/>
        <v>0</v>
      </c>
      <c r="Z391" s="74">
        <f t="shared" si="221"/>
        <v>0</v>
      </c>
      <c r="AA391" s="74">
        <f t="shared" si="222"/>
        <v>0</v>
      </c>
      <c r="AB391" s="74">
        <f t="shared" si="223"/>
        <v>0</v>
      </c>
      <c r="AC391" s="74">
        <f t="shared" si="224"/>
        <v>0</v>
      </c>
      <c r="AD391" s="74">
        <f t="shared" si="225"/>
        <v>0</v>
      </c>
      <c r="AE391" s="74">
        <f t="shared" si="226"/>
        <v>0</v>
      </c>
      <c r="AF391" s="74">
        <f t="shared" si="227"/>
        <v>0</v>
      </c>
      <c r="AG391" s="74">
        <f t="shared" si="228"/>
        <v>0</v>
      </c>
      <c r="AH391" s="6" t="s">
        <v>64</v>
      </c>
    </row>
    <row r="392" spans="1:34">
      <c r="A392" s="159" t="s">
        <v>2042</v>
      </c>
      <c r="B392" s="155" t="s">
        <v>2043</v>
      </c>
      <c r="C392" s="160">
        <v>0</v>
      </c>
      <c r="D392" s="160">
        <v>0</v>
      </c>
      <c r="E392" s="160">
        <v>0</v>
      </c>
      <c r="F392" s="160">
        <v>0</v>
      </c>
      <c r="G392" s="160">
        <v>0</v>
      </c>
      <c r="H392" s="160">
        <v>0</v>
      </c>
      <c r="I392" s="160">
        <v>0</v>
      </c>
      <c r="J392" s="160">
        <v>0</v>
      </c>
      <c r="K392" s="160">
        <v>0</v>
      </c>
      <c r="L392" s="160">
        <v>0</v>
      </c>
      <c r="M392" s="160">
        <v>0</v>
      </c>
      <c r="N392" s="160">
        <v>0</v>
      </c>
      <c r="O392" s="160">
        <v>0</v>
      </c>
      <c r="Q392" s="73">
        <v>5</v>
      </c>
      <c r="R392" s="20" t="s">
        <v>1156</v>
      </c>
      <c r="S392" s="20" t="s">
        <v>1210</v>
      </c>
      <c r="U392" s="74">
        <f t="shared" si="216"/>
        <v>0</v>
      </c>
      <c r="V392" s="74">
        <f t="shared" si="217"/>
        <v>0</v>
      </c>
      <c r="W392" s="74">
        <f t="shared" si="218"/>
        <v>0</v>
      </c>
      <c r="X392" s="74">
        <f t="shared" si="219"/>
        <v>0</v>
      </c>
      <c r="Y392" s="74">
        <f t="shared" si="220"/>
        <v>0</v>
      </c>
      <c r="Z392" s="74">
        <f t="shared" si="221"/>
        <v>0</v>
      </c>
      <c r="AA392" s="74">
        <f t="shared" si="222"/>
        <v>0</v>
      </c>
      <c r="AB392" s="74">
        <f t="shared" si="223"/>
        <v>0</v>
      </c>
      <c r="AC392" s="74">
        <f t="shared" si="224"/>
        <v>0</v>
      </c>
      <c r="AD392" s="74">
        <f t="shared" si="225"/>
        <v>0</v>
      </c>
      <c r="AE392" s="74">
        <f t="shared" si="226"/>
        <v>0</v>
      </c>
      <c r="AF392" s="74">
        <f t="shared" si="227"/>
        <v>0</v>
      </c>
      <c r="AG392" s="74">
        <f t="shared" si="228"/>
        <v>0</v>
      </c>
      <c r="AH392" s="6" t="s">
        <v>64</v>
      </c>
    </row>
    <row r="393" spans="1:34">
      <c r="A393" s="159" t="s">
        <v>2044</v>
      </c>
      <c r="B393" s="155" t="s">
        <v>2045</v>
      </c>
      <c r="C393" s="160">
        <v>0</v>
      </c>
      <c r="D393" s="160">
        <v>0</v>
      </c>
      <c r="E393" s="160">
        <v>0</v>
      </c>
      <c r="F393" s="160">
        <v>0</v>
      </c>
      <c r="G393" s="160">
        <v>0</v>
      </c>
      <c r="H393" s="160">
        <v>0</v>
      </c>
      <c r="I393" s="160">
        <v>0</v>
      </c>
      <c r="J393" s="160">
        <v>0</v>
      </c>
      <c r="K393" s="160">
        <v>0</v>
      </c>
      <c r="L393" s="160">
        <v>0</v>
      </c>
      <c r="M393" s="160">
        <v>0</v>
      </c>
      <c r="N393" s="160">
        <v>0</v>
      </c>
      <c r="O393" s="160">
        <v>0</v>
      </c>
      <c r="Q393" s="73">
        <v>5</v>
      </c>
      <c r="R393" s="20" t="s">
        <v>1156</v>
      </c>
      <c r="S393" s="20" t="s">
        <v>1210</v>
      </c>
      <c r="U393" s="74">
        <f t="shared" si="216"/>
        <v>0</v>
      </c>
      <c r="V393" s="74">
        <f t="shared" si="217"/>
        <v>0</v>
      </c>
      <c r="W393" s="74">
        <f t="shared" si="218"/>
        <v>0</v>
      </c>
      <c r="X393" s="74">
        <f t="shared" si="219"/>
        <v>0</v>
      </c>
      <c r="Y393" s="74">
        <f t="shared" si="220"/>
        <v>0</v>
      </c>
      <c r="Z393" s="74">
        <f t="shared" si="221"/>
        <v>0</v>
      </c>
      <c r="AA393" s="74">
        <f t="shared" si="222"/>
        <v>0</v>
      </c>
      <c r="AB393" s="74">
        <f t="shared" si="223"/>
        <v>0</v>
      </c>
      <c r="AC393" s="74">
        <f t="shared" si="224"/>
        <v>0</v>
      </c>
      <c r="AD393" s="74">
        <f t="shared" si="225"/>
        <v>0</v>
      </c>
      <c r="AE393" s="74">
        <f t="shared" si="226"/>
        <v>0</v>
      </c>
      <c r="AF393" s="74">
        <f t="shared" si="227"/>
        <v>0</v>
      </c>
      <c r="AG393" s="74">
        <f t="shared" si="228"/>
        <v>0</v>
      </c>
      <c r="AH393" s="6" t="s">
        <v>64</v>
      </c>
    </row>
    <row r="394" spans="1:34">
      <c r="A394" s="159" t="s">
        <v>2046</v>
      </c>
      <c r="B394" s="155" t="s">
        <v>2047</v>
      </c>
      <c r="C394" s="160">
        <v>0</v>
      </c>
      <c r="D394" s="160">
        <v>0</v>
      </c>
      <c r="E394" s="160">
        <v>0</v>
      </c>
      <c r="F394" s="160">
        <v>0</v>
      </c>
      <c r="G394" s="160">
        <v>0</v>
      </c>
      <c r="H394" s="160">
        <v>0</v>
      </c>
      <c r="I394" s="160">
        <v>0</v>
      </c>
      <c r="J394" s="160">
        <v>0</v>
      </c>
      <c r="K394" s="160">
        <v>0</v>
      </c>
      <c r="L394" s="160">
        <v>0</v>
      </c>
      <c r="M394" s="160">
        <v>0</v>
      </c>
      <c r="N394" s="160">
        <v>0</v>
      </c>
      <c r="O394" s="160">
        <v>0</v>
      </c>
      <c r="Q394" s="73">
        <v>5</v>
      </c>
      <c r="R394" s="20" t="s">
        <v>1156</v>
      </c>
      <c r="S394" s="20" t="s">
        <v>1210</v>
      </c>
      <c r="U394" s="74">
        <f t="shared" si="216"/>
        <v>0</v>
      </c>
      <c r="V394" s="74">
        <f t="shared" si="217"/>
        <v>0</v>
      </c>
      <c r="W394" s="74">
        <f t="shared" si="218"/>
        <v>0</v>
      </c>
      <c r="X394" s="74">
        <f t="shared" si="219"/>
        <v>0</v>
      </c>
      <c r="Y394" s="74">
        <f t="shared" si="220"/>
        <v>0</v>
      </c>
      <c r="Z394" s="74">
        <f t="shared" si="221"/>
        <v>0</v>
      </c>
      <c r="AA394" s="74">
        <f t="shared" si="222"/>
        <v>0</v>
      </c>
      <c r="AB394" s="74">
        <f t="shared" si="223"/>
        <v>0</v>
      </c>
      <c r="AC394" s="74">
        <f t="shared" si="224"/>
        <v>0</v>
      </c>
      <c r="AD394" s="74">
        <f t="shared" si="225"/>
        <v>0</v>
      </c>
      <c r="AE394" s="74">
        <f t="shared" si="226"/>
        <v>0</v>
      </c>
      <c r="AF394" s="74">
        <f t="shared" si="227"/>
        <v>0</v>
      </c>
      <c r="AG394" s="74">
        <f t="shared" si="228"/>
        <v>0</v>
      </c>
      <c r="AH394" s="6" t="s">
        <v>64</v>
      </c>
    </row>
    <row r="395" spans="1:34">
      <c r="A395" s="159" t="s">
        <v>2048</v>
      </c>
      <c r="B395" s="155" t="s">
        <v>2049</v>
      </c>
      <c r="C395" s="160">
        <v>0</v>
      </c>
      <c r="D395" s="160">
        <v>0</v>
      </c>
      <c r="E395" s="160">
        <v>0</v>
      </c>
      <c r="F395" s="160">
        <v>0</v>
      </c>
      <c r="G395" s="160">
        <v>0</v>
      </c>
      <c r="H395" s="160">
        <v>0</v>
      </c>
      <c r="I395" s="160">
        <v>0</v>
      </c>
      <c r="J395" s="160">
        <v>0</v>
      </c>
      <c r="K395" s="160">
        <v>0</v>
      </c>
      <c r="L395" s="160">
        <v>0</v>
      </c>
      <c r="M395" s="160">
        <v>0</v>
      </c>
      <c r="N395" s="160">
        <v>0</v>
      </c>
      <c r="O395" s="160">
        <v>0</v>
      </c>
      <c r="Q395" s="73">
        <v>5</v>
      </c>
      <c r="R395" s="20" t="s">
        <v>1156</v>
      </c>
      <c r="S395" s="20" t="s">
        <v>1210</v>
      </c>
      <c r="U395" s="74">
        <f t="shared" si="216"/>
        <v>0</v>
      </c>
      <c r="V395" s="74">
        <f t="shared" si="217"/>
        <v>0</v>
      </c>
      <c r="W395" s="74">
        <f t="shared" si="218"/>
        <v>0</v>
      </c>
      <c r="X395" s="74">
        <f t="shared" si="219"/>
        <v>0</v>
      </c>
      <c r="Y395" s="74">
        <f t="shared" si="220"/>
        <v>0</v>
      </c>
      <c r="Z395" s="74">
        <f t="shared" si="221"/>
        <v>0</v>
      </c>
      <c r="AA395" s="74">
        <f t="shared" si="222"/>
        <v>0</v>
      </c>
      <c r="AB395" s="74">
        <f t="shared" si="223"/>
        <v>0</v>
      </c>
      <c r="AC395" s="74">
        <f t="shared" si="224"/>
        <v>0</v>
      </c>
      <c r="AD395" s="74">
        <f t="shared" si="225"/>
        <v>0</v>
      </c>
      <c r="AE395" s="74">
        <f t="shared" si="226"/>
        <v>0</v>
      </c>
      <c r="AF395" s="74">
        <f t="shared" si="227"/>
        <v>0</v>
      </c>
      <c r="AG395" s="74">
        <f t="shared" si="228"/>
        <v>0</v>
      </c>
      <c r="AH395" s="6" t="s">
        <v>64</v>
      </c>
    </row>
    <row r="396" spans="1:34">
      <c r="A396" s="159" t="s">
        <v>2050</v>
      </c>
      <c r="B396" s="155" t="s">
        <v>2051</v>
      </c>
      <c r="C396" s="160">
        <v>0</v>
      </c>
      <c r="D396" s="160">
        <v>0</v>
      </c>
      <c r="E396" s="160">
        <v>0</v>
      </c>
      <c r="F396" s="160">
        <v>0</v>
      </c>
      <c r="G396" s="160">
        <v>0</v>
      </c>
      <c r="H396" s="160">
        <v>0</v>
      </c>
      <c r="I396" s="160">
        <v>0</v>
      </c>
      <c r="J396" s="160">
        <v>0</v>
      </c>
      <c r="K396" s="160">
        <v>0</v>
      </c>
      <c r="L396" s="160">
        <v>0</v>
      </c>
      <c r="M396" s="160">
        <v>0</v>
      </c>
      <c r="N396" s="160">
        <v>0</v>
      </c>
      <c r="O396" s="160">
        <v>0</v>
      </c>
      <c r="Q396" s="73">
        <v>5</v>
      </c>
      <c r="R396" s="20" t="s">
        <v>1156</v>
      </c>
      <c r="S396" s="20" t="s">
        <v>1210</v>
      </c>
      <c r="U396" s="74">
        <f t="shared" si="216"/>
        <v>0</v>
      </c>
      <c r="V396" s="74">
        <f t="shared" si="217"/>
        <v>0</v>
      </c>
      <c r="W396" s="74">
        <f t="shared" si="218"/>
        <v>0</v>
      </c>
      <c r="X396" s="74">
        <f t="shared" si="219"/>
        <v>0</v>
      </c>
      <c r="Y396" s="74">
        <f t="shared" si="220"/>
        <v>0</v>
      </c>
      <c r="Z396" s="74">
        <f t="shared" si="221"/>
        <v>0</v>
      </c>
      <c r="AA396" s="74">
        <f t="shared" si="222"/>
        <v>0</v>
      </c>
      <c r="AB396" s="74">
        <f t="shared" si="223"/>
        <v>0</v>
      </c>
      <c r="AC396" s="74">
        <f t="shared" si="224"/>
        <v>0</v>
      </c>
      <c r="AD396" s="74">
        <f t="shared" si="225"/>
        <v>0</v>
      </c>
      <c r="AE396" s="74">
        <f t="shared" si="226"/>
        <v>0</v>
      </c>
      <c r="AF396" s="74">
        <f t="shared" si="227"/>
        <v>0</v>
      </c>
      <c r="AG396" s="74">
        <f t="shared" si="228"/>
        <v>0</v>
      </c>
      <c r="AH396" s="6" t="s">
        <v>64</v>
      </c>
    </row>
    <row r="397" spans="1:34">
      <c r="A397" s="159" t="s">
        <v>2052</v>
      </c>
      <c r="B397" s="155" t="s">
        <v>2053</v>
      </c>
      <c r="C397" s="160">
        <v>0</v>
      </c>
      <c r="D397" s="160">
        <v>0</v>
      </c>
      <c r="E397" s="160">
        <v>0</v>
      </c>
      <c r="F397" s="160">
        <v>0</v>
      </c>
      <c r="G397" s="160">
        <v>0</v>
      </c>
      <c r="H397" s="160">
        <v>0</v>
      </c>
      <c r="I397" s="160">
        <v>0</v>
      </c>
      <c r="J397" s="160">
        <v>0</v>
      </c>
      <c r="K397" s="160">
        <v>0</v>
      </c>
      <c r="L397" s="160">
        <v>0</v>
      </c>
      <c r="M397" s="160">
        <v>0</v>
      </c>
      <c r="N397" s="160">
        <v>0</v>
      </c>
      <c r="O397" s="160">
        <v>0</v>
      </c>
      <c r="Q397" s="73">
        <v>5</v>
      </c>
      <c r="R397" s="20" t="s">
        <v>1156</v>
      </c>
      <c r="S397" s="20" t="s">
        <v>1210</v>
      </c>
      <c r="U397" s="74">
        <f t="shared" si="216"/>
        <v>0</v>
      </c>
      <c r="V397" s="74">
        <f t="shared" si="217"/>
        <v>0</v>
      </c>
      <c r="W397" s="74">
        <f t="shared" si="218"/>
        <v>0</v>
      </c>
      <c r="X397" s="74">
        <f t="shared" si="219"/>
        <v>0</v>
      </c>
      <c r="Y397" s="74">
        <f t="shared" si="220"/>
        <v>0</v>
      </c>
      <c r="Z397" s="74">
        <f t="shared" si="221"/>
        <v>0</v>
      </c>
      <c r="AA397" s="74">
        <f t="shared" si="222"/>
        <v>0</v>
      </c>
      <c r="AB397" s="74">
        <f t="shared" si="223"/>
        <v>0</v>
      </c>
      <c r="AC397" s="74">
        <f t="shared" si="224"/>
        <v>0</v>
      </c>
      <c r="AD397" s="74">
        <f t="shared" si="225"/>
        <v>0</v>
      </c>
      <c r="AE397" s="74">
        <f t="shared" si="226"/>
        <v>0</v>
      </c>
      <c r="AF397" s="74">
        <f t="shared" si="227"/>
        <v>0</v>
      </c>
      <c r="AG397" s="74">
        <f t="shared" si="228"/>
        <v>0</v>
      </c>
      <c r="AH397" s="6" t="s">
        <v>64</v>
      </c>
    </row>
    <row r="398" spans="1:34">
      <c r="A398" s="159" t="s">
        <v>2054</v>
      </c>
      <c r="B398" s="155" t="s">
        <v>2055</v>
      </c>
      <c r="C398" s="160">
        <v>0</v>
      </c>
      <c r="D398" s="160">
        <v>0</v>
      </c>
      <c r="E398" s="160">
        <v>0</v>
      </c>
      <c r="F398" s="160">
        <v>0</v>
      </c>
      <c r="G398" s="160">
        <v>0</v>
      </c>
      <c r="H398" s="160">
        <v>0</v>
      </c>
      <c r="I398" s="160">
        <v>0</v>
      </c>
      <c r="J398" s="160">
        <v>0</v>
      </c>
      <c r="K398" s="160">
        <v>0</v>
      </c>
      <c r="L398" s="160">
        <v>0</v>
      </c>
      <c r="M398" s="160">
        <v>0</v>
      </c>
      <c r="N398" s="160">
        <v>0</v>
      </c>
      <c r="O398" s="160">
        <v>0</v>
      </c>
      <c r="Q398" s="73">
        <v>5</v>
      </c>
      <c r="R398" s="20" t="s">
        <v>1156</v>
      </c>
      <c r="S398" s="20" t="s">
        <v>1210</v>
      </c>
      <c r="U398" s="74">
        <f t="shared" si="216"/>
        <v>0</v>
      </c>
      <c r="V398" s="74">
        <f t="shared" si="217"/>
        <v>0</v>
      </c>
      <c r="W398" s="74">
        <f t="shared" si="218"/>
        <v>0</v>
      </c>
      <c r="X398" s="74">
        <f t="shared" si="219"/>
        <v>0</v>
      </c>
      <c r="Y398" s="74">
        <f t="shared" si="220"/>
        <v>0</v>
      </c>
      <c r="Z398" s="74">
        <f t="shared" si="221"/>
        <v>0</v>
      </c>
      <c r="AA398" s="74">
        <f t="shared" si="222"/>
        <v>0</v>
      </c>
      <c r="AB398" s="74">
        <f t="shared" si="223"/>
        <v>0</v>
      </c>
      <c r="AC398" s="74">
        <f t="shared" si="224"/>
        <v>0</v>
      </c>
      <c r="AD398" s="74">
        <f t="shared" si="225"/>
        <v>0</v>
      </c>
      <c r="AE398" s="74">
        <f t="shared" si="226"/>
        <v>0</v>
      </c>
      <c r="AF398" s="74">
        <f t="shared" si="227"/>
        <v>0</v>
      </c>
      <c r="AG398" s="74">
        <f t="shared" si="228"/>
        <v>0</v>
      </c>
      <c r="AH398" s="6" t="s">
        <v>64</v>
      </c>
    </row>
    <row r="399" spans="1:34">
      <c r="A399" s="159" t="s">
        <v>2056</v>
      </c>
      <c r="B399" s="155" t="s">
        <v>2057</v>
      </c>
      <c r="C399" s="160">
        <v>0</v>
      </c>
      <c r="D399" s="160">
        <v>0</v>
      </c>
      <c r="E399" s="160">
        <v>0</v>
      </c>
      <c r="F399" s="160">
        <v>0</v>
      </c>
      <c r="G399" s="160">
        <v>0</v>
      </c>
      <c r="H399" s="160">
        <v>0</v>
      </c>
      <c r="I399" s="160">
        <v>0</v>
      </c>
      <c r="J399" s="160">
        <v>0</v>
      </c>
      <c r="K399" s="160">
        <v>0</v>
      </c>
      <c r="L399" s="160">
        <v>0</v>
      </c>
      <c r="M399" s="160">
        <v>0</v>
      </c>
      <c r="N399" s="160">
        <v>0</v>
      </c>
      <c r="O399" s="160">
        <v>0</v>
      </c>
      <c r="Q399" s="73">
        <v>5</v>
      </c>
      <c r="R399" s="20" t="s">
        <v>1156</v>
      </c>
      <c r="S399" s="20" t="s">
        <v>1210</v>
      </c>
      <c r="U399" s="74">
        <f t="shared" si="216"/>
        <v>0</v>
      </c>
      <c r="V399" s="74">
        <f t="shared" si="217"/>
        <v>0</v>
      </c>
      <c r="W399" s="74">
        <f t="shared" si="218"/>
        <v>0</v>
      </c>
      <c r="X399" s="74">
        <f t="shared" si="219"/>
        <v>0</v>
      </c>
      <c r="Y399" s="74">
        <f t="shared" si="220"/>
        <v>0</v>
      </c>
      <c r="Z399" s="74">
        <f t="shared" si="221"/>
        <v>0</v>
      </c>
      <c r="AA399" s="74">
        <f t="shared" si="222"/>
        <v>0</v>
      </c>
      <c r="AB399" s="74">
        <f t="shared" si="223"/>
        <v>0</v>
      </c>
      <c r="AC399" s="74">
        <f t="shared" si="224"/>
        <v>0</v>
      </c>
      <c r="AD399" s="74">
        <f t="shared" si="225"/>
        <v>0</v>
      </c>
      <c r="AE399" s="74">
        <f t="shared" si="226"/>
        <v>0</v>
      </c>
      <c r="AF399" s="74">
        <f t="shared" si="227"/>
        <v>0</v>
      </c>
      <c r="AG399" s="74">
        <f t="shared" si="228"/>
        <v>0</v>
      </c>
      <c r="AH399" s="6" t="s">
        <v>64</v>
      </c>
    </row>
    <row r="400" spans="1:34">
      <c r="A400" s="159" t="s">
        <v>2058</v>
      </c>
      <c r="B400" s="155" t="s">
        <v>2059</v>
      </c>
      <c r="C400" s="160">
        <v>0</v>
      </c>
      <c r="D400" s="160">
        <v>0</v>
      </c>
      <c r="E400" s="160">
        <v>0</v>
      </c>
      <c r="F400" s="160">
        <v>0</v>
      </c>
      <c r="G400" s="160">
        <v>0</v>
      </c>
      <c r="H400" s="160">
        <v>0</v>
      </c>
      <c r="I400" s="160">
        <v>0</v>
      </c>
      <c r="J400" s="160">
        <v>0</v>
      </c>
      <c r="K400" s="160">
        <v>0</v>
      </c>
      <c r="L400" s="160">
        <v>0</v>
      </c>
      <c r="M400" s="160">
        <v>0</v>
      </c>
      <c r="N400" s="160">
        <v>0</v>
      </c>
      <c r="O400" s="160">
        <v>0</v>
      </c>
      <c r="Q400" s="73">
        <v>5</v>
      </c>
      <c r="R400" s="20" t="s">
        <v>1156</v>
      </c>
      <c r="S400" s="20" t="s">
        <v>1210</v>
      </c>
      <c r="U400" s="74">
        <f t="shared" si="216"/>
        <v>0</v>
      </c>
      <c r="V400" s="74">
        <f t="shared" si="217"/>
        <v>0</v>
      </c>
      <c r="W400" s="74">
        <f t="shared" si="218"/>
        <v>0</v>
      </c>
      <c r="X400" s="74">
        <f t="shared" si="219"/>
        <v>0</v>
      </c>
      <c r="Y400" s="74">
        <f t="shared" si="220"/>
        <v>0</v>
      </c>
      <c r="Z400" s="74">
        <f t="shared" si="221"/>
        <v>0</v>
      </c>
      <c r="AA400" s="74">
        <f t="shared" si="222"/>
        <v>0</v>
      </c>
      <c r="AB400" s="74">
        <f t="shared" si="223"/>
        <v>0</v>
      </c>
      <c r="AC400" s="74">
        <f t="shared" si="224"/>
        <v>0</v>
      </c>
      <c r="AD400" s="74">
        <f t="shared" si="225"/>
        <v>0</v>
      </c>
      <c r="AE400" s="74">
        <f t="shared" si="226"/>
        <v>0</v>
      </c>
      <c r="AF400" s="74">
        <f t="shared" si="227"/>
        <v>0</v>
      </c>
      <c r="AG400" s="74">
        <f t="shared" si="228"/>
        <v>0</v>
      </c>
      <c r="AH400" s="6" t="s">
        <v>64</v>
      </c>
    </row>
    <row r="401" spans="1:34">
      <c r="B401" s="157" t="s">
        <v>64</v>
      </c>
      <c r="C401" s="161">
        <v>4485.91</v>
      </c>
      <c r="D401" s="161">
        <v>4485.91</v>
      </c>
      <c r="E401" s="161">
        <v>3883.96</v>
      </c>
      <c r="F401" s="161">
        <v>3746.53</v>
      </c>
      <c r="G401" s="161">
        <v>4666.25</v>
      </c>
      <c r="H401" s="161">
        <v>4666.25</v>
      </c>
      <c r="I401" s="161">
        <v>4666.25</v>
      </c>
      <c r="J401" s="161">
        <v>4666.25</v>
      </c>
      <c r="K401" s="161">
        <v>4666.25</v>
      </c>
      <c r="L401" s="161">
        <v>4666.25</v>
      </c>
      <c r="M401" s="161">
        <v>4666.25</v>
      </c>
      <c r="N401" s="161">
        <v>4666.25</v>
      </c>
      <c r="O401" s="161">
        <v>53932.31</v>
      </c>
      <c r="Q401" s="75">
        <v>5</v>
      </c>
      <c r="R401" s="76" t="str">
        <f>R400</f>
        <v>Tides on Westcreek</v>
      </c>
      <c r="S401" s="76" t="str">
        <f>S400</f>
        <v>TOW</v>
      </c>
      <c r="T401" s="75">
        <f>T400</f>
        <v>0</v>
      </c>
      <c r="U401" s="77">
        <f t="shared" ref="U401:AG401" si="229">SUM(U385:U400)</f>
        <v>0</v>
      </c>
      <c r="V401" s="77">
        <f t="shared" si="229"/>
        <v>0</v>
      </c>
      <c r="W401" s="77">
        <f t="shared" si="229"/>
        <v>0</v>
      </c>
      <c r="X401" s="77">
        <f t="shared" si="229"/>
        <v>0</v>
      </c>
      <c r="Y401" s="77">
        <f t="shared" si="229"/>
        <v>0</v>
      </c>
      <c r="Z401" s="77">
        <f t="shared" si="229"/>
        <v>0</v>
      </c>
      <c r="AA401" s="77">
        <f t="shared" si="229"/>
        <v>0</v>
      </c>
      <c r="AB401" s="77">
        <f t="shared" si="229"/>
        <v>0</v>
      </c>
      <c r="AC401" s="77">
        <f t="shared" si="229"/>
        <v>0</v>
      </c>
      <c r="AD401" s="77">
        <f t="shared" si="229"/>
        <v>0</v>
      </c>
      <c r="AE401" s="77">
        <f t="shared" si="229"/>
        <v>0</v>
      </c>
      <c r="AF401" s="77">
        <f t="shared" si="229"/>
        <v>0</v>
      </c>
      <c r="AG401" s="77">
        <f t="shared" si="229"/>
        <v>0</v>
      </c>
    </row>
    <row r="403" spans="1:34">
      <c r="B403" s="157" t="s">
        <v>1617</v>
      </c>
      <c r="C403" s="161">
        <v>46811.310000000012</v>
      </c>
      <c r="D403" s="161">
        <v>48945.75</v>
      </c>
      <c r="E403" s="161">
        <v>56336.88</v>
      </c>
      <c r="F403" s="161">
        <v>54486.64</v>
      </c>
      <c r="G403" s="161">
        <v>53582.159999999989</v>
      </c>
      <c r="H403" s="161">
        <v>56321.59</v>
      </c>
      <c r="I403" s="161">
        <v>58107.959999999992</v>
      </c>
      <c r="J403" s="161">
        <v>63379.89</v>
      </c>
      <c r="K403" s="161">
        <v>63619.81</v>
      </c>
      <c r="L403" s="161">
        <v>66151.97</v>
      </c>
      <c r="M403" s="161">
        <v>67922.17</v>
      </c>
      <c r="N403" s="161">
        <v>55709.33</v>
      </c>
      <c r="O403" s="161">
        <v>691375.4600000002</v>
      </c>
    </row>
    <row r="404" spans="1:34">
      <c r="Q404" s="73">
        <v>5</v>
      </c>
      <c r="R404" s="20" t="s">
        <v>1156</v>
      </c>
      <c r="S404" s="20" t="s">
        <v>1210</v>
      </c>
      <c r="U404" s="74">
        <f t="shared" ref="U404:U467" si="230">IF(5 = Q404, C404 * -1, C404)</f>
        <v>0</v>
      </c>
      <c r="V404" s="74">
        <f t="shared" ref="V404:V467" si="231">IF(5 = Q404, D404 * -1, D404)</f>
        <v>0</v>
      </c>
      <c r="W404" s="74">
        <f t="shared" ref="W404:W467" si="232">IF(5 = Q404, E404 * -1, E404)</f>
        <v>0</v>
      </c>
      <c r="X404" s="74">
        <f t="shared" ref="X404:X467" si="233">IF(5 = Q404, F404 * -1, F404)</f>
        <v>0</v>
      </c>
      <c r="Y404" s="74">
        <f t="shared" ref="Y404:Y467" si="234">IF(5 = Q404, G404 * -1, G404)</f>
        <v>0</v>
      </c>
      <c r="Z404" s="74">
        <f t="shared" ref="Z404:Z467" si="235">IF(5 = Q404, H404 * -1, H404)</f>
        <v>0</v>
      </c>
      <c r="AA404" s="74">
        <f t="shared" ref="AA404:AA467" si="236">IF(5 = Q404, I404 * -1, I404)</f>
        <v>0</v>
      </c>
      <c r="AB404" s="74">
        <f t="shared" ref="AB404:AB467" si="237">IF(5 = Q404, J404 * -1, J404)</f>
        <v>0</v>
      </c>
      <c r="AC404" s="74">
        <f t="shared" ref="AC404:AC467" si="238">IF(5 = Q404, K404 * -1, K404)</f>
        <v>0</v>
      </c>
      <c r="AD404" s="74">
        <f t="shared" ref="AD404:AD467" si="239">IF(5 = Q404, L404 * -1, L404)</f>
        <v>0</v>
      </c>
      <c r="AE404" s="74">
        <f t="shared" ref="AE404:AE467" si="240">IF(5 = Q404, M404 * -1, M404)</f>
        <v>0</v>
      </c>
      <c r="AF404" s="74">
        <f t="shared" ref="AF404:AF467" si="241">IF(5 = Q404, N404 * -1, N404)</f>
        <v>0</v>
      </c>
      <c r="AG404" s="74">
        <f t="shared" ref="AG404:AG467" si="242">IF(5 = Q404, O404 * -1, O404)</f>
        <v>0</v>
      </c>
    </row>
    <row r="405" spans="1:34">
      <c r="B405" s="157" t="s">
        <v>2060</v>
      </c>
      <c r="C405" s="161">
        <v>148335.05999999997</v>
      </c>
      <c r="D405" s="161">
        <v>136180.90000000002</v>
      </c>
      <c r="E405" s="161">
        <v>126460.06</v>
      </c>
      <c r="F405" s="161">
        <v>125750.84000000004</v>
      </c>
      <c r="G405" s="161">
        <v>144172.82999999996</v>
      </c>
      <c r="H405" s="161">
        <v>146412.74999999994</v>
      </c>
      <c r="I405" s="161">
        <v>145912.82999999993</v>
      </c>
      <c r="J405" s="161">
        <v>121347.94999999998</v>
      </c>
      <c r="K405" s="161">
        <v>137283.91999999998</v>
      </c>
      <c r="L405" s="161">
        <v>136348.44999999995</v>
      </c>
      <c r="M405" s="161">
        <v>127772.50999999998</v>
      </c>
      <c r="N405" s="161">
        <v>144378.97</v>
      </c>
      <c r="O405" s="161">
        <v>1640357.0699999996</v>
      </c>
      <c r="Q405" s="73">
        <v>5</v>
      </c>
      <c r="R405" s="20" t="s">
        <v>1156</v>
      </c>
      <c r="S405" s="20" t="s">
        <v>1210</v>
      </c>
      <c r="U405" s="74">
        <f t="shared" si="230"/>
        <v>-148335.05999999997</v>
      </c>
      <c r="V405" s="74">
        <f t="shared" si="231"/>
        <v>-136180.90000000002</v>
      </c>
      <c r="W405" s="74">
        <f t="shared" si="232"/>
        <v>-126460.06</v>
      </c>
      <c r="X405" s="74">
        <f t="shared" si="233"/>
        <v>-125750.84000000004</v>
      </c>
      <c r="Y405" s="74">
        <f t="shared" si="234"/>
        <v>-144172.82999999996</v>
      </c>
      <c r="Z405" s="74">
        <f t="shared" si="235"/>
        <v>-146412.74999999994</v>
      </c>
      <c r="AA405" s="74">
        <f t="shared" si="236"/>
        <v>-145912.82999999993</v>
      </c>
      <c r="AB405" s="74">
        <f t="shared" si="237"/>
        <v>-121347.94999999998</v>
      </c>
      <c r="AC405" s="74">
        <f t="shared" si="238"/>
        <v>-137283.91999999998</v>
      </c>
      <c r="AD405" s="74">
        <f t="shared" si="239"/>
        <v>-136348.44999999995</v>
      </c>
      <c r="AE405" s="74">
        <f t="shared" si="240"/>
        <v>-127772.50999999998</v>
      </c>
      <c r="AF405" s="74">
        <f t="shared" si="241"/>
        <v>-144378.97</v>
      </c>
      <c r="AG405" s="74">
        <f t="shared" si="242"/>
        <v>-1640357.0699999996</v>
      </c>
    </row>
    <row r="406" spans="1:34">
      <c r="Q406" s="73">
        <v>5</v>
      </c>
      <c r="R406" s="20" t="s">
        <v>1156</v>
      </c>
      <c r="S406" s="20" t="s">
        <v>1210</v>
      </c>
      <c r="U406" s="74">
        <f t="shared" si="230"/>
        <v>0</v>
      </c>
      <c r="V406" s="74">
        <f t="shared" si="231"/>
        <v>0</v>
      </c>
      <c r="W406" s="74">
        <f t="shared" si="232"/>
        <v>0</v>
      </c>
      <c r="X406" s="74">
        <f t="shared" si="233"/>
        <v>0</v>
      </c>
      <c r="Y406" s="74">
        <f t="shared" si="234"/>
        <v>0</v>
      </c>
      <c r="Z406" s="74">
        <f t="shared" si="235"/>
        <v>0</v>
      </c>
      <c r="AA406" s="74">
        <f t="shared" si="236"/>
        <v>0</v>
      </c>
      <c r="AB406" s="74">
        <f t="shared" si="237"/>
        <v>0</v>
      </c>
      <c r="AC406" s="74">
        <f t="shared" si="238"/>
        <v>0</v>
      </c>
      <c r="AD406" s="74">
        <f t="shared" si="239"/>
        <v>0</v>
      </c>
      <c r="AE406" s="74">
        <f t="shared" si="240"/>
        <v>0</v>
      </c>
      <c r="AF406" s="74">
        <f t="shared" si="241"/>
        <v>0</v>
      </c>
      <c r="AG406" s="74">
        <f t="shared" si="242"/>
        <v>0</v>
      </c>
    </row>
    <row r="407" spans="1:34">
      <c r="A407" s="157" t="s">
        <v>862</v>
      </c>
      <c r="B407" s="157"/>
      <c r="C407" s="157"/>
      <c r="D407" s="157"/>
      <c r="E407" s="157"/>
      <c r="F407" s="157"/>
      <c r="G407" s="157"/>
      <c r="H407" s="157"/>
      <c r="I407" s="157"/>
      <c r="J407" s="157"/>
      <c r="K407" s="157"/>
      <c r="L407" s="157"/>
      <c r="M407" s="157"/>
      <c r="N407" s="157"/>
      <c r="O407" s="157"/>
      <c r="Q407" s="73">
        <v>5</v>
      </c>
      <c r="R407" s="20" t="s">
        <v>1156</v>
      </c>
      <c r="S407" s="20" t="s">
        <v>1210</v>
      </c>
      <c r="U407" s="74">
        <f t="shared" si="230"/>
        <v>0</v>
      </c>
      <c r="V407" s="74">
        <f t="shared" si="231"/>
        <v>0</v>
      </c>
      <c r="W407" s="74">
        <f t="shared" si="232"/>
        <v>0</v>
      </c>
      <c r="X407" s="74">
        <f t="shared" si="233"/>
        <v>0</v>
      </c>
      <c r="Y407" s="74">
        <f t="shared" si="234"/>
        <v>0</v>
      </c>
      <c r="Z407" s="74">
        <f t="shared" si="235"/>
        <v>0</v>
      </c>
      <c r="AA407" s="74">
        <f t="shared" si="236"/>
        <v>0</v>
      </c>
      <c r="AB407" s="74">
        <f t="shared" si="237"/>
        <v>0</v>
      </c>
      <c r="AC407" s="74">
        <f t="shared" si="238"/>
        <v>0</v>
      </c>
      <c r="AD407" s="74">
        <f t="shared" si="239"/>
        <v>0</v>
      </c>
      <c r="AE407" s="74">
        <f t="shared" si="240"/>
        <v>0</v>
      </c>
      <c r="AF407" s="74">
        <f t="shared" si="241"/>
        <v>0</v>
      </c>
      <c r="AG407" s="74">
        <f t="shared" si="242"/>
        <v>0</v>
      </c>
    </row>
    <row r="408" spans="1:34">
      <c r="A408" s="158" t="s">
        <v>2061</v>
      </c>
      <c r="B408" s="158"/>
      <c r="C408" s="158"/>
      <c r="D408" s="158"/>
      <c r="E408" s="158"/>
      <c r="F408" s="158"/>
      <c r="G408" s="158"/>
      <c r="H408" s="158"/>
      <c r="I408" s="158"/>
      <c r="J408" s="158"/>
      <c r="K408" s="158"/>
      <c r="L408" s="158"/>
      <c r="M408" s="158"/>
      <c r="N408" s="158"/>
      <c r="O408" s="158"/>
      <c r="Q408" s="73">
        <v>5</v>
      </c>
      <c r="R408" s="20" t="s">
        <v>1156</v>
      </c>
      <c r="S408" s="20" t="s">
        <v>1210</v>
      </c>
      <c r="U408" s="74">
        <f t="shared" si="230"/>
        <v>0</v>
      </c>
      <c r="V408" s="74">
        <f t="shared" si="231"/>
        <v>0</v>
      </c>
      <c r="W408" s="74">
        <f t="shared" si="232"/>
        <v>0</v>
      </c>
      <c r="X408" s="74">
        <f t="shared" si="233"/>
        <v>0</v>
      </c>
      <c r="Y408" s="74">
        <f t="shared" si="234"/>
        <v>0</v>
      </c>
      <c r="Z408" s="74">
        <f t="shared" si="235"/>
        <v>0</v>
      </c>
      <c r="AA408" s="74">
        <f t="shared" si="236"/>
        <v>0</v>
      </c>
      <c r="AB408" s="74">
        <f t="shared" si="237"/>
        <v>0</v>
      </c>
      <c r="AC408" s="74">
        <f t="shared" si="238"/>
        <v>0</v>
      </c>
      <c r="AD408" s="74">
        <f t="shared" si="239"/>
        <v>0</v>
      </c>
      <c r="AE408" s="74">
        <f t="shared" si="240"/>
        <v>0</v>
      </c>
      <c r="AF408" s="74">
        <f t="shared" si="241"/>
        <v>0</v>
      </c>
      <c r="AG408" s="74">
        <f t="shared" si="242"/>
        <v>0</v>
      </c>
    </row>
    <row r="409" spans="1:34">
      <c r="A409" s="159" t="s">
        <v>2062</v>
      </c>
      <c r="B409" s="155" t="s">
        <v>2063</v>
      </c>
      <c r="C409" s="160">
        <v>0</v>
      </c>
      <c r="D409" s="160">
        <v>0</v>
      </c>
      <c r="E409" s="160">
        <v>0</v>
      </c>
      <c r="F409" s="160">
        <v>0</v>
      </c>
      <c r="G409" s="160">
        <v>0</v>
      </c>
      <c r="H409" s="160">
        <v>0</v>
      </c>
      <c r="I409" s="160">
        <v>0</v>
      </c>
      <c r="J409" s="160">
        <v>0</v>
      </c>
      <c r="K409" s="160">
        <v>0</v>
      </c>
      <c r="L409" s="160">
        <v>0</v>
      </c>
      <c r="M409" s="160">
        <v>0</v>
      </c>
      <c r="N409" s="160">
        <v>0</v>
      </c>
      <c r="O409" s="160">
        <v>0</v>
      </c>
      <c r="Q409" s="73">
        <v>5</v>
      </c>
      <c r="R409" s="20" t="s">
        <v>1156</v>
      </c>
      <c r="S409" s="20" t="s">
        <v>1210</v>
      </c>
      <c r="U409" s="74">
        <f t="shared" si="230"/>
        <v>0</v>
      </c>
      <c r="V409" s="74">
        <f t="shared" si="231"/>
        <v>0</v>
      </c>
      <c r="W409" s="74">
        <f t="shared" si="232"/>
        <v>0</v>
      </c>
      <c r="X409" s="74">
        <f t="shared" si="233"/>
        <v>0</v>
      </c>
      <c r="Y409" s="74">
        <f t="shared" si="234"/>
        <v>0</v>
      </c>
      <c r="Z409" s="74">
        <f t="shared" si="235"/>
        <v>0</v>
      </c>
      <c r="AA409" s="74">
        <f t="shared" si="236"/>
        <v>0</v>
      </c>
      <c r="AB409" s="74">
        <f t="shared" si="237"/>
        <v>0</v>
      </c>
      <c r="AC409" s="74">
        <f t="shared" si="238"/>
        <v>0</v>
      </c>
      <c r="AD409" s="74">
        <f t="shared" si="239"/>
        <v>0</v>
      </c>
      <c r="AE409" s="74">
        <f t="shared" si="240"/>
        <v>0</v>
      </c>
      <c r="AF409" s="74">
        <f t="shared" si="241"/>
        <v>0</v>
      </c>
      <c r="AG409" s="74">
        <f t="shared" si="242"/>
        <v>0</v>
      </c>
      <c r="AH409" s="6" t="s">
        <v>68</v>
      </c>
    </row>
    <row r="410" spans="1:34">
      <c r="A410" s="159" t="s">
        <v>2064</v>
      </c>
      <c r="B410" s="155" t="s">
        <v>2065</v>
      </c>
      <c r="C410" s="160">
        <v>0</v>
      </c>
      <c r="D410" s="160">
        <v>0</v>
      </c>
      <c r="E410" s="160">
        <v>0</v>
      </c>
      <c r="F410" s="160">
        <v>0</v>
      </c>
      <c r="G410" s="160">
        <v>0</v>
      </c>
      <c r="H410" s="160">
        <v>0</v>
      </c>
      <c r="I410" s="160">
        <v>0</v>
      </c>
      <c r="J410" s="160">
        <v>0</v>
      </c>
      <c r="K410" s="160">
        <v>0</v>
      </c>
      <c r="L410" s="160">
        <v>0</v>
      </c>
      <c r="M410" s="160">
        <v>0</v>
      </c>
      <c r="N410" s="160">
        <v>0</v>
      </c>
      <c r="O410" s="160">
        <v>0</v>
      </c>
      <c r="Q410" s="73">
        <v>5</v>
      </c>
      <c r="R410" s="20" t="s">
        <v>1156</v>
      </c>
      <c r="S410" s="20" t="s">
        <v>1210</v>
      </c>
      <c r="U410" s="74">
        <f t="shared" si="230"/>
        <v>0</v>
      </c>
      <c r="V410" s="74">
        <f t="shared" si="231"/>
        <v>0</v>
      </c>
      <c r="W410" s="74">
        <f t="shared" si="232"/>
        <v>0</v>
      </c>
      <c r="X410" s="74">
        <f t="shared" si="233"/>
        <v>0</v>
      </c>
      <c r="Y410" s="74">
        <f t="shared" si="234"/>
        <v>0</v>
      </c>
      <c r="Z410" s="74">
        <f t="shared" si="235"/>
        <v>0</v>
      </c>
      <c r="AA410" s="74">
        <f t="shared" si="236"/>
        <v>0</v>
      </c>
      <c r="AB410" s="74">
        <f t="shared" si="237"/>
        <v>0</v>
      </c>
      <c r="AC410" s="74">
        <f t="shared" si="238"/>
        <v>0</v>
      </c>
      <c r="AD410" s="74">
        <f t="shared" si="239"/>
        <v>0</v>
      </c>
      <c r="AE410" s="74">
        <f t="shared" si="240"/>
        <v>0</v>
      </c>
      <c r="AF410" s="74">
        <f t="shared" si="241"/>
        <v>0</v>
      </c>
      <c r="AG410" s="74">
        <f t="shared" si="242"/>
        <v>0</v>
      </c>
      <c r="AH410" s="6" t="s">
        <v>68</v>
      </c>
    </row>
    <row r="411" spans="1:34">
      <c r="A411" s="159" t="s">
        <v>2066</v>
      </c>
      <c r="B411" s="155" t="s">
        <v>2061</v>
      </c>
      <c r="C411" s="160">
        <v>108209.42</v>
      </c>
      <c r="D411" s="160">
        <v>108405.38</v>
      </c>
      <c r="E411" s="160">
        <v>101236.69</v>
      </c>
      <c r="F411" s="160">
        <v>108051.24</v>
      </c>
      <c r="G411" s="160">
        <v>104600.14</v>
      </c>
      <c r="H411" s="160">
        <v>108160.61</v>
      </c>
      <c r="I411" s="160">
        <v>104627.6</v>
      </c>
      <c r="J411" s="160">
        <v>108293.07</v>
      </c>
      <c r="K411" s="160">
        <v>108509.61</v>
      </c>
      <c r="L411" s="160">
        <v>104943.01</v>
      </c>
      <c r="M411" s="160">
        <v>105748.49</v>
      </c>
      <c r="N411" s="160">
        <v>97871.78</v>
      </c>
      <c r="O411" s="160">
        <v>1268657.04</v>
      </c>
      <c r="Q411" s="73">
        <v>5</v>
      </c>
      <c r="R411" s="20" t="s">
        <v>1156</v>
      </c>
      <c r="S411" s="20" t="s">
        <v>1210</v>
      </c>
      <c r="U411" s="74">
        <f t="shared" si="230"/>
        <v>-108209.42</v>
      </c>
      <c r="V411" s="74">
        <f t="shared" si="231"/>
        <v>-108405.38</v>
      </c>
      <c r="W411" s="74">
        <f t="shared" si="232"/>
        <v>-101236.69</v>
      </c>
      <c r="X411" s="74">
        <f t="shared" si="233"/>
        <v>-108051.24</v>
      </c>
      <c r="Y411" s="74">
        <f t="shared" si="234"/>
        <v>-104600.14</v>
      </c>
      <c r="Z411" s="74">
        <f t="shared" si="235"/>
        <v>-108160.61</v>
      </c>
      <c r="AA411" s="74">
        <f t="shared" si="236"/>
        <v>-104627.6</v>
      </c>
      <c r="AB411" s="74">
        <f t="shared" si="237"/>
        <v>-108293.07</v>
      </c>
      <c r="AC411" s="74">
        <f t="shared" si="238"/>
        <v>-108509.61</v>
      </c>
      <c r="AD411" s="74">
        <f t="shared" si="239"/>
        <v>-104943.01</v>
      </c>
      <c r="AE411" s="74">
        <f t="shared" si="240"/>
        <v>-105748.49</v>
      </c>
      <c r="AF411" s="74">
        <f t="shared" si="241"/>
        <v>-97871.78</v>
      </c>
      <c r="AG411" s="74">
        <f t="shared" si="242"/>
        <v>-1268657.04</v>
      </c>
      <c r="AH411" s="6" t="s">
        <v>68</v>
      </c>
    </row>
    <row r="412" spans="1:34">
      <c r="A412" s="159" t="s">
        <v>2067</v>
      </c>
      <c r="B412" s="155" t="s">
        <v>2068</v>
      </c>
      <c r="C412" s="160">
        <v>0</v>
      </c>
      <c r="D412" s="160">
        <v>0</v>
      </c>
      <c r="E412" s="160">
        <v>0</v>
      </c>
      <c r="F412" s="160">
        <v>0</v>
      </c>
      <c r="G412" s="160">
        <v>0</v>
      </c>
      <c r="H412" s="160">
        <v>0</v>
      </c>
      <c r="I412" s="160">
        <v>0</v>
      </c>
      <c r="J412" s="160">
        <v>0</v>
      </c>
      <c r="K412" s="160">
        <v>0</v>
      </c>
      <c r="L412" s="160">
        <v>0</v>
      </c>
      <c r="M412" s="160">
        <v>0</v>
      </c>
      <c r="N412" s="160">
        <v>0</v>
      </c>
      <c r="O412" s="160">
        <v>0</v>
      </c>
      <c r="Q412" s="73">
        <v>5</v>
      </c>
      <c r="R412" s="20" t="s">
        <v>1156</v>
      </c>
      <c r="S412" s="20" t="s">
        <v>1210</v>
      </c>
      <c r="U412" s="74">
        <f t="shared" si="230"/>
        <v>0</v>
      </c>
      <c r="V412" s="74">
        <f t="shared" si="231"/>
        <v>0</v>
      </c>
      <c r="W412" s="74">
        <f t="shared" si="232"/>
        <v>0</v>
      </c>
      <c r="X412" s="74">
        <f t="shared" si="233"/>
        <v>0</v>
      </c>
      <c r="Y412" s="74">
        <f t="shared" si="234"/>
        <v>0</v>
      </c>
      <c r="Z412" s="74">
        <f t="shared" si="235"/>
        <v>0</v>
      </c>
      <c r="AA412" s="74">
        <f t="shared" si="236"/>
        <v>0</v>
      </c>
      <c r="AB412" s="74">
        <f t="shared" si="237"/>
        <v>0</v>
      </c>
      <c r="AC412" s="74">
        <f t="shared" si="238"/>
        <v>0</v>
      </c>
      <c r="AD412" s="74">
        <f t="shared" si="239"/>
        <v>0</v>
      </c>
      <c r="AE412" s="74">
        <f t="shared" si="240"/>
        <v>0</v>
      </c>
      <c r="AF412" s="74">
        <f t="shared" si="241"/>
        <v>0</v>
      </c>
      <c r="AG412" s="74">
        <f t="shared" si="242"/>
        <v>0</v>
      </c>
      <c r="AH412" s="6" t="s">
        <v>68</v>
      </c>
    </row>
    <row r="413" spans="1:34">
      <c r="A413" s="159" t="s">
        <v>2069</v>
      </c>
      <c r="B413" s="155" t="s">
        <v>2070</v>
      </c>
      <c r="C413" s="160">
        <v>0</v>
      </c>
      <c r="D413" s="160">
        <v>0</v>
      </c>
      <c r="E413" s="160">
        <v>0</v>
      </c>
      <c r="F413" s="160">
        <v>0</v>
      </c>
      <c r="G413" s="160">
        <v>0</v>
      </c>
      <c r="H413" s="160">
        <v>0</v>
      </c>
      <c r="I413" s="160">
        <v>0</v>
      </c>
      <c r="J413" s="160">
        <v>0</v>
      </c>
      <c r="K413" s="160">
        <v>0</v>
      </c>
      <c r="L413" s="160">
        <v>0</v>
      </c>
      <c r="M413" s="160">
        <v>0</v>
      </c>
      <c r="N413" s="160">
        <v>0</v>
      </c>
      <c r="O413" s="160">
        <v>0</v>
      </c>
      <c r="Q413" s="73">
        <v>5</v>
      </c>
      <c r="R413" s="20" t="s">
        <v>1156</v>
      </c>
      <c r="S413" s="20" t="s">
        <v>1210</v>
      </c>
      <c r="U413" s="74">
        <f t="shared" si="230"/>
        <v>0</v>
      </c>
      <c r="V413" s="74">
        <f t="shared" si="231"/>
        <v>0</v>
      </c>
      <c r="W413" s="74">
        <f t="shared" si="232"/>
        <v>0</v>
      </c>
      <c r="X413" s="74">
        <f t="shared" si="233"/>
        <v>0</v>
      </c>
      <c r="Y413" s="74">
        <f t="shared" si="234"/>
        <v>0</v>
      </c>
      <c r="Z413" s="74">
        <f t="shared" si="235"/>
        <v>0</v>
      </c>
      <c r="AA413" s="74">
        <f t="shared" si="236"/>
        <v>0</v>
      </c>
      <c r="AB413" s="74">
        <f t="shared" si="237"/>
        <v>0</v>
      </c>
      <c r="AC413" s="74">
        <f t="shared" si="238"/>
        <v>0</v>
      </c>
      <c r="AD413" s="74">
        <f t="shared" si="239"/>
        <v>0</v>
      </c>
      <c r="AE413" s="74">
        <f t="shared" si="240"/>
        <v>0</v>
      </c>
      <c r="AF413" s="74">
        <f t="shared" si="241"/>
        <v>0</v>
      </c>
      <c r="AG413" s="74">
        <f t="shared" si="242"/>
        <v>0</v>
      </c>
      <c r="AH413" s="6" t="s">
        <v>68</v>
      </c>
    </row>
    <row r="414" spans="1:34">
      <c r="A414" s="159" t="s">
        <v>2071</v>
      </c>
      <c r="B414" s="155" t="s">
        <v>2072</v>
      </c>
      <c r="C414" s="160">
        <v>0</v>
      </c>
      <c r="D414" s="160">
        <v>0</v>
      </c>
      <c r="E414" s="160">
        <v>0</v>
      </c>
      <c r="F414" s="160">
        <v>0</v>
      </c>
      <c r="G414" s="160">
        <v>0</v>
      </c>
      <c r="H414" s="160">
        <v>0</v>
      </c>
      <c r="I414" s="160">
        <v>0</v>
      </c>
      <c r="J414" s="160">
        <v>0</v>
      </c>
      <c r="K414" s="160">
        <v>0</v>
      </c>
      <c r="L414" s="160">
        <v>0</v>
      </c>
      <c r="M414" s="160">
        <v>0</v>
      </c>
      <c r="N414" s="160">
        <v>0</v>
      </c>
      <c r="O414" s="160">
        <v>0</v>
      </c>
      <c r="Q414" s="73">
        <v>5</v>
      </c>
      <c r="R414" s="20" t="s">
        <v>1156</v>
      </c>
      <c r="S414" s="20" t="s">
        <v>1210</v>
      </c>
      <c r="U414" s="74">
        <f t="shared" si="230"/>
        <v>0</v>
      </c>
      <c r="V414" s="74">
        <f t="shared" si="231"/>
        <v>0</v>
      </c>
      <c r="W414" s="74">
        <f t="shared" si="232"/>
        <v>0</v>
      </c>
      <c r="X414" s="74">
        <f t="shared" si="233"/>
        <v>0</v>
      </c>
      <c r="Y414" s="74">
        <f t="shared" si="234"/>
        <v>0</v>
      </c>
      <c r="Z414" s="74">
        <f t="shared" si="235"/>
        <v>0</v>
      </c>
      <c r="AA414" s="74">
        <f t="shared" si="236"/>
        <v>0</v>
      </c>
      <c r="AB414" s="74">
        <f t="shared" si="237"/>
        <v>0</v>
      </c>
      <c r="AC414" s="74">
        <f t="shared" si="238"/>
        <v>0</v>
      </c>
      <c r="AD414" s="74">
        <f t="shared" si="239"/>
        <v>0</v>
      </c>
      <c r="AE414" s="74">
        <f t="shared" si="240"/>
        <v>0</v>
      </c>
      <c r="AF414" s="74">
        <f t="shared" si="241"/>
        <v>0</v>
      </c>
      <c r="AG414" s="74">
        <f t="shared" si="242"/>
        <v>0</v>
      </c>
      <c r="AH414" s="6" t="s">
        <v>68</v>
      </c>
    </row>
    <row r="415" spans="1:34">
      <c r="A415" s="159" t="s">
        <v>2073</v>
      </c>
      <c r="B415" s="155" t="s">
        <v>6</v>
      </c>
      <c r="C415" s="160">
        <v>-34263.949999999997</v>
      </c>
      <c r="D415" s="160">
        <v>-34459.910000000003</v>
      </c>
      <c r="E415" s="160">
        <v>-34105.769999999997</v>
      </c>
      <c r="F415" s="160">
        <v>-32061.9</v>
      </c>
      <c r="G415" s="160">
        <v>-33040.01</v>
      </c>
      <c r="H415" s="160">
        <v>-33067.47</v>
      </c>
      <c r="I415" s="160">
        <v>-34215.14</v>
      </c>
      <c r="J415" s="160">
        <v>-34347.599999999999</v>
      </c>
      <c r="K415" s="160">
        <v>-34564.14</v>
      </c>
      <c r="L415" s="160">
        <v>-33382.870000000003</v>
      </c>
      <c r="M415" s="160">
        <v>-31803.02</v>
      </c>
      <c r="N415" s="160">
        <v>-26311.65</v>
      </c>
      <c r="O415" s="160">
        <v>-395623.43</v>
      </c>
      <c r="Q415" s="73">
        <v>5</v>
      </c>
      <c r="R415" s="20" t="s">
        <v>1156</v>
      </c>
      <c r="S415" s="20" t="s">
        <v>1210</v>
      </c>
      <c r="U415" s="74">
        <f t="shared" si="230"/>
        <v>34263.949999999997</v>
      </c>
      <c r="V415" s="74">
        <f t="shared" si="231"/>
        <v>34459.910000000003</v>
      </c>
      <c r="W415" s="74">
        <f t="shared" si="232"/>
        <v>34105.769999999997</v>
      </c>
      <c r="X415" s="74">
        <f t="shared" si="233"/>
        <v>32061.9</v>
      </c>
      <c r="Y415" s="74">
        <f t="shared" si="234"/>
        <v>33040.01</v>
      </c>
      <c r="Z415" s="74">
        <f t="shared" si="235"/>
        <v>33067.47</v>
      </c>
      <c r="AA415" s="74">
        <f t="shared" si="236"/>
        <v>34215.14</v>
      </c>
      <c r="AB415" s="74">
        <f t="shared" si="237"/>
        <v>34347.599999999999</v>
      </c>
      <c r="AC415" s="74">
        <f t="shared" si="238"/>
        <v>34564.14</v>
      </c>
      <c r="AD415" s="74">
        <f t="shared" si="239"/>
        <v>33382.870000000003</v>
      </c>
      <c r="AE415" s="74">
        <f t="shared" si="240"/>
        <v>31803.02</v>
      </c>
      <c r="AF415" s="74">
        <f t="shared" si="241"/>
        <v>26311.65</v>
      </c>
      <c r="AG415" s="74">
        <f t="shared" si="242"/>
        <v>395623.43</v>
      </c>
      <c r="AH415" s="6" t="s">
        <v>68</v>
      </c>
    </row>
    <row r="416" spans="1:34">
      <c r="A416" s="159" t="s">
        <v>2074</v>
      </c>
      <c r="B416" s="155" t="s">
        <v>2075</v>
      </c>
      <c r="C416" s="160">
        <v>0</v>
      </c>
      <c r="D416" s="160">
        <v>0</v>
      </c>
      <c r="E416" s="160">
        <v>0</v>
      </c>
      <c r="F416" s="160">
        <v>0</v>
      </c>
      <c r="G416" s="160">
        <v>0</v>
      </c>
      <c r="H416" s="160">
        <v>0</v>
      </c>
      <c r="I416" s="160">
        <v>0</v>
      </c>
      <c r="J416" s="160">
        <v>0</v>
      </c>
      <c r="K416" s="160">
        <v>0</v>
      </c>
      <c r="L416" s="160">
        <v>0</v>
      </c>
      <c r="M416" s="160">
        <v>0</v>
      </c>
      <c r="N416" s="160">
        <v>0</v>
      </c>
      <c r="O416" s="160">
        <v>0</v>
      </c>
      <c r="Q416" s="73">
        <v>5</v>
      </c>
      <c r="R416" s="20" t="s">
        <v>1156</v>
      </c>
      <c r="S416" s="20" t="s">
        <v>1210</v>
      </c>
      <c r="U416" s="74">
        <f t="shared" si="230"/>
        <v>0</v>
      </c>
      <c r="V416" s="74">
        <f t="shared" si="231"/>
        <v>0</v>
      </c>
      <c r="W416" s="74">
        <f t="shared" si="232"/>
        <v>0</v>
      </c>
      <c r="X416" s="74">
        <f t="shared" si="233"/>
        <v>0</v>
      </c>
      <c r="Y416" s="74">
        <f t="shared" si="234"/>
        <v>0</v>
      </c>
      <c r="Z416" s="74">
        <f t="shared" si="235"/>
        <v>0</v>
      </c>
      <c r="AA416" s="74">
        <f t="shared" si="236"/>
        <v>0</v>
      </c>
      <c r="AB416" s="74">
        <f t="shared" si="237"/>
        <v>0</v>
      </c>
      <c r="AC416" s="74">
        <f t="shared" si="238"/>
        <v>0</v>
      </c>
      <c r="AD416" s="74">
        <f t="shared" si="239"/>
        <v>0</v>
      </c>
      <c r="AE416" s="74">
        <f t="shared" si="240"/>
        <v>0</v>
      </c>
      <c r="AF416" s="74">
        <f t="shared" si="241"/>
        <v>0</v>
      </c>
      <c r="AG416" s="74">
        <f t="shared" si="242"/>
        <v>0</v>
      </c>
      <c r="AH416" s="6" t="s">
        <v>68</v>
      </c>
    </row>
    <row r="417" spans="1:34">
      <c r="A417" s="159" t="s">
        <v>2076</v>
      </c>
      <c r="B417" s="155" t="s">
        <v>1211</v>
      </c>
      <c r="C417" s="160">
        <v>0</v>
      </c>
      <c r="D417" s="160">
        <v>0</v>
      </c>
      <c r="E417" s="160">
        <v>0</v>
      </c>
      <c r="F417" s="160">
        <v>0</v>
      </c>
      <c r="G417" s="160">
        <v>0</v>
      </c>
      <c r="H417" s="160">
        <v>0</v>
      </c>
      <c r="I417" s="160">
        <v>0</v>
      </c>
      <c r="J417" s="160">
        <v>0</v>
      </c>
      <c r="K417" s="160">
        <v>0</v>
      </c>
      <c r="L417" s="160">
        <v>0</v>
      </c>
      <c r="M417" s="160">
        <v>0</v>
      </c>
      <c r="N417" s="160">
        <v>0</v>
      </c>
      <c r="O417" s="160">
        <v>0</v>
      </c>
      <c r="Q417" s="73">
        <v>5</v>
      </c>
      <c r="R417" s="20" t="s">
        <v>1156</v>
      </c>
      <c r="S417" s="20" t="s">
        <v>1210</v>
      </c>
      <c r="U417" s="74">
        <f t="shared" si="230"/>
        <v>0</v>
      </c>
      <c r="V417" s="74">
        <f t="shared" si="231"/>
        <v>0</v>
      </c>
      <c r="W417" s="74">
        <f t="shared" si="232"/>
        <v>0</v>
      </c>
      <c r="X417" s="74">
        <f t="shared" si="233"/>
        <v>0</v>
      </c>
      <c r="Y417" s="74">
        <f t="shared" si="234"/>
        <v>0</v>
      </c>
      <c r="Z417" s="74">
        <f t="shared" si="235"/>
        <v>0</v>
      </c>
      <c r="AA417" s="74">
        <f t="shared" si="236"/>
        <v>0</v>
      </c>
      <c r="AB417" s="74">
        <f t="shared" si="237"/>
        <v>0</v>
      </c>
      <c r="AC417" s="74">
        <f t="shared" si="238"/>
        <v>0</v>
      </c>
      <c r="AD417" s="74">
        <f t="shared" si="239"/>
        <v>0</v>
      </c>
      <c r="AE417" s="74">
        <f t="shared" si="240"/>
        <v>0</v>
      </c>
      <c r="AF417" s="74">
        <f t="shared" si="241"/>
        <v>0</v>
      </c>
      <c r="AG417" s="74">
        <f t="shared" si="242"/>
        <v>0</v>
      </c>
      <c r="AH417" s="6" t="s">
        <v>68</v>
      </c>
    </row>
    <row r="418" spans="1:34">
      <c r="A418" s="159" t="s">
        <v>2077</v>
      </c>
      <c r="B418" s="155" t="s">
        <v>2078</v>
      </c>
      <c r="C418" s="160">
        <v>0</v>
      </c>
      <c r="D418" s="160">
        <v>0</v>
      </c>
      <c r="E418" s="160">
        <v>0</v>
      </c>
      <c r="F418" s="160">
        <v>0</v>
      </c>
      <c r="G418" s="160">
        <v>0</v>
      </c>
      <c r="H418" s="160">
        <v>0</v>
      </c>
      <c r="I418" s="160">
        <v>0</v>
      </c>
      <c r="J418" s="160">
        <v>0</v>
      </c>
      <c r="K418" s="160">
        <v>0</v>
      </c>
      <c r="L418" s="160">
        <v>0</v>
      </c>
      <c r="M418" s="160">
        <v>0</v>
      </c>
      <c r="N418" s="160">
        <v>0</v>
      </c>
      <c r="O418" s="160">
        <v>0</v>
      </c>
      <c r="Q418" s="73">
        <v>5</v>
      </c>
      <c r="R418" s="20" t="s">
        <v>1156</v>
      </c>
      <c r="S418" s="20" t="s">
        <v>1210</v>
      </c>
      <c r="U418" s="74">
        <f t="shared" si="230"/>
        <v>0</v>
      </c>
      <c r="V418" s="74">
        <f t="shared" si="231"/>
        <v>0</v>
      </c>
      <c r="W418" s="74">
        <f t="shared" si="232"/>
        <v>0</v>
      </c>
      <c r="X418" s="74">
        <f t="shared" si="233"/>
        <v>0</v>
      </c>
      <c r="Y418" s="74">
        <f t="shared" si="234"/>
        <v>0</v>
      </c>
      <c r="Z418" s="74">
        <f t="shared" si="235"/>
        <v>0</v>
      </c>
      <c r="AA418" s="74">
        <f t="shared" si="236"/>
        <v>0</v>
      </c>
      <c r="AB418" s="74">
        <f t="shared" si="237"/>
        <v>0</v>
      </c>
      <c r="AC418" s="74">
        <f t="shared" si="238"/>
        <v>0</v>
      </c>
      <c r="AD418" s="74">
        <f t="shared" si="239"/>
        <v>0</v>
      </c>
      <c r="AE418" s="74">
        <f t="shared" si="240"/>
        <v>0</v>
      </c>
      <c r="AF418" s="74">
        <f t="shared" si="241"/>
        <v>0</v>
      </c>
      <c r="AG418" s="74">
        <f t="shared" si="242"/>
        <v>0</v>
      </c>
      <c r="AH418" s="6" t="s">
        <v>68</v>
      </c>
    </row>
    <row r="419" spans="1:34">
      <c r="A419" s="159" t="s">
        <v>2079</v>
      </c>
      <c r="B419" s="155" t="s">
        <v>2080</v>
      </c>
      <c r="C419" s="160">
        <v>0</v>
      </c>
      <c r="D419" s="160">
        <v>0</v>
      </c>
      <c r="E419" s="160">
        <v>0</v>
      </c>
      <c r="F419" s="160">
        <v>0</v>
      </c>
      <c r="G419" s="160">
        <v>0</v>
      </c>
      <c r="H419" s="160">
        <v>0</v>
      </c>
      <c r="I419" s="160">
        <v>0</v>
      </c>
      <c r="J419" s="160">
        <v>0</v>
      </c>
      <c r="K419" s="160">
        <v>0</v>
      </c>
      <c r="L419" s="160">
        <v>0</v>
      </c>
      <c r="M419" s="160">
        <v>0</v>
      </c>
      <c r="N419" s="160">
        <v>0</v>
      </c>
      <c r="O419" s="160">
        <v>0</v>
      </c>
      <c r="Q419" s="73">
        <v>5</v>
      </c>
      <c r="R419" s="20" t="s">
        <v>1156</v>
      </c>
      <c r="S419" s="20" t="s">
        <v>1210</v>
      </c>
      <c r="U419" s="74">
        <f t="shared" si="230"/>
        <v>0</v>
      </c>
      <c r="V419" s="74">
        <f t="shared" si="231"/>
        <v>0</v>
      </c>
      <c r="W419" s="74">
        <f t="shared" si="232"/>
        <v>0</v>
      </c>
      <c r="X419" s="74">
        <f t="shared" si="233"/>
        <v>0</v>
      </c>
      <c r="Y419" s="74">
        <f t="shared" si="234"/>
        <v>0</v>
      </c>
      <c r="Z419" s="74">
        <f t="shared" si="235"/>
        <v>0</v>
      </c>
      <c r="AA419" s="74">
        <f t="shared" si="236"/>
        <v>0</v>
      </c>
      <c r="AB419" s="74">
        <f t="shared" si="237"/>
        <v>0</v>
      </c>
      <c r="AC419" s="74">
        <f t="shared" si="238"/>
        <v>0</v>
      </c>
      <c r="AD419" s="74">
        <f t="shared" si="239"/>
        <v>0</v>
      </c>
      <c r="AE419" s="74">
        <f t="shared" si="240"/>
        <v>0</v>
      </c>
      <c r="AF419" s="74">
        <f t="shared" si="241"/>
        <v>0</v>
      </c>
      <c r="AG419" s="74">
        <f t="shared" si="242"/>
        <v>0</v>
      </c>
      <c r="AH419" s="6" t="s">
        <v>68</v>
      </c>
    </row>
    <row r="420" spans="1:34">
      <c r="A420" s="159" t="s">
        <v>2081</v>
      </c>
      <c r="B420" s="155" t="s">
        <v>2082</v>
      </c>
      <c r="C420" s="160">
        <v>0</v>
      </c>
      <c r="D420" s="160">
        <v>0</v>
      </c>
      <c r="E420" s="160">
        <v>0</v>
      </c>
      <c r="F420" s="160">
        <v>0</v>
      </c>
      <c r="G420" s="160">
        <v>0</v>
      </c>
      <c r="H420" s="160">
        <v>0</v>
      </c>
      <c r="I420" s="160">
        <v>0</v>
      </c>
      <c r="J420" s="160">
        <v>0</v>
      </c>
      <c r="K420" s="160">
        <v>0</v>
      </c>
      <c r="L420" s="160">
        <v>0</v>
      </c>
      <c r="M420" s="160">
        <v>0</v>
      </c>
      <c r="N420" s="160">
        <v>0</v>
      </c>
      <c r="O420" s="160">
        <v>0</v>
      </c>
      <c r="Q420" s="73">
        <v>5</v>
      </c>
      <c r="R420" s="20" t="s">
        <v>1156</v>
      </c>
      <c r="S420" s="20" t="s">
        <v>1210</v>
      </c>
      <c r="U420" s="74">
        <f t="shared" si="230"/>
        <v>0</v>
      </c>
      <c r="V420" s="74">
        <f t="shared" si="231"/>
        <v>0</v>
      </c>
      <c r="W420" s="74">
        <f t="shared" si="232"/>
        <v>0</v>
      </c>
      <c r="X420" s="74">
        <f t="shared" si="233"/>
        <v>0</v>
      </c>
      <c r="Y420" s="74">
        <f t="shared" si="234"/>
        <v>0</v>
      </c>
      <c r="Z420" s="74">
        <f t="shared" si="235"/>
        <v>0</v>
      </c>
      <c r="AA420" s="74">
        <f t="shared" si="236"/>
        <v>0</v>
      </c>
      <c r="AB420" s="74">
        <f t="shared" si="237"/>
        <v>0</v>
      </c>
      <c r="AC420" s="74">
        <f t="shared" si="238"/>
        <v>0</v>
      </c>
      <c r="AD420" s="74">
        <f t="shared" si="239"/>
        <v>0</v>
      </c>
      <c r="AE420" s="74">
        <f t="shared" si="240"/>
        <v>0</v>
      </c>
      <c r="AF420" s="74">
        <f t="shared" si="241"/>
        <v>0</v>
      </c>
      <c r="AG420" s="74">
        <f t="shared" si="242"/>
        <v>0</v>
      </c>
      <c r="AH420" s="6" t="s">
        <v>68</v>
      </c>
    </row>
    <row r="421" spans="1:34">
      <c r="A421" s="159" t="s">
        <v>2083</v>
      </c>
      <c r="B421" s="155" t="s">
        <v>2084</v>
      </c>
      <c r="C421" s="160">
        <v>0</v>
      </c>
      <c r="D421" s="160">
        <v>0</v>
      </c>
      <c r="E421" s="160">
        <v>0</v>
      </c>
      <c r="F421" s="160">
        <v>0</v>
      </c>
      <c r="G421" s="160">
        <v>0</v>
      </c>
      <c r="H421" s="160">
        <v>0</v>
      </c>
      <c r="I421" s="160">
        <v>0</v>
      </c>
      <c r="J421" s="160">
        <v>0</v>
      </c>
      <c r="K421" s="160">
        <v>0</v>
      </c>
      <c r="L421" s="160">
        <v>0</v>
      </c>
      <c r="M421" s="160">
        <v>0</v>
      </c>
      <c r="N421" s="160">
        <v>0</v>
      </c>
      <c r="O421" s="160">
        <v>0</v>
      </c>
      <c r="Q421" s="73">
        <v>5</v>
      </c>
      <c r="R421" s="20" t="s">
        <v>1156</v>
      </c>
      <c r="S421" s="20" t="s">
        <v>1210</v>
      </c>
      <c r="U421" s="74">
        <f t="shared" si="230"/>
        <v>0</v>
      </c>
      <c r="V421" s="74">
        <f t="shared" si="231"/>
        <v>0</v>
      </c>
      <c r="W421" s="74">
        <f t="shared" si="232"/>
        <v>0</v>
      </c>
      <c r="X421" s="74">
        <f t="shared" si="233"/>
        <v>0</v>
      </c>
      <c r="Y421" s="74">
        <f t="shared" si="234"/>
        <v>0</v>
      </c>
      <c r="Z421" s="74">
        <f t="shared" si="235"/>
        <v>0</v>
      </c>
      <c r="AA421" s="74">
        <f t="shared" si="236"/>
        <v>0</v>
      </c>
      <c r="AB421" s="74">
        <f t="shared" si="237"/>
        <v>0</v>
      </c>
      <c r="AC421" s="74">
        <f t="shared" si="238"/>
        <v>0</v>
      </c>
      <c r="AD421" s="74">
        <f t="shared" si="239"/>
        <v>0</v>
      </c>
      <c r="AE421" s="74">
        <f t="shared" si="240"/>
        <v>0</v>
      </c>
      <c r="AF421" s="74">
        <f t="shared" si="241"/>
        <v>0</v>
      </c>
      <c r="AG421" s="74">
        <f t="shared" si="242"/>
        <v>0</v>
      </c>
      <c r="AH421" s="6" t="s">
        <v>68</v>
      </c>
    </row>
    <row r="422" spans="1:34">
      <c r="B422" s="157" t="s">
        <v>2061</v>
      </c>
      <c r="C422" s="161">
        <v>73945.47</v>
      </c>
      <c r="D422" s="161">
        <v>73945.47</v>
      </c>
      <c r="E422" s="161">
        <v>67130.920000000013</v>
      </c>
      <c r="F422" s="161">
        <v>75989.34</v>
      </c>
      <c r="G422" s="161">
        <v>71560.13</v>
      </c>
      <c r="H422" s="161">
        <v>75093.14</v>
      </c>
      <c r="I422" s="161">
        <v>70412.460000000006</v>
      </c>
      <c r="J422" s="161">
        <v>73945.47</v>
      </c>
      <c r="K422" s="161">
        <v>73945.47</v>
      </c>
      <c r="L422" s="161">
        <v>71560.139999999985</v>
      </c>
      <c r="M422" s="161">
        <v>73945.47</v>
      </c>
      <c r="N422" s="161">
        <v>71560.13</v>
      </c>
      <c r="O422" s="161">
        <v>873033.6100000001</v>
      </c>
      <c r="Q422" s="73">
        <v>5</v>
      </c>
      <c r="R422" s="20" t="s">
        <v>1156</v>
      </c>
      <c r="S422" s="20" t="s">
        <v>1210</v>
      </c>
      <c r="U422" s="74">
        <f t="shared" si="230"/>
        <v>-73945.47</v>
      </c>
      <c r="V422" s="74">
        <f t="shared" si="231"/>
        <v>-73945.47</v>
      </c>
      <c r="W422" s="74">
        <f t="shared" si="232"/>
        <v>-67130.920000000013</v>
      </c>
      <c r="X422" s="74">
        <f t="shared" si="233"/>
        <v>-75989.34</v>
      </c>
      <c r="Y422" s="74">
        <f t="shared" si="234"/>
        <v>-71560.13</v>
      </c>
      <c r="Z422" s="74">
        <f t="shared" si="235"/>
        <v>-75093.14</v>
      </c>
      <c r="AA422" s="74">
        <f t="shared" si="236"/>
        <v>-70412.460000000006</v>
      </c>
      <c r="AB422" s="74">
        <f t="shared" si="237"/>
        <v>-73945.47</v>
      </c>
      <c r="AC422" s="74">
        <f t="shared" si="238"/>
        <v>-73945.47</v>
      </c>
      <c r="AD422" s="74">
        <f t="shared" si="239"/>
        <v>-71560.139999999985</v>
      </c>
      <c r="AE422" s="74">
        <f t="shared" si="240"/>
        <v>-73945.47</v>
      </c>
      <c r="AF422" s="74">
        <f t="shared" si="241"/>
        <v>-71560.13</v>
      </c>
      <c r="AG422" s="74">
        <f t="shared" si="242"/>
        <v>-873033.6100000001</v>
      </c>
    </row>
    <row r="423" spans="1:34">
      <c r="Q423" s="73">
        <v>5</v>
      </c>
      <c r="R423" s="20" t="s">
        <v>1156</v>
      </c>
      <c r="S423" s="20" t="s">
        <v>1210</v>
      </c>
      <c r="U423" s="74">
        <f t="shared" si="230"/>
        <v>0</v>
      </c>
      <c r="V423" s="74">
        <f t="shared" si="231"/>
        <v>0</v>
      </c>
      <c r="W423" s="74">
        <f t="shared" si="232"/>
        <v>0</v>
      </c>
      <c r="X423" s="74">
        <f t="shared" si="233"/>
        <v>0</v>
      </c>
      <c r="Y423" s="74">
        <f t="shared" si="234"/>
        <v>0</v>
      </c>
      <c r="Z423" s="74">
        <f t="shared" si="235"/>
        <v>0</v>
      </c>
      <c r="AA423" s="74">
        <f t="shared" si="236"/>
        <v>0</v>
      </c>
      <c r="AB423" s="74">
        <f t="shared" si="237"/>
        <v>0</v>
      </c>
      <c r="AC423" s="74">
        <f t="shared" si="238"/>
        <v>0</v>
      </c>
      <c r="AD423" s="74">
        <f t="shared" si="239"/>
        <v>0</v>
      </c>
      <c r="AE423" s="74">
        <f t="shared" si="240"/>
        <v>0</v>
      </c>
      <c r="AF423" s="74">
        <f t="shared" si="241"/>
        <v>0</v>
      </c>
      <c r="AG423" s="74">
        <f t="shared" si="242"/>
        <v>0</v>
      </c>
    </row>
    <row r="424" spans="1:34">
      <c r="A424" s="158" t="s">
        <v>863</v>
      </c>
      <c r="B424" s="158"/>
      <c r="C424" s="158"/>
      <c r="D424" s="158"/>
      <c r="E424" s="158"/>
      <c r="F424" s="158"/>
      <c r="G424" s="158"/>
      <c r="H424" s="158"/>
      <c r="I424" s="158"/>
      <c r="J424" s="158"/>
      <c r="K424" s="158"/>
      <c r="L424" s="158"/>
      <c r="M424" s="158"/>
      <c r="N424" s="158"/>
      <c r="O424" s="158"/>
      <c r="Q424" s="73">
        <v>5</v>
      </c>
      <c r="R424" s="20" t="s">
        <v>1156</v>
      </c>
      <c r="S424" s="20" t="s">
        <v>1210</v>
      </c>
      <c r="U424" s="74">
        <f t="shared" si="230"/>
        <v>0</v>
      </c>
      <c r="V424" s="74">
        <f t="shared" si="231"/>
        <v>0</v>
      </c>
      <c r="W424" s="74">
        <f t="shared" si="232"/>
        <v>0</v>
      </c>
      <c r="X424" s="74">
        <f t="shared" si="233"/>
        <v>0</v>
      </c>
      <c r="Y424" s="74">
        <f t="shared" si="234"/>
        <v>0</v>
      </c>
      <c r="Z424" s="74">
        <f t="shared" si="235"/>
        <v>0</v>
      </c>
      <c r="AA424" s="74">
        <f t="shared" si="236"/>
        <v>0</v>
      </c>
      <c r="AB424" s="74">
        <f t="shared" si="237"/>
        <v>0</v>
      </c>
      <c r="AC424" s="74">
        <f t="shared" si="238"/>
        <v>0</v>
      </c>
      <c r="AD424" s="74">
        <f t="shared" si="239"/>
        <v>0</v>
      </c>
      <c r="AE424" s="74">
        <f t="shared" si="240"/>
        <v>0</v>
      </c>
      <c r="AF424" s="74">
        <f t="shared" si="241"/>
        <v>0</v>
      </c>
      <c r="AG424" s="74">
        <f t="shared" si="242"/>
        <v>0</v>
      </c>
    </row>
    <row r="425" spans="1:34">
      <c r="A425" s="159" t="s">
        <v>2085</v>
      </c>
      <c r="B425" s="155" t="s">
        <v>2086</v>
      </c>
      <c r="C425" s="160">
        <v>0</v>
      </c>
      <c r="D425" s="160">
        <v>0</v>
      </c>
      <c r="E425" s="160">
        <v>0</v>
      </c>
      <c r="F425" s="160">
        <v>0</v>
      </c>
      <c r="G425" s="160">
        <v>0</v>
      </c>
      <c r="H425" s="160">
        <v>0</v>
      </c>
      <c r="I425" s="160">
        <v>0</v>
      </c>
      <c r="J425" s="160">
        <v>0</v>
      </c>
      <c r="K425" s="160">
        <v>0</v>
      </c>
      <c r="L425" s="160">
        <v>0</v>
      </c>
      <c r="M425" s="160">
        <v>0</v>
      </c>
      <c r="N425" s="160">
        <v>0</v>
      </c>
      <c r="O425" s="160">
        <v>0</v>
      </c>
      <c r="Q425" s="73">
        <v>5</v>
      </c>
      <c r="R425" s="20" t="s">
        <v>1156</v>
      </c>
      <c r="S425" s="20" t="s">
        <v>1210</v>
      </c>
      <c r="U425" s="74">
        <f t="shared" si="230"/>
        <v>0</v>
      </c>
      <c r="V425" s="74">
        <f t="shared" si="231"/>
        <v>0</v>
      </c>
      <c r="W425" s="74">
        <f t="shared" si="232"/>
        <v>0</v>
      </c>
      <c r="X425" s="74">
        <f t="shared" si="233"/>
        <v>0</v>
      </c>
      <c r="Y425" s="74">
        <f t="shared" si="234"/>
        <v>0</v>
      </c>
      <c r="Z425" s="74">
        <f t="shared" si="235"/>
        <v>0</v>
      </c>
      <c r="AA425" s="74">
        <f t="shared" si="236"/>
        <v>0</v>
      </c>
      <c r="AB425" s="74">
        <f t="shared" si="237"/>
        <v>0</v>
      </c>
      <c r="AC425" s="74">
        <f t="shared" si="238"/>
        <v>0</v>
      </c>
      <c r="AD425" s="74">
        <f t="shared" si="239"/>
        <v>0</v>
      </c>
      <c r="AE425" s="74">
        <f t="shared" si="240"/>
        <v>0</v>
      </c>
      <c r="AF425" s="74">
        <f t="shared" si="241"/>
        <v>0</v>
      </c>
      <c r="AG425" s="74">
        <f t="shared" si="242"/>
        <v>0</v>
      </c>
      <c r="AH425" s="6" t="s">
        <v>71</v>
      </c>
    </row>
    <row r="426" spans="1:34">
      <c r="A426" s="159" t="s">
        <v>2087</v>
      </c>
      <c r="B426" s="155" t="s">
        <v>2088</v>
      </c>
      <c r="C426" s="160">
        <v>1462.85</v>
      </c>
      <c r="D426" s="160">
        <v>1689.8</v>
      </c>
      <c r="E426" s="160">
        <v>865.07</v>
      </c>
      <c r="F426" s="160">
        <v>1324.02</v>
      </c>
      <c r="G426" s="160">
        <v>527.95000000000005</v>
      </c>
      <c r="H426" s="160">
        <v>687.34</v>
      </c>
      <c r="I426" s="160">
        <v>539.74</v>
      </c>
      <c r="J426" s="160">
        <v>0</v>
      </c>
      <c r="K426" s="160">
        <v>24.56</v>
      </c>
      <c r="L426" s="160">
        <v>278.08</v>
      </c>
      <c r="M426" s="160">
        <v>216.11</v>
      </c>
      <c r="N426" s="160">
        <v>0</v>
      </c>
      <c r="O426" s="160">
        <v>7615.52</v>
      </c>
      <c r="Q426" s="73">
        <v>5</v>
      </c>
      <c r="R426" s="20" t="s">
        <v>1156</v>
      </c>
      <c r="S426" s="20" t="s">
        <v>1210</v>
      </c>
      <c r="U426" s="74">
        <f t="shared" si="230"/>
        <v>-1462.85</v>
      </c>
      <c r="V426" s="74">
        <f t="shared" si="231"/>
        <v>-1689.8</v>
      </c>
      <c r="W426" s="74">
        <f t="shared" si="232"/>
        <v>-865.07</v>
      </c>
      <c r="X426" s="74">
        <f t="shared" si="233"/>
        <v>-1324.02</v>
      </c>
      <c r="Y426" s="74">
        <f t="shared" si="234"/>
        <v>-527.95000000000005</v>
      </c>
      <c r="Z426" s="74">
        <f t="shared" si="235"/>
        <v>-687.34</v>
      </c>
      <c r="AA426" s="74">
        <f t="shared" si="236"/>
        <v>-539.74</v>
      </c>
      <c r="AB426" s="74">
        <f t="shared" si="237"/>
        <v>0</v>
      </c>
      <c r="AC426" s="74">
        <f t="shared" si="238"/>
        <v>-24.56</v>
      </c>
      <c r="AD426" s="74">
        <f t="shared" si="239"/>
        <v>-278.08</v>
      </c>
      <c r="AE426" s="74">
        <f t="shared" si="240"/>
        <v>-216.11</v>
      </c>
      <c r="AF426" s="74">
        <f t="shared" si="241"/>
        <v>0</v>
      </c>
      <c r="AG426" s="74">
        <f t="shared" si="242"/>
        <v>-7615.52</v>
      </c>
      <c r="AH426" s="6" t="s">
        <v>71</v>
      </c>
    </row>
    <row r="427" spans="1:34">
      <c r="A427" s="159" t="s">
        <v>2089</v>
      </c>
      <c r="B427" s="155" t="s">
        <v>2090</v>
      </c>
      <c r="C427" s="160">
        <v>0</v>
      </c>
      <c r="D427" s="160">
        <v>0</v>
      </c>
      <c r="E427" s="160">
        <v>0</v>
      </c>
      <c r="F427" s="160">
        <v>0</v>
      </c>
      <c r="G427" s="160">
        <v>0</v>
      </c>
      <c r="H427" s="160">
        <v>0</v>
      </c>
      <c r="I427" s="160">
        <v>0</v>
      </c>
      <c r="J427" s="160">
        <v>0</v>
      </c>
      <c r="K427" s="160">
        <v>0</v>
      </c>
      <c r="L427" s="160">
        <v>0</v>
      </c>
      <c r="M427" s="160">
        <v>0</v>
      </c>
      <c r="N427" s="160">
        <v>0</v>
      </c>
      <c r="O427" s="160">
        <v>0</v>
      </c>
      <c r="Q427" s="73">
        <v>5</v>
      </c>
      <c r="R427" s="20" t="s">
        <v>1156</v>
      </c>
      <c r="S427" s="20" t="s">
        <v>1210</v>
      </c>
      <c r="U427" s="74">
        <f t="shared" si="230"/>
        <v>0</v>
      </c>
      <c r="V427" s="74">
        <f t="shared" si="231"/>
        <v>0</v>
      </c>
      <c r="W427" s="74">
        <f t="shared" si="232"/>
        <v>0</v>
      </c>
      <c r="X427" s="74">
        <f t="shared" si="233"/>
        <v>0</v>
      </c>
      <c r="Y427" s="74">
        <f t="shared" si="234"/>
        <v>0</v>
      </c>
      <c r="Z427" s="74">
        <f t="shared" si="235"/>
        <v>0</v>
      </c>
      <c r="AA427" s="74">
        <f t="shared" si="236"/>
        <v>0</v>
      </c>
      <c r="AB427" s="74">
        <f t="shared" si="237"/>
        <v>0</v>
      </c>
      <c r="AC427" s="74">
        <f t="shared" si="238"/>
        <v>0</v>
      </c>
      <c r="AD427" s="74">
        <f t="shared" si="239"/>
        <v>0</v>
      </c>
      <c r="AE427" s="74">
        <f t="shared" si="240"/>
        <v>0</v>
      </c>
      <c r="AF427" s="74">
        <f t="shared" si="241"/>
        <v>0</v>
      </c>
      <c r="AG427" s="74">
        <f t="shared" si="242"/>
        <v>0</v>
      </c>
      <c r="AH427" s="6" t="s">
        <v>71</v>
      </c>
    </row>
    <row r="428" spans="1:34">
      <c r="A428" s="159" t="s">
        <v>2091</v>
      </c>
      <c r="B428" s="155" t="s">
        <v>2092</v>
      </c>
      <c r="C428" s="160">
        <v>0</v>
      </c>
      <c r="D428" s="160">
        <v>0</v>
      </c>
      <c r="E428" s="160">
        <v>0</v>
      </c>
      <c r="F428" s="160">
        <v>0</v>
      </c>
      <c r="G428" s="160">
        <v>0</v>
      </c>
      <c r="H428" s="160">
        <v>0</v>
      </c>
      <c r="I428" s="160">
        <v>0</v>
      </c>
      <c r="J428" s="160">
        <v>0</v>
      </c>
      <c r="K428" s="160">
        <v>0</v>
      </c>
      <c r="L428" s="160">
        <v>0</v>
      </c>
      <c r="M428" s="160">
        <v>0</v>
      </c>
      <c r="N428" s="160">
        <v>0</v>
      </c>
      <c r="O428" s="160">
        <v>0</v>
      </c>
      <c r="Q428" s="73">
        <v>5</v>
      </c>
      <c r="R428" s="20" t="s">
        <v>1156</v>
      </c>
      <c r="S428" s="20" t="s">
        <v>1210</v>
      </c>
      <c r="U428" s="74">
        <f t="shared" si="230"/>
        <v>0</v>
      </c>
      <c r="V428" s="74">
        <f t="shared" si="231"/>
        <v>0</v>
      </c>
      <c r="W428" s="74">
        <f t="shared" si="232"/>
        <v>0</v>
      </c>
      <c r="X428" s="74">
        <f t="shared" si="233"/>
        <v>0</v>
      </c>
      <c r="Y428" s="74">
        <f t="shared" si="234"/>
        <v>0</v>
      </c>
      <c r="Z428" s="74">
        <f t="shared" si="235"/>
        <v>0</v>
      </c>
      <c r="AA428" s="74">
        <f t="shared" si="236"/>
        <v>0</v>
      </c>
      <c r="AB428" s="74">
        <f t="shared" si="237"/>
        <v>0</v>
      </c>
      <c r="AC428" s="74">
        <f t="shared" si="238"/>
        <v>0</v>
      </c>
      <c r="AD428" s="74">
        <f t="shared" si="239"/>
        <v>0</v>
      </c>
      <c r="AE428" s="74">
        <f t="shared" si="240"/>
        <v>0</v>
      </c>
      <c r="AF428" s="74">
        <f t="shared" si="241"/>
        <v>0</v>
      </c>
      <c r="AG428" s="74">
        <f t="shared" si="242"/>
        <v>0</v>
      </c>
      <c r="AH428" s="6" t="s">
        <v>71</v>
      </c>
    </row>
    <row r="429" spans="1:34">
      <c r="A429" s="159" t="s">
        <v>2093</v>
      </c>
      <c r="B429" s="155" t="s">
        <v>2094</v>
      </c>
      <c r="C429" s="160">
        <v>1960</v>
      </c>
      <c r="D429" s="160">
        <v>300</v>
      </c>
      <c r="E429" s="160">
        <v>1700</v>
      </c>
      <c r="F429" s="160">
        <v>1740</v>
      </c>
      <c r="G429" s="160">
        <v>1480</v>
      </c>
      <c r="H429" s="160">
        <v>1760</v>
      </c>
      <c r="I429" s="160">
        <v>1160</v>
      </c>
      <c r="J429" s="160">
        <v>900</v>
      </c>
      <c r="K429" s="160">
        <v>900</v>
      </c>
      <c r="L429" s="160">
        <v>600</v>
      </c>
      <c r="M429" s="160">
        <v>300</v>
      </c>
      <c r="N429" s="160">
        <v>300</v>
      </c>
      <c r="O429" s="160">
        <v>13100</v>
      </c>
      <c r="Q429" s="73">
        <v>5</v>
      </c>
      <c r="R429" s="20" t="s">
        <v>1156</v>
      </c>
      <c r="S429" s="20" t="s">
        <v>1210</v>
      </c>
      <c r="U429" s="74">
        <f t="shared" si="230"/>
        <v>-1960</v>
      </c>
      <c r="V429" s="74">
        <f t="shared" si="231"/>
        <v>-300</v>
      </c>
      <c r="W429" s="74">
        <f t="shared" si="232"/>
        <v>-1700</v>
      </c>
      <c r="X429" s="74">
        <f t="shared" si="233"/>
        <v>-1740</v>
      </c>
      <c r="Y429" s="74">
        <f t="shared" si="234"/>
        <v>-1480</v>
      </c>
      <c r="Z429" s="74">
        <f t="shared" si="235"/>
        <v>-1760</v>
      </c>
      <c r="AA429" s="74">
        <f t="shared" si="236"/>
        <v>-1160</v>
      </c>
      <c r="AB429" s="74">
        <f t="shared" si="237"/>
        <v>-900</v>
      </c>
      <c r="AC429" s="74">
        <f t="shared" si="238"/>
        <v>-900</v>
      </c>
      <c r="AD429" s="74">
        <f t="shared" si="239"/>
        <v>-600</v>
      </c>
      <c r="AE429" s="74">
        <f t="shared" si="240"/>
        <v>-300</v>
      </c>
      <c r="AF429" s="74">
        <f t="shared" si="241"/>
        <v>-300</v>
      </c>
      <c r="AG429" s="74">
        <f t="shared" si="242"/>
        <v>-13100</v>
      </c>
      <c r="AH429" s="6" t="s">
        <v>71</v>
      </c>
    </row>
    <row r="430" spans="1:34">
      <c r="A430" s="159" t="s">
        <v>2095</v>
      </c>
      <c r="B430" s="155" t="s">
        <v>2096</v>
      </c>
      <c r="C430" s="160">
        <v>1500</v>
      </c>
      <c r="D430" s="160">
        <v>300</v>
      </c>
      <c r="E430" s="160">
        <v>1500</v>
      </c>
      <c r="F430" s="160">
        <v>1500</v>
      </c>
      <c r="G430" s="160">
        <v>2150</v>
      </c>
      <c r="H430" s="160">
        <v>1250</v>
      </c>
      <c r="I430" s="160">
        <v>900</v>
      </c>
      <c r="J430" s="160">
        <v>600</v>
      </c>
      <c r="K430" s="160">
        <v>880</v>
      </c>
      <c r="L430" s="160">
        <v>600</v>
      </c>
      <c r="M430" s="160">
        <v>600</v>
      </c>
      <c r="N430" s="160">
        <v>1000</v>
      </c>
      <c r="O430" s="160">
        <v>12780</v>
      </c>
      <c r="Q430" s="73">
        <v>5</v>
      </c>
      <c r="R430" s="20" t="s">
        <v>1156</v>
      </c>
      <c r="S430" s="20" t="s">
        <v>1210</v>
      </c>
      <c r="U430" s="74">
        <f t="shared" si="230"/>
        <v>-1500</v>
      </c>
      <c r="V430" s="74">
        <f t="shared" si="231"/>
        <v>-300</v>
      </c>
      <c r="W430" s="74">
        <f t="shared" si="232"/>
        <v>-1500</v>
      </c>
      <c r="X430" s="74">
        <f t="shared" si="233"/>
        <v>-1500</v>
      </c>
      <c r="Y430" s="74">
        <f t="shared" si="234"/>
        <v>-2150</v>
      </c>
      <c r="Z430" s="74">
        <f t="shared" si="235"/>
        <v>-1250</v>
      </c>
      <c r="AA430" s="74">
        <f t="shared" si="236"/>
        <v>-900</v>
      </c>
      <c r="AB430" s="74">
        <f t="shared" si="237"/>
        <v>-600</v>
      </c>
      <c r="AC430" s="74">
        <f t="shared" si="238"/>
        <v>-880</v>
      </c>
      <c r="AD430" s="74">
        <f t="shared" si="239"/>
        <v>-600</v>
      </c>
      <c r="AE430" s="74">
        <f t="shared" si="240"/>
        <v>-600</v>
      </c>
      <c r="AF430" s="74">
        <f t="shared" si="241"/>
        <v>-1000</v>
      </c>
      <c r="AG430" s="74">
        <f t="shared" si="242"/>
        <v>-12780</v>
      </c>
      <c r="AH430" s="6" t="s">
        <v>71</v>
      </c>
    </row>
    <row r="431" spans="1:34">
      <c r="A431" s="159" t="s">
        <v>2097</v>
      </c>
      <c r="B431" s="155" t="s">
        <v>2098</v>
      </c>
      <c r="C431" s="160">
        <v>2460</v>
      </c>
      <c r="D431" s="160">
        <v>260</v>
      </c>
      <c r="E431" s="160">
        <v>1040</v>
      </c>
      <c r="F431" s="160">
        <v>1040</v>
      </c>
      <c r="G431" s="160">
        <v>3900</v>
      </c>
      <c r="H431" s="160">
        <v>1300</v>
      </c>
      <c r="I431" s="160">
        <v>260</v>
      </c>
      <c r="J431" s="160">
        <v>2180</v>
      </c>
      <c r="K431" s="160">
        <v>2240</v>
      </c>
      <c r="L431" s="160">
        <v>1120</v>
      </c>
      <c r="M431" s="160">
        <v>280</v>
      </c>
      <c r="N431" s="160">
        <v>560</v>
      </c>
      <c r="O431" s="160">
        <v>16640</v>
      </c>
      <c r="Q431" s="73">
        <v>5</v>
      </c>
      <c r="R431" s="20" t="s">
        <v>1156</v>
      </c>
      <c r="S431" s="20" t="s">
        <v>1210</v>
      </c>
      <c r="U431" s="74">
        <f t="shared" si="230"/>
        <v>-2460</v>
      </c>
      <c r="V431" s="74">
        <f t="shared" si="231"/>
        <v>-260</v>
      </c>
      <c r="W431" s="74">
        <f t="shared" si="232"/>
        <v>-1040</v>
      </c>
      <c r="X431" s="74">
        <f t="shared" si="233"/>
        <v>-1040</v>
      </c>
      <c r="Y431" s="74">
        <f t="shared" si="234"/>
        <v>-3900</v>
      </c>
      <c r="Z431" s="74">
        <f t="shared" si="235"/>
        <v>-1300</v>
      </c>
      <c r="AA431" s="74">
        <f t="shared" si="236"/>
        <v>-260</v>
      </c>
      <c r="AB431" s="74">
        <f t="shared" si="237"/>
        <v>-2180</v>
      </c>
      <c r="AC431" s="74">
        <f t="shared" si="238"/>
        <v>-2240</v>
      </c>
      <c r="AD431" s="74">
        <f t="shared" si="239"/>
        <v>-1120</v>
      </c>
      <c r="AE431" s="74">
        <f t="shared" si="240"/>
        <v>-280</v>
      </c>
      <c r="AF431" s="74">
        <f t="shared" si="241"/>
        <v>-560</v>
      </c>
      <c r="AG431" s="74">
        <f t="shared" si="242"/>
        <v>-16640</v>
      </c>
      <c r="AH431" s="6" t="s">
        <v>71</v>
      </c>
    </row>
    <row r="432" spans="1:34">
      <c r="A432" s="159" t="s">
        <v>2099</v>
      </c>
      <c r="B432" s="155" t="s">
        <v>2100</v>
      </c>
      <c r="C432" s="160">
        <v>0</v>
      </c>
      <c r="D432" s="160">
        <v>0</v>
      </c>
      <c r="E432" s="160">
        <v>0</v>
      </c>
      <c r="F432" s="160">
        <v>0</v>
      </c>
      <c r="G432" s="160">
        <v>0</v>
      </c>
      <c r="H432" s="160">
        <v>0</v>
      </c>
      <c r="I432" s="160">
        <v>0</v>
      </c>
      <c r="J432" s="160">
        <v>0</v>
      </c>
      <c r="K432" s="160">
        <v>0</v>
      </c>
      <c r="L432" s="160">
        <v>0</v>
      </c>
      <c r="M432" s="160">
        <v>0</v>
      </c>
      <c r="N432" s="160">
        <v>0</v>
      </c>
      <c r="O432" s="160">
        <v>0</v>
      </c>
      <c r="Q432" s="73">
        <v>5</v>
      </c>
      <c r="R432" s="20" t="s">
        <v>1156</v>
      </c>
      <c r="S432" s="20" t="s">
        <v>1210</v>
      </c>
      <c r="U432" s="74">
        <f t="shared" si="230"/>
        <v>0</v>
      </c>
      <c r="V432" s="74">
        <f t="shared" si="231"/>
        <v>0</v>
      </c>
      <c r="W432" s="74">
        <f t="shared" si="232"/>
        <v>0</v>
      </c>
      <c r="X432" s="74">
        <f t="shared" si="233"/>
        <v>0</v>
      </c>
      <c r="Y432" s="74">
        <f t="shared" si="234"/>
        <v>0</v>
      </c>
      <c r="Z432" s="74">
        <f t="shared" si="235"/>
        <v>0</v>
      </c>
      <c r="AA432" s="74">
        <f t="shared" si="236"/>
        <v>0</v>
      </c>
      <c r="AB432" s="74">
        <f t="shared" si="237"/>
        <v>0</v>
      </c>
      <c r="AC432" s="74">
        <f t="shared" si="238"/>
        <v>0</v>
      </c>
      <c r="AD432" s="74">
        <f t="shared" si="239"/>
        <v>0</v>
      </c>
      <c r="AE432" s="74">
        <f t="shared" si="240"/>
        <v>0</v>
      </c>
      <c r="AF432" s="74">
        <f t="shared" si="241"/>
        <v>0</v>
      </c>
      <c r="AG432" s="74">
        <f t="shared" si="242"/>
        <v>0</v>
      </c>
      <c r="AH432" s="6" t="s">
        <v>71</v>
      </c>
    </row>
    <row r="433" spans="1:34">
      <c r="A433" s="159" t="s">
        <v>2101</v>
      </c>
      <c r="B433" s="155" t="s">
        <v>2102</v>
      </c>
      <c r="C433" s="160">
        <v>288.33999999999997</v>
      </c>
      <c r="D433" s="160">
        <v>956.77</v>
      </c>
      <c r="E433" s="160">
        <v>238.27</v>
      </c>
      <c r="F433" s="160">
        <v>805.71</v>
      </c>
      <c r="G433" s="160">
        <v>571.76</v>
      </c>
      <c r="H433" s="160">
        <v>572.57000000000005</v>
      </c>
      <c r="I433" s="160">
        <v>818.16</v>
      </c>
      <c r="J433" s="160">
        <v>0</v>
      </c>
      <c r="K433" s="160">
        <v>220.47</v>
      </c>
      <c r="L433" s="160">
        <v>0</v>
      </c>
      <c r="M433" s="160">
        <v>0</v>
      </c>
      <c r="N433" s="160">
        <v>577.41999999999996</v>
      </c>
      <c r="O433" s="160">
        <v>5049.47</v>
      </c>
      <c r="Q433" s="73">
        <v>5</v>
      </c>
      <c r="R433" s="20" t="s">
        <v>1156</v>
      </c>
      <c r="S433" s="20" t="s">
        <v>1210</v>
      </c>
      <c r="U433" s="74">
        <f t="shared" si="230"/>
        <v>-288.33999999999997</v>
      </c>
      <c r="V433" s="74">
        <f t="shared" si="231"/>
        <v>-956.77</v>
      </c>
      <c r="W433" s="74">
        <f t="shared" si="232"/>
        <v>-238.27</v>
      </c>
      <c r="X433" s="74">
        <f t="shared" si="233"/>
        <v>-805.71</v>
      </c>
      <c r="Y433" s="74">
        <f t="shared" si="234"/>
        <v>-571.76</v>
      </c>
      <c r="Z433" s="74">
        <f t="shared" si="235"/>
        <v>-572.57000000000005</v>
      </c>
      <c r="AA433" s="74">
        <f t="shared" si="236"/>
        <v>-818.16</v>
      </c>
      <c r="AB433" s="74">
        <f t="shared" si="237"/>
        <v>0</v>
      </c>
      <c r="AC433" s="74">
        <f t="shared" si="238"/>
        <v>-220.47</v>
      </c>
      <c r="AD433" s="74">
        <f t="shared" si="239"/>
        <v>0</v>
      </c>
      <c r="AE433" s="74">
        <f t="shared" si="240"/>
        <v>0</v>
      </c>
      <c r="AF433" s="74">
        <f t="shared" si="241"/>
        <v>-577.41999999999996</v>
      </c>
      <c r="AG433" s="74">
        <f t="shared" si="242"/>
        <v>-5049.47</v>
      </c>
      <c r="AH433" s="6" t="s">
        <v>71</v>
      </c>
    </row>
    <row r="434" spans="1:34">
      <c r="A434" s="159" t="s">
        <v>2103</v>
      </c>
      <c r="B434" s="155" t="s">
        <v>2104</v>
      </c>
      <c r="C434" s="160">
        <v>0</v>
      </c>
      <c r="D434" s="160">
        <v>0</v>
      </c>
      <c r="E434" s="160">
        <v>0</v>
      </c>
      <c r="F434" s="160">
        <v>0</v>
      </c>
      <c r="G434" s="160">
        <v>0</v>
      </c>
      <c r="H434" s="160">
        <v>0</v>
      </c>
      <c r="I434" s="160">
        <v>0</v>
      </c>
      <c r="J434" s="160">
        <v>0</v>
      </c>
      <c r="K434" s="160">
        <v>0</v>
      </c>
      <c r="L434" s="160">
        <v>0</v>
      </c>
      <c r="M434" s="160">
        <v>0</v>
      </c>
      <c r="N434" s="160">
        <v>0</v>
      </c>
      <c r="O434" s="160">
        <v>0</v>
      </c>
      <c r="Q434" s="73">
        <v>5</v>
      </c>
      <c r="R434" s="20" t="s">
        <v>1156</v>
      </c>
      <c r="S434" s="20" t="s">
        <v>1210</v>
      </c>
      <c r="U434" s="74">
        <f t="shared" si="230"/>
        <v>0</v>
      </c>
      <c r="V434" s="74">
        <f t="shared" si="231"/>
        <v>0</v>
      </c>
      <c r="W434" s="74">
        <f t="shared" si="232"/>
        <v>0</v>
      </c>
      <c r="X434" s="74">
        <f t="shared" si="233"/>
        <v>0</v>
      </c>
      <c r="Y434" s="74">
        <f t="shared" si="234"/>
        <v>0</v>
      </c>
      <c r="Z434" s="74">
        <f t="shared" si="235"/>
        <v>0</v>
      </c>
      <c r="AA434" s="74">
        <f t="shared" si="236"/>
        <v>0</v>
      </c>
      <c r="AB434" s="74">
        <f t="shared" si="237"/>
        <v>0</v>
      </c>
      <c r="AC434" s="74">
        <f t="shared" si="238"/>
        <v>0</v>
      </c>
      <c r="AD434" s="74">
        <f t="shared" si="239"/>
        <v>0</v>
      </c>
      <c r="AE434" s="74">
        <f t="shared" si="240"/>
        <v>0</v>
      </c>
      <c r="AF434" s="74">
        <f t="shared" si="241"/>
        <v>0</v>
      </c>
      <c r="AG434" s="74">
        <f t="shared" si="242"/>
        <v>0</v>
      </c>
      <c r="AH434" s="6" t="s">
        <v>71</v>
      </c>
    </row>
    <row r="435" spans="1:34">
      <c r="A435" s="159" t="s">
        <v>2105</v>
      </c>
      <c r="B435" s="155" t="s">
        <v>2106</v>
      </c>
      <c r="C435" s="160">
        <v>0</v>
      </c>
      <c r="D435" s="160">
        <v>0</v>
      </c>
      <c r="E435" s="160">
        <v>0</v>
      </c>
      <c r="F435" s="160">
        <v>0</v>
      </c>
      <c r="G435" s="160">
        <v>0</v>
      </c>
      <c r="H435" s="160">
        <v>0</v>
      </c>
      <c r="I435" s="160">
        <v>0</v>
      </c>
      <c r="J435" s="160">
        <v>0</v>
      </c>
      <c r="K435" s="160">
        <v>0</v>
      </c>
      <c r="L435" s="160">
        <v>0</v>
      </c>
      <c r="M435" s="160">
        <v>0</v>
      </c>
      <c r="N435" s="160">
        <v>0</v>
      </c>
      <c r="O435" s="160">
        <v>0</v>
      </c>
      <c r="Q435" s="73">
        <v>5</v>
      </c>
      <c r="R435" s="20" t="s">
        <v>1156</v>
      </c>
      <c r="S435" s="20" t="s">
        <v>1210</v>
      </c>
      <c r="U435" s="74">
        <f t="shared" si="230"/>
        <v>0</v>
      </c>
      <c r="V435" s="74">
        <f t="shared" si="231"/>
        <v>0</v>
      </c>
      <c r="W435" s="74">
        <f t="shared" si="232"/>
        <v>0</v>
      </c>
      <c r="X435" s="74">
        <f t="shared" si="233"/>
        <v>0</v>
      </c>
      <c r="Y435" s="74">
        <f t="shared" si="234"/>
        <v>0</v>
      </c>
      <c r="Z435" s="74">
        <f t="shared" si="235"/>
        <v>0</v>
      </c>
      <c r="AA435" s="74">
        <f t="shared" si="236"/>
        <v>0</v>
      </c>
      <c r="AB435" s="74">
        <f t="shared" si="237"/>
        <v>0</v>
      </c>
      <c r="AC435" s="74">
        <f t="shared" si="238"/>
        <v>0</v>
      </c>
      <c r="AD435" s="74">
        <f t="shared" si="239"/>
        <v>0</v>
      </c>
      <c r="AE435" s="74">
        <f t="shared" si="240"/>
        <v>0</v>
      </c>
      <c r="AF435" s="74">
        <f t="shared" si="241"/>
        <v>0</v>
      </c>
      <c r="AG435" s="74">
        <f t="shared" si="242"/>
        <v>0</v>
      </c>
      <c r="AH435" s="6" t="s">
        <v>71</v>
      </c>
    </row>
    <row r="436" spans="1:34">
      <c r="A436" s="159" t="s">
        <v>2107</v>
      </c>
      <c r="B436" s="155" t="s">
        <v>2108</v>
      </c>
      <c r="C436" s="160">
        <v>0</v>
      </c>
      <c r="D436" s="160">
        <v>0</v>
      </c>
      <c r="E436" s="160">
        <v>0</v>
      </c>
      <c r="F436" s="160">
        <v>300</v>
      </c>
      <c r="G436" s="160">
        <v>0</v>
      </c>
      <c r="H436" s="160">
        <v>0</v>
      </c>
      <c r="I436" s="160">
        <v>0</v>
      </c>
      <c r="J436" s="160">
        <v>0</v>
      </c>
      <c r="K436" s="160">
        <v>0</v>
      </c>
      <c r="L436" s="160">
        <v>0</v>
      </c>
      <c r="M436" s="160">
        <v>0</v>
      </c>
      <c r="N436" s="160">
        <v>0</v>
      </c>
      <c r="O436" s="160">
        <v>300</v>
      </c>
      <c r="Q436" s="73">
        <v>5</v>
      </c>
      <c r="R436" s="20" t="s">
        <v>1156</v>
      </c>
      <c r="S436" s="20" t="s">
        <v>1210</v>
      </c>
      <c r="U436" s="74">
        <f t="shared" si="230"/>
        <v>0</v>
      </c>
      <c r="V436" s="74">
        <f t="shared" si="231"/>
        <v>0</v>
      </c>
      <c r="W436" s="74">
        <f t="shared" si="232"/>
        <v>0</v>
      </c>
      <c r="X436" s="74">
        <f t="shared" si="233"/>
        <v>-300</v>
      </c>
      <c r="Y436" s="74">
        <f t="shared" si="234"/>
        <v>0</v>
      </c>
      <c r="Z436" s="74">
        <f t="shared" si="235"/>
        <v>0</v>
      </c>
      <c r="AA436" s="74">
        <f t="shared" si="236"/>
        <v>0</v>
      </c>
      <c r="AB436" s="74">
        <f t="shared" si="237"/>
        <v>0</v>
      </c>
      <c r="AC436" s="74">
        <f t="shared" si="238"/>
        <v>0</v>
      </c>
      <c r="AD436" s="74">
        <f t="shared" si="239"/>
        <v>0</v>
      </c>
      <c r="AE436" s="74">
        <f t="shared" si="240"/>
        <v>0</v>
      </c>
      <c r="AF436" s="74">
        <f t="shared" si="241"/>
        <v>0</v>
      </c>
      <c r="AG436" s="74">
        <f t="shared" si="242"/>
        <v>-300</v>
      </c>
      <c r="AH436" s="6" t="s">
        <v>71</v>
      </c>
    </row>
    <row r="437" spans="1:34">
      <c r="A437" s="159" t="s">
        <v>2109</v>
      </c>
      <c r="B437" s="155" t="s">
        <v>2110</v>
      </c>
      <c r="C437" s="160">
        <v>-6901.09</v>
      </c>
      <c r="D437" s="160">
        <v>0</v>
      </c>
      <c r="E437" s="160">
        <v>59.72</v>
      </c>
      <c r="F437" s="160">
        <v>0</v>
      </c>
      <c r="G437" s="160">
        <v>0</v>
      </c>
      <c r="H437" s="160">
        <v>0</v>
      </c>
      <c r="I437" s="160">
        <v>0</v>
      </c>
      <c r="J437" s="160">
        <v>0</v>
      </c>
      <c r="K437" s="160">
        <v>0</v>
      </c>
      <c r="L437" s="160">
        <v>0</v>
      </c>
      <c r="M437" s="160">
        <v>0</v>
      </c>
      <c r="N437" s="160">
        <v>2102.14</v>
      </c>
      <c r="O437" s="160">
        <v>-4739.2299999999996</v>
      </c>
      <c r="Q437" s="73">
        <v>5</v>
      </c>
      <c r="R437" s="20" t="s">
        <v>1156</v>
      </c>
      <c r="S437" s="20" t="s">
        <v>1210</v>
      </c>
      <c r="U437" s="74">
        <f t="shared" si="230"/>
        <v>6901.09</v>
      </c>
      <c r="V437" s="74">
        <f t="shared" si="231"/>
        <v>0</v>
      </c>
      <c r="W437" s="74">
        <f t="shared" si="232"/>
        <v>-59.72</v>
      </c>
      <c r="X437" s="74">
        <f t="shared" si="233"/>
        <v>0</v>
      </c>
      <c r="Y437" s="74">
        <f t="shared" si="234"/>
        <v>0</v>
      </c>
      <c r="Z437" s="74">
        <f t="shared" si="235"/>
        <v>0</v>
      </c>
      <c r="AA437" s="74">
        <f t="shared" si="236"/>
        <v>0</v>
      </c>
      <c r="AB437" s="74">
        <f t="shared" si="237"/>
        <v>0</v>
      </c>
      <c r="AC437" s="74">
        <f t="shared" si="238"/>
        <v>0</v>
      </c>
      <c r="AD437" s="74">
        <f t="shared" si="239"/>
        <v>0</v>
      </c>
      <c r="AE437" s="74">
        <f t="shared" si="240"/>
        <v>0</v>
      </c>
      <c r="AF437" s="74">
        <f t="shared" si="241"/>
        <v>-2102.14</v>
      </c>
      <c r="AG437" s="74">
        <f t="shared" si="242"/>
        <v>4739.2299999999996</v>
      </c>
      <c r="AH437" s="6" t="s">
        <v>71</v>
      </c>
    </row>
    <row r="438" spans="1:34">
      <c r="A438" s="159" t="s">
        <v>2111</v>
      </c>
      <c r="B438" s="155" t="s">
        <v>2112</v>
      </c>
      <c r="C438" s="160">
        <v>0</v>
      </c>
      <c r="D438" s="160">
        <v>0</v>
      </c>
      <c r="E438" s="160">
        <v>0</v>
      </c>
      <c r="F438" s="160">
        <v>0</v>
      </c>
      <c r="G438" s="160">
        <v>0</v>
      </c>
      <c r="H438" s="160">
        <v>0</v>
      </c>
      <c r="I438" s="160">
        <v>0</v>
      </c>
      <c r="J438" s="160">
        <v>0</v>
      </c>
      <c r="K438" s="160">
        <v>0</v>
      </c>
      <c r="L438" s="160">
        <v>0</v>
      </c>
      <c r="M438" s="160">
        <v>0</v>
      </c>
      <c r="N438" s="160">
        <v>0</v>
      </c>
      <c r="O438" s="160">
        <v>0</v>
      </c>
      <c r="Q438" s="73">
        <v>5</v>
      </c>
      <c r="R438" s="20" t="s">
        <v>1156</v>
      </c>
      <c r="S438" s="20" t="s">
        <v>1210</v>
      </c>
      <c r="U438" s="74">
        <f t="shared" si="230"/>
        <v>0</v>
      </c>
      <c r="V438" s="74">
        <f t="shared" si="231"/>
        <v>0</v>
      </c>
      <c r="W438" s="74">
        <f t="shared" si="232"/>
        <v>0</v>
      </c>
      <c r="X438" s="74">
        <f t="shared" si="233"/>
        <v>0</v>
      </c>
      <c r="Y438" s="74">
        <f t="shared" si="234"/>
        <v>0</v>
      </c>
      <c r="Z438" s="74">
        <f t="shared" si="235"/>
        <v>0</v>
      </c>
      <c r="AA438" s="74">
        <f t="shared" si="236"/>
        <v>0</v>
      </c>
      <c r="AB438" s="74">
        <f t="shared" si="237"/>
        <v>0</v>
      </c>
      <c r="AC438" s="74">
        <f t="shared" si="238"/>
        <v>0</v>
      </c>
      <c r="AD438" s="74">
        <f t="shared" si="239"/>
        <v>0</v>
      </c>
      <c r="AE438" s="74">
        <f t="shared" si="240"/>
        <v>0</v>
      </c>
      <c r="AF438" s="74">
        <f t="shared" si="241"/>
        <v>0</v>
      </c>
      <c r="AG438" s="74">
        <f t="shared" si="242"/>
        <v>0</v>
      </c>
      <c r="AH438" s="6" t="s">
        <v>71</v>
      </c>
    </row>
    <row r="439" spans="1:34">
      <c r="A439" s="159" t="s">
        <v>2113</v>
      </c>
      <c r="B439" s="155" t="s">
        <v>2114</v>
      </c>
      <c r="C439" s="160">
        <v>2507.52</v>
      </c>
      <c r="D439" s="160">
        <v>0</v>
      </c>
      <c r="E439" s="160">
        <v>7226.99</v>
      </c>
      <c r="F439" s="160">
        <v>15363.06</v>
      </c>
      <c r="G439" s="160">
        <v>14232.27</v>
      </c>
      <c r="H439" s="160">
        <v>4041.92</v>
      </c>
      <c r="I439" s="160">
        <v>2653.67</v>
      </c>
      <c r="J439" s="160">
        <v>1677.84</v>
      </c>
      <c r="K439" s="160">
        <v>0</v>
      </c>
      <c r="L439" s="160">
        <v>1456</v>
      </c>
      <c r="M439" s="160">
        <v>7518.84</v>
      </c>
      <c r="N439" s="160">
        <v>2445.37</v>
      </c>
      <c r="O439" s="160">
        <v>59123.48</v>
      </c>
      <c r="Q439" s="73">
        <v>5</v>
      </c>
      <c r="R439" s="20" t="s">
        <v>1156</v>
      </c>
      <c r="S439" s="20" t="s">
        <v>1210</v>
      </c>
      <c r="U439" s="74">
        <f t="shared" si="230"/>
        <v>-2507.52</v>
      </c>
      <c r="V439" s="74">
        <f t="shared" si="231"/>
        <v>0</v>
      </c>
      <c r="W439" s="74">
        <f t="shared" si="232"/>
        <v>-7226.99</v>
      </c>
      <c r="X439" s="74">
        <f t="shared" si="233"/>
        <v>-15363.06</v>
      </c>
      <c r="Y439" s="74">
        <f t="shared" si="234"/>
        <v>-14232.27</v>
      </c>
      <c r="Z439" s="74">
        <f t="shared" si="235"/>
        <v>-4041.92</v>
      </c>
      <c r="AA439" s="74">
        <f t="shared" si="236"/>
        <v>-2653.67</v>
      </c>
      <c r="AB439" s="74">
        <f t="shared" si="237"/>
        <v>-1677.84</v>
      </c>
      <c r="AC439" s="74">
        <f t="shared" si="238"/>
        <v>0</v>
      </c>
      <c r="AD439" s="74">
        <f t="shared" si="239"/>
        <v>-1456</v>
      </c>
      <c r="AE439" s="74">
        <f t="shared" si="240"/>
        <v>-7518.84</v>
      </c>
      <c r="AF439" s="74">
        <f t="shared" si="241"/>
        <v>-2445.37</v>
      </c>
      <c r="AG439" s="74">
        <f t="shared" si="242"/>
        <v>-59123.48</v>
      </c>
      <c r="AH439" s="6" t="s">
        <v>71</v>
      </c>
    </row>
    <row r="440" spans="1:34">
      <c r="A440" s="159" t="s">
        <v>2115</v>
      </c>
      <c r="B440" s="155" t="s">
        <v>2116</v>
      </c>
      <c r="C440" s="160">
        <v>0</v>
      </c>
      <c r="D440" s="160">
        <v>0</v>
      </c>
      <c r="E440" s="160">
        <v>0</v>
      </c>
      <c r="F440" s="160">
        <v>0</v>
      </c>
      <c r="G440" s="160">
        <v>0</v>
      </c>
      <c r="H440" s="160">
        <v>0</v>
      </c>
      <c r="I440" s="160">
        <v>0</v>
      </c>
      <c r="J440" s="160">
        <v>0</v>
      </c>
      <c r="K440" s="160">
        <v>0</v>
      </c>
      <c r="L440" s="160">
        <v>0</v>
      </c>
      <c r="M440" s="160">
        <v>0</v>
      </c>
      <c r="N440" s="160">
        <v>0</v>
      </c>
      <c r="O440" s="160">
        <v>0</v>
      </c>
      <c r="Q440" s="73">
        <v>5</v>
      </c>
      <c r="R440" s="20" t="s">
        <v>1156</v>
      </c>
      <c r="S440" s="20" t="s">
        <v>1210</v>
      </c>
      <c r="U440" s="74">
        <f t="shared" si="230"/>
        <v>0</v>
      </c>
      <c r="V440" s="74">
        <f t="shared" si="231"/>
        <v>0</v>
      </c>
      <c r="W440" s="74">
        <f t="shared" si="232"/>
        <v>0</v>
      </c>
      <c r="X440" s="74">
        <f t="shared" si="233"/>
        <v>0</v>
      </c>
      <c r="Y440" s="74">
        <f t="shared" si="234"/>
        <v>0</v>
      </c>
      <c r="Z440" s="74">
        <f t="shared" si="235"/>
        <v>0</v>
      </c>
      <c r="AA440" s="74">
        <f t="shared" si="236"/>
        <v>0</v>
      </c>
      <c r="AB440" s="74">
        <f t="shared" si="237"/>
        <v>0</v>
      </c>
      <c r="AC440" s="74">
        <f t="shared" si="238"/>
        <v>0</v>
      </c>
      <c r="AD440" s="74">
        <f t="shared" si="239"/>
        <v>0</v>
      </c>
      <c r="AE440" s="74">
        <f t="shared" si="240"/>
        <v>0</v>
      </c>
      <c r="AF440" s="74">
        <f t="shared" si="241"/>
        <v>0</v>
      </c>
      <c r="AG440" s="74">
        <f t="shared" si="242"/>
        <v>0</v>
      </c>
      <c r="AH440" s="6" t="s">
        <v>71</v>
      </c>
    </row>
    <row r="441" spans="1:34">
      <c r="A441" s="159" t="s">
        <v>2117</v>
      </c>
      <c r="B441" s="155" t="s">
        <v>2118</v>
      </c>
      <c r="C441" s="160">
        <v>0</v>
      </c>
      <c r="D441" s="160">
        <v>0</v>
      </c>
      <c r="E441" s="160">
        <v>0</v>
      </c>
      <c r="F441" s="160">
        <v>0</v>
      </c>
      <c r="G441" s="160">
        <v>0</v>
      </c>
      <c r="H441" s="160">
        <v>0</v>
      </c>
      <c r="I441" s="160">
        <v>0</v>
      </c>
      <c r="J441" s="160">
        <v>0</v>
      </c>
      <c r="K441" s="160">
        <v>0</v>
      </c>
      <c r="L441" s="160">
        <v>0</v>
      </c>
      <c r="M441" s="160">
        <v>0</v>
      </c>
      <c r="N441" s="160">
        <v>0</v>
      </c>
      <c r="O441" s="160">
        <v>0</v>
      </c>
      <c r="Q441" s="73">
        <v>5</v>
      </c>
      <c r="R441" s="20" t="s">
        <v>1156</v>
      </c>
      <c r="S441" s="20" t="s">
        <v>1210</v>
      </c>
      <c r="U441" s="74">
        <f t="shared" si="230"/>
        <v>0</v>
      </c>
      <c r="V441" s="74">
        <f t="shared" si="231"/>
        <v>0</v>
      </c>
      <c r="W441" s="74">
        <f t="shared" si="232"/>
        <v>0</v>
      </c>
      <c r="X441" s="74">
        <f t="shared" si="233"/>
        <v>0</v>
      </c>
      <c r="Y441" s="74">
        <f t="shared" si="234"/>
        <v>0</v>
      </c>
      <c r="Z441" s="74">
        <f t="shared" si="235"/>
        <v>0</v>
      </c>
      <c r="AA441" s="74">
        <f t="shared" si="236"/>
        <v>0</v>
      </c>
      <c r="AB441" s="74">
        <f t="shared" si="237"/>
        <v>0</v>
      </c>
      <c r="AC441" s="74">
        <f t="shared" si="238"/>
        <v>0</v>
      </c>
      <c r="AD441" s="74">
        <f t="shared" si="239"/>
        <v>0</v>
      </c>
      <c r="AE441" s="74">
        <f t="shared" si="240"/>
        <v>0</v>
      </c>
      <c r="AF441" s="74">
        <f t="shared" si="241"/>
        <v>0</v>
      </c>
      <c r="AG441" s="74">
        <f t="shared" si="242"/>
        <v>0</v>
      </c>
      <c r="AH441" s="6" t="s">
        <v>71</v>
      </c>
    </row>
    <row r="442" spans="1:34">
      <c r="A442" s="159" t="s">
        <v>2119</v>
      </c>
      <c r="B442" s="155" t="s">
        <v>2120</v>
      </c>
      <c r="C442" s="160">
        <v>0</v>
      </c>
      <c r="D442" s="160">
        <v>0</v>
      </c>
      <c r="E442" s="160">
        <v>0</v>
      </c>
      <c r="F442" s="160">
        <v>0</v>
      </c>
      <c r="G442" s="160">
        <v>0</v>
      </c>
      <c r="H442" s="160">
        <v>0</v>
      </c>
      <c r="I442" s="160">
        <v>0</v>
      </c>
      <c r="J442" s="160">
        <v>0</v>
      </c>
      <c r="K442" s="160">
        <v>0</v>
      </c>
      <c r="L442" s="160">
        <v>0</v>
      </c>
      <c r="M442" s="160">
        <v>0</v>
      </c>
      <c r="N442" s="160">
        <v>0</v>
      </c>
      <c r="O442" s="160">
        <v>0</v>
      </c>
      <c r="Q442" s="73">
        <v>5</v>
      </c>
      <c r="R442" s="20" t="s">
        <v>1156</v>
      </c>
      <c r="S442" s="20" t="s">
        <v>1210</v>
      </c>
      <c r="U442" s="74">
        <f t="shared" si="230"/>
        <v>0</v>
      </c>
      <c r="V442" s="74">
        <f t="shared" si="231"/>
        <v>0</v>
      </c>
      <c r="W442" s="74">
        <f t="shared" si="232"/>
        <v>0</v>
      </c>
      <c r="X442" s="74">
        <f t="shared" si="233"/>
        <v>0</v>
      </c>
      <c r="Y442" s="74">
        <f t="shared" si="234"/>
        <v>0</v>
      </c>
      <c r="Z442" s="74">
        <f t="shared" si="235"/>
        <v>0</v>
      </c>
      <c r="AA442" s="74">
        <f t="shared" si="236"/>
        <v>0</v>
      </c>
      <c r="AB442" s="74">
        <f t="shared" si="237"/>
        <v>0</v>
      </c>
      <c r="AC442" s="74">
        <f t="shared" si="238"/>
        <v>0</v>
      </c>
      <c r="AD442" s="74">
        <f t="shared" si="239"/>
        <v>0</v>
      </c>
      <c r="AE442" s="74">
        <f t="shared" si="240"/>
        <v>0</v>
      </c>
      <c r="AF442" s="74">
        <f t="shared" si="241"/>
        <v>0</v>
      </c>
      <c r="AG442" s="74">
        <f t="shared" si="242"/>
        <v>0</v>
      </c>
      <c r="AH442" s="6" t="s">
        <v>71</v>
      </c>
    </row>
    <row r="443" spans="1:34">
      <c r="A443" s="159" t="s">
        <v>2121</v>
      </c>
      <c r="B443" s="155" t="s">
        <v>2122</v>
      </c>
      <c r="C443" s="160">
        <v>0</v>
      </c>
      <c r="D443" s="160">
        <v>0</v>
      </c>
      <c r="E443" s="160">
        <v>0</v>
      </c>
      <c r="F443" s="160">
        <v>0</v>
      </c>
      <c r="G443" s="160">
        <v>0</v>
      </c>
      <c r="H443" s="160">
        <v>0</v>
      </c>
      <c r="I443" s="160">
        <v>0</v>
      </c>
      <c r="J443" s="160">
        <v>0</v>
      </c>
      <c r="K443" s="160">
        <v>0</v>
      </c>
      <c r="L443" s="160">
        <v>0</v>
      </c>
      <c r="M443" s="160">
        <v>0</v>
      </c>
      <c r="N443" s="160">
        <v>0</v>
      </c>
      <c r="O443" s="160">
        <v>0</v>
      </c>
      <c r="Q443" s="73">
        <v>5</v>
      </c>
      <c r="R443" s="20" t="s">
        <v>1156</v>
      </c>
      <c r="S443" s="20" t="s">
        <v>1210</v>
      </c>
      <c r="U443" s="74">
        <f t="shared" si="230"/>
        <v>0</v>
      </c>
      <c r="V443" s="74">
        <f t="shared" si="231"/>
        <v>0</v>
      </c>
      <c r="W443" s="74">
        <f t="shared" si="232"/>
        <v>0</v>
      </c>
      <c r="X443" s="74">
        <f t="shared" si="233"/>
        <v>0</v>
      </c>
      <c r="Y443" s="74">
        <f t="shared" si="234"/>
        <v>0</v>
      </c>
      <c r="Z443" s="74">
        <f t="shared" si="235"/>
        <v>0</v>
      </c>
      <c r="AA443" s="74">
        <f t="shared" si="236"/>
        <v>0</v>
      </c>
      <c r="AB443" s="74">
        <f t="shared" si="237"/>
        <v>0</v>
      </c>
      <c r="AC443" s="74">
        <f t="shared" si="238"/>
        <v>0</v>
      </c>
      <c r="AD443" s="74">
        <f t="shared" si="239"/>
        <v>0</v>
      </c>
      <c r="AE443" s="74">
        <f t="shared" si="240"/>
        <v>0</v>
      </c>
      <c r="AF443" s="74">
        <f t="shared" si="241"/>
        <v>0</v>
      </c>
      <c r="AG443" s="74">
        <f t="shared" si="242"/>
        <v>0</v>
      </c>
      <c r="AH443" s="6" t="s">
        <v>71</v>
      </c>
    </row>
    <row r="444" spans="1:34">
      <c r="A444" s="159" t="s">
        <v>2123</v>
      </c>
      <c r="B444" s="155" t="s">
        <v>2124</v>
      </c>
      <c r="C444" s="160">
        <v>1487.53</v>
      </c>
      <c r="D444" s="160">
        <v>2081.85</v>
      </c>
      <c r="E444" s="160">
        <v>1698.53</v>
      </c>
      <c r="F444" s="160">
        <v>834.64</v>
      </c>
      <c r="G444" s="160">
        <v>1062.54</v>
      </c>
      <c r="H444" s="160">
        <v>1361.13</v>
      </c>
      <c r="I444" s="160">
        <v>1279.3499999999999</v>
      </c>
      <c r="J444" s="160">
        <v>1109.44</v>
      </c>
      <c r="K444" s="160">
        <v>1031.1500000000001</v>
      </c>
      <c r="L444" s="160">
        <v>465.82</v>
      </c>
      <c r="M444" s="160">
        <v>156.08000000000001</v>
      </c>
      <c r="N444" s="160">
        <v>948.15</v>
      </c>
      <c r="O444" s="160">
        <v>13516.21</v>
      </c>
      <c r="Q444" s="73">
        <v>5</v>
      </c>
      <c r="R444" s="20" t="s">
        <v>1156</v>
      </c>
      <c r="S444" s="20" t="s">
        <v>1210</v>
      </c>
      <c r="U444" s="74">
        <f t="shared" si="230"/>
        <v>-1487.53</v>
      </c>
      <c r="V444" s="74">
        <f t="shared" si="231"/>
        <v>-2081.85</v>
      </c>
      <c r="W444" s="74">
        <f t="shared" si="232"/>
        <v>-1698.53</v>
      </c>
      <c r="X444" s="74">
        <f t="shared" si="233"/>
        <v>-834.64</v>
      </c>
      <c r="Y444" s="74">
        <f t="shared" si="234"/>
        <v>-1062.54</v>
      </c>
      <c r="Z444" s="74">
        <f t="shared" si="235"/>
        <v>-1361.13</v>
      </c>
      <c r="AA444" s="74">
        <f t="shared" si="236"/>
        <v>-1279.3499999999999</v>
      </c>
      <c r="AB444" s="74">
        <f t="shared" si="237"/>
        <v>-1109.44</v>
      </c>
      <c r="AC444" s="74">
        <f t="shared" si="238"/>
        <v>-1031.1500000000001</v>
      </c>
      <c r="AD444" s="74">
        <f t="shared" si="239"/>
        <v>-465.82</v>
      </c>
      <c r="AE444" s="74">
        <f t="shared" si="240"/>
        <v>-156.08000000000001</v>
      </c>
      <c r="AF444" s="74">
        <f t="shared" si="241"/>
        <v>-948.15</v>
      </c>
      <c r="AG444" s="74">
        <f t="shared" si="242"/>
        <v>-13516.21</v>
      </c>
      <c r="AH444" s="6" t="s">
        <v>71</v>
      </c>
    </row>
    <row r="445" spans="1:34">
      <c r="A445" s="159" t="s">
        <v>2125</v>
      </c>
      <c r="B445" s="155" t="s">
        <v>2126</v>
      </c>
      <c r="C445" s="160">
        <v>-17726.330000000002</v>
      </c>
      <c r="D445" s="160">
        <v>128.80000000000001</v>
      </c>
      <c r="E445" s="160">
        <v>89.04</v>
      </c>
      <c r="F445" s="160">
        <v>220.03</v>
      </c>
      <c r="G445" s="160">
        <v>545.91999999999996</v>
      </c>
      <c r="H445" s="160">
        <v>612.64</v>
      </c>
      <c r="I445" s="160">
        <v>79.489999999999995</v>
      </c>
      <c r="J445" s="160">
        <v>752.41</v>
      </c>
      <c r="K445" s="160">
        <v>492.93</v>
      </c>
      <c r="L445" s="160">
        <v>0</v>
      </c>
      <c r="M445" s="160">
        <v>0</v>
      </c>
      <c r="N445" s="160">
        <v>31.47</v>
      </c>
      <c r="O445" s="160">
        <v>-14773.6</v>
      </c>
      <c r="Q445" s="73">
        <v>5</v>
      </c>
      <c r="R445" s="20" t="s">
        <v>1156</v>
      </c>
      <c r="S445" s="20" t="s">
        <v>1210</v>
      </c>
      <c r="U445" s="74">
        <f t="shared" si="230"/>
        <v>17726.330000000002</v>
      </c>
      <c r="V445" s="74">
        <f t="shared" si="231"/>
        <v>-128.80000000000001</v>
      </c>
      <c r="W445" s="74">
        <f t="shared" si="232"/>
        <v>-89.04</v>
      </c>
      <c r="X445" s="74">
        <f t="shared" si="233"/>
        <v>-220.03</v>
      </c>
      <c r="Y445" s="74">
        <f t="shared" si="234"/>
        <v>-545.91999999999996</v>
      </c>
      <c r="Z445" s="74">
        <f t="shared" si="235"/>
        <v>-612.64</v>
      </c>
      <c r="AA445" s="74">
        <f t="shared" si="236"/>
        <v>-79.489999999999995</v>
      </c>
      <c r="AB445" s="74">
        <f t="shared" si="237"/>
        <v>-752.41</v>
      </c>
      <c r="AC445" s="74">
        <f t="shared" si="238"/>
        <v>-492.93</v>
      </c>
      <c r="AD445" s="74">
        <f t="shared" si="239"/>
        <v>0</v>
      </c>
      <c r="AE445" s="74">
        <f t="shared" si="240"/>
        <v>0</v>
      </c>
      <c r="AF445" s="74">
        <f t="shared" si="241"/>
        <v>-31.47</v>
      </c>
      <c r="AG445" s="74">
        <f t="shared" si="242"/>
        <v>14773.6</v>
      </c>
      <c r="AH445" s="6" t="s">
        <v>71</v>
      </c>
    </row>
    <row r="446" spans="1:34">
      <c r="A446" s="159" t="s">
        <v>2127</v>
      </c>
      <c r="B446" s="155" t="s">
        <v>2128</v>
      </c>
      <c r="C446" s="160">
        <v>0</v>
      </c>
      <c r="D446" s="160">
        <v>0</v>
      </c>
      <c r="E446" s="160">
        <v>0</v>
      </c>
      <c r="F446" s="160">
        <v>0</v>
      </c>
      <c r="G446" s="160">
        <v>0</v>
      </c>
      <c r="H446" s="160">
        <v>0</v>
      </c>
      <c r="I446" s="160">
        <v>0</v>
      </c>
      <c r="J446" s="160">
        <v>0</v>
      </c>
      <c r="K446" s="160">
        <v>0</v>
      </c>
      <c r="L446" s="160">
        <v>0</v>
      </c>
      <c r="M446" s="160">
        <v>0</v>
      </c>
      <c r="N446" s="160">
        <v>0</v>
      </c>
      <c r="O446" s="160">
        <v>0</v>
      </c>
      <c r="Q446" s="73">
        <v>5</v>
      </c>
      <c r="R446" s="20" t="s">
        <v>1156</v>
      </c>
      <c r="S446" s="20" t="s">
        <v>1210</v>
      </c>
      <c r="U446" s="74">
        <f t="shared" si="230"/>
        <v>0</v>
      </c>
      <c r="V446" s="74">
        <f t="shared" si="231"/>
        <v>0</v>
      </c>
      <c r="W446" s="74">
        <f t="shared" si="232"/>
        <v>0</v>
      </c>
      <c r="X446" s="74">
        <f t="shared" si="233"/>
        <v>0</v>
      </c>
      <c r="Y446" s="74">
        <f t="shared" si="234"/>
        <v>0</v>
      </c>
      <c r="Z446" s="74">
        <f t="shared" si="235"/>
        <v>0</v>
      </c>
      <c r="AA446" s="74">
        <f t="shared" si="236"/>
        <v>0</v>
      </c>
      <c r="AB446" s="74">
        <f t="shared" si="237"/>
        <v>0</v>
      </c>
      <c r="AC446" s="74">
        <f t="shared" si="238"/>
        <v>0</v>
      </c>
      <c r="AD446" s="74">
        <f t="shared" si="239"/>
        <v>0</v>
      </c>
      <c r="AE446" s="74">
        <f t="shared" si="240"/>
        <v>0</v>
      </c>
      <c r="AF446" s="74">
        <f t="shared" si="241"/>
        <v>0</v>
      </c>
      <c r="AG446" s="74">
        <f t="shared" si="242"/>
        <v>0</v>
      </c>
      <c r="AH446" s="6" t="s">
        <v>71</v>
      </c>
    </row>
    <row r="447" spans="1:34">
      <c r="A447" s="159" t="s">
        <v>2129</v>
      </c>
      <c r="B447" s="155" t="s">
        <v>2130</v>
      </c>
      <c r="C447" s="160">
        <v>0</v>
      </c>
      <c r="D447" s="160">
        <v>0</v>
      </c>
      <c r="E447" s="160">
        <v>0</v>
      </c>
      <c r="F447" s="160">
        <v>0</v>
      </c>
      <c r="G447" s="160">
        <v>0</v>
      </c>
      <c r="H447" s="160">
        <v>0</v>
      </c>
      <c r="I447" s="160">
        <v>0</v>
      </c>
      <c r="J447" s="160">
        <v>0</v>
      </c>
      <c r="K447" s="160">
        <v>0</v>
      </c>
      <c r="L447" s="160">
        <v>0</v>
      </c>
      <c r="M447" s="160">
        <v>0</v>
      </c>
      <c r="N447" s="160">
        <v>0</v>
      </c>
      <c r="O447" s="160">
        <v>0</v>
      </c>
      <c r="Q447" s="73">
        <v>5</v>
      </c>
      <c r="R447" s="20" t="s">
        <v>1156</v>
      </c>
      <c r="S447" s="20" t="s">
        <v>1210</v>
      </c>
      <c r="U447" s="74">
        <f t="shared" si="230"/>
        <v>0</v>
      </c>
      <c r="V447" s="74">
        <f t="shared" si="231"/>
        <v>0</v>
      </c>
      <c r="W447" s="74">
        <f t="shared" si="232"/>
        <v>0</v>
      </c>
      <c r="X447" s="74">
        <f t="shared" si="233"/>
        <v>0</v>
      </c>
      <c r="Y447" s="74">
        <f t="shared" si="234"/>
        <v>0</v>
      </c>
      <c r="Z447" s="74">
        <f t="shared" si="235"/>
        <v>0</v>
      </c>
      <c r="AA447" s="74">
        <f t="shared" si="236"/>
        <v>0</v>
      </c>
      <c r="AB447" s="74">
        <f t="shared" si="237"/>
        <v>0</v>
      </c>
      <c r="AC447" s="74">
        <f t="shared" si="238"/>
        <v>0</v>
      </c>
      <c r="AD447" s="74">
        <f t="shared" si="239"/>
        <v>0</v>
      </c>
      <c r="AE447" s="74">
        <f t="shared" si="240"/>
        <v>0</v>
      </c>
      <c r="AF447" s="74">
        <f t="shared" si="241"/>
        <v>0</v>
      </c>
      <c r="AG447" s="74">
        <f t="shared" si="242"/>
        <v>0</v>
      </c>
      <c r="AH447" s="6" t="s">
        <v>71</v>
      </c>
    </row>
    <row r="448" spans="1:34">
      <c r="A448" s="159" t="s">
        <v>2131</v>
      </c>
      <c r="B448" s="155" t="s">
        <v>2132</v>
      </c>
      <c r="C448" s="160">
        <v>0</v>
      </c>
      <c r="D448" s="160">
        <v>46.51</v>
      </c>
      <c r="E448" s="160">
        <v>0</v>
      </c>
      <c r="F448" s="160">
        <v>0</v>
      </c>
      <c r="G448" s="160">
        <v>0</v>
      </c>
      <c r="H448" s="160">
        <v>0</v>
      </c>
      <c r="I448" s="160">
        <v>11.53</v>
      </c>
      <c r="J448" s="160">
        <v>205</v>
      </c>
      <c r="K448" s="160">
        <v>21.96</v>
      </c>
      <c r="L448" s="160">
        <v>0</v>
      </c>
      <c r="M448" s="160">
        <v>0</v>
      </c>
      <c r="N448" s="160">
        <v>633</v>
      </c>
      <c r="O448" s="160">
        <v>918</v>
      </c>
      <c r="Q448" s="73">
        <v>5</v>
      </c>
      <c r="R448" s="20" t="s">
        <v>1156</v>
      </c>
      <c r="S448" s="20" t="s">
        <v>1210</v>
      </c>
      <c r="U448" s="74">
        <f t="shared" si="230"/>
        <v>0</v>
      </c>
      <c r="V448" s="74">
        <f t="shared" si="231"/>
        <v>-46.51</v>
      </c>
      <c r="W448" s="74">
        <f t="shared" si="232"/>
        <v>0</v>
      </c>
      <c r="X448" s="74">
        <f t="shared" si="233"/>
        <v>0</v>
      </c>
      <c r="Y448" s="74">
        <f t="shared" si="234"/>
        <v>0</v>
      </c>
      <c r="Z448" s="74">
        <f t="shared" si="235"/>
        <v>0</v>
      </c>
      <c r="AA448" s="74">
        <f t="shared" si="236"/>
        <v>-11.53</v>
      </c>
      <c r="AB448" s="74">
        <f t="shared" si="237"/>
        <v>-205</v>
      </c>
      <c r="AC448" s="74">
        <f t="shared" si="238"/>
        <v>-21.96</v>
      </c>
      <c r="AD448" s="74">
        <f t="shared" si="239"/>
        <v>0</v>
      </c>
      <c r="AE448" s="74">
        <f t="shared" si="240"/>
        <v>0</v>
      </c>
      <c r="AF448" s="74">
        <f t="shared" si="241"/>
        <v>-633</v>
      </c>
      <c r="AG448" s="74">
        <f t="shared" si="242"/>
        <v>-918</v>
      </c>
      <c r="AH448" s="6" t="s">
        <v>71</v>
      </c>
    </row>
    <row r="449" spans="1:34">
      <c r="A449" s="159" t="s">
        <v>2133</v>
      </c>
      <c r="B449" s="155" t="s">
        <v>2134</v>
      </c>
      <c r="C449" s="160">
        <v>1324.56</v>
      </c>
      <c r="D449" s="160">
        <v>609.33000000000004</v>
      </c>
      <c r="E449" s="160">
        <v>249.11</v>
      </c>
      <c r="F449" s="160">
        <v>221.8</v>
      </c>
      <c r="G449" s="160">
        <v>773.98</v>
      </c>
      <c r="H449" s="160">
        <v>1256.57</v>
      </c>
      <c r="I449" s="160">
        <v>206.55</v>
      </c>
      <c r="J449" s="160">
        <v>1275.03</v>
      </c>
      <c r="K449" s="160">
        <v>0</v>
      </c>
      <c r="L449" s="160">
        <v>82.64</v>
      </c>
      <c r="M449" s="160">
        <v>0</v>
      </c>
      <c r="N449" s="160">
        <v>679.49</v>
      </c>
      <c r="O449" s="160">
        <v>6679.06</v>
      </c>
      <c r="Q449" s="73">
        <v>5</v>
      </c>
      <c r="R449" s="20" t="s">
        <v>1156</v>
      </c>
      <c r="S449" s="20" t="s">
        <v>1210</v>
      </c>
      <c r="U449" s="74">
        <f t="shared" si="230"/>
        <v>-1324.56</v>
      </c>
      <c r="V449" s="74">
        <f t="shared" si="231"/>
        <v>-609.33000000000004</v>
      </c>
      <c r="W449" s="74">
        <f t="shared" si="232"/>
        <v>-249.11</v>
      </c>
      <c r="X449" s="74">
        <f t="shared" si="233"/>
        <v>-221.8</v>
      </c>
      <c r="Y449" s="74">
        <f t="shared" si="234"/>
        <v>-773.98</v>
      </c>
      <c r="Z449" s="74">
        <f t="shared" si="235"/>
        <v>-1256.57</v>
      </c>
      <c r="AA449" s="74">
        <f t="shared" si="236"/>
        <v>-206.55</v>
      </c>
      <c r="AB449" s="74">
        <f t="shared" si="237"/>
        <v>-1275.03</v>
      </c>
      <c r="AC449" s="74">
        <f t="shared" si="238"/>
        <v>0</v>
      </c>
      <c r="AD449" s="74">
        <f t="shared" si="239"/>
        <v>-82.64</v>
      </c>
      <c r="AE449" s="74">
        <f t="shared" si="240"/>
        <v>0</v>
      </c>
      <c r="AF449" s="74">
        <f t="shared" si="241"/>
        <v>-679.49</v>
      </c>
      <c r="AG449" s="74">
        <f t="shared" si="242"/>
        <v>-6679.06</v>
      </c>
      <c r="AH449" s="6" t="s">
        <v>71</v>
      </c>
    </row>
    <row r="450" spans="1:34">
      <c r="A450" s="159" t="s">
        <v>2135</v>
      </c>
      <c r="B450" s="155" t="s">
        <v>2136</v>
      </c>
      <c r="C450" s="160">
        <v>0</v>
      </c>
      <c r="D450" s="160">
        <v>0</v>
      </c>
      <c r="E450" s="160">
        <v>0</v>
      </c>
      <c r="F450" s="160">
        <v>0</v>
      </c>
      <c r="G450" s="160">
        <v>0</v>
      </c>
      <c r="H450" s="160">
        <v>0</v>
      </c>
      <c r="I450" s="160">
        <v>0</v>
      </c>
      <c r="J450" s="160">
        <v>0</v>
      </c>
      <c r="K450" s="160">
        <v>0</v>
      </c>
      <c r="L450" s="160">
        <v>0</v>
      </c>
      <c r="M450" s="160">
        <v>0</v>
      </c>
      <c r="N450" s="160">
        <v>0</v>
      </c>
      <c r="O450" s="160">
        <v>0</v>
      </c>
      <c r="Q450" s="73">
        <v>5</v>
      </c>
      <c r="R450" s="20" t="s">
        <v>1156</v>
      </c>
      <c r="S450" s="20" t="s">
        <v>1210</v>
      </c>
      <c r="U450" s="74">
        <f t="shared" si="230"/>
        <v>0</v>
      </c>
      <c r="V450" s="74">
        <f t="shared" si="231"/>
        <v>0</v>
      </c>
      <c r="W450" s="74">
        <f t="shared" si="232"/>
        <v>0</v>
      </c>
      <c r="X450" s="74">
        <f t="shared" si="233"/>
        <v>0</v>
      </c>
      <c r="Y450" s="74">
        <f t="shared" si="234"/>
        <v>0</v>
      </c>
      <c r="Z450" s="74">
        <f t="shared" si="235"/>
        <v>0</v>
      </c>
      <c r="AA450" s="74">
        <f t="shared" si="236"/>
        <v>0</v>
      </c>
      <c r="AB450" s="74">
        <f t="shared" si="237"/>
        <v>0</v>
      </c>
      <c r="AC450" s="74">
        <f t="shared" si="238"/>
        <v>0</v>
      </c>
      <c r="AD450" s="74">
        <f t="shared" si="239"/>
        <v>0</v>
      </c>
      <c r="AE450" s="74">
        <f t="shared" si="240"/>
        <v>0</v>
      </c>
      <c r="AF450" s="74">
        <f t="shared" si="241"/>
        <v>0</v>
      </c>
      <c r="AG450" s="74">
        <f t="shared" si="242"/>
        <v>0</v>
      </c>
      <c r="AH450" s="6" t="s">
        <v>71</v>
      </c>
    </row>
    <row r="451" spans="1:34">
      <c r="A451" s="159" t="s">
        <v>2137</v>
      </c>
      <c r="B451" s="155" t="s">
        <v>2138</v>
      </c>
      <c r="C451" s="160">
        <v>-35026.07</v>
      </c>
      <c r="D451" s="160">
        <v>0</v>
      </c>
      <c r="E451" s="160">
        <v>122.7</v>
      </c>
      <c r="F451" s="160">
        <v>0</v>
      </c>
      <c r="G451" s="160">
        <v>0</v>
      </c>
      <c r="H451" s="160">
        <v>6200.52</v>
      </c>
      <c r="I451" s="160">
        <v>1355</v>
      </c>
      <c r="J451" s="160">
        <v>3540</v>
      </c>
      <c r="K451" s="160">
        <v>1755.96</v>
      </c>
      <c r="L451" s="160">
        <v>245</v>
      </c>
      <c r="M451" s="160">
        <v>11110</v>
      </c>
      <c r="N451" s="160">
        <v>1990</v>
      </c>
      <c r="O451" s="160">
        <v>-8706.89</v>
      </c>
      <c r="Q451" s="73">
        <v>5</v>
      </c>
      <c r="R451" s="20" t="s">
        <v>1156</v>
      </c>
      <c r="S451" s="20" t="s">
        <v>1210</v>
      </c>
      <c r="U451" s="74">
        <f t="shared" si="230"/>
        <v>35026.07</v>
      </c>
      <c r="V451" s="74">
        <f t="shared" si="231"/>
        <v>0</v>
      </c>
      <c r="W451" s="74">
        <f t="shared" si="232"/>
        <v>-122.7</v>
      </c>
      <c r="X451" s="74">
        <f t="shared" si="233"/>
        <v>0</v>
      </c>
      <c r="Y451" s="74">
        <f t="shared" si="234"/>
        <v>0</v>
      </c>
      <c r="Z451" s="74">
        <f t="shared" si="235"/>
        <v>-6200.52</v>
      </c>
      <c r="AA451" s="74">
        <f t="shared" si="236"/>
        <v>-1355</v>
      </c>
      <c r="AB451" s="74">
        <f t="shared" si="237"/>
        <v>-3540</v>
      </c>
      <c r="AC451" s="74">
        <f t="shared" si="238"/>
        <v>-1755.96</v>
      </c>
      <c r="AD451" s="74">
        <f t="shared" si="239"/>
        <v>-245</v>
      </c>
      <c r="AE451" s="74">
        <f t="shared" si="240"/>
        <v>-11110</v>
      </c>
      <c r="AF451" s="74">
        <f t="shared" si="241"/>
        <v>-1990</v>
      </c>
      <c r="AG451" s="74">
        <f t="shared" si="242"/>
        <v>8706.89</v>
      </c>
      <c r="AH451" s="6" t="s">
        <v>71</v>
      </c>
    </row>
    <row r="452" spans="1:34">
      <c r="A452" s="159" t="s">
        <v>2139</v>
      </c>
      <c r="B452" s="155" t="s">
        <v>2140</v>
      </c>
      <c r="C452" s="160">
        <v>0</v>
      </c>
      <c r="D452" s="160">
        <v>0</v>
      </c>
      <c r="E452" s="160">
        <v>0</v>
      </c>
      <c r="F452" s="160">
        <v>0</v>
      </c>
      <c r="G452" s="160">
        <v>0</v>
      </c>
      <c r="H452" s="160">
        <v>0</v>
      </c>
      <c r="I452" s="160">
        <v>0</v>
      </c>
      <c r="J452" s="160">
        <v>0</v>
      </c>
      <c r="K452" s="160">
        <v>0</v>
      </c>
      <c r="L452" s="160">
        <v>0</v>
      </c>
      <c r="M452" s="160">
        <v>0</v>
      </c>
      <c r="N452" s="160">
        <v>0</v>
      </c>
      <c r="O452" s="160">
        <v>0</v>
      </c>
      <c r="Q452" s="73">
        <v>5</v>
      </c>
      <c r="R452" s="20" t="s">
        <v>1156</v>
      </c>
      <c r="S452" s="20" t="s">
        <v>1210</v>
      </c>
      <c r="U452" s="74">
        <f t="shared" si="230"/>
        <v>0</v>
      </c>
      <c r="V452" s="74">
        <f t="shared" si="231"/>
        <v>0</v>
      </c>
      <c r="W452" s="74">
        <f t="shared" si="232"/>
        <v>0</v>
      </c>
      <c r="X452" s="74">
        <f t="shared" si="233"/>
        <v>0</v>
      </c>
      <c r="Y452" s="74">
        <f t="shared" si="234"/>
        <v>0</v>
      </c>
      <c r="Z452" s="74">
        <f t="shared" si="235"/>
        <v>0</v>
      </c>
      <c r="AA452" s="74">
        <f t="shared" si="236"/>
        <v>0</v>
      </c>
      <c r="AB452" s="74">
        <f t="shared" si="237"/>
        <v>0</v>
      </c>
      <c r="AC452" s="74">
        <f t="shared" si="238"/>
        <v>0</v>
      </c>
      <c r="AD452" s="74">
        <f t="shared" si="239"/>
        <v>0</v>
      </c>
      <c r="AE452" s="74">
        <f t="shared" si="240"/>
        <v>0</v>
      </c>
      <c r="AF452" s="74">
        <f t="shared" si="241"/>
        <v>0</v>
      </c>
      <c r="AG452" s="74">
        <f t="shared" si="242"/>
        <v>0</v>
      </c>
      <c r="AH452" s="6" t="s">
        <v>71</v>
      </c>
    </row>
    <row r="453" spans="1:34">
      <c r="A453" s="159" t="s">
        <v>2141</v>
      </c>
      <c r="B453" s="155" t="s">
        <v>2142</v>
      </c>
      <c r="C453" s="160">
        <v>0</v>
      </c>
      <c r="D453" s="160">
        <v>87.01</v>
      </c>
      <c r="E453" s="160">
        <v>203.19</v>
      </c>
      <c r="F453" s="160">
        <v>0</v>
      </c>
      <c r="G453" s="160">
        <v>95.65</v>
      </c>
      <c r="H453" s="160">
        <v>46.42</v>
      </c>
      <c r="I453" s="160">
        <v>0</v>
      </c>
      <c r="J453" s="160">
        <v>83.03</v>
      </c>
      <c r="K453" s="160">
        <v>252.65</v>
      </c>
      <c r="L453" s="160">
        <v>0</v>
      </c>
      <c r="M453" s="160">
        <v>0</v>
      </c>
      <c r="N453" s="160">
        <v>18.23</v>
      </c>
      <c r="O453" s="160">
        <v>786.18</v>
      </c>
      <c r="Q453" s="73">
        <v>5</v>
      </c>
      <c r="R453" s="20" t="s">
        <v>1156</v>
      </c>
      <c r="S453" s="20" t="s">
        <v>1210</v>
      </c>
      <c r="U453" s="74">
        <f t="shared" si="230"/>
        <v>0</v>
      </c>
      <c r="V453" s="74">
        <f t="shared" si="231"/>
        <v>-87.01</v>
      </c>
      <c r="W453" s="74">
        <f t="shared" si="232"/>
        <v>-203.19</v>
      </c>
      <c r="X453" s="74">
        <f t="shared" si="233"/>
        <v>0</v>
      </c>
      <c r="Y453" s="74">
        <f t="shared" si="234"/>
        <v>-95.65</v>
      </c>
      <c r="Z453" s="74">
        <f t="shared" si="235"/>
        <v>-46.42</v>
      </c>
      <c r="AA453" s="74">
        <f t="shared" si="236"/>
        <v>0</v>
      </c>
      <c r="AB453" s="74">
        <f t="shared" si="237"/>
        <v>-83.03</v>
      </c>
      <c r="AC453" s="74">
        <f t="shared" si="238"/>
        <v>-252.65</v>
      </c>
      <c r="AD453" s="74">
        <f t="shared" si="239"/>
        <v>0</v>
      </c>
      <c r="AE453" s="74">
        <f t="shared" si="240"/>
        <v>0</v>
      </c>
      <c r="AF453" s="74">
        <f t="shared" si="241"/>
        <v>-18.23</v>
      </c>
      <c r="AG453" s="74">
        <f t="shared" si="242"/>
        <v>-786.18</v>
      </c>
      <c r="AH453" s="6" t="s">
        <v>71</v>
      </c>
    </row>
    <row r="454" spans="1:34">
      <c r="A454" s="159" t="s">
        <v>2143</v>
      </c>
      <c r="B454" s="155" t="s">
        <v>2144</v>
      </c>
      <c r="C454" s="160">
        <v>0</v>
      </c>
      <c r="D454" s="160">
        <v>0</v>
      </c>
      <c r="E454" s="160">
        <v>0</v>
      </c>
      <c r="F454" s="160">
        <v>0</v>
      </c>
      <c r="G454" s="160">
        <v>0</v>
      </c>
      <c r="H454" s="160">
        <v>0</v>
      </c>
      <c r="I454" s="160">
        <v>0</v>
      </c>
      <c r="J454" s="160">
        <v>0</v>
      </c>
      <c r="K454" s="160">
        <v>0</v>
      </c>
      <c r="L454" s="160">
        <v>0</v>
      </c>
      <c r="M454" s="160">
        <v>0</v>
      </c>
      <c r="N454" s="160">
        <v>0</v>
      </c>
      <c r="O454" s="160">
        <v>0</v>
      </c>
      <c r="Q454" s="73">
        <v>5</v>
      </c>
      <c r="R454" s="20" t="s">
        <v>1156</v>
      </c>
      <c r="S454" s="20" t="s">
        <v>1210</v>
      </c>
      <c r="U454" s="74">
        <f t="shared" si="230"/>
        <v>0</v>
      </c>
      <c r="V454" s="74">
        <f t="shared" si="231"/>
        <v>0</v>
      </c>
      <c r="W454" s="74">
        <f t="shared" si="232"/>
        <v>0</v>
      </c>
      <c r="X454" s="74">
        <f t="shared" si="233"/>
        <v>0</v>
      </c>
      <c r="Y454" s="74">
        <f t="shared" si="234"/>
        <v>0</v>
      </c>
      <c r="Z454" s="74">
        <f t="shared" si="235"/>
        <v>0</v>
      </c>
      <c r="AA454" s="74">
        <f t="shared" si="236"/>
        <v>0</v>
      </c>
      <c r="AB454" s="74">
        <f t="shared" si="237"/>
        <v>0</v>
      </c>
      <c r="AC454" s="74">
        <f t="shared" si="238"/>
        <v>0</v>
      </c>
      <c r="AD454" s="74">
        <f t="shared" si="239"/>
        <v>0</v>
      </c>
      <c r="AE454" s="74">
        <f t="shared" si="240"/>
        <v>0</v>
      </c>
      <c r="AF454" s="74">
        <f t="shared" si="241"/>
        <v>0</v>
      </c>
      <c r="AG454" s="74">
        <f t="shared" si="242"/>
        <v>0</v>
      </c>
      <c r="AH454" s="6" t="s">
        <v>71</v>
      </c>
    </row>
    <row r="455" spans="1:34">
      <c r="A455" s="159" t="s">
        <v>2145</v>
      </c>
      <c r="B455" s="155" t="s">
        <v>2146</v>
      </c>
      <c r="C455" s="160">
        <v>-13409.1</v>
      </c>
      <c r="D455" s="160">
        <v>0</v>
      </c>
      <c r="E455" s="160">
        <v>0</v>
      </c>
      <c r="F455" s="160">
        <v>0</v>
      </c>
      <c r="G455" s="160">
        <v>210</v>
      </c>
      <c r="H455" s="160">
        <v>710</v>
      </c>
      <c r="I455" s="160">
        <v>0</v>
      </c>
      <c r="J455" s="160">
        <v>0</v>
      </c>
      <c r="K455" s="160">
        <v>0</v>
      </c>
      <c r="L455" s="160">
        <v>0</v>
      </c>
      <c r="M455" s="160">
        <v>0</v>
      </c>
      <c r="N455" s="160">
        <v>0</v>
      </c>
      <c r="O455" s="160">
        <v>-12489.1</v>
      </c>
      <c r="Q455" s="73">
        <v>5</v>
      </c>
      <c r="R455" s="20" t="s">
        <v>1156</v>
      </c>
      <c r="S455" s="20" t="s">
        <v>1210</v>
      </c>
      <c r="U455" s="74">
        <f t="shared" si="230"/>
        <v>13409.1</v>
      </c>
      <c r="V455" s="74">
        <f t="shared" si="231"/>
        <v>0</v>
      </c>
      <c r="W455" s="74">
        <f t="shared" si="232"/>
        <v>0</v>
      </c>
      <c r="X455" s="74">
        <f t="shared" si="233"/>
        <v>0</v>
      </c>
      <c r="Y455" s="74">
        <f t="shared" si="234"/>
        <v>-210</v>
      </c>
      <c r="Z455" s="74">
        <f t="shared" si="235"/>
        <v>-710</v>
      </c>
      <c r="AA455" s="74">
        <f t="shared" si="236"/>
        <v>0</v>
      </c>
      <c r="AB455" s="74">
        <f t="shared" si="237"/>
        <v>0</v>
      </c>
      <c r="AC455" s="74">
        <f t="shared" si="238"/>
        <v>0</v>
      </c>
      <c r="AD455" s="74">
        <f t="shared" si="239"/>
        <v>0</v>
      </c>
      <c r="AE455" s="74">
        <f t="shared" si="240"/>
        <v>0</v>
      </c>
      <c r="AF455" s="74">
        <f t="shared" si="241"/>
        <v>0</v>
      </c>
      <c r="AG455" s="74">
        <f t="shared" si="242"/>
        <v>12489.1</v>
      </c>
      <c r="AH455" s="6" t="s">
        <v>71</v>
      </c>
    </row>
    <row r="456" spans="1:34">
      <c r="A456" s="159" t="s">
        <v>2147</v>
      </c>
      <c r="B456" s="155" t="s">
        <v>2148</v>
      </c>
      <c r="C456" s="160">
        <v>0</v>
      </c>
      <c r="D456" s="160">
        <v>0</v>
      </c>
      <c r="E456" s="160">
        <v>0</v>
      </c>
      <c r="F456" s="160">
        <v>0</v>
      </c>
      <c r="G456" s="160">
        <v>0</v>
      </c>
      <c r="H456" s="160">
        <v>0</v>
      </c>
      <c r="I456" s="160">
        <v>0</v>
      </c>
      <c r="J456" s="160">
        <v>0</v>
      </c>
      <c r="K456" s="160">
        <v>0</v>
      </c>
      <c r="L456" s="160">
        <v>0</v>
      </c>
      <c r="M456" s="160">
        <v>0</v>
      </c>
      <c r="N456" s="160">
        <v>0</v>
      </c>
      <c r="O456" s="160">
        <v>0</v>
      </c>
      <c r="Q456" s="73">
        <v>5</v>
      </c>
      <c r="R456" s="20" t="s">
        <v>1156</v>
      </c>
      <c r="S456" s="20" t="s">
        <v>1210</v>
      </c>
      <c r="U456" s="74">
        <f t="shared" si="230"/>
        <v>0</v>
      </c>
      <c r="V456" s="74">
        <f t="shared" si="231"/>
        <v>0</v>
      </c>
      <c r="W456" s="74">
        <f t="shared" si="232"/>
        <v>0</v>
      </c>
      <c r="X456" s="74">
        <f t="shared" si="233"/>
        <v>0</v>
      </c>
      <c r="Y456" s="74">
        <f t="shared" si="234"/>
        <v>0</v>
      </c>
      <c r="Z456" s="74">
        <f t="shared" si="235"/>
        <v>0</v>
      </c>
      <c r="AA456" s="74">
        <f t="shared" si="236"/>
        <v>0</v>
      </c>
      <c r="AB456" s="74">
        <f t="shared" si="237"/>
        <v>0</v>
      </c>
      <c r="AC456" s="74">
        <f t="shared" si="238"/>
        <v>0</v>
      </c>
      <c r="AD456" s="74">
        <f t="shared" si="239"/>
        <v>0</v>
      </c>
      <c r="AE456" s="74">
        <f t="shared" si="240"/>
        <v>0</v>
      </c>
      <c r="AF456" s="74">
        <f t="shared" si="241"/>
        <v>0</v>
      </c>
      <c r="AG456" s="74">
        <f t="shared" si="242"/>
        <v>0</v>
      </c>
      <c r="AH456" s="6" t="s">
        <v>71</v>
      </c>
    </row>
    <row r="457" spans="1:34">
      <c r="A457" s="159" t="s">
        <v>2149</v>
      </c>
      <c r="B457" s="155" t="s">
        <v>2150</v>
      </c>
      <c r="C457" s="160">
        <v>330.67</v>
      </c>
      <c r="D457" s="160">
        <v>229.96</v>
      </c>
      <c r="E457" s="160">
        <v>845.83</v>
      </c>
      <c r="F457" s="160">
        <v>1723.36</v>
      </c>
      <c r="G457" s="160">
        <v>1114.22</v>
      </c>
      <c r="H457" s="160">
        <v>1830.91</v>
      </c>
      <c r="I457" s="160">
        <v>290.43</v>
      </c>
      <c r="J457" s="160">
        <v>0</v>
      </c>
      <c r="K457" s="160">
        <v>550.80999999999995</v>
      </c>
      <c r="L457" s="160">
        <v>0</v>
      </c>
      <c r="M457" s="160">
        <v>0</v>
      </c>
      <c r="N457" s="160">
        <v>549.61</v>
      </c>
      <c r="O457" s="160">
        <v>7465.8</v>
      </c>
      <c r="Q457" s="73">
        <v>5</v>
      </c>
      <c r="R457" s="20" t="s">
        <v>1156</v>
      </c>
      <c r="S457" s="20" t="s">
        <v>1210</v>
      </c>
      <c r="U457" s="74">
        <f t="shared" si="230"/>
        <v>-330.67</v>
      </c>
      <c r="V457" s="74">
        <f t="shared" si="231"/>
        <v>-229.96</v>
      </c>
      <c r="W457" s="74">
        <f t="shared" si="232"/>
        <v>-845.83</v>
      </c>
      <c r="X457" s="74">
        <f t="shared" si="233"/>
        <v>-1723.36</v>
      </c>
      <c r="Y457" s="74">
        <f t="shared" si="234"/>
        <v>-1114.22</v>
      </c>
      <c r="Z457" s="74">
        <f t="shared" si="235"/>
        <v>-1830.91</v>
      </c>
      <c r="AA457" s="74">
        <f t="shared" si="236"/>
        <v>-290.43</v>
      </c>
      <c r="AB457" s="74">
        <f t="shared" si="237"/>
        <v>0</v>
      </c>
      <c r="AC457" s="74">
        <f t="shared" si="238"/>
        <v>-550.80999999999995</v>
      </c>
      <c r="AD457" s="74">
        <f t="shared" si="239"/>
        <v>0</v>
      </c>
      <c r="AE457" s="74">
        <f t="shared" si="240"/>
        <v>0</v>
      </c>
      <c r="AF457" s="74">
        <f t="shared" si="241"/>
        <v>-549.61</v>
      </c>
      <c r="AG457" s="74">
        <f t="shared" si="242"/>
        <v>-7465.8</v>
      </c>
      <c r="AH457" s="6" t="s">
        <v>71</v>
      </c>
    </row>
    <row r="458" spans="1:34">
      <c r="A458" s="159" t="s">
        <v>2151</v>
      </c>
      <c r="B458" s="155" t="s">
        <v>2152</v>
      </c>
      <c r="C458" s="160">
        <v>0</v>
      </c>
      <c r="D458" s="160">
        <v>0</v>
      </c>
      <c r="E458" s="160">
        <v>0</v>
      </c>
      <c r="F458" s="160">
        <v>0</v>
      </c>
      <c r="G458" s="160">
        <v>0</v>
      </c>
      <c r="H458" s="160">
        <v>0</v>
      </c>
      <c r="I458" s="160">
        <v>0</v>
      </c>
      <c r="J458" s="160">
        <v>0</v>
      </c>
      <c r="K458" s="160">
        <v>0</v>
      </c>
      <c r="L458" s="160">
        <v>0</v>
      </c>
      <c r="M458" s="160">
        <v>0</v>
      </c>
      <c r="N458" s="160">
        <v>0</v>
      </c>
      <c r="O458" s="160">
        <v>0</v>
      </c>
      <c r="Q458" s="73">
        <v>5</v>
      </c>
      <c r="R458" s="20" t="s">
        <v>1156</v>
      </c>
      <c r="S458" s="20" t="s">
        <v>1210</v>
      </c>
      <c r="U458" s="74">
        <f t="shared" si="230"/>
        <v>0</v>
      </c>
      <c r="V458" s="74">
        <f t="shared" si="231"/>
        <v>0</v>
      </c>
      <c r="W458" s="74">
        <f t="shared" si="232"/>
        <v>0</v>
      </c>
      <c r="X458" s="74">
        <f t="shared" si="233"/>
        <v>0</v>
      </c>
      <c r="Y458" s="74">
        <f t="shared" si="234"/>
        <v>0</v>
      </c>
      <c r="Z458" s="74">
        <f t="shared" si="235"/>
        <v>0</v>
      </c>
      <c r="AA458" s="74">
        <f t="shared" si="236"/>
        <v>0</v>
      </c>
      <c r="AB458" s="74">
        <f t="shared" si="237"/>
        <v>0</v>
      </c>
      <c r="AC458" s="74">
        <f t="shared" si="238"/>
        <v>0</v>
      </c>
      <c r="AD458" s="74">
        <f t="shared" si="239"/>
        <v>0</v>
      </c>
      <c r="AE458" s="74">
        <f t="shared" si="240"/>
        <v>0</v>
      </c>
      <c r="AF458" s="74">
        <f t="shared" si="241"/>
        <v>0</v>
      </c>
      <c r="AG458" s="74">
        <f t="shared" si="242"/>
        <v>0</v>
      </c>
      <c r="AH458" s="6" t="s">
        <v>71</v>
      </c>
    </row>
    <row r="459" spans="1:34">
      <c r="A459" s="159" t="s">
        <v>2153</v>
      </c>
      <c r="B459" s="155" t="s">
        <v>2154</v>
      </c>
      <c r="C459" s="160">
        <v>0</v>
      </c>
      <c r="D459" s="160">
        <v>0</v>
      </c>
      <c r="E459" s="160">
        <v>0</v>
      </c>
      <c r="F459" s="160">
        <v>0</v>
      </c>
      <c r="G459" s="160">
        <v>0</v>
      </c>
      <c r="H459" s="160">
        <v>0</v>
      </c>
      <c r="I459" s="160">
        <v>0</v>
      </c>
      <c r="J459" s="160">
        <v>0</v>
      </c>
      <c r="K459" s="160">
        <v>0</v>
      </c>
      <c r="L459" s="160">
        <v>0</v>
      </c>
      <c r="M459" s="160">
        <v>0</v>
      </c>
      <c r="N459" s="160">
        <v>0</v>
      </c>
      <c r="O459" s="160">
        <v>0</v>
      </c>
      <c r="Q459" s="73">
        <v>5</v>
      </c>
      <c r="R459" s="20" t="s">
        <v>1156</v>
      </c>
      <c r="S459" s="20" t="s">
        <v>1210</v>
      </c>
      <c r="U459" s="74">
        <f t="shared" si="230"/>
        <v>0</v>
      </c>
      <c r="V459" s="74">
        <f t="shared" si="231"/>
        <v>0</v>
      </c>
      <c r="W459" s="74">
        <f t="shared" si="232"/>
        <v>0</v>
      </c>
      <c r="X459" s="74">
        <f t="shared" si="233"/>
        <v>0</v>
      </c>
      <c r="Y459" s="74">
        <f t="shared" si="234"/>
        <v>0</v>
      </c>
      <c r="Z459" s="74">
        <f t="shared" si="235"/>
        <v>0</v>
      </c>
      <c r="AA459" s="74">
        <f t="shared" si="236"/>
        <v>0</v>
      </c>
      <c r="AB459" s="74">
        <f t="shared" si="237"/>
        <v>0</v>
      </c>
      <c r="AC459" s="74">
        <f t="shared" si="238"/>
        <v>0</v>
      </c>
      <c r="AD459" s="74">
        <f t="shared" si="239"/>
        <v>0</v>
      </c>
      <c r="AE459" s="74">
        <f t="shared" si="240"/>
        <v>0</v>
      </c>
      <c r="AF459" s="74">
        <f t="shared" si="241"/>
        <v>0</v>
      </c>
      <c r="AG459" s="74">
        <f t="shared" si="242"/>
        <v>0</v>
      </c>
      <c r="AH459" s="6" t="s">
        <v>71</v>
      </c>
    </row>
    <row r="460" spans="1:34">
      <c r="A460" s="159" t="s">
        <v>2155</v>
      </c>
      <c r="B460" s="155" t="s">
        <v>2156</v>
      </c>
      <c r="C460" s="160">
        <v>0</v>
      </c>
      <c r="D460" s="160">
        <v>0</v>
      </c>
      <c r="E460" s="160">
        <v>0</v>
      </c>
      <c r="F460" s="160">
        <v>0</v>
      </c>
      <c r="G460" s="160">
        <v>0</v>
      </c>
      <c r="H460" s="160">
        <v>0</v>
      </c>
      <c r="I460" s="160">
        <v>0</v>
      </c>
      <c r="J460" s="160">
        <v>0</v>
      </c>
      <c r="K460" s="160">
        <v>0</v>
      </c>
      <c r="L460" s="160">
        <v>0</v>
      </c>
      <c r="M460" s="160">
        <v>0</v>
      </c>
      <c r="N460" s="160">
        <v>0</v>
      </c>
      <c r="O460" s="160">
        <v>0</v>
      </c>
      <c r="Q460" s="73">
        <v>5</v>
      </c>
      <c r="R460" s="20" t="s">
        <v>1156</v>
      </c>
      <c r="S460" s="20" t="s">
        <v>1210</v>
      </c>
      <c r="U460" s="74">
        <f t="shared" si="230"/>
        <v>0</v>
      </c>
      <c r="V460" s="74">
        <f t="shared" si="231"/>
        <v>0</v>
      </c>
      <c r="W460" s="74">
        <f t="shared" si="232"/>
        <v>0</v>
      </c>
      <c r="X460" s="74">
        <f t="shared" si="233"/>
        <v>0</v>
      </c>
      <c r="Y460" s="74">
        <f t="shared" si="234"/>
        <v>0</v>
      </c>
      <c r="Z460" s="74">
        <f t="shared" si="235"/>
        <v>0</v>
      </c>
      <c r="AA460" s="74">
        <f t="shared" si="236"/>
        <v>0</v>
      </c>
      <c r="AB460" s="74">
        <f t="shared" si="237"/>
        <v>0</v>
      </c>
      <c r="AC460" s="74">
        <f t="shared" si="238"/>
        <v>0</v>
      </c>
      <c r="AD460" s="74">
        <f t="shared" si="239"/>
        <v>0</v>
      </c>
      <c r="AE460" s="74">
        <f t="shared" si="240"/>
        <v>0</v>
      </c>
      <c r="AF460" s="74">
        <f t="shared" si="241"/>
        <v>0</v>
      </c>
      <c r="AG460" s="74">
        <f t="shared" si="242"/>
        <v>0</v>
      </c>
      <c r="AH460" s="6" t="s">
        <v>71</v>
      </c>
    </row>
    <row r="461" spans="1:34">
      <c r="A461" s="159" t="s">
        <v>2157</v>
      </c>
      <c r="B461" s="155" t="s">
        <v>2158</v>
      </c>
      <c r="C461" s="160">
        <v>-92607.42</v>
      </c>
      <c r="D461" s="160">
        <v>45.17</v>
      </c>
      <c r="E461" s="160">
        <v>320.99</v>
      </c>
      <c r="F461" s="160">
        <v>3784.74</v>
      </c>
      <c r="G461" s="160">
        <v>4392.7299999999996</v>
      </c>
      <c r="H461" s="160">
        <v>805.51</v>
      </c>
      <c r="I461" s="160">
        <v>2445.89</v>
      </c>
      <c r="J461" s="160">
        <v>0</v>
      </c>
      <c r="K461" s="160">
        <v>801.5</v>
      </c>
      <c r="L461" s="160">
        <v>2780</v>
      </c>
      <c r="M461" s="160">
        <v>1820.54</v>
      </c>
      <c r="N461" s="160">
        <v>2103.98</v>
      </c>
      <c r="O461" s="160">
        <v>-73306.37</v>
      </c>
      <c r="Q461" s="73">
        <v>5</v>
      </c>
      <c r="R461" s="20" t="s">
        <v>1156</v>
      </c>
      <c r="S461" s="20" t="s">
        <v>1210</v>
      </c>
      <c r="U461" s="74">
        <f t="shared" si="230"/>
        <v>92607.42</v>
      </c>
      <c r="V461" s="74">
        <f t="shared" si="231"/>
        <v>-45.17</v>
      </c>
      <c r="W461" s="74">
        <f t="shared" si="232"/>
        <v>-320.99</v>
      </c>
      <c r="X461" s="74">
        <f t="shared" si="233"/>
        <v>-3784.74</v>
      </c>
      <c r="Y461" s="74">
        <f t="shared" si="234"/>
        <v>-4392.7299999999996</v>
      </c>
      <c r="Z461" s="74">
        <f t="shared" si="235"/>
        <v>-805.51</v>
      </c>
      <c r="AA461" s="74">
        <f t="shared" si="236"/>
        <v>-2445.89</v>
      </c>
      <c r="AB461" s="74">
        <f t="shared" si="237"/>
        <v>0</v>
      </c>
      <c r="AC461" s="74">
        <f t="shared" si="238"/>
        <v>-801.5</v>
      </c>
      <c r="AD461" s="74">
        <f t="shared" si="239"/>
        <v>-2780</v>
      </c>
      <c r="AE461" s="74">
        <f t="shared" si="240"/>
        <v>-1820.54</v>
      </c>
      <c r="AF461" s="74">
        <f t="shared" si="241"/>
        <v>-2103.98</v>
      </c>
      <c r="AG461" s="74">
        <f t="shared" si="242"/>
        <v>73306.37</v>
      </c>
      <c r="AH461" s="6" t="s">
        <v>71</v>
      </c>
    </row>
    <row r="462" spans="1:34">
      <c r="A462" s="159" t="s">
        <v>2159</v>
      </c>
      <c r="B462" s="155" t="s">
        <v>2160</v>
      </c>
      <c r="C462" s="160">
        <v>0</v>
      </c>
      <c r="D462" s="160">
        <v>0</v>
      </c>
      <c r="E462" s="160">
        <v>0</v>
      </c>
      <c r="F462" s="160">
        <v>0</v>
      </c>
      <c r="G462" s="160">
        <v>0</v>
      </c>
      <c r="H462" s="160">
        <v>0</v>
      </c>
      <c r="I462" s="160">
        <v>0</v>
      </c>
      <c r="J462" s="160">
        <v>0</v>
      </c>
      <c r="K462" s="160">
        <v>0</v>
      </c>
      <c r="L462" s="160">
        <v>0</v>
      </c>
      <c r="M462" s="160">
        <v>0</v>
      </c>
      <c r="N462" s="160">
        <v>0</v>
      </c>
      <c r="O462" s="160">
        <v>0</v>
      </c>
      <c r="Q462" s="73">
        <v>5</v>
      </c>
      <c r="R462" s="20" t="s">
        <v>1156</v>
      </c>
      <c r="S462" s="20" t="s">
        <v>1210</v>
      </c>
      <c r="U462" s="74">
        <f t="shared" si="230"/>
        <v>0</v>
      </c>
      <c r="V462" s="74">
        <f t="shared" si="231"/>
        <v>0</v>
      </c>
      <c r="W462" s="74">
        <f t="shared" si="232"/>
        <v>0</v>
      </c>
      <c r="X462" s="74">
        <f t="shared" si="233"/>
        <v>0</v>
      </c>
      <c r="Y462" s="74">
        <f t="shared" si="234"/>
        <v>0</v>
      </c>
      <c r="Z462" s="74">
        <f t="shared" si="235"/>
        <v>0</v>
      </c>
      <c r="AA462" s="74">
        <f t="shared" si="236"/>
        <v>0</v>
      </c>
      <c r="AB462" s="74">
        <f t="shared" si="237"/>
        <v>0</v>
      </c>
      <c r="AC462" s="74">
        <f t="shared" si="238"/>
        <v>0</v>
      </c>
      <c r="AD462" s="74">
        <f t="shared" si="239"/>
        <v>0</v>
      </c>
      <c r="AE462" s="74">
        <f t="shared" si="240"/>
        <v>0</v>
      </c>
      <c r="AF462" s="74">
        <f t="shared" si="241"/>
        <v>0</v>
      </c>
      <c r="AG462" s="74">
        <f t="shared" si="242"/>
        <v>0</v>
      </c>
      <c r="AH462" s="6" t="s">
        <v>71</v>
      </c>
    </row>
    <row r="463" spans="1:34">
      <c r="A463" s="159" t="s">
        <v>2161</v>
      </c>
      <c r="B463" s="155" t="s">
        <v>2162</v>
      </c>
      <c r="C463" s="160">
        <v>0</v>
      </c>
      <c r="D463" s="160">
        <v>0</v>
      </c>
      <c r="E463" s="160">
        <v>0</v>
      </c>
      <c r="F463" s="160">
        <v>0</v>
      </c>
      <c r="G463" s="160">
        <v>0</v>
      </c>
      <c r="H463" s="160">
        <v>0</v>
      </c>
      <c r="I463" s="160">
        <v>0</v>
      </c>
      <c r="J463" s="160">
        <v>0</v>
      </c>
      <c r="K463" s="160">
        <v>0</v>
      </c>
      <c r="L463" s="160">
        <v>0</v>
      </c>
      <c r="M463" s="160">
        <v>0</v>
      </c>
      <c r="N463" s="160">
        <v>0</v>
      </c>
      <c r="O463" s="160">
        <v>0</v>
      </c>
      <c r="Q463" s="73">
        <v>5</v>
      </c>
      <c r="R463" s="20" t="s">
        <v>1156</v>
      </c>
      <c r="S463" s="20" t="s">
        <v>1210</v>
      </c>
      <c r="U463" s="74">
        <f t="shared" si="230"/>
        <v>0</v>
      </c>
      <c r="V463" s="74">
        <f t="shared" si="231"/>
        <v>0</v>
      </c>
      <c r="W463" s="74">
        <f t="shared" si="232"/>
        <v>0</v>
      </c>
      <c r="X463" s="74">
        <f t="shared" si="233"/>
        <v>0</v>
      </c>
      <c r="Y463" s="74">
        <f t="shared" si="234"/>
        <v>0</v>
      </c>
      <c r="Z463" s="74">
        <f t="shared" si="235"/>
        <v>0</v>
      </c>
      <c r="AA463" s="74">
        <f t="shared" si="236"/>
        <v>0</v>
      </c>
      <c r="AB463" s="74">
        <f t="shared" si="237"/>
        <v>0</v>
      </c>
      <c r="AC463" s="74">
        <f t="shared" si="238"/>
        <v>0</v>
      </c>
      <c r="AD463" s="74">
        <f t="shared" si="239"/>
        <v>0</v>
      </c>
      <c r="AE463" s="74">
        <f t="shared" si="240"/>
        <v>0</v>
      </c>
      <c r="AF463" s="74">
        <f t="shared" si="241"/>
        <v>0</v>
      </c>
      <c r="AG463" s="74">
        <f t="shared" si="242"/>
        <v>0</v>
      </c>
      <c r="AH463" s="6" t="s">
        <v>71</v>
      </c>
    </row>
    <row r="464" spans="1:34">
      <c r="A464" s="159" t="s">
        <v>2163</v>
      </c>
      <c r="B464" s="155" t="s">
        <v>2164</v>
      </c>
      <c r="C464" s="160">
        <v>-6562.95</v>
      </c>
      <c r="D464" s="160">
        <v>217.28</v>
      </c>
      <c r="E464" s="160">
        <v>1965.51</v>
      </c>
      <c r="F464" s="160">
        <v>1096.95</v>
      </c>
      <c r="G464" s="160">
        <v>6316.42</v>
      </c>
      <c r="H464" s="160">
        <v>2097.35</v>
      </c>
      <c r="I464" s="160">
        <v>181.17</v>
      </c>
      <c r="J464" s="160">
        <v>1714.22</v>
      </c>
      <c r="K464" s="160">
        <v>1569.66</v>
      </c>
      <c r="L464" s="160">
        <v>1269.8699999999999</v>
      </c>
      <c r="M464" s="160">
        <v>3095.58</v>
      </c>
      <c r="N464" s="160">
        <v>1346.51</v>
      </c>
      <c r="O464" s="160">
        <v>14307.57</v>
      </c>
      <c r="Q464" s="73">
        <v>5</v>
      </c>
      <c r="R464" s="20" t="s">
        <v>1156</v>
      </c>
      <c r="S464" s="20" t="s">
        <v>1210</v>
      </c>
      <c r="U464" s="74">
        <f t="shared" si="230"/>
        <v>6562.95</v>
      </c>
      <c r="V464" s="74">
        <f t="shared" si="231"/>
        <v>-217.28</v>
      </c>
      <c r="W464" s="74">
        <f t="shared" si="232"/>
        <v>-1965.51</v>
      </c>
      <c r="X464" s="74">
        <f t="shared" si="233"/>
        <v>-1096.95</v>
      </c>
      <c r="Y464" s="74">
        <f t="shared" si="234"/>
        <v>-6316.42</v>
      </c>
      <c r="Z464" s="74">
        <f t="shared" si="235"/>
        <v>-2097.35</v>
      </c>
      <c r="AA464" s="74">
        <f t="shared" si="236"/>
        <v>-181.17</v>
      </c>
      <c r="AB464" s="74">
        <f t="shared" si="237"/>
        <v>-1714.22</v>
      </c>
      <c r="AC464" s="74">
        <f t="shared" si="238"/>
        <v>-1569.66</v>
      </c>
      <c r="AD464" s="74">
        <f t="shared" si="239"/>
        <v>-1269.8699999999999</v>
      </c>
      <c r="AE464" s="74">
        <f t="shared" si="240"/>
        <v>-3095.58</v>
      </c>
      <c r="AF464" s="74">
        <f t="shared" si="241"/>
        <v>-1346.51</v>
      </c>
      <c r="AG464" s="74">
        <f t="shared" si="242"/>
        <v>-14307.57</v>
      </c>
      <c r="AH464" s="6" t="s">
        <v>71</v>
      </c>
    </row>
    <row r="465" spans="1:34">
      <c r="A465" s="159" t="s">
        <v>2165</v>
      </c>
      <c r="B465" s="155" t="s">
        <v>2166</v>
      </c>
      <c r="C465" s="160">
        <v>0</v>
      </c>
      <c r="D465" s="160">
        <v>0</v>
      </c>
      <c r="E465" s="160">
        <v>0</v>
      </c>
      <c r="F465" s="160">
        <v>0</v>
      </c>
      <c r="G465" s="160">
        <v>0</v>
      </c>
      <c r="H465" s="160">
        <v>0</v>
      </c>
      <c r="I465" s="160">
        <v>0</v>
      </c>
      <c r="J465" s="160">
        <v>0</v>
      </c>
      <c r="K465" s="160">
        <v>0</v>
      </c>
      <c r="L465" s="160">
        <v>0</v>
      </c>
      <c r="M465" s="160">
        <v>0</v>
      </c>
      <c r="N465" s="160">
        <v>0</v>
      </c>
      <c r="O465" s="160">
        <v>0</v>
      </c>
      <c r="Q465" s="73">
        <v>5</v>
      </c>
      <c r="R465" s="20" t="s">
        <v>1156</v>
      </c>
      <c r="S465" s="20" t="s">
        <v>1210</v>
      </c>
      <c r="U465" s="74">
        <f t="shared" si="230"/>
        <v>0</v>
      </c>
      <c r="V465" s="74">
        <f t="shared" si="231"/>
        <v>0</v>
      </c>
      <c r="W465" s="74">
        <f t="shared" si="232"/>
        <v>0</v>
      </c>
      <c r="X465" s="74">
        <f t="shared" si="233"/>
        <v>0</v>
      </c>
      <c r="Y465" s="74">
        <f t="shared" si="234"/>
        <v>0</v>
      </c>
      <c r="Z465" s="74">
        <f t="shared" si="235"/>
        <v>0</v>
      </c>
      <c r="AA465" s="74">
        <f t="shared" si="236"/>
        <v>0</v>
      </c>
      <c r="AB465" s="74">
        <f t="shared" si="237"/>
        <v>0</v>
      </c>
      <c r="AC465" s="74">
        <f t="shared" si="238"/>
        <v>0</v>
      </c>
      <c r="AD465" s="74">
        <f t="shared" si="239"/>
        <v>0</v>
      </c>
      <c r="AE465" s="74">
        <f t="shared" si="240"/>
        <v>0</v>
      </c>
      <c r="AF465" s="74">
        <f t="shared" si="241"/>
        <v>0</v>
      </c>
      <c r="AG465" s="74">
        <f t="shared" si="242"/>
        <v>0</v>
      </c>
      <c r="AH465" s="6" t="s">
        <v>71</v>
      </c>
    </row>
    <row r="466" spans="1:34">
      <c r="A466" s="159" t="s">
        <v>2167</v>
      </c>
      <c r="B466" s="155" t="s">
        <v>2168</v>
      </c>
      <c r="C466" s="160">
        <v>0</v>
      </c>
      <c r="D466" s="160">
        <v>0</v>
      </c>
      <c r="E466" s="160">
        <v>0</v>
      </c>
      <c r="F466" s="160">
        <v>0</v>
      </c>
      <c r="G466" s="160">
        <v>0</v>
      </c>
      <c r="H466" s="160">
        <v>0</v>
      </c>
      <c r="I466" s="160">
        <v>0</v>
      </c>
      <c r="J466" s="160">
        <v>0</v>
      </c>
      <c r="K466" s="160">
        <v>0</v>
      </c>
      <c r="L466" s="160">
        <v>0</v>
      </c>
      <c r="M466" s="160">
        <v>0</v>
      </c>
      <c r="N466" s="160">
        <v>0</v>
      </c>
      <c r="O466" s="160">
        <v>0</v>
      </c>
      <c r="Q466" s="73">
        <v>5</v>
      </c>
      <c r="R466" s="20" t="s">
        <v>1156</v>
      </c>
      <c r="S466" s="20" t="s">
        <v>1210</v>
      </c>
      <c r="U466" s="74">
        <f t="shared" si="230"/>
        <v>0</v>
      </c>
      <c r="V466" s="74">
        <f t="shared" si="231"/>
        <v>0</v>
      </c>
      <c r="W466" s="74">
        <f t="shared" si="232"/>
        <v>0</v>
      </c>
      <c r="X466" s="74">
        <f t="shared" si="233"/>
        <v>0</v>
      </c>
      <c r="Y466" s="74">
        <f t="shared" si="234"/>
        <v>0</v>
      </c>
      <c r="Z466" s="74">
        <f t="shared" si="235"/>
        <v>0</v>
      </c>
      <c r="AA466" s="74">
        <f t="shared" si="236"/>
        <v>0</v>
      </c>
      <c r="AB466" s="74">
        <f t="shared" si="237"/>
        <v>0</v>
      </c>
      <c r="AC466" s="74">
        <f t="shared" si="238"/>
        <v>0</v>
      </c>
      <c r="AD466" s="74">
        <f t="shared" si="239"/>
        <v>0</v>
      </c>
      <c r="AE466" s="74">
        <f t="shared" si="240"/>
        <v>0</v>
      </c>
      <c r="AF466" s="74">
        <f t="shared" si="241"/>
        <v>0</v>
      </c>
      <c r="AG466" s="74">
        <f t="shared" si="242"/>
        <v>0</v>
      </c>
      <c r="AH466" s="6" t="s">
        <v>71</v>
      </c>
    </row>
    <row r="467" spans="1:34">
      <c r="A467" s="159" t="s">
        <v>2169</v>
      </c>
      <c r="B467" s="155" t="s">
        <v>2170</v>
      </c>
      <c r="C467" s="160">
        <v>0</v>
      </c>
      <c r="D467" s="160">
        <v>0</v>
      </c>
      <c r="E467" s="160">
        <v>0</v>
      </c>
      <c r="F467" s="160">
        <v>0</v>
      </c>
      <c r="G467" s="160">
        <v>0</v>
      </c>
      <c r="H467" s="160">
        <v>0</v>
      </c>
      <c r="I467" s="160">
        <v>0</v>
      </c>
      <c r="J467" s="160">
        <v>0</v>
      </c>
      <c r="K467" s="160">
        <v>0</v>
      </c>
      <c r="L467" s="160">
        <v>0</v>
      </c>
      <c r="M467" s="160">
        <v>0</v>
      </c>
      <c r="N467" s="160">
        <v>0</v>
      </c>
      <c r="O467" s="160">
        <v>0</v>
      </c>
      <c r="Q467" s="73">
        <v>5</v>
      </c>
      <c r="R467" s="20" t="s">
        <v>1156</v>
      </c>
      <c r="S467" s="20" t="s">
        <v>1210</v>
      </c>
      <c r="U467" s="74">
        <f t="shared" si="230"/>
        <v>0</v>
      </c>
      <c r="V467" s="74">
        <f t="shared" si="231"/>
        <v>0</v>
      </c>
      <c r="W467" s="74">
        <f t="shared" si="232"/>
        <v>0</v>
      </c>
      <c r="X467" s="74">
        <f t="shared" si="233"/>
        <v>0</v>
      </c>
      <c r="Y467" s="74">
        <f t="shared" si="234"/>
        <v>0</v>
      </c>
      <c r="Z467" s="74">
        <f t="shared" si="235"/>
        <v>0</v>
      </c>
      <c r="AA467" s="74">
        <f t="shared" si="236"/>
        <v>0</v>
      </c>
      <c r="AB467" s="74">
        <f t="shared" si="237"/>
        <v>0</v>
      </c>
      <c r="AC467" s="74">
        <f t="shared" si="238"/>
        <v>0</v>
      </c>
      <c r="AD467" s="74">
        <f t="shared" si="239"/>
        <v>0</v>
      </c>
      <c r="AE467" s="74">
        <f t="shared" si="240"/>
        <v>0</v>
      </c>
      <c r="AF467" s="74">
        <f t="shared" si="241"/>
        <v>0</v>
      </c>
      <c r="AG467" s="74">
        <f t="shared" si="242"/>
        <v>0</v>
      </c>
      <c r="AH467" s="6" t="s">
        <v>71</v>
      </c>
    </row>
    <row r="468" spans="1:34">
      <c r="A468" s="159" t="s">
        <v>2171</v>
      </c>
      <c r="B468" s="155" t="s">
        <v>2172</v>
      </c>
      <c r="C468" s="160">
        <v>1526</v>
      </c>
      <c r="D468" s="160">
        <v>1207</v>
      </c>
      <c r="E468" s="160">
        <v>1277.5</v>
      </c>
      <c r="F468" s="160">
        <v>2715.92</v>
      </c>
      <c r="G468" s="160">
        <v>1742.23</v>
      </c>
      <c r="H468" s="160">
        <v>1739</v>
      </c>
      <c r="I468" s="160">
        <v>760</v>
      </c>
      <c r="J468" s="160">
        <v>1463</v>
      </c>
      <c r="K468" s="160">
        <v>2125</v>
      </c>
      <c r="L468" s="160">
        <v>1025</v>
      </c>
      <c r="M468" s="160">
        <v>1979</v>
      </c>
      <c r="N468" s="160">
        <v>1615</v>
      </c>
      <c r="O468" s="160">
        <v>19174.650000000001</v>
      </c>
      <c r="Q468" s="73">
        <v>5</v>
      </c>
      <c r="R468" s="20" t="s">
        <v>1156</v>
      </c>
      <c r="S468" s="20" t="s">
        <v>1210</v>
      </c>
      <c r="U468" s="74">
        <f t="shared" ref="U468:U497" si="243">IF(5 = Q468, C468 * -1, C468)</f>
        <v>-1526</v>
      </c>
      <c r="V468" s="74">
        <f t="shared" ref="V468:V497" si="244">IF(5 = Q468, D468 * -1, D468)</f>
        <v>-1207</v>
      </c>
      <c r="W468" s="74">
        <f t="shared" ref="W468:W497" si="245">IF(5 = Q468, E468 * -1, E468)</f>
        <v>-1277.5</v>
      </c>
      <c r="X468" s="74">
        <f t="shared" ref="X468:X497" si="246">IF(5 = Q468, F468 * -1, F468)</f>
        <v>-2715.92</v>
      </c>
      <c r="Y468" s="74">
        <f t="shared" ref="Y468:Y497" si="247">IF(5 = Q468, G468 * -1, G468)</f>
        <v>-1742.23</v>
      </c>
      <c r="Z468" s="74">
        <f t="shared" ref="Z468:Z497" si="248">IF(5 = Q468, H468 * -1, H468)</f>
        <v>-1739</v>
      </c>
      <c r="AA468" s="74">
        <f t="shared" ref="AA468:AA497" si="249">IF(5 = Q468, I468 * -1, I468)</f>
        <v>-760</v>
      </c>
      <c r="AB468" s="74">
        <f t="shared" ref="AB468:AB497" si="250">IF(5 = Q468, J468 * -1, J468)</f>
        <v>-1463</v>
      </c>
      <c r="AC468" s="74">
        <f t="shared" ref="AC468:AC497" si="251">IF(5 = Q468, K468 * -1, K468)</f>
        <v>-2125</v>
      </c>
      <c r="AD468" s="74">
        <f t="shared" ref="AD468:AD497" si="252">IF(5 = Q468, L468 * -1, L468)</f>
        <v>-1025</v>
      </c>
      <c r="AE468" s="74">
        <f t="shared" ref="AE468:AE497" si="253">IF(5 = Q468, M468 * -1, M468)</f>
        <v>-1979</v>
      </c>
      <c r="AF468" s="74">
        <f t="shared" ref="AF468:AF497" si="254">IF(5 = Q468, N468 * -1, N468)</f>
        <v>-1615</v>
      </c>
      <c r="AG468" s="74">
        <f t="shared" ref="AG468:AG497" si="255">IF(5 = Q468, O468 * -1, O468)</f>
        <v>-19174.650000000001</v>
      </c>
      <c r="AH468" s="6" t="s">
        <v>71</v>
      </c>
    </row>
    <row r="469" spans="1:34">
      <c r="A469" s="159" t="s">
        <v>2173</v>
      </c>
      <c r="B469" s="155" t="s">
        <v>2174</v>
      </c>
      <c r="C469" s="160">
        <v>0</v>
      </c>
      <c r="D469" s="160">
        <v>0</v>
      </c>
      <c r="E469" s="160">
        <v>0</v>
      </c>
      <c r="F469" s="160">
        <v>0</v>
      </c>
      <c r="G469" s="160">
        <v>246</v>
      </c>
      <c r="H469" s="160">
        <v>0</v>
      </c>
      <c r="I469" s="160">
        <v>0</v>
      </c>
      <c r="J469" s="160">
        <v>0</v>
      </c>
      <c r="K469" s="160">
        <v>0</v>
      </c>
      <c r="L469" s="160">
        <v>0</v>
      </c>
      <c r="M469" s="160">
        <v>2522</v>
      </c>
      <c r="N469" s="160">
        <v>0</v>
      </c>
      <c r="O469" s="160">
        <v>2768</v>
      </c>
      <c r="Q469" s="73">
        <v>5</v>
      </c>
      <c r="R469" s="20" t="s">
        <v>1156</v>
      </c>
      <c r="S469" s="20" t="s">
        <v>1210</v>
      </c>
      <c r="U469" s="74">
        <f t="shared" si="243"/>
        <v>0</v>
      </c>
      <c r="V469" s="74">
        <f t="shared" si="244"/>
        <v>0</v>
      </c>
      <c r="W469" s="74">
        <f t="shared" si="245"/>
        <v>0</v>
      </c>
      <c r="X469" s="74">
        <f t="shared" si="246"/>
        <v>0</v>
      </c>
      <c r="Y469" s="74">
        <f t="shared" si="247"/>
        <v>-246</v>
      </c>
      <c r="Z469" s="74">
        <f t="shared" si="248"/>
        <v>0</v>
      </c>
      <c r="AA469" s="74">
        <f t="shared" si="249"/>
        <v>0</v>
      </c>
      <c r="AB469" s="74">
        <f t="shared" si="250"/>
        <v>0</v>
      </c>
      <c r="AC469" s="74">
        <f t="shared" si="251"/>
        <v>0</v>
      </c>
      <c r="AD469" s="74">
        <f t="shared" si="252"/>
        <v>0</v>
      </c>
      <c r="AE469" s="74">
        <f t="shared" si="253"/>
        <v>-2522</v>
      </c>
      <c r="AF469" s="74">
        <f t="shared" si="254"/>
        <v>0</v>
      </c>
      <c r="AG469" s="74">
        <f t="shared" si="255"/>
        <v>-2768</v>
      </c>
      <c r="AH469" s="6" t="s">
        <v>71</v>
      </c>
    </row>
    <row r="470" spans="1:34">
      <c r="A470" s="159" t="s">
        <v>2175</v>
      </c>
      <c r="B470" s="155" t="s">
        <v>2176</v>
      </c>
      <c r="C470" s="160">
        <v>0</v>
      </c>
      <c r="D470" s="160">
        <v>0</v>
      </c>
      <c r="E470" s="160">
        <v>0</v>
      </c>
      <c r="F470" s="160">
        <v>0</v>
      </c>
      <c r="G470" s="160">
        <v>0</v>
      </c>
      <c r="H470" s="160">
        <v>0</v>
      </c>
      <c r="I470" s="160">
        <v>0</v>
      </c>
      <c r="J470" s="160">
        <v>0</v>
      </c>
      <c r="K470" s="160">
        <v>0</v>
      </c>
      <c r="L470" s="160">
        <v>0</v>
      </c>
      <c r="M470" s="160">
        <v>0</v>
      </c>
      <c r="N470" s="160">
        <v>0</v>
      </c>
      <c r="O470" s="160">
        <v>0</v>
      </c>
      <c r="Q470" s="73">
        <v>5</v>
      </c>
      <c r="R470" s="20" t="s">
        <v>1156</v>
      </c>
      <c r="S470" s="20" t="s">
        <v>1210</v>
      </c>
      <c r="U470" s="74">
        <f t="shared" si="243"/>
        <v>0</v>
      </c>
      <c r="V470" s="74">
        <f t="shared" si="244"/>
        <v>0</v>
      </c>
      <c r="W470" s="74">
        <f t="shared" si="245"/>
        <v>0</v>
      </c>
      <c r="X470" s="74">
        <f t="shared" si="246"/>
        <v>0</v>
      </c>
      <c r="Y470" s="74">
        <f t="shared" si="247"/>
        <v>0</v>
      </c>
      <c r="Z470" s="74">
        <f t="shared" si="248"/>
        <v>0</v>
      </c>
      <c r="AA470" s="74">
        <f t="shared" si="249"/>
        <v>0</v>
      </c>
      <c r="AB470" s="74">
        <f t="shared" si="250"/>
        <v>0</v>
      </c>
      <c r="AC470" s="74">
        <f t="shared" si="251"/>
        <v>0</v>
      </c>
      <c r="AD470" s="74">
        <f t="shared" si="252"/>
        <v>0</v>
      </c>
      <c r="AE470" s="74">
        <f t="shared" si="253"/>
        <v>0</v>
      </c>
      <c r="AF470" s="74">
        <f t="shared" si="254"/>
        <v>0</v>
      </c>
      <c r="AG470" s="74">
        <f t="shared" si="255"/>
        <v>0</v>
      </c>
      <c r="AH470" s="6" t="s">
        <v>71</v>
      </c>
    </row>
    <row r="471" spans="1:34">
      <c r="A471" s="159" t="s">
        <v>2177</v>
      </c>
      <c r="B471" s="155" t="s">
        <v>2178</v>
      </c>
      <c r="C471" s="160">
        <v>0</v>
      </c>
      <c r="D471" s="160">
        <v>0</v>
      </c>
      <c r="E471" s="160">
        <v>0</v>
      </c>
      <c r="F471" s="160">
        <v>0</v>
      </c>
      <c r="G471" s="160">
        <v>1000</v>
      </c>
      <c r="H471" s="160">
        <v>0</v>
      </c>
      <c r="I471" s="160">
        <v>0</v>
      </c>
      <c r="J471" s="160">
        <v>0</v>
      </c>
      <c r="K471" s="160">
        <v>0</v>
      </c>
      <c r="L471" s="160">
        <v>0</v>
      </c>
      <c r="M471" s="160">
        <v>0</v>
      </c>
      <c r="N471" s="160">
        <v>0</v>
      </c>
      <c r="O471" s="160">
        <v>1000</v>
      </c>
      <c r="Q471" s="73">
        <v>5</v>
      </c>
      <c r="R471" s="20" t="s">
        <v>1156</v>
      </c>
      <c r="S471" s="20" t="s">
        <v>1210</v>
      </c>
      <c r="U471" s="74">
        <f t="shared" si="243"/>
        <v>0</v>
      </c>
      <c r="V471" s="74">
        <f t="shared" si="244"/>
        <v>0</v>
      </c>
      <c r="W471" s="74">
        <f t="shared" si="245"/>
        <v>0</v>
      </c>
      <c r="X471" s="74">
        <f t="shared" si="246"/>
        <v>0</v>
      </c>
      <c r="Y471" s="74">
        <f t="shared" si="247"/>
        <v>-1000</v>
      </c>
      <c r="Z471" s="74">
        <f t="shared" si="248"/>
        <v>0</v>
      </c>
      <c r="AA471" s="74">
        <f t="shared" si="249"/>
        <v>0</v>
      </c>
      <c r="AB471" s="74">
        <f t="shared" si="250"/>
        <v>0</v>
      </c>
      <c r="AC471" s="74">
        <f t="shared" si="251"/>
        <v>0</v>
      </c>
      <c r="AD471" s="74">
        <f t="shared" si="252"/>
        <v>0</v>
      </c>
      <c r="AE471" s="74">
        <f t="shared" si="253"/>
        <v>0</v>
      </c>
      <c r="AF471" s="74">
        <f t="shared" si="254"/>
        <v>0</v>
      </c>
      <c r="AG471" s="74">
        <f t="shared" si="255"/>
        <v>-1000</v>
      </c>
      <c r="AH471" s="6" t="s">
        <v>71</v>
      </c>
    </row>
    <row r="472" spans="1:34">
      <c r="A472" s="159" t="s">
        <v>2179</v>
      </c>
      <c r="B472" s="155" t="s">
        <v>2180</v>
      </c>
      <c r="C472" s="160">
        <v>0</v>
      </c>
      <c r="D472" s="160">
        <v>0</v>
      </c>
      <c r="E472" s="160">
        <v>0</v>
      </c>
      <c r="F472" s="160">
        <v>0</v>
      </c>
      <c r="G472" s="160">
        <v>0</v>
      </c>
      <c r="H472" s="160">
        <v>0</v>
      </c>
      <c r="I472" s="160">
        <v>0</v>
      </c>
      <c r="J472" s="160">
        <v>0</v>
      </c>
      <c r="K472" s="160">
        <v>0</v>
      </c>
      <c r="L472" s="160">
        <v>0</v>
      </c>
      <c r="M472" s="160">
        <v>0</v>
      </c>
      <c r="N472" s="160">
        <v>0</v>
      </c>
      <c r="O472" s="160">
        <v>0</v>
      </c>
      <c r="Q472" s="73">
        <v>5</v>
      </c>
      <c r="R472" s="20" t="s">
        <v>1156</v>
      </c>
      <c r="S472" s="20" t="s">
        <v>1210</v>
      </c>
      <c r="U472" s="74">
        <f t="shared" si="243"/>
        <v>0</v>
      </c>
      <c r="V472" s="74">
        <f t="shared" si="244"/>
        <v>0</v>
      </c>
      <c r="W472" s="74">
        <f t="shared" si="245"/>
        <v>0</v>
      </c>
      <c r="X472" s="74">
        <f t="shared" si="246"/>
        <v>0</v>
      </c>
      <c r="Y472" s="74">
        <f t="shared" si="247"/>
        <v>0</v>
      </c>
      <c r="Z472" s="74">
        <f t="shared" si="248"/>
        <v>0</v>
      </c>
      <c r="AA472" s="74">
        <f t="shared" si="249"/>
        <v>0</v>
      </c>
      <c r="AB472" s="74">
        <f t="shared" si="250"/>
        <v>0</v>
      </c>
      <c r="AC472" s="74">
        <f t="shared" si="251"/>
        <v>0</v>
      </c>
      <c r="AD472" s="74">
        <f t="shared" si="252"/>
        <v>0</v>
      </c>
      <c r="AE472" s="74">
        <f t="shared" si="253"/>
        <v>0</v>
      </c>
      <c r="AF472" s="74">
        <f t="shared" si="254"/>
        <v>0</v>
      </c>
      <c r="AG472" s="74">
        <f t="shared" si="255"/>
        <v>0</v>
      </c>
      <c r="AH472" s="6" t="s">
        <v>71</v>
      </c>
    </row>
    <row r="473" spans="1:34">
      <c r="A473" s="159" t="s">
        <v>2181</v>
      </c>
      <c r="B473" s="155" t="s">
        <v>2182</v>
      </c>
      <c r="C473" s="160">
        <v>0</v>
      </c>
      <c r="D473" s="160">
        <v>0</v>
      </c>
      <c r="E473" s="160">
        <v>0</v>
      </c>
      <c r="F473" s="160">
        <v>0</v>
      </c>
      <c r="G473" s="160">
        <v>0</v>
      </c>
      <c r="H473" s="160">
        <v>0</v>
      </c>
      <c r="I473" s="160">
        <v>0</v>
      </c>
      <c r="J473" s="160">
        <v>0</v>
      </c>
      <c r="K473" s="160">
        <v>0</v>
      </c>
      <c r="L473" s="160">
        <v>0</v>
      </c>
      <c r="M473" s="160">
        <v>0</v>
      </c>
      <c r="N473" s="160">
        <v>0</v>
      </c>
      <c r="O473" s="160">
        <v>0</v>
      </c>
      <c r="Q473" s="73">
        <v>5</v>
      </c>
      <c r="R473" s="20" t="s">
        <v>1156</v>
      </c>
      <c r="S473" s="20" t="s">
        <v>1210</v>
      </c>
      <c r="U473" s="74">
        <f t="shared" si="243"/>
        <v>0</v>
      </c>
      <c r="V473" s="74">
        <f t="shared" si="244"/>
        <v>0</v>
      </c>
      <c r="W473" s="74">
        <f t="shared" si="245"/>
        <v>0</v>
      </c>
      <c r="X473" s="74">
        <f t="shared" si="246"/>
        <v>0</v>
      </c>
      <c r="Y473" s="74">
        <f t="shared" si="247"/>
        <v>0</v>
      </c>
      <c r="Z473" s="74">
        <f t="shared" si="248"/>
        <v>0</v>
      </c>
      <c r="AA473" s="74">
        <f t="shared" si="249"/>
        <v>0</v>
      </c>
      <c r="AB473" s="74">
        <f t="shared" si="250"/>
        <v>0</v>
      </c>
      <c r="AC473" s="74">
        <f t="shared" si="251"/>
        <v>0</v>
      </c>
      <c r="AD473" s="74">
        <f t="shared" si="252"/>
        <v>0</v>
      </c>
      <c r="AE473" s="74">
        <f t="shared" si="253"/>
        <v>0</v>
      </c>
      <c r="AF473" s="74">
        <f t="shared" si="254"/>
        <v>0</v>
      </c>
      <c r="AG473" s="74">
        <f t="shared" si="255"/>
        <v>0</v>
      </c>
      <c r="AH473" s="6" t="s">
        <v>71</v>
      </c>
    </row>
    <row r="474" spans="1:34">
      <c r="A474" s="159" t="s">
        <v>2183</v>
      </c>
      <c r="B474" s="155" t="s">
        <v>2184</v>
      </c>
      <c r="C474" s="160">
        <v>0</v>
      </c>
      <c r="D474" s="160">
        <v>0</v>
      </c>
      <c r="E474" s="160">
        <v>0</v>
      </c>
      <c r="F474" s="160">
        <v>0</v>
      </c>
      <c r="G474" s="160">
        <v>0</v>
      </c>
      <c r="H474" s="160">
        <v>0</v>
      </c>
      <c r="I474" s="160">
        <v>0</v>
      </c>
      <c r="J474" s="160">
        <v>0</v>
      </c>
      <c r="K474" s="160">
        <v>0</v>
      </c>
      <c r="L474" s="160">
        <v>0</v>
      </c>
      <c r="M474" s="160">
        <v>0</v>
      </c>
      <c r="N474" s="160">
        <v>0</v>
      </c>
      <c r="O474" s="160">
        <v>0</v>
      </c>
      <c r="Q474" s="73">
        <v>5</v>
      </c>
      <c r="R474" s="20" t="s">
        <v>1156</v>
      </c>
      <c r="S474" s="20" t="s">
        <v>1210</v>
      </c>
      <c r="U474" s="74">
        <f t="shared" si="243"/>
        <v>0</v>
      </c>
      <c r="V474" s="74">
        <f t="shared" si="244"/>
        <v>0</v>
      </c>
      <c r="W474" s="74">
        <f t="shared" si="245"/>
        <v>0</v>
      </c>
      <c r="X474" s="74">
        <f t="shared" si="246"/>
        <v>0</v>
      </c>
      <c r="Y474" s="74">
        <f t="shared" si="247"/>
        <v>0</v>
      </c>
      <c r="Z474" s="74">
        <f t="shared" si="248"/>
        <v>0</v>
      </c>
      <c r="AA474" s="74">
        <f t="shared" si="249"/>
        <v>0</v>
      </c>
      <c r="AB474" s="74">
        <f t="shared" si="250"/>
        <v>0</v>
      </c>
      <c r="AC474" s="74">
        <f t="shared" si="251"/>
        <v>0</v>
      </c>
      <c r="AD474" s="74">
        <f t="shared" si="252"/>
        <v>0</v>
      </c>
      <c r="AE474" s="74">
        <f t="shared" si="253"/>
        <v>0</v>
      </c>
      <c r="AF474" s="74">
        <f t="shared" si="254"/>
        <v>0</v>
      </c>
      <c r="AG474" s="74">
        <f t="shared" si="255"/>
        <v>0</v>
      </c>
      <c r="AH474" s="6" t="s">
        <v>71</v>
      </c>
    </row>
    <row r="475" spans="1:34">
      <c r="A475" s="159" t="s">
        <v>2185</v>
      </c>
      <c r="B475" s="155" t="s">
        <v>2186</v>
      </c>
      <c r="C475" s="160">
        <v>0</v>
      </c>
      <c r="D475" s="160">
        <v>0</v>
      </c>
      <c r="E475" s="160">
        <v>0</v>
      </c>
      <c r="F475" s="160">
        <v>0</v>
      </c>
      <c r="G475" s="160">
        <v>0</v>
      </c>
      <c r="H475" s="160">
        <v>0</v>
      </c>
      <c r="I475" s="160">
        <v>0</v>
      </c>
      <c r="J475" s="160">
        <v>0</v>
      </c>
      <c r="K475" s="160">
        <v>0</v>
      </c>
      <c r="L475" s="160">
        <v>0</v>
      </c>
      <c r="M475" s="160">
        <v>0</v>
      </c>
      <c r="N475" s="160">
        <v>0</v>
      </c>
      <c r="O475" s="160">
        <v>0</v>
      </c>
      <c r="Q475" s="73">
        <v>5</v>
      </c>
      <c r="R475" s="20" t="s">
        <v>1156</v>
      </c>
      <c r="S475" s="20" t="s">
        <v>1210</v>
      </c>
      <c r="U475" s="74">
        <f t="shared" si="243"/>
        <v>0</v>
      </c>
      <c r="V475" s="74">
        <f t="shared" si="244"/>
        <v>0</v>
      </c>
      <c r="W475" s="74">
        <f t="shared" si="245"/>
        <v>0</v>
      </c>
      <c r="X475" s="74">
        <f t="shared" si="246"/>
        <v>0</v>
      </c>
      <c r="Y475" s="74">
        <f t="shared" si="247"/>
        <v>0</v>
      </c>
      <c r="Z475" s="74">
        <f t="shared" si="248"/>
        <v>0</v>
      </c>
      <c r="AA475" s="74">
        <f t="shared" si="249"/>
        <v>0</v>
      </c>
      <c r="AB475" s="74">
        <f t="shared" si="250"/>
        <v>0</v>
      </c>
      <c r="AC475" s="74">
        <f t="shared" si="251"/>
        <v>0</v>
      </c>
      <c r="AD475" s="74">
        <f t="shared" si="252"/>
        <v>0</v>
      </c>
      <c r="AE475" s="74">
        <f t="shared" si="253"/>
        <v>0</v>
      </c>
      <c r="AF475" s="74">
        <f t="shared" si="254"/>
        <v>0</v>
      </c>
      <c r="AG475" s="74">
        <f t="shared" si="255"/>
        <v>0</v>
      </c>
      <c r="AH475" s="6" t="s">
        <v>71</v>
      </c>
    </row>
    <row r="476" spans="1:34">
      <c r="A476" s="159" t="s">
        <v>2187</v>
      </c>
      <c r="B476" s="155" t="s">
        <v>2188</v>
      </c>
      <c r="C476" s="160">
        <v>0</v>
      </c>
      <c r="D476" s="160">
        <v>0</v>
      </c>
      <c r="E476" s="160">
        <v>0</v>
      </c>
      <c r="F476" s="160">
        <v>0</v>
      </c>
      <c r="G476" s="160">
        <v>0</v>
      </c>
      <c r="H476" s="160">
        <v>0</v>
      </c>
      <c r="I476" s="160">
        <v>0</v>
      </c>
      <c r="J476" s="160">
        <v>0</v>
      </c>
      <c r="K476" s="160">
        <v>0</v>
      </c>
      <c r="L476" s="160">
        <v>0</v>
      </c>
      <c r="M476" s="160">
        <v>0</v>
      </c>
      <c r="N476" s="160">
        <v>0</v>
      </c>
      <c r="O476" s="160">
        <v>0</v>
      </c>
      <c r="Q476" s="73">
        <v>5</v>
      </c>
      <c r="R476" s="20" t="s">
        <v>1156</v>
      </c>
      <c r="S476" s="20" t="s">
        <v>1210</v>
      </c>
      <c r="U476" s="74">
        <f t="shared" si="243"/>
        <v>0</v>
      </c>
      <c r="V476" s="74">
        <f t="shared" si="244"/>
        <v>0</v>
      </c>
      <c r="W476" s="74">
        <f t="shared" si="245"/>
        <v>0</v>
      </c>
      <c r="X476" s="74">
        <f t="shared" si="246"/>
        <v>0</v>
      </c>
      <c r="Y476" s="74">
        <f t="shared" si="247"/>
        <v>0</v>
      </c>
      <c r="Z476" s="74">
        <f t="shared" si="248"/>
        <v>0</v>
      </c>
      <c r="AA476" s="74">
        <f t="shared" si="249"/>
        <v>0</v>
      </c>
      <c r="AB476" s="74">
        <f t="shared" si="250"/>
        <v>0</v>
      </c>
      <c r="AC476" s="74">
        <f t="shared" si="251"/>
        <v>0</v>
      </c>
      <c r="AD476" s="74">
        <f t="shared" si="252"/>
        <v>0</v>
      </c>
      <c r="AE476" s="74">
        <f t="shared" si="253"/>
        <v>0</v>
      </c>
      <c r="AF476" s="74">
        <f t="shared" si="254"/>
        <v>0</v>
      </c>
      <c r="AG476" s="74">
        <f t="shared" si="255"/>
        <v>0</v>
      </c>
      <c r="AH476" s="6" t="s">
        <v>71</v>
      </c>
    </row>
    <row r="477" spans="1:34">
      <c r="A477" s="159" t="s">
        <v>2189</v>
      </c>
      <c r="B477" s="155" t="s">
        <v>2190</v>
      </c>
      <c r="C477" s="160">
        <v>0</v>
      </c>
      <c r="D477" s="160">
        <v>0</v>
      </c>
      <c r="E477" s="160">
        <v>0</v>
      </c>
      <c r="F477" s="160">
        <v>0</v>
      </c>
      <c r="G477" s="160">
        <v>0</v>
      </c>
      <c r="H477" s="160">
        <v>0</v>
      </c>
      <c r="I477" s="160">
        <v>0</v>
      </c>
      <c r="J477" s="160">
        <v>0</v>
      </c>
      <c r="K477" s="160">
        <v>0</v>
      </c>
      <c r="L477" s="160">
        <v>0</v>
      </c>
      <c r="M477" s="160">
        <v>0</v>
      </c>
      <c r="N477" s="160">
        <v>0</v>
      </c>
      <c r="O477" s="160">
        <v>0</v>
      </c>
      <c r="Q477" s="73">
        <v>5</v>
      </c>
      <c r="R477" s="20" t="s">
        <v>1156</v>
      </c>
      <c r="S477" s="20" t="s">
        <v>1210</v>
      </c>
      <c r="U477" s="74">
        <f t="shared" si="243"/>
        <v>0</v>
      </c>
      <c r="V477" s="74">
        <f t="shared" si="244"/>
        <v>0</v>
      </c>
      <c r="W477" s="74">
        <f t="shared" si="245"/>
        <v>0</v>
      </c>
      <c r="X477" s="74">
        <f t="shared" si="246"/>
        <v>0</v>
      </c>
      <c r="Y477" s="74">
        <f t="shared" si="247"/>
        <v>0</v>
      </c>
      <c r="Z477" s="74">
        <f t="shared" si="248"/>
        <v>0</v>
      </c>
      <c r="AA477" s="74">
        <f t="shared" si="249"/>
        <v>0</v>
      </c>
      <c r="AB477" s="74">
        <f t="shared" si="250"/>
        <v>0</v>
      </c>
      <c r="AC477" s="74">
        <f t="shared" si="251"/>
        <v>0</v>
      </c>
      <c r="AD477" s="74">
        <f t="shared" si="252"/>
        <v>0</v>
      </c>
      <c r="AE477" s="74">
        <f t="shared" si="253"/>
        <v>0</v>
      </c>
      <c r="AF477" s="74">
        <f t="shared" si="254"/>
        <v>0</v>
      </c>
      <c r="AG477" s="74">
        <f t="shared" si="255"/>
        <v>0</v>
      </c>
      <c r="AH477" s="6" t="s">
        <v>71</v>
      </c>
    </row>
    <row r="478" spans="1:34">
      <c r="A478" s="159" t="s">
        <v>2191</v>
      </c>
      <c r="B478" s="155" t="s">
        <v>2192</v>
      </c>
      <c r="C478" s="160">
        <v>0</v>
      </c>
      <c r="D478" s="160">
        <v>0</v>
      </c>
      <c r="E478" s="160">
        <v>0</v>
      </c>
      <c r="F478" s="160">
        <v>0</v>
      </c>
      <c r="G478" s="160">
        <v>0</v>
      </c>
      <c r="H478" s="160">
        <v>0</v>
      </c>
      <c r="I478" s="160">
        <v>0</v>
      </c>
      <c r="J478" s="160">
        <v>0</v>
      </c>
      <c r="K478" s="160">
        <v>0</v>
      </c>
      <c r="L478" s="160">
        <v>0</v>
      </c>
      <c r="M478" s="160">
        <v>0</v>
      </c>
      <c r="N478" s="160">
        <v>0</v>
      </c>
      <c r="O478" s="160">
        <v>0</v>
      </c>
      <c r="Q478" s="73">
        <v>5</v>
      </c>
      <c r="R478" s="20" t="s">
        <v>1156</v>
      </c>
      <c r="S478" s="20" t="s">
        <v>1210</v>
      </c>
      <c r="U478" s="74">
        <f t="shared" si="243"/>
        <v>0</v>
      </c>
      <c r="V478" s="74">
        <f t="shared" si="244"/>
        <v>0</v>
      </c>
      <c r="W478" s="74">
        <f t="shared" si="245"/>
        <v>0</v>
      </c>
      <c r="X478" s="74">
        <f t="shared" si="246"/>
        <v>0</v>
      </c>
      <c r="Y478" s="74">
        <f t="shared" si="247"/>
        <v>0</v>
      </c>
      <c r="Z478" s="74">
        <f t="shared" si="248"/>
        <v>0</v>
      </c>
      <c r="AA478" s="74">
        <f t="shared" si="249"/>
        <v>0</v>
      </c>
      <c r="AB478" s="74">
        <f t="shared" si="250"/>
        <v>0</v>
      </c>
      <c r="AC478" s="74">
        <f t="shared" si="251"/>
        <v>0</v>
      </c>
      <c r="AD478" s="74">
        <f t="shared" si="252"/>
        <v>0</v>
      </c>
      <c r="AE478" s="74">
        <f t="shared" si="253"/>
        <v>0</v>
      </c>
      <c r="AF478" s="74">
        <f t="shared" si="254"/>
        <v>0</v>
      </c>
      <c r="AG478" s="74">
        <f t="shared" si="255"/>
        <v>0</v>
      </c>
      <c r="AH478" s="6" t="s">
        <v>71</v>
      </c>
    </row>
    <row r="479" spans="1:34">
      <c r="A479" s="159" t="s">
        <v>2193</v>
      </c>
      <c r="B479" s="155" t="s">
        <v>2194</v>
      </c>
      <c r="C479" s="160">
        <v>0</v>
      </c>
      <c r="D479" s="160">
        <v>0</v>
      </c>
      <c r="E479" s="160">
        <v>0</v>
      </c>
      <c r="F479" s="160">
        <v>0</v>
      </c>
      <c r="G479" s="160">
        <v>0</v>
      </c>
      <c r="H479" s="160">
        <v>0</v>
      </c>
      <c r="I479" s="160">
        <v>0</v>
      </c>
      <c r="J479" s="160">
        <v>0</v>
      </c>
      <c r="K479" s="160">
        <v>0</v>
      </c>
      <c r="L479" s="160">
        <v>0</v>
      </c>
      <c r="M479" s="160">
        <v>0</v>
      </c>
      <c r="N479" s="160">
        <v>0</v>
      </c>
      <c r="O479" s="160">
        <v>0</v>
      </c>
      <c r="Q479" s="73">
        <v>5</v>
      </c>
      <c r="R479" s="20" t="s">
        <v>1156</v>
      </c>
      <c r="S479" s="20" t="s">
        <v>1210</v>
      </c>
      <c r="U479" s="74">
        <f t="shared" si="243"/>
        <v>0</v>
      </c>
      <c r="V479" s="74">
        <f t="shared" si="244"/>
        <v>0</v>
      </c>
      <c r="W479" s="74">
        <f t="shared" si="245"/>
        <v>0</v>
      </c>
      <c r="X479" s="74">
        <f t="shared" si="246"/>
        <v>0</v>
      </c>
      <c r="Y479" s="74">
        <f t="shared" si="247"/>
        <v>0</v>
      </c>
      <c r="Z479" s="74">
        <f t="shared" si="248"/>
        <v>0</v>
      </c>
      <c r="AA479" s="74">
        <f t="shared" si="249"/>
        <v>0</v>
      </c>
      <c r="AB479" s="74">
        <f t="shared" si="250"/>
        <v>0</v>
      </c>
      <c r="AC479" s="74">
        <f t="shared" si="251"/>
        <v>0</v>
      </c>
      <c r="AD479" s="74">
        <f t="shared" si="252"/>
        <v>0</v>
      </c>
      <c r="AE479" s="74">
        <f t="shared" si="253"/>
        <v>0</v>
      </c>
      <c r="AF479" s="74">
        <f t="shared" si="254"/>
        <v>0</v>
      </c>
      <c r="AG479" s="74">
        <f t="shared" si="255"/>
        <v>0</v>
      </c>
      <c r="AH479" s="6" t="s">
        <v>71</v>
      </c>
    </row>
    <row r="480" spans="1:34">
      <c r="A480" s="159" t="s">
        <v>2195</v>
      </c>
      <c r="B480" s="155" t="s">
        <v>2196</v>
      </c>
      <c r="C480" s="160">
        <v>0</v>
      </c>
      <c r="D480" s="160">
        <v>0</v>
      </c>
      <c r="E480" s="160">
        <v>0</v>
      </c>
      <c r="F480" s="160">
        <v>0</v>
      </c>
      <c r="G480" s="160">
        <v>0</v>
      </c>
      <c r="H480" s="160">
        <v>0</v>
      </c>
      <c r="I480" s="160">
        <v>0</v>
      </c>
      <c r="J480" s="160">
        <v>0</v>
      </c>
      <c r="K480" s="160">
        <v>0</v>
      </c>
      <c r="L480" s="160">
        <v>0</v>
      </c>
      <c r="M480" s="160">
        <v>0</v>
      </c>
      <c r="N480" s="160">
        <v>0</v>
      </c>
      <c r="O480" s="160">
        <v>0</v>
      </c>
      <c r="Q480" s="73">
        <v>5</v>
      </c>
      <c r="R480" s="20" t="s">
        <v>1156</v>
      </c>
      <c r="S480" s="20" t="s">
        <v>1210</v>
      </c>
      <c r="U480" s="74">
        <f t="shared" si="243"/>
        <v>0</v>
      </c>
      <c r="V480" s="74">
        <f t="shared" si="244"/>
        <v>0</v>
      </c>
      <c r="W480" s="74">
        <f t="shared" si="245"/>
        <v>0</v>
      </c>
      <c r="X480" s="74">
        <f t="shared" si="246"/>
        <v>0</v>
      </c>
      <c r="Y480" s="74">
        <f t="shared" si="247"/>
        <v>0</v>
      </c>
      <c r="Z480" s="74">
        <f t="shared" si="248"/>
        <v>0</v>
      </c>
      <c r="AA480" s="74">
        <f t="shared" si="249"/>
        <v>0</v>
      </c>
      <c r="AB480" s="74">
        <f t="shared" si="250"/>
        <v>0</v>
      </c>
      <c r="AC480" s="74">
        <f t="shared" si="251"/>
        <v>0</v>
      </c>
      <c r="AD480" s="74">
        <f t="shared" si="252"/>
        <v>0</v>
      </c>
      <c r="AE480" s="74">
        <f t="shared" si="253"/>
        <v>0</v>
      </c>
      <c r="AF480" s="74">
        <f t="shared" si="254"/>
        <v>0</v>
      </c>
      <c r="AG480" s="74">
        <f t="shared" si="255"/>
        <v>0</v>
      </c>
      <c r="AH480" s="6" t="s">
        <v>71</v>
      </c>
    </row>
    <row r="481" spans="1:34">
      <c r="A481" s="159" t="s">
        <v>2197</v>
      </c>
      <c r="B481" s="155" t="s">
        <v>2198</v>
      </c>
      <c r="C481" s="160">
        <v>0</v>
      </c>
      <c r="D481" s="160">
        <v>0</v>
      </c>
      <c r="E481" s="160">
        <v>0</v>
      </c>
      <c r="F481" s="160">
        <v>0</v>
      </c>
      <c r="G481" s="160">
        <v>0</v>
      </c>
      <c r="H481" s="160">
        <v>0</v>
      </c>
      <c r="I481" s="160">
        <v>0</v>
      </c>
      <c r="J481" s="160">
        <v>0</v>
      </c>
      <c r="K481" s="160">
        <v>0</v>
      </c>
      <c r="L481" s="160">
        <v>0</v>
      </c>
      <c r="M481" s="160">
        <v>0</v>
      </c>
      <c r="N481" s="160">
        <v>0</v>
      </c>
      <c r="O481" s="160">
        <v>0</v>
      </c>
      <c r="Q481" s="73">
        <v>5</v>
      </c>
      <c r="R481" s="20" t="s">
        <v>1156</v>
      </c>
      <c r="S481" s="20" t="s">
        <v>1210</v>
      </c>
      <c r="U481" s="74">
        <f t="shared" si="243"/>
        <v>0</v>
      </c>
      <c r="V481" s="74">
        <f t="shared" si="244"/>
        <v>0</v>
      </c>
      <c r="W481" s="74">
        <f t="shared" si="245"/>
        <v>0</v>
      </c>
      <c r="X481" s="74">
        <f t="shared" si="246"/>
        <v>0</v>
      </c>
      <c r="Y481" s="74">
        <f t="shared" si="247"/>
        <v>0</v>
      </c>
      <c r="Z481" s="74">
        <f t="shared" si="248"/>
        <v>0</v>
      </c>
      <c r="AA481" s="74">
        <f t="shared" si="249"/>
        <v>0</v>
      </c>
      <c r="AB481" s="74">
        <f t="shared" si="250"/>
        <v>0</v>
      </c>
      <c r="AC481" s="74">
        <f t="shared" si="251"/>
        <v>0</v>
      </c>
      <c r="AD481" s="74">
        <f t="shared" si="252"/>
        <v>0</v>
      </c>
      <c r="AE481" s="74">
        <f t="shared" si="253"/>
        <v>0</v>
      </c>
      <c r="AF481" s="74">
        <f t="shared" si="254"/>
        <v>0</v>
      </c>
      <c r="AG481" s="74">
        <f t="shared" si="255"/>
        <v>0</v>
      </c>
      <c r="AH481" s="6" t="s">
        <v>71</v>
      </c>
    </row>
    <row r="482" spans="1:34">
      <c r="A482" s="159" t="s">
        <v>2199</v>
      </c>
      <c r="B482" s="155" t="s">
        <v>2200</v>
      </c>
      <c r="C482" s="160">
        <v>0</v>
      </c>
      <c r="D482" s="160">
        <v>0</v>
      </c>
      <c r="E482" s="160">
        <v>0</v>
      </c>
      <c r="F482" s="160">
        <v>0</v>
      </c>
      <c r="G482" s="160">
        <v>0</v>
      </c>
      <c r="H482" s="160">
        <v>0</v>
      </c>
      <c r="I482" s="160">
        <v>0</v>
      </c>
      <c r="J482" s="160">
        <v>0</v>
      </c>
      <c r="K482" s="160">
        <v>0</v>
      </c>
      <c r="L482" s="160">
        <v>0</v>
      </c>
      <c r="M482" s="160">
        <v>0</v>
      </c>
      <c r="N482" s="160">
        <v>0</v>
      </c>
      <c r="O482" s="160">
        <v>0</v>
      </c>
      <c r="Q482" s="73">
        <v>5</v>
      </c>
      <c r="R482" s="20" t="s">
        <v>1156</v>
      </c>
      <c r="S482" s="20" t="s">
        <v>1210</v>
      </c>
      <c r="U482" s="74">
        <f t="shared" si="243"/>
        <v>0</v>
      </c>
      <c r="V482" s="74">
        <f t="shared" si="244"/>
        <v>0</v>
      </c>
      <c r="W482" s="74">
        <f t="shared" si="245"/>
        <v>0</v>
      </c>
      <c r="X482" s="74">
        <f t="shared" si="246"/>
        <v>0</v>
      </c>
      <c r="Y482" s="74">
        <f t="shared" si="247"/>
        <v>0</v>
      </c>
      <c r="Z482" s="74">
        <f t="shared" si="248"/>
        <v>0</v>
      </c>
      <c r="AA482" s="74">
        <f t="shared" si="249"/>
        <v>0</v>
      </c>
      <c r="AB482" s="74">
        <f t="shared" si="250"/>
        <v>0</v>
      </c>
      <c r="AC482" s="74">
        <f t="shared" si="251"/>
        <v>0</v>
      </c>
      <c r="AD482" s="74">
        <f t="shared" si="252"/>
        <v>0</v>
      </c>
      <c r="AE482" s="74">
        <f t="shared" si="253"/>
        <v>0</v>
      </c>
      <c r="AF482" s="74">
        <f t="shared" si="254"/>
        <v>0</v>
      </c>
      <c r="AG482" s="74">
        <f t="shared" si="255"/>
        <v>0</v>
      </c>
      <c r="AH482" s="6" t="s">
        <v>71</v>
      </c>
    </row>
    <row r="483" spans="1:34">
      <c r="A483" s="159" t="s">
        <v>2201</v>
      </c>
      <c r="B483" s="155" t="s">
        <v>2202</v>
      </c>
      <c r="C483" s="160">
        <v>0</v>
      </c>
      <c r="D483" s="160">
        <v>0</v>
      </c>
      <c r="E483" s="160">
        <v>0</v>
      </c>
      <c r="F483" s="160">
        <v>0</v>
      </c>
      <c r="G483" s="160">
        <v>0</v>
      </c>
      <c r="H483" s="160">
        <v>0</v>
      </c>
      <c r="I483" s="160">
        <v>0</v>
      </c>
      <c r="J483" s="160">
        <v>0</v>
      </c>
      <c r="K483" s="160">
        <v>0</v>
      </c>
      <c r="L483" s="160">
        <v>0</v>
      </c>
      <c r="M483" s="160">
        <v>0</v>
      </c>
      <c r="N483" s="160">
        <v>0</v>
      </c>
      <c r="O483" s="160">
        <v>0</v>
      </c>
      <c r="Q483" s="73">
        <v>5</v>
      </c>
      <c r="R483" s="20" t="s">
        <v>1156</v>
      </c>
      <c r="S483" s="20" t="s">
        <v>1210</v>
      </c>
      <c r="U483" s="74">
        <f t="shared" si="243"/>
        <v>0</v>
      </c>
      <c r="V483" s="74">
        <f t="shared" si="244"/>
        <v>0</v>
      </c>
      <c r="W483" s="74">
        <f t="shared" si="245"/>
        <v>0</v>
      </c>
      <c r="X483" s="74">
        <f t="shared" si="246"/>
        <v>0</v>
      </c>
      <c r="Y483" s="74">
        <f t="shared" si="247"/>
        <v>0</v>
      </c>
      <c r="Z483" s="74">
        <f t="shared" si="248"/>
        <v>0</v>
      </c>
      <c r="AA483" s="74">
        <f t="shared" si="249"/>
        <v>0</v>
      </c>
      <c r="AB483" s="74">
        <f t="shared" si="250"/>
        <v>0</v>
      </c>
      <c r="AC483" s="74">
        <f t="shared" si="251"/>
        <v>0</v>
      </c>
      <c r="AD483" s="74">
        <f t="shared" si="252"/>
        <v>0</v>
      </c>
      <c r="AE483" s="74">
        <f t="shared" si="253"/>
        <v>0</v>
      </c>
      <c r="AF483" s="74">
        <f t="shared" si="254"/>
        <v>0</v>
      </c>
      <c r="AG483" s="74">
        <f t="shared" si="255"/>
        <v>0</v>
      </c>
      <c r="AH483" s="6" t="s">
        <v>71</v>
      </c>
    </row>
    <row r="484" spans="1:34">
      <c r="A484" s="159" t="s">
        <v>2203</v>
      </c>
      <c r="B484" s="155" t="s">
        <v>2204</v>
      </c>
      <c r="C484" s="160">
        <v>0</v>
      </c>
      <c r="D484" s="160">
        <v>0</v>
      </c>
      <c r="E484" s="160">
        <v>0</v>
      </c>
      <c r="F484" s="160">
        <v>0</v>
      </c>
      <c r="G484" s="160">
        <v>0</v>
      </c>
      <c r="H484" s="160">
        <v>0</v>
      </c>
      <c r="I484" s="160">
        <v>0</v>
      </c>
      <c r="J484" s="160">
        <v>0</v>
      </c>
      <c r="K484" s="160">
        <v>0</v>
      </c>
      <c r="L484" s="160">
        <v>0</v>
      </c>
      <c r="M484" s="160">
        <v>0</v>
      </c>
      <c r="N484" s="160">
        <v>0</v>
      </c>
      <c r="O484" s="160">
        <v>0</v>
      </c>
      <c r="Q484" s="73">
        <v>5</v>
      </c>
      <c r="R484" s="20" t="s">
        <v>1156</v>
      </c>
      <c r="S484" s="20" t="s">
        <v>1210</v>
      </c>
      <c r="U484" s="74">
        <f t="shared" si="243"/>
        <v>0</v>
      </c>
      <c r="V484" s="74">
        <f t="shared" si="244"/>
        <v>0</v>
      </c>
      <c r="W484" s="74">
        <f t="shared" si="245"/>
        <v>0</v>
      </c>
      <c r="X484" s="74">
        <f t="shared" si="246"/>
        <v>0</v>
      </c>
      <c r="Y484" s="74">
        <f t="shared" si="247"/>
        <v>0</v>
      </c>
      <c r="Z484" s="74">
        <f t="shared" si="248"/>
        <v>0</v>
      </c>
      <c r="AA484" s="74">
        <f t="shared" si="249"/>
        <v>0</v>
      </c>
      <c r="AB484" s="74">
        <f t="shared" si="250"/>
        <v>0</v>
      </c>
      <c r="AC484" s="74">
        <f t="shared" si="251"/>
        <v>0</v>
      </c>
      <c r="AD484" s="74">
        <f t="shared" si="252"/>
        <v>0</v>
      </c>
      <c r="AE484" s="74">
        <f t="shared" si="253"/>
        <v>0</v>
      </c>
      <c r="AF484" s="74">
        <f t="shared" si="254"/>
        <v>0</v>
      </c>
      <c r="AG484" s="74">
        <f t="shared" si="255"/>
        <v>0</v>
      </c>
      <c r="AH484" s="6" t="s">
        <v>71</v>
      </c>
    </row>
    <row r="485" spans="1:34">
      <c r="A485" s="159" t="s">
        <v>2205</v>
      </c>
      <c r="B485" s="155" t="s">
        <v>2206</v>
      </c>
      <c r="C485" s="160">
        <v>0</v>
      </c>
      <c r="D485" s="160">
        <v>0</v>
      </c>
      <c r="E485" s="160">
        <v>0</v>
      </c>
      <c r="F485" s="160">
        <v>0</v>
      </c>
      <c r="G485" s="160">
        <v>0</v>
      </c>
      <c r="H485" s="160">
        <v>0</v>
      </c>
      <c r="I485" s="160">
        <v>0</v>
      </c>
      <c r="J485" s="160">
        <v>0</v>
      </c>
      <c r="K485" s="160">
        <v>0</v>
      </c>
      <c r="L485" s="160">
        <v>0</v>
      </c>
      <c r="M485" s="160">
        <v>0</v>
      </c>
      <c r="N485" s="160">
        <v>0</v>
      </c>
      <c r="O485" s="160">
        <v>0</v>
      </c>
      <c r="Q485" s="73">
        <v>5</v>
      </c>
      <c r="R485" s="20" t="s">
        <v>1156</v>
      </c>
      <c r="S485" s="20" t="s">
        <v>1210</v>
      </c>
      <c r="U485" s="74">
        <f t="shared" si="243"/>
        <v>0</v>
      </c>
      <c r="V485" s="74">
        <f t="shared" si="244"/>
        <v>0</v>
      </c>
      <c r="W485" s="74">
        <f t="shared" si="245"/>
        <v>0</v>
      </c>
      <c r="X485" s="74">
        <f t="shared" si="246"/>
        <v>0</v>
      </c>
      <c r="Y485" s="74">
        <f t="shared" si="247"/>
        <v>0</v>
      </c>
      <c r="Z485" s="74">
        <f t="shared" si="248"/>
        <v>0</v>
      </c>
      <c r="AA485" s="74">
        <f t="shared" si="249"/>
        <v>0</v>
      </c>
      <c r="AB485" s="74">
        <f t="shared" si="250"/>
        <v>0</v>
      </c>
      <c r="AC485" s="74">
        <f t="shared" si="251"/>
        <v>0</v>
      </c>
      <c r="AD485" s="74">
        <f t="shared" si="252"/>
        <v>0</v>
      </c>
      <c r="AE485" s="74">
        <f t="shared" si="253"/>
        <v>0</v>
      </c>
      <c r="AF485" s="74">
        <f t="shared" si="254"/>
        <v>0</v>
      </c>
      <c r="AG485" s="74">
        <f t="shared" si="255"/>
        <v>0</v>
      </c>
      <c r="AH485" s="6" t="s">
        <v>71</v>
      </c>
    </row>
    <row r="486" spans="1:34">
      <c r="A486" s="159" t="s">
        <v>2207</v>
      </c>
      <c r="B486" s="155" t="s">
        <v>2208</v>
      </c>
      <c r="C486" s="160">
        <v>0</v>
      </c>
      <c r="D486" s="160">
        <v>0</v>
      </c>
      <c r="E486" s="160">
        <v>0</v>
      </c>
      <c r="F486" s="160">
        <v>0</v>
      </c>
      <c r="G486" s="160">
        <v>0</v>
      </c>
      <c r="H486" s="160">
        <v>0</v>
      </c>
      <c r="I486" s="160">
        <v>0</v>
      </c>
      <c r="J486" s="160">
        <v>0</v>
      </c>
      <c r="K486" s="160">
        <v>0</v>
      </c>
      <c r="L486" s="160">
        <v>0</v>
      </c>
      <c r="M486" s="160">
        <v>0</v>
      </c>
      <c r="N486" s="160">
        <v>0</v>
      </c>
      <c r="O486" s="160">
        <v>0</v>
      </c>
      <c r="Q486" s="73">
        <v>5</v>
      </c>
      <c r="R486" s="20" t="s">
        <v>1156</v>
      </c>
      <c r="S486" s="20" t="s">
        <v>1210</v>
      </c>
      <c r="U486" s="74">
        <f t="shared" si="243"/>
        <v>0</v>
      </c>
      <c r="V486" s="74">
        <f t="shared" si="244"/>
        <v>0</v>
      </c>
      <c r="W486" s="74">
        <f t="shared" si="245"/>
        <v>0</v>
      </c>
      <c r="X486" s="74">
        <f t="shared" si="246"/>
        <v>0</v>
      </c>
      <c r="Y486" s="74">
        <f t="shared" si="247"/>
        <v>0</v>
      </c>
      <c r="Z486" s="74">
        <f t="shared" si="248"/>
        <v>0</v>
      </c>
      <c r="AA486" s="74">
        <f t="shared" si="249"/>
        <v>0</v>
      </c>
      <c r="AB486" s="74">
        <f t="shared" si="250"/>
        <v>0</v>
      </c>
      <c r="AC486" s="74">
        <f t="shared" si="251"/>
        <v>0</v>
      </c>
      <c r="AD486" s="74">
        <f t="shared" si="252"/>
        <v>0</v>
      </c>
      <c r="AE486" s="74">
        <f t="shared" si="253"/>
        <v>0</v>
      </c>
      <c r="AF486" s="74">
        <f t="shared" si="254"/>
        <v>0</v>
      </c>
      <c r="AG486" s="74">
        <f t="shared" si="255"/>
        <v>0</v>
      </c>
      <c r="AH486" s="6" t="s">
        <v>71</v>
      </c>
    </row>
    <row r="487" spans="1:34">
      <c r="A487" s="159" t="s">
        <v>2209</v>
      </c>
      <c r="B487" s="155" t="s">
        <v>2210</v>
      </c>
      <c r="C487" s="160">
        <v>0</v>
      </c>
      <c r="D487" s="160">
        <v>0</v>
      </c>
      <c r="E487" s="160">
        <v>0</v>
      </c>
      <c r="F487" s="160">
        <v>0</v>
      </c>
      <c r="G487" s="160">
        <v>0</v>
      </c>
      <c r="H487" s="160">
        <v>0</v>
      </c>
      <c r="I487" s="160">
        <v>0</v>
      </c>
      <c r="J487" s="160">
        <v>0</v>
      </c>
      <c r="K487" s="160">
        <v>0</v>
      </c>
      <c r="L487" s="160">
        <v>0</v>
      </c>
      <c r="M487" s="160">
        <v>0</v>
      </c>
      <c r="N487" s="160">
        <v>0</v>
      </c>
      <c r="O487" s="160">
        <v>0</v>
      </c>
      <c r="Q487" s="73">
        <v>5</v>
      </c>
      <c r="R487" s="20" t="s">
        <v>1156</v>
      </c>
      <c r="S487" s="20" t="s">
        <v>1210</v>
      </c>
      <c r="U487" s="74">
        <f t="shared" si="243"/>
        <v>0</v>
      </c>
      <c r="V487" s="74">
        <f t="shared" si="244"/>
        <v>0</v>
      </c>
      <c r="W487" s="74">
        <f t="shared" si="245"/>
        <v>0</v>
      </c>
      <c r="X487" s="74">
        <f t="shared" si="246"/>
        <v>0</v>
      </c>
      <c r="Y487" s="74">
        <f t="shared" si="247"/>
        <v>0</v>
      </c>
      <c r="Z487" s="74">
        <f t="shared" si="248"/>
        <v>0</v>
      </c>
      <c r="AA487" s="74">
        <f t="shared" si="249"/>
        <v>0</v>
      </c>
      <c r="AB487" s="74">
        <f t="shared" si="250"/>
        <v>0</v>
      </c>
      <c r="AC487" s="74">
        <f t="shared" si="251"/>
        <v>0</v>
      </c>
      <c r="AD487" s="74">
        <f t="shared" si="252"/>
        <v>0</v>
      </c>
      <c r="AE487" s="74">
        <f t="shared" si="253"/>
        <v>0</v>
      </c>
      <c r="AF487" s="74">
        <f t="shared" si="254"/>
        <v>0</v>
      </c>
      <c r="AG487" s="74">
        <f t="shared" si="255"/>
        <v>0</v>
      </c>
      <c r="AH487" s="6" t="s">
        <v>71</v>
      </c>
    </row>
    <row r="488" spans="1:34">
      <c r="A488" s="159" t="s">
        <v>2211</v>
      </c>
      <c r="B488" s="155" t="s">
        <v>2212</v>
      </c>
      <c r="C488" s="160">
        <v>0</v>
      </c>
      <c r="D488" s="160">
        <v>0</v>
      </c>
      <c r="E488" s="160">
        <v>0</v>
      </c>
      <c r="F488" s="160">
        <v>0</v>
      </c>
      <c r="G488" s="160">
        <v>0</v>
      </c>
      <c r="H488" s="160">
        <v>0</v>
      </c>
      <c r="I488" s="160">
        <v>0</v>
      </c>
      <c r="J488" s="160">
        <v>0</v>
      </c>
      <c r="K488" s="160">
        <v>0</v>
      </c>
      <c r="L488" s="160">
        <v>0</v>
      </c>
      <c r="M488" s="160">
        <v>0</v>
      </c>
      <c r="N488" s="160">
        <v>0</v>
      </c>
      <c r="O488" s="160">
        <v>0</v>
      </c>
      <c r="Q488" s="73">
        <v>5</v>
      </c>
      <c r="R488" s="20" t="s">
        <v>1156</v>
      </c>
      <c r="S488" s="20" t="s">
        <v>1210</v>
      </c>
      <c r="U488" s="74">
        <f t="shared" si="243"/>
        <v>0</v>
      </c>
      <c r="V488" s="74">
        <f t="shared" si="244"/>
        <v>0</v>
      </c>
      <c r="W488" s="74">
        <f t="shared" si="245"/>
        <v>0</v>
      </c>
      <c r="X488" s="74">
        <f t="shared" si="246"/>
        <v>0</v>
      </c>
      <c r="Y488" s="74">
        <f t="shared" si="247"/>
        <v>0</v>
      </c>
      <c r="Z488" s="74">
        <f t="shared" si="248"/>
        <v>0</v>
      </c>
      <c r="AA488" s="74">
        <f t="shared" si="249"/>
        <v>0</v>
      </c>
      <c r="AB488" s="74">
        <f t="shared" si="250"/>
        <v>0</v>
      </c>
      <c r="AC488" s="74">
        <f t="shared" si="251"/>
        <v>0</v>
      </c>
      <c r="AD488" s="74">
        <f t="shared" si="252"/>
        <v>0</v>
      </c>
      <c r="AE488" s="74">
        <f t="shared" si="253"/>
        <v>0</v>
      </c>
      <c r="AF488" s="74">
        <f t="shared" si="254"/>
        <v>0</v>
      </c>
      <c r="AG488" s="74">
        <f t="shared" si="255"/>
        <v>0</v>
      </c>
      <c r="AH488" s="6" t="s">
        <v>71</v>
      </c>
    </row>
    <row r="489" spans="1:34">
      <c r="A489" s="159" t="s">
        <v>2213</v>
      </c>
      <c r="B489" s="155" t="s">
        <v>2214</v>
      </c>
      <c r="C489" s="160">
        <v>0</v>
      </c>
      <c r="D489" s="160">
        <v>0</v>
      </c>
      <c r="E489" s="160">
        <v>0</v>
      </c>
      <c r="F489" s="160">
        <v>0</v>
      </c>
      <c r="G489" s="160">
        <v>0</v>
      </c>
      <c r="H489" s="160">
        <v>0</v>
      </c>
      <c r="I489" s="160">
        <v>0</v>
      </c>
      <c r="J489" s="160">
        <v>0</v>
      </c>
      <c r="K489" s="160">
        <v>0</v>
      </c>
      <c r="L489" s="160">
        <v>0</v>
      </c>
      <c r="M489" s="160">
        <v>0</v>
      </c>
      <c r="N489" s="160">
        <v>0</v>
      </c>
      <c r="O489" s="160">
        <v>0</v>
      </c>
      <c r="Q489" s="73">
        <v>5</v>
      </c>
      <c r="R489" s="20" t="s">
        <v>1156</v>
      </c>
      <c r="S489" s="20" t="s">
        <v>1210</v>
      </c>
      <c r="U489" s="74">
        <f t="shared" si="243"/>
        <v>0</v>
      </c>
      <c r="V489" s="74">
        <f t="shared" si="244"/>
        <v>0</v>
      </c>
      <c r="W489" s="74">
        <f t="shared" si="245"/>
        <v>0</v>
      </c>
      <c r="X489" s="74">
        <f t="shared" si="246"/>
        <v>0</v>
      </c>
      <c r="Y489" s="74">
        <f t="shared" si="247"/>
        <v>0</v>
      </c>
      <c r="Z489" s="74">
        <f t="shared" si="248"/>
        <v>0</v>
      </c>
      <c r="AA489" s="74">
        <f t="shared" si="249"/>
        <v>0</v>
      </c>
      <c r="AB489" s="74">
        <f t="shared" si="250"/>
        <v>0</v>
      </c>
      <c r="AC489" s="74">
        <f t="shared" si="251"/>
        <v>0</v>
      </c>
      <c r="AD489" s="74">
        <f t="shared" si="252"/>
        <v>0</v>
      </c>
      <c r="AE489" s="74">
        <f t="shared" si="253"/>
        <v>0</v>
      </c>
      <c r="AF489" s="74">
        <f t="shared" si="254"/>
        <v>0</v>
      </c>
      <c r="AG489" s="74">
        <f t="shared" si="255"/>
        <v>0</v>
      </c>
      <c r="AH489" s="6" t="s">
        <v>71</v>
      </c>
    </row>
    <row r="490" spans="1:34">
      <c r="A490" s="159" t="s">
        <v>2215</v>
      </c>
      <c r="B490" s="155" t="s">
        <v>2216</v>
      </c>
      <c r="C490" s="160">
        <v>0</v>
      </c>
      <c r="D490" s="160">
        <v>0</v>
      </c>
      <c r="E490" s="160">
        <v>0</v>
      </c>
      <c r="F490" s="160">
        <v>0</v>
      </c>
      <c r="G490" s="160">
        <v>0</v>
      </c>
      <c r="H490" s="160">
        <v>0</v>
      </c>
      <c r="I490" s="160">
        <v>0</v>
      </c>
      <c r="J490" s="160">
        <v>0</v>
      </c>
      <c r="K490" s="160">
        <v>0</v>
      </c>
      <c r="L490" s="160">
        <v>0</v>
      </c>
      <c r="M490" s="160">
        <v>0</v>
      </c>
      <c r="N490" s="160">
        <v>0</v>
      </c>
      <c r="O490" s="160">
        <v>0</v>
      </c>
      <c r="Q490" s="73">
        <v>5</v>
      </c>
      <c r="R490" s="20" t="s">
        <v>1156</v>
      </c>
      <c r="S490" s="20" t="s">
        <v>1210</v>
      </c>
      <c r="U490" s="74">
        <f t="shared" si="243"/>
        <v>0</v>
      </c>
      <c r="V490" s="74">
        <f t="shared" si="244"/>
        <v>0</v>
      </c>
      <c r="W490" s="74">
        <f t="shared" si="245"/>
        <v>0</v>
      </c>
      <c r="X490" s="74">
        <f t="shared" si="246"/>
        <v>0</v>
      </c>
      <c r="Y490" s="74">
        <f t="shared" si="247"/>
        <v>0</v>
      </c>
      <c r="Z490" s="74">
        <f t="shared" si="248"/>
        <v>0</v>
      </c>
      <c r="AA490" s="74">
        <f t="shared" si="249"/>
        <v>0</v>
      </c>
      <c r="AB490" s="74">
        <f t="shared" si="250"/>
        <v>0</v>
      </c>
      <c r="AC490" s="74">
        <f t="shared" si="251"/>
        <v>0</v>
      </c>
      <c r="AD490" s="74">
        <f t="shared" si="252"/>
        <v>0</v>
      </c>
      <c r="AE490" s="74">
        <f t="shared" si="253"/>
        <v>0</v>
      </c>
      <c r="AF490" s="74">
        <f t="shared" si="254"/>
        <v>0</v>
      </c>
      <c r="AG490" s="74">
        <f t="shared" si="255"/>
        <v>0</v>
      </c>
      <c r="AH490" s="6" t="s">
        <v>71</v>
      </c>
    </row>
    <row r="491" spans="1:34">
      <c r="B491" s="157" t="s">
        <v>863</v>
      </c>
      <c r="C491" s="161">
        <v>-157385.49000000002</v>
      </c>
      <c r="D491" s="161">
        <v>8159.4800000000005</v>
      </c>
      <c r="E491" s="161">
        <v>19402.45</v>
      </c>
      <c r="F491" s="161">
        <v>32670.230000000003</v>
      </c>
      <c r="G491" s="161">
        <v>40361.670000000006</v>
      </c>
      <c r="H491" s="161">
        <v>26271.879999999994</v>
      </c>
      <c r="I491" s="161">
        <v>12940.98</v>
      </c>
      <c r="J491" s="161">
        <v>15499.970000000001</v>
      </c>
      <c r="K491" s="161">
        <v>12866.65</v>
      </c>
      <c r="L491" s="161">
        <v>9922.41</v>
      </c>
      <c r="M491" s="161">
        <v>29598.15</v>
      </c>
      <c r="N491" s="161">
        <v>16900.37</v>
      </c>
      <c r="O491" s="161">
        <v>67208.75</v>
      </c>
      <c r="Q491" s="73">
        <v>5</v>
      </c>
      <c r="R491" s="20" t="s">
        <v>1156</v>
      </c>
      <c r="S491" s="20" t="s">
        <v>1210</v>
      </c>
      <c r="U491" s="74">
        <f t="shared" si="243"/>
        <v>157385.49000000002</v>
      </c>
      <c r="V491" s="74">
        <f t="shared" si="244"/>
        <v>-8159.4800000000005</v>
      </c>
      <c r="W491" s="74">
        <f t="shared" si="245"/>
        <v>-19402.45</v>
      </c>
      <c r="X491" s="74">
        <f t="shared" si="246"/>
        <v>-32670.230000000003</v>
      </c>
      <c r="Y491" s="74">
        <f t="shared" si="247"/>
        <v>-40361.670000000006</v>
      </c>
      <c r="Z491" s="74">
        <f t="shared" si="248"/>
        <v>-26271.879999999994</v>
      </c>
      <c r="AA491" s="74">
        <f t="shared" si="249"/>
        <v>-12940.98</v>
      </c>
      <c r="AB491" s="74">
        <f t="shared" si="250"/>
        <v>-15499.970000000001</v>
      </c>
      <c r="AC491" s="74">
        <f t="shared" si="251"/>
        <v>-12866.65</v>
      </c>
      <c r="AD491" s="74">
        <f t="shared" si="252"/>
        <v>-9922.41</v>
      </c>
      <c r="AE491" s="74">
        <f t="shared" si="253"/>
        <v>-29598.15</v>
      </c>
      <c r="AF491" s="74">
        <f t="shared" si="254"/>
        <v>-16900.37</v>
      </c>
      <c r="AG491" s="74">
        <f t="shared" si="255"/>
        <v>-67208.75</v>
      </c>
    </row>
    <row r="492" spans="1:34">
      <c r="Q492" s="73">
        <v>5</v>
      </c>
      <c r="R492" s="20" t="s">
        <v>1156</v>
      </c>
      <c r="S492" s="20" t="s">
        <v>1210</v>
      </c>
      <c r="U492" s="74">
        <f t="shared" si="243"/>
        <v>0</v>
      </c>
      <c r="V492" s="74">
        <f t="shared" si="244"/>
        <v>0</v>
      </c>
      <c r="W492" s="74">
        <f t="shared" si="245"/>
        <v>0</v>
      </c>
      <c r="X492" s="74">
        <f t="shared" si="246"/>
        <v>0</v>
      </c>
      <c r="Y492" s="74">
        <f t="shared" si="247"/>
        <v>0</v>
      </c>
      <c r="Z492" s="74">
        <f t="shared" si="248"/>
        <v>0</v>
      </c>
      <c r="AA492" s="74">
        <f t="shared" si="249"/>
        <v>0</v>
      </c>
      <c r="AB492" s="74">
        <f t="shared" si="250"/>
        <v>0</v>
      </c>
      <c r="AC492" s="74">
        <f t="shared" si="251"/>
        <v>0</v>
      </c>
      <c r="AD492" s="74">
        <f t="shared" si="252"/>
        <v>0</v>
      </c>
      <c r="AE492" s="74">
        <f t="shared" si="253"/>
        <v>0</v>
      </c>
      <c r="AF492" s="74">
        <f t="shared" si="254"/>
        <v>0</v>
      </c>
      <c r="AG492" s="74">
        <f t="shared" si="255"/>
        <v>0</v>
      </c>
    </row>
    <row r="493" spans="1:34">
      <c r="A493" s="158" t="s">
        <v>90</v>
      </c>
      <c r="B493" s="158"/>
      <c r="C493" s="158"/>
      <c r="D493" s="158"/>
      <c r="E493" s="158"/>
      <c r="F493" s="158"/>
      <c r="G493" s="158"/>
      <c r="H493" s="158"/>
      <c r="I493" s="158"/>
      <c r="J493" s="158"/>
      <c r="K493" s="158"/>
      <c r="L493" s="158"/>
      <c r="M493" s="158"/>
      <c r="N493" s="158"/>
      <c r="O493" s="158"/>
      <c r="Q493" s="73">
        <v>5</v>
      </c>
      <c r="R493" s="20" t="s">
        <v>1156</v>
      </c>
      <c r="S493" s="20" t="s">
        <v>1210</v>
      </c>
      <c r="U493" s="74">
        <f t="shared" si="243"/>
        <v>0</v>
      </c>
      <c r="V493" s="74">
        <f t="shared" si="244"/>
        <v>0</v>
      </c>
      <c r="W493" s="74">
        <f t="shared" si="245"/>
        <v>0</v>
      </c>
      <c r="X493" s="74">
        <f t="shared" si="246"/>
        <v>0</v>
      </c>
      <c r="Y493" s="74">
        <f t="shared" si="247"/>
        <v>0</v>
      </c>
      <c r="Z493" s="74">
        <f t="shared" si="248"/>
        <v>0</v>
      </c>
      <c r="AA493" s="74">
        <f t="shared" si="249"/>
        <v>0</v>
      </c>
      <c r="AB493" s="74">
        <f t="shared" si="250"/>
        <v>0</v>
      </c>
      <c r="AC493" s="74">
        <f t="shared" si="251"/>
        <v>0</v>
      </c>
      <c r="AD493" s="74">
        <f t="shared" si="252"/>
        <v>0</v>
      </c>
      <c r="AE493" s="74">
        <f t="shared" si="253"/>
        <v>0</v>
      </c>
      <c r="AF493" s="74">
        <f t="shared" si="254"/>
        <v>0</v>
      </c>
      <c r="AG493" s="74">
        <f t="shared" si="255"/>
        <v>0</v>
      </c>
    </row>
    <row r="494" spans="1:34">
      <c r="A494" s="159" t="s">
        <v>2217</v>
      </c>
      <c r="B494" s="155" t="s">
        <v>2218</v>
      </c>
      <c r="C494" s="160">
        <v>-22931.82</v>
      </c>
      <c r="D494" s="160">
        <v>5482.4</v>
      </c>
      <c r="E494" s="160">
        <v>5100.5</v>
      </c>
      <c r="F494" s="160">
        <v>1760.4</v>
      </c>
      <c r="G494" s="160">
        <v>10859.98</v>
      </c>
      <c r="H494" s="160">
        <v>8455.5</v>
      </c>
      <c r="I494" s="160">
        <v>2640.6</v>
      </c>
      <c r="J494" s="160">
        <v>3964.32</v>
      </c>
      <c r="K494" s="160">
        <v>12076.97</v>
      </c>
      <c r="L494" s="160">
        <v>7557.21</v>
      </c>
      <c r="M494" s="160">
        <v>5358.5</v>
      </c>
      <c r="N494" s="160">
        <v>733.5</v>
      </c>
      <c r="O494" s="160">
        <v>41058.06</v>
      </c>
      <c r="Q494" s="73">
        <v>5</v>
      </c>
      <c r="R494" s="20" t="s">
        <v>1156</v>
      </c>
      <c r="S494" s="20" t="s">
        <v>1210</v>
      </c>
      <c r="U494" s="74">
        <f t="shared" si="243"/>
        <v>22931.82</v>
      </c>
      <c r="V494" s="74">
        <f t="shared" si="244"/>
        <v>-5482.4</v>
      </c>
      <c r="W494" s="74">
        <f t="shared" si="245"/>
        <v>-5100.5</v>
      </c>
      <c r="X494" s="74">
        <f t="shared" si="246"/>
        <v>-1760.4</v>
      </c>
      <c r="Y494" s="74">
        <f t="shared" si="247"/>
        <v>-10859.98</v>
      </c>
      <c r="Z494" s="74">
        <f t="shared" si="248"/>
        <v>-8455.5</v>
      </c>
      <c r="AA494" s="74">
        <f t="shared" si="249"/>
        <v>-2640.6</v>
      </c>
      <c r="AB494" s="74">
        <f t="shared" si="250"/>
        <v>-3964.32</v>
      </c>
      <c r="AC494" s="74">
        <f t="shared" si="251"/>
        <v>-12076.97</v>
      </c>
      <c r="AD494" s="74">
        <f t="shared" si="252"/>
        <v>-7557.21</v>
      </c>
      <c r="AE494" s="74">
        <f t="shared" si="253"/>
        <v>-5358.5</v>
      </c>
      <c r="AF494" s="74">
        <f t="shared" si="254"/>
        <v>-733.5</v>
      </c>
      <c r="AG494" s="74">
        <f t="shared" si="255"/>
        <v>-41058.06</v>
      </c>
      <c r="AH494" s="6" t="s">
        <v>90</v>
      </c>
    </row>
    <row r="495" spans="1:34">
      <c r="A495" s="159" t="s">
        <v>2219</v>
      </c>
      <c r="B495" s="155" t="s">
        <v>2220</v>
      </c>
      <c r="C495" s="160">
        <v>0</v>
      </c>
      <c r="D495" s="160">
        <v>0</v>
      </c>
      <c r="E495" s="160">
        <v>0</v>
      </c>
      <c r="F495" s="160">
        <v>0</v>
      </c>
      <c r="G495" s="160">
        <v>0</v>
      </c>
      <c r="H495" s="160">
        <v>0</v>
      </c>
      <c r="I495" s="160">
        <v>0</v>
      </c>
      <c r="J495" s="160">
        <v>0</v>
      </c>
      <c r="K495" s="160">
        <v>0</v>
      </c>
      <c r="L495" s="160">
        <v>0</v>
      </c>
      <c r="M495" s="160">
        <v>0</v>
      </c>
      <c r="N495" s="160">
        <v>0</v>
      </c>
      <c r="O495" s="160">
        <v>0</v>
      </c>
      <c r="Q495" s="73">
        <v>5</v>
      </c>
      <c r="R495" s="20" t="s">
        <v>1156</v>
      </c>
      <c r="S495" s="20" t="s">
        <v>1210</v>
      </c>
      <c r="U495" s="74">
        <f t="shared" si="243"/>
        <v>0</v>
      </c>
      <c r="V495" s="74">
        <f t="shared" si="244"/>
        <v>0</v>
      </c>
      <c r="W495" s="74">
        <f t="shared" si="245"/>
        <v>0</v>
      </c>
      <c r="X495" s="74">
        <f t="shared" si="246"/>
        <v>0</v>
      </c>
      <c r="Y495" s="74">
        <f t="shared" si="247"/>
        <v>0</v>
      </c>
      <c r="Z495" s="74">
        <f t="shared" si="248"/>
        <v>0</v>
      </c>
      <c r="AA495" s="74">
        <f t="shared" si="249"/>
        <v>0</v>
      </c>
      <c r="AB495" s="74">
        <f t="shared" si="250"/>
        <v>0</v>
      </c>
      <c r="AC495" s="74">
        <f t="shared" si="251"/>
        <v>0</v>
      </c>
      <c r="AD495" s="74">
        <f t="shared" si="252"/>
        <v>0</v>
      </c>
      <c r="AE495" s="74">
        <f t="shared" si="253"/>
        <v>0</v>
      </c>
      <c r="AF495" s="74">
        <f t="shared" si="254"/>
        <v>0</v>
      </c>
      <c r="AG495" s="74">
        <f t="shared" si="255"/>
        <v>0</v>
      </c>
      <c r="AH495" s="6" t="s">
        <v>90</v>
      </c>
    </row>
    <row r="496" spans="1:34">
      <c r="A496" s="159" t="s">
        <v>2221</v>
      </c>
      <c r="B496" s="155" t="s">
        <v>2222</v>
      </c>
      <c r="C496" s="160">
        <v>-580</v>
      </c>
      <c r="D496" s="160">
        <v>0</v>
      </c>
      <c r="E496" s="160">
        <v>0</v>
      </c>
      <c r="F496" s="160">
        <v>0</v>
      </c>
      <c r="G496" s="160">
        <v>0</v>
      </c>
      <c r="H496" s="160">
        <v>0</v>
      </c>
      <c r="I496" s="160">
        <v>0</v>
      </c>
      <c r="J496" s="160">
        <v>0</v>
      </c>
      <c r="K496" s="160">
        <v>0</v>
      </c>
      <c r="L496" s="160">
        <v>0</v>
      </c>
      <c r="M496" s="160">
        <v>0</v>
      </c>
      <c r="N496" s="160">
        <v>0</v>
      </c>
      <c r="O496" s="160">
        <v>-580</v>
      </c>
      <c r="Q496" s="73">
        <v>5</v>
      </c>
      <c r="R496" s="20" t="s">
        <v>1156</v>
      </c>
      <c r="S496" s="20" t="s">
        <v>1210</v>
      </c>
      <c r="U496" s="74">
        <f t="shared" si="243"/>
        <v>580</v>
      </c>
      <c r="V496" s="74">
        <f t="shared" si="244"/>
        <v>0</v>
      </c>
      <c r="W496" s="74">
        <f t="shared" si="245"/>
        <v>0</v>
      </c>
      <c r="X496" s="74">
        <f t="shared" si="246"/>
        <v>0</v>
      </c>
      <c r="Y496" s="74">
        <f t="shared" si="247"/>
        <v>0</v>
      </c>
      <c r="Z496" s="74">
        <f t="shared" si="248"/>
        <v>0</v>
      </c>
      <c r="AA496" s="74">
        <f t="shared" si="249"/>
        <v>0</v>
      </c>
      <c r="AB496" s="74">
        <f t="shared" si="250"/>
        <v>0</v>
      </c>
      <c r="AC496" s="74">
        <f t="shared" si="251"/>
        <v>0</v>
      </c>
      <c r="AD496" s="74">
        <f t="shared" si="252"/>
        <v>0</v>
      </c>
      <c r="AE496" s="74">
        <f t="shared" si="253"/>
        <v>0</v>
      </c>
      <c r="AF496" s="74">
        <f t="shared" si="254"/>
        <v>0</v>
      </c>
      <c r="AG496" s="74">
        <f t="shared" si="255"/>
        <v>580</v>
      </c>
      <c r="AH496" s="6" t="s">
        <v>90</v>
      </c>
    </row>
    <row r="497" spans="1:34">
      <c r="A497" s="159" t="s">
        <v>2223</v>
      </c>
      <c r="B497" s="155" t="s">
        <v>2224</v>
      </c>
      <c r="C497" s="160">
        <v>0</v>
      </c>
      <c r="D497" s="160">
        <v>0</v>
      </c>
      <c r="E497" s="160">
        <v>0</v>
      </c>
      <c r="F497" s="160">
        <v>0</v>
      </c>
      <c r="G497" s="160">
        <v>0</v>
      </c>
      <c r="H497" s="160">
        <v>0</v>
      </c>
      <c r="I497" s="160">
        <v>0</v>
      </c>
      <c r="J497" s="160">
        <v>0</v>
      </c>
      <c r="K497" s="160">
        <v>0</v>
      </c>
      <c r="L497" s="160">
        <v>0</v>
      </c>
      <c r="M497" s="160">
        <v>0</v>
      </c>
      <c r="N497" s="160">
        <v>0</v>
      </c>
      <c r="O497" s="160">
        <v>0</v>
      </c>
      <c r="Q497" s="73">
        <v>5</v>
      </c>
      <c r="R497" s="20" t="s">
        <v>1156</v>
      </c>
      <c r="S497" s="20" t="s">
        <v>1210</v>
      </c>
      <c r="U497" s="74">
        <f t="shared" si="243"/>
        <v>0</v>
      </c>
      <c r="V497" s="74">
        <f t="shared" si="244"/>
        <v>0</v>
      </c>
      <c r="W497" s="74">
        <f t="shared" si="245"/>
        <v>0</v>
      </c>
      <c r="X497" s="74">
        <f t="shared" si="246"/>
        <v>0</v>
      </c>
      <c r="Y497" s="74">
        <f t="shared" si="247"/>
        <v>0</v>
      </c>
      <c r="Z497" s="74">
        <f t="shared" si="248"/>
        <v>0</v>
      </c>
      <c r="AA497" s="74">
        <f t="shared" si="249"/>
        <v>0</v>
      </c>
      <c r="AB497" s="74">
        <f t="shared" si="250"/>
        <v>0</v>
      </c>
      <c r="AC497" s="74">
        <f t="shared" si="251"/>
        <v>0</v>
      </c>
      <c r="AD497" s="74">
        <f t="shared" si="252"/>
        <v>0</v>
      </c>
      <c r="AE497" s="74">
        <f t="shared" si="253"/>
        <v>0</v>
      </c>
      <c r="AF497" s="74">
        <f t="shared" si="254"/>
        <v>0</v>
      </c>
      <c r="AG497" s="74">
        <f t="shared" si="255"/>
        <v>0</v>
      </c>
      <c r="AH497" s="6" t="s">
        <v>90</v>
      </c>
    </row>
    <row r="498" spans="1:34">
      <c r="A498" s="159" t="s">
        <v>2225</v>
      </c>
      <c r="B498" s="155" t="s">
        <v>2226</v>
      </c>
      <c r="C498" s="160">
        <v>0</v>
      </c>
      <c r="D498" s="160">
        <v>0</v>
      </c>
      <c r="E498" s="160">
        <v>0</v>
      </c>
      <c r="F498" s="160">
        <v>0</v>
      </c>
      <c r="G498" s="160">
        <v>0</v>
      </c>
      <c r="H498" s="160">
        <v>0</v>
      </c>
      <c r="I498" s="160">
        <v>0</v>
      </c>
      <c r="J498" s="160">
        <v>0</v>
      </c>
      <c r="K498" s="160">
        <v>0</v>
      </c>
      <c r="L498" s="160">
        <v>0</v>
      </c>
      <c r="M498" s="160">
        <v>0</v>
      </c>
      <c r="N498" s="160">
        <v>0</v>
      </c>
      <c r="O498" s="160">
        <v>0</v>
      </c>
      <c r="Q498" s="75">
        <v>5</v>
      </c>
      <c r="R498" s="76" t="str">
        <f>R497</f>
        <v>Tides on Westcreek</v>
      </c>
      <c r="S498" s="76" t="str">
        <f>S497</f>
        <v>TOW</v>
      </c>
      <c r="T498" s="75">
        <f>T497</f>
        <v>0</v>
      </c>
      <c r="U498" s="77">
        <f t="shared" ref="U498:AG498" si="256">SUM(U404:U497)</f>
        <v>42056.80000000001</v>
      </c>
      <c r="V498" s="77">
        <f t="shared" si="256"/>
        <v>-305873.20000000007</v>
      </c>
      <c r="W498" s="77">
        <f t="shared" si="256"/>
        <v>-304627.30000000005</v>
      </c>
      <c r="X498" s="77">
        <f t="shared" si="256"/>
        <v>-344830.38000000006</v>
      </c>
      <c r="Y498" s="77">
        <f t="shared" si="256"/>
        <v>-378876.40999999986</v>
      </c>
      <c r="Z498" s="77">
        <f t="shared" si="256"/>
        <v>-357598.28999999992</v>
      </c>
      <c r="AA498" s="77">
        <f t="shared" si="256"/>
        <v>-315260.30999999982</v>
      </c>
      <c r="AB498" s="77">
        <f t="shared" si="256"/>
        <v>-304203.15000000008</v>
      </c>
      <c r="AC498" s="77">
        <f t="shared" si="256"/>
        <v>-322985.13</v>
      </c>
      <c r="AD498" s="77">
        <f t="shared" si="256"/>
        <v>-306870.76</v>
      </c>
      <c r="AE498" s="77">
        <f t="shared" si="256"/>
        <v>-340218.25000000006</v>
      </c>
      <c r="AF498" s="77">
        <f t="shared" si="256"/>
        <v>-322033.46999999991</v>
      </c>
      <c r="AG498" s="77">
        <f t="shared" si="256"/>
        <v>-3561319.8499999987</v>
      </c>
      <c r="AH498" s="6" t="s">
        <v>90</v>
      </c>
    </row>
    <row r="499" spans="1:34">
      <c r="A499" s="159" t="s">
        <v>2227</v>
      </c>
      <c r="B499" s="155" t="s">
        <v>2228</v>
      </c>
      <c r="C499" s="160">
        <v>0</v>
      </c>
      <c r="D499" s="160">
        <v>0</v>
      </c>
      <c r="E499" s="160">
        <v>0</v>
      </c>
      <c r="F499" s="160">
        <v>0</v>
      </c>
      <c r="G499" s="160">
        <v>0</v>
      </c>
      <c r="H499" s="160">
        <v>0</v>
      </c>
      <c r="I499" s="160">
        <v>0</v>
      </c>
      <c r="J499" s="160">
        <v>0</v>
      </c>
      <c r="K499" s="160">
        <v>0</v>
      </c>
      <c r="L499" s="160">
        <v>0</v>
      </c>
      <c r="M499" s="160">
        <v>0</v>
      </c>
      <c r="N499" s="160">
        <v>0</v>
      </c>
      <c r="O499" s="160">
        <v>0</v>
      </c>
      <c r="AH499" s="6" t="s">
        <v>90</v>
      </c>
    </row>
    <row r="500" spans="1:34">
      <c r="A500" s="159" t="s">
        <v>2229</v>
      </c>
      <c r="B500" s="155" t="s">
        <v>2230</v>
      </c>
      <c r="C500" s="160">
        <v>0</v>
      </c>
      <c r="D500" s="160">
        <v>0</v>
      </c>
      <c r="E500" s="160">
        <v>0</v>
      </c>
      <c r="F500" s="160">
        <v>0</v>
      </c>
      <c r="G500" s="160">
        <v>0</v>
      </c>
      <c r="H500" s="160">
        <v>0</v>
      </c>
      <c r="I500" s="160">
        <v>0</v>
      </c>
      <c r="J500" s="160">
        <v>0</v>
      </c>
      <c r="K500" s="160">
        <v>0</v>
      </c>
      <c r="L500" s="160">
        <v>0</v>
      </c>
      <c r="M500" s="160">
        <v>0</v>
      </c>
      <c r="N500" s="160">
        <v>0</v>
      </c>
      <c r="O500" s="160">
        <v>0</v>
      </c>
      <c r="AH500" s="6" t="s">
        <v>90</v>
      </c>
    </row>
    <row r="501" spans="1:34">
      <c r="A501" s="159" t="s">
        <v>2231</v>
      </c>
      <c r="B501" s="155" t="s">
        <v>2232</v>
      </c>
      <c r="C501" s="160">
        <v>0</v>
      </c>
      <c r="D501" s="160">
        <v>0</v>
      </c>
      <c r="E501" s="160">
        <v>0</v>
      </c>
      <c r="F501" s="160">
        <v>0</v>
      </c>
      <c r="G501" s="160">
        <v>0</v>
      </c>
      <c r="H501" s="160">
        <v>0</v>
      </c>
      <c r="I501" s="160">
        <v>0</v>
      </c>
      <c r="J501" s="160">
        <v>0</v>
      </c>
      <c r="K501" s="160">
        <v>0</v>
      </c>
      <c r="L501" s="160">
        <v>0</v>
      </c>
      <c r="M501" s="160">
        <v>0</v>
      </c>
      <c r="N501" s="160">
        <v>0</v>
      </c>
      <c r="O501" s="160">
        <v>0</v>
      </c>
      <c r="Q501" s="73">
        <v>5</v>
      </c>
      <c r="R501" s="20" t="s">
        <v>1156</v>
      </c>
      <c r="S501" s="20" t="s">
        <v>1210</v>
      </c>
      <c r="U501" s="74">
        <f>IF(5 = Q501, C501 * -1, C501)</f>
        <v>0</v>
      </c>
      <c r="V501" s="74">
        <f>IF(5 = Q501, D501 * -1, D501)</f>
        <v>0</v>
      </c>
      <c r="W501" s="74">
        <f>IF(5 = Q501, E501 * -1, E501)</f>
        <v>0</v>
      </c>
      <c r="X501" s="74">
        <f>IF(5 = Q501, F501 * -1, F501)</f>
        <v>0</v>
      </c>
      <c r="Y501" s="74">
        <f>IF(5 = Q501, G501 * -1, G501)</f>
        <v>0</v>
      </c>
      <c r="Z501" s="74">
        <f>IF(5 = Q501, H501 * -1, H501)</f>
        <v>0</v>
      </c>
      <c r="AA501" s="74">
        <f>IF(5 = Q501, I501 * -1, I501)</f>
        <v>0</v>
      </c>
      <c r="AB501" s="74">
        <f>IF(5 = Q501, J501 * -1, J501)</f>
        <v>0</v>
      </c>
      <c r="AC501" s="74">
        <f>IF(5 = Q501, K501 * -1, K501)</f>
        <v>0</v>
      </c>
      <c r="AD501" s="74">
        <f>IF(5 = Q501, L501 * -1, L501)</f>
        <v>0</v>
      </c>
      <c r="AE501" s="74">
        <f>IF(5 = Q501, M501 * -1, M501)</f>
        <v>0</v>
      </c>
      <c r="AF501" s="74">
        <f>IF(5 = Q501, N501 * -1, N501)</f>
        <v>0</v>
      </c>
      <c r="AG501" s="74">
        <f>IF(5 = Q501, O501 * -1, O501)</f>
        <v>0</v>
      </c>
      <c r="AH501" s="6" t="s">
        <v>90</v>
      </c>
    </row>
    <row r="502" spans="1:34">
      <c r="A502" s="159" t="s">
        <v>2233</v>
      </c>
      <c r="B502" s="155" t="s">
        <v>2234</v>
      </c>
      <c r="C502" s="160">
        <v>0</v>
      </c>
      <c r="D502" s="160">
        <v>0</v>
      </c>
      <c r="E502" s="160">
        <v>0</v>
      </c>
      <c r="F502" s="160">
        <v>0</v>
      </c>
      <c r="G502" s="160">
        <v>0</v>
      </c>
      <c r="H502" s="160">
        <v>0</v>
      </c>
      <c r="I502" s="160">
        <v>0</v>
      </c>
      <c r="J502" s="160">
        <v>0</v>
      </c>
      <c r="K502" s="160">
        <v>0</v>
      </c>
      <c r="L502" s="160">
        <v>0</v>
      </c>
      <c r="M502" s="160">
        <v>0</v>
      </c>
      <c r="N502" s="160">
        <v>0</v>
      </c>
      <c r="O502" s="160">
        <v>0</v>
      </c>
      <c r="Q502" s="75">
        <v>5</v>
      </c>
      <c r="R502" s="76" t="str">
        <f>R501</f>
        <v>Tides on Westcreek</v>
      </c>
      <c r="S502" s="76" t="str">
        <f>S501</f>
        <v>TOW</v>
      </c>
      <c r="T502" s="75">
        <f>T501</f>
        <v>0</v>
      </c>
      <c r="U502" s="77">
        <f t="shared" ref="U502:AG502" si="257">SUM(U501:U501)</f>
        <v>0</v>
      </c>
      <c r="V502" s="77">
        <f t="shared" si="257"/>
        <v>0</v>
      </c>
      <c r="W502" s="77">
        <f t="shared" si="257"/>
        <v>0</v>
      </c>
      <c r="X502" s="77">
        <f t="shared" si="257"/>
        <v>0</v>
      </c>
      <c r="Y502" s="77">
        <f t="shared" si="257"/>
        <v>0</v>
      </c>
      <c r="Z502" s="77">
        <f t="shared" si="257"/>
        <v>0</v>
      </c>
      <c r="AA502" s="77">
        <f t="shared" si="257"/>
        <v>0</v>
      </c>
      <c r="AB502" s="77">
        <f t="shared" si="257"/>
        <v>0</v>
      </c>
      <c r="AC502" s="77">
        <f t="shared" si="257"/>
        <v>0</v>
      </c>
      <c r="AD502" s="77">
        <f t="shared" si="257"/>
        <v>0</v>
      </c>
      <c r="AE502" s="77">
        <f t="shared" si="257"/>
        <v>0</v>
      </c>
      <c r="AF502" s="77">
        <f t="shared" si="257"/>
        <v>0</v>
      </c>
      <c r="AG502" s="77">
        <f t="shared" si="257"/>
        <v>0</v>
      </c>
      <c r="AH502" s="6" t="s">
        <v>90</v>
      </c>
    </row>
    <row r="503" spans="1:34">
      <c r="A503" s="159" t="s">
        <v>2235</v>
      </c>
      <c r="B503" s="155" t="s">
        <v>2236</v>
      </c>
      <c r="C503" s="160">
        <v>0</v>
      </c>
      <c r="D503" s="160">
        <v>0</v>
      </c>
      <c r="E503" s="160">
        <v>0</v>
      </c>
      <c r="F503" s="160">
        <v>0</v>
      </c>
      <c r="G503" s="160">
        <v>0</v>
      </c>
      <c r="H503" s="160">
        <v>0</v>
      </c>
      <c r="I503" s="160">
        <v>0</v>
      </c>
      <c r="J503" s="160">
        <v>0</v>
      </c>
      <c r="K503" s="160">
        <v>0</v>
      </c>
      <c r="L503" s="160">
        <v>0</v>
      </c>
      <c r="M503" s="160">
        <v>0</v>
      </c>
      <c r="N503" s="160">
        <v>0</v>
      </c>
      <c r="O503" s="160">
        <v>0</v>
      </c>
      <c r="AH503" s="6" t="s">
        <v>90</v>
      </c>
    </row>
    <row r="504" spans="1:34">
      <c r="A504" s="159" t="s">
        <v>2237</v>
      </c>
      <c r="B504" s="155" t="s">
        <v>2238</v>
      </c>
      <c r="C504" s="160">
        <v>0</v>
      </c>
      <c r="D504" s="160">
        <v>0</v>
      </c>
      <c r="E504" s="160">
        <v>0</v>
      </c>
      <c r="F504" s="160">
        <v>0</v>
      </c>
      <c r="G504" s="160">
        <v>0</v>
      </c>
      <c r="H504" s="160">
        <v>0</v>
      </c>
      <c r="I504" s="160">
        <v>0</v>
      </c>
      <c r="J504" s="160">
        <v>0</v>
      </c>
      <c r="K504" s="160">
        <v>0</v>
      </c>
      <c r="L504" s="160">
        <v>0</v>
      </c>
      <c r="M504" s="160">
        <v>0</v>
      </c>
      <c r="N504" s="160">
        <v>0</v>
      </c>
      <c r="O504" s="160">
        <v>0</v>
      </c>
      <c r="Q504" s="75">
        <v>5</v>
      </c>
      <c r="R504" s="76" t="str">
        <f>R501</f>
        <v>Tides on Westcreek</v>
      </c>
      <c r="S504" s="76" t="str">
        <f>S501</f>
        <v>TOW</v>
      </c>
      <c r="T504" s="75">
        <f>T501</f>
        <v>0</v>
      </c>
      <c r="U504" s="77">
        <f t="shared" ref="U504:AG504" si="258">SUM(U335:U381)+SUM(U385:U400)+SUM(U404:U497)+SUM(U501:U501)</f>
        <v>17058.000000000011</v>
      </c>
      <c r="V504" s="77">
        <f t="shared" si="258"/>
        <v>-337295.44000000006</v>
      </c>
      <c r="W504" s="77">
        <f t="shared" si="258"/>
        <v>-334101.46000000002</v>
      </c>
      <c r="X504" s="77">
        <f t="shared" si="258"/>
        <v>-376034.00000000006</v>
      </c>
      <c r="Y504" s="77">
        <f t="shared" si="258"/>
        <v>-408526.22999999986</v>
      </c>
      <c r="Z504" s="77">
        <f t="shared" si="258"/>
        <v>-390826.96999999991</v>
      </c>
      <c r="AA504" s="77">
        <f t="shared" si="258"/>
        <v>-345404.37999999983</v>
      </c>
      <c r="AB504" s="77">
        <f t="shared" si="258"/>
        <v>-343286.30000000005</v>
      </c>
      <c r="AC504" s="77">
        <f t="shared" si="258"/>
        <v>-365529.29000000004</v>
      </c>
      <c r="AD504" s="77">
        <f t="shared" si="258"/>
        <v>-351646.88</v>
      </c>
      <c r="AE504" s="77">
        <f t="shared" si="258"/>
        <v>-388072.48000000004</v>
      </c>
      <c r="AF504" s="77">
        <f t="shared" si="258"/>
        <v>-354846.80999999994</v>
      </c>
      <c r="AG504" s="77">
        <f t="shared" si="258"/>
        <v>-3978512.2399999988</v>
      </c>
      <c r="AH504" s="6" t="s">
        <v>90</v>
      </c>
    </row>
    <row r="505" spans="1:34">
      <c r="A505" s="159" t="s">
        <v>2239</v>
      </c>
      <c r="B505" s="155" t="s">
        <v>2240</v>
      </c>
      <c r="C505" s="160">
        <v>-379.87</v>
      </c>
      <c r="D505" s="160">
        <v>0</v>
      </c>
      <c r="E505" s="160">
        <v>0</v>
      </c>
      <c r="F505" s="160">
        <v>0</v>
      </c>
      <c r="G505" s="160">
        <v>0</v>
      </c>
      <c r="H505" s="160">
        <v>0</v>
      </c>
      <c r="I505" s="160">
        <v>0</v>
      </c>
      <c r="J505" s="160">
        <v>0</v>
      </c>
      <c r="K505" s="160">
        <v>0</v>
      </c>
      <c r="L505" s="160">
        <v>0</v>
      </c>
      <c r="M505" s="160">
        <v>0</v>
      </c>
      <c r="N505" s="160">
        <v>0</v>
      </c>
      <c r="O505" s="160">
        <v>-379.87</v>
      </c>
      <c r="AH505" s="6" t="s">
        <v>90</v>
      </c>
    </row>
    <row r="506" spans="1:34">
      <c r="A506" s="159" t="s">
        <v>2241</v>
      </c>
      <c r="B506" s="155" t="s">
        <v>2242</v>
      </c>
      <c r="C506" s="160">
        <v>-13421</v>
      </c>
      <c r="D506" s="160">
        <v>0</v>
      </c>
      <c r="E506" s="160">
        <v>0</v>
      </c>
      <c r="F506" s="160">
        <v>0</v>
      </c>
      <c r="G506" s="160">
        <v>0</v>
      </c>
      <c r="H506" s="160">
        <v>0</v>
      </c>
      <c r="I506" s="160">
        <v>0</v>
      </c>
      <c r="J506" s="160">
        <v>0</v>
      </c>
      <c r="K506" s="160">
        <v>0</v>
      </c>
      <c r="L506" s="160">
        <v>0</v>
      </c>
      <c r="M506" s="160">
        <v>0</v>
      </c>
      <c r="N506" s="160">
        <v>342.3</v>
      </c>
      <c r="O506" s="160">
        <v>-13078.7</v>
      </c>
      <c r="AH506" s="6" t="s">
        <v>90</v>
      </c>
    </row>
    <row r="507" spans="1:34">
      <c r="A507" s="159" t="s">
        <v>2243</v>
      </c>
      <c r="B507" s="155" t="s">
        <v>2244</v>
      </c>
      <c r="C507" s="160">
        <v>0</v>
      </c>
      <c r="D507" s="160">
        <v>0</v>
      </c>
      <c r="E507" s="160">
        <v>0</v>
      </c>
      <c r="F507" s="160">
        <v>0</v>
      </c>
      <c r="G507" s="160">
        <v>0</v>
      </c>
      <c r="H507" s="160">
        <v>0</v>
      </c>
      <c r="I507" s="160">
        <v>0</v>
      </c>
      <c r="J507" s="160">
        <v>0</v>
      </c>
      <c r="K507" s="160">
        <v>0</v>
      </c>
      <c r="L507" s="160">
        <v>0</v>
      </c>
      <c r="M507" s="160">
        <v>0</v>
      </c>
      <c r="N507" s="160">
        <v>0</v>
      </c>
      <c r="O507" s="160">
        <v>0</v>
      </c>
      <c r="Q507" s="73">
        <v>5</v>
      </c>
      <c r="R507" s="20" t="s">
        <v>1156</v>
      </c>
      <c r="S507" s="20" t="s">
        <v>1210</v>
      </c>
      <c r="U507" s="74">
        <f t="shared" ref="U507:U527" si="259">IF(5 = Q507, C507 * -1, C507)</f>
        <v>0</v>
      </c>
      <c r="V507" s="74">
        <f t="shared" ref="V507:V527" si="260">IF(5 = Q507, D507 * -1, D507)</f>
        <v>0</v>
      </c>
      <c r="W507" s="74">
        <f t="shared" ref="W507:W527" si="261">IF(5 = Q507, E507 * -1, E507)</f>
        <v>0</v>
      </c>
      <c r="X507" s="74">
        <f t="shared" ref="X507:X527" si="262">IF(5 = Q507, F507 * -1, F507)</f>
        <v>0</v>
      </c>
      <c r="Y507" s="74">
        <f t="shared" ref="Y507:Y527" si="263">IF(5 = Q507, G507 * -1, G507)</f>
        <v>0</v>
      </c>
      <c r="Z507" s="74">
        <f t="shared" ref="Z507:Z527" si="264">IF(5 = Q507, H507 * -1, H507)</f>
        <v>0</v>
      </c>
      <c r="AA507" s="74">
        <f t="shared" ref="AA507:AA527" si="265">IF(5 = Q507, I507 * -1, I507)</f>
        <v>0</v>
      </c>
      <c r="AB507" s="74">
        <f t="shared" ref="AB507:AB527" si="266">IF(5 = Q507, J507 * -1, J507)</f>
        <v>0</v>
      </c>
      <c r="AC507" s="74">
        <f t="shared" ref="AC507:AC527" si="267">IF(5 = Q507, K507 * -1, K507)</f>
        <v>0</v>
      </c>
      <c r="AD507" s="74">
        <f t="shared" ref="AD507:AD527" si="268">IF(5 = Q507, L507 * -1, L507)</f>
        <v>0</v>
      </c>
      <c r="AE507" s="74">
        <f t="shared" ref="AE507:AE527" si="269">IF(5 = Q507, M507 * -1, M507)</f>
        <v>0</v>
      </c>
      <c r="AF507" s="74">
        <f t="shared" ref="AF507:AF527" si="270">IF(5 = Q507, N507 * -1, N507)</f>
        <v>0</v>
      </c>
      <c r="AG507" s="74">
        <f t="shared" ref="AG507:AG527" si="271">IF(5 = Q507, O507 * -1, O507)</f>
        <v>0</v>
      </c>
      <c r="AH507" s="6" t="s">
        <v>90</v>
      </c>
    </row>
    <row r="508" spans="1:34">
      <c r="A508" s="159" t="s">
        <v>2245</v>
      </c>
      <c r="B508" s="155" t="s">
        <v>2246</v>
      </c>
      <c r="C508" s="160">
        <v>0</v>
      </c>
      <c r="D508" s="160">
        <v>0</v>
      </c>
      <c r="E508" s="160">
        <v>0</v>
      </c>
      <c r="F508" s="160">
        <v>0</v>
      </c>
      <c r="G508" s="160">
        <v>0</v>
      </c>
      <c r="H508" s="160">
        <v>0</v>
      </c>
      <c r="I508" s="160">
        <v>0</v>
      </c>
      <c r="J508" s="160">
        <v>0</v>
      </c>
      <c r="K508" s="160">
        <v>0</v>
      </c>
      <c r="L508" s="160">
        <v>0</v>
      </c>
      <c r="M508" s="160">
        <v>0</v>
      </c>
      <c r="N508" s="160">
        <v>0</v>
      </c>
      <c r="O508" s="160">
        <v>0</v>
      </c>
      <c r="Q508" s="73">
        <v>5</v>
      </c>
      <c r="R508" s="20" t="s">
        <v>1156</v>
      </c>
      <c r="S508" s="20" t="s">
        <v>1210</v>
      </c>
      <c r="U508" s="74">
        <f t="shared" si="259"/>
        <v>0</v>
      </c>
      <c r="V508" s="74">
        <f t="shared" si="260"/>
        <v>0</v>
      </c>
      <c r="W508" s="74">
        <f t="shared" si="261"/>
        <v>0</v>
      </c>
      <c r="X508" s="74">
        <f t="shared" si="262"/>
        <v>0</v>
      </c>
      <c r="Y508" s="74">
        <f t="shared" si="263"/>
        <v>0</v>
      </c>
      <c r="Z508" s="74">
        <f t="shared" si="264"/>
        <v>0</v>
      </c>
      <c r="AA508" s="74">
        <f t="shared" si="265"/>
        <v>0</v>
      </c>
      <c r="AB508" s="74">
        <f t="shared" si="266"/>
        <v>0</v>
      </c>
      <c r="AC508" s="74">
        <f t="shared" si="267"/>
        <v>0</v>
      </c>
      <c r="AD508" s="74">
        <f t="shared" si="268"/>
        <v>0</v>
      </c>
      <c r="AE508" s="74">
        <f t="shared" si="269"/>
        <v>0</v>
      </c>
      <c r="AF508" s="74">
        <f t="shared" si="270"/>
        <v>0</v>
      </c>
      <c r="AG508" s="74">
        <f t="shared" si="271"/>
        <v>0</v>
      </c>
      <c r="AH508" s="6" t="s">
        <v>90</v>
      </c>
    </row>
    <row r="509" spans="1:34">
      <c r="A509" s="159" t="s">
        <v>2247</v>
      </c>
      <c r="B509" s="155" t="s">
        <v>2248</v>
      </c>
      <c r="C509" s="160">
        <v>0</v>
      </c>
      <c r="D509" s="160">
        <v>0</v>
      </c>
      <c r="E509" s="160">
        <v>0</v>
      </c>
      <c r="F509" s="160">
        <v>0</v>
      </c>
      <c r="G509" s="160">
        <v>0</v>
      </c>
      <c r="H509" s="160">
        <v>0</v>
      </c>
      <c r="I509" s="160">
        <v>0</v>
      </c>
      <c r="J509" s="160">
        <v>0</v>
      </c>
      <c r="K509" s="160">
        <v>0</v>
      </c>
      <c r="L509" s="160">
        <v>0</v>
      </c>
      <c r="M509" s="160">
        <v>0</v>
      </c>
      <c r="N509" s="160">
        <v>0</v>
      </c>
      <c r="O509" s="160">
        <v>0</v>
      </c>
      <c r="Q509" s="73">
        <v>5</v>
      </c>
      <c r="R509" s="20" t="s">
        <v>1156</v>
      </c>
      <c r="S509" s="20" t="s">
        <v>1210</v>
      </c>
      <c r="U509" s="74">
        <f t="shared" si="259"/>
        <v>0</v>
      </c>
      <c r="V509" s="74">
        <f t="shared" si="260"/>
        <v>0</v>
      </c>
      <c r="W509" s="74">
        <f t="shared" si="261"/>
        <v>0</v>
      </c>
      <c r="X509" s="74">
        <f t="shared" si="262"/>
        <v>0</v>
      </c>
      <c r="Y509" s="74">
        <f t="shared" si="263"/>
        <v>0</v>
      </c>
      <c r="Z509" s="74">
        <f t="shared" si="264"/>
        <v>0</v>
      </c>
      <c r="AA509" s="74">
        <f t="shared" si="265"/>
        <v>0</v>
      </c>
      <c r="AB509" s="74">
        <f t="shared" si="266"/>
        <v>0</v>
      </c>
      <c r="AC509" s="74">
        <f t="shared" si="267"/>
        <v>0</v>
      </c>
      <c r="AD509" s="74">
        <f t="shared" si="268"/>
        <v>0</v>
      </c>
      <c r="AE509" s="74">
        <f t="shared" si="269"/>
        <v>0</v>
      </c>
      <c r="AF509" s="74">
        <f t="shared" si="270"/>
        <v>0</v>
      </c>
      <c r="AG509" s="74">
        <f t="shared" si="271"/>
        <v>0</v>
      </c>
      <c r="AH509" s="6" t="s">
        <v>90</v>
      </c>
    </row>
    <row r="510" spans="1:34">
      <c r="A510" s="159" t="s">
        <v>2249</v>
      </c>
      <c r="B510" s="155" t="s">
        <v>2250</v>
      </c>
      <c r="C510" s="160">
        <v>0</v>
      </c>
      <c r="D510" s="160">
        <v>0</v>
      </c>
      <c r="E510" s="160">
        <v>0</v>
      </c>
      <c r="F510" s="160">
        <v>0</v>
      </c>
      <c r="G510" s="160">
        <v>0</v>
      </c>
      <c r="H510" s="160">
        <v>0</v>
      </c>
      <c r="I510" s="160">
        <v>0</v>
      </c>
      <c r="J510" s="160">
        <v>0</v>
      </c>
      <c r="K510" s="160">
        <v>0</v>
      </c>
      <c r="L510" s="160">
        <v>0</v>
      </c>
      <c r="M510" s="160">
        <v>0</v>
      </c>
      <c r="N510" s="160">
        <v>0</v>
      </c>
      <c r="O510" s="160">
        <v>0</v>
      </c>
      <c r="Q510" s="73">
        <v>5</v>
      </c>
      <c r="R510" s="20" t="s">
        <v>1156</v>
      </c>
      <c r="S510" s="20" t="s">
        <v>1210</v>
      </c>
      <c r="U510" s="74">
        <f t="shared" si="259"/>
        <v>0</v>
      </c>
      <c r="V510" s="74">
        <f t="shared" si="260"/>
        <v>0</v>
      </c>
      <c r="W510" s="74">
        <f t="shared" si="261"/>
        <v>0</v>
      </c>
      <c r="X510" s="74">
        <f t="shared" si="262"/>
        <v>0</v>
      </c>
      <c r="Y510" s="74">
        <f t="shared" si="263"/>
        <v>0</v>
      </c>
      <c r="Z510" s="74">
        <f t="shared" si="264"/>
        <v>0</v>
      </c>
      <c r="AA510" s="74">
        <f t="shared" si="265"/>
        <v>0</v>
      </c>
      <c r="AB510" s="74">
        <f t="shared" si="266"/>
        <v>0</v>
      </c>
      <c r="AC510" s="74">
        <f t="shared" si="267"/>
        <v>0</v>
      </c>
      <c r="AD510" s="74">
        <f t="shared" si="268"/>
        <v>0</v>
      </c>
      <c r="AE510" s="74">
        <f t="shared" si="269"/>
        <v>0</v>
      </c>
      <c r="AF510" s="74">
        <f t="shared" si="270"/>
        <v>0</v>
      </c>
      <c r="AG510" s="74">
        <f t="shared" si="271"/>
        <v>0</v>
      </c>
      <c r="AH510" s="6" t="s">
        <v>90</v>
      </c>
    </row>
    <row r="511" spans="1:34">
      <c r="A511" s="159" t="s">
        <v>2251</v>
      </c>
      <c r="B511" s="155" t="s">
        <v>2252</v>
      </c>
      <c r="C511" s="160">
        <v>-4186.32</v>
      </c>
      <c r="D511" s="160">
        <v>0</v>
      </c>
      <c r="E511" s="160">
        <v>0</v>
      </c>
      <c r="F511" s="160">
        <v>102.39</v>
      </c>
      <c r="G511" s="160">
        <v>0</v>
      </c>
      <c r="H511" s="160">
        <v>0</v>
      </c>
      <c r="I511" s="160">
        <v>0</v>
      </c>
      <c r="J511" s="160">
        <v>0</v>
      </c>
      <c r="K511" s="160">
        <v>0</v>
      </c>
      <c r="L511" s="160">
        <v>0</v>
      </c>
      <c r="M511" s="160">
        <v>0</v>
      </c>
      <c r="N511" s="160">
        <v>0</v>
      </c>
      <c r="O511" s="160">
        <v>-4083.93</v>
      </c>
      <c r="Q511" s="73">
        <v>5</v>
      </c>
      <c r="R511" s="20" t="s">
        <v>1156</v>
      </c>
      <c r="S511" s="20" t="s">
        <v>1210</v>
      </c>
      <c r="U511" s="74">
        <f t="shared" si="259"/>
        <v>4186.32</v>
      </c>
      <c r="V511" s="74">
        <f t="shared" si="260"/>
        <v>0</v>
      </c>
      <c r="W511" s="74">
        <f t="shared" si="261"/>
        <v>0</v>
      </c>
      <c r="X511" s="74">
        <f t="shared" si="262"/>
        <v>-102.39</v>
      </c>
      <c r="Y511" s="74">
        <f t="shared" si="263"/>
        <v>0</v>
      </c>
      <c r="Z511" s="74">
        <f t="shared" si="264"/>
        <v>0</v>
      </c>
      <c r="AA511" s="74">
        <f t="shared" si="265"/>
        <v>0</v>
      </c>
      <c r="AB511" s="74">
        <f t="shared" si="266"/>
        <v>0</v>
      </c>
      <c r="AC511" s="74">
        <f t="shared" si="267"/>
        <v>0</v>
      </c>
      <c r="AD511" s="74">
        <f t="shared" si="268"/>
        <v>0</v>
      </c>
      <c r="AE511" s="74">
        <f t="shared" si="269"/>
        <v>0</v>
      </c>
      <c r="AF511" s="74">
        <f t="shared" si="270"/>
        <v>0</v>
      </c>
      <c r="AG511" s="74">
        <f t="shared" si="271"/>
        <v>4083.93</v>
      </c>
      <c r="AH511" s="6" t="s">
        <v>90</v>
      </c>
    </row>
    <row r="512" spans="1:34">
      <c r="A512" s="159" t="s">
        <v>2253</v>
      </c>
      <c r="B512" s="155" t="s">
        <v>2254</v>
      </c>
      <c r="C512" s="160">
        <v>0</v>
      </c>
      <c r="D512" s="160">
        <v>0</v>
      </c>
      <c r="E512" s="160">
        <v>750</v>
      </c>
      <c r="F512" s="160">
        <v>0</v>
      </c>
      <c r="G512" s="160">
        <v>0</v>
      </c>
      <c r="H512" s="160">
        <v>0</v>
      </c>
      <c r="I512" s="160">
        <v>0</v>
      </c>
      <c r="J512" s="160">
        <v>0</v>
      </c>
      <c r="K512" s="160">
        <v>0</v>
      </c>
      <c r="L512" s="160">
        <v>0</v>
      </c>
      <c r="M512" s="160">
        <v>0</v>
      </c>
      <c r="N512" s="160">
        <v>0</v>
      </c>
      <c r="O512" s="160">
        <v>750</v>
      </c>
      <c r="Q512" s="73">
        <v>5</v>
      </c>
      <c r="R512" s="20" t="s">
        <v>1156</v>
      </c>
      <c r="S512" s="20" t="s">
        <v>1210</v>
      </c>
      <c r="U512" s="74">
        <f t="shared" si="259"/>
        <v>0</v>
      </c>
      <c r="V512" s="74">
        <f t="shared" si="260"/>
        <v>0</v>
      </c>
      <c r="W512" s="74">
        <f t="shared" si="261"/>
        <v>-750</v>
      </c>
      <c r="X512" s="74">
        <f t="shared" si="262"/>
        <v>0</v>
      </c>
      <c r="Y512" s="74">
        <f t="shared" si="263"/>
        <v>0</v>
      </c>
      <c r="Z512" s="74">
        <f t="shared" si="264"/>
        <v>0</v>
      </c>
      <c r="AA512" s="74">
        <f t="shared" si="265"/>
        <v>0</v>
      </c>
      <c r="AB512" s="74">
        <f t="shared" si="266"/>
        <v>0</v>
      </c>
      <c r="AC512" s="74">
        <f t="shared" si="267"/>
        <v>0</v>
      </c>
      <c r="AD512" s="74">
        <f t="shared" si="268"/>
        <v>0</v>
      </c>
      <c r="AE512" s="74">
        <f t="shared" si="269"/>
        <v>0</v>
      </c>
      <c r="AF512" s="74">
        <f t="shared" si="270"/>
        <v>0</v>
      </c>
      <c r="AG512" s="74">
        <f t="shared" si="271"/>
        <v>-750</v>
      </c>
      <c r="AH512" s="6" t="s">
        <v>90</v>
      </c>
    </row>
    <row r="513" spans="1:34">
      <c r="A513" s="159" t="s">
        <v>2255</v>
      </c>
      <c r="B513" s="155" t="s">
        <v>2256</v>
      </c>
      <c r="C513" s="160">
        <v>0</v>
      </c>
      <c r="D513" s="160">
        <v>0</v>
      </c>
      <c r="E513" s="160">
        <v>0</v>
      </c>
      <c r="F513" s="160">
        <v>0</v>
      </c>
      <c r="G513" s="160">
        <v>0</v>
      </c>
      <c r="H513" s="160">
        <v>0</v>
      </c>
      <c r="I513" s="160">
        <v>0</v>
      </c>
      <c r="J513" s="160">
        <v>0</v>
      </c>
      <c r="K513" s="160">
        <v>0</v>
      </c>
      <c r="L513" s="160">
        <v>0</v>
      </c>
      <c r="M513" s="160">
        <v>0</v>
      </c>
      <c r="N513" s="160">
        <v>0</v>
      </c>
      <c r="O513" s="160">
        <v>0</v>
      </c>
      <c r="Q513" s="73">
        <v>5</v>
      </c>
      <c r="R513" s="20" t="s">
        <v>1156</v>
      </c>
      <c r="S513" s="20" t="s">
        <v>1210</v>
      </c>
      <c r="U513" s="74">
        <f t="shared" si="259"/>
        <v>0</v>
      </c>
      <c r="V513" s="74">
        <f t="shared" si="260"/>
        <v>0</v>
      </c>
      <c r="W513" s="74">
        <f t="shared" si="261"/>
        <v>0</v>
      </c>
      <c r="X513" s="74">
        <f t="shared" si="262"/>
        <v>0</v>
      </c>
      <c r="Y513" s="74">
        <f t="shared" si="263"/>
        <v>0</v>
      </c>
      <c r="Z513" s="74">
        <f t="shared" si="264"/>
        <v>0</v>
      </c>
      <c r="AA513" s="74">
        <f t="shared" si="265"/>
        <v>0</v>
      </c>
      <c r="AB513" s="74">
        <f t="shared" si="266"/>
        <v>0</v>
      </c>
      <c r="AC513" s="74">
        <f t="shared" si="267"/>
        <v>0</v>
      </c>
      <c r="AD513" s="74">
        <f t="shared" si="268"/>
        <v>0</v>
      </c>
      <c r="AE513" s="74">
        <f t="shared" si="269"/>
        <v>0</v>
      </c>
      <c r="AF513" s="74">
        <f t="shared" si="270"/>
        <v>0</v>
      </c>
      <c r="AG513" s="74">
        <f t="shared" si="271"/>
        <v>0</v>
      </c>
      <c r="AH513" s="6" t="s">
        <v>90</v>
      </c>
    </row>
    <row r="514" spans="1:34">
      <c r="A514" s="159" t="s">
        <v>2257</v>
      </c>
      <c r="B514" s="155" t="s">
        <v>2258</v>
      </c>
      <c r="C514" s="160">
        <v>0</v>
      </c>
      <c r="D514" s="160">
        <v>0</v>
      </c>
      <c r="E514" s="160">
        <v>0</v>
      </c>
      <c r="F514" s="160">
        <v>0</v>
      </c>
      <c r="G514" s="160">
        <v>0</v>
      </c>
      <c r="H514" s="160">
        <v>0</v>
      </c>
      <c r="I514" s="160">
        <v>0</v>
      </c>
      <c r="J514" s="160">
        <v>0</v>
      </c>
      <c r="K514" s="160">
        <v>0</v>
      </c>
      <c r="L514" s="160">
        <v>0</v>
      </c>
      <c r="M514" s="160">
        <v>0</v>
      </c>
      <c r="N514" s="160">
        <v>0</v>
      </c>
      <c r="O514" s="160">
        <v>0</v>
      </c>
      <c r="Q514" s="73">
        <v>5</v>
      </c>
      <c r="R514" s="20" t="s">
        <v>1156</v>
      </c>
      <c r="S514" s="20" t="s">
        <v>1210</v>
      </c>
      <c r="U514" s="74">
        <f t="shared" si="259"/>
        <v>0</v>
      </c>
      <c r="V514" s="74">
        <f t="shared" si="260"/>
        <v>0</v>
      </c>
      <c r="W514" s="74">
        <f t="shared" si="261"/>
        <v>0</v>
      </c>
      <c r="X514" s="74">
        <f t="shared" si="262"/>
        <v>0</v>
      </c>
      <c r="Y514" s="74">
        <f t="shared" si="263"/>
        <v>0</v>
      </c>
      <c r="Z514" s="74">
        <f t="shared" si="264"/>
        <v>0</v>
      </c>
      <c r="AA514" s="74">
        <f t="shared" si="265"/>
        <v>0</v>
      </c>
      <c r="AB514" s="74">
        <f t="shared" si="266"/>
        <v>0</v>
      </c>
      <c r="AC514" s="74">
        <f t="shared" si="267"/>
        <v>0</v>
      </c>
      <c r="AD514" s="74">
        <f t="shared" si="268"/>
        <v>0</v>
      </c>
      <c r="AE514" s="74">
        <f t="shared" si="269"/>
        <v>0</v>
      </c>
      <c r="AF514" s="74">
        <f t="shared" si="270"/>
        <v>0</v>
      </c>
      <c r="AG514" s="74">
        <f t="shared" si="271"/>
        <v>0</v>
      </c>
      <c r="AH514" s="6" t="s">
        <v>90</v>
      </c>
    </row>
    <row r="515" spans="1:34">
      <c r="A515" s="159" t="s">
        <v>2259</v>
      </c>
      <c r="B515" s="155" t="s">
        <v>2260</v>
      </c>
      <c r="C515" s="160">
        <v>0</v>
      </c>
      <c r="D515" s="160">
        <v>0</v>
      </c>
      <c r="E515" s="160">
        <v>0</v>
      </c>
      <c r="F515" s="160">
        <v>0</v>
      </c>
      <c r="G515" s="160">
        <v>0</v>
      </c>
      <c r="H515" s="160">
        <v>0</v>
      </c>
      <c r="I515" s="160">
        <v>0</v>
      </c>
      <c r="J515" s="160">
        <v>0</v>
      </c>
      <c r="K515" s="160">
        <v>0</v>
      </c>
      <c r="L515" s="160">
        <v>0</v>
      </c>
      <c r="M515" s="160">
        <v>0</v>
      </c>
      <c r="N515" s="160">
        <v>0</v>
      </c>
      <c r="O515" s="160">
        <v>0</v>
      </c>
      <c r="Q515" s="73">
        <v>5</v>
      </c>
      <c r="R515" s="20" t="s">
        <v>1156</v>
      </c>
      <c r="S515" s="20" t="s">
        <v>1210</v>
      </c>
      <c r="U515" s="74">
        <f t="shared" si="259"/>
        <v>0</v>
      </c>
      <c r="V515" s="74">
        <f t="shared" si="260"/>
        <v>0</v>
      </c>
      <c r="W515" s="74">
        <f t="shared" si="261"/>
        <v>0</v>
      </c>
      <c r="X515" s="74">
        <f t="shared" si="262"/>
        <v>0</v>
      </c>
      <c r="Y515" s="74">
        <f t="shared" si="263"/>
        <v>0</v>
      </c>
      <c r="Z515" s="74">
        <f t="shared" si="264"/>
        <v>0</v>
      </c>
      <c r="AA515" s="74">
        <f t="shared" si="265"/>
        <v>0</v>
      </c>
      <c r="AB515" s="74">
        <f t="shared" si="266"/>
        <v>0</v>
      </c>
      <c r="AC515" s="74">
        <f t="shared" si="267"/>
        <v>0</v>
      </c>
      <c r="AD515" s="74">
        <f t="shared" si="268"/>
        <v>0</v>
      </c>
      <c r="AE515" s="74">
        <f t="shared" si="269"/>
        <v>0</v>
      </c>
      <c r="AF515" s="74">
        <f t="shared" si="270"/>
        <v>0</v>
      </c>
      <c r="AG515" s="74">
        <f t="shared" si="271"/>
        <v>0</v>
      </c>
      <c r="AH515" s="6" t="s">
        <v>90</v>
      </c>
    </row>
    <row r="516" spans="1:34">
      <c r="A516" s="159" t="s">
        <v>2261</v>
      </c>
      <c r="B516" s="155" t="s">
        <v>2262</v>
      </c>
      <c r="C516" s="160">
        <v>0</v>
      </c>
      <c r="D516" s="160">
        <v>0</v>
      </c>
      <c r="E516" s="160">
        <v>0</v>
      </c>
      <c r="F516" s="160">
        <v>0</v>
      </c>
      <c r="G516" s="160">
        <v>0</v>
      </c>
      <c r="H516" s="160">
        <v>0</v>
      </c>
      <c r="I516" s="160">
        <v>0</v>
      </c>
      <c r="J516" s="160">
        <v>0</v>
      </c>
      <c r="K516" s="160">
        <v>0</v>
      </c>
      <c r="L516" s="160">
        <v>0</v>
      </c>
      <c r="M516" s="160">
        <v>0</v>
      </c>
      <c r="N516" s="160">
        <v>0</v>
      </c>
      <c r="O516" s="160">
        <v>0</v>
      </c>
      <c r="Q516" s="73">
        <v>5</v>
      </c>
      <c r="R516" s="20" t="s">
        <v>1156</v>
      </c>
      <c r="S516" s="20" t="s">
        <v>1210</v>
      </c>
      <c r="U516" s="74">
        <f t="shared" si="259"/>
        <v>0</v>
      </c>
      <c r="V516" s="74">
        <f t="shared" si="260"/>
        <v>0</v>
      </c>
      <c r="W516" s="74">
        <f t="shared" si="261"/>
        <v>0</v>
      </c>
      <c r="X516" s="74">
        <f t="shared" si="262"/>
        <v>0</v>
      </c>
      <c r="Y516" s="74">
        <f t="shared" si="263"/>
        <v>0</v>
      </c>
      <c r="Z516" s="74">
        <f t="shared" si="264"/>
        <v>0</v>
      </c>
      <c r="AA516" s="74">
        <f t="shared" si="265"/>
        <v>0</v>
      </c>
      <c r="AB516" s="74">
        <f t="shared" si="266"/>
        <v>0</v>
      </c>
      <c r="AC516" s="74">
        <f t="shared" si="267"/>
        <v>0</v>
      </c>
      <c r="AD516" s="74">
        <f t="shared" si="268"/>
        <v>0</v>
      </c>
      <c r="AE516" s="74">
        <f t="shared" si="269"/>
        <v>0</v>
      </c>
      <c r="AF516" s="74">
        <f t="shared" si="270"/>
        <v>0</v>
      </c>
      <c r="AG516" s="74">
        <f t="shared" si="271"/>
        <v>0</v>
      </c>
      <c r="AH516" s="6" t="s">
        <v>90</v>
      </c>
    </row>
    <row r="517" spans="1:34">
      <c r="A517" s="159" t="s">
        <v>2263</v>
      </c>
      <c r="B517" s="155" t="s">
        <v>2264</v>
      </c>
      <c r="C517" s="160">
        <v>0</v>
      </c>
      <c r="D517" s="160">
        <v>0</v>
      </c>
      <c r="E517" s="160">
        <v>0</v>
      </c>
      <c r="F517" s="160">
        <v>0</v>
      </c>
      <c r="G517" s="160">
        <v>0</v>
      </c>
      <c r="H517" s="160">
        <v>0</v>
      </c>
      <c r="I517" s="160">
        <v>0</v>
      </c>
      <c r="J517" s="160">
        <v>0</v>
      </c>
      <c r="K517" s="160">
        <v>0</v>
      </c>
      <c r="L517" s="160">
        <v>0</v>
      </c>
      <c r="M517" s="160">
        <v>0</v>
      </c>
      <c r="N517" s="160">
        <v>0</v>
      </c>
      <c r="O517" s="160">
        <v>0</v>
      </c>
      <c r="Q517" s="73">
        <v>5</v>
      </c>
      <c r="R517" s="20" t="s">
        <v>1156</v>
      </c>
      <c r="S517" s="20" t="s">
        <v>1210</v>
      </c>
      <c r="U517" s="74">
        <f t="shared" si="259"/>
        <v>0</v>
      </c>
      <c r="V517" s="74">
        <f t="shared" si="260"/>
        <v>0</v>
      </c>
      <c r="W517" s="74">
        <f t="shared" si="261"/>
        <v>0</v>
      </c>
      <c r="X517" s="74">
        <f t="shared" si="262"/>
        <v>0</v>
      </c>
      <c r="Y517" s="74">
        <f t="shared" si="263"/>
        <v>0</v>
      </c>
      <c r="Z517" s="74">
        <f t="shared" si="264"/>
        <v>0</v>
      </c>
      <c r="AA517" s="74">
        <f t="shared" si="265"/>
        <v>0</v>
      </c>
      <c r="AB517" s="74">
        <f t="shared" si="266"/>
        <v>0</v>
      </c>
      <c r="AC517" s="74">
        <f t="shared" si="267"/>
        <v>0</v>
      </c>
      <c r="AD517" s="74">
        <f t="shared" si="268"/>
        <v>0</v>
      </c>
      <c r="AE517" s="74">
        <f t="shared" si="269"/>
        <v>0</v>
      </c>
      <c r="AF517" s="74">
        <f t="shared" si="270"/>
        <v>0</v>
      </c>
      <c r="AG517" s="74">
        <f t="shared" si="271"/>
        <v>0</v>
      </c>
      <c r="AH517" s="6" t="s">
        <v>90</v>
      </c>
    </row>
    <row r="518" spans="1:34">
      <c r="A518" s="159" t="s">
        <v>2265</v>
      </c>
      <c r="B518" s="155" t="s">
        <v>2266</v>
      </c>
      <c r="C518" s="160">
        <v>-565.59</v>
      </c>
      <c r="D518" s="160">
        <v>0</v>
      </c>
      <c r="E518" s="160">
        <v>0</v>
      </c>
      <c r="F518" s="160">
        <v>0</v>
      </c>
      <c r="G518" s="160">
        <v>0</v>
      </c>
      <c r="H518" s="160">
        <v>0</v>
      </c>
      <c r="I518" s="160">
        <v>0</v>
      </c>
      <c r="J518" s="160">
        <v>0</v>
      </c>
      <c r="K518" s="160">
        <v>0</v>
      </c>
      <c r="L518" s="160">
        <v>0</v>
      </c>
      <c r="M518" s="160">
        <v>0</v>
      </c>
      <c r="N518" s="160">
        <v>0</v>
      </c>
      <c r="O518" s="160">
        <v>-565.59</v>
      </c>
      <c r="Q518" s="73">
        <v>5</v>
      </c>
      <c r="R518" s="20" t="s">
        <v>1156</v>
      </c>
      <c r="S518" s="20" t="s">
        <v>1210</v>
      </c>
      <c r="U518" s="74">
        <f t="shared" si="259"/>
        <v>565.59</v>
      </c>
      <c r="V518" s="74">
        <f t="shared" si="260"/>
        <v>0</v>
      </c>
      <c r="W518" s="74">
        <f t="shared" si="261"/>
        <v>0</v>
      </c>
      <c r="X518" s="74">
        <f t="shared" si="262"/>
        <v>0</v>
      </c>
      <c r="Y518" s="74">
        <f t="shared" si="263"/>
        <v>0</v>
      </c>
      <c r="Z518" s="74">
        <f t="shared" si="264"/>
        <v>0</v>
      </c>
      <c r="AA518" s="74">
        <f t="shared" si="265"/>
        <v>0</v>
      </c>
      <c r="AB518" s="74">
        <f t="shared" si="266"/>
        <v>0</v>
      </c>
      <c r="AC518" s="74">
        <f t="shared" si="267"/>
        <v>0</v>
      </c>
      <c r="AD518" s="74">
        <f t="shared" si="268"/>
        <v>0</v>
      </c>
      <c r="AE518" s="74">
        <f t="shared" si="269"/>
        <v>0</v>
      </c>
      <c r="AF518" s="74">
        <f t="shared" si="270"/>
        <v>0</v>
      </c>
      <c r="AG518" s="74">
        <f t="shared" si="271"/>
        <v>565.59</v>
      </c>
      <c r="AH518" s="6" t="s">
        <v>90</v>
      </c>
    </row>
    <row r="519" spans="1:34">
      <c r="A519" s="159" t="s">
        <v>2267</v>
      </c>
      <c r="B519" s="155" t="s">
        <v>2268</v>
      </c>
      <c r="C519" s="160">
        <v>0</v>
      </c>
      <c r="D519" s="160">
        <v>0</v>
      </c>
      <c r="E519" s="160">
        <v>0</v>
      </c>
      <c r="F519" s="160">
        <v>0</v>
      </c>
      <c r="G519" s="160">
        <v>0</v>
      </c>
      <c r="H519" s="160">
        <v>0</v>
      </c>
      <c r="I519" s="160">
        <v>0</v>
      </c>
      <c r="J519" s="160">
        <v>0</v>
      </c>
      <c r="K519" s="160">
        <v>0</v>
      </c>
      <c r="L519" s="160">
        <v>0</v>
      </c>
      <c r="M519" s="160">
        <v>0</v>
      </c>
      <c r="N519" s="160">
        <v>0</v>
      </c>
      <c r="O519" s="160">
        <v>0</v>
      </c>
      <c r="Q519" s="73">
        <v>5</v>
      </c>
      <c r="R519" s="20" t="s">
        <v>1156</v>
      </c>
      <c r="S519" s="20" t="s">
        <v>1210</v>
      </c>
      <c r="U519" s="74">
        <f t="shared" si="259"/>
        <v>0</v>
      </c>
      <c r="V519" s="74">
        <f t="shared" si="260"/>
        <v>0</v>
      </c>
      <c r="W519" s="74">
        <f t="shared" si="261"/>
        <v>0</v>
      </c>
      <c r="X519" s="74">
        <f t="shared" si="262"/>
        <v>0</v>
      </c>
      <c r="Y519" s="74">
        <f t="shared" si="263"/>
        <v>0</v>
      </c>
      <c r="Z519" s="74">
        <f t="shared" si="264"/>
        <v>0</v>
      </c>
      <c r="AA519" s="74">
        <f t="shared" si="265"/>
        <v>0</v>
      </c>
      <c r="AB519" s="74">
        <f t="shared" si="266"/>
        <v>0</v>
      </c>
      <c r="AC519" s="74">
        <f t="shared" si="267"/>
        <v>0</v>
      </c>
      <c r="AD519" s="74">
        <f t="shared" si="268"/>
        <v>0</v>
      </c>
      <c r="AE519" s="74">
        <f t="shared" si="269"/>
        <v>0</v>
      </c>
      <c r="AF519" s="74">
        <f t="shared" si="270"/>
        <v>0</v>
      </c>
      <c r="AG519" s="74">
        <f t="shared" si="271"/>
        <v>0</v>
      </c>
      <c r="AH519" s="6" t="s">
        <v>90</v>
      </c>
    </row>
    <row r="520" spans="1:34">
      <c r="A520" s="159" t="s">
        <v>2269</v>
      </c>
      <c r="B520" s="155" t="s">
        <v>2270</v>
      </c>
      <c r="C520" s="160">
        <v>0</v>
      </c>
      <c r="D520" s="160">
        <v>0</v>
      </c>
      <c r="E520" s="160">
        <v>0</v>
      </c>
      <c r="F520" s="160">
        <v>0</v>
      </c>
      <c r="G520" s="160">
        <v>0</v>
      </c>
      <c r="H520" s="160">
        <v>0</v>
      </c>
      <c r="I520" s="160">
        <v>0</v>
      </c>
      <c r="J520" s="160">
        <v>0</v>
      </c>
      <c r="K520" s="160">
        <v>0</v>
      </c>
      <c r="L520" s="160">
        <v>0</v>
      </c>
      <c r="M520" s="160">
        <v>0</v>
      </c>
      <c r="N520" s="160">
        <v>0</v>
      </c>
      <c r="O520" s="160">
        <v>0</v>
      </c>
      <c r="Q520" s="73">
        <v>5</v>
      </c>
      <c r="R520" s="20" t="s">
        <v>1156</v>
      </c>
      <c r="S520" s="20" t="s">
        <v>1210</v>
      </c>
      <c r="U520" s="74">
        <f t="shared" si="259"/>
        <v>0</v>
      </c>
      <c r="V520" s="74">
        <f t="shared" si="260"/>
        <v>0</v>
      </c>
      <c r="W520" s="74">
        <f t="shared" si="261"/>
        <v>0</v>
      </c>
      <c r="X520" s="74">
        <f t="shared" si="262"/>
        <v>0</v>
      </c>
      <c r="Y520" s="74">
        <f t="shared" si="263"/>
        <v>0</v>
      </c>
      <c r="Z520" s="74">
        <f t="shared" si="264"/>
        <v>0</v>
      </c>
      <c r="AA520" s="74">
        <f t="shared" si="265"/>
        <v>0</v>
      </c>
      <c r="AB520" s="74">
        <f t="shared" si="266"/>
        <v>0</v>
      </c>
      <c r="AC520" s="74">
        <f t="shared" si="267"/>
        <v>0</v>
      </c>
      <c r="AD520" s="74">
        <f t="shared" si="268"/>
        <v>0</v>
      </c>
      <c r="AE520" s="74">
        <f t="shared" si="269"/>
        <v>0</v>
      </c>
      <c r="AF520" s="74">
        <f t="shared" si="270"/>
        <v>0</v>
      </c>
      <c r="AG520" s="74">
        <f t="shared" si="271"/>
        <v>0</v>
      </c>
      <c r="AH520" s="6" t="s">
        <v>90</v>
      </c>
    </row>
    <row r="521" spans="1:34">
      <c r="A521" s="159" t="s">
        <v>2271</v>
      </c>
      <c r="B521" s="155" t="s">
        <v>2272</v>
      </c>
      <c r="C521" s="160">
        <v>0</v>
      </c>
      <c r="D521" s="160">
        <v>0</v>
      </c>
      <c r="E521" s="160">
        <v>0</v>
      </c>
      <c r="F521" s="160">
        <v>0</v>
      </c>
      <c r="G521" s="160">
        <v>0</v>
      </c>
      <c r="H521" s="160">
        <v>0</v>
      </c>
      <c r="I521" s="160">
        <v>0</v>
      </c>
      <c r="J521" s="160">
        <v>0</v>
      </c>
      <c r="K521" s="160">
        <v>0</v>
      </c>
      <c r="L521" s="160">
        <v>0</v>
      </c>
      <c r="M521" s="160">
        <v>0</v>
      </c>
      <c r="N521" s="160">
        <v>0</v>
      </c>
      <c r="O521" s="160">
        <v>0</v>
      </c>
      <c r="Q521" s="73">
        <v>5</v>
      </c>
      <c r="R521" s="20" t="s">
        <v>1156</v>
      </c>
      <c r="S521" s="20" t="s">
        <v>1210</v>
      </c>
      <c r="U521" s="74">
        <f t="shared" si="259"/>
        <v>0</v>
      </c>
      <c r="V521" s="74">
        <f t="shared" si="260"/>
        <v>0</v>
      </c>
      <c r="W521" s="74">
        <f t="shared" si="261"/>
        <v>0</v>
      </c>
      <c r="X521" s="74">
        <f t="shared" si="262"/>
        <v>0</v>
      </c>
      <c r="Y521" s="74">
        <f t="shared" si="263"/>
        <v>0</v>
      </c>
      <c r="Z521" s="74">
        <f t="shared" si="264"/>
        <v>0</v>
      </c>
      <c r="AA521" s="74">
        <f t="shared" si="265"/>
        <v>0</v>
      </c>
      <c r="AB521" s="74">
        <f t="shared" si="266"/>
        <v>0</v>
      </c>
      <c r="AC521" s="74">
        <f t="shared" si="267"/>
        <v>0</v>
      </c>
      <c r="AD521" s="74">
        <f t="shared" si="268"/>
        <v>0</v>
      </c>
      <c r="AE521" s="74">
        <f t="shared" si="269"/>
        <v>0</v>
      </c>
      <c r="AF521" s="74">
        <f t="shared" si="270"/>
        <v>0</v>
      </c>
      <c r="AG521" s="74">
        <f t="shared" si="271"/>
        <v>0</v>
      </c>
      <c r="AH521" s="6" t="s">
        <v>90</v>
      </c>
    </row>
    <row r="522" spans="1:34">
      <c r="A522" s="159" t="s">
        <v>2273</v>
      </c>
      <c r="B522" s="155" t="s">
        <v>2274</v>
      </c>
      <c r="C522" s="160">
        <v>0</v>
      </c>
      <c r="D522" s="160">
        <v>0</v>
      </c>
      <c r="E522" s="160">
        <v>0</v>
      </c>
      <c r="F522" s="160">
        <v>0</v>
      </c>
      <c r="G522" s="160">
        <v>0</v>
      </c>
      <c r="H522" s="160">
        <v>0</v>
      </c>
      <c r="I522" s="160">
        <v>0</v>
      </c>
      <c r="J522" s="160">
        <v>0</v>
      </c>
      <c r="K522" s="160">
        <v>0</v>
      </c>
      <c r="L522" s="160">
        <v>0</v>
      </c>
      <c r="M522" s="160">
        <v>0</v>
      </c>
      <c r="N522" s="160">
        <v>0</v>
      </c>
      <c r="O522" s="160">
        <v>0</v>
      </c>
      <c r="Q522" s="73">
        <v>5</v>
      </c>
      <c r="R522" s="20" t="s">
        <v>1156</v>
      </c>
      <c r="S522" s="20" t="s">
        <v>1210</v>
      </c>
      <c r="U522" s="74">
        <f t="shared" si="259"/>
        <v>0</v>
      </c>
      <c r="V522" s="74">
        <f t="shared" si="260"/>
        <v>0</v>
      </c>
      <c r="W522" s="74">
        <f t="shared" si="261"/>
        <v>0</v>
      </c>
      <c r="X522" s="74">
        <f t="shared" si="262"/>
        <v>0</v>
      </c>
      <c r="Y522" s="74">
        <f t="shared" si="263"/>
        <v>0</v>
      </c>
      <c r="Z522" s="74">
        <f t="shared" si="264"/>
        <v>0</v>
      </c>
      <c r="AA522" s="74">
        <f t="shared" si="265"/>
        <v>0</v>
      </c>
      <c r="AB522" s="74">
        <f t="shared" si="266"/>
        <v>0</v>
      </c>
      <c r="AC522" s="74">
        <f t="shared" si="267"/>
        <v>0</v>
      </c>
      <c r="AD522" s="74">
        <f t="shared" si="268"/>
        <v>0</v>
      </c>
      <c r="AE522" s="74">
        <f t="shared" si="269"/>
        <v>0</v>
      </c>
      <c r="AF522" s="74">
        <f t="shared" si="270"/>
        <v>0</v>
      </c>
      <c r="AG522" s="74">
        <f t="shared" si="271"/>
        <v>0</v>
      </c>
      <c r="AH522" s="6" t="s">
        <v>90</v>
      </c>
    </row>
    <row r="523" spans="1:34">
      <c r="A523" s="159" t="s">
        <v>2275</v>
      </c>
      <c r="B523" s="155" t="s">
        <v>2276</v>
      </c>
      <c r="C523" s="160">
        <v>0</v>
      </c>
      <c r="D523" s="160">
        <v>0</v>
      </c>
      <c r="E523" s="160">
        <v>0</v>
      </c>
      <c r="F523" s="160">
        <v>0</v>
      </c>
      <c r="G523" s="160">
        <v>0</v>
      </c>
      <c r="H523" s="160">
        <v>0</v>
      </c>
      <c r="I523" s="160">
        <v>0</v>
      </c>
      <c r="J523" s="160">
        <v>0</v>
      </c>
      <c r="K523" s="160">
        <v>0</v>
      </c>
      <c r="L523" s="160">
        <v>0</v>
      </c>
      <c r="M523" s="160">
        <v>0</v>
      </c>
      <c r="N523" s="160">
        <v>0</v>
      </c>
      <c r="O523" s="160">
        <v>0</v>
      </c>
      <c r="Q523" s="73">
        <v>5</v>
      </c>
      <c r="R523" s="20" t="s">
        <v>1156</v>
      </c>
      <c r="S523" s="20" t="s">
        <v>1210</v>
      </c>
      <c r="U523" s="74">
        <f t="shared" si="259"/>
        <v>0</v>
      </c>
      <c r="V523" s="74">
        <f t="shared" si="260"/>
        <v>0</v>
      </c>
      <c r="W523" s="74">
        <f t="shared" si="261"/>
        <v>0</v>
      </c>
      <c r="X523" s="74">
        <f t="shared" si="262"/>
        <v>0</v>
      </c>
      <c r="Y523" s="74">
        <f t="shared" si="263"/>
        <v>0</v>
      </c>
      <c r="Z523" s="74">
        <f t="shared" si="264"/>
        <v>0</v>
      </c>
      <c r="AA523" s="74">
        <f t="shared" si="265"/>
        <v>0</v>
      </c>
      <c r="AB523" s="74">
        <f t="shared" si="266"/>
        <v>0</v>
      </c>
      <c r="AC523" s="74">
        <f t="shared" si="267"/>
        <v>0</v>
      </c>
      <c r="AD523" s="74">
        <f t="shared" si="268"/>
        <v>0</v>
      </c>
      <c r="AE523" s="74">
        <f t="shared" si="269"/>
        <v>0</v>
      </c>
      <c r="AF523" s="74">
        <f t="shared" si="270"/>
        <v>0</v>
      </c>
      <c r="AG523" s="74">
        <f t="shared" si="271"/>
        <v>0</v>
      </c>
      <c r="AH523" s="6" t="s">
        <v>90</v>
      </c>
    </row>
    <row r="524" spans="1:34">
      <c r="A524" s="159" t="s">
        <v>2277</v>
      </c>
      <c r="B524" s="155" t="s">
        <v>2278</v>
      </c>
      <c r="C524" s="160">
        <v>0</v>
      </c>
      <c r="D524" s="160">
        <v>0</v>
      </c>
      <c r="E524" s="160">
        <v>0</v>
      </c>
      <c r="F524" s="160">
        <v>0</v>
      </c>
      <c r="G524" s="160">
        <v>0</v>
      </c>
      <c r="H524" s="160">
        <v>0</v>
      </c>
      <c r="I524" s="160">
        <v>0</v>
      </c>
      <c r="J524" s="160">
        <v>0</v>
      </c>
      <c r="K524" s="160">
        <v>0</v>
      </c>
      <c r="L524" s="160">
        <v>0</v>
      </c>
      <c r="M524" s="160">
        <v>0</v>
      </c>
      <c r="N524" s="160">
        <v>0</v>
      </c>
      <c r="O524" s="160">
        <v>0</v>
      </c>
      <c r="Q524" s="73">
        <v>5</v>
      </c>
      <c r="R524" s="20" t="s">
        <v>1156</v>
      </c>
      <c r="S524" s="20" t="s">
        <v>1210</v>
      </c>
      <c r="U524" s="74">
        <f t="shared" si="259"/>
        <v>0</v>
      </c>
      <c r="V524" s="74">
        <f t="shared" si="260"/>
        <v>0</v>
      </c>
      <c r="W524" s="74">
        <f t="shared" si="261"/>
        <v>0</v>
      </c>
      <c r="X524" s="74">
        <f t="shared" si="262"/>
        <v>0</v>
      </c>
      <c r="Y524" s="74">
        <f t="shared" si="263"/>
        <v>0</v>
      </c>
      <c r="Z524" s="74">
        <f t="shared" si="264"/>
        <v>0</v>
      </c>
      <c r="AA524" s="74">
        <f t="shared" si="265"/>
        <v>0</v>
      </c>
      <c r="AB524" s="74">
        <f t="shared" si="266"/>
        <v>0</v>
      </c>
      <c r="AC524" s="74">
        <f t="shared" si="267"/>
        <v>0</v>
      </c>
      <c r="AD524" s="74">
        <f t="shared" si="268"/>
        <v>0</v>
      </c>
      <c r="AE524" s="74">
        <f t="shared" si="269"/>
        <v>0</v>
      </c>
      <c r="AF524" s="74">
        <f t="shared" si="270"/>
        <v>0</v>
      </c>
      <c r="AG524" s="74">
        <f t="shared" si="271"/>
        <v>0</v>
      </c>
      <c r="AH524" s="6" t="s">
        <v>90</v>
      </c>
    </row>
    <row r="525" spans="1:34">
      <c r="A525" s="159" t="s">
        <v>2279</v>
      </c>
      <c r="B525" s="155" t="s">
        <v>2280</v>
      </c>
      <c r="C525" s="160">
        <v>0</v>
      </c>
      <c r="D525" s="160">
        <v>0</v>
      </c>
      <c r="E525" s="160">
        <v>0</v>
      </c>
      <c r="F525" s="160">
        <v>0</v>
      </c>
      <c r="G525" s="160">
        <v>0</v>
      </c>
      <c r="H525" s="160">
        <v>0</v>
      </c>
      <c r="I525" s="160">
        <v>0</v>
      </c>
      <c r="J525" s="160">
        <v>0</v>
      </c>
      <c r="K525" s="160">
        <v>0</v>
      </c>
      <c r="L525" s="160">
        <v>0</v>
      </c>
      <c r="M525" s="160">
        <v>0</v>
      </c>
      <c r="N525" s="160">
        <v>0</v>
      </c>
      <c r="O525" s="160">
        <v>0</v>
      </c>
      <c r="Q525" s="73">
        <v>5</v>
      </c>
      <c r="R525" s="20" t="s">
        <v>1156</v>
      </c>
      <c r="S525" s="20" t="s">
        <v>1210</v>
      </c>
      <c r="U525" s="74">
        <f t="shared" si="259"/>
        <v>0</v>
      </c>
      <c r="V525" s="74">
        <f t="shared" si="260"/>
        <v>0</v>
      </c>
      <c r="W525" s="74">
        <f t="shared" si="261"/>
        <v>0</v>
      </c>
      <c r="X525" s="74">
        <f t="shared" si="262"/>
        <v>0</v>
      </c>
      <c r="Y525" s="74">
        <f t="shared" si="263"/>
        <v>0</v>
      </c>
      <c r="Z525" s="74">
        <f t="shared" si="264"/>
        <v>0</v>
      </c>
      <c r="AA525" s="74">
        <f t="shared" si="265"/>
        <v>0</v>
      </c>
      <c r="AB525" s="74">
        <f t="shared" si="266"/>
        <v>0</v>
      </c>
      <c r="AC525" s="74">
        <f t="shared" si="267"/>
        <v>0</v>
      </c>
      <c r="AD525" s="74">
        <f t="shared" si="268"/>
        <v>0</v>
      </c>
      <c r="AE525" s="74">
        <f t="shared" si="269"/>
        <v>0</v>
      </c>
      <c r="AF525" s="74">
        <f t="shared" si="270"/>
        <v>0</v>
      </c>
      <c r="AG525" s="74">
        <f t="shared" si="271"/>
        <v>0</v>
      </c>
      <c r="AH525" s="6" t="s">
        <v>90</v>
      </c>
    </row>
    <row r="526" spans="1:34">
      <c r="A526" s="159" t="s">
        <v>2281</v>
      </c>
      <c r="B526" s="155" t="s">
        <v>2282</v>
      </c>
      <c r="C526" s="160">
        <v>0</v>
      </c>
      <c r="D526" s="160">
        <v>0</v>
      </c>
      <c r="E526" s="160">
        <v>0</v>
      </c>
      <c r="F526" s="160">
        <v>0</v>
      </c>
      <c r="G526" s="160">
        <v>0</v>
      </c>
      <c r="H526" s="160">
        <v>0</v>
      </c>
      <c r="I526" s="160">
        <v>0</v>
      </c>
      <c r="J526" s="160">
        <v>0</v>
      </c>
      <c r="K526" s="160">
        <v>0</v>
      </c>
      <c r="L526" s="160">
        <v>0</v>
      </c>
      <c r="M526" s="160">
        <v>0</v>
      </c>
      <c r="N526" s="160">
        <v>0</v>
      </c>
      <c r="O526" s="160">
        <v>0</v>
      </c>
      <c r="Q526" s="73">
        <v>5</v>
      </c>
      <c r="R526" s="20" t="s">
        <v>1156</v>
      </c>
      <c r="S526" s="20" t="s">
        <v>1210</v>
      </c>
      <c r="U526" s="74">
        <f t="shared" si="259"/>
        <v>0</v>
      </c>
      <c r="V526" s="74">
        <f t="shared" si="260"/>
        <v>0</v>
      </c>
      <c r="W526" s="74">
        <f t="shared" si="261"/>
        <v>0</v>
      </c>
      <c r="X526" s="74">
        <f t="shared" si="262"/>
        <v>0</v>
      </c>
      <c r="Y526" s="74">
        <f t="shared" si="263"/>
        <v>0</v>
      </c>
      <c r="Z526" s="74">
        <f t="shared" si="264"/>
        <v>0</v>
      </c>
      <c r="AA526" s="74">
        <f t="shared" si="265"/>
        <v>0</v>
      </c>
      <c r="AB526" s="74">
        <f t="shared" si="266"/>
        <v>0</v>
      </c>
      <c r="AC526" s="74">
        <f t="shared" si="267"/>
        <v>0</v>
      </c>
      <c r="AD526" s="74">
        <f t="shared" si="268"/>
        <v>0</v>
      </c>
      <c r="AE526" s="74">
        <f t="shared" si="269"/>
        <v>0</v>
      </c>
      <c r="AF526" s="74">
        <f t="shared" si="270"/>
        <v>0</v>
      </c>
      <c r="AG526" s="74">
        <f t="shared" si="271"/>
        <v>0</v>
      </c>
      <c r="AH526" s="6" t="s">
        <v>90</v>
      </c>
    </row>
    <row r="527" spans="1:34">
      <c r="A527" s="159" t="s">
        <v>2283</v>
      </c>
      <c r="B527" s="155" t="s">
        <v>2284</v>
      </c>
      <c r="C527" s="160">
        <v>0</v>
      </c>
      <c r="D527" s="160">
        <v>0</v>
      </c>
      <c r="E527" s="160">
        <v>0</v>
      </c>
      <c r="F527" s="160">
        <v>0</v>
      </c>
      <c r="G527" s="160">
        <v>0</v>
      </c>
      <c r="H527" s="160">
        <v>0</v>
      </c>
      <c r="I527" s="160">
        <v>0</v>
      </c>
      <c r="J527" s="160">
        <v>0</v>
      </c>
      <c r="K527" s="160">
        <v>0</v>
      </c>
      <c r="L527" s="160">
        <v>0</v>
      </c>
      <c r="M527" s="160">
        <v>0</v>
      </c>
      <c r="N527" s="160">
        <v>0</v>
      </c>
      <c r="O527" s="160">
        <v>0</v>
      </c>
      <c r="Q527" s="73">
        <v>5</v>
      </c>
      <c r="R527" s="20" t="s">
        <v>1156</v>
      </c>
      <c r="S527" s="20" t="s">
        <v>1210</v>
      </c>
      <c r="U527" s="74">
        <f t="shared" si="259"/>
        <v>0</v>
      </c>
      <c r="V527" s="74">
        <f t="shared" si="260"/>
        <v>0</v>
      </c>
      <c r="W527" s="74">
        <f t="shared" si="261"/>
        <v>0</v>
      </c>
      <c r="X527" s="74">
        <f t="shared" si="262"/>
        <v>0</v>
      </c>
      <c r="Y527" s="74">
        <f t="shared" si="263"/>
        <v>0</v>
      </c>
      <c r="Z527" s="74">
        <f t="shared" si="264"/>
        <v>0</v>
      </c>
      <c r="AA527" s="74">
        <f t="shared" si="265"/>
        <v>0</v>
      </c>
      <c r="AB527" s="74">
        <f t="shared" si="266"/>
        <v>0</v>
      </c>
      <c r="AC527" s="74">
        <f t="shared" si="267"/>
        <v>0</v>
      </c>
      <c r="AD527" s="74">
        <f t="shared" si="268"/>
        <v>0</v>
      </c>
      <c r="AE527" s="74">
        <f t="shared" si="269"/>
        <v>0</v>
      </c>
      <c r="AF527" s="74">
        <f t="shared" si="270"/>
        <v>0</v>
      </c>
      <c r="AG527" s="74">
        <f t="shared" si="271"/>
        <v>0</v>
      </c>
      <c r="AH527" s="6" t="s">
        <v>90</v>
      </c>
    </row>
    <row r="528" spans="1:34">
      <c r="A528" s="159" t="s">
        <v>2285</v>
      </c>
      <c r="B528" s="155" t="s">
        <v>2286</v>
      </c>
      <c r="C528" s="160">
        <v>0</v>
      </c>
      <c r="D528" s="160">
        <v>0</v>
      </c>
      <c r="E528" s="160">
        <v>0</v>
      </c>
      <c r="F528" s="160">
        <v>0</v>
      </c>
      <c r="G528" s="160">
        <v>0</v>
      </c>
      <c r="H528" s="160">
        <v>0</v>
      </c>
      <c r="I528" s="160">
        <v>0</v>
      </c>
      <c r="J528" s="160">
        <v>0</v>
      </c>
      <c r="K528" s="160">
        <v>0</v>
      </c>
      <c r="L528" s="160">
        <v>0</v>
      </c>
      <c r="M528" s="160">
        <v>0</v>
      </c>
      <c r="N528" s="160">
        <v>0</v>
      </c>
      <c r="O528" s="160">
        <v>0</v>
      </c>
      <c r="Q528" s="75">
        <v>5</v>
      </c>
      <c r="R528" s="76" t="str">
        <f>R527</f>
        <v>Tides on Westcreek</v>
      </c>
      <c r="S528" s="76" t="str">
        <f>S527</f>
        <v>TOW</v>
      </c>
      <c r="T528" s="75">
        <f>T527</f>
        <v>0</v>
      </c>
      <c r="U528" s="77">
        <f t="shared" ref="U528:AG528" si="272">SUM(U507:U527)</f>
        <v>4751.91</v>
      </c>
      <c r="V528" s="77">
        <f t="shared" si="272"/>
        <v>0</v>
      </c>
      <c r="W528" s="77">
        <f t="shared" si="272"/>
        <v>-750</v>
      </c>
      <c r="X528" s="77">
        <f t="shared" si="272"/>
        <v>-102.39</v>
      </c>
      <c r="Y528" s="77">
        <f t="shared" si="272"/>
        <v>0</v>
      </c>
      <c r="Z528" s="77">
        <f t="shared" si="272"/>
        <v>0</v>
      </c>
      <c r="AA528" s="77">
        <f t="shared" si="272"/>
        <v>0</v>
      </c>
      <c r="AB528" s="77">
        <f t="shared" si="272"/>
        <v>0</v>
      </c>
      <c r="AC528" s="77">
        <f t="shared" si="272"/>
        <v>0</v>
      </c>
      <c r="AD528" s="77">
        <f t="shared" si="272"/>
        <v>0</v>
      </c>
      <c r="AE528" s="77">
        <f t="shared" si="272"/>
        <v>0</v>
      </c>
      <c r="AF528" s="77">
        <f t="shared" si="272"/>
        <v>0</v>
      </c>
      <c r="AG528" s="77">
        <f t="shared" si="272"/>
        <v>3899.52</v>
      </c>
      <c r="AH528" s="6" t="s">
        <v>90</v>
      </c>
    </row>
    <row r="529" spans="1:34">
      <c r="A529" s="159" t="s">
        <v>2287</v>
      </c>
      <c r="B529" s="155" t="s">
        <v>2288</v>
      </c>
      <c r="C529" s="160">
        <v>-3515.13</v>
      </c>
      <c r="D529" s="160">
        <v>0</v>
      </c>
      <c r="E529" s="160">
        <v>0</v>
      </c>
      <c r="F529" s="160">
        <v>0</v>
      </c>
      <c r="G529" s="160">
        <v>0</v>
      </c>
      <c r="H529" s="160">
        <v>0</v>
      </c>
      <c r="I529" s="160">
        <v>0</v>
      </c>
      <c r="J529" s="160">
        <v>0</v>
      </c>
      <c r="K529" s="160">
        <v>0</v>
      </c>
      <c r="L529" s="160">
        <v>0</v>
      </c>
      <c r="M529" s="160">
        <v>0</v>
      </c>
      <c r="N529" s="160">
        <v>0</v>
      </c>
      <c r="O529" s="160">
        <v>-3515.13</v>
      </c>
      <c r="AH529" s="6" t="s">
        <v>90</v>
      </c>
    </row>
    <row r="530" spans="1:34">
      <c r="A530" s="159" t="s">
        <v>2289</v>
      </c>
      <c r="B530" s="155" t="s">
        <v>2290</v>
      </c>
      <c r="C530" s="160">
        <v>0</v>
      </c>
      <c r="D530" s="160">
        <v>0</v>
      </c>
      <c r="E530" s="160">
        <v>0</v>
      </c>
      <c r="F530" s="160">
        <v>0</v>
      </c>
      <c r="G530" s="160">
        <v>0</v>
      </c>
      <c r="H530" s="160">
        <v>0</v>
      </c>
      <c r="I530" s="160">
        <v>0</v>
      </c>
      <c r="J530" s="160">
        <v>0</v>
      </c>
      <c r="K530" s="160">
        <v>0</v>
      </c>
      <c r="L530" s="160">
        <v>0</v>
      </c>
      <c r="M530" s="160">
        <v>0</v>
      </c>
      <c r="N530" s="160">
        <v>0</v>
      </c>
      <c r="O530" s="160">
        <v>0</v>
      </c>
      <c r="AH530" s="6" t="s">
        <v>90</v>
      </c>
    </row>
    <row r="531" spans="1:34">
      <c r="A531" s="159" t="s">
        <v>2291</v>
      </c>
      <c r="B531" s="155" t="s">
        <v>2292</v>
      </c>
      <c r="C531" s="160">
        <v>0</v>
      </c>
      <c r="D531" s="160">
        <v>0</v>
      </c>
      <c r="E531" s="160">
        <v>0</v>
      </c>
      <c r="F531" s="160">
        <v>0</v>
      </c>
      <c r="G531" s="160">
        <v>0</v>
      </c>
      <c r="H531" s="160">
        <v>0</v>
      </c>
      <c r="I531" s="160">
        <v>0</v>
      </c>
      <c r="J531" s="160">
        <v>0</v>
      </c>
      <c r="K531" s="160">
        <v>0</v>
      </c>
      <c r="L531" s="160">
        <v>0</v>
      </c>
      <c r="M531" s="160">
        <v>0</v>
      </c>
      <c r="N531" s="160">
        <v>0</v>
      </c>
      <c r="O531" s="160">
        <v>0</v>
      </c>
      <c r="Q531" s="73">
        <v>5</v>
      </c>
      <c r="R531" s="20" t="s">
        <v>1156</v>
      </c>
      <c r="S531" s="20" t="s">
        <v>1210</v>
      </c>
      <c r="U531" s="74">
        <f t="shared" ref="U531:U548" si="273">IF(5 = Q531, C531 * -1, C531)</f>
        <v>0</v>
      </c>
      <c r="V531" s="74">
        <f t="shared" ref="V531:V548" si="274">IF(5 = Q531, D531 * -1, D531)</f>
        <v>0</v>
      </c>
      <c r="W531" s="74">
        <f t="shared" ref="W531:W548" si="275">IF(5 = Q531, E531 * -1, E531)</f>
        <v>0</v>
      </c>
      <c r="X531" s="74">
        <f t="shared" ref="X531:X548" si="276">IF(5 = Q531, F531 * -1, F531)</f>
        <v>0</v>
      </c>
      <c r="Y531" s="74">
        <f t="shared" ref="Y531:Y548" si="277">IF(5 = Q531, G531 * -1, G531)</f>
        <v>0</v>
      </c>
      <c r="Z531" s="74">
        <f t="shared" ref="Z531:Z548" si="278">IF(5 = Q531, H531 * -1, H531)</f>
        <v>0</v>
      </c>
      <c r="AA531" s="74">
        <f t="shared" ref="AA531:AA548" si="279">IF(5 = Q531, I531 * -1, I531)</f>
        <v>0</v>
      </c>
      <c r="AB531" s="74">
        <f t="shared" ref="AB531:AB548" si="280">IF(5 = Q531, J531 * -1, J531)</f>
        <v>0</v>
      </c>
      <c r="AC531" s="74">
        <f t="shared" ref="AC531:AC548" si="281">IF(5 = Q531, K531 * -1, K531)</f>
        <v>0</v>
      </c>
      <c r="AD531" s="74">
        <f t="shared" ref="AD531:AD548" si="282">IF(5 = Q531, L531 * -1, L531)</f>
        <v>0</v>
      </c>
      <c r="AE531" s="74">
        <f t="shared" ref="AE531:AE548" si="283">IF(5 = Q531, M531 * -1, M531)</f>
        <v>0</v>
      </c>
      <c r="AF531" s="74">
        <f t="shared" ref="AF531:AF548" si="284">IF(5 = Q531, N531 * -1, N531)</f>
        <v>0</v>
      </c>
      <c r="AG531" s="74">
        <f t="shared" ref="AG531:AG548" si="285">IF(5 = Q531, O531 * -1, O531)</f>
        <v>0</v>
      </c>
      <c r="AH531" s="6" t="s">
        <v>90</v>
      </c>
    </row>
    <row r="532" spans="1:34">
      <c r="A532" s="159" t="s">
        <v>2293</v>
      </c>
      <c r="B532" s="155" t="s">
        <v>2294</v>
      </c>
      <c r="C532" s="160">
        <v>0</v>
      </c>
      <c r="D532" s="160">
        <v>0</v>
      </c>
      <c r="E532" s="160">
        <v>0</v>
      </c>
      <c r="F532" s="160">
        <v>0</v>
      </c>
      <c r="G532" s="160">
        <v>0</v>
      </c>
      <c r="H532" s="160">
        <v>0</v>
      </c>
      <c r="I532" s="160">
        <v>0</v>
      </c>
      <c r="J532" s="160">
        <v>0</v>
      </c>
      <c r="K532" s="160">
        <v>0</v>
      </c>
      <c r="L532" s="160">
        <v>0</v>
      </c>
      <c r="M532" s="160">
        <v>0</v>
      </c>
      <c r="N532" s="160">
        <v>0</v>
      </c>
      <c r="O532" s="160">
        <v>0</v>
      </c>
      <c r="Q532" s="73">
        <v>5</v>
      </c>
      <c r="R532" s="20" t="s">
        <v>1156</v>
      </c>
      <c r="S532" s="20" t="s">
        <v>1210</v>
      </c>
      <c r="U532" s="74">
        <f t="shared" si="273"/>
        <v>0</v>
      </c>
      <c r="V532" s="74">
        <f t="shared" si="274"/>
        <v>0</v>
      </c>
      <c r="W532" s="74">
        <f t="shared" si="275"/>
        <v>0</v>
      </c>
      <c r="X532" s="74">
        <f t="shared" si="276"/>
        <v>0</v>
      </c>
      <c r="Y532" s="74">
        <f t="shared" si="277"/>
        <v>0</v>
      </c>
      <c r="Z532" s="74">
        <f t="shared" si="278"/>
        <v>0</v>
      </c>
      <c r="AA532" s="74">
        <f t="shared" si="279"/>
        <v>0</v>
      </c>
      <c r="AB532" s="74">
        <f t="shared" si="280"/>
        <v>0</v>
      </c>
      <c r="AC532" s="74">
        <f t="shared" si="281"/>
        <v>0</v>
      </c>
      <c r="AD532" s="74">
        <f t="shared" si="282"/>
        <v>0</v>
      </c>
      <c r="AE532" s="74">
        <f t="shared" si="283"/>
        <v>0</v>
      </c>
      <c r="AF532" s="74">
        <f t="shared" si="284"/>
        <v>0</v>
      </c>
      <c r="AG532" s="74">
        <f t="shared" si="285"/>
        <v>0</v>
      </c>
      <c r="AH532" s="6" t="s">
        <v>90</v>
      </c>
    </row>
    <row r="533" spans="1:34">
      <c r="A533" s="159" t="s">
        <v>2295</v>
      </c>
      <c r="B533" s="155" t="s">
        <v>2296</v>
      </c>
      <c r="C533" s="160">
        <v>-2378.38</v>
      </c>
      <c r="D533" s="160">
        <v>0</v>
      </c>
      <c r="E533" s="160">
        <v>0</v>
      </c>
      <c r="F533" s="160">
        <v>0</v>
      </c>
      <c r="G533" s="160">
        <v>0</v>
      </c>
      <c r="H533" s="160">
        <v>0</v>
      </c>
      <c r="I533" s="160">
        <v>0</v>
      </c>
      <c r="J533" s="160">
        <v>0</v>
      </c>
      <c r="K533" s="160">
        <v>0</v>
      </c>
      <c r="L533" s="160">
        <v>0</v>
      </c>
      <c r="M533" s="160">
        <v>0</v>
      </c>
      <c r="N533" s="160">
        <v>0</v>
      </c>
      <c r="O533" s="160">
        <v>-2378.38</v>
      </c>
      <c r="Q533" s="73">
        <v>5</v>
      </c>
      <c r="R533" s="20" t="s">
        <v>1156</v>
      </c>
      <c r="S533" s="20" t="s">
        <v>1210</v>
      </c>
      <c r="U533" s="74">
        <f t="shared" si="273"/>
        <v>2378.38</v>
      </c>
      <c r="V533" s="74">
        <f t="shared" si="274"/>
        <v>0</v>
      </c>
      <c r="W533" s="74">
        <f t="shared" si="275"/>
        <v>0</v>
      </c>
      <c r="X533" s="74">
        <f t="shared" si="276"/>
        <v>0</v>
      </c>
      <c r="Y533" s="74">
        <f t="shared" si="277"/>
        <v>0</v>
      </c>
      <c r="Z533" s="74">
        <f t="shared" si="278"/>
        <v>0</v>
      </c>
      <c r="AA533" s="74">
        <f t="shared" si="279"/>
        <v>0</v>
      </c>
      <c r="AB533" s="74">
        <f t="shared" si="280"/>
        <v>0</v>
      </c>
      <c r="AC533" s="74">
        <f t="shared" si="281"/>
        <v>0</v>
      </c>
      <c r="AD533" s="74">
        <f t="shared" si="282"/>
        <v>0</v>
      </c>
      <c r="AE533" s="74">
        <f t="shared" si="283"/>
        <v>0</v>
      </c>
      <c r="AF533" s="74">
        <f t="shared" si="284"/>
        <v>0</v>
      </c>
      <c r="AG533" s="74">
        <f t="shared" si="285"/>
        <v>2378.38</v>
      </c>
      <c r="AH533" s="6" t="s">
        <v>90</v>
      </c>
    </row>
    <row r="534" spans="1:34">
      <c r="A534" s="159" t="s">
        <v>2297</v>
      </c>
      <c r="B534" s="155" t="s">
        <v>2298</v>
      </c>
      <c r="C534" s="160">
        <v>-1900</v>
      </c>
      <c r="D534" s="160">
        <v>0</v>
      </c>
      <c r="E534" s="160">
        <v>0</v>
      </c>
      <c r="F534" s="160">
        <v>0</v>
      </c>
      <c r="G534" s="160">
        <v>1107</v>
      </c>
      <c r="H534" s="160">
        <v>0</v>
      </c>
      <c r="I534" s="160">
        <v>0</v>
      </c>
      <c r="J534" s="160">
        <v>0</v>
      </c>
      <c r="K534" s="160">
        <v>0</v>
      </c>
      <c r="L534" s="160">
        <v>0</v>
      </c>
      <c r="M534" s="160">
        <v>0</v>
      </c>
      <c r="N534" s="160">
        <v>0</v>
      </c>
      <c r="O534" s="160">
        <v>-793</v>
      </c>
      <c r="Q534" s="73">
        <v>5</v>
      </c>
      <c r="R534" s="20" t="s">
        <v>1156</v>
      </c>
      <c r="S534" s="20" t="s">
        <v>1210</v>
      </c>
      <c r="U534" s="74">
        <f t="shared" si="273"/>
        <v>1900</v>
      </c>
      <c r="V534" s="74">
        <f t="shared" si="274"/>
        <v>0</v>
      </c>
      <c r="W534" s="74">
        <f t="shared" si="275"/>
        <v>0</v>
      </c>
      <c r="X534" s="74">
        <f t="shared" si="276"/>
        <v>0</v>
      </c>
      <c r="Y534" s="74">
        <f t="shared" si="277"/>
        <v>-1107</v>
      </c>
      <c r="Z534" s="74">
        <f t="shared" si="278"/>
        <v>0</v>
      </c>
      <c r="AA534" s="74">
        <f t="shared" si="279"/>
        <v>0</v>
      </c>
      <c r="AB534" s="74">
        <f t="shared" si="280"/>
        <v>0</v>
      </c>
      <c r="AC534" s="74">
        <f t="shared" si="281"/>
        <v>0</v>
      </c>
      <c r="AD534" s="74">
        <f t="shared" si="282"/>
        <v>0</v>
      </c>
      <c r="AE534" s="74">
        <f t="shared" si="283"/>
        <v>0</v>
      </c>
      <c r="AF534" s="74">
        <f t="shared" si="284"/>
        <v>0</v>
      </c>
      <c r="AG534" s="74">
        <f t="shared" si="285"/>
        <v>793</v>
      </c>
      <c r="AH534" s="6" t="s">
        <v>90</v>
      </c>
    </row>
    <row r="535" spans="1:34">
      <c r="A535" s="159" t="s">
        <v>2299</v>
      </c>
      <c r="B535" s="155" t="s">
        <v>2300</v>
      </c>
      <c r="C535" s="160">
        <v>0</v>
      </c>
      <c r="D535" s="160">
        <v>0</v>
      </c>
      <c r="E535" s="160">
        <v>0</v>
      </c>
      <c r="F535" s="160">
        <v>0</v>
      </c>
      <c r="G535" s="160">
        <v>0</v>
      </c>
      <c r="H535" s="160">
        <v>0</v>
      </c>
      <c r="I535" s="160">
        <v>0</v>
      </c>
      <c r="J535" s="160">
        <v>0</v>
      </c>
      <c r="K535" s="160">
        <v>0</v>
      </c>
      <c r="L535" s="160">
        <v>0</v>
      </c>
      <c r="M535" s="160">
        <v>0</v>
      </c>
      <c r="N535" s="160">
        <v>0</v>
      </c>
      <c r="O535" s="160">
        <v>0</v>
      </c>
      <c r="Q535" s="73">
        <v>5</v>
      </c>
      <c r="R535" s="20" t="s">
        <v>1156</v>
      </c>
      <c r="S535" s="20" t="s">
        <v>1210</v>
      </c>
      <c r="U535" s="74">
        <f t="shared" si="273"/>
        <v>0</v>
      </c>
      <c r="V535" s="74">
        <f t="shared" si="274"/>
        <v>0</v>
      </c>
      <c r="W535" s="74">
        <f t="shared" si="275"/>
        <v>0</v>
      </c>
      <c r="X535" s="74">
        <f t="shared" si="276"/>
        <v>0</v>
      </c>
      <c r="Y535" s="74">
        <f t="shared" si="277"/>
        <v>0</v>
      </c>
      <c r="Z535" s="74">
        <f t="shared" si="278"/>
        <v>0</v>
      </c>
      <c r="AA535" s="74">
        <f t="shared" si="279"/>
        <v>0</v>
      </c>
      <c r="AB535" s="74">
        <f t="shared" si="280"/>
        <v>0</v>
      </c>
      <c r="AC535" s="74">
        <f t="shared" si="281"/>
        <v>0</v>
      </c>
      <c r="AD535" s="74">
        <f t="shared" si="282"/>
        <v>0</v>
      </c>
      <c r="AE535" s="74">
        <f t="shared" si="283"/>
        <v>0</v>
      </c>
      <c r="AF535" s="74">
        <f t="shared" si="284"/>
        <v>0</v>
      </c>
      <c r="AG535" s="74">
        <f t="shared" si="285"/>
        <v>0</v>
      </c>
      <c r="AH535" s="6" t="s">
        <v>90</v>
      </c>
    </row>
    <row r="536" spans="1:34">
      <c r="A536" s="159" t="s">
        <v>2301</v>
      </c>
      <c r="B536" s="155" t="s">
        <v>2302</v>
      </c>
      <c r="C536" s="160">
        <v>0</v>
      </c>
      <c r="D536" s="160">
        <v>0</v>
      </c>
      <c r="E536" s="160">
        <v>0</v>
      </c>
      <c r="F536" s="160">
        <v>0</v>
      </c>
      <c r="G536" s="160">
        <v>0</v>
      </c>
      <c r="H536" s="160">
        <v>0</v>
      </c>
      <c r="I536" s="160">
        <v>0</v>
      </c>
      <c r="J536" s="160">
        <v>0</v>
      </c>
      <c r="K536" s="160">
        <v>0</v>
      </c>
      <c r="L536" s="160">
        <v>0</v>
      </c>
      <c r="M536" s="160">
        <v>0</v>
      </c>
      <c r="N536" s="160">
        <v>0</v>
      </c>
      <c r="O536" s="160">
        <v>0</v>
      </c>
      <c r="Q536" s="73">
        <v>5</v>
      </c>
      <c r="R536" s="20" t="s">
        <v>1156</v>
      </c>
      <c r="S536" s="20" t="s">
        <v>1210</v>
      </c>
      <c r="U536" s="74">
        <f t="shared" si="273"/>
        <v>0</v>
      </c>
      <c r="V536" s="74">
        <f t="shared" si="274"/>
        <v>0</v>
      </c>
      <c r="W536" s="74">
        <f t="shared" si="275"/>
        <v>0</v>
      </c>
      <c r="X536" s="74">
        <f t="shared" si="276"/>
        <v>0</v>
      </c>
      <c r="Y536" s="74">
        <f t="shared" si="277"/>
        <v>0</v>
      </c>
      <c r="Z536" s="74">
        <f t="shared" si="278"/>
        <v>0</v>
      </c>
      <c r="AA536" s="74">
        <f t="shared" si="279"/>
        <v>0</v>
      </c>
      <c r="AB536" s="74">
        <f t="shared" si="280"/>
        <v>0</v>
      </c>
      <c r="AC536" s="74">
        <f t="shared" si="281"/>
        <v>0</v>
      </c>
      <c r="AD536" s="74">
        <f t="shared" si="282"/>
        <v>0</v>
      </c>
      <c r="AE536" s="74">
        <f t="shared" si="283"/>
        <v>0</v>
      </c>
      <c r="AF536" s="74">
        <f t="shared" si="284"/>
        <v>0</v>
      </c>
      <c r="AG536" s="74">
        <f t="shared" si="285"/>
        <v>0</v>
      </c>
      <c r="AH536" s="6" t="s">
        <v>90</v>
      </c>
    </row>
    <row r="537" spans="1:34">
      <c r="A537" s="159" t="s">
        <v>2303</v>
      </c>
      <c r="B537" s="155" t="s">
        <v>2304</v>
      </c>
      <c r="C537" s="160">
        <v>0</v>
      </c>
      <c r="D537" s="160">
        <v>0</v>
      </c>
      <c r="E537" s="160">
        <v>0</v>
      </c>
      <c r="F537" s="160">
        <v>0</v>
      </c>
      <c r="G537" s="160">
        <v>0</v>
      </c>
      <c r="H537" s="160">
        <v>0</v>
      </c>
      <c r="I537" s="160">
        <v>0</v>
      </c>
      <c r="J537" s="160">
        <v>0</v>
      </c>
      <c r="K537" s="160">
        <v>0</v>
      </c>
      <c r="L537" s="160">
        <v>0</v>
      </c>
      <c r="M537" s="160">
        <v>0</v>
      </c>
      <c r="N537" s="160">
        <v>0</v>
      </c>
      <c r="O537" s="160">
        <v>0</v>
      </c>
      <c r="Q537" s="73">
        <v>5</v>
      </c>
      <c r="R537" s="20" t="s">
        <v>1156</v>
      </c>
      <c r="S537" s="20" t="s">
        <v>1210</v>
      </c>
      <c r="U537" s="74">
        <f t="shared" si="273"/>
        <v>0</v>
      </c>
      <c r="V537" s="74">
        <f t="shared" si="274"/>
        <v>0</v>
      </c>
      <c r="W537" s="74">
        <f t="shared" si="275"/>
        <v>0</v>
      </c>
      <c r="X537" s="74">
        <f t="shared" si="276"/>
        <v>0</v>
      </c>
      <c r="Y537" s="74">
        <f t="shared" si="277"/>
        <v>0</v>
      </c>
      <c r="Z537" s="74">
        <f t="shared" si="278"/>
        <v>0</v>
      </c>
      <c r="AA537" s="74">
        <f t="shared" si="279"/>
        <v>0</v>
      </c>
      <c r="AB537" s="74">
        <f t="shared" si="280"/>
        <v>0</v>
      </c>
      <c r="AC537" s="74">
        <f t="shared" si="281"/>
        <v>0</v>
      </c>
      <c r="AD537" s="74">
        <f t="shared" si="282"/>
        <v>0</v>
      </c>
      <c r="AE537" s="74">
        <f t="shared" si="283"/>
        <v>0</v>
      </c>
      <c r="AF537" s="74">
        <f t="shared" si="284"/>
        <v>0</v>
      </c>
      <c r="AG537" s="74">
        <f t="shared" si="285"/>
        <v>0</v>
      </c>
      <c r="AH537" s="6" t="s">
        <v>90</v>
      </c>
    </row>
    <row r="538" spans="1:34">
      <c r="A538" s="159" t="s">
        <v>2305</v>
      </c>
      <c r="B538" s="155" t="s">
        <v>2306</v>
      </c>
      <c r="C538" s="160">
        <v>0</v>
      </c>
      <c r="D538" s="160">
        <v>0</v>
      </c>
      <c r="E538" s="160">
        <v>0</v>
      </c>
      <c r="F538" s="160">
        <v>0</v>
      </c>
      <c r="G538" s="160">
        <v>0</v>
      </c>
      <c r="H538" s="160">
        <v>0</v>
      </c>
      <c r="I538" s="160">
        <v>0</v>
      </c>
      <c r="J538" s="160">
        <v>0</v>
      </c>
      <c r="K538" s="160">
        <v>0</v>
      </c>
      <c r="L538" s="160">
        <v>0</v>
      </c>
      <c r="M538" s="160">
        <v>0</v>
      </c>
      <c r="N538" s="160">
        <v>0</v>
      </c>
      <c r="O538" s="160">
        <v>0</v>
      </c>
      <c r="Q538" s="73">
        <v>5</v>
      </c>
      <c r="R538" s="20" t="s">
        <v>1156</v>
      </c>
      <c r="S538" s="20" t="s">
        <v>1210</v>
      </c>
      <c r="U538" s="74">
        <f t="shared" si="273"/>
        <v>0</v>
      </c>
      <c r="V538" s="74">
        <f t="shared" si="274"/>
        <v>0</v>
      </c>
      <c r="W538" s="74">
        <f t="shared" si="275"/>
        <v>0</v>
      </c>
      <c r="X538" s="74">
        <f t="shared" si="276"/>
        <v>0</v>
      </c>
      <c r="Y538" s="74">
        <f t="shared" si="277"/>
        <v>0</v>
      </c>
      <c r="Z538" s="74">
        <f t="shared" si="278"/>
        <v>0</v>
      </c>
      <c r="AA538" s="74">
        <f t="shared" si="279"/>
        <v>0</v>
      </c>
      <c r="AB538" s="74">
        <f t="shared" si="280"/>
        <v>0</v>
      </c>
      <c r="AC538" s="74">
        <f t="shared" si="281"/>
        <v>0</v>
      </c>
      <c r="AD538" s="74">
        <f t="shared" si="282"/>
        <v>0</v>
      </c>
      <c r="AE538" s="74">
        <f t="shared" si="283"/>
        <v>0</v>
      </c>
      <c r="AF538" s="74">
        <f t="shared" si="284"/>
        <v>0</v>
      </c>
      <c r="AG538" s="74">
        <f t="shared" si="285"/>
        <v>0</v>
      </c>
      <c r="AH538" s="6" t="s">
        <v>90</v>
      </c>
    </row>
    <row r="539" spans="1:34">
      <c r="A539" s="159" t="s">
        <v>2307</v>
      </c>
      <c r="B539" s="155" t="s">
        <v>2308</v>
      </c>
      <c r="C539" s="160">
        <v>0</v>
      </c>
      <c r="D539" s="160">
        <v>0</v>
      </c>
      <c r="E539" s="160">
        <v>0</v>
      </c>
      <c r="F539" s="160">
        <v>0</v>
      </c>
      <c r="G539" s="160">
        <v>0</v>
      </c>
      <c r="H539" s="160">
        <v>0</v>
      </c>
      <c r="I539" s="160">
        <v>0</v>
      </c>
      <c r="J539" s="160">
        <v>0</v>
      </c>
      <c r="K539" s="160">
        <v>0</v>
      </c>
      <c r="L539" s="160">
        <v>0</v>
      </c>
      <c r="M539" s="160">
        <v>0</v>
      </c>
      <c r="N539" s="160">
        <v>0</v>
      </c>
      <c r="O539" s="160">
        <v>0</v>
      </c>
      <c r="Q539" s="73">
        <v>5</v>
      </c>
      <c r="R539" s="20" t="s">
        <v>1156</v>
      </c>
      <c r="S539" s="20" t="s">
        <v>1210</v>
      </c>
      <c r="U539" s="74">
        <f t="shared" si="273"/>
        <v>0</v>
      </c>
      <c r="V539" s="74">
        <f t="shared" si="274"/>
        <v>0</v>
      </c>
      <c r="W539" s="74">
        <f t="shared" si="275"/>
        <v>0</v>
      </c>
      <c r="X539" s="74">
        <f t="shared" si="276"/>
        <v>0</v>
      </c>
      <c r="Y539" s="74">
        <f t="shared" si="277"/>
        <v>0</v>
      </c>
      <c r="Z539" s="74">
        <f t="shared" si="278"/>
        <v>0</v>
      </c>
      <c r="AA539" s="74">
        <f t="shared" si="279"/>
        <v>0</v>
      </c>
      <c r="AB539" s="74">
        <f t="shared" si="280"/>
        <v>0</v>
      </c>
      <c r="AC539" s="74">
        <f t="shared" si="281"/>
        <v>0</v>
      </c>
      <c r="AD539" s="74">
        <f t="shared" si="282"/>
        <v>0</v>
      </c>
      <c r="AE539" s="74">
        <f t="shared" si="283"/>
        <v>0</v>
      </c>
      <c r="AF539" s="74">
        <f t="shared" si="284"/>
        <v>0</v>
      </c>
      <c r="AG539" s="74">
        <f t="shared" si="285"/>
        <v>0</v>
      </c>
      <c r="AH539" s="6" t="s">
        <v>90</v>
      </c>
    </row>
    <row r="540" spans="1:34">
      <c r="A540" s="159" t="s">
        <v>2309</v>
      </c>
      <c r="B540" s="155" t="s">
        <v>2310</v>
      </c>
      <c r="C540" s="160">
        <v>0</v>
      </c>
      <c r="D540" s="160">
        <v>0</v>
      </c>
      <c r="E540" s="160">
        <v>0</v>
      </c>
      <c r="F540" s="160">
        <v>0</v>
      </c>
      <c r="G540" s="160">
        <v>0</v>
      </c>
      <c r="H540" s="160">
        <v>0</v>
      </c>
      <c r="I540" s="160">
        <v>0</v>
      </c>
      <c r="J540" s="160">
        <v>0</v>
      </c>
      <c r="K540" s="160">
        <v>0</v>
      </c>
      <c r="L540" s="160">
        <v>0</v>
      </c>
      <c r="M540" s="160">
        <v>0</v>
      </c>
      <c r="N540" s="160">
        <v>0</v>
      </c>
      <c r="O540" s="160">
        <v>0</v>
      </c>
      <c r="Q540" s="73">
        <v>5</v>
      </c>
      <c r="R540" s="20" t="s">
        <v>1156</v>
      </c>
      <c r="S540" s="20" t="s">
        <v>1210</v>
      </c>
      <c r="U540" s="74">
        <f t="shared" si="273"/>
        <v>0</v>
      </c>
      <c r="V540" s="74">
        <f t="shared" si="274"/>
        <v>0</v>
      </c>
      <c r="W540" s="74">
        <f t="shared" si="275"/>
        <v>0</v>
      </c>
      <c r="X540" s="74">
        <f t="shared" si="276"/>
        <v>0</v>
      </c>
      <c r="Y540" s="74">
        <f t="shared" si="277"/>
        <v>0</v>
      </c>
      <c r="Z540" s="74">
        <f t="shared" si="278"/>
        <v>0</v>
      </c>
      <c r="AA540" s="74">
        <f t="shared" si="279"/>
        <v>0</v>
      </c>
      <c r="AB540" s="74">
        <f t="shared" si="280"/>
        <v>0</v>
      </c>
      <c r="AC540" s="74">
        <f t="shared" si="281"/>
        <v>0</v>
      </c>
      <c r="AD540" s="74">
        <f t="shared" si="282"/>
        <v>0</v>
      </c>
      <c r="AE540" s="74">
        <f t="shared" si="283"/>
        <v>0</v>
      </c>
      <c r="AF540" s="74">
        <f t="shared" si="284"/>
        <v>0</v>
      </c>
      <c r="AG540" s="74">
        <f t="shared" si="285"/>
        <v>0</v>
      </c>
      <c r="AH540" s="6" t="s">
        <v>90</v>
      </c>
    </row>
    <row r="541" spans="1:34">
      <c r="A541" s="159" t="s">
        <v>2311</v>
      </c>
      <c r="B541" s="155" t="s">
        <v>2312</v>
      </c>
      <c r="C541" s="160">
        <v>-346.19</v>
      </c>
      <c r="D541" s="160">
        <v>0</v>
      </c>
      <c r="E541" s="160">
        <v>0</v>
      </c>
      <c r="F541" s="160">
        <v>0</v>
      </c>
      <c r="G541" s="160">
        <v>0</v>
      </c>
      <c r="H541" s="160">
        <v>0</v>
      </c>
      <c r="I541" s="160">
        <v>0</v>
      </c>
      <c r="J541" s="160">
        <v>0</v>
      </c>
      <c r="K541" s="160">
        <v>0</v>
      </c>
      <c r="L541" s="160">
        <v>0</v>
      </c>
      <c r="M541" s="160">
        <v>0</v>
      </c>
      <c r="N541" s="160">
        <v>0</v>
      </c>
      <c r="O541" s="160">
        <v>-346.19</v>
      </c>
      <c r="Q541" s="73">
        <v>5</v>
      </c>
      <c r="R541" s="20" t="s">
        <v>1156</v>
      </c>
      <c r="S541" s="20" t="s">
        <v>1210</v>
      </c>
      <c r="U541" s="74">
        <f t="shared" si="273"/>
        <v>346.19</v>
      </c>
      <c r="V541" s="74">
        <f t="shared" si="274"/>
        <v>0</v>
      </c>
      <c r="W541" s="74">
        <f t="shared" si="275"/>
        <v>0</v>
      </c>
      <c r="X541" s="74">
        <f t="shared" si="276"/>
        <v>0</v>
      </c>
      <c r="Y541" s="74">
        <f t="shared" si="277"/>
        <v>0</v>
      </c>
      <c r="Z541" s="74">
        <f t="shared" si="278"/>
        <v>0</v>
      </c>
      <c r="AA541" s="74">
        <f t="shared" si="279"/>
        <v>0</v>
      </c>
      <c r="AB541" s="74">
        <f t="shared" si="280"/>
        <v>0</v>
      </c>
      <c r="AC541" s="74">
        <f t="shared" si="281"/>
        <v>0</v>
      </c>
      <c r="AD541" s="74">
        <f t="shared" si="282"/>
        <v>0</v>
      </c>
      <c r="AE541" s="74">
        <f t="shared" si="283"/>
        <v>0</v>
      </c>
      <c r="AF541" s="74">
        <f t="shared" si="284"/>
        <v>0</v>
      </c>
      <c r="AG541" s="74">
        <f t="shared" si="285"/>
        <v>346.19</v>
      </c>
      <c r="AH541" s="6" t="s">
        <v>90</v>
      </c>
    </row>
    <row r="542" spans="1:34">
      <c r="A542" s="159" t="s">
        <v>2313</v>
      </c>
      <c r="B542" s="155" t="s">
        <v>2314</v>
      </c>
      <c r="C542" s="160">
        <v>-79.37</v>
      </c>
      <c r="D542" s="160">
        <v>0</v>
      </c>
      <c r="E542" s="160">
        <v>0</v>
      </c>
      <c r="F542" s="160">
        <v>0</v>
      </c>
      <c r="G542" s="160">
        <v>0</v>
      </c>
      <c r="H542" s="160">
        <v>0</v>
      </c>
      <c r="I542" s="160">
        <v>0</v>
      </c>
      <c r="J542" s="160">
        <v>0</v>
      </c>
      <c r="K542" s="160">
        <v>0</v>
      </c>
      <c r="L542" s="160">
        <v>0</v>
      </c>
      <c r="M542" s="160">
        <v>0</v>
      </c>
      <c r="N542" s="160">
        <v>0</v>
      </c>
      <c r="O542" s="160">
        <v>-79.37</v>
      </c>
      <c r="Q542" s="73">
        <v>5</v>
      </c>
      <c r="R542" s="20" t="s">
        <v>1156</v>
      </c>
      <c r="S542" s="20" t="s">
        <v>1210</v>
      </c>
      <c r="U542" s="74">
        <f t="shared" si="273"/>
        <v>79.37</v>
      </c>
      <c r="V542" s="74">
        <f t="shared" si="274"/>
        <v>0</v>
      </c>
      <c r="W542" s="74">
        <f t="shared" si="275"/>
        <v>0</v>
      </c>
      <c r="X542" s="74">
        <f t="shared" si="276"/>
        <v>0</v>
      </c>
      <c r="Y542" s="74">
        <f t="shared" si="277"/>
        <v>0</v>
      </c>
      <c r="Z542" s="74">
        <f t="shared" si="278"/>
        <v>0</v>
      </c>
      <c r="AA542" s="74">
        <f t="shared" si="279"/>
        <v>0</v>
      </c>
      <c r="AB542" s="74">
        <f t="shared" si="280"/>
        <v>0</v>
      </c>
      <c r="AC542" s="74">
        <f t="shared" si="281"/>
        <v>0</v>
      </c>
      <c r="AD542" s="74">
        <f t="shared" si="282"/>
        <v>0</v>
      </c>
      <c r="AE542" s="74">
        <f t="shared" si="283"/>
        <v>0</v>
      </c>
      <c r="AF542" s="74">
        <f t="shared" si="284"/>
        <v>0</v>
      </c>
      <c r="AG542" s="74">
        <f t="shared" si="285"/>
        <v>79.37</v>
      </c>
      <c r="AH542" s="6" t="s">
        <v>90</v>
      </c>
    </row>
    <row r="543" spans="1:34">
      <c r="A543" s="159" t="s">
        <v>2315</v>
      </c>
      <c r="B543" s="155" t="s">
        <v>2316</v>
      </c>
      <c r="C543" s="160">
        <v>0</v>
      </c>
      <c r="D543" s="160">
        <v>0</v>
      </c>
      <c r="E543" s="160">
        <v>0</v>
      </c>
      <c r="F543" s="160">
        <v>0</v>
      </c>
      <c r="G543" s="160">
        <v>0</v>
      </c>
      <c r="H543" s="160">
        <v>0</v>
      </c>
      <c r="I543" s="160">
        <v>0</v>
      </c>
      <c r="J543" s="160">
        <v>0</v>
      </c>
      <c r="K543" s="160">
        <v>0</v>
      </c>
      <c r="L543" s="160">
        <v>0</v>
      </c>
      <c r="M543" s="160">
        <v>0</v>
      </c>
      <c r="N543" s="160">
        <v>0</v>
      </c>
      <c r="O543" s="160">
        <v>0</v>
      </c>
      <c r="Q543" s="73">
        <v>5</v>
      </c>
      <c r="R543" s="20" t="s">
        <v>1156</v>
      </c>
      <c r="S543" s="20" t="s">
        <v>1210</v>
      </c>
      <c r="U543" s="74">
        <f t="shared" si="273"/>
        <v>0</v>
      </c>
      <c r="V543" s="74">
        <f t="shared" si="274"/>
        <v>0</v>
      </c>
      <c r="W543" s="74">
        <f t="shared" si="275"/>
        <v>0</v>
      </c>
      <c r="X543" s="74">
        <f t="shared" si="276"/>
        <v>0</v>
      </c>
      <c r="Y543" s="74">
        <f t="shared" si="277"/>
        <v>0</v>
      </c>
      <c r="Z543" s="74">
        <f t="shared" si="278"/>
        <v>0</v>
      </c>
      <c r="AA543" s="74">
        <f t="shared" si="279"/>
        <v>0</v>
      </c>
      <c r="AB543" s="74">
        <f t="shared" si="280"/>
        <v>0</v>
      </c>
      <c r="AC543" s="74">
        <f t="shared" si="281"/>
        <v>0</v>
      </c>
      <c r="AD543" s="74">
        <f t="shared" si="282"/>
        <v>0</v>
      </c>
      <c r="AE543" s="74">
        <f t="shared" si="283"/>
        <v>0</v>
      </c>
      <c r="AF543" s="74">
        <f t="shared" si="284"/>
        <v>0</v>
      </c>
      <c r="AG543" s="74">
        <f t="shared" si="285"/>
        <v>0</v>
      </c>
      <c r="AH543" s="6" t="s">
        <v>90</v>
      </c>
    </row>
    <row r="544" spans="1:34">
      <c r="A544" s="159" t="s">
        <v>2317</v>
      </c>
      <c r="B544" s="155" t="s">
        <v>2318</v>
      </c>
      <c r="C544" s="160">
        <v>-2800</v>
      </c>
      <c r="D544" s="160">
        <v>0</v>
      </c>
      <c r="E544" s="160">
        <v>0</v>
      </c>
      <c r="F544" s="160">
        <v>0</v>
      </c>
      <c r="G544" s="160">
        <v>0</v>
      </c>
      <c r="H544" s="160">
        <v>0</v>
      </c>
      <c r="I544" s="160">
        <v>0</v>
      </c>
      <c r="J544" s="160">
        <v>0</v>
      </c>
      <c r="K544" s="160">
        <v>0</v>
      </c>
      <c r="L544" s="160">
        <v>0</v>
      </c>
      <c r="M544" s="160">
        <v>0</v>
      </c>
      <c r="N544" s="160">
        <v>0</v>
      </c>
      <c r="O544" s="160">
        <v>-2800</v>
      </c>
      <c r="Q544" s="73">
        <v>5</v>
      </c>
      <c r="R544" s="20" t="s">
        <v>1156</v>
      </c>
      <c r="S544" s="20" t="s">
        <v>1210</v>
      </c>
      <c r="U544" s="74">
        <f t="shared" si="273"/>
        <v>2800</v>
      </c>
      <c r="V544" s="74">
        <f t="shared" si="274"/>
        <v>0</v>
      </c>
      <c r="W544" s="74">
        <f t="shared" si="275"/>
        <v>0</v>
      </c>
      <c r="X544" s="74">
        <f t="shared" si="276"/>
        <v>0</v>
      </c>
      <c r="Y544" s="74">
        <f t="shared" si="277"/>
        <v>0</v>
      </c>
      <c r="Z544" s="74">
        <f t="shared" si="278"/>
        <v>0</v>
      </c>
      <c r="AA544" s="74">
        <f t="shared" si="279"/>
        <v>0</v>
      </c>
      <c r="AB544" s="74">
        <f t="shared" si="280"/>
        <v>0</v>
      </c>
      <c r="AC544" s="74">
        <f t="shared" si="281"/>
        <v>0</v>
      </c>
      <c r="AD544" s="74">
        <f t="shared" si="282"/>
        <v>0</v>
      </c>
      <c r="AE544" s="74">
        <f t="shared" si="283"/>
        <v>0</v>
      </c>
      <c r="AF544" s="74">
        <f t="shared" si="284"/>
        <v>0</v>
      </c>
      <c r="AG544" s="74">
        <f t="shared" si="285"/>
        <v>2800</v>
      </c>
      <c r="AH544" s="6" t="s">
        <v>90</v>
      </c>
    </row>
    <row r="545" spans="1:34">
      <c r="A545" s="159" t="s">
        <v>2319</v>
      </c>
      <c r="B545" s="155" t="s">
        <v>2320</v>
      </c>
      <c r="C545" s="160">
        <v>0</v>
      </c>
      <c r="D545" s="160">
        <v>0</v>
      </c>
      <c r="E545" s="160">
        <v>0</v>
      </c>
      <c r="F545" s="160">
        <v>0</v>
      </c>
      <c r="G545" s="160">
        <v>0</v>
      </c>
      <c r="H545" s="160">
        <v>0</v>
      </c>
      <c r="I545" s="160">
        <v>0</v>
      </c>
      <c r="J545" s="160">
        <v>0</v>
      </c>
      <c r="K545" s="160">
        <v>0</v>
      </c>
      <c r="L545" s="160">
        <v>0</v>
      </c>
      <c r="M545" s="160">
        <v>0</v>
      </c>
      <c r="N545" s="160">
        <v>0</v>
      </c>
      <c r="O545" s="160">
        <v>0</v>
      </c>
      <c r="Q545" s="73">
        <v>5</v>
      </c>
      <c r="R545" s="20" t="s">
        <v>1156</v>
      </c>
      <c r="S545" s="20" t="s">
        <v>1210</v>
      </c>
      <c r="U545" s="74">
        <f t="shared" si="273"/>
        <v>0</v>
      </c>
      <c r="V545" s="74">
        <f t="shared" si="274"/>
        <v>0</v>
      </c>
      <c r="W545" s="74">
        <f t="shared" si="275"/>
        <v>0</v>
      </c>
      <c r="X545" s="74">
        <f t="shared" si="276"/>
        <v>0</v>
      </c>
      <c r="Y545" s="74">
        <f t="shared" si="277"/>
        <v>0</v>
      </c>
      <c r="Z545" s="74">
        <f t="shared" si="278"/>
        <v>0</v>
      </c>
      <c r="AA545" s="74">
        <f t="shared" si="279"/>
        <v>0</v>
      </c>
      <c r="AB545" s="74">
        <f t="shared" si="280"/>
        <v>0</v>
      </c>
      <c r="AC545" s="74">
        <f t="shared" si="281"/>
        <v>0</v>
      </c>
      <c r="AD545" s="74">
        <f t="shared" si="282"/>
        <v>0</v>
      </c>
      <c r="AE545" s="74">
        <f t="shared" si="283"/>
        <v>0</v>
      </c>
      <c r="AF545" s="74">
        <f t="shared" si="284"/>
        <v>0</v>
      </c>
      <c r="AG545" s="74">
        <f t="shared" si="285"/>
        <v>0</v>
      </c>
      <c r="AH545" s="6" t="s">
        <v>90</v>
      </c>
    </row>
    <row r="546" spans="1:34">
      <c r="A546" s="159" t="s">
        <v>2321</v>
      </c>
      <c r="B546" s="155" t="s">
        <v>2322</v>
      </c>
      <c r="C546" s="160">
        <v>0</v>
      </c>
      <c r="D546" s="160">
        <v>0</v>
      </c>
      <c r="E546" s="160">
        <v>0</v>
      </c>
      <c r="F546" s="160">
        <v>0</v>
      </c>
      <c r="G546" s="160">
        <v>0</v>
      </c>
      <c r="H546" s="160">
        <v>0</v>
      </c>
      <c r="I546" s="160">
        <v>0</v>
      </c>
      <c r="J546" s="160">
        <v>0</v>
      </c>
      <c r="K546" s="160">
        <v>0</v>
      </c>
      <c r="L546" s="160">
        <v>0</v>
      </c>
      <c r="M546" s="160">
        <v>0</v>
      </c>
      <c r="N546" s="160">
        <v>0</v>
      </c>
      <c r="O546" s="160">
        <v>0</v>
      </c>
      <c r="Q546" s="73">
        <v>5</v>
      </c>
      <c r="R546" s="20" t="s">
        <v>1156</v>
      </c>
      <c r="S546" s="20" t="s">
        <v>1210</v>
      </c>
      <c r="U546" s="74">
        <f t="shared" si="273"/>
        <v>0</v>
      </c>
      <c r="V546" s="74">
        <f t="shared" si="274"/>
        <v>0</v>
      </c>
      <c r="W546" s="74">
        <f t="shared" si="275"/>
        <v>0</v>
      </c>
      <c r="X546" s="74">
        <f t="shared" si="276"/>
        <v>0</v>
      </c>
      <c r="Y546" s="74">
        <f t="shared" si="277"/>
        <v>0</v>
      </c>
      <c r="Z546" s="74">
        <f t="shared" si="278"/>
        <v>0</v>
      </c>
      <c r="AA546" s="74">
        <f t="shared" si="279"/>
        <v>0</v>
      </c>
      <c r="AB546" s="74">
        <f t="shared" si="280"/>
        <v>0</v>
      </c>
      <c r="AC546" s="74">
        <f t="shared" si="281"/>
        <v>0</v>
      </c>
      <c r="AD546" s="74">
        <f t="shared" si="282"/>
        <v>0</v>
      </c>
      <c r="AE546" s="74">
        <f t="shared" si="283"/>
        <v>0</v>
      </c>
      <c r="AF546" s="74">
        <f t="shared" si="284"/>
        <v>0</v>
      </c>
      <c r="AG546" s="74">
        <f t="shared" si="285"/>
        <v>0</v>
      </c>
      <c r="AH546" s="6" t="s">
        <v>90</v>
      </c>
    </row>
    <row r="547" spans="1:34">
      <c r="A547" s="159" t="s">
        <v>2323</v>
      </c>
      <c r="B547" s="155" t="s">
        <v>2324</v>
      </c>
      <c r="C547" s="160">
        <v>0</v>
      </c>
      <c r="D547" s="160">
        <v>0</v>
      </c>
      <c r="E547" s="160">
        <v>0</v>
      </c>
      <c r="F547" s="160">
        <v>0</v>
      </c>
      <c r="G547" s="160">
        <v>0</v>
      </c>
      <c r="H547" s="160">
        <v>0</v>
      </c>
      <c r="I547" s="160">
        <v>0</v>
      </c>
      <c r="J547" s="160">
        <v>0</v>
      </c>
      <c r="K547" s="160">
        <v>0</v>
      </c>
      <c r="L547" s="160">
        <v>0</v>
      </c>
      <c r="M547" s="160">
        <v>0</v>
      </c>
      <c r="N547" s="160">
        <v>0</v>
      </c>
      <c r="O547" s="160">
        <v>0</v>
      </c>
      <c r="Q547" s="73">
        <v>5</v>
      </c>
      <c r="R547" s="20" t="s">
        <v>1156</v>
      </c>
      <c r="S547" s="20" t="s">
        <v>1210</v>
      </c>
      <c r="U547" s="74">
        <f t="shared" si="273"/>
        <v>0</v>
      </c>
      <c r="V547" s="74">
        <f t="shared" si="274"/>
        <v>0</v>
      </c>
      <c r="W547" s="74">
        <f t="shared" si="275"/>
        <v>0</v>
      </c>
      <c r="X547" s="74">
        <f t="shared" si="276"/>
        <v>0</v>
      </c>
      <c r="Y547" s="74">
        <f t="shared" si="277"/>
        <v>0</v>
      </c>
      <c r="Z547" s="74">
        <f t="shared" si="278"/>
        <v>0</v>
      </c>
      <c r="AA547" s="74">
        <f t="shared" si="279"/>
        <v>0</v>
      </c>
      <c r="AB547" s="74">
        <f t="shared" si="280"/>
        <v>0</v>
      </c>
      <c r="AC547" s="74">
        <f t="shared" si="281"/>
        <v>0</v>
      </c>
      <c r="AD547" s="74">
        <f t="shared" si="282"/>
        <v>0</v>
      </c>
      <c r="AE547" s="74">
        <f t="shared" si="283"/>
        <v>0</v>
      </c>
      <c r="AF547" s="74">
        <f t="shared" si="284"/>
        <v>0</v>
      </c>
      <c r="AG547" s="74">
        <f t="shared" si="285"/>
        <v>0</v>
      </c>
      <c r="AH547" s="6" t="s">
        <v>90</v>
      </c>
    </row>
    <row r="548" spans="1:34">
      <c r="A548" s="159" t="s">
        <v>2325</v>
      </c>
      <c r="B548" s="155" t="s">
        <v>2326</v>
      </c>
      <c r="C548" s="160">
        <v>0</v>
      </c>
      <c r="D548" s="160">
        <v>0</v>
      </c>
      <c r="E548" s="160">
        <v>0</v>
      </c>
      <c r="F548" s="160">
        <v>0</v>
      </c>
      <c r="G548" s="160">
        <v>0</v>
      </c>
      <c r="H548" s="160">
        <v>0</v>
      </c>
      <c r="I548" s="160">
        <v>0</v>
      </c>
      <c r="J548" s="160">
        <v>0</v>
      </c>
      <c r="K548" s="160">
        <v>0</v>
      </c>
      <c r="L548" s="160">
        <v>0</v>
      </c>
      <c r="M548" s="160">
        <v>0</v>
      </c>
      <c r="N548" s="160">
        <v>0</v>
      </c>
      <c r="O548" s="160">
        <v>0</v>
      </c>
      <c r="Q548" s="73">
        <v>5</v>
      </c>
      <c r="R548" s="20" t="s">
        <v>1156</v>
      </c>
      <c r="S548" s="20" t="s">
        <v>1210</v>
      </c>
      <c r="U548" s="74">
        <f t="shared" si="273"/>
        <v>0</v>
      </c>
      <c r="V548" s="74">
        <f t="shared" si="274"/>
        <v>0</v>
      </c>
      <c r="W548" s="74">
        <f t="shared" si="275"/>
        <v>0</v>
      </c>
      <c r="X548" s="74">
        <f t="shared" si="276"/>
        <v>0</v>
      </c>
      <c r="Y548" s="74">
        <f t="shared" si="277"/>
        <v>0</v>
      </c>
      <c r="Z548" s="74">
        <f t="shared" si="278"/>
        <v>0</v>
      </c>
      <c r="AA548" s="74">
        <f t="shared" si="279"/>
        <v>0</v>
      </c>
      <c r="AB548" s="74">
        <f t="shared" si="280"/>
        <v>0</v>
      </c>
      <c r="AC548" s="74">
        <f t="shared" si="281"/>
        <v>0</v>
      </c>
      <c r="AD548" s="74">
        <f t="shared" si="282"/>
        <v>0</v>
      </c>
      <c r="AE548" s="74">
        <f t="shared" si="283"/>
        <v>0</v>
      </c>
      <c r="AF548" s="74">
        <f t="shared" si="284"/>
        <v>0</v>
      </c>
      <c r="AG548" s="74">
        <f t="shared" si="285"/>
        <v>0</v>
      </c>
      <c r="AH548" s="6" t="s">
        <v>90</v>
      </c>
    </row>
    <row r="549" spans="1:34">
      <c r="A549" s="159" t="s">
        <v>2327</v>
      </c>
      <c r="B549" s="155" t="s">
        <v>2328</v>
      </c>
      <c r="C549" s="160">
        <v>0</v>
      </c>
      <c r="D549" s="160">
        <v>0</v>
      </c>
      <c r="E549" s="160">
        <v>0</v>
      </c>
      <c r="F549" s="160">
        <v>28180.400000000001</v>
      </c>
      <c r="G549" s="160">
        <v>0</v>
      </c>
      <c r="H549" s="160">
        <v>600</v>
      </c>
      <c r="I549" s="160">
        <v>0</v>
      </c>
      <c r="J549" s="160">
        <v>10722.2</v>
      </c>
      <c r="K549" s="160">
        <v>0</v>
      </c>
      <c r="L549" s="160">
        <v>0</v>
      </c>
      <c r="M549" s="160">
        <v>87.5</v>
      </c>
      <c r="N549" s="160">
        <v>0</v>
      </c>
      <c r="O549" s="160">
        <v>39590.1</v>
      </c>
      <c r="Q549" s="75">
        <v>5</v>
      </c>
      <c r="R549" s="76" t="str">
        <f>R548</f>
        <v>Tides on Westcreek</v>
      </c>
      <c r="S549" s="76" t="str">
        <f>S548</f>
        <v>TOW</v>
      </c>
      <c r="T549" s="75">
        <f>T548</f>
        <v>0</v>
      </c>
      <c r="U549" s="77">
        <f t="shared" ref="U549:AG549" si="286">SUM(U531:U548)</f>
        <v>7503.94</v>
      </c>
      <c r="V549" s="77">
        <f t="shared" si="286"/>
        <v>0</v>
      </c>
      <c r="W549" s="77">
        <f t="shared" si="286"/>
        <v>0</v>
      </c>
      <c r="X549" s="77">
        <f t="shared" si="286"/>
        <v>0</v>
      </c>
      <c r="Y549" s="77">
        <f t="shared" si="286"/>
        <v>-1107</v>
      </c>
      <c r="Z549" s="77">
        <f t="shared" si="286"/>
        <v>0</v>
      </c>
      <c r="AA549" s="77">
        <f t="shared" si="286"/>
        <v>0</v>
      </c>
      <c r="AB549" s="77">
        <f t="shared" si="286"/>
        <v>0</v>
      </c>
      <c r="AC549" s="77">
        <f t="shared" si="286"/>
        <v>0</v>
      </c>
      <c r="AD549" s="77">
        <f t="shared" si="286"/>
        <v>0</v>
      </c>
      <c r="AE549" s="77">
        <f t="shared" si="286"/>
        <v>0</v>
      </c>
      <c r="AF549" s="77">
        <f t="shared" si="286"/>
        <v>0</v>
      </c>
      <c r="AG549" s="77">
        <f t="shared" si="286"/>
        <v>6396.9400000000005</v>
      </c>
      <c r="AH549" s="6" t="s">
        <v>90</v>
      </c>
    </row>
    <row r="550" spans="1:34">
      <c r="A550" s="159" t="s">
        <v>2329</v>
      </c>
      <c r="B550" s="155" t="s">
        <v>2330</v>
      </c>
      <c r="C550" s="160">
        <v>0</v>
      </c>
      <c r="D550" s="160">
        <v>0</v>
      </c>
      <c r="E550" s="160">
        <v>0</v>
      </c>
      <c r="F550" s="160">
        <v>0</v>
      </c>
      <c r="G550" s="160">
        <v>0</v>
      </c>
      <c r="H550" s="160">
        <v>0</v>
      </c>
      <c r="I550" s="160">
        <v>0</v>
      </c>
      <c r="J550" s="160">
        <v>0</v>
      </c>
      <c r="K550" s="160">
        <v>0</v>
      </c>
      <c r="L550" s="160">
        <v>0</v>
      </c>
      <c r="M550" s="160">
        <v>0</v>
      </c>
      <c r="N550" s="160">
        <v>0</v>
      </c>
      <c r="O550" s="160">
        <v>0</v>
      </c>
      <c r="AH550" s="6" t="s">
        <v>90</v>
      </c>
    </row>
    <row r="551" spans="1:34">
      <c r="A551" s="159" t="s">
        <v>2331</v>
      </c>
      <c r="B551" s="155" t="s">
        <v>2332</v>
      </c>
      <c r="C551" s="160">
        <v>0</v>
      </c>
      <c r="D551" s="160">
        <v>0</v>
      </c>
      <c r="E551" s="160">
        <v>0</v>
      </c>
      <c r="F551" s="160">
        <v>0</v>
      </c>
      <c r="G551" s="160">
        <v>0</v>
      </c>
      <c r="H551" s="160">
        <v>0</v>
      </c>
      <c r="I551" s="160">
        <v>0</v>
      </c>
      <c r="J551" s="160">
        <v>0</v>
      </c>
      <c r="K551" s="160">
        <v>0</v>
      </c>
      <c r="L551" s="160">
        <v>0</v>
      </c>
      <c r="M551" s="160">
        <v>0</v>
      </c>
      <c r="N551" s="160">
        <v>0</v>
      </c>
      <c r="O551" s="160">
        <v>0</v>
      </c>
      <c r="Q551" s="75">
        <v>5</v>
      </c>
      <c r="R551" s="76" t="str">
        <f>R548</f>
        <v>Tides on Westcreek</v>
      </c>
      <c r="S551" s="76" t="str">
        <f>S548</f>
        <v>TOW</v>
      </c>
      <c r="T551" s="75">
        <f>T548</f>
        <v>0</v>
      </c>
      <c r="U551" s="77">
        <f t="shared" ref="U551:AG551" si="287">SUM(U335:U381)+SUM(U385:U400)+SUM(U404:U497)+SUM(U501:U501)+SUM(U507:U527)+SUM(U531:U548)</f>
        <v>29313.850000000009</v>
      </c>
      <c r="V551" s="77">
        <f t="shared" si="287"/>
        <v>-337295.44000000006</v>
      </c>
      <c r="W551" s="77">
        <f t="shared" si="287"/>
        <v>-334851.46000000002</v>
      </c>
      <c r="X551" s="77">
        <f t="shared" si="287"/>
        <v>-376136.39000000007</v>
      </c>
      <c r="Y551" s="77">
        <f t="shared" si="287"/>
        <v>-409633.22999999986</v>
      </c>
      <c r="Z551" s="77">
        <f t="shared" si="287"/>
        <v>-390826.96999999991</v>
      </c>
      <c r="AA551" s="77">
        <f t="shared" si="287"/>
        <v>-345404.37999999983</v>
      </c>
      <c r="AB551" s="77">
        <f t="shared" si="287"/>
        <v>-343286.30000000005</v>
      </c>
      <c r="AC551" s="77">
        <f t="shared" si="287"/>
        <v>-365529.29000000004</v>
      </c>
      <c r="AD551" s="77">
        <f t="shared" si="287"/>
        <v>-351646.88</v>
      </c>
      <c r="AE551" s="77">
        <f t="shared" si="287"/>
        <v>-388072.48000000004</v>
      </c>
      <c r="AF551" s="77">
        <f t="shared" si="287"/>
        <v>-354846.80999999994</v>
      </c>
      <c r="AG551" s="77">
        <f t="shared" si="287"/>
        <v>-3968215.7799999989</v>
      </c>
      <c r="AH551" s="6" t="s">
        <v>90</v>
      </c>
    </row>
    <row r="552" spans="1:34">
      <c r="A552" s="159" t="s">
        <v>2333</v>
      </c>
      <c r="B552" s="155" t="s">
        <v>2334</v>
      </c>
      <c r="C552" s="160">
        <v>0</v>
      </c>
      <c r="D552" s="160">
        <v>0</v>
      </c>
      <c r="E552" s="160">
        <v>0</v>
      </c>
      <c r="F552" s="160">
        <v>0</v>
      </c>
      <c r="G552" s="160">
        <v>342.3</v>
      </c>
      <c r="H552" s="160">
        <v>0</v>
      </c>
      <c r="I552" s="160">
        <v>0</v>
      </c>
      <c r="J552" s="160">
        <v>0</v>
      </c>
      <c r="K552" s="160">
        <v>0</v>
      </c>
      <c r="L552" s="160">
        <v>0</v>
      </c>
      <c r="M552" s="160">
        <v>0</v>
      </c>
      <c r="N552" s="160">
        <v>0</v>
      </c>
      <c r="O552" s="160">
        <v>342.3</v>
      </c>
      <c r="AH552" s="6" t="s">
        <v>90</v>
      </c>
    </row>
    <row r="553" spans="1:34" ht="15" thickBot="1">
      <c r="A553" s="159" t="s">
        <v>2335</v>
      </c>
      <c r="B553" s="155" t="s">
        <v>2336</v>
      </c>
      <c r="C553" s="160">
        <v>0</v>
      </c>
      <c r="D553" s="160">
        <v>0</v>
      </c>
      <c r="E553" s="160">
        <v>0</v>
      </c>
      <c r="F553" s="160">
        <v>0</v>
      </c>
      <c r="G553" s="160">
        <v>0</v>
      </c>
      <c r="H553" s="160">
        <v>0</v>
      </c>
      <c r="I553" s="160">
        <v>0</v>
      </c>
      <c r="J553" s="160">
        <v>0</v>
      </c>
      <c r="K553" s="160">
        <v>0</v>
      </c>
      <c r="L553" s="160">
        <v>0</v>
      </c>
      <c r="M553" s="160">
        <v>0</v>
      </c>
      <c r="N553" s="160">
        <v>0</v>
      </c>
      <c r="O553" s="160">
        <v>0</v>
      </c>
      <c r="Q553" s="270">
        <v>4</v>
      </c>
      <c r="R553" s="275" t="str">
        <f>R548</f>
        <v>Tides on Westcreek</v>
      </c>
      <c r="S553" s="275" t="str">
        <f>S548</f>
        <v>TOW</v>
      </c>
      <c r="T553" s="270">
        <f>T548</f>
        <v>0</v>
      </c>
      <c r="U553" s="277">
        <f t="shared" ref="U553:AG553" si="288">SUM(U10:U19)+SUM(U23:U35)+SUM(U41:U110)+SUM(U114:U119)+SUM(U127:U153)+SUM(U157:U164)+SUM(U170:U181)+SUM(U185:U199)+SUM(U203:U213)+SUM(U217:U237)+SUM(U241:U260)+SUM(U264:U299)+SUM(U303:U306)+SUM(U310:U311)+SUM(U315:U325)+SUM(U335:U381)+SUM(U385:U400)+SUM(U404:U497)+SUM(U501:U501)+SUM(U507:U527)+SUM(U531:U548)</f>
        <v>350323.12000000005</v>
      </c>
      <c r="V553" s="277">
        <f t="shared" si="288"/>
        <v>-41781.620000000112</v>
      </c>
      <c r="W553" s="277">
        <f t="shared" si="288"/>
        <v>-51277.139999999985</v>
      </c>
      <c r="X553" s="277">
        <f t="shared" si="288"/>
        <v>-108954.26000000005</v>
      </c>
      <c r="Y553" s="277">
        <f t="shared" si="288"/>
        <v>-84077.62999999983</v>
      </c>
      <c r="Z553" s="277">
        <f t="shared" si="288"/>
        <v>-56624.959999999963</v>
      </c>
      <c r="AA553" s="277">
        <f t="shared" si="288"/>
        <v>-11811.039999999921</v>
      </c>
      <c r="AB553" s="277">
        <f t="shared" si="288"/>
        <v>-63650.970000000059</v>
      </c>
      <c r="AC553" s="277">
        <f t="shared" si="288"/>
        <v>-44813.770000000019</v>
      </c>
      <c r="AD553" s="277">
        <f t="shared" si="288"/>
        <v>-38205.410000000149</v>
      </c>
      <c r="AE553" s="277">
        <f t="shared" si="288"/>
        <v>-91602.120000000112</v>
      </c>
      <c r="AF553" s="277">
        <f t="shared" si="288"/>
        <v>-37402.839999999793</v>
      </c>
      <c r="AG553" s="277">
        <f t="shared" si="288"/>
        <v>-279878.63999999914</v>
      </c>
      <c r="AH553" s="6" t="s">
        <v>90</v>
      </c>
    </row>
    <row r="554" spans="1:34" ht="15" thickTop="1">
      <c r="A554" s="159" t="s">
        <v>2337</v>
      </c>
      <c r="B554" s="155" t="s">
        <v>2338</v>
      </c>
      <c r="C554" s="160">
        <v>0</v>
      </c>
      <c r="D554" s="160">
        <v>0</v>
      </c>
      <c r="E554" s="160">
        <v>0</v>
      </c>
      <c r="F554" s="160">
        <v>0</v>
      </c>
      <c r="G554" s="160">
        <v>0</v>
      </c>
      <c r="H554" s="160">
        <v>0</v>
      </c>
      <c r="I554" s="160">
        <v>0</v>
      </c>
      <c r="J554" s="160">
        <v>0</v>
      </c>
      <c r="K554" s="160">
        <v>0</v>
      </c>
      <c r="L554" s="160">
        <v>0</v>
      </c>
      <c r="M554" s="160">
        <v>0</v>
      </c>
      <c r="N554" s="160">
        <v>0</v>
      </c>
      <c r="O554" s="160">
        <v>0</v>
      </c>
      <c r="AH554" s="6" t="s">
        <v>90</v>
      </c>
    </row>
    <row r="555" spans="1:34">
      <c r="A555" s="159" t="s">
        <v>2339</v>
      </c>
      <c r="B555" s="155" t="s">
        <v>2340</v>
      </c>
      <c r="C555" s="160">
        <v>0</v>
      </c>
      <c r="D555" s="160">
        <v>0</v>
      </c>
      <c r="E555" s="160">
        <v>0</v>
      </c>
      <c r="F555" s="160">
        <v>0</v>
      </c>
      <c r="G555" s="160">
        <v>0</v>
      </c>
      <c r="H555" s="160">
        <v>0</v>
      </c>
      <c r="I555" s="160">
        <v>0</v>
      </c>
      <c r="J555" s="160">
        <v>0</v>
      </c>
      <c r="K555" s="160">
        <v>0</v>
      </c>
      <c r="L555" s="160">
        <v>0</v>
      </c>
      <c r="M555" s="160">
        <v>0</v>
      </c>
      <c r="N555" s="160">
        <v>0</v>
      </c>
      <c r="O555" s="160">
        <v>0</v>
      </c>
      <c r="AH555" s="6" t="s">
        <v>90</v>
      </c>
    </row>
    <row r="556" spans="1:34">
      <c r="A556" s="159" t="s">
        <v>2341</v>
      </c>
      <c r="B556" s="155" t="s">
        <v>2342</v>
      </c>
      <c r="C556" s="160">
        <v>0</v>
      </c>
      <c r="D556" s="160">
        <v>0</v>
      </c>
      <c r="E556" s="160">
        <v>0</v>
      </c>
      <c r="F556" s="160">
        <v>0</v>
      </c>
      <c r="G556" s="160">
        <v>0</v>
      </c>
      <c r="H556" s="160">
        <v>0</v>
      </c>
      <c r="I556" s="160">
        <v>0</v>
      </c>
      <c r="J556" s="160">
        <v>0</v>
      </c>
      <c r="K556" s="160">
        <v>0</v>
      </c>
      <c r="L556" s="160">
        <v>0</v>
      </c>
      <c r="M556" s="160">
        <v>0</v>
      </c>
      <c r="N556" s="160">
        <v>0</v>
      </c>
      <c r="O556" s="160">
        <v>0</v>
      </c>
      <c r="AH556" s="6" t="s">
        <v>90</v>
      </c>
    </row>
    <row r="557" spans="1:34">
      <c r="A557" s="159" t="s">
        <v>2343</v>
      </c>
      <c r="B557" s="155" t="s">
        <v>2344</v>
      </c>
      <c r="C557" s="160">
        <v>0</v>
      </c>
      <c r="D557" s="160">
        <v>0</v>
      </c>
      <c r="E557" s="160">
        <v>0</v>
      </c>
      <c r="F557" s="160">
        <v>0</v>
      </c>
      <c r="G557" s="160">
        <v>0</v>
      </c>
      <c r="H557" s="160">
        <v>0</v>
      </c>
      <c r="I557" s="160">
        <v>0</v>
      </c>
      <c r="J557" s="160">
        <v>0</v>
      </c>
      <c r="K557" s="160">
        <v>0</v>
      </c>
      <c r="L557" s="160">
        <v>0</v>
      </c>
      <c r="M557" s="160">
        <v>0</v>
      </c>
      <c r="N557" s="160">
        <v>0</v>
      </c>
      <c r="O557" s="160">
        <v>0</v>
      </c>
      <c r="AH557" s="6" t="s">
        <v>90</v>
      </c>
    </row>
    <row r="558" spans="1:34">
      <c r="A558" s="159" t="s">
        <v>2345</v>
      </c>
      <c r="B558" s="155" t="s">
        <v>2346</v>
      </c>
      <c r="C558" s="160">
        <v>-668.96</v>
      </c>
      <c r="D558" s="160">
        <v>0</v>
      </c>
      <c r="E558" s="160">
        <v>0</v>
      </c>
      <c r="F558" s="160">
        <v>0</v>
      </c>
      <c r="G558" s="160">
        <v>0</v>
      </c>
      <c r="H558" s="160">
        <v>0</v>
      </c>
      <c r="I558" s="160">
        <v>0</v>
      </c>
      <c r="J558" s="160">
        <v>0</v>
      </c>
      <c r="K558" s="160">
        <v>0</v>
      </c>
      <c r="L558" s="160">
        <v>0</v>
      </c>
      <c r="M558" s="160">
        <v>0</v>
      </c>
      <c r="N558" s="160">
        <v>0</v>
      </c>
      <c r="O558" s="160">
        <v>-668.96</v>
      </c>
      <c r="AH558" s="6" t="s">
        <v>90</v>
      </c>
    </row>
    <row r="559" spans="1:34">
      <c r="A559" s="159" t="s">
        <v>2347</v>
      </c>
      <c r="B559" s="155" t="s">
        <v>2348</v>
      </c>
      <c r="C559" s="160">
        <v>0</v>
      </c>
      <c r="D559" s="160">
        <v>0</v>
      </c>
      <c r="E559" s="160">
        <v>0</v>
      </c>
      <c r="F559" s="160">
        <v>0</v>
      </c>
      <c r="G559" s="160">
        <v>0</v>
      </c>
      <c r="H559" s="160">
        <v>0</v>
      </c>
      <c r="I559" s="160">
        <v>0</v>
      </c>
      <c r="J559" s="160">
        <v>0</v>
      </c>
      <c r="K559" s="160">
        <v>0</v>
      </c>
      <c r="L559" s="160">
        <v>0</v>
      </c>
      <c r="M559" s="160">
        <v>0</v>
      </c>
      <c r="N559" s="160">
        <v>0</v>
      </c>
      <c r="O559" s="160">
        <v>0</v>
      </c>
      <c r="AH559" s="6" t="s">
        <v>90</v>
      </c>
    </row>
    <row r="560" spans="1:34">
      <c r="A560" s="159" t="s">
        <v>2349</v>
      </c>
      <c r="B560" s="155" t="s">
        <v>2350</v>
      </c>
      <c r="C560" s="160">
        <v>0</v>
      </c>
      <c r="D560" s="160">
        <v>0</v>
      </c>
      <c r="E560" s="160">
        <v>0</v>
      </c>
      <c r="F560" s="160">
        <v>0</v>
      </c>
      <c r="G560" s="160">
        <v>0</v>
      </c>
      <c r="H560" s="160">
        <v>0</v>
      </c>
      <c r="I560" s="160">
        <v>0</v>
      </c>
      <c r="J560" s="160">
        <v>0</v>
      </c>
      <c r="K560" s="160">
        <v>0</v>
      </c>
      <c r="L560" s="160">
        <v>0</v>
      </c>
      <c r="M560" s="160">
        <v>0</v>
      </c>
      <c r="N560" s="160">
        <v>0</v>
      </c>
      <c r="O560" s="160">
        <v>0</v>
      </c>
      <c r="AH560" s="6" t="s">
        <v>90</v>
      </c>
    </row>
    <row r="561" spans="1:34">
      <c r="A561" s="159" t="s">
        <v>2351</v>
      </c>
      <c r="B561" s="155" t="s">
        <v>2352</v>
      </c>
      <c r="C561" s="160">
        <v>-7687.25</v>
      </c>
      <c r="D561" s="160">
        <v>1375</v>
      </c>
      <c r="E561" s="160">
        <v>3169</v>
      </c>
      <c r="F561" s="160">
        <v>425</v>
      </c>
      <c r="G561" s="160">
        <v>1331.5</v>
      </c>
      <c r="H561" s="160">
        <v>1900</v>
      </c>
      <c r="I561" s="160">
        <v>331.5</v>
      </c>
      <c r="J561" s="160">
        <v>1500</v>
      </c>
      <c r="K561" s="160">
        <v>1706.5</v>
      </c>
      <c r="L561" s="160">
        <v>825</v>
      </c>
      <c r="M561" s="160">
        <v>1787.5</v>
      </c>
      <c r="N561" s="160">
        <v>550</v>
      </c>
      <c r="O561" s="160">
        <v>7213.75</v>
      </c>
      <c r="AH561" s="6" t="s">
        <v>90</v>
      </c>
    </row>
    <row r="562" spans="1:34">
      <c r="A562" s="159" t="s">
        <v>2353</v>
      </c>
      <c r="B562" s="155" t="s">
        <v>2354</v>
      </c>
      <c r="C562" s="160">
        <v>0</v>
      </c>
      <c r="D562" s="160">
        <v>0</v>
      </c>
      <c r="E562" s="160">
        <v>0</v>
      </c>
      <c r="F562" s="160">
        <v>0</v>
      </c>
      <c r="G562" s="160">
        <v>0</v>
      </c>
      <c r="H562" s="160">
        <v>0</v>
      </c>
      <c r="I562" s="160">
        <v>0</v>
      </c>
      <c r="J562" s="160">
        <v>0</v>
      </c>
      <c r="K562" s="160">
        <v>0</v>
      </c>
      <c r="L562" s="160">
        <v>0</v>
      </c>
      <c r="M562" s="160">
        <v>0</v>
      </c>
      <c r="N562" s="160">
        <v>0</v>
      </c>
      <c r="O562" s="160">
        <v>0</v>
      </c>
      <c r="AH562" s="6" t="s">
        <v>90</v>
      </c>
    </row>
    <row r="563" spans="1:34">
      <c r="A563" s="159" t="s">
        <v>2355</v>
      </c>
      <c r="B563" s="155" t="s">
        <v>2356</v>
      </c>
      <c r="C563" s="160">
        <v>0</v>
      </c>
      <c r="D563" s="160">
        <v>0</v>
      </c>
      <c r="E563" s="160">
        <v>0</v>
      </c>
      <c r="F563" s="160">
        <v>0</v>
      </c>
      <c r="G563" s="160">
        <v>0</v>
      </c>
      <c r="H563" s="160">
        <v>0</v>
      </c>
      <c r="I563" s="160">
        <v>0</v>
      </c>
      <c r="J563" s="160">
        <v>0</v>
      </c>
      <c r="K563" s="160">
        <v>0</v>
      </c>
      <c r="L563" s="160">
        <v>0</v>
      </c>
      <c r="M563" s="160">
        <v>0</v>
      </c>
      <c r="N563" s="160">
        <v>0</v>
      </c>
      <c r="O563" s="160">
        <v>0</v>
      </c>
      <c r="AH563" s="6" t="s">
        <v>90</v>
      </c>
    </row>
    <row r="564" spans="1:34">
      <c r="A564" s="159" t="s">
        <v>2357</v>
      </c>
      <c r="B564" s="155" t="s">
        <v>2358</v>
      </c>
      <c r="C564" s="160">
        <v>-880.35</v>
      </c>
      <c r="D564" s="160">
        <v>0</v>
      </c>
      <c r="E564" s="160">
        <v>0</v>
      </c>
      <c r="F564" s="160">
        <v>0</v>
      </c>
      <c r="G564" s="160">
        <v>0</v>
      </c>
      <c r="H564" s="160">
        <v>0</v>
      </c>
      <c r="I564" s="160">
        <v>0</v>
      </c>
      <c r="J564" s="160">
        <v>0</v>
      </c>
      <c r="K564" s="160">
        <v>0</v>
      </c>
      <c r="L564" s="160">
        <v>0</v>
      </c>
      <c r="M564" s="160">
        <v>0</v>
      </c>
      <c r="N564" s="160">
        <v>0</v>
      </c>
      <c r="O564" s="160">
        <v>-880.35</v>
      </c>
      <c r="AH564" s="6" t="s">
        <v>90</v>
      </c>
    </row>
    <row r="565" spans="1:34">
      <c r="A565" s="159" t="s">
        <v>2359</v>
      </c>
      <c r="B565" s="155" t="s">
        <v>2360</v>
      </c>
      <c r="C565" s="160">
        <v>0</v>
      </c>
      <c r="D565" s="160">
        <v>0</v>
      </c>
      <c r="E565" s="160">
        <v>0</v>
      </c>
      <c r="F565" s="160">
        <v>0</v>
      </c>
      <c r="G565" s="160">
        <v>0</v>
      </c>
      <c r="H565" s="160">
        <v>0</v>
      </c>
      <c r="I565" s="160">
        <v>0</v>
      </c>
      <c r="J565" s="160">
        <v>0</v>
      </c>
      <c r="K565" s="160">
        <v>0</v>
      </c>
      <c r="L565" s="160">
        <v>0</v>
      </c>
      <c r="M565" s="160">
        <v>0</v>
      </c>
      <c r="N565" s="160">
        <v>0</v>
      </c>
      <c r="O565" s="160">
        <v>0</v>
      </c>
      <c r="AH565" s="6" t="s">
        <v>90</v>
      </c>
    </row>
    <row r="566" spans="1:34">
      <c r="A566" s="159" t="s">
        <v>2361</v>
      </c>
      <c r="B566" s="155" t="s">
        <v>2362</v>
      </c>
      <c r="C566" s="160">
        <v>0</v>
      </c>
      <c r="D566" s="160">
        <v>0</v>
      </c>
      <c r="E566" s="160">
        <v>0</v>
      </c>
      <c r="F566" s="160">
        <v>0</v>
      </c>
      <c r="G566" s="160">
        <v>0</v>
      </c>
      <c r="H566" s="160">
        <v>0</v>
      </c>
      <c r="I566" s="160">
        <v>0</v>
      </c>
      <c r="J566" s="160">
        <v>0</v>
      </c>
      <c r="K566" s="160">
        <v>0</v>
      </c>
      <c r="L566" s="160">
        <v>0</v>
      </c>
      <c r="M566" s="160">
        <v>0</v>
      </c>
      <c r="N566" s="160">
        <v>0</v>
      </c>
      <c r="O566" s="160">
        <v>0</v>
      </c>
      <c r="AH566" s="6" t="s">
        <v>90</v>
      </c>
    </row>
    <row r="567" spans="1:34">
      <c r="B567" s="157" t="s">
        <v>90</v>
      </c>
      <c r="C567" s="161">
        <v>-62320.229999999996</v>
      </c>
      <c r="D567" s="161">
        <v>6857.4</v>
      </c>
      <c r="E567" s="161">
        <v>9019.5</v>
      </c>
      <c r="F567" s="161">
        <v>30468.190000000002</v>
      </c>
      <c r="G567" s="161">
        <v>13640.779999999999</v>
      </c>
      <c r="H567" s="161">
        <v>10955.5</v>
      </c>
      <c r="I567" s="161">
        <v>2972.1</v>
      </c>
      <c r="J567" s="161">
        <v>16186.52</v>
      </c>
      <c r="K567" s="161">
        <v>13783.47</v>
      </c>
      <c r="L567" s="161">
        <v>8382.2099999999991</v>
      </c>
      <c r="M567" s="161">
        <v>7233.5</v>
      </c>
      <c r="N567" s="161">
        <v>1625.8</v>
      </c>
      <c r="O567" s="161">
        <v>58804.739999999991</v>
      </c>
    </row>
    <row r="569" spans="1:34">
      <c r="A569" s="158" t="s">
        <v>2363</v>
      </c>
      <c r="B569" s="158"/>
      <c r="C569" s="158"/>
      <c r="D569" s="158"/>
      <c r="E569" s="158"/>
      <c r="F569" s="158"/>
      <c r="G569" s="158"/>
      <c r="H569" s="158"/>
      <c r="I569" s="158"/>
      <c r="J569" s="158"/>
      <c r="K569" s="158"/>
      <c r="L569" s="158"/>
      <c r="M569" s="158"/>
      <c r="N569" s="158"/>
      <c r="O569" s="158"/>
    </row>
    <row r="570" spans="1:34">
      <c r="A570" s="159" t="s">
        <v>2364</v>
      </c>
      <c r="B570" s="155" t="s">
        <v>2365</v>
      </c>
      <c r="C570" s="160">
        <v>0</v>
      </c>
      <c r="D570" s="160">
        <v>0</v>
      </c>
      <c r="E570" s="160">
        <v>0</v>
      </c>
      <c r="F570" s="160">
        <v>0</v>
      </c>
      <c r="G570" s="160">
        <v>0</v>
      </c>
      <c r="H570" s="160">
        <v>0</v>
      </c>
      <c r="I570" s="160">
        <v>0</v>
      </c>
      <c r="J570" s="160">
        <v>0</v>
      </c>
      <c r="K570" s="160">
        <v>0</v>
      </c>
      <c r="L570" s="160">
        <v>0</v>
      </c>
      <c r="M570" s="160">
        <v>0</v>
      </c>
      <c r="N570" s="160">
        <v>0</v>
      </c>
      <c r="O570" s="160">
        <v>0</v>
      </c>
      <c r="AH570" s="6" t="s">
        <v>71</v>
      </c>
    </row>
    <row r="571" spans="1:34">
      <c r="A571" s="159" t="s">
        <v>596</v>
      </c>
      <c r="B571" s="155" t="s">
        <v>2366</v>
      </c>
      <c r="C571" s="160">
        <v>0</v>
      </c>
      <c r="D571" s="160">
        <v>0</v>
      </c>
      <c r="E571" s="160">
        <v>0</v>
      </c>
      <c r="F571" s="160">
        <v>0</v>
      </c>
      <c r="G571" s="160">
        <v>0</v>
      </c>
      <c r="H571" s="160">
        <v>0</v>
      </c>
      <c r="I571" s="160">
        <v>0</v>
      </c>
      <c r="J571" s="160">
        <v>0</v>
      </c>
      <c r="K571" s="160">
        <v>0</v>
      </c>
      <c r="L571" s="160">
        <v>0</v>
      </c>
      <c r="M571" s="160">
        <v>0</v>
      </c>
      <c r="N571" s="160">
        <v>0</v>
      </c>
      <c r="O571" s="160">
        <v>0</v>
      </c>
      <c r="AH571" s="6" t="s">
        <v>71</v>
      </c>
    </row>
    <row r="572" spans="1:34">
      <c r="A572" s="159" t="s">
        <v>598</v>
      </c>
      <c r="B572" s="155" t="s">
        <v>2365</v>
      </c>
      <c r="C572" s="160">
        <v>0</v>
      </c>
      <c r="D572" s="160">
        <v>0</v>
      </c>
      <c r="E572" s="160">
        <v>0</v>
      </c>
      <c r="F572" s="160">
        <v>0</v>
      </c>
      <c r="G572" s="160">
        <v>0</v>
      </c>
      <c r="H572" s="160">
        <v>0</v>
      </c>
      <c r="I572" s="160">
        <v>0</v>
      </c>
      <c r="J572" s="160">
        <v>0</v>
      </c>
      <c r="K572" s="160">
        <v>0</v>
      </c>
      <c r="L572" s="160">
        <v>0</v>
      </c>
      <c r="M572" s="160">
        <v>0</v>
      </c>
      <c r="N572" s="160">
        <v>0</v>
      </c>
      <c r="O572" s="160">
        <v>0</v>
      </c>
      <c r="AH572" s="6" t="s">
        <v>71</v>
      </c>
    </row>
    <row r="573" spans="1:34">
      <c r="A573" s="159" t="s">
        <v>600</v>
      </c>
      <c r="B573" s="155" t="s">
        <v>2367</v>
      </c>
      <c r="C573" s="160">
        <v>0</v>
      </c>
      <c r="D573" s="160">
        <v>0</v>
      </c>
      <c r="E573" s="160">
        <v>0</v>
      </c>
      <c r="F573" s="160">
        <v>0</v>
      </c>
      <c r="G573" s="160">
        <v>0</v>
      </c>
      <c r="H573" s="160">
        <v>0</v>
      </c>
      <c r="I573" s="160">
        <v>0</v>
      </c>
      <c r="J573" s="160">
        <v>0</v>
      </c>
      <c r="K573" s="160">
        <v>0</v>
      </c>
      <c r="L573" s="160">
        <v>0</v>
      </c>
      <c r="M573" s="160">
        <v>0</v>
      </c>
      <c r="N573" s="160">
        <v>0</v>
      </c>
      <c r="O573" s="160">
        <v>0</v>
      </c>
      <c r="AH573" s="6" t="s">
        <v>71</v>
      </c>
    </row>
    <row r="574" spans="1:34">
      <c r="A574" s="159" t="s">
        <v>2368</v>
      </c>
      <c r="B574" s="155" t="s">
        <v>2369</v>
      </c>
      <c r="C574" s="160">
        <v>73100</v>
      </c>
      <c r="D574" s="160">
        <v>0</v>
      </c>
      <c r="E574" s="160">
        <v>163294</v>
      </c>
      <c r="F574" s="160">
        <v>51150</v>
      </c>
      <c r="G574" s="160">
        <v>0</v>
      </c>
      <c r="H574" s="160">
        <v>0</v>
      </c>
      <c r="I574" s="160">
        <v>0</v>
      </c>
      <c r="J574" s="160">
        <v>0</v>
      </c>
      <c r="K574" s="160">
        <v>0</v>
      </c>
      <c r="L574" s="160">
        <v>0</v>
      </c>
      <c r="M574" s="160">
        <v>0</v>
      </c>
      <c r="N574" s="160">
        <v>0</v>
      </c>
      <c r="O574" s="160">
        <v>287544</v>
      </c>
      <c r="AH574" s="6" t="s">
        <v>71</v>
      </c>
    </row>
    <row r="575" spans="1:34">
      <c r="A575" s="159" t="s">
        <v>2370</v>
      </c>
      <c r="B575" s="155" t="s">
        <v>2371</v>
      </c>
      <c r="C575" s="160">
        <v>-248187.68</v>
      </c>
      <c r="D575" s="160">
        <v>0</v>
      </c>
      <c r="E575" s="160">
        <v>0</v>
      </c>
      <c r="F575" s="160">
        <v>0</v>
      </c>
      <c r="G575" s="160">
        <v>0</v>
      </c>
      <c r="H575" s="160">
        <v>0</v>
      </c>
      <c r="I575" s="160">
        <v>0</v>
      </c>
      <c r="J575" s="160">
        <v>0</v>
      </c>
      <c r="K575" s="160">
        <v>0</v>
      </c>
      <c r="L575" s="160">
        <v>0</v>
      </c>
      <c r="M575" s="160">
        <v>0</v>
      </c>
      <c r="N575" s="160">
        <v>0</v>
      </c>
      <c r="O575" s="160">
        <v>-248187.68</v>
      </c>
      <c r="AH575" s="6" t="s">
        <v>71</v>
      </c>
    </row>
    <row r="576" spans="1:34">
      <c r="A576" s="159" t="s">
        <v>2372</v>
      </c>
      <c r="B576" s="155" t="s">
        <v>2373</v>
      </c>
      <c r="C576" s="160">
        <v>0</v>
      </c>
      <c r="D576" s="160">
        <v>0</v>
      </c>
      <c r="E576" s="160">
        <v>0</v>
      </c>
      <c r="F576" s="160">
        <v>0</v>
      </c>
      <c r="G576" s="160">
        <v>0</v>
      </c>
      <c r="H576" s="160">
        <v>0</v>
      </c>
      <c r="I576" s="160">
        <v>0</v>
      </c>
      <c r="J576" s="160">
        <v>0</v>
      </c>
      <c r="K576" s="160">
        <v>0</v>
      </c>
      <c r="L576" s="160">
        <v>0</v>
      </c>
      <c r="M576" s="160">
        <v>0</v>
      </c>
      <c r="N576" s="160">
        <v>0</v>
      </c>
      <c r="O576" s="160">
        <v>0</v>
      </c>
      <c r="AH576" s="6" t="s">
        <v>71</v>
      </c>
    </row>
    <row r="577" spans="1:34">
      <c r="A577" s="159" t="s">
        <v>630</v>
      </c>
      <c r="B577" s="155" t="s">
        <v>2374</v>
      </c>
      <c r="C577" s="160">
        <v>0</v>
      </c>
      <c r="D577" s="160">
        <v>0</v>
      </c>
      <c r="E577" s="160">
        <v>0</v>
      </c>
      <c r="F577" s="160">
        <v>0</v>
      </c>
      <c r="G577" s="160">
        <v>0</v>
      </c>
      <c r="H577" s="160">
        <v>0</v>
      </c>
      <c r="I577" s="160">
        <v>0</v>
      </c>
      <c r="J577" s="160">
        <v>0</v>
      </c>
      <c r="K577" s="160">
        <v>0</v>
      </c>
      <c r="L577" s="160">
        <v>0</v>
      </c>
      <c r="M577" s="160">
        <v>0</v>
      </c>
      <c r="N577" s="160">
        <v>0</v>
      </c>
      <c r="O577" s="160">
        <v>0</v>
      </c>
      <c r="AH577" s="6" t="s">
        <v>71</v>
      </c>
    </row>
    <row r="578" spans="1:34">
      <c r="A578" s="159" t="s">
        <v>1154</v>
      </c>
      <c r="B578" s="155" t="s">
        <v>2375</v>
      </c>
      <c r="C578" s="160">
        <v>0</v>
      </c>
      <c r="D578" s="160">
        <v>0</v>
      </c>
      <c r="E578" s="160">
        <v>0</v>
      </c>
      <c r="F578" s="160">
        <v>0</v>
      </c>
      <c r="G578" s="160">
        <v>0</v>
      </c>
      <c r="H578" s="160">
        <v>0</v>
      </c>
      <c r="I578" s="160">
        <v>0</v>
      </c>
      <c r="J578" s="160">
        <v>0</v>
      </c>
      <c r="K578" s="160">
        <v>0</v>
      </c>
      <c r="L578" s="160">
        <v>0</v>
      </c>
      <c r="M578" s="160">
        <v>0</v>
      </c>
      <c r="N578" s="160">
        <v>0</v>
      </c>
      <c r="O578" s="160">
        <v>0</v>
      </c>
      <c r="AH578" s="6" t="s">
        <v>71</v>
      </c>
    </row>
    <row r="579" spans="1:34">
      <c r="A579" s="159" t="s">
        <v>2376</v>
      </c>
      <c r="B579" s="155" t="s">
        <v>2377</v>
      </c>
      <c r="C579" s="160">
        <v>0</v>
      </c>
      <c r="D579" s="160">
        <v>0</v>
      </c>
      <c r="E579" s="160">
        <v>0</v>
      </c>
      <c r="F579" s="160">
        <v>0</v>
      </c>
      <c r="G579" s="160">
        <v>0</v>
      </c>
      <c r="H579" s="160">
        <v>0</v>
      </c>
      <c r="I579" s="160">
        <v>0</v>
      </c>
      <c r="J579" s="160">
        <v>0</v>
      </c>
      <c r="K579" s="160">
        <v>0</v>
      </c>
      <c r="L579" s="160">
        <v>0</v>
      </c>
      <c r="M579" s="160">
        <v>0</v>
      </c>
      <c r="N579" s="160">
        <v>0</v>
      </c>
      <c r="O579" s="160">
        <v>0</v>
      </c>
      <c r="AH579" s="6" t="s">
        <v>71</v>
      </c>
    </row>
    <row r="580" spans="1:34">
      <c r="A580" s="159" t="s">
        <v>2378</v>
      </c>
      <c r="B580" s="155" t="s">
        <v>2379</v>
      </c>
      <c r="C580" s="160">
        <v>0</v>
      </c>
      <c r="D580" s="160">
        <v>0</v>
      </c>
      <c r="E580" s="160">
        <v>0</v>
      </c>
      <c r="F580" s="160">
        <v>0</v>
      </c>
      <c r="G580" s="160">
        <v>0</v>
      </c>
      <c r="H580" s="160">
        <v>0</v>
      </c>
      <c r="I580" s="160">
        <v>0</v>
      </c>
      <c r="J580" s="160">
        <v>0</v>
      </c>
      <c r="K580" s="160">
        <v>0</v>
      </c>
      <c r="L580" s="160">
        <v>0</v>
      </c>
      <c r="M580" s="160">
        <v>0</v>
      </c>
      <c r="N580" s="160">
        <v>0</v>
      </c>
      <c r="O580" s="160">
        <v>0</v>
      </c>
      <c r="AH580" s="6" t="s">
        <v>71</v>
      </c>
    </row>
    <row r="581" spans="1:34">
      <c r="A581" s="159" t="s">
        <v>2380</v>
      </c>
      <c r="B581" s="155" t="s">
        <v>2381</v>
      </c>
      <c r="C581" s="160">
        <v>0</v>
      </c>
      <c r="D581" s="160">
        <v>0</v>
      </c>
      <c r="E581" s="160">
        <v>0</v>
      </c>
      <c r="F581" s="160">
        <v>0</v>
      </c>
      <c r="G581" s="160">
        <v>0</v>
      </c>
      <c r="H581" s="160">
        <v>0</v>
      </c>
      <c r="I581" s="160">
        <v>0</v>
      </c>
      <c r="J581" s="160">
        <v>0</v>
      </c>
      <c r="K581" s="160">
        <v>0</v>
      </c>
      <c r="L581" s="160">
        <v>0</v>
      </c>
      <c r="M581" s="160">
        <v>0</v>
      </c>
      <c r="N581" s="160">
        <v>0</v>
      </c>
      <c r="O581" s="160">
        <v>0</v>
      </c>
      <c r="AH581" s="6" t="s">
        <v>71</v>
      </c>
    </row>
    <row r="582" spans="1:34">
      <c r="A582" s="159" t="s">
        <v>2382</v>
      </c>
      <c r="B582" s="155" t="s">
        <v>2383</v>
      </c>
      <c r="C582" s="160">
        <v>0</v>
      </c>
      <c r="D582" s="160">
        <v>0</v>
      </c>
      <c r="E582" s="160">
        <v>0</v>
      </c>
      <c r="F582" s="160">
        <v>0</v>
      </c>
      <c r="G582" s="160">
        <v>0</v>
      </c>
      <c r="H582" s="160">
        <v>0</v>
      </c>
      <c r="I582" s="160">
        <v>0</v>
      </c>
      <c r="J582" s="160">
        <v>0</v>
      </c>
      <c r="K582" s="160">
        <v>0</v>
      </c>
      <c r="L582" s="160">
        <v>0</v>
      </c>
      <c r="M582" s="160">
        <v>0</v>
      </c>
      <c r="N582" s="160">
        <v>0</v>
      </c>
      <c r="O582" s="160">
        <v>0</v>
      </c>
      <c r="AH582" s="6" t="s">
        <v>71</v>
      </c>
    </row>
    <row r="583" spans="1:34">
      <c r="A583" s="159" t="s">
        <v>2384</v>
      </c>
      <c r="B583" s="155" t="s">
        <v>2385</v>
      </c>
      <c r="C583" s="160">
        <v>0</v>
      </c>
      <c r="D583" s="160">
        <v>0</v>
      </c>
      <c r="E583" s="160">
        <v>0</v>
      </c>
      <c r="F583" s="160">
        <v>0</v>
      </c>
      <c r="G583" s="160">
        <v>0</v>
      </c>
      <c r="H583" s="160">
        <v>0</v>
      </c>
      <c r="I583" s="160">
        <v>0</v>
      </c>
      <c r="J583" s="160">
        <v>0</v>
      </c>
      <c r="K583" s="160">
        <v>0</v>
      </c>
      <c r="L583" s="160">
        <v>0</v>
      </c>
      <c r="M583" s="160">
        <v>0</v>
      </c>
      <c r="N583" s="160">
        <v>0</v>
      </c>
      <c r="O583" s="160">
        <v>0</v>
      </c>
      <c r="AH583" s="6" t="s">
        <v>71</v>
      </c>
    </row>
    <row r="584" spans="1:34">
      <c r="B584" s="157" t="s">
        <v>2363</v>
      </c>
      <c r="C584" s="161">
        <v>-175087.68</v>
      </c>
      <c r="D584" s="161">
        <v>0</v>
      </c>
      <c r="E584" s="161">
        <v>163294</v>
      </c>
      <c r="F584" s="161">
        <v>51150</v>
      </c>
      <c r="G584" s="161">
        <v>0</v>
      </c>
      <c r="H584" s="161">
        <v>0</v>
      </c>
      <c r="I584" s="161">
        <v>0</v>
      </c>
      <c r="J584" s="161">
        <v>0</v>
      </c>
      <c r="K584" s="161">
        <v>0</v>
      </c>
      <c r="L584" s="161">
        <v>0</v>
      </c>
      <c r="M584" s="161">
        <v>0</v>
      </c>
      <c r="N584" s="161">
        <v>0</v>
      </c>
      <c r="O584" s="161">
        <v>39356.320000000007</v>
      </c>
    </row>
    <row r="586" spans="1:34">
      <c r="A586" s="158" t="s">
        <v>1212</v>
      </c>
      <c r="B586" s="158"/>
      <c r="C586" s="158"/>
      <c r="D586" s="158"/>
      <c r="E586" s="158"/>
      <c r="F586" s="158"/>
      <c r="G586" s="158"/>
      <c r="H586" s="158"/>
      <c r="I586" s="158"/>
      <c r="J586" s="158"/>
      <c r="K586" s="158"/>
      <c r="L586" s="158"/>
      <c r="M586" s="158"/>
      <c r="N586" s="158"/>
      <c r="O586" s="158"/>
    </row>
    <row r="587" spans="1:34">
      <c r="A587" s="159" t="s">
        <v>2386</v>
      </c>
      <c r="B587" s="155" t="s">
        <v>2387</v>
      </c>
      <c r="C587" s="160">
        <v>485188</v>
      </c>
      <c r="D587" s="160">
        <v>0</v>
      </c>
      <c r="E587" s="160">
        <v>0</v>
      </c>
      <c r="F587" s="160">
        <v>0</v>
      </c>
      <c r="G587" s="160">
        <v>0</v>
      </c>
      <c r="H587" s="160">
        <v>0</v>
      </c>
      <c r="I587" s="160">
        <v>0</v>
      </c>
      <c r="J587" s="160">
        <v>0</v>
      </c>
      <c r="K587" s="160">
        <v>0</v>
      </c>
      <c r="L587" s="160">
        <v>0</v>
      </c>
      <c r="M587" s="160">
        <v>0</v>
      </c>
      <c r="N587" s="160">
        <v>0</v>
      </c>
      <c r="O587" s="160">
        <v>485188</v>
      </c>
    </row>
    <row r="588" spans="1:34">
      <c r="A588" s="159" t="s">
        <v>2388</v>
      </c>
      <c r="B588" s="155" t="s">
        <v>2389</v>
      </c>
      <c r="C588" s="160">
        <v>0</v>
      </c>
      <c r="D588" s="160">
        <v>0</v>
      </c>
      <c r="E588" s="160">
        <v>0</v>
      </c>
      <c r="F588" s="160">
        <v>0</v>
      </c>
      <c r="G588" s="160">
        <v>0</v>
      </c>
      <c r="H588" s="160">
        <v>0</v>
      </c>
      <c r="I588" s="160">
        <v>0</v>
      </c>
      <c r="J588" s="160">
        <v>0</v>
      </c>
      <c r="K588" s="160">
        <v>0</v>
      </c>
      <c r="L588" s="160">
        <v>0</v>
      </c>
      <c r="M588" s="160">
        <v>0</v>
      </c>
      <c r="N588" s="160">
        <v>0</v>
      </c>
      <c r="O588" s="160">
        <v>0</v>
      </c>
    </row>
    <row r="589" spans="1:34">
      <c r="A589" s="159" t="s">
        <v>2390</v>
      </c>
      <c r="B589" s="155" t="s">
        <v>2391</v>
      </c>
      <c r="C589" s="160">
        <v>0</v>
      </c>
      <c r="D589" s="160">
        <v>0</v>
      </c>
      <c r="E589" s="160">
        <v>0</v>
      </c>
      <c r="F589" s="160">
        <v>0</v>
      </c>
      <c r="G589" s="160">
        <v>0</v>
      </c>
      <c r="H589" s="160">
        <v>0</v>
      </c>
      <c r="I589" s="160">
        <v>0</v>
      </c>
      <c r="J589" s="160">
        <v>0</v>
      </c>
      <c r="K589" s="160">
        <v>0</v>
      </c>
      <c r="L589" s="160">
        <v>0</v>
      </c>
      <c r="M589" s="160">
        <v>0</v>
      </c>
      <c r="N589" s="160">
        <v>0</v>
      </c>
      <c r="O589" s="160">
        <v>0</v>
      </c>
    </row>
    <row r="590" spans="1:34">
      <c r="A590" s="159" t="s">
        <v>2392</v>
      </c>
      <c r="B590" s="155" t="s">
        <v>2393</v>
      </c>
      <c r="C590" s="160">
        <v>0</v>
      </c>
      <c r="D590" s="160">
        <v>0</v>
      </c>
      <c r="E590" s="160">
        <v>0</v>
      </c>
      <c r="F590" s="160">
        <v>0</v>
      </c>
      <c r="G590" s="160">
        <v>0</v>
      </c>
      <c r="H590" s="160">
        <v>0</v>
      </c>
      <c r="I590" s="160">
        <v>0</v>
      </c>
      <c r="J590" s="160">
        <v>0</v>
      </c>
      <c r="K590" s="160">
        <v>0</v>
      </c>
      <c r="L590" s="160">
        <v>0</v>
      </c>
      <c r="M590" s="160">
        <v>0</v>
      </c>
      <c r="N590" s="160">
        <v>0</v>
      </c>
      <c r="O590" s="160">
        <v>0</v>
      </c>
    </row>
    <row r="591" spans="1:34">
      <c r="B591" s="157" t="s">
        <v>1212</v>
      </c>
      <c r="C591" s="161">
        <v>485188</v>
      </c>
      <c r="D591" s="161">
        <v>0</v>
      </c>
      <c r="E591" s="161">
        <v>0</v>
      </c>
      <c r="F591" s="161">
        <v>0</v>
      </c>
      <c r="G591" s="161">
        <v>0</v>
      </c>
      <c r="H591" s="161">
        <v>0</v>
      </c>
      <c r="I591" s="161">
        <v>0</v>
      </c>
      <c r="J591" s="161">
        <v>0</v>
      </c>
      <c r="K591" s="161">
        <v>0</v>
      </c>
      <c r="L591" s="161">
        <v>0</v>
      </c>
      <c r="M591" s="161">
        <v>0</v>
      </c>
      <c r="N591" s="161">
        <v>0</v>
      </c>
      <c r="O591" s="161">
        <v>485188</v>
      </c>
    </row>
    <row r="593" spans="1:34">
      <c r="A593" s="158" t="s">
        <v>2394</v>
      </c>
      <c r="B593" s="158"/>
      <c r="C593" s="158"/>
      <c r="D593" s="158"/>
      <c r="E593" s="158"/>
      <c r="F593" s="158"/>
      <c r="G593" s="158"/>
      <c r="H593" s="158"/>
      <c r="I593" s="158"/>
      <c r="J593" s="158"/>
      <c r="K593" s="158"/>
      <c r="L593" s="158"/>
      <c r="M593" s="158"/>
      <c r="N593" s="158"/>
      <c r="O593" s="158"/>
    </row>
    <row r="594" spans="1:34">
      <c r="A594" s="159" t="s">
        <v>2395</v>
      </c>
      <c r="B594" s="155" t="s">
        <v>2396</v>
      </c>
      <c r="C594" s="160">
        <v>0</v>
      </c>
      <c r="D594" s="160">
        <v>0</v>
      </c>
      <c r="E594" s="160">
        <v>0</v>
      </c>
      <c r="F594" s="160">
        <v>0</v>
      </c>
      <c r="G594" s="160">
        <v>0</v>
      </c>
      <c r="H594" s="160">
        <v>0</v>
      </c>
      <c r="I594" s="160">
        <v>0</v>
      </c>
      <c r="J594" s="160">
        <v>0</v>
      </c>
      <c r="K594" s="160">
        <v>0</v>
      </c>
      <c r="L594" s="160">
        <v>0</v>
      </c>
      <c r="M594" s="160">
        <v>0</v>
      </c>
      <c r="N594" s="160">
        <v>0</v>
      </c>
      <c r="O594" s="160">
        <v>0</v>
      </c>
      <c r="AH594" s="6" t="s">
        <v>70</v>
      </c>
    </row>
    <row r="595" spans="1:34">
      <c r="A595" s="159" t="s">
        <v>2397</v>
      </c>
      <c r="B595" s="155" t="s">
        <v>19</v>
      </c>
      <c r="C595" s="160">
        <v>0</v>
      </c>
      <c r="D595" s="160">
        <v>0</v>
      </c>
      <c r="E595" s="160">
        <v>0</v>
      </c>
      <c r="F595" s="160">
        <v>0</v>
      </c>
      <c r="G595" s="160">
        <v>0</v>
      </c>
      <c r="H595" s="160">
        <v>0</v>
      </c>
      <c r="I595" s="160">
        <v>0</v>
      </c>
      <c r="J595" s="160">
        <v>0</v>
      </c>
      <c r="K595" s="160">
        <v>0</v>
      </c>
      <c r="L595" s="160">
        <v>0</v>
      </c>
      <c r="M595" s="160">
        <v>0</v>
      </c>
      <c r="N595" s="160">
        <v>0</v>
      </c>
      <c r="O595" s="160">
        <v>0</v>
      </c>
      <c r="AH595" s="6" t="s">
        <v>70</v>
      </c>
    </row>
    <row r="596" spans="1:34">
      <c r="A596" s="159" t="s">
        <v>2398</v>
      </c>
      <c r="B596" s="155" t="s">
        <v>2399</v>
      </c>
      <c r="C596" s="160">
        <v>0</v>
      </c>
      <c r="D596" s="160">
        <v>0</v>
      </c>
      <c r="E596" s="160">
        <v>0</v>
      </c>
      <c r="F596" s="160">
        <v>0</v>
      </c>
      <c r="G596" s="160">
        <v>0</v>
      </c>
      <c r="H596" s="160">
        <v>0</v>
      </c>
      <c r="I596" s="160">
        <v>0</v>
      </c>
      <c r="J596" s="160">
        <v>0</v>
      </c>
      <c r="K596" s="160">
        <v>0</v>
      </c>
      <c r="L596" s="160">
        <v>0</v>
      </c>
      <c r="M596" s="160">
        <v>0</v>
      </c>
      <c r="N596" s="160">
        <v>0</v>
      </c>
      <c r="O596" s="160">
        <v>0</v>
      </c>
      <c r="AH596" s="6" t="s">
        <v>70</v>
      </c>
    </row>
    <row r="597" spans="1:34">
      <c r="A597" s="159" t="s">
        <v>2400</v>
      </c>
      <c r="B597" s="155" t="s">
        <v>2401</v>
      </c>
      <c r="C597" s="160">
        <v>0</v>
      </c>
      <c r="D597" s="160">
        <v>0</v>
      </c>
      <c r="E597" s="160">
        <v>0</v>
      </c>
      <c r="F597" s="160">
        <v>0</v>
      </c>
      <c r="G597" s="160">
        <v>0</v>
      </c>
      <c r="H597" s="160">
        <v>0</v>
      </c>
      <c r="I597" s="160">
        <v>0</v>
      </c>
      <c r="J597" s="160">
        <v>0</v>
      </c>
      <c r="K597" s="160">
        <v>0</v>
      </c>
      <c r="L597" s="160">
        <v>0</v>
      </c>
      <c r="M597" s="160">
        <v>0</v>
      </c>
      <c r="N597" s="160">
        <v>0</v>
      </c>
      <c r="O597" s="160">
        <v>0</v>
      </c>
      <c r="AH597" s="6" t="s">
        <v>70</v>
      </c>
    </row>
    <row r="598" spans="1:34">
      <c r="A598" s="159" t="s">
        <v>2402</v>
      </c>
      <c r="B598" s="155" t="s">
        <v>2403</v>
      </c>
      <c r="C598" s="160">
        <v>0</v>
      </c>
      <c r="D598" s="160">
        <v>0</v>
      </c>
      <c r="E598" s="160">
        <v>0</v>
      </c>
      <c r="F598" s="160">
        <v>0</v>
      </c>
      <c r="G598" s="160">
        <v>0</v>
      </c>
      <c r="H598" s="160">
        <v>0</v>
      </c>
      <c r="I598" s="160">
        <v>0</v>
      </c>
      <c r="J598" s="160">
        <v>501</v>
      </c>
      <c r="K598" s="160">
        <v>10643</v>
      </c>
      <c r="L598" s="160">
        <v>167</v>
      </c>
      <c r="M598" s="160">
        <v>167</v>
      </c>
      <c r="N598" s="160">
        <v>167</v>
      </c>
      <c r="O598" s="160">
        <v>11645</v>
      </c>
      <c r="AH598" s="6" t="s">
        <v>70</v>
      </c>
    </row>
    <row r="599" spans="1:34">
      <c r="A599" s="159" t="s">
        <v>2404</v>
      </c>
      <c r="B599" s="155" t="s">
        <v>2405</v>
      </c>
      <c r="C599" s="160">
        <v>0</v>
      </c>
      <c r="D599" s="160">
        <v>0</v>
      </c>
      <c r="E599" s="160">
        <v>0</v>
      </c>
      <c r="F599" s="160">
        <v>0</v>
      </c>
      <c r="G599" s="160">
        <v>0</v>
      </c>
      <c r="H599" s="160">
        <v>0</v>
      </c>
      <c r="I599" s="160">
        <v>0</v>
      </c>
      <c r="J599" s="160">
        <v>0</v>
      </c>
      <c r="K599" s="160">
        <v>0</v>
      </c>
      <c r="L599" s="160">
        <v>0</v>
      </c>
      <c r="M599" s="160">
        <v>0</v>
      </c>
      <c r="N599" s="160">
        <v>0</v>
      </c>
      <c r="O599" s="160">
        <v>0</v>
      </c>
      <c r="AH599" s="6" t="s">
        <v>70</v>
      </c>
    </row>
    <row r="600" spans="1:34">
      <c r="A600" s="159" t="s">
        <v>2406</v>
      </c>
      <c r="B600" s="155" t="s">
        <v>2407</v>
      </c>
      <c r="C600" s="160">
        <v>3902.93</v>
      </c>
      <c r="D600" s="160">
        <v>3702.53</v>
      </c>
      <c r="E600" s="160">
        <v>3655.94</v>
      </c>
      <c r="F600" s="160">
        <v>3604.75</v>
      </c>
      <c r="G600" s="160">
        <v>3955.1</v>
      </c>
      <c r="H600" s="160">
        <v>4054.69</v>
      </c>
      <c r="I600" s="160">
        <v>4080.42</v>
      </c>
      <c r="J600" s="160">
        <v>3694.56</v>
      </c>
      <c r="K600" s="160">
        <v>4018.07</v>
      </c>
      <c r="L600" s="160">
        <v>4050.01</v>
      </c>
      <c r="M600" s="160">
        <v>3913.89</v>
      </c>
      <c r="N600" s="160">
        <v>4001.77</v>
      </c>
      <c r="O600" s="160">
        <v>46634.66</v>
      </c>
      <c r="AH600" s="6" t="s">
        <v>69</v>
      </c>
    </row>
    <row r="601" spans="1:34">
      <c r="A601" s="159" t="s">
        <v>2408</v>
      </c>
      <c r="B601" s="155" t="s">
        <v>2409</v>
      </c>
      <c r="C601" s="160">
        <v>0</v>
      </c>
      <c r="D601" s="160">
        <v>0</v>
      </c>
      <c r="E601" s="160">
        <v>0</v>
      </c>
      <c r="F601" s="160">
        <v>0</v>
      </c>
      <c r="G601" s="160">
        <v>0</v>
      </c>
      <c r="H601" s="160">
        <v>0</v>
      </c>
      <c r="I601" s="160">
        <v>0</v>
      </c>
      <c r="J601" s="160">
        <v>0</v>
      </c>
      <c r="K601" s="160">
        <v>0</v>
      </c>
      <c r="L601" s="160">
        <v>0</v>
      </c>
      <c r="M601" s="160">
        <v>0</v>
      </c>
      <c r="N601" s="160">
        <v>0</v>
      </c>
      <c r="O601" s="160">
        <v>0</v>
      </c>
      <c r="AH601" s="6" t="s">
        <v>70</v>
      </c>
    </row>
    <row r="602" spans="1:34">
      <c r="A602" s="159" t="s">
        <v>2410</v>
      </c>
      <c r="B602" s="155" t="s">
        <v>2411</v>
      </c>
      <c r="C602" s="160">
        <v>0</v>
      </c>
      <c r="D602" s="160">
        <v>0</v>
      </c>
      <c r="E602" s="160">
        <v>0</v>
      </c>
      <c r="F602" s="160">
        <v>0</v>
      </c>
      <c r="G602" s="160">
        <v>0</v>
      </c>
      <c r="H602" s="160">
        <v>0</v>
      </c>
      <c r="I602" s="160">
        <v>0</v>
      </c>
      <c r="J602" s="160">
        <v>0</v>
      </c>
      <c r="K602" s="160">
        <v>0</v>
      </c>
      <c r="L602" s="160">
        <v>0</v>
      </c>
      <c r="M602" s="160">
        <v>0</v>
      </c>
      <c r="N602" s="160">
        <v>0</v>
      </c>
      <c r="O602" s="160">
        <v>0</v>
      </c>
      <c r="AH602" s="6" t="s">
        <v>70</v>
      </c>
    </row>
    <row r="603" spans="1:34">
      <c r="A603" s="159" t="s">
        <v>2412</v>
      </c>
      <c r="B603" s="155" t="s">
        <v>2413</v>
      </c>
      <c r="C603" s="160">
        <v>0</v>
      </c>
      <c r="D603" s="160">
        <v>0</v>
      </c>
      <c r="E603" s="160">
        <v>0</v>
      </c>
      <c r="F603" s="160">
        <v>0</v>
      </c>
      <c r="G603" s="160">
        <v>0</v>
      </c>
      <c r="H603" s="160">
        <v>0</v>
      </c>
      <c r="I603" s="160">
        <v>0</v>
      </c>
      <c r="J603" s="160">
        <v>0</v>
      </c>
      <c r="K603" s="160">
        <v>0</v>
      </c>
      <c r="L603" s="160">
        <v>0</v>
      </c>
      <c r="M603" s="160">
        <v>0</v>
      </c>
      <c r="N603" s="160">
        <v>0</v>
      </c>
      <c r="O603" s="160">
        <v>0</v>
      </c>
      <c r="AH603" s="6" t="s">
        <v>70</v>
      </c>
    </row>
    <row r="604" spans="1:34">
      <c r="A604" s="159" t="s">
        <v>2414</v>
      </c>
      <c r="B604" s="155" t="s">
        <v>2415</v>
      </c>
      <c r="C604" s="160">
        <v>0</v>
      </c>
      <c r="D604" s="160">
        <v>0</v>
      </c>
      <c r="E604" s="160">
        <v>0</v>
      </c>
      <c r="F604" s="160">
        <v>0</v>
      </c>
      <c r="G604" s="160">
        <v>0</v>
      </c>
      <c r="H604" s="160">
        <v>0</v>
      </c>
      <c r="I604" s="160">
        <v>0</v>
      </c>
      <c r="J604" s="160">
        <v>0</v>
      </c>
      <c r="K604" s="160">
        <v>0</v>
      </c>
      <c r="L604" s="160">
        <v>0</v>
      </c>
      <c r="M604" s="160">
        <v>0</v>
      </c>
      <c r="N604" s="160">
        <v>0</v>
      </c>
      <c r="O604" s="160">
        <v>0</v>
      </c>
      <c r="AH604" s="6" t="s">
        <v>70</v>
      </c>
    </row>
    <row r="605" spans="1:34">
      <c r="A605" s="159" t="s">
        <v>2416</v>
      </c>
      <c r="B605" s="155" t="s">
        <v>2417</v>
      </c>
      <c r="C605" s="160">
        <v>0</v>
      </c>
      <c r="D605" s="160">
        <v>0</v>
      </c>
      <c r="E605" s="160">
        <v>0</v>
      </c>
      <c r="F605" s="160">
        <v>0</v>
      </c>
      <c r="G605" s="160">
        <v>0</v>
      </c>
      <c r="H605" s="160">
        <v>0</v>
      </c>
      <c r="I605" s="160">
        <v>0</v>
      </c>
      <c r="J605" s="160">
        <v>0</v>
      </c>
      <c r="K605" s="160">
        <v>0</v>
      </c>
      <c r="L605" s="160">
        <v>0</v>
      </c>
      <c r="M605" s="160">
        <v>0</v>
      </c>
      <c r="N605" s="160">
        <v>0</v>
      </c>
      <c r="O605" s="160">
        <v>0</v>
      </c>
      <c r="AH605" s="6" t="s">
        <v>70</v>
      </c>
    </row>
    <row r="606" spans="1:34">
      <c r="A606" s="159" t="s">
        <v>2418</v>
      </c>
      <c r="B606" s="155" t="s">
        <v>2419</v>
      </c>
      <c r="C606" s="160">
        <v>0</v>
      </c>
      <c r="D606" s="160">
        <v>0</v>
      </c>
      <c r="E606" s="160">
        <v>0</v>
      </c>
      <c r="F606" s="160">
        <v>0</v>
      </c>
      <c r="G606" s="160">
        <v>0</v>
      </c>
      <c r="H606" s="160">
        <v>0</v>
      </c>
      <c r="I606" s="160">
        <v>0</v>
      </c>
      <c r="J606" s="160">
        <v>0</v>
      </c>
      <c r="K606" s="160">
        <v>0</v>
      </c>
      <c r="L606" s="160">
        <v>0</v>
      </c>
      <c r="M606" s="160">
        <v>0</v>
      </c>
      <c r="N606" s="160">
        <v>0</v>
      </c>
      <c r="O606" s="160">
        <v>0</v>
      </c>
      <c r="AH606" s="6" t="s">
        <v>70</v>
      </c>
    </row>
    <row r="607" spans="1:34">
      <c r="A607" s="159" t="s">
        <v>2420</v>
      </c>
      <c r="B607" s="155" t="s">
        <v>2421</v>
      </c>
      <c r="C607" s="160">
        <v>0</v>
      </c>
      <c r="D607" s="160">
        <v>0</v>
      </c>
      <c r="E607" s="160">
        <v>0</v>
      </c>
      <c r="F607" s="160">
        <v>0</v>
      </c>
      <c r="G607" s="160">
        <v>0</v>
      </c>
      <c r="H607" s="160">
        <v>0</v>
      </c>
      <c r="I607" s="160">
        <v>0</v>
      </c>
      <c r="J607" s="160">
        <v>0</v>
      </c>
      <c r="K607" s="160">
        <v>0</v>
      </c>
      <c r="L607" s="160">
        <v>0</v>
      </c>
      <c r="M607" s="160">
        <v>0</v>
      </c>
      <c r="N607" s="160">
        <v>0</v>
      </c>
      <c r="O607" s="160">
        <v>0</v>
      </c>
      <c r="AH607" s="6" t="s">
        <v>70</v>
      </c>
    </row>
    <row r="608" spans="1:34">
      <c r="A608" s="159" t="s">
        <v>2422</v>
      </c>
      <c r="B608" s="155" t="s">
        <v>2387</v>
      </c>
      <c r="C608" s="160">
        <v>0</v>
      </c>
      <c r="D608" s="160">
        <v>0</v>
      </c>
      <c r="E608" s="160">
        <v>0</v>
      </c>
      <c r="F608" s="160">
        <v>0</v>
      </c>
      <c r="G608" s="160">
        <v>0</v>
      </c>
      <c r="H608" s="160">
        <v>0</v>
      </c>
      <c r="I608" s="160">
        <v>0</v>
      </c>
      <c r="J608" s="160">
        <v>0</v>
      </c>
      <c r="K608" s="160">
        <v>0</v>
      </c>
      <c r="L608" s="160">
        <v>0</v>
      </c>
      <c r="M608" s="160">
        <v>0</v>
      </c>
      <c r="N608" s="160">
        <v>0</v>
      </c>
      <c r="O608" s="160">
        <v>0</v>
      </c>
      <c r="AH608" s="6" t="s">
        <v>70</v>
      </c>
    </row>
    <row r="609" spans="1:34">
      <c r="A609" s="159" t="s">
        <v>2423</v>
      </c>
      <c r="B609" s="155" t="s">
        <v>2424</v>
      </c>
      <c r="C609" s="160">
        <v>0</v>
      </c>
      <c r="D609" s="160">
        <v>0</v>
      </c>
      <c r="E609" s="160">
        <v>0</v>
      </c>
      <c r="F609" s="160">
        <v>0</v>
      </c>
      <c r="G609" s="160">
        <v>0</v>
      </c>
      <c r="H609" s="160">
        <v>0</v>
      </c>
      <c r="I609" s="160">
        <v>0</v>
      </c>
      <c r="J609" s="160">
        <v>0</v>
      </c>
      <c r="K609" s="160">
        <v>0</v>
      </c>
      <c r="L609" s="160">
        <v>0</v>
      </c>
      <c r="M609" s="160">
        <v>0</v>
      </c>
      <c r="N609" s="160">
        <v>0</v>
      </c>
      <c r="O609" s="160">
        <v>0</v>
      </c>
      <c r="AH609" s="6" t="s">
        <v>70</v>
      </c>
    </row>
    <row r="610" spans="1:34">
      <c r="A610" s="159" t="s">
        <v>2425</v>
      </c>
      <c r="B610" s="155" t="s">
        <v>2426</v>
      </c>
      <c r="C610" s="160">
        <v>0</v>
      </c>
      <c r="D610" s="160">
        <v>0</v>
      </c>
      <c r="E610" s="160">
        <v>0</v>
      </c>
      <c r="F610" s="160">
        <v>0</v>
      </c>
      <c r="G610" s="160">
        <v>0</v>
      </c>
      <c r="H610" s="160">
        <v>0</v>
      </c>
      <c r="I610" s="160">
        <v>0</v>
      </c>
      <c r="J610" s="160">
        <v>0</v>
      </c>
      <c r="K610" s="160">
        <v>0</v>
      </c>
      <c r="L610" s="160">
        <v>0</v>
      </c>
      <c r="M610" s="160">
        <v>0</v>
      </c>
      <c r="N610" s="160">
        <v>0</v>
      </c>
      <c r="O610" s="160">
        <v>0</v>
      </c>
      <c r="AH610" s="6" t="s">
        <v>70</v>
      </c>
    </row>
    <row r="611" spans="1:34">
      <c r="A611" s="159" t="s">
        <v>2427</v>
      </c>
      <c r="B611" s="155" t="s">
        <v>2428</v>
      </c>
      <c r="C611" s="160">
        <v>0</v>
      </c>
      <c r="D611" s="160">
        <v>0</v>
      </c>
      <c r="E611" s="160">
        <v>0</v>
      </c>
      <c r="F611" s="160">
        <v>0</v>
      </c>
      <c r="G611" s="160">
        <v>0</v>
      </c>
      <c r="H611" s="160">
        <v>0</v>
      </c>
      <c r="I611" s="160">
        <v>0</v>
      </c>
      <c r="J611" s="160">
        <v>0</v>
      </c>
      <c r="K611" s="160">
        <v>0</v>
      </c>
      <c r="L611" s="160">
        <v>0</v>
      </c>
      <c r="M611" s="160">
        <v>0</v>
      </c>
      <c r="N611" s="160">
        <v>0</v>
      </c>
      <c r="O611" s="160">
        <v>0</v>
      </c>
      <c r="AH611" s="6" t="s">
        <v>70</v>
      </c>
    </row>
    <row r="612" spans="1:34">
      <c r="A612" s="159" t="s">
        <v>2429</v>
      </c>
      <c r="B612" s="155" t="s">
        <v>2430</v>
      </c>
      <c r="C612" s="160">
        <v>0</v>
      </c>
      <c r="D612" s="160">
        <v>0</v>
      </c>
      <c r="E612" s="160">
        <v>0</v>
      </c>
      <c r="F612" s="160">
        <v>0</v>
      </c>
      <c r="G612" s="160">
        <v>0</v>
      </c>
      <c r="H612" s="160">
        <v>0</v>
      </c>
      <c r="I612" s="160">
        <v>0</v>
      </c>
      <c r="J612" s="160">
        <v>0</v>
      </c>
      <c r="K612" s="160">
        <v>0</v>
      </c>
      <c r="L612" s="160">
        <v>0</v>
      </c>
      <c r="M612" s="160">
        <v>0</v>
      </c>
      <c r="N612" s="160">
        <v>0</v>
      </c>
      <c r="O612" s="160">
        <v>0</v>
      </c>
      <c r="AH612" s="6" t="s">
        <v>70</v>
      </c>
    </row>
    <row r="613" spans="1:34">
      <c r="A613" s="159" t="s">
        <v>2431</v>
      </c>
      <c r="B613" s="155" t="s">
        <v>1308</v>
      </c>
      <c r="C613" s="160">
        <v>0</v>
      </c>
      <c r="D613" s="160">
        <v>0</v>
      </c>
      <c r="E613" s="160">
        <v>0</v>
      </c>
      <c r="F613" s="160">
        <v>0</v>
      </c>
      <c r="G613" s="160">
        <v>0</v>
      </c>
      <c r="H613" s="160">
        <v>0</v>
      </c>
      <c r="I613" s="160">
        <v>0</v>
      </c>
      <c r="J613" s="160">
        <v>0</v>
      </c>
      <c r="K613" s="160">
        <v>0</v>
      </c>
      <c r="L613" s="160">
        <v>0</v>
      </c>
      <c r="M613" s="160">
        <v>0</v>
      </c>
      <c r="N613" s="160">
        <v>0</v>
      </c>
      <c r="O613" s="160">
        <v>0</v>
      </c>
      <c r="AH613" s="6" t="s">
        <v>70</v>
      </c>
    </row>
    <row r="614" spans="1:34">
      <c r="A614" s="159" t="s">
        <v>2432</v>
      </c>
      <c r="B614" s="155" t="s">
        <v>2433</v>
      </c>
      <c r="C614" s="160">
        <v>0</v>
      </c>
      <c r="D614" s="160">
        <v>0</v>
      </c>
      <c r="E614" s="160">
        <v>0</v>
      </c>
      <c r="F614" s="160">
        <v>0</v>
      </c>
      <c r="G614" s="160">
        <v>0</v>
      </c>
      <c r="H614" s="160">
        <v>0</v>
      </c>
      <c r="I614" s="160">
        <v>0</v>
      </c>
      <c r="J614" s="160">
        <v>0</v>
      </c>
      <c r="K614" s="160">
        <v>0</v>
      </c>
      <c r="L614" s="160">
        <v>0</v>
      </c>
      <c r="M614" s="160">
        <v>0</v>
      </c>
      <c r="N614" s="160">
        <v>0</v>
      </c>
      <c r="O614" s="160">
        <v>0</v>
      </c>
      <c r="AH614" s="6" t="s">
        <v>70</v>
      </c>
    </row>
    <row r="615" spans="1:34">
      <c r="A615" s="159" t="s">
        <v>2434</v>
      </c>
      <c r="B615" s="155" t="s">
        <v>2435</v>
      </c>
      <c r="C615" s="160">
        <v>0</v>
      </c>
      <c r="D615" s="160">
        <v>0</v>
      </c>
      <c r="E615" s="160">
        <v>0</v>
      </c>
      <c r="F615" s="160">
        <v>0</v>
      </c>
      <c r="G615" s="160">
        <v>0</v>
      </c>
      <c r="H615" s="160">
        <v>0</v>
      </c>
      <c r="I615" s="160">
        <v>0</v>
      </c>
      <c r="J615" s="160">
        <v>0</v>
      </c>
      <c r="K615" s="160">
        <v>0</v>
      </c>
      <c r="L615" s="160">
        <v>0</v>
      </c>
      <c r="M615" s="160">
        <v>0</v>
      </c>
      <c r="N615" s="160">
        <v>0</v>
      </c>
      <c r="O615" s="160">
        <v>0</v>
      </c>
      <c r="AH615" s="6" t="s">
        <v>70</v>
      </c>
    </row>
    <row r="616" spans="1:34">
      <c r="A616" s="159" t="s">
        <v>2436</v>
      </c>
      <c r="B616" s="155" t="s">
        <v>83</v>
      </c>
      <c r="C616" s="160">
        <v>0</v>
      </c>
      <c r="D616" s="160">
        <v>0</v>
      </c>
      <c r="E616" s="160">
        <v>0</v>
      </c>
      <c r="F616" s="160">
        <v>0</v>
      </c>
      <c r="G616" s="160">
        <v>0</v>
      </c>
      <c r="H616" s="160">
        <v>0</v>
      </c>
      <c r="I616" s="160">
        <v>0</v>
      </c>
      <c r="J616" s="160">
        <v>0</v>
      </c>
      <c r="K616" s="160">
        <v>0</v>
      </c>
      <c r="L616" s="160">
        <v>0</v>
      </c>
      <c r="M616" s="160">
        <v>0</v>
      </c>
      <c r="N616" s="160">
        <v>0</v>
      </c>
      <c r="O616" s="160">
        <v>0</v>
      </c>
      <c r="AH616" s="6" t="s">
        <v>70</v>
      </c>
    </row>
    <row r="617" spans="1:34">
      <c r="A617" s="159" t="s">
        <v>2437</v>
      </c>
      <c r="B617" s="155" t="s">
        <v>2438</v>
      </c>
      <c r="C617" s="160">
        <v>0</v>
      </c>
      <c r="D617" s="160">
        <v>0</v>
      </c>
      <c r="E617" s="160">
        <v>0</v>
      </c>
      <c r="F617" s="160">
        <v>0</v>
      </c>
      <c r="G617" s="160">
        <v>0</v>
      </c>
      <c r="H617" s="160">
        <v>0</v>
      </c>
      <c r="I617" s="160">
        <v>0</v>
      </c>
      <c r="J617" s="160">
        <v>0</v>
      </c>
      <c r="K617" s="160">
        <v>0</v>
      </c>
      <c r="L617" s="160">
        <v>0</v>
      </c>
      <c r="M617" s="160">
        <v>0</v>
      </c>
      <c r="N617" s="160">
        <v>0</v>
      </c>
      <c r="O617" s="160">
        <v>0</v>
      </c>
      <c r="AH617" s="6" t="s">
        <v>70</v>
      </c>
    </row>
    <row r="618" spans="1:34">
      <c r="A618" s="159" t="s">
        <v>2439</v>
      </c>
      <c r="B618" s="155" t="s">
        <v>2440</v>
      </c>
      <c r="C618" s="160">
        <v>0</v>
      </c>
      <c r="D618" s="160">
        <v>0</v>
      </c>
      <c r="E618" s="160">
        <v>0</v>
      </c>
      <c r="F618" s="160">
        <v>0</v>
      </c>
      <c r="G618" s="160">
        <v>0</v>
      </c>
      <c r="H618" s="160">
        <v>0</v>
      </c>
      <c r="I618" s="160">
        <v>0</v>
      </c>
      <c r="J618" s="160">
        <v>0</v>
      </c>
      <c r="K618" s="160">
        <v>0</v>
      </c>
      <c r="L618" s="160">
        <v>0</v>
      </c>
      <c r="M618" s="160">
        <v>0</v>
      </c>
      <c r="N618" s="160">
        <v>0</v>
      </c>
      <c r="O618" s="160">
        <v>0</v>
      </c>
      <c r="AH618" s="6" t="s">
        <v>70</v>
      </c>
    </row>
    <row r="619" spans="1:34">
      <c r="A619" s="159" t="s">
        <v>2441</v>
      </c>
      <c r="B619" s="155" t="s">
        <v>2442</v>
      </c>
      <c r="C619" s="160">
        <v>0</v>
      </c>
      <c r="D619" s="160">
        <v>0</v>
      </c>
      <c r="E619" s="160">
        <v>0</v>
      </c>
      <c r="F619" s="160">
        <v>0</v>
      </c>
      <c r="G619" s="160">
        <v>0</v>
      </c>
      <c r="H619" s="160">
        <v>0</v>
      </c>
      <c r="I619" s="160">
        <v>0</v>
      </c>
      <c r="J619" s="160">
        <v>0</v>
      </c>
      <c r="K619" s="160">
        <v>0</v>
      </c>
      <c r="L619" s="160">
        <v>0</v>
      </c>
      <c r="M619" s="160">
        <v>0</v>
      </c>
      <c r="N619" s="160">
        <v>0</v>
      </c>
      <c r="O619" s="160">
        <v>0</v>
      </c>
      <c r="AH619" s="6" t="s">
        <v>70</v>
      </c>
    </row>
    <row r="620" spans="1:34">
      <c r="A620" s="159" t="s">
        <v>2443</v>
      </c>
      <c r="B620" s="155" t="s">
        <v>2444</v>
      </c>
      <c r="C620" s="160">
        <v>0</v>
      </c>
      <c r="D620" s="160">
        <v>0</v>
      </c>
      <c r="E620" s="160">
        <v>0</v>
      </c>
      <c r="F620" s="160">
        <v>0</v>
      </c>
      <c r="G620" s="160">
        <v>0</v>
      </c>
      <c r="H620" s="160">
        <v>0</v>
      </c>
      <c r="I620" s="160">
        <v>0</v>
      </c>
      <c r="J620" s="160">
        <v>0</v>
      </c>
      <c r="K620" s="160">
        <v>0</v>
      </c>
      <c r="L620" s="160">
        <v>0</v>
      </c>
      <c r="M620" s="160">
        <v>0</v>
      </c>
      <c r="N620" s="160">
        <v>0</v>
      </c>
      <c r="O620" s="160">
        <v>0</v>
      </c>
      <c r="AH620" s="6" t="s">
        <v>70</v>
      </c>
    </row>
    <row r="621" spans="1:34">
      <c r="A621" s="159" t="s">
        <v>2445</v>
      </c>
      <c r="B621" s="155" t="s">
        <v>1402</v>
      </c>
      <c r="C621" s="160">
        <v>0</v>
      </c>
      <c r="D621" s="160">
        <v>0</v>
      </c>
      <c r="E621" s="160">
        <v>0</v>
      </c>
      <c r="F621" s="160">
        <v>0</v>
      </c>
      <c r="G621" s="160">
        <v>0</v>
      </c>
      <c r="H621" s="160">
        <v>0</v>
      </c>
      <c r="I621" s="160">
        <v>0</v>
      </c>
      <c r="J621" s="160">
        <v>0</v>
      </c>
      <c r="K621" s="160">
        <v>0</v>
      </c>
      <c r="L621" s="160">
        <v>0</v>
      </c>
      <c r="M621" s="160">
        <v>0</v>
      </c>
      <c r="N621" s="160">
        <v>0</v>
      </c>
      <c r="O621" s="160">
        <v>0</v>
      </c>
      <c r="AH621" s="6" t="s">
        <v>70</v>
      </c>
    </row>
    <row r="622" spans="1:34">
      <c r="A622" s="159" t="s">
        <v>2446</v>
      </c>
      <c r="B622" s="155" t="s">
        <v>2447</v>
      </c>
      <c r="C622" s="160">
        <v>0</v>
      </c>
      <c r="D622" s="160">
        <v>0</v>
      </c>
      <c r="E622" s="160">
        <v>0</v>
      </c>
      <c r="F622" s="160">
        <v>0</v>
      </c>
      <c r="G622" s="160">
        <v>0</v>
      </c>
      <c r="H622" s="160">
        <v>0</v>
      </c>
      <c r="I622" s="160">
        <v>0</v>
      </c>
      <c r="J622" s="160">
        <v>0</v>
      </c>
      <c r="K622" s="160">
        <v>0</v>
      </c>
      <c r="L622" s="160">
        <v>0</v>
      </c>
      <c r="M622" s="160">
        <v>0</v>
      </c>
      <c r="N622" s="160">
        <v>0</v>
      </c>
      <c r="O622" s="160">
        <v>0</v>
      </c>
      <c r="AH622" s="6" t="s">
        <v>70</v>
      </c>
    </row>
    <row r="623" spans="1:34">
      <c r="A623" s="159" t="s">
        <v>2448</v>
      </c>
      <c r="B623" s="155" t="s">
        <v>2449</v>
      </c>
      <c r="C623" s="160">
        <v>0</v>
      </c>
      <c r="D623" s="160">
        <v>0</v>
      </c>
      <c r="E623" s="160">
        <v>0</v>
      </c>
      <c r="F623" s="160">
        <v>0</v>
      </c>
      <c r="G623" s="160">
        <v>0</v>
      </c>
      <c r="H623" s="160">
        <v>0</v>
      </c>
      <c r="I623" s="160">
        <v>0</v>
      </c>
      <c r="J623" s="160">
        <v>0</v>
      </c>
      <c r="K623" s="160">
        <v>0</v>
      </c>
      <c r="L623" s="160">
        <v>0</v>
      </c>
      <c r="M623" s="160">
        <v>0</v>
      </c>
      <c r="N623" s="160">
        <v>0</v>
      </c>
      <c r="O623" s="160">
        <v>0</v>
      </c>
      <c r="AH623" s="6" t="s">
        <v>70</v>
      </c>
    </row>
    <row r="624" spans="1:34">
      <c r="A624" s="159" t="s">
        <v>2450</v>
      </c>
      <c r="B624" s="155" t="s">
        <v>2451</v>
      </c>
      <c r="C624" s="160">
        <v>0</v>
      </c>
      <c r="D624" s="160">
        <v>0</v>
      </c>
      <c r="E624" s="160">
        <v>0</v>
      </c>
      <c r="F624" s="160">
        <v>0</v>
      </c>
      <c r="G624" s="160">
        <v>0</v>
      </c>
      <c r="H624" s="160">
        <v>0</v>
      </c>
      <c r="I624" s="160">
        <v>0</v>
      </c>
      <c r="J624" s="160">
        <v>0</v>
      </c>
      <c r="K624" s="160">
        <v>0</v>
      </c>
      <c r="L624" s="160">
        <v>0</v>
      </c>
      <c r="M624" s="160">
        <v>0</v>
      </c>
      <c r="N624" s="160">
        <v>0</v>
      </c>
      <c r="O624" s="160">
        <v>0</v>
      </c>
      <c r="AH624" s="6" t="s">
        <v>70</v>
      </c>
    </row>
    <row r="625" spans="1:34">
      <c r="A625" s="159" t="s">
        <v>2452</v>
      </c>
      <c r="B625" s="155" t="s">
        <v>2453</v>
      </c>
      <c r="C625" s="160">
        <v>0</v>
      </c>
      <c r="D625" s="160">
        <v>0</v>
      </c>
      <c r="E625" s="160">
        <v>0</v>
      </c>
      <c r="F625" s="160">
        <v>0</v>
      </c>
      <c r="G625" s="160">
        <v>0</v>
      </c>
      <c r="H625" s="160">
        <v>0</v>
      </c>
      <c r="I625" s="160">
        <v>0</v>
      </c>
      <c r="J625" s="160">
        <v>0</v>
      </c>
      <c r="K625" s="160">
        <v>0</v>
      </c>
      <c r="L625" s="160">
        <v>0</v>
      </c>
      <c r="M625" s="160">
        <v>0</v>
      </c>
      <c r="N625" s="160">
        <v>0</v>
      </c>
      <c r="O625" s="160">
        <v>0</v>
      </c>
      <c r="AH625" s="6" t="s">
        <v>70</v>
      </c>
    </row>
    <row r="626" spans="1:34">
      <c r="A626" s="159" t="s">
        <v>2454</v>
      </c>
      <c r="B626" s="155" t="s">
        <v>2455</v>
      </c>
      <c r="C626" s="160">
        <v>0</v>
      </c>
      <c r="D626" s="160">
        <v>0</v>
      </c>
      <c r="E626" s="160">
        <v>0</v>
      </c>
      <c r="F626" s="160">
        <v>262.5</v>
      </c>
      <c r="G626" s="160">
        <v>7225</v>
      </c>
      <c r="H626" s="160">
        <v>0</v>
      </c>
      <c r="I626" s="160">
        <v>0</v>
      </c>
      <c r="J626" s="160">
        <v>0</v>
      </c>
      <c r="K626" s="160">
        <v>0</v>
      </c>
      <c r="L626" s="160">
        <v>0</v>
      </c>
      <c r="M626" s="160">
        <v>0</v>
      </c>
      <c r="N626" s="160">
        <v>0</v>
      </c>
      <c r="O626" s="160">
        <v>7487.5</v>
      </c>
      <c r="AH626" s="6" t="s">
        <v>70</v>
      </c>
    </row>
    <row r="627" spans="1:34">
      <c r="A627" s="159" t="s">
        <v>2456</v>
      </c>
      <c r="B627" s="155" t="s">
        <v>1696</v>
      </c>
      <c r="C627" s="160">
        <v>0</v>
      </c>
      <c r="D627" s="160">
        <v>0</v>
      </c>
      <c r="E627" s="160">
        <v>0</v>
      </c>
      <c r="F627" s="160">
        <v>0</v>
      </c>
      <c r="G627" s="160">
        <v>0</v>
      </c>
      <c r="H627" s="160">
        <v>0</v>
      </c>
      <c r="I627" s="160">
        <v>0</v>
      </c>
      <c r="J627" s="160">
        <v>0</v>
      </c>
      <c r="K627" s="160">
        <v>66</v>
      </c>
      <c r="L627" s="160">
        <v>0</v>
      </c>
      <c r="M627" s="160">
        <v>0</v>
      </c>
      <c r="N627" s="160">
        <v>0</v>
      </c>
      <c r="O627" s="160">
        <v>66</v>
      </c>
      <c r="AH627" s="6" t="s">
        <v>70</v>
      </c>
    </row>
    <row r="628" spans="1:34">
      <c r="A628" s="159" t="s">
        <v>2457</v>
      </c>
      <c r="B628" s="155" t="s">
        <v>1702</v>
      </c>
      <c r="C628" s="160">
        <v>0</v>
      </c>
      <c r="D628" s="160">
        <v>0</v>
      </c>
      <c r="E628" s="160">
        <v>0</v>
      </c>
      <c r="F628" s="160">
        <v>0</v>
      </c>
      <c r="G628" s="160">
        <v>0</v>
      </c>
      <c r="H628" s="160">
        <v>0</v>
      </c>
      <c r="I628" s="160">
        <v>0</v>
      </c>
      <c r="J628" s="160">
        <v>0</v>
      </c>
      <c r="K628" s="160">
        <v>0</v>
      </c>
      <c r="L628" s="160">
        <v>0</v>
      </c>
      <c r="M628" s="160">
        <v>0</v>
      </c>
      <c r="N628" s="160">
        <v>0</v>
      </c>
      <c r="O628" s="160">
        <v>0</v>
      </c>
      <c r="AH628" s="6" t="s">
        <v>70</v>
      </c>
    </row>
    <row r="629" spans="1:34">
      <c r="A629" s="159" t="s">
        <v>2458</v>
      </c>
      <c r="B629" s="155" t="s">
        <v>2459</v>
      </c>
      <c r="C629" s="160">
        <v>0</v>
      </c>
      <c r="D629" s="160">
        <v>0</v>
      </c>
      <c r="E629" s="160">
        <v>0</v>
      </c>
      <c r="F629" s="160">
        <v>0</v>
      </c>
      <c r="G629" s="160">
        <v>0</v>
      </c>
      <c r="H629" s="160">
        <v>0</v>
      </c>
      <c r="I629" s="160">
        <v>0</v>
      </c>
      <c r="J629" s="160">
        <v>0</v>
      </c>
      <c r="K629" s="160">
        <v>0</v>
      </c>
      <c r="L629" s="160">
        <v>0</v>
      </c>
      <c r="M629" s="160">
        <v>0</v>
      </c>
      <c r="N629" s="160">
        <v>0</v>
      </c>
      <c r="O629" s="160">
        <v>0</v>
      </c>
      <c r="AH629" s="6" t="s">
        <v>70</v>
      </c>
    </row>
    <row r="630" spans="1:34">
      <c r="A630" s="159" t="s">
        <v>2460</v>
      </c>
      <c r="B630" s="155" t="s">
        <v>2461</v>
      </c>
      <c r="C630" s="160">
        <v>0</v>
      </c>
      <c r="D630" s="160">
        <v>0</v>
      </c>
      <c r="E630" s="160">
        <v>0</v>
      </c>
      <c r="F630" s="160">
        <v>0</v>
      </c>
      <c r="G630" s="160">
        <v>0</v>
      </c>
      <c r="H630" s="160">
        <v>0</v>
      </c>
      <c r="I630" s="160">
        <v>0</v>
      </c>
      <c r="J630" s="160">
        <v>0</v>
      </c>
      <c r="K630" s="160">
        <v>0</v>
      </c>
      <c r="L630" s="160">
        <v>0</v>
      </c>
      <c r="M630" s="160">
        <v>0</v>
      </c>
      <c r="N630" s="160">
        <v>0</v>
      </c>
      <c r="O630" s="160">
        <v>0</v>
      </c>
      <c r="AH630" s="6" t="s">
        <v>70</v>
      </c>
    </row>
    <row r="631" spans="1:34">
      <c r="A631" s="159" t="s">
        <v>2462</v>
      </c>
      <c r="B631" s="155" t="s">
        <v>37</v>
      </c>
      <c r="C631" s="160">
        <v>0</v>
      </c>
      <c r="D631" s="160">
        <v>0</v>
      </c>
      <c r="E631" s="160">
        <v>0</v>
      </c>
      <c r="F631" s="160">
        <v>0</v>
      </c>
      <c r="G631" s="160">
        <v>0</v>
      </c>
      <c r="H631" s="160">
        <v>0</v>
      </c>
      <c r="I631" s="160">
        <v>0</v>
      </c>
      <c r="J631" s="160">
        <v>0</v>
      </c>
      <c r="K631" s="160">
        <v>0</v>
      </c>
      <c r="L631" s="160">
        <v>0</v>
      </c>
      <c r="M631" s="160">
        <v>0</v>
      </c>
      <c r="N631" s="160">
        <v>0</v>
      </c>
      <c r="O631" s="160">
        <v>0</v>
      </c>
      <c r="AH631" s="6" t="s">
        <v>70</v>
      </c>
    </row>
    <row r="632" spans="1:34">
      <c r="A632" s="159" t="s">
        <v>2463</v>
      </c>
      <c r="B632" s="155" t="s">
        <v>30</v>
      </c>
      <c r="C632" s="160">
        <v>0</v>
      </c>
      <c r="D632" s="160">
        <v>0</v>
      </c>
      <c r="E632" s="160">
        <v>0</v>
      </c>
      <c r="F632" s="160">
        <v>0</v>
      </c>
      <c r="G632" s="160">
        <v>0</v>
      </c>
      <c r="H632" s="160">
        <v>0</v>
      </c>
      <c r="I632" s="160">
        <v>0</v>
      </c>
      <c r="J632" s="160">
        <v>0</v>
      </c>
      <c r="K632" s="160">
        <v>0</v>
      </c>
      <c r="L632" s="160">
        <v>0</v>
      </c>
      <c r="M632" s="160">
        <v>0</v>
      </c>
      <c r="N632" s="160">
        <v>0</v>
      </c>
      <c r="O632" s="160">
        <v>0</v>
      </c>
      <c r="AH632" s="6" t="s">
        <v>70</v>
      </c>
    </row>
    <row r="633" spans="1:34">
      <c r="A633" s="159" t="s">
        <v>2464</v>
      </c>
      <c r="B633" s="155" t="s">
        <v>2465</v>
      </c>
      <c r="C633" s="160">
        <v>0</v>
      </c>
      <c r="D633" s="160">
        <v>0</v>
      </c>
      <c r="E633" s="160">
        <v>0</v>
      </c>
      <c r="F633" s="160">
        <v>0</v>
      </c>
      <c r="G633" s="160">
        <v>0</v>
      </c>
      <c r="H633" s="160">
        <v>0</v>
      </c>
      <c r="I633" s="160">
        <v>0</v>
      </c>
      <c r="J633" s="160">
        <v>0</v>
      </c>
      <c r="K633" s="160">
        <v>0</v>
      </c>
      <c r="L633" s="160">
        <v>0</v>
      </c>
      <c r="M633" s="160">
        <v>0</v>
      </c>
      <c r="N633" s="160">
        <v>0</v>
      </c>
      <c r="O633" s="160">
        <v>0</v>
      </c>
      <c r="AH633" s="6" t="s">
        <v>70</v>
      </c>
    </row>
    <row r="634" spans="1:34">
      <c r="A634" s="159" t="s">
        <v>2466</v>
      </c>
      <c r="B634" s="155" t="s">
        <v>2467</v>
      </c>
      <c r="C634" s="160">
        <v>0</v>
      </c>
      <c r="D634" s="160">
        <v>0</v>
      </c>
      <c r="E634" s="160">
        <v>0</v>
      </c>
      <c r="F634" s="160">
        <v>0</v>
      </c>
      <c r="G634" s="160">
        <v>0</v>
      </c>
      <c r="H634" s="160">
        <v>0</v>
      </c>
      <c r="I634" s="160">
        <v>0</v>
      </c>
      <c r="J634" s="160">
        <v>0</v>
      </c>
      <c r="K634" s="160">
        <v>0</v>
      </c>
      <c r="L634" s="160">
        <v>0</v>
      </c>
      <c r="M634" s="160">
        <v>0</v>
      </c>
      <c r="N634" s="160">
        <v>0</v>
      </c>
      <c r="O634" s="160">
        <v>0</v>
      </c>
      <c r="AH634" s="6" t="s">
        <v>70</v>
      </c>
    </row>
    <row r="635" spans="1:34">
      <c r="A635" s="159" t="s">
        <v>2468</v>
      </c>
      <c r="B635" s="155" t="s">
        <v>2469</v>
      </c>
      <c r="C635" s="160">
        <v>0</v>
      </c>
      <c r="D635" s="160">
        <v>0</v>
      </c>
      <c r="E635" s="160">
        <v>0</v>
      </c>
      <c r="F635" s="160">
        <v>0</v>
      </c>
      <c r="G635" s="160">
        <v>0</v>
      </c>
      <c r="H635" s="160">
        <v>0</v>
      </c>
      <c r="I635" s="160">
        <v>0</v>
      </c>
      <c r="J635" s="160">
        <v>0</v>
      </c>
      <c r="K635" s="160">
        <v>0</v>
      </c>
      <c r="L635" s="160">
        <v>0</v>
      </c>
      <c r="M635" s="160">
        <v>0</v>
      </c>
      <c r="N635" s="160">
        <v>0</v>
      </c>
      <c r="O635" s="160">
        <v>0</v>
      </c>
      <c r="AH635" s="6" t="s">
        <v>70</v>
      </c>
    </row>
    <row r="636" spans="1:34">
      <c r="A636" s="159" t="s">
        <v>2470</v>
      </c>
      <c r="B636" s="155" t="s">
        <v>2471</v>
      </c>
      <c r="C636" s="160">
        <v>0</v>
      </c>
      <c r="D636" s="160">
        <v>0</v>
      </c>
      <c r="E636" s="160">
        <v>0</v>
      </c>
      <c r="F636" s="160">
        <v>0</v>
      </c>
      <c r="G636" s="160">
        <v>0</v>
      </c>
      <c r="H636" s="160">
        <v>0</v>
      </c>
      <c r="I636" s="160">
        <v>0</v>
      </c>
      <c r="J636" s="160">
        <v>0</v>
      </c>
      <c r="K636" s="160">
        <v>0</v>
      </c>
      <c r="L636" s="160">
        <v>0</v>
      </c>
      <c r="M636" s="160">
        <v>0</v>
      </c>
      <c r="N636" s="160">
        <v>0</v>
      </c>
      <c r="O636" s="160">
        <v>0</v>
      </c>
      <c r="AH636" s="6" t="s">
        <v>70</v>
      </c>
    </row>
    <row r="637" spans="1:34">
      <c r="A637" s="159" t="s">
        <v>2472</v>
      </c>
      <c r="B637" s="155" t="s">
        <v>2473</v>
      </c>
      <c r="C637" s="160">
        <v>0</v>
      </c>
      <c r="D637" s="160">
        <v>0</v>
      </c>
      <c r="E637" s="160">
        <v>0</v>
      </c>
      <c r="F637" s="160">
        <v>0</v>
      </c>
      <c r="G637" s="160">
        <v>0</v>
      </c>
      <c r="H637" s="160">
        <v>0</v>
      </c>
      <c r="I637" s="160">
        <v>0</v>
      </c>
      <c r="J637" s="160">
        <v>0</v>
      </c>
      <c r="K637" s="160">
        <v>0</v>
      </c>
      <c r="L637" s="160">
        <v>0</v>
      </c>
      <c r="M637" s="160">
        <v>0</v>
      </c>
      <c r="N637" s="160">
        <v>0</v>
      </c>
      <c r="O637" s="160">
        <v>0</v>
      </c>
      <c r="AH637" s="6" t="s">
        <v>70</v>
      </c>
    </row>
    <row r="638" spans="1:34">
      <c r="A638" s="159" t="s">
        <v>2474</v>
      </c>
      <c r="B638" s="155" t="s">
        <v>2475</v>
      </c>
      <c r="C638" s="160">
        <v>0</v>
      </c>
      <c r="D638" s="160">
        <v>0</v>
      </c>
      <c r="E638" s="160">
        <v>0</v>
      </c>
      <c r="F638" s="160">
        <v>0</v>
      </c>
      <c r="G638" s="160">
        <v>0</v>
      </c>
      <c r="H638" s="160">
        <v>0</v>
      </c>
      <c r="I638" s="160">
        <v>0</v>
      </c>
      <c r="J638" s="160">
        <v>0</v>
      </c>
      <c r="K638" s="160">
        <v>0</v>
      </c>
      <c r="L638" s="160">
        <v>0</v>
      </c>
      <c r="M638" s="160">
        <v>0</v>
      </c>
      <c r="N638" s="160">
        <v>0</v>
      </c>
      <c r="O638" s="160">
        <v>0</v>
      </c>
      <c r="AH638" s="6" t="s">
        <v>70</v>
      </c>
    </row>
    <row r="639" spans="1:34">
      <c r="A639" s="159" t="s">
        <v>2476</v>
      </c>
      <c r="B639" s="155" t="s">
        <v>2477</v>
      </c>
      <c r="C639" s="160">
        <v>0</v>
      </c>
      <c r="D639" s="160">
        <v>0</v>
      </c>
      <c r="E639" s="160">
        <v>0</v>
      </c>
      <c r="F639" s="160">
        <v>0</v>
      </c>
      <c r="G639" s="160">
        <v>0</v>
      </c>
      <c r="H639" s="160">
        <v>0</v>
      </c>
      <c r="I639" s="160">
        <v>0</v>
      </c>
      <c r="J639" s="160">
        <v>0</v>
      </c>
      <c r="K639" s="160">
        <v>0</v>
      </c>
      <c r="L639" s="160">
        <v>0</v>
      </c>
      <c r="M639" s="160">
        <v>0</v>
      </c>
      <c r="N639" s="160">
        <v>0</v>
      </c>
      <c r="O639" s="160">
        <v>0</v>
      </c>
      <c r="AH639" s="6" t="s">
        <v>70</v>
      </c>
    </row>
    <row r="640" spans="1:34">
      <c r="A640" s="159" t="s">
        <v>2478</v>
      </c>
      <c r="B640" s="155" t="s">
        <v>65</v>
      </c>
      <c r="C640" s="160">
        <v>0</v>
      </c>
      <c r="D640" s="160">
        <v>0</v>
      </c>
      <c r="E640" s="160">
        <v>0</v>
      </c>
      <c r="F640" s="160">
        <v>0</v>
      </c>
      <c r="G640" s="160">
        <v>0</v>
      </c>
      <c r="H640" s="160">
        <v>0</v>
      </c>
      <c r="I640" s="160">
        <v>0</v>
      </c>
      <c r="J640" s="160">
        <v>0</v>
      </c>
      <c r="K640" s="160">
        <v>0</v>
      </c>
      <c r="L640" s="160">
        <v>0</v>
      </c>
      <c r="M640" s="160">
        <v>0</v>
      </c>
      <c r="N640" s="160">
        <v>0</v>
      </c>
      <c r="O640" s="160">
        <v>0</v>
      </c>
      <c r="AH640" s="6" t="s">
        <v>70</v>
      </c>
    </row>
    <row r="641" spans="1:34">
      <c r="A641" s="159" t="s">
        <v>2479</v>
      </c>
      <c r="B641" s="155" t="s">
        <v>2480</v>
      </c>
      <c r="C641" s="160">
        <v>0</v>
      </c>
      <c r="D641" s="160">
        <v>0</v>
      </c>
      <c r="E641" s="160">
        <v>0</v>
      </c>
      <c r="F641" s="160">
        <v>0</v>
      </c>
      <c r="G641" s="160">
        <v>0</v>
      </c>
      <c r="H641" s="160">
        <v>0</v>
      </c>
      <c r="I641" s="160">
        <v>0</v>
      </c>
      <c r="J641" s="160">
        <v>0</v>
      </c>
      <c r="K641" s="160">
        <v>0</v>
      </c>
      <c r="L641" s="160">
        <v>0</v>
      </c>
      <c r="M641" s="160">
        <v>0</v>
      </c>
      <c r="N641" s="160">
        <v>0</v>
      </c>
      <c r="O641" s="160">
        <v>0</v>
      </c>
      <c r="AH641" s="6" t="s">
        <v>70</v>
      </c>
    </row>
    <row r="642" spans="1:34">
      <c r="A642" s="159" t="s">
        <v>2481</v>
      </c>
      <c r="B642" s="155" t="s">
        <v>2482</v>
      </c>
      <c r="C642" s="160">
        <v>0</v>
      </c>
      <c r="D642" s="160">
        <v>0</v>
      </c>
      <c r="E642" s="160">
        <v>0</v>
      </c>
      <c r="F642" s="160">
        <v>0</v>
      </c>
      <c r="G642" s="160">
        <v>0</v>
      </c>
      <c r="H642" s="160">
        <v>0</v>
      </c>
      <c r="I642" s="160">
        <v>0</v>
      </c>
      <c r="J642" s="160">
        <v>0</v>
      </c>
      <c r="K642" s="160">
        <v>0</v>
      </c>
      <c r="L642" s="160">
        <v>0</v>
      </c>
      <c r="M642" s="160">
        <v>0</v>
      </c>
      <c r="N642" s="160">
        <v>0</v>
      </c>
      <c r="O642" s="160">
        <v>0</v>
      </c>
      <c r="AH642" s="6" t="s">
        <v>70</v>
      </c>
    </row>
    <row r="643" spans="1:34">
      <c r="A643" s="159" t="s">
        <v>2483</v>
      </c>
      <c r="B643" s="155" t="s">
        <v>2484</v>
      </c>
      <c r="C643" s="160">
        <v>0</v>
      </c>
      <c r="D643" s="160">
        <v>0</v>
      </c>
      <c r="E643" s="160">
        <v>0</v>
      </c>
      <c r="F643" s="160">
        <v>0</v>
      </c>
      <c r="G643" s="160">
        <v>0</v>
      </c>
      <c r="H643" s="160">
        <v>0</v>
      </c>
      <c r="I643" s="160">
        <v>0</v>
      </c>
      <c r="J643" s="160">
        <v>0</v>
      </c>
      <c r="K643" s="160">
        <v>0</v>
      </c>
      <c r="L643" s="160">
        <v>0</v>
      </c>
      <c r="M643" s="160">
        <v>0</v>
      </c>
      <c r="N643" s="160">
        <v>0</v>
      </c>
      <c r="O643" s="160">
        <v>0</v>
      </c>
      <c r="AH643" s="6" t="s">
        <v>70</v>
      </c>
    </row>
    <row r="644" spans="1:34">
      <c r="A644" s="159" t="s">
        <v>2485</v>
      </c>
      <c r="B644" s="155" t="s">
        <v>1608</v>
      </c>
      <c r="C644" s="160">
        <v>0</v>
      </c>
      <c r="D644" s="160">
        <v>0</v>
      </c>
      <c r="E644" s="160">
        <v>0</v>
      </c>
      <c r="F644" s="160">
        <v>0</v>
      </c>
      <c r="G644" s="160">
        <v>0</v>
      </c>
      <c r="H644" s="160">
        <v>0</v>
      </c>
      <c r="I644" s="160">
        <v>0</v>
      </c>
      <c r="J644" s="160">
        <v>0</v>
      </c>
      <c r="K644" s="160">
        <v>0</v>
      </c>
      <c r="L644" s="160">
        <v>0</v>
      </c>
      <c r="M644" s="160">
        <v>0</v>
      </c>
      <c r="N644" s="160">
        <v>0</v>
      </c>
      <c r="O644" s="160">
        <v>0</v>
      </c>
      <c r="AH644" s="6" t="s">
        <v>70</v>
      </c>
    </row>
    <row r="645" spans="1:34">
      <c r="A645" s="159" t="s">
        <v>2486</v>
      </c>
      <c r="B645" s="155" t="s">
        <v>2487</v>
      </c>
      <c r="C645" s="160">
        <v>0</v>
      </c>
      <c r="D645" s="160">
        <v>0</v>
      </c>
      <c r="E645" s="160">
        <v>0</v>
      </c>
      <c r="F645" s="160">
        <v>0</v>
      </c>
      <c r="G645" s="160">
        <v>0</v>
      </c>
      <c r="H645" s="160">
        <v>0</v>
      </c>
      <c r="I645" s="160">
        <v>0</v>
      </c>
      <c r="J645" s="160">
        <v>0</v>
      </c>
      <c r="K645" s="160">
        <v>0</v>
      </c>
      <c r="L645" s="160">
        <v>0</v>
      </c>
      <c r="M645" s="160">
        <v>0</v>
      </c>
      <c r="N645" s="160">
        <v>0</v>
      </c>
      <c r="O645" s="160">
        <v>0</v>
      </c>
      <c r="AH645" s="6" t="s">
        <v>70</v>
      </c>
    </row>
    <row r="646" spans="1:34">
      <c r="B646" s="157" t="s">
        <v>2394</v>
      </c>
      <c r="C646" s="161">
        <v>3902.93</v>
      </c>
      <c r="D646" s="161">
        <v>3702.53</v>
      </c>
      <c r="E646" s="161">
        <v>3655.94</v>
      </c>
      <c r="F646" s="161">
        <v>3867.25</v>
      </c>
      <c r="G646" s="161">
        <v>11180.1</v>
      </c>
      <c r="H646" s="161">
        <v>4054.69</v>
      </c>
      <c r="I646" s="161">
        <v>4080.42</v>
      </c>
      <c r="J646" s="161">
        <v>4195.5599999999995</v>
      </c>
      <c r="K646" s="161">
        <v>14727.07</v>
      </c>
      <c r="L646" s="161">
        <v>4217.01</v>
      </c>
      <c r="M646" s="161">
        <v>4080.89</v>
      </c>
      <c r="N646" s="161">
        <v>4168.7700000000004</v>
      </c>
      <c r="O646" s="161">
        <v>65833.16</v>
      </c>
    </row>
    <row r="648" spans="1:34">
      <c r="A648" s="158" t="s">
        <v>2488</v>
      </c>
      <c r="B648" s="158"/>
      <c r="C648" s="158"/>
      <c r="D648" s="158"/>
      <c r="E648" s="158"/>
      <c r="F648" s="158"/>
      <c r="G648" s="158"/>
      <c r="H648" s="158"/>
      <c r="I648" s="158"/>
      <c r="J648" s="158"/>
      <c r="K648" s="158"/>
      <c r="L648" s="158"/>
      <c r="M648" s="158"/>
      <c r="N648" s="158"/>
      <c r="O648" s="158"/>
    </row>
    <row r="649" spans="1:34">
      <c r="A649" s="159" t="s">
        <v>2489</v>
      </c>
      <c r="B649" s="155" t="s">
        <v>2490</v>
      </c>
      <c r="C649" s="160">
        <v>320465</v>
      </c>
      <c r="D649" s="160">
        <v>0</v>
      </c>
      <c r="E649" s="160">
        <v>0</v>
      </c>
      <c r="F649" s="160">
        <v>0</v>
      </c>
      <c r="G649" s="160">
        <v>0</v>
      </c>
      <c r="H649" s="160">
        <v>0</v>
      </c>
      <c r="I649" s="160">
        <v>0</v>
      </c>
      <c r="J649" s="160">
        <v>0</v>
      </c>
      <c r="K649" s="160">
        <v>0</v>
      </c>
      <c r="L649" s="160">
        <v>0</v>
      </c>
      <c r="M649" s="160">
        <v>0</v>
      </c>
      <c r="N649" s="160">
        <v>0</v>
      </c>
      <c r="O649" s="160">
        <v>320465</v>
      </c>
    </row>
    <row r="650" spans="1:34">
      <c r="B650" s="157" t="s">
        <v>2488</v>
      </c>
      <c r="C650" s="161">
        <v>320465</v>
      </c>
      <c r="D650" s="161">
        <v>0</v>
      </c>
      <c r="E650" s="161">
        <v>0</v>
      </c>
      <c r="F650" s="161">
        <v>0</v>
      </c>
      <c r="G650" s="161">
        <v>0</v>
      </c>
      <c r="H650" s="161">
        <v>0</v>
      </c>
      <c r="I650" s="161">
        <v>0</v>
      </c>
      <c r="J650" s="161">
        <v>0</v>
      </c>
      <c r="K650" s="161">
        <v>0</v>
      </c>
      <c r="L650" s="161">
        <v>0</v>
      </c>
      <c r="M650" s="161">
        <v>0</v>
      </c>
      <c r="N650" s="161">
        <v>0</v>
      </c>
      <c r="O650" s="161">
        <v>320465</v>
      </c>
    </row>
    <row r="652" spans="1:34">
      <c r="A652" s="158" t="s">
        <v>2491</v>
      </c>
      <c r="B652" s="158"/>
      <c r="C652" s="158"/>
      <c r="D652" s="158"/>
      <c r="E652" s="158"/>
      <c r="F652" s="158"/>
      <c r="G652" s="158"/>
      <c r="H652" s="158"/>
      <c r="I652" s="158"/>
      <c r="J652" s="158"/>
      <c r="K652" s="158"/>
      <c r="L652" s="158"/>
      <c r="M652" s="158"/>
      <c r="N652" s="158"/>
      <c r="O652" s="158"/>
    </row>
    <row r="653" spans="1:34">
      <c r="A653" s="159" t="s">
        <v>2492</v>
      </c>
      <c r="B653" s="155" t="s">
        <v>2493</v>
      </c>
      <c r="C653" s="160">
        <v>0</v>
      </c>
      <c r="D653" s="160">
        <v>0</v>
      </c>
      <c r="E653" s="160">
        <v>0</v>
      </c>
      <c r="F653" s="160">
        <v>0</v>
      </c>
      <c r="G653" s="160">
        <v>0</v>
      </c>
      <c r="H653" s="160">
        <v>0</v>
      </c>
      <c r="I653" s="160">
        <v>0</v>
      </c>
      <c r="J653" s="160">
        <v>0</v>
      </c>
      <c r="K653" s="160">
        <v>0</v>
      </c>
      <c r="L653" s="160">
        <v>0</v>
      </c>
      <c r="M653" s="160">
        <v>0</v>
      </c>
      <c r="N653" s="160">
        <v>0</v>
      </c>
      <c r="O653" s="160">
        <v>0</v>
      </c>
      <c r="AH653" s="6" t="s">
        <v>70</v>
      </c>
    </row>
    <row r="654" spans="1:34">
      <c r="B654" s="157" t="s">
        <v>2491</v>
      </c>
      <c r="C654" s="161">
        <v>0</v>
      </c>
      <c r="D654" s="161">
        <v>0</v>
      </c>
      <c r="E654" s="161">
        <v>0</v>
      </c>
      <c r="F654" s="161">
        <v>0</v>
      </c>
      <c r="G654" s="161">
        <v>0</v>
      </c>
      <c r="H654" s="161">
        <v>0</v>
      </c>
      <c r="I654" s="161">
        <v>0</v>
      </c>
      <c r="J654" s="161">
        <v>0</v>
      </c>
      <c r="K654" s="161">
        <v>0</v>
      </c>
      <c r="L654" s="161">
        <v>0</v>
      </c>
      <c r="M654" s="161">
        <v>0</v>
      </c>
      <c r="N654" s="161">
        <v>0</v>
      </c>
      <c r="O654" s="161">
        <v>0</v>
      </c>
    </row>
    <row r="656" spans="1:34">
      <c r="B656" s="157" t="s">
        <v>862</v>
      </c>
      <c r="C656" s="161">
        <v>488708</v>
      </c>
      <c r="D656" s="161">
        <v>92664.87999999999</v>
      </c>
      <c r="E656" s="161">
        <v>262502.81</v>
      </c>
      <c r="F656" s="161">
        <v>194145.01</v>
      </c>
      <c r="G656" s="161">
        <v>136742.68000000002</v>
      </c>
      <c r="H656" s="161">
        <v>116375.20999999999</v>
      </c>
      <c r="I656" s="161">
        <v>90405.96</v>
      </c>
      <c r="J656" s="161">
        <v>109827.52</v>
      </c>
      <c r="K656" s="161">
        <v>115322.66</v>
      </c>
      <c r="L656" s="161">
        <v>94081.769999999975</v>
      </c>
      <c r="M656" s="161">
        <v>114858.01</v>
      </c>
      <c r="N656" s="161">
        <v>94255.07</v>
      </c>
      <c r="O656" s="161">
        <v>1909889.58</v>
      </c>
    </row>
    <row r="658" spans="2:15" ht="15" thickBot="1">
      <c r="B658" s="157" t="s">
        <v>74</v>
      </c>
      <c r="C658" s="284">
        <v>-340372.94</v>
      </c>
      <c r="D658" s="284">
        <v>43516.020000000019</v>
      </c>
      <c r="E658" s="284">
        <v>-136042.75</v>
      </c>
      <c r="F658" s="284">
        <v>-68394.169999999955</v>
      </c>
      <c r="G658" s="284">
        <v>7430.1499999999487</v>
      </c>
      <c r="H658" s="284">
        <v>30037.539999999954</v>
      </c>
      <c r="I658" s="284">
        <v>55506.86999999993</v>
      </c>
      <c r="J658" s="284">
        <v>11520.42999999998</v>
      </c>
      <c r="K658" s="284">
        <v>21961.25999999998</v>
      </c>
      <c r="L658" s="284">
        <v>42266.679999999964</v>
      </c>
      <c r="M658" s="284">
        <v>12914.499999999978</v>
      </c>
      <c r="N658" s="284">
        <v>50123.899999999994</v>
      </c>
      <c r="O658" s="284">
        <v>-269532.51000000059</v>
      </c>
    </row>
  </sheetData>
  <pageMargins left="0.5" right="0.5" top="0.5" bottom="0.5" header="0.25" footer="0.25"/>
  <pageSetup orientation="landscape" r:id="rId1"/>
  <headerFooter>
    <oddHeader>&amp;L Income Statement Trailing 12</oddHeader>
    <oddFooter>&amp;L Page &amp;P of &amp;N &amp;R &amp;I Income Statement 3.9 generated03/26/2024 at 11:51am EDT&amp;I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9F5D-952A-4297-B2F8-BEAF83BCFFE5}">
  <sheetPr codeName="Sheet15">
    <tabColor theme="5" tint="0.39997558519241921"/>
  </sheetPr>
  <dimension ref="A1:S63"/>
  <sheetViews>
    <sheetView topLeftCell="A2" zoomScale="80" zoomScaleNormal="80" workbookViewId="0">
      <selection activeCell="N126" sqref="N126"/>
    </sheetView>
  </sheetViews>
  <sheetFormatPr defaultRowHeight="14.5"/>
  <cols>
    <col min="1" max="1" width="25.36328125" bestFit="1" customWidth="1"/>
    <col min="2" max="14" width="12.54296875" customWidth="1"/>
    <col min="16" max="16" width="12.6328125" customWidth="1"/>
    <col min="17" max="17" width="20.6328125" bestFit="1" customWidth="1"/>
    <col min="18" max="18" width="10.36328125" bestFit="1" customWidth="1"/>
    <col min="19" max="19" width="12.453125" bestFit="1" customWidth="1"/>
  </cols>
  <sheetData>
    <row r="1" spans="1:19" ht="15" thickBot="1">
      <c r="A1" s="2" t="s">
        <v>75</v>
      </c>
      <c r="B1" s="78" t="str">
        <f>'Sunrise on Bethany - Input'!C7</f>
        <v>Dec 2023</v>
      </c>
      <c r="C1" s="79" t="str">
        <f>'Sunrise on Bethany - Input'!D7</f>
        <v>Jan 2024</v>
      </c>
      <c r="D1" s="78" t="str">
        <f>'Sunrise on Bethany - Input'!E7</f>
        <v>Feb 2024</v>
      </c>
      <c r="E1" s="79" t="str">
        <f>'Sunrise on Bethany - Input'!F7</f>
        <v>Mar 2024</v>
      </c>
      <c r="F1" s="78" t="str">
        <f>'Sunrise on Bethany - Input'!G7</f>
        <v>Apr 2024</v>
      </c>
      <c r="G1" s="79" t="str">
        <f>'Sunrise on Bethany - Input'!H7</f>
        <v>May 2024</v>
      </c>
      <c r="H1" s="78" t="str">
        <f>'Sunrise on Bethany - Input'!I7</f>
        <v>Jun 2024</v>
      </c>
      <c r="I1" s="79" t="str">
        <f>'Sunrise on Bethany - Input'!J7</f>
        <v>Jul 2024</v>
      </c>
      <c r="J1" s="78" t="str">
        <f>'Sunrise on Bethany - Input'!K7</f>
        <v>Aug 2024</v>
      </c>
      <c r="K1" s="79" t="str">
        <f>'Sunrise on Bethany - Input'!L7</f>
        <v>Sep 2024</v>
      </c>
      <c r="L1" s="78" t="str">
        <f>'Sunrise on Bethany - Input'!M7</f>
        <v>Oct 2024</v>
      </c>
      <c r="M1" s="79" t="str">
        <f>'Sunrise on Bethany - Input'!N7</f>
        <v>Nov 2024</v>
      </c>
      <c r="N1" s="80" t="s">
        <v>76</v>
      </c>
      <c r="P1" s="6">
        <v>1000</v>
      </c>
    </row>
    <row r="2" spans="1:19" ht="15" thickTop="1">
      <c r="A2" s="296" t="s">
        <v>20</v>
      </c>
      <c r="B2" s="286">
        <f>SUMIFS('Sunrise on Bethany - Input'!C:C,'Sunrise on Bethany - Input'!$AH:$AH,'Sunrise on Bethany - CRES'!$A2)/$P$1</f>
        <v>204.53</v>
      </c>
      <c r="C2" s="287">
        <f>SUMIFS('Sunrise on Bethany - Input'!D:D,'Sunrise on Bethany - Input'!$AH:$AH,'Sunrise on Bethany - CRES'!$A2)/$P$1</f>
        <v>204.43</v>
      </c>
      <c r="D2" s="286">
        <f>SUMIFS('Sunrise on Bethany - Input'!E:E,'Sunrise on Bethany - Input'!$AH:$AH,'Sunrise on Bethany - CRES'!$A2)/$P$1</f>
        <v>201.4</v>
      </c>
      <c r="E2" s="287">
        <f>SUMIFS('Sunrise on Bethany - Input'!F:F,'Sunrise on Bethany - Input'!$AH:$AH,'Sunrise on Bethany - CRES'!$A2)/$P$1</f>
        <v>202.685</v>
      </c>
      <c r="F2" s="286">
        <f>SUMIFS('Sunrise on Bethany - Input'!G:G,'Sunrise on Bethany - Input'!$AH:$AH,'Sunrise on Bethany - CRES'!$A2)/$P$1</f>
        <v>201.86</v>
      </c>
      <c r="G2" s="287">
        <f>SUMIFS('Sunrise on Bethany - Input'!H:H,'Sunrise on Bethany - Input'!$AH:$AH,'Sunrise on Bethany - CRES'!$A2)/$P$1</f>
        <v>202.18</v>
      </c>
      <c r="H2" s="286">
        <f>SUMIFS('Sunrise on Bethany - Input'!I:I,'Sunrise on Bethany - Input'!$AH:$AH,'Sunrise on Bethany - CRES'!$A2)/$P$1</f>
        <v>204.26</v>
      </c>
      <c r="I2" s="287">
        <f>SUMIFS('Sunrise on Bethany - Input'!J:J,'Sunrise on Bethany - Input'!$AH:$AH,'Sunrise on Bethany - CRES'!$A2)/$P$1</f>
        <v>203.86600000000001</v>
      </c>
      <c r="J2" s="286">
        <f>SUMIFS('Sunrise on Bethany - Input'!K:K,'Sunrise on Bethany - Input'!$AH:$AH,'Sunrise on Bethany - CRES'!$A2)/$P$1</f>
        <v>203.529</v>
      </c>
      <c r="K2" s="287">
        <f>SUMIFS('Sunrise on Bethany - Input'!L:L,'Sunrise on Bethany - Input'!$AH:$AH,'Sunrise on Bethany - CRES'!$A2)/$P$1</f>
        <v>203.411</v>
      </c>
      <c r="L2" s="286">
        <f>SUMIFS('Sunrise on Bethany - Input'!M:M,'Sunrise on Bethany - Input'!$AH:$AH,'Sunrise on Bethany - CRES'!$A2)/$P$1</f>
        <v>201.149</v>
      </c>
      <c r="M2" s="287">
        <f>SUMIFS('Sunrise on Bethany - Input'!N:N,'Sunrise on Bethany - Input'!$AH:$AH,'Sunrise on Bethany - CRES'!$A2)/$P$1</f>
        <v>201.149</v>
      </c>
      <c r="N2" s="81">
        <f>SUM(B2:M2)</f>
        <v>2434.4490000000001</v>
      </c>
    </row>
    <row r="3" spans="1:19">
      <c r="A3" s="296" t="s">
        <v>21</v>
      </c>
      <c r="B3" s="286">
        <f>SUMIFS('Sunrise on Bethany - Input'!C:C,'Sunrise on Bethany - Input'!$AH:$AH,'Sunrise on Bethany - CRES'!$A3)/$P$1</f>
        <v>-10.198309999999999</v>
      </c>
      <c r="C3" s="287">
        <f>SUMIFS('Sunrise on Bethany - Input'!D:D,'Sunrise on Bethany - Input'!$AH:$AH,'Sunrise on Bethany - CRES'!$A3)/$P$1</f>
        <v>-7.3420299999999994</v>
      </c>
      <c r="D3" s="286">
        <f>SUMIFS('Sunrise on Bethany - Input'!E:E,'Sunrise on Bethany - Input'!$AH:$AH,'Sunrise on Bethany - CRES'!$A3)/$P$1</f>
        <v>-2.7700900000000002</v>
      </c>
      <c r="E3" s="287">
        <f>SUMIFS('Sunrise on Bethany - Input'!F:F,'Sunrise on Bethany - Input'!$AH:$AH,'Sunrise on Bethany - CRES'!$A3)/$P$1</f>
        <v>-2.2228600000000003</v>
      </c>
      <c r="F3" s="286">
        <f>SUMIFS('Sunrise on Bethany - Input'!G:G,'Sunrise on Bethany - Input'!$AH:$AH,'Sunrise on Bethany - CRES'!$A3)/$P$1</f>
        <v>-1.9902899999999999</v>
      </c>
      <c r="G3" s="287">
        <f>SUMIFS('Sunrise on Bethany - Input'!H:H,'Sunrise on Bethany - Input'!$AH:$AH,'Sunrise on Bethany - CRES'!$A3)/$P$1</f>
        <v>-1.7102899999999999</v>
      </c>
      <c r="H3" s="286">
        <f>SUMIFS('Sunrise on Bethany - Input'!I:I,'Sunrise on Bethany - Input'!$AH:$AH,'Sunrise on Bethany - CRES'!$A3)/$P$1</f>
        <v>-3.3778200000000003</v>
      </c>
      <c r="I3" s="287">
        <f>SUMIFS('Sunrise on Bethany - Input'!J:J,'Sunrise on Bethany - Input'!$AH:$AH,'Sunrise on Bethany - CRES'!$A3)/$P$1</f>
        <v>-3.6663200000000002</v>
      </c>
      <c r="J3" s="286">
        <f>SUMIFS('Sunrise on Bethany - Input'!K:K,'Sunrise on Bethany - Input'!$AH:$AH,'Sunrise on Bethany - CRES'!$A3)/$P$1</f>
        <v>-3.3054999999999999</v>
      </c>
      <c r="K3" s="287">
        <f>SUMIFS('Sunrise on Bethany - Input'!L:L,'Sunrise on Bethany - Input'!$AH:$AH,'Sunrise on Bethany - CRES'!$A3)/$P$1</f>
        <v>-2.7433400000000003</v>
      </c>
      <c r="L3" s="286">
        <f>SUMIFS('Sunrise on Bethany - Input'!M:M,'Sunrise on Bethany - Input'!$AH:$AH,'Sunrise on Bethany - CRES'!$A3)/$P$1</f>
        <v>-1.20726</v>
      </c>
      <c r="M3" s="287">
        <f>SUMIFS('Sunrise on Bethany - Input'!N:N,'Sunrise on Bethany - Input'!$AH:$AH,'Sunrise on Bethany - CRES'!$A3)/$P$1</f>
        <v>-1.25997</v>
      </c>
      <c r="N3" s="271">
        <f t="shared" ref="N3:N14" si="0">SUM(B3:M3)</f>
        <v>-41.794080000000008</v>
      </c>
    </row>
    <row r="4" spans="1:19">
      <c r="A4" s="297" t="s">
        <v>77</v>
      </c>
      <c r="B4" s="286">
        <f>SUM(B2:B3)</f>
        <v>194.33169000000001</v>
      </c>
      <c r="C4" s="287">
        <f t="shared" ref="C4:M4" si="1">SUM(C2:C3)</f>
        <v>197.08797000000001</v>
      </c>
      <c r="D4" s="286">
        <f t="shared" si="1"/>
        <v>198.62991</v>
      </c>
      <c r="E4" s="287">
        <f t="shared" si="1"/>
        <v>200.46214000000001</v>
      </c>
      <c r="F4" s="286">
        <f t="shared" si="1"/>
        <v>199.86971000000003</v>
      </c>
      <c r="G4" s="287">
        <f t="shared" si="1"/>
        <v>200.46971000000002</v>
      </c>
      <c r="H4" s="286">
        <f t="shared" si="1"/>
        <v>200.88217999999998</v>
      </c>
      <c r="I4" s="287">
        <f t="shared" si="1"/>
        <v>200.19968</v>
      </c>
      <c r="J4" s="286">
        <f t="shared" si="1"/>
        <v>200.2235</v>
      </c>
      <c r="K4" s="287">
        <f t="shared" si="1"/>
        <v>200.66766000000001</v>
      </c>
      <c r="L4" s="286">
        <f t="shared" si="1"/>
        <v>199.94174000000001</v>
      </c>
      <c r="M4" s="287">
        <f t="shared" si="1"/>
        <v>199.88902999999999</v>
      </c>
      <c r="N4" s="271">
        <f t="shared" si="0"/>
        <v>2392.6549199999999</v>
      </c>
    </row>
    <row r="5" spans="1:19">
      <c r="A5" s="296" t="s">
        <v>26</v>
      </c>
      <c r="B5" s="286">
        <f>SUMIFS('Sunrise on Bethany - Input'!C:C,'Sunrise on Bethany - Input'!$AH:$AH,'Sunrise on Bethany - CRES'!$A5)/$P$1</f>
        <v>-16.163340000000002</v>
      </c>
      <c r="C5" s="287">
        <f>SUMIFS('Sunrise on Bethany - Input'!D:D,'Sunrise on Bethany - Input'!$AH:$AH,'Sunrise on Bethany - CRES'!$A5)/$P$1</f>
        <v>-13.379350000000001</v>
      </c>
      <c r="D5" s="286">
        <f>SUMIFS('Sunrise on Bethany - Input'!E:E,'Sunrise on Bethany - Input'!$AH:$AH,'Sunrise on Bethany - CRES'!$A5)/$P$1</f>
        <v>-18.05904</v>
      </c>
      <c r="E5" s="287">
        <f>SUMIFS('Sunrise on Bethany - Input'!F:F,'Sunrise on Bethany - Input'!$AH:$AH,'Sunrise on Bethany - CRES'!$A5)/$P$1</f>
        <v>-19.99324</v>
      </c>
      <c r="F5" s="286">
        <f>SUMIFS('Sunrise on Bethany - Input'!G:G,'Sunrise on Bethany - Input'!$AH:$AH,'Sunrise on Bethany - CRES'!$A5)/$P$1</f>
        <v>-11.159219999999999</v>
      </c>
      <c r="G5" s="287">
        <f>SUMIFS('Sunrise on Bethany - Input'!H:H,'Sunrise on Bethany - Input'!$AH:$AH,'Sunrise on Bethany - CRES'!$A5)/$P$1</f>
        <v>-9.5175200000000011</v>
      </c>
      <c r="H5" s="286">
        <f>SUMIFS('Sunrise on Bethany - Input'!I:I,'Sunrise on Bethany - Input'!$AH:$AH,'Sunrise on Bethany - CRES'!$A5)/$P$1</f>
        <v>-10.775510000000001</v>
      </c>
      <c r="I5" s="287">
        <f>SUMIFS('Sunrise on Bethany - Input'!J:J,'Sunrise on Bethany - Input'!$AH:$AH,'Sunrise on Bethany - CRES'!$A5)/$P$1</f>
        <v>-14.847160000000001</v>
      </c>
      <c r="J5" s="286">
        <f>SUMIFS('Sunrise on Bethany - Input'!K:K,'Sunrise on Bethany - Input'!$AH:$AH,'Sunrise on Bethany - CRES'!$A5)/$P$1</f>
        <v>-12.62668</v>
      </c>
      <c r="K5" s="287">
        <f>SUMIFS('Sunrise on Bethany - Input'!L:L,'Sunrise on Bethany - Input'!$AH:$AH,'Sunrise on Bethany - CRES'!$A5)/$P$1</f>
        <v>-12.114240000000001</v>
      </c>
      <c r="L5" s="286">
        <f>SUMIFS('Sunrise on Bethany - Input'!M:M,'Sunrise on Bethany - Input'!$AH:$AH,'Sunrise on Bethany - CRES'!$A5)/$P$1</f>
        <v>-15.37161</v>
      </c>
      <c r="M5" s="287">
        <f>SUMIFS('Sunrise on Bethany - Input'!N:N,'Sunrise on Bethany - Input'!$AH:$AH,'Sunrise on Bethany - CRES'!$A5)/$P$1</f>
        <v>-10.64507</v>
      </c>
      <c r="N5" s="271">
        <f t="shared" si="0"/>
        <v>-164.65198000000001</v>
      </c>
    </row>
    <row r="6" spans="1:19">
      <c r="A6" s="296" t="s">
        <v>23</v>
      </c>
      <c r="B6" s="286">
        <f>SUMIFS('Sunrise on Bethany - Input'!C:C,'Sunrise on Bethany - Input'!$AH:$AH,'Sunrise on Bethany - CRES'!$A6)/$P$1</f>
        <v>-1.76</v>
      </c>
      <c r="C6" s="287">
        <f>SUMIFS('Sunrise on Bethany - Input'!D:D,'Sunrise on Bethany - Input'!$AH:$AH,'Sunrise on Bethany - CRES'!$A6)/$P$1</f>
        <v>-1.76</v>
      </c>
      <c r="D6" s="286">
        <f>SUMIFS('Sunrise on Bethany - Input'!E:E,'Sunrise on Bethany - Input'!$AH:$AH,'Sunrise on Bethany - CRES'!$A6)/$P$1</f>
        <v>-1.76</v>
      </c>
      <c r="E6" s="287">
        <f>SUMIFS('Sunrise on Bethany - Input'!F:F,'Sunrise on Bethany - Input'!$AH:$AH,'Sunrise on Bethany - CRES'!$A6)/$P$1</f>
        <v>-1.76</v>
      </c>
      <c r="F6" s="286">
        <f>SUMIFS('Sunrise on Bethany - Input'!G:G,'Sunrise on Bethany - Input'!$AH:$AH,'Sunrise on Bethany - CRES'!$A6)/$P$1</f>
        <v>-1.76</v>
      </c>
      <c r="G6" s="287">
        <f>SUMIFS('Sunrise on Bethany - Input'!H:H,'Sunrise on Bethany - Input'!$AH:$AH,'Sunrise on Bethany - CRES'!$A6)/$P$1</f>
        <v>-1.76</v>
      </c>
      <c r="H6" s="286">
        <f>SUMIFS('Sunrise on Bethany - Input'!I:I,'Sunrise on Bethany - Input'!$AH:$AH,'Sunrise on Bethany - CRES'!$A6)/$P$1</f>
        <v>-1.76</v>
      </c>
      <c r="I6" s="287">
        <f>SUMIFS('Sunrise on Bethany - Input'!J:J,'Sunrise on Bethany - Input'!$AH:$AH,'Sunrise on Bethany - CRES'!$A6)/$P$1</f>
        <v>-1.76</v>
      </c>
      <c r="J6" s="286">
        <f>SUMIFS('Sunrise on Bethany - Input'!K:K,'Sunrise on Bethany - Input'!$AH:$AH,'Sunrise on Bethany - CRES'!$A6)/$P$1</f>
        <v>-1.76</v>
      </c>
      <c r="K6" s="287">
        <f>SUMIFS('Sunrise on Bethany - Input'!L:L,'Sunrise on Bethany - Input'!$AH:$AH,'Sunrise on Bethany - CRES'!$A6)/$P$1</f>
        <v>-1.76</v>
      </c>
      <c r="L6" s="286">
        <f>SUMIFS('Sunrise on Bethany - Input'!M:M,'Sunrise on Bethany - Input'!$AH:$AH,'Sunrise on Bethany - CRES'!$A6)/$P$1</f>
        <v>-1.76</v>
      </c>
      <c r="M6" s="287">
        <f>SUMIFS('Sunrise on Bethany - Input'!N:N,'Sunrise on Bethany - Input'!$AH:$AH,'Sunrise on Bethany - CRES'!$A6)/$P$1</f>
        <v>-1.76</v>
      </c>
      <c r="N6" s="271">
        <f t="shared" si="0"/>
        <v>-21.120000000000005</v>
      </c>
    </row>
    <row r="7" spans="1:19">
      <c r="A7" s="296" t="s">
        <v>22</v>
      </c>
      <c r="B7" s="286">
        <f>SUMIFS('Sunrise on Bethany - Input'!C:C,'Sunrise on Bethany - Input'!$AH:$AH,'Sunrise on Bethany - CRES'!$A7)/$P$1</f>
        <v>0</v>
      </c>
      <c r="C7" s="287">
        <f>SUMIFS('Sunrise on Bethany - Input'!D:D,'Sunrise on Bethany - Input'!$AH:$AH,'Sunrise on Bethany - CRES'!$A7)/$P$1</f>
        <v>-2.4</v>
      </c>
      <c r="D7" s="286">
        <f>SUMIFS('Sunrise on Bethany - Input'!E:E,'Sunrise on Bethany - Input'!$AH:$AH,'Sunrise on Bethany - CRES'!$A7)/$P$1</f>
        <v>-2.5</v>
      </c>
      <c r="E7" s="287">
        <f>SUMIFS('Sunrise on Bethany - Input'!F:F,'Sunrise on Bethany - Input'!$AH:$AH,'Sunrise on Bethany - CRES'!$A7)/$P$1</f>
        <v>-10.010870000000001</v>
      </c>
      <c r="F7" s="286">
        <f>SUMIFS('Sunrise on Bethany - Input'!G:G,'Sunrise on Bethany - Input'!$AH:$AH,'Sunrise on Bethany - CRES'!$A7)/$P$1</f>
        <v>-2.5</v>
      </c>
      <c r="G7" s="287">
        <f>SUMIFS('Sunrise on Bethany - Input'!H:H,'Sunrise on Bethany - Input'!$AH:$AH,'Sunrise on Bethany - CRES'!$A7)/$P$1</f>
        <v>-2.5</v>
      </c>
      <c r="H7" s="286">
        <f>SUMIFS('Sunrise on Bethany - Input'!I:I,'Sunrise on Bethany - Input'!$AH:$AH,'Sunrise on Bethany - CRES'!$A7)/$P$1</f>
        <v>-2</v>
      </c>
      <c r="I7" s="287">
        <f>SUMIFS('Sunrise on Bethany - Input'!J:J,'Sunrise on Bethany - Input'!$AH:$AH,'Sunrise on Bethany - CRES'!$A7)/$P$1</f>
        <v>-1.9903200000000001</v>
      </c>
      <c r="J7" s="286">
        <f>SUMIFS('Sunrise on Bethany - Input'!K:K,'Sunrise on Bethany - Input'!$AH:$AH,'Sunrise on Bethany - CRES'!$A7)/$P$1</f>
        <v>-3.5249999999999999</v>
      </c>
      <c r="K7" s="287">
        <f>SUMIFS('Sunrise on Bethany - Input'!L:L,'Sunrise on Bethany - Input'!$AH:$AH,'Sunrise on Bethany - CRES'!$A7)/$P$1</f>
        <v>-4.75</v>
      </c>
      <c r="L7" s="286">
        <f>SUMIFS('Sunrise on Bethany - Input'!M:M,'Sunrise on Bethany - Input'!$AH:$AH,'Sunrise on Bethany - CRES'!$A7)/$P$1</f>
        <v>-3.8916500000000003</v>
      </c>
      <c r="M7" s="287">
        <f>SUMIFS('Sunrise on Bethany - Input'!N:N,'Sunrise on Bethany - Input'!$AH:$AH,'Sunrise on Bethany - CRES'!$A7)/$P$1</f>
        <v>-7.9493900000000002</v>
      </c>
      <c r="N7" s="271">
        <f t="shared" si="0"/>
        <v>-44.017230000000005</v>
      </c>
    </row>
    <row r="8" spans="1:19">
      <c r="A8" s="296" t="s">
        <v>27</v>
      </c>
      <c r="B8" s="286">
        <f>SUMIFS('Sunrise on Bethany - Input'!C:C,'Sunrise on Bethany - Input'!$AH:$AH,'Sunrise on Bethany - CRES'!$A8)/$P$1</f>
        <v>-4.4909999999999999E-2</v>
      </c>
      <c r="C8" s="287">
        <f>SUMIFS('Sunrise on Bethany - Input'!D:D,'Sunrise on Bethany - Input'!$AH:$AH,'Sunrise on Bethany - CRES'!$A8)/$P$1</f>
        <v>-10.219110000000001</v>
      </c>
      <c r="D8" s="286">
        <f>SUMIFS('Sunrise on Bethany - Input'!E:E,'Sunrise on Bethany - Input'!$AH:$AH,'Sunrise on Bethany - CRES'!$A8)/$P$1</f>
        <v>-6.4455200000000001</v>
      </c>
      <c r="E8" s="287">
        <f>SUMIFS('Sunrise on Bethany - Input'!F:F,'Sunrise on Bethany - Input'!$AH:$AH,'Sunrise on Bethany - CRES'!$A8)/$P$1</f>
        <v>-6.3175799999999995</v>
      </c>
      <c r="F8" s="286">
        <f>SUMIFS('Sunrise on Bethany - Input'!G:G,'Sunrise on Bethany - Input'!$AH:$AH,'Sunrise on Bethany - CRES'!$A8)/$P$1</f>
        <v>-2.0658300000000001</v>
      </c>
      <c r="G8" s="287">
        <f>SUMIFS('Sunrise on Bethany - Input'!H:H,'Sunrise on Bethany - Input'!$AH:$AH,'Sunrise on Bethany - CRES'!$A8)/$P$1</f>
        <v>-1.8046900000000001</v>
      </c>
      <c r="H8" s="286">
        <f>SUMIFS('Sunrise on Bethany - Input'!I:I,'Sunrise on Bethany - Input'!$AH:$AH,'Sunrise on Bethany - CRES'!$A8)/$P$1</f>
        <v>0</v>
      </c>
      <c r="I8" s="287">
        <f>SUMIFS('Sunrise on Bethany - Input'!J:J,'Sunrise on Bethany - Input'!$AH:$AH,'Sunrise on Bethany - CRES'!$A8)/$P$1</f>
        <v>-12.669270000000001</v>
      </c>
      <c r="J8" s="286">
        <f>SUMIFS('Sunrise on Bethany - Input'!K:K,'Sunrise on Bethany - Input'!$AH:$AH,'Sunrise on Bethany - CRES'!$A8)/$P$1</f>
        <v>-1.68512</v>
      </c>
      <c r="K8" s="287">
        <f>SUMIFS('Sunrise on Bethany - Input'!L:L,'Sunrise on Bethany - Input'!$AH:$AH,'Sunrise on Bethany - CRES'!$A8)/$P$1</f>
        <v>-4.6584300000000001</v>
      </c>
      <c r="L8" s="286">
        <f>SUMIFS('Sunrise on Bethany - Input'!M:M,'Sunrise on Bethany - Input'!$AH:$AH,'Sunrise on Bethany - CRES'!$A8)/$P$1</f>
        <v>-5.5842900000000002</v>
      </c>
      <c r="M8" s="287">
        <f>SUMIFS('Sunrise on Bethany - Input'!N:N,'Sunrise on Bethany - Input'!$AH:$AH,'Sunrise on Bethany - CRES'!$A8)/$P$1</f>
        <v>-1.9730300000000001</v>
      </c>
      <c r="N8" s="271">
        <f t="shared" si="0"/>
        <v>-53.467780000000012</v>
      </c>
    </row>
    <row r="9" spans="1:19">
      <c r="A9" s="296" t="s">
        <v>79</v>
      </c>
      <c r="B9" s="286">
        <f>SUMIFS('Sunrise on Bethany - Input'!C:C,'Sunrise on Bethany - Input'!$AH:$AH,'Sunrise on Bethany - CRES'!$A9)/$P$1</f>
        <v>0</v>
      </c>
      <c r="C9" s="287">
        <f>SUMIFS('Sunrise on Bethany - Input'!D:D,'Sunrise on Bethany - Input'!$AH:$AH,'Sunrise on Bethany - CRES'!$A9)/$P$1</f>
        <v>0</v>
      </c>
      <c r="D9" s="286">
        <f>SUMIFS('Sunrise on Bethany - Input'!E:E,'Sunrise on Bethany - Input'!$AH:$AH,'Sunrise on Bethany - CRES'!$A9)/$P$1</f>
        <v>0</v>
      </c>
      <c r="E9" s="287">
        <f>SUMIFS('Sunrise on Bethany - Input'!F:F,'Sunrise on Bethany - Input'!$AH:$AH,'Sunrise on Bethany - CRES'!$A9)/$P$1</f>
        <v>0</v>
      </c>
      <c r="F9" s="286">
        <f>SUMIFS('Sunrise on Bethany - Input'!G:G,'Sunrise on Bethany - Input'!$AH:$AH,'Sunrise on Bethany - CRES'!$A9)/$P$1</f>
        <v>3.1660000000000001E-2</v>
      </c>
      <c r="G9" s="287">
        <f>SUMIFS('Sunrise on Bethany - Input'!H:H,'Sunrise on Bethany - Input'!$AH:$AH,'Sunrise on Bethany - CRES'!$A9)/$P$1</f>
        <v>0.37206</v>
      </c>
      <c r="H9" s="286">
        <f>SUMIFS('Sunrise on Bethany - Input'!I:I,'Sunrise on Bethany - Input'!$AH:$AH,'Sunrise on Bethany - CRES'!$A9)/$P$1</f>
        <v>0.32665</v>
      </c>
      <c r="I9" s="287">
        <f>SUMIFS('Sunrise on Bethany - Input'!J:J,'Sunrise on Bethany - Input'!$AH:$AH,'Sunrise on Bethany - CRES'!$A9)/$P$1</f>
        <v>0.55000000000000004</v>
      </c>
      <c r="J9" s="286">
        <f>SUMIFS('Sunrise on Bethany - Input'!K:K,'Sunrise on Bethany - Input'!$AH:$AH,'Sunrise on Bethany - CRES'!$A9)/$P$1</f>
        <v>0.48870999999999998</v>
      </c>
      <c r="K9" s="287">
        <f>SUMIFS('Sunrise on Bethany - Input'!L:L,'Sunrise on Bethany - Input'!$AH:$AH,'Sunrise on Bethany - CRES'!$A9)/$P$1</f>
        <v>0.70240000000000002</v>
      </c>
      <c r="L9" s="286">
        <f>SUMIFS('Sunrise on Bethany - Input'!M:M,'Sunrise on Bethany - Input'!$AH:$AH,'Sunrise on Bethany - CRES'!$A9)/$P$1</f>
        <v>0.65248000000000006</v>
      </c>
      <c r="M9" s="287">
        <f>SUMIFS('Sunrise on Bethany - Input'!N:N,'Sunrise on Bethany - Input'!$AH:$AH,'Sunrise on Bethany - CRES'!$A9)/$P$1</f>
        <v>0.89739999999999998</v>
      </c>
      <c r="N9" s="271">
        <f t="shared" si="0"/>
        <v>4.0213600000000005</v>
      </c>
    </row>
    <row r="10" spans="1:19">
      <c r="A10" s="296" t="s">
        <v>36</v>
      </c>
      <c r="B10" s="286">
        <f>SUMIFS('Sunrise on Bethany - Input'!C:C,'Sunrise on Bethany - Input'!$AH:$AH,'Sunrise on Bethany - CRES'!$A10)/$P$1</f>
        <v>4.4542199999999994</v>
      </c>
      <c r="C10" s="287">
        <f>SUMIFS('Sunrise on Bethany - Input'!D:D,'Sunrise on Bethany - Input'!$AH:$AH,'Sunrise on Bethany - CRES'!$A10)/$P$1</f>
        <v>4.2003200000000005</v>
      </c>
      <c r="D10" s="286">
        <f>SUMIFS('Sunrise on Bethany - Input'!E:E,'Sunrise on Bethany - Input'!$AH:$AH,'Sunrise on Bethany - CRES'!$A10)/$P$1</f>
        <v>5.3535799999999991</v>
      </c>
      <c r="E10" s="287">
        <f>SUMIFS('Sunrise on Bethany - Input'!F:F,'Sunrise on Bethany - Input'!$AH:$AH,'Sunrise on Bethany - CRES'!$A10)/$P$1</f>
        <v>6.3793500000000005</v>
      </c>
      <c r="F10" s="286">
        <f>SUMIFS('Sunrise on Bethany - Input'!G:G,'Sunrise on Bethany - Input'!$AH:$AH,'Sunrise on Bethany - CRES'!$A10)/$P$1</f>
        <v>6.7327800000000018</v>
      </c>
      <c r="G10" s="287">
        <f>SUMIFS('Sunrise on Bethany - Input'!H:H,'Sunrise on Bethany - Input'!$AH:$AH,'Sunrise on Bethany - CRES'!$A10)/$P$1</f>
        <v>8.6648800000000001</v>
      </c>
      <c r="H10" s="286">
        <f>SUMIFS('Sunrise on Bethany - Input'!I:I,'Sunrise on Bethany - Input'!$AH:$AH,'Sunrise on Bethany - CRES'!$A10)/$P$1</f>
        <v>9.464319999999999</v>
      </c>
      <c r="I10" s="287">
        <f>SUMIFS('Sunrise on Bethany - Input'!J:J,'Sunrise on Bethany - Input'!$AH:$AH,'Sunrise on Bethany - CRES'!$A10)/$P$1</f>
        <v>9.3396199999999983</v>
      </c>
      <c r="J10" s="286">
        <f>SUMIFS('Sunrise on Bethany - Input'!K:K,'Sunrise on Bethany - Input'!$AH:$AH,'Sunrise on Bethany - CRES'!$A10)/$P$1</f>
        <v>10.80594</v>
      </c>
      <c r="K10" s="287">
        <f>SUMIFS('Sunrise on Bethany - Input'!L:L,'Sunrise on Bethany - Input'!$AH:$AH,'Sunrise on Bethany - CRES'!$A10)/$P$1</f>
        <v>12.193350000000002</v>
      </c>
      <c r="L10" s="286">
        <f>SUMIFS('Sunrise on Bethany - Input'!M:M,'Sunrise on Bethany - Input'!$AH:$AH,'Sunrise on Bethany - CRES'!$A10)/$P$1</f>
        <v>14.177250000000003</v>
      </c>
      <c r="M10" s="287">
        <f>SUMIFS('Sunrise on Bethany - Input'!N:N,'Sunrise on Bethany - Input'!$AH:$AH,'Sunrise on Bethany - CRES'!$A10)/$P$1</f>
        <v>15.912429999999999</v>
      </c>
      <c r="N10" s="271">
        <f t="shared" si="0"/>
        <v>107.67804</v>
      </c>
    </row>
    <row r="11" spans="1:19" ht="15" thickBot="1">
      <c r="A11" s="3" t="s">
        <v>31</v>
      </c>
      <c r="B11" s="82">
        <f>SUMIFS('Sunrise on Bethany - Input'!C:C,'Sunrise on Bethany - Input'!$AH:$AH,'Sunrise on Bethany - CRES'!$A11)/$P$1</f>
        <v>14.328710000000001</v>
      </c>
      <c r="C11" s="83">
        <f>SUMIFS('Sunrise on Bethany - Input'!D:D,'Sunrise on Bethany - Input'!$AH:$AH,'Sunrise on Bethany - CRES'!$A11)/$P$1</f>
        <v>11.596819999999999</v>
      </c>
      <c r="D11" s="82">
        <f>SUMIFS('Sunrise on Bethany - Input'!E:E,'Sunrise on Bethany - Input'!$AH:$AH,'Sunrise on Bethany - CRES'!$A11)/$P$1</f>
        <v>7.578009999999999</v>
      </c>
      <c r="E11" s="83">
        <f>SUMIFS('Sunrise on Bethany - Input'!F:F,'Sunrise on Bethany - Input'!$AH:$AH,'Sunrise on Bethany - CRES'!$A11)/$P$1</f>
        <v>11.477679999999999</v>
      </c>
      <c r="F11" s="82">
        <f>SUMIFS('Sunrise on Bethany - Input'!G:G,'Sunrise on Bethany - Input'!$AH:$AH,'Sunrise on Bethany - CRES'!$A11)/$P$1</f>
        <v>8.6058899999999987</v>
      </c>
      <c r="G11" s="83">
        <f>SUMIFS('Sunrise on Bethany - Input'!H:H,'Sunrise on Bethany - Input'!$AH:$AH,'Sunrise on Bethany - CRES'!$A11)/$P$1</f>
        <v>8.809899999999999</v>
      </c>
      <c r="H11" s="82">
        <f>SUMIFS('Sunrise on Bethany - Input'!I:I,'Sunrise on Bethany - Input'!$AH:$AH,'Sunrise on Bethany - CRES'!$A11)/$P$1</f>
        <v>7.8831499999999997</v>
      </c>
      <c r="I11" s="83">
        <f>SUMIFS('Sunrise on Bethany - Input'!J:J,'Sunrise on Bethany - Input'!$AH:$AH,'Sunrise on Bethany - CRES'!$A11)/$P$1</f>
        <v>5.905289999999999</v>
      </c>
      <c r="J11" s="82">
        <f>SUMIFS('Sunrise on Bethany - Input'!K:K,'Sunrise on Bethany - Input'!$AH:$AH,'Sunrise on Bethany - CRES'!$A11)/$P$1</f>
        <v>8.9823799999999991</v>
      </c>
      <c r="K11" s="83">
        <f>SUMIFS('Sunrise on Bethany - Input'!L:L,'Sunrise on Bethany - Input'!$AH:$AH,'Sunrise on Bethany - CRES'!$A11)/$P$1</f>
        <v>12.21968</v>
      </c>
      <c r="L11" s="82">
        <f>SUMIFS('Sunrise on Bethany - Input'!M:M,'Sunrise on Bethany - Input'!$AH:$AH,'Sunrise on Bethany - CRES'!$A11)/$P$1</f>
        <v>7.5307599999999999</v>
      </c>
      <c r="M11" s="83">
        <f>SUMIFS('Sunrise on Bethany - Input'!N:N,'Sunrise on Bethany - Input'!$AH:$AH,'Sunrise on Bethany - CRES'!$A11)/$P$1</f>
        <v>5.7169300000000005</v>
      </c>
      <c r="N11" s="272">
        <f t="shared" si="0"/>
        <v>110.63519999999998</v>
      </c>
    </row>
    <row r="12" spans="1:19" ht="15.5" thickTop="1" thickBot="1">
      <c r="A12" s="84" t="s">
        <v>78</v>
      </c>
      <c r="B12" s="52">
        <f>SUM(B4:B11)</f>
        <v>195.14637000000002</v>
      </c>
      <c r="C12" s="53">
        <f t="shared" ref="C12:M12" si="2">SUM(C4:C11)</f>
        <v>185.12665000000004</v>
      </c>
      <c r="D12" s="52">
        <f t="shared" si="2"/>
        <v>182.79694000000001</v>
      </c>
      <c r="E12" s="53">
        <f t="shared" si="2"/>
        <v>180.23748000000001</v>
      </c>
      <c r="F12" s="52">
        <f t="shared" si="2"/>
        <v>197.75498999999999</v>
      </c>
      <c r="G12" s="53">
        <f t="shared" si="2"/>
        <v>202.73434000000006</v>
      </c>
      <c r="H12" s="52">
        <f t="shared" si="2"/>
        <v>204.02078999999998</v>
      </c>
      <c r="I12" s="53">
        <f t="shared" si="2"/>
        <v>184.72784000000001</v>
      </c>
      <c r="J12" s="52">
        <f t="shared" si="2"/>
        <v>200.90373</v>
      </c>
      <c r="K12" s="53">
        <f t="shared" si="2"/>
        <v>202.50042000000005</v>
      </c>
      <c r="L12" s="52">
        <f t="shared" si="2"/>
        <v>195.69468000000001</v>
      </c>
      <c r="M12" s="53">
        <f t="shared" si="2"/>
        <v>200.0883</v>
      </c>
      <c r="N12" s="85">
        <f t="shared" si="0"/>
        <v>2331.7325300000002</v>
      </c>
    </row>
    <row r="13" spans="1:19" ht="15.5" thickTop="1" thickBot="1">
      <c r="A13" s="4" t="s">
        <v>1040</v>
      </c>
      <c r="B13" s="86"/>
      <c r="C13" s="87"/>
      <c r="D13" s="86"/>
      <c r="E13" s="87"/>
      <c r="F13" s="86"/>
      <c r="G13" s="87"/>
      <c r="H13" s="86"/>
      <c r="I13" s="87"/>
      <c r="J13" s="86"/>
      <c r="K13" s="87"/>
      <c r="L13" s="86"/>
      <c r="M13" s="87"/>
      <c r="N13" s="88">
        <f t="shared" si="0"/>
        <v>0</v>
      </c>
    </row>
    <row r="14" spans="1:19" ht="15.5" thickTop="1" thickBot="1">
      <c r="A14" s="84" t="s">
        <v>81</v>
      </c>
      <c r="B14" s="52">
        <f>SUM(B12:B13)</f>
        <v>195.14637000000002</v>
      </c>
      <c r="C14" s="53">
        <f t="shared" ref="C14:M14" si="3">SUM(C12:C13)</f>
        <v>185.12665000000004</v>
      </c>
      <c r="D14" s="52">
        <f t="shared" si="3"/>
        <v>182.79694000000001</v>
      </c>
      <c r="E14" s="53">
        <f t="shared" si="3"/>
        <v>180.23748000000001</v>
      </c>
      <c r="F14" s="52">
        <f t="shared" si="3"/>
        <v>197.75498999999999</v>
      </c>
      <c r="G14" s="53">
        <f t="shared" si="3"/>
        <v>202.73434000000006</v>
      </c>
      <c r="H14" s="52">
        <f t="shared" si="3"/>
        <v>204.02078999999998</v>
      </c>
      <c r="I14" s="53">
        <f t="shared" si="3"/>
        <v>184.72784000000001</v>
      </c>
      <c r="J14" s="52">
        <f t="shared" si="3"/>
        <v>200.90373</v>
      </c>
      <c r="K14" s="89">
        <f t="shared" si="3"/>
        <v>202.50042000000005</v>
      </c>
      <c r="L14" s="90">
        <f t="shared" si="3"/>
        <v>195.69468000000001</v>
      </c>
      <c r="M14" s="89">
        <f t="shared" si="3"/>
        <v>200.0883</v>
      </c>
      <c r="N14" s="85">
        <f t="shared" si="0"/>
        <v>2331.7325300000002</v>
      </c>
      <c r="O14" s="122"/>
      <c r="P14" s="121">
        <f>M14*1000</f>
        <v>200088.30000000002</v>
      </c>
      <c r="Q14" s="15">
        <f>M14*P1</f>
        <v>200088.30000000002</v>
      </c>
      <c r="R14" s="19">
        <f>'Sunrise on Bethany - Input'!N126</f>
        <v>200088.30000000002</v>
      </c>
      <c r="S14" s="15">
        <f>R14-Q14</f>
        <v>0</v>
      </c>
    </row>
    <row r="15" spans="1:19" ht="15" thickTop="1">
      <c r="A15" s="91"/>
      <c r="B15" s="54"/>
      <c r="C15" s="55"/>
      <c r="D15" s="54"/>
      <c r="E15" s="55"/>
      <c r="F15" s="54"/>
      <c r="G15" s="55"/>
      <c r="H15" s="54"/>
      <c r="I15" s="55"/>
      <c r="J15" s="54"/>
      <c r="K15" s="55"/>
      <c r="L15" s="54"/>
      <c r="M15" s="55"/>
      <c r="N15" s="55"/>
    </row>
    <row r="16" spans="1:19" ht="15" thickBot="1">
      <c r="A16" s="55"/>
      <c r="B16" s="78" t="str">
        <f>B1</f>
        <v>Dec 2023</v>
      </c>
      <c r="C16" s="79" t="str">
        <f t="shared" ref="C16:M16" si="4">C1</f>
        <v>Jan 2024</v>
      </c>
      <c r="D16" s="78" t="str">
        <f t="shared" si="4"/>
        <v>Feb 2024</v>
      </c>
      <c r="E16" s="79" t="str">
        <f t="shared" si="4"/>
        <v>Mar 2024</v>
      </c>
      <c r="F16" s="78" t="str">
        <f t="shared" si="4"/>
        <v>Apr 2024</v>
      </c>
      <c r="G16" s="79" t="str">
        <f t="shared" si="4"/>
        <v>May 2024</v>
      </c>
      <c r="H16" s="78" t="str">
        <f t="shared" si="4"/>
        <v>Jun 2024</v>
      </c>
      <c r="I16" s="79" t="str">
        <f t="shared" si="4"/>
        <v>Jul 2024</v>
      </c>
      <c r="J16" s="78" t="str">
        <f t="shared" si="4"/>
        <v>Aug 2024</v>
      </c>
      <c r="K16" s="79" t="str">
        <f t="shared" si="4"/>
        <v>Sep 2024</v>
      </c>
      <c r="L16" s="78" t="str">
        <f t="shared" si="4"/>
        <v>Oct 2024</v>
      </c>
      <c r="M16" s="79" t="str">
        <f t="shared" si="4"/>
        <v>Nov 2024</v>
      </c>
      <c r="N16" s="80" t="s">
        <v>76</v>
      </c>
      <c r="P16" s="6">
        <f>-1000</f>
        <v>-1000</v>
      </c>
    </row>
    <row r="17" spans="1:19" ht="15" thickTop="1">
      <c r="A17" s="296" t="s">
        <v>43</v>
      </c>
      <c r="B17" s="286">
        <f>SUMIFS('Sunrise on Bethany - Input'!C:C,'Sunrise on Bethany - Input'!$AH:$AH,'Sunrise on Bethany - CRES'!$A17)/$P$16</f>
        <v>-2.2120499999999996</v>
      </c>
      <c r="C17" s="287">
        <f>SUMIFS('Sunrise on Bethany - Input'!D:D,'Sunrise on Bethany - Input'!$AH:$AH,'Sunrise on Bethany - CRES'!$A17)/$P$16</f>
        <v>-3.7913299999999999</v>
      </c>
      <c r="D17" s="286">
        <f>SUMIFS('Sunrise on Bethany - Input'!E:E,'Sunrise on Bethany - Input'!$AH:$AH,'Sunrise on Bethany - CRES'!$A17)/$P$16</f>
        <v>-6.7196599999999993</v>
      </c>
      <c r="E17" s="287">
        <f>SUMIFS('Sunrise on Bethany - Input'!F:F,'Sunrise on Bethany - Input'!$AH:$AH,'Sunrise on Bethany - CRES'!$A17)/$P$16</f>
        <v>-4.9395199999999999</v>
      </c>
      <c r="F17" s="286">
        <f>SUMIFS('Sunrise on Bethany - Input'!G:G,'Sunrise on Bethany - Input'!$AH:$AH,'Sunrise on Bethany - CRES'!$A17)/$P$16</f>
        <v>-3.13001</v>
      </c>
      <c r="G17" s="287">
        <f>SUMIFS('Sunrise on Bethany - Input'!H:H,'Sunrise on Bethany - Input'!$AH:$AH,'Sunrise on Bethany - CRES'!$A17)/$P$16</f>
        <v>-2.50752</v>
      </c>
      <c r="H17" s="286">
        <f>SUMIFS('Sunrise on Bethany - Input'!I:I,'Sunrise on Bethany - Input'!$AH:$AH,'Sunrise on Bethany - CRES'!$A17)/$P$16</f>
        <v>-3.6770399999999999</v>
      </c>
      <c r="I17" s="287">
        <f>SUMIFS('Sunrise on Bethany - Input'!J:J,'Sunrise on Bethany - Input'!$AH:$AH,'Sunrise on Bethany - CRES'!$A17)/$P$16</f>
        <v>-6.8810799999999999</v>
      </c>
      <c r="J17" s="286">
        <f>SUMIFS('Sunrise on Bethany - Input'!K:K,'Sunrise on Bethany - Input'!$AH:$AH,'Sunrise on Bethany - CRES'!$A17)/$P$16</f>
        <v>-3.9868200000000003</v>
      </c>
      <c r="K17" s="287">
        <f>SUMIFS('Sunrise on Bethany - Input'!L:L,'Sunrise on Bethany - Input'!$AH:$AH,'Sunrise on Bethany - CRES'!$A17)/$P$16</f>
        <v>-5.0651999999999999</v>
      </c>
      <c r="L17" s="286">
        <f>SUMIFS('Sunrise on Bethany - Input'!M:M,'Sunrise on Bethany - Input'!$AH:$AH,'Sunrise on Bethany - CRES'!$A17)/$P$16</f>
        <v>-2.8519099999999997</v>
      </c>
      <c r="M17" s="287">
        <f>SUMIFS('Sunrise on Bethany - Input'!N:N,'Sunrise on Bethany - Input'!$AH:$AH,'Sunrise on Bethany - CRES'!$A17)/$P$16</f>
        <v>-2.9803000000000002</v>
      </c>
      <c r="N17" s="81">
        <f>SUM(B17:M17)</f>
        <v>-48.742439999999988</v>
      </c>
    </row>
    <row r="18" spans="1:19">
      <c r="A18" s="296" t="s">
        <v>51</v>
      </c>
      <c r="B18" s="286">
        <f>SUMIFS('Sunrise on Bethany - Input'!C:C,'Sunrise on Bethany - Input'!$AH:$AH,'Sunrise on Bethany - CRES'!$A18)/$P$16</f>
        <v>-5.3663699999999999</v>
      </c>
      <c r="C18" s="287">
        <f>SUMIFS('Sunrise on Bethany - Input'!D:D,'Sunrise on Bethany - Input'!$AH:$AH,'Sunrise on Bethany - CRES'!$A18)/$P$16</f>
        <v>-5.0911299999999997</v>
      </c>
      <c r="D18" s="286">
        <f>SUMIFS('Sunrise on Bethany - Input'!E:E,'Sunrise on Bethany - Input'!$AH:$AH,'Sunrise on Bethany - CRES'!$A18)/$P$16</f>
        <v>-5.0269200000000005</v>
      </c>
      <c r="E18" s="287">
        <f>SUMIFS('Sunrise on Bethany - Input'!F:F,'Sunrise on Bethany - Input'!$AH:$AH,'Sunrise on Bethany - CRES'!$A18)/$P$16</f>
        <v>-4.9565299999999999</v>
      </c>
      <c r="F18" s="286">
        <f>SUMIFS('Sunrise on Bethany - Input'!G:G,'Sunrise on Bethany - Input'!$AH:$AH,'Sunrise on Bethany - CRES'!$A18)/$P$16</f>
        <v>-5.4382600000000005</v>
      </c>
      <c r="G18" s="287">
        <f>SUMIFS('Sunrise on Bethany - Input'!H:H,'Sunrise on Bethany - Input'!$AH:$AH,'Sunrise on Bethany - CRES'!$A18)/$P$16</f>
        <v>-5.5751899999999992</v>
      </c>
      <c r="H18" s="286">
        <f>SUMIFS('Sunrise on Bethany - Input'!I:I,'Sunrise on Bethany - Input'!$AH:$AH,'Sunrise on Bethany - CRES'!$A18)/$P$16</f>
        <v>-5.6105700000000001</v>
      </c>
      <c r="I18" s="287">
        <f>SUMIFS('Sunrise on Bethany - Input'!J:J,'Sunrise on Bethany - Input'!$AH:$AH,'Sunrise on Bethany - CRES'!$A18)/$P$16</f>
        <v>-5.0800200000000002</v>
      </c>
      <c r="J18" s="286">
        <f>SUMIFS('Sunrise on Bethany - Input'!K:K,'Sunrise on Bethany - Input'!$AH:$AH,'Sunrise on Bethany - CRES'!$A18)/$P$16</f>
        <v>-5.5247000000000002</v>
      </c>
      <c r="K18" s="287">
        <f>SUMIFS('Sunrise on Bethany - Input'!L:L,'Sunrise on Bethany - Input'!$AH:$AH,'Sunrise on Bethany - CRES'!$A18)/$P$16</f>
        <v>-5.5687600000000002</v>
      </c>
      <c r="L18" s="286">
        <f>SUMIFS('Sunrise on Bethany - Input'!M:M,'Sunrise on Bethany - Input'!$AH:$AH,'Sunrise on Bethany - CRES'!$A18)/$P$16</f>
        <v>-5.3817500000000003</v>
      </c>
      <c r="M18" s="287">
        <f>SUMIFS('Sunrise on Bethany - Input'!N:N,'Sunrise on Bethany - Input'!$AH:$AH,'Sunrise on Bethany - CRES'!$A18)/$P$16</f>
        <v>-5.5024300000000004</v>
      </c>
      <c r="N18" s="271">
        <f t="shared" ref="N18:N32" si="5">SUM(B18:M18)</f>
        <v>-64.122630000000001</v>
      </c>
    </row>
    <row r="19" spans="1:19">
      <c r="A19" s="296" t="s">
        <v>40</v>
      </c>
      <c r="B19" s="286">
        <f>SUMIFS('Sunrise on Bethany - Input'!C:C,'Sunrise on Bethany - Input'!$AH:$AH,'Sunrise on Bethany - CRES'!$A19)/$P$16</f>
        <v>-12.897390000000001</v>
      </c>
      <c r="C19" s="287">
        <f>SUMIFS('Sunrise on Bethany - Input'!D:D,'Sunrise on Bethany - Input'!$AH:$AH,'Sunrise on Bethany - CRES'!$A19)/$P$16</f>
        <v>-10.536580000000001</v>
      </c>
      <c r="D19" s="286">
        <f>SUMIFS('Sunrise on Bethany - Input'!E:E,'Sunrise on Bethany - Input'!$AH:$AH,'Sunrise on Bethany - CRES'!$A19)/$P$16</f>
        <v>-14.850880000000002</v>
      </c>
      <c r="E19" s="287">
        <f>SUMIFS('Sunrise on Bethany - Input'!F:F,'Sunrise on Bethany - Input'!$AH:$AH,'Sunrise on Bethany - CRES'!$A19)/$P$16</f>
        <v>-15.544549999999999</v>
      </c>
      <c r="F19" s="286">
        <f>SUMIFS('Sunrise on Bethany - Input'!G:G,'Sunrise on Bethany - Input'!$AH:$AH,'Sunrise on Bethany - CRES'!$A19)/$P$16</f>
        <v>-15.4819</v>
      </c>
      <c r="G19" s="287">
        <f>SUMIFS('Sunrise on Bethany - Input'!H:H,'Sunrise on Bethany - Input'!$AH:$AH,'Sunrise on Bethany - CRES'!$A19)/$P$16</f>
        <v>-15.595699999999999</v>
      </c>
      <c r="H19" s="286">
        <f>SUMIFS('Sunrise on Bethany - Input'!I:I,'Sunrise on Bethany - Input'!$AH:$AH,'Sunrise on Bethany - CRES'!$A19)/$P$16</f>
        <v>-16.305419999999998</v>
      </c>
      <c r="I19" s="287">
        <f>SUMIFS('Sunrise on Bethany - Input'!J:J,'Sunrise on Bethany - Input'!$AH:$AH,'Sunrise on Bethany - CRES'!$A19)/$P$16</f>
        <v>-16.367899999999999</v>
      </c>
      <c r="J19" s="286">
        <f>SUMIFS('Sunrise on Bethany - Input'!K:K,'Sunrise on Bethany - Input'!$AH:$AH,'Sunrise on Bethany - CRES'!$A19)/$P$16</f>
        <v>-17.122509999999998</v>
      </c>
      <c r="K19" s="287">
        <f>SUMIFS('Sunrise on Bethany - Input'!L:L,'Sunrise on Bethany - Input'!$AH:$AH,'Sunrise on Bethany - CRES'!$A19)/$P$16</f>
        <v>-15.629620000000001</v>
      </c>
      <c r="L19" s="286">
        <f>SUMIFS('Sunrise on Bethany - Input'!M:M,'Sunrise on Bethany - Input'!$AH:$AH,'Sunrise on Bethany - CRES'!$A19)/$P$16</f>
        <v>-15.99526</v>
      </c>
      <c r="M19" s="287">
        <f>SUMIFS('Sunrise on Bethany - Input'!N:N,'Sunrise on Bethany - Input'!$AH:$AH,'Sunrise on Bethany - CRES'!$A19)/$P$16</f>
        <v>-15.669040000000001</v>
      </c>
      <c r="N19" s="271">
        <f t="shared" si="5"/>
        <v>-181.99674999999999</v>
      </c>
    </row>
    <row r="20" spans="1:19">
      <c r="A20" s="296" t="s">
        <v>64</v>
      </c>
      <c r="B20" s="286">
        <f>SUMIFS('Sunrise on Bethany - Input'!C:C,'Sunrise on Bethany - Input'!$AH:$AH,'Sunrise on Bethany - CRES'!$A20)/$P$16</f>
        <v>-4.4859099999999996</v>
      </c>
      <c r="C20" s="287">
        <f>SUMIFS('Sunrise on Bethany - Input'!D:D,'Sunrise on Bethany - Input'!$AH:$AH,'Sunrise on Bethany - CRES'!$A20)/$P$16</f>
        <v>-4.4859099999999996</v>
      </c>
      <c r="D20" s="286">
        <f>SUMIFS('Sunrise on Bethany - Input'!E:E,'Sunrise on Bethany - Input'!$AH:$AH,'Sunrise on Bethany - CRES'!$A20)/$P$16</f>
        <v>-3.8839600000000001</v>
      </c>
      <c r="E20" s="287">
        <f>SUMIFS('Sunrise on Bethany - Input'!F:F,'Sunrise on Bethany - Input'!$AH:$AH,'Sunrise on Bethany - CRES'!$A20)/$P$16</f>
        <v>-3.7465300000000004</v>
      </c>
      <c r="F20" s="286">
        <f>SUMIFS('Sunrise on Bethany - Input'!G:G,'Sunrise on Bethany - Input'!$AH:$AH,'Sunrise on Bethany - CRES'!$A20)/$P$16</f>
        <v>-4.6662499999999998</v>
      </c>
      <c r="G20" s="287">
        <f>SUMIFS('Sunrise on Bethany - Input'!H:H,'Sunrise on Bethany - Input'!$AH:$AH,'Sunrise on Bethany - CRES'!$A20)/$P$16</f>
        <v>-4.6662499999999998</v>
      </c>
      <c r="H20" s="286">
        <f>SUMIFS('Sunrise on Bethany - Input'!I:I,'Sunrise on Bethany - Input'!$AH:$AH,'Sunrise on Bethany - CRES'!$A20)/$P$16</f>
        <v>-4.6662499999999998</v>
      </c>
      <c r="I20" s="287">
        <f>SUMIFS('Sunrise on Bethany - Input'!J:J,'Sunrise on Bethany - Input'!$AH:$AH,'Sunrise on Bethany - CRES'!$A20)/$P$16</f>
        <v>-4.6662499999999998</v>
      </c>
      <c r="J20" s="286">
        <f>SUMIFS('Sunrise on Bethany - Input'!K:K,'Sunrise on Bethany - Input'!$AH:$AH,'Sunrise on Bethany - CRES'!$A20)/$P$16</f>
        <v>-4.6662499999999998</v>
      </c>
      <c r="K20" s="287">
        <f>SUMIFS('Sunrise on Bethany - Input'!L:L,'Sunrise on Bethany - Input'!$AH:$AH,'Sunrise on Bethany - CRES'!$A20)/$P$16</f>
        <v>-4.6662499999999998</v>
      </c>
      <c r="L20" s="286">
        <f>SUMIFS('Sunrise on Bethany - Input'!M:M,'Sunrise on Bethany - Input'!$AH:$AH,'Sunrise on Bethany - CRES'!$A20)/$P$16</f>
        <v>-4.6662499999999998</v>
      </c>
      <c r="M20" s="287">
        <f>SUMIFS('Sunrise on Bethany - Input'!N:N,'Sunrise on Bethany - Input'!$AH:$AH,'Sunrise on Bethany - CRES'!$A20)/$P$16</f>
        <v>-4.6662499999999998</v>
      </c>
      <c r="N20" s="271">
        <f t="shared" si="5"/>
        <v>-53.932309999999987</v>
      </c>
    </row>
    <row r="21" spans="1:19">
      <c r="A21" s="296" t="s">
        <v>66</v>
      </c>
      <c r="B21" s="286">
        <f>SUMIFS('Sunrise on Bethany - Input'!C:C,'Sunrise on Bethany - Input'!$AH:$AH,'Sunrise on Bethany - CRES'!$A21)/$P$16</f>
        <v>-4.9620500000000005</v>
      </c>
      <c r="C21" s="287">
        <f>SUMIFS('Sunrise on Bethany - Input'!D:D,'Sunrise on Bethany - Input'!$AH:$AH,'Sunrise on Bethany - CRES'!$A21)/$P$16</f>
        <v>-4.9942299999999999</v>
      </c>
      <c r="D21" s="286">
        <f>SUMIFS('Sunrise on Bethany - Input'!E:E,'Sunrise on Bethany - Input'!$AH:$AH,'Sunrise on Bethany - CRES'!$A21)/$P$16</f>
        <v>-4.9942299999999999</v>
      </c>
      <c r="E21" s="287">
        <f>SUMIFS('Sunrise on Bethany - Input'!F:F,'Sunrise on Bethany - Input'!$AH:$AH,'Sunrise on Bethany - CRES'!$A21)/$P$16</f>
        <v>-4.9942299999999999</v>
      </c>
      <c r="F21" s="286">
        <f>SUMIFS('Sunrise on Bethany - Input'!G:G,'Sunrise on Bethany - Input'!$AH:$AH,'Sunrise on Bethany - CRES'!$A21)/$P$16</f>
        <v>-4.9942299999999999</v>
      </c>
      <c r="G21" s="287">
        <f>SUMIFS('Sunrise on Bethany - Input'!H:H,'Sunrise on Bethany - Input'!$AH:$AH,'Sunrise on Bethany - CRES'!$A21)/$P$16</f>
        <v>-4.9942299999999999</v>
      </c>
      <c r="H21" s="286">
        <f>SUMIFS('Sunrise on Bethany - Input'!I:I,'Sunrise on Bethany - Input'!$AH:$AH,'Sunrise on Bethany - CRES'!$A21)/$P$16</f>
        <v>-4.9942299999999999</v>
      </c>
      <c r="I21" s="287">
        <f>SUMIFS('Sunrise on Bethany - Input'!J:J,'Sunrise on Bethany - Input'!$AH:$AH,'Sunrise on Bethany - CRES'!$A21)/$P$16</f>
        <v>-4.9942299999999999</v>
      </c>
      <c r="J21" s="286">
        <f>SUMIFS('Sunrise on Bethany - Input'!K:K,'Sunrise on Bethany - Input'!$AH:$AH,'Sunrise on Bethany - CRES'!$A21)/$P$16</f>
        <v>-4.9942299999999999</v>
      </c>
      <c r="K21" s="287">
        <f>SUMIFS('Sunrise on Bethany - Input'!L:L,'Sunrise on Bethany - Input'!$AH:$AH,'Sunrise on Bethany - CRES'!$A21)/$P$16</f>
        <v>-4.9942299999999999</v>
      </c>
      <c r="L21" s="286">
        <f>SUMIFS('Sunrise on Bethany - Input'!M:M,'Sunrise on Bethany - Input'!$AH:$AH,'Sunrise on Bethany - CRES'!$A21)/$P$16</f>
        <v>-8.5464500000000001</v>
      </c>
      <c r="M21" s="287">
        <f>SUMIFS('Sunrise on Bethany - Input'!N:N,'Sunrise on Bethany - Input'!$AH:$AH,'Sunrise on Bethany - CRES'!$A21)/$P$16</f>
        <v>-4.9942299999999999</v>
      </c>
      <c r="N21" s="271">
        <f t="shared" si="5"/>
        <v>-63.450800000000008</v>
      </c>
    </row>
    <row r="22" spans="1:19">
      <c r="A22" s="296" t="s">
        <v>42</v>
      </c>
      <c r="B22" s="286">
        <f>SUMIFS('Sunrise on Bethany - Input'!C:C,'Sunrise on Bethany - Input'!$AH:$AH,'Sunrise on Bethany - CRES'!$A22)/$P$16</f>
        <v>-1.6671800000000001</v>
      </c>
      <c r="C22" s="287">
        <f>SUMIFS('Sunrise on Bethany - Input'!D:D,'Sunrise on Bethany - Input'!$AH:$AH,'Sunrise on Bethany - CRES'!$A22)/$P$16</f>
        <v>-1.88794</v>
      </c>
      <c r="D22" s="286">
        <f>SUMIFS('Sunrise on Bethany - Input'!E:E,'Sunrise on Bethany - Input'!$AH:$AH,'Sunrise on Bethany - CRES'!$A22)/$P$16</f>
        <v>-1.7969999999999999</v>
      </c>
      <c r="E22" s="287">
        <f>SUMIFS('Sunrise on Bethany - Input'!F:F,'Sunrise on Bethany - Input'!$AH:$AH,'Sunrise on Bethany - CRES'!$A22)/$P$16</f>
        <v>-2.6425799999999997</v>
      </c>
      <c r="F22" s="286">
        <f>SUMIFS('Sunrise on Bethany - Input'!G:G,'Sunrise on Bethany - Input'!$AH:$AH,'Sunrise on Bethany - CRES'!$A22)/$P$16</f>
        <v>-2.2691000000000003</v>
      </c>
      <c r="G22" s="287">
        <f>SUMIFS('Sunrise on Bethany - Input'!H:H,'Sunrise on Bethany - Input'!$AH:$AH,'Sunrise on Bethany - CRES'!$A22)/$P$16</f>
        <v>-2.2690999999999999</v>
      </c>
      <c r="H22" s="286">
        <f>SUMIFS('Sunrise on Bethany - Input'!I:I,'Sunrise on Bethany - Input'!$AH:$AH,'Sunrise on Bethany - CRES'!$A22)/$P$16</f>
        <v>-2.5257899999999998</v>
      </c>
      <c r="I22" s="287">
        <f>SUMIFS('Sunrise on Bethany - Input'!J:J,'Sunrise on Bethany - Input'!$AH:$AH,'Sunrise on Bethany - CRES'!$A22)/$P$16</f>
        <v>-2.2726699999999997</v>
      </c>
      <c r="J22" s="286">
        <f>SUMIFS('Sunrise on Bethany - Input'!K:K,'Sunrise on Bethany - Input'!$AH:$AH,'Sunrise on Bethany - CRES'!$A22)/$P$16</f>
        <v>-2.3327999999999998</v>
      </c>
      <c r="K22" s="287">
        <f>SUMIFS('Sunrise on Bethany - Input'!L:L,'Sunrise on Bethany - Input'!$AH:$AH,'Sunrise on Bethany - CRES'!$A22)/$P$16</f>
        <v>-2.5400999999999998</v>
      </c>
      <c r="L22" s="286">
        <f>SUMIFS('Sunrise on Bethany - Input'!M:M,'Sunrise on Bethany - Input'!$AH:$AH,'Sunrise on Bethany - CRES'!$A22)/$P$16</f>
        <v>-3.3633300000000004</v>
      </c>
      <c r="M22" s="287">
        <f>SUMIFS('Sunrise on Bethany - Input'!N:N,'Sunrise on Bethany - Input'!$AH:$AH,'Sunrise on Bethany - CRES'!$A22)/$P$16</f>
        <v>-1.4336200000000001</v>
      </c>
      <c r="N22" s="271">
        <f t="shared" si="5"/>
        <v>-27.001209999999997</v>
      </c>
    </row>
    <row r="23" spans="1:19">
      <c r="A23" s="296" t="s">
        <v>82</v>
      </c>
      <c r="B23" s="286">
        <f>SUMIFS('Sunrise on Bethany - Input'!C:C,'Sunrise on Bethany - Input'!$AH:$AH,'Sunrise on Bethany - CRES'!$A23)/$P$16</f>
        <v>-0.27338999999999997</v>
      </c>
      <c r="C23" s="287">
        <f>SUMIFS('Sunrise on Bethany - Input'!D:D,'Sunrise on Bethany - Input'!$AH:$AH,'Sunrise on Bethany - CRES'!$A23)/$P$16</f>
        <v>-0.27859</v>
      </c>
      <c r="D23" s="286">
        <f>SUMIFS('Sunrise on Bethany - Input'!E:E,'Sunrise on Bethany - Input'!$AH:$AH,'Sunrise on Bethany - CRES'!$A23)/$P$16</f>
        <v>-0.17138</v>
      </c>
      <c r="E23" s="287">
        <f>SUMIFS('Sunrise on Bethany - Input'!F:F,'Sunrise on Bethany - Input'!$AH:$AH,'Sunrise on Bethany - CRES'!$A23)/$P$16</f>
        <v>-0.63179999999999992</v>
      </c>
      <c r="F23" s="286">
        <f>SUMIFS('Sunrise on Bethany - Input'!G:G,'Sunrise on Bethany - Input'!$AH:$AH,'Sunrise on Bethany - CRES'!$A23)/$P$16</f>
        <v>-0.23629000000000003</v>
      </c>
      <c r="G23" s="287">
        <f>SUMIFS('Sunrise on Bethany - Input'!H:H,'Sunrise on Bethany - Input'!$AH:$AH,'Sunrise on Bethany - CRES'!$A23)/$P$16</f>
        <v>-0.23520999999999997</v>
      </c>
      <c r="H23" s="286">
        <f>SUMIFS('Sunrise on Bethany - Input'!I:I,'Sunrise on Bethany - Input'!$AH:$AH,'Sunrise on Bethany - CRES'!$A23)/$P$16</f>
        <v>-0.50885000000000002</v>
      </c>
      <c r="I23" s="287">
        <f>SUMIFS('Sunrise on Bethany - Input'!J:J,'Sunrise on Bethany - Input'!$AH:$AH,'Sunrise on Bethany - CRES'!$A23)/$P$16</f>
        <v>-0.24927999999999997</v>
      </c>
      <c r="J23" s="286">
        <f>SUMIFS('Sunrise on Bethany - Input'!K:K,'Sunrise on Bethany - Input'!$AH:$AH,'Sunrise on Bethany - CRES'!$A23)/$P$16</f>
        <v>-0.66968000000000005</v>
      </c>
      <c r="K23" s="287">
        <f>SUMIFS('Sunrise on Bethany - Input'!L:L,'Sunrise on Bethany - Input'!$AH:$AH,'Sunrise on Bethany - CRES'!$A23)/$P$16</f>
        <v>-0.39154999999999995</v>
      </c>
      <c r="L23" s="286">
        <f>SUMIFS('Sunrise on Bethany - Input'!M:M,'Sunrise on Bethany - Input'!$AH:$AH,'Sunrise on Bethany - CRES'!$A23)/$P$16</f>
        <v>-0.70696999999999999</v>
      </c>
      <c r="M23" s="287">
        <f>SUMIFS('Sunrise on Bethany - Input'!N:N,'Sunrise on Bethany - Input'!$AH:$AH,'Sunrise on Bethany - CRES'!$A23)/$P$16</f>
        <v>-0.34037000000000001</v>
      </c>
      <c r="N23" s="271">
        <f t="shared" si="5"/>
        <v>-4.6933600000000002</v>
      </c>
    </row>
    <row r="24" spans="1:19">
      <c r="A24" s="296" t="s">
        <v>52</v>
      </c>
      <c r="B24" s="286">
        <f>SUMIFS('Sunrise on Bethany - Input'!C:C,'Sunrise on Bethany - Input'!$AH:$AH,'Sunrise on Bethany - CRES'!$A24)/$P$16</f>
        <v>-3.0990000000000002</v>
      </c>
      <c r="C24" s="287">
        <f>SUMIFS('Sunrise on Bethany - Input'!D:D,'Sunrise on Bethany - Input'!$AH:$AH,'Sunrise on Bethany - CRES'!$A24)/$P$16</f>
        <v>-2.4685199999999998</v>
      </c>
      <c r="D24" s="286">
        <f>SUMIFS('Sunrise on Bethany - Input'!E:E,'Sunrise on Bethany - Input'!$AH:$AH,'Sunrise on Bethany - CRES'!$A24)/$P$16</f>
        <v>-2.8580799999999997</v>
      </c>
      <c r="E24" s="287">
        <f>SUMIFS('Sunrise on Bethany - Input'!F:F,'Sunrise on Bethany - Input'!$AH:$AH,'Sunrise on Bethany - CRES'!$A24)/$P$16</f>
        <v>-2.3277400000000004</v>
      </c>
      <c r="F24" s="286">
        <f>SUMIFS('Sunrise on Bethany - Input'!G:G,'Sunrise on Bethany - Input'!$AH:$AH,'Sunrise on Bethany - CRES'!$A24)/$P$16</f>
        <v>-2.9327799999999997</v>
      </c>
      <c r="G24" s="287">
        <f>SUMIFS('Sunrise on Bethany - Input'!H:H,'Sunrise on Bethany - Input'!$AH:$AH,'Sunrise on Bethany - CRES'!$A24)/$P$16</f>
        <v>-3.0344799999999998</v>
      </c>
      <c r="H24" s="286">
        <f>SUMIFS('Sunrise on Bethany - Input'!I:I,'Sunrise on Bethany - Input'!$AH:$AH,'Sunrise on Bethany - CRES'!$A24)/$P$16</f>
        <v>-1.79487</v>
      </c>
      <c r="I24" s="287">
        <f>SUMIFS('Sunrise on Bethany - Input'!J:J,'Sunrise on Bethany - Input'!$AH:$AH,'Sunrise on Bethany - CRES'!$A24)/$P$16</f>
        <v>-2.8715600000000001</v>
      </c>
      <c r="J24" s="286">
        <f>SUMIFS('Sunrise on Bethany - Input'!K:K,'Sunrise on Bethany - Input'!$AH:$AH,'Sunrise on Bethany - CRES'!$A24)/$P$16</f>
        <v>-2.7080000000000002</v>
      </c>
      <c r="K24" s="287">
        <f>SUMIFS('Sunrise on Bethany - Input'!L:L,'Sunrise on Bethany - Input'!$AH:$AH,'Sunrise on Bethany - CRES'!$A24)/$P$16</f>
        <v>-3.36016</v>
      </c>
      <c r="L24" s="286">
        <f>SUMIFS('Sunrise on Bethany - Input'!M:M,'Sunrise on Bethany - Input'!$AH:$AH,'Sunrise on Bethany - CRES'!$A24)/$P$16</f>
        <v>-4.1619999999999999</v>
      </c>
      <c r="M24" s="287">
        <f>SUMIFS('Sunrise on Bethany - Input'!N:N,'Sunrise on Bethany - Input'!$AH:$AH,'Sunrise on Bethany - CRES'!$A24)/$P$16</f>
        <v>-2.9009999999999998</v>
      </c>
      <c r="N24" s="271">
        <f t="shared" si="5"/>
        <v>-34.51818999999999</v>
      </c>
    </row>
    <row r="25" spans="1:19">
      <c r="A25" s="296" t="s">
        <v>57</v>
      </c>
      <c r="B25" s="286">
        <f>SUMIFS('Sunrise on Bethany - Input'!C:C,'Sunrise on Bethany - Input'!$AH:$AH,'Sunrise on Bethany - CRES'!$A25)/$P$16</f>
        <v>-1.3891</v>
      </c>
      <c r="C25" s="287">
        <f>SUMIFS('Sunrise on Bethany - Input'!D:D,'Sunrise on Bethany - Input'!$AH:$AH,'Sunrise on Bethany - CRES'!$A25)/$P$16</f>
        <v>-1.3409</v>
      </c>
      <c r="D25" s="286">
        <f>SUMIFS('Sunrise on Bethany - Input'!E:E,'Sunrise on Bethany - Input'!$AH:$AH,'Sunrise on Bethany - CRES'!$A25)/$P$16</f>
        <v>-1.9952000000000001</v>
      </c>
      <c r="E25" s="287">
        <f>SUMIFS('Sunrise on Bethany - Input'!F:F,'Sunrise on Bethany - Input'!$AH:$AH,'Sunrise on Bethany - CRES'!$A25)/$P$16</f>
        <v>-0.68459999999999999</v>
      </c>
      <c r="F25" s="286">
        <f>SUMIFS('Sunrise on Bethany - Input'!G:G,'Sunrise on Bethany - Input'!$AH:$AH,'Sunrise on Bethany - CRES'!$A25)/$P$16</f>
        <v>-0.66920000000000002</v>
      </c>
      <c r="G25" s="287">
        <f>SUMIFS('Sunrise on Bethany - Input'!H:H,'Sunrise on Bethany - Input'!$AH:$AH,'Sunrise on Bethany - CRES'!$A25)/$P$16</f>
        <v>-1.5159</v>
      </c>
      <c r="H25" s="286">
        <f>SUMIFS('Sunrise on Bethany - Input'!I:I,'Sunrise on Bethany - Input'!$AH:$AH,'Sunrise on Bethany - CRES'!$A25)/$P$16</f>
        <v>-2.0538000000000003</v>
      </c>
      <c r="I25" s="287">
        <f>SUMIFS('Sunrise on Bethany - Input'!J:J,'Sunrise on Bethany - Input'!$AH:$AH,'Sunrise on Bethany - CRES'!$A25)/$P$16</f>
        <v>-2.0538000000000003</v>
      </c>
      <c r="J25" s="286">
        <f>SUMIFS('Sunrise on Bethany - Input'!K:K,'Sunrise on Bethany - Input'!$AH:$AH,'Sunrise on Bethany - CRES'!$A25)/$P$16</f>
        <v>-1.0269000000000001</v>
      </c>
      <c r="K25" s="287">
        <f>SUMIFS('Sunrise on Bethany - Input'!L:L,'Sunrise on Bethany - Input'!$AH:$AH,'Sunrise on Bethany - CRES'!$A25)/$P$16</f>
        <v>-2.0538000000000003</v>
      </c>
      <c r="L25" s="286">
        <f>SUMIFS('Sunrise on Bethany - Input'!M:M,'Sunrise on Bethany - Input'!$AH:$AH,'Sunrise on Bethany - CRES'!$A25)/$P$16</f>
        <v>-1.3692</v>
      </c>
      <c r="M25" s="287">
        <f>SUMIFS('Sunrise on Bethany - Input'!N:N,'Sunrise on Bethany - Input'!$AH:$AH,'Sunrise on Bethany - CRES'!$A25)/$P$16</f>
        <v>-0.73350000000000004</v>
      </c>
      <c r="N25" s="271">
        <f t="shared" si="5"/>
        <v>-16.885899999999999</v>
      </c>
    </row>
    <row r="26" spans="1:19">
      <c r="A26" s="296" t="s">
        <v>55</v>
      </c>
      <c r="B26" s="286">
        <f>SUMIFS('Sunrise on Bethany - Input'!C:C,'Sunrise on Bethany - Input'!$AH:$AH,'Sunrise on Bethany - CRES'!$A26)/$P$16</f>
        <v>-1.0231699999999999</v>
      </c>
      <c r="C26" s="287">
        <f>SUMIFS('Sunrise on Bethany - Input'!D:D,'Sunrise on Bethany - Input'!$AH:$AH,'Sunrise on Bethany - CRES'!$A26)/$P$16</f>
        <v>-1.0126999999999999</v>
      </c>
      <c r="D26" s="286">
        <f>SUMIFS('Sunrise on Bethany - Input'!E:E,'Sunrise on Bethany - Input'!$AH:$AH,'Sunrise on Bethany - CRES'!$A26)/$P$16</f>
        <v>-1.6402699999999999</v>
      </c>
      <c r="E26" s="287">
        <f>SUMIFS('Sunrise on Bethany - Input'!F:F,'Sunrise on Bethany - Input'!$AH:$AH,'Sunrise on Bethany - CRES'!$A26)/$P$16</f>
        <v>-1.6152399999999998</v>
      </c>
      <c r="F26" s="286">
        <f>SUMIFS('Sunrise on Bethany - Input'!G:G,'Sunrise on Bethany - Input'!$AH:$AH,'Sunrise on Bethany - CRES'!$A26)/$P$16</f>
        <v>-1.6372199999999999</v>
      </c>
      <c r="G26" s="287">
        <f>SUMIFS('Sunrise on Bethany - Input'!H:H,'Sunrise on Bethany - Input'!$AH:$AH,'Sunrise on Bethany - CRES'!$A26)/$P$16</f>
        <v>-1.6657200000000001</v>
      </c>
      <c r="H26" s="286">
        <f>SUMIFS('Sunrise on Bethany - Input'!I:I,'Sunrise on Bethany - Input'!$AH:$AH,'Sunrise on Bethany - CRES'!$A26)/$P$16</f>
        <v>-2.7548900000000001</v>
      </c>
      <c r="I26" s="287">
        <f>SUMIFS('Sunrise on Bethany - Input'!J:J,'Sunrise on Bethany - Input'!$AH:$AH,'Sunrise on Bethany - CRES'!$A26)/$P$16</f>
        <v>-1.9819199999999999</v>
      </c>
      <c r="J26" s="286">
        <f>SUMIFS('Sunrise on Bethany - Input'!K:K,'Sunrise on Bethany - Input'!$AH:$AH,'Sunrise on Bethany - CRES'!$A26)/$P$16</f>
        <v>-1.5044300000000002</v>
      </c>
      <c r="K26" s="287">
        <f>SUMIFS('Sunrise on Bethany - Input'!L:L,'Sunrise on Bethany - Input'!$AH:$AH,'Sunrise on Bethany - CRES'!$A26)/$P$16</f>
        <v>-2.1767600000000003</v>
      </c>
      <c r="L26" s="286">
        <f>SUMIFS('Sunrise on Bethany - Input'!M:M,'Sunrise on Bethany - Input'!$AH:$AH,'Sunrise on Bethany - CRES'!$A26)/$P$16</f>
        <v>-3.7933400000000002</v>
      </c>
      <c r="M26" s="287">
        <f>SUMIFS('Sunrise on Bethany - Input'!N:N,'Sunrise on Bethany - Input'!$AH:$AH,'Sunrise on Bethany - CRES'!$A26)/$P$16</f>
        <v>-1.8182400000000001</v>
      </c>
      <c r="N26" s="271">
        <f t="shared" si="5"/>
        <v>-22.623900000000003</v>
      </c>
    </row>
    <row r="27" spans="1:19">
      <c r="A27" s="296" t="s">
        <v>54</v>
      </c>
      <c r="B27" s="286">
        <f>SUMIFS('Sunrise on Bethany - Input'!C:C,'Sunrise on Bethany - Input'!$AH:$AH,'Sunrise on Bethany - CRES'!$A27)/$P$16</f>
        <v>-0.35522000000000004</v>
      </c>
      <c r="C27" s="287">
        <f>SUMIFS('Sunrise on Bethany - Input'!D:D,'Sunrise on Bethany - Input'!$AH:$AH,'Sunrise on Bethany - CRES'!$A27)/$P$16</f>
        <v>-0.74196000000000006</v>
      </c>
      <c r="D27" s="286">
        <f>SUMIFS('Sunrise on Bethany - Input'!E:E,'Sunrise on Bethany - Input'!$AH:$AH,'Sunrise on Bethany - CRES'!$A27)/$P$16</f>
        <v>-0.51190999999999998</v>
      </c>
      <c r="E27" s="287">
        <f>SUMIFS('Sunrise on Bethany - Input'!F:F,'Sunrise on Bethany - Input'!$AH:$AH,'Sunrise on Bethany - CRES'!$A27)/$P$16</f>
        <v>-7.399E-2</v>
      </c>
      <c r="F27" s="286">
        <f>SUMIFS('Sunrise on Bethany - Input'!G:G,'Sunrise on Bethany - Input'!$AH:$AH,'Sunrise on Bethany - CRES'!$A27)/$P$16</f>
        <v>-0.50578999999999996</v>
      </c>
      <c r="G27" s="287">
        <f>SUMIFS('Sunrise on Bethany - Input'!H:H,'Sunrise on Bethany - Input'!$AH:$AH,'Sunrise on Bethany - CRES'!$A27)/$P$16</f>
        <v>-0.19064999999999999</v>
      </c>
      <c r="H27" s="286">
        <f>SUMIFS('Sunrise on Bethany - Input'!I:I,'Sunrise on Bethany - Input'!$AH:$AH,'Sunrise on Bethany - CRES'!$A27)/$P$16</f>
        <v>-1.05</v>
      </c>
      <c r="I27" s="287">
        <f>SUMIFS('Sunrise on Bethany - Input'!J:J,'Sunrise on Bethany - Input'!$AH:$AH,'Sunrise on Bethany - CRES'!$A27)/$P$16</f>
        <v>-0.30016999999999999</v>
      </c>
      <c r="J27" s="286">
        <f>SUMIFS('Sunrise on Bethany - Input'!K:K,'Sunrise on Bethany - Input'!$AH:$AH,'Sunrise on Bethany - CRES'!$A27)/$P$16</f>
        <v>-1.1026800000000001</v>
      </c>
      <c r="K27" s="287">
        <f>SUMIFS('Sunrise on Bethany - Input'!L:L,'Sunrise on Bethany - Input'!$AH:$AH,'Sunrise on Bethany - CRES'!$A27)/$P$16</f>
        <v>-0.96240000000000014</v>
      </c>
      <c r="L27" s="286">
        <f>SUMIFS('Sunrise on Bethany - Input'!M:M,'Sunrise on Bethany - Input'!$AH:$AH,'Sunrise on Bethany - CRES'!$A27)/$P$16</f>
        <v>-0.76734999999999998</v>
      </c>
      <c r="M27" s="287">
        <f>SUMIFS('Sunrise on Bethany - Input'!N:N,'Sunrise on Bethany - Input'!$AH:$AH,'Sunrise on Bethany - CRES'!$A27)/$P$16</f>
        <v>-1.236</v>
      </c>
      <c r="N27" s="271">
        <f t="shared" si="5"/>
        <v>-7.7981199999999999</v>
      </c>
    </row>
    <row r="28" spans="1:19">
      <c r="A28" s="296" t="s">
        <v>59</v>
      </c>
      <c r="B28" s="286">
        <f>SUMIFS('Sunrise on Bethany - Input'!C:C,'Sunrise on Bethany - Input'!$AH:$AH,'Sunrise on Bethany - CRES'!$A28)/$P$16</f>
        <v>-6.7037599999999999</v>
      </c>
      <c r="C28" s="287">
        <f>SUMIFS('Sunrise on Bethany - Input'!D:D,'Sunrise on Bethany - Input'!$AH:$AH,'Sunrise on Bethany - CRES'!$A28)/$P$16</f>
        <v>-9.7729200000000009</v>
      </c>
      <c r="D28" s="286">
        <f>SUMIFS('Sunrise on Bethany - Input'!E:E,'Sunrise on Bethany - Input'!$AH:$AH,'Sunrise on Bethany - CRES'!$A28)/$P$16</f>
        <v>-8.8443500000000004</v>
      </c>
      <c r="E28" s="287">
        <f>SUMIFS('Sunrise on Bethany - Input'!F:F,'Sunrise on Bethany - Input'!$AH:$AH,'Sunrise on Bethany - CRES'!$A28)/$P$16</f>
        <v>-9.286290000000001</v>
      </c>
      <c r="F28" s="286">
        <f>SUMIFS('Sunrise on Bethany - Input'!G:G,'Sunrise on Bethany - Input'!$AH:$AH,'Sunrise on Bethany - CRES'!$A28)/$P$16</f>
        <v>-8.6961299999999984</v>
      </c>
      <c r="G28" s="287">
        <f>SUMIFS('Sunrise on Bethany - Input'!H:H,'Sunrise on Bethany - Input'!$AH:$AH,'Sunrise on Bethany - CRES'!$A28)/$P$16</f>
        <v>-10.48556</v>
      </c>
      <c r="H28" s="286">
        <f>SUMIFS('Sunrise on Bethany - Input'!I:I,'Sunrise on Bethany - Input'!$AH:$AH,'Sunrise on Bethany - CRES'!$A28)/$P$16</f>
        <v>-8.8149099999999994</v>
      </c>
      <c r="I28" s="287">
        <f>SUMIFS('Sunrise on Bethany - Input'!J:J,'Sunrise on Bethany - Input'!$AH:$AH,'Sunrise on Bethany - CRES'!$A28)/$P$16</f>
        <v>-13.411010000000001</v>
      </c>
      <c r="J28" s="286">
        <f>SUMIFS('Sunrise on Bethany - Input'!K:K,'Sunrise on Bethany - Input'!$AH:$AH,'Sunrise on Bethany - CRES'!$A28)/$P$16</f>
        <v>-15.111450000000001</v>
      </c>
      <c r="K28" s="287">
        <f>SUMIFS('Sunrise on Bethany - Input'!L:L,'Sunrise on Bethany - Input'!$AH:$AH,'Sunrise on Bethany - CRES'!$A28)/$P$16</f>
        <v>-16.12378</v>
      </c>
      <c r="L28" s="286">
        <f>SUMIFS('Sunrise on Bethany - Input'!M:M,'Sunrise on Bethany - Input'!$AH:$AH,'Sunrise on Bethany - CRES'!$A28)/$P$16</f>
        <v>-13.699</v>
      </c>
      <c r="M28" s="287">
        <f>SUMIFS('Sunrise on Bethany - Input'!N:N,'Sunrise on Bethany - Input'!$AH:$AH,'Sunrise on Bethany - CRES'!$A28)/$P$16</f>
        <v>-10.695630000000001</v>
      </c>
      <c r="N28" s="271">
        <f t="shared" si="5"/>
        <v>-131.64479</v>
      </c>
    </row>
    <row r="29" spans="1:19">
      <c r="A29" s="296" t="s">
        <v>61</v>
      </c>
      <c r="B29" s="286">
        <f>SUMIFS('Sunrise on Bethany - Input'!C:C,'Sunrise on Bethany - Input'!$AH:$AH,'Sunrise on Bethany - CRES'!$A29)/$P$16</f>
        <v>-2.3767199999999997</v>
      </c>
      <c r="C29" s="287">
        <f>SUMIFS('Sunrise on Bethany - Input'!D:D,'Sunrise on Bethany - Input'!$AH:$AH,'Sunrise on Bethany - CRES'!$A29)/$P$16</f>
        <v>-2.54304</v>
      </c>
      <c r="D29" s="286">
        <f>SUMIFS('Sunrise on Bethany - Input'!E:E,'Sunrise on Bethany - Input'!$AH:$AH,'Sunrise on Bethany - CRES'!$A29)/$P$16</f>
        <v>-3.04304</v>
      </c>
      <c r="E29" s="287">
        <f>SUMIFS('Sunrise on Bethany - Input'!F:F,'Sunrise on Bethany - Input'!$AH:$AH,'Sunrise on Bethany - CRES'!$A29)/$P$16</f>
        <v>-3.04304</v>
      </c>
      <c r="F29" s="286">
        <f>SUMIFS('Sunrise on Bethany - Input'!G:G,'Sunrise on Bethany - Input'!$AH:$AH,'Sunrise on Bethany - CRES'!$A29)/$P$16</f>
        <v>-2.9249999999999998</v>
      </c>
      <c r="G29" s="287">
        <f>SUMIFS('Sunrise on Bethany - Input'!H:H,'Sunrise on Bethany - Input'!$AH:$AH,'Sunrise on Bethany - CRES'!$A29)/$P$16</f>
        <v>-3.5860799999999999</v>
      </c>
      <c r="H29" s="286">
        <f>SUMIFS('Sunrise on Bethany - Input'!I:I,'Sunrise on Bethany - Input'!$AH:$AH,'Sunrise on Bethany - CRES'!$A29)/$P$16</f>
        <v>-3.35134</v>
      </c>
      <c r="I29" s="287">
        <f>SUMIFS('Sunrise on Bethany - Input'!J:J,'Sunrise on Bethany - Input'!$AH:$AH,'Sunrise on Bethany - CRES'!$A29)/$P$16</f>
        <v>-2.25</v>
      </c>
      <c r="J29" s="286">
        <f>SUMIFS('Sunrise on Bethany - Input'!K:K,'Sunrise on Bethany - Input'!$AH:$AH,'Sunrise on Bethany - CRES'!$A29)/$P$16</f>
        <v>-2.8693599999999999</v>
      </c>
      <c r="K29" s="287">
        <f>SUMIFS('Sunrise on Bethany - Input'!L:L,'Sunrise on Bethany - Input'!$AH:$AH,'Sunrise on Bethany - CRES'!$A29)/$P$16</f>
        <v>-2.6193599999999999</v>
      </c>
      <c r="L29" s="286">
        <f>SUMIFS('Sunrise on Bethany - Input'!M:M,'Sunrise on Bethany - Input'!$AH:$AH,'Sunrise on Bethany - CRES'!$A29)/$P$16</f>
        <v>-2.6193599999999999</v>
      </c>
      <c r="M29" s="287">
        <f>SUMIFS('Sunrise on Bethany - Input'!N:N,'Sunrise on Bethany - Input'!$AH:$AH,'Sunrise on Bethany - CRES'!$A29)/$P$16</f>
        <v>-2.7387199999999998</v>
      </c>
      <c r="N29" s="271">
        <f t="shared" si="5"/>
        <v>-33.965060000000001</v>
      </c>
    </row>
    <row r="30" spans="1:19">
      <c r="A30" s="296" t="s">
        <v>83</v>
      </c>
      <c r="B30" s="286">
        <f>SUMIFS('Sunrise on Bethany - Input'!C:C,'Sunrise on Bethany - Input'!$AH:$AH,'Sunrise on Bethany - CRES'!$A30)/$P$16</f>
        <v>0</v>
      </c>
      <c r="C30" s="287">
        <f>SUMIFS('Sunrise on Bethany - Input'!D:D,'Sunrise on Bethany - Input'!$AH:$AH,'Sunrise on Bethany - CRES'!$A30)/$P$16</f>
        <v>0</v>
      </c>
      <c r="D30" s="286">
        <f>SUMIFS('Sunrise on Bethany - Input'!E:E,'Sunrise on Bethany - Input'!$AH:$AH,'Sunrise on Bethany - CRES'!$A30)/$P$16</f>
        <v>0</v>
      </c>
      <c r="E30" s="287">
        <f>SUMIFS('Sunrise on Bethany - Input'!F:F,'Sunrise on Bethany - Input'!$AH:$AH,'Sunrise on Bethany - CRES'!$A30)/$P$16</f>
        <v>0</v>
      </c>
      <c r="F30" s="286">
        <f>SUMIFS('Sunrise on Bethany - Input'!G:G,'Sunrise on Bethany - Input'!$AH:$AH,'Sunrise on Bethany - CRES'!$A30)/$P$16</f>
        <v>0</v>
      </c>
      <c r="G30" s="287">
        <f>SUMIFS('Sunrise on Bethany - Input'!H:H,'Sunrise on Bethany - Input'!$AH:$AH,'Sunrise on Bethany - CRES'!$A30)/$P$16</f>
        <v>0</v>
      </c>
      <c r="H30" s="286">
        <f>SUMIFS('Sunrise on Bethany - Input'!I:I,'Sunrise on Bethany - Input'!$AH:$AH,'Sunrise on Bethany - CRES'!$A30)/$P$16</f>
        <v>0</v>
      </c>
      <c r="I30" s="287">
        <f>SUMIFS('Sunrise on Bethany - Input'!J:J,'Sunrise on Bethany - Input'!$AH:$AH,'Sunrise on Bethany - CRES'!$A30)/$P$16</f>
        <v>0</v>
      </c>
      <c r="J30" s="286">
        <f>SUMIFS('Sunrise on Bethany - Input'!K:K,'Sunrise on Bethany - Input'!$AH:$AH,'Sunrise on Bethany - CRES'!$A30)/$P$16</f>
        <v>0</v>
      </c>
      <c r="K30" s="287">
        <f>SUMIFS('Sunrise on Bethany - Input'!L:L,'Sunrise on Bethany - Input'!$AH:$AH,'Sunrise on Bethany - CRES'!$A30)/$P$16</f>
        <v>0</v>
      </c>
      <c r="L30" s="286">
        <f>SUMIFS('Sunrise on Bethany - Input'!M:M,'Sunrise on Bethany - Input'!$AH:$AH,'Sunrise on Bethany - CRES'!$A30)/$P$16</f>
        <v>0</v>
      </c>
      <c r="M30" s="287">
        <f>SUMIFS('Sunrise on Bethany - Input'!N:N,'Sunrise on Bethany - Input'!$AH:$AH,'Sunrise on Bethany - CRES'!$A30)/$P$16</f>
        <v>0</v>
      </c>
      <c r="N30" s="271">
        <f t="shared" si="5"/>
        <v>0</v>
      </c>
    </row>
    <row r="31" spans="1:19" ht="15" thickBot="1">
      <c r="A31" s="3" t="s">
        <v>1041</v>
      </c>
      <c r="B31" s="82">
        <f>SUMIFS('Sunrise on Bethany - Input'!C:C,'Sunrise on Bethany - Input'!$AH:$AH,'Sunrise on Bethany - CRES'!$A31)/$P$16</f>
        <v>0</v>
      </c>
      <c r="C31" s="83">
        <f>SUMIFS('Sunrise on Bethany - Input'!D:D,'Sunrise on Bethany - Input'!$AH:$AH,'Sunrise on Bethany - CRES'!$A31)/$P$16</f>
        <v>0</v>
      </c>
      <c r="D31" s="82">
        <f>SUMIFS('Sunrise on Bethany - Input'!E:E,'Sunrise on Bethany - Input'!$AH:$AH,'Sunrise on Bethany - CRES'!$A31)/$P$16</f>
        <v>0</v>
      </c>
      <c r="E31" s="83">
        <f>SUMIFS('Sunrise on Bethany - Input'!F:F,'Sunrise on Bethany - Input'!$AH:$AH,'Sunrise on Bethany - CRES'!$A31)/$P$16</f>
        <v>0</v>
      </c>
      <c r="F31" s="82">
        <f>SUMIFS('Sunrise on Bethany - Input'!G:G,'Sunrise on Bethany - Input'!$AH:$AH,'Sunrise on Bethany - CRES'!$A31)/$P$16</f>
        <v>0</v>
      </c>
      <c r="G31" s="83">
        <f>SUMIFS('Sunrise on Bethany - Input'!H:H,'Sunrise on Bethany - Input'!$AH:$AH,'Sunrise on Bethany - CRES'!$A31)/$P$16</f>
        <v>0</v>
      </c>
      <c r="H31" s="82">
        <f>SUMIFS('Sunrise on Bethany - Input'!I:I,'Sunrise on Bethany - Input'!$AH:$AH,'Sunrise on Bethany - CRES'!$A31)/$P$16</f>
        <v>0</v>
      </c>
      <c r="I31" s="83">
        <f>SUMIFS('Sunrise on Bethany - Input'!J:J,'Sunrise on Bethany - Input'!$AH:$AH,'Sunrise on Bethany - CRES'!$A31)/$P$16</f>
        <v>0</v>
      </c>
      <c r="J31" s="82">
        <f>SUMIFS('Sunrise on Bethany - Input'!K:K,'Sunrise on Bethany - Input'!$AH:$AH,'Sunrise on Bethany - CRES'!$A31)/$P$16</f>
        <v>0</v>
      </c>
      <c r="K31" s="83">
        <f>SUMIFS('Sunrise on Bethany - Input'!L:L,'Sunrise on Bethany - Input'!$AH:$AH,'Sunrise on Bethany - CRES'!$A31)/$P$16</f>
        <v>0</v>
      </c>
      <c r="L31" s="82">
        <f>SUMIFS('Sunrise on Bethany - Input'!M:M,'Sunrise on Bethany - Input'!$AH:$AH,'Sunrise on Bethany - CRES'!$A31)/$P$16</f>
        <v>0</v>
      </c>
      <c r="M31" s="83">
        <f>SUMIFS('Sunrise on Bethany - Input'!N:N,'Sunrise on Bethany - Input'!$AH:$AH,'Sunrise on Bethany - CRES'!$A31)/$P$16</f>
        <v>0</v>
      </c>
      <c r="N31" s="272">
        <f t="shared" si="5"/>
        <v>0</v>
      </c>
    </row>
    <row r="32" spans="1:19" ht="15.5" thickTop="1" thickBot="1">
      <c r="A32" s="84" t="s">
        <v>85</v>
      </c>
      <c r="B32" s="52">
        <f>SUM(B17:B31)</f>
        <v>-46.811310000000006</v>
      </c>
      <c r="C32" s="53">
        <f t="shared" ref="C32:M32" si="6">SUM(C17:C31)</f>
        <v>-48.945749999999997</v>
      </c>
      <c r="D32" s="52">
        <f t="shared" si="6"/>
        <v>-56.336879999999994</v>
      </c>
      <c r="E32" s="53">
        <f t="shared" si="6"/>
        <v>-54.486640000000001</v>
      </c>
      <c r="F32" s="52">
        <f t="shared" si="6"/>
        <v>-53.582159999999995</v>
      </c>
      <c r="G32" s="53">
        <f t="shared" si="6"/>
        <v>-56.321590000000008</v>
      </c>
      <c r="H32" s="52">
        <f t="shared" si="6"/>
        <v>-58.107960000000006</v>
      </c>
      <c r="I32" s="53">
        <f t="shared" si="6"/>
        <v>-63.379890000000003</v>
      </c>
      <c r="J32" s="52">
        <f t="shared" si="6"/>
        <v>-63.619810000000001</v>
      </c>
      <c r="K32" s="89">
        <f t="shared" si="6"/>
        <v>-66.15197000000002</v>
      </c>
      <c r="L32" s="90">
        <f t="shared" si="6"/>
        <v>-67.922169999999994</v>
      </c>
      <c r="M32" s="89">
        <f t="shared" si="6"/>
        <v>-55.709330000000001</v>
      </c>
      <c r="N32" s="85">
        <f t="shared" si="5"/>
        <v>-691.37546000000009</v>
      </c>
      <c r="O32" s="122"/>
      <c r="P32" s="121">
        <f>M32*-1000</f>
        <v>55709.33</v>
      </c>
      <c r="Q32" s="15">
        <f>M32*P1</f>
        <v>-55709.33</v>
      </c>
      <c r="R32" s="10">
        <f>-'Sunrise on Bethany - Input'!N403</f>
        <v>-55709.33</v>
      </c>
      <c r="S32" s="15">
        <f>R32-Q32</f>
        <v>0</v>
      </c>
    </row>
    <row r="34" spans="1:16" ht="15" thickBot="1">
      <c r="A34" s="55"/>
      <c r="B34" s="78" t="str">
        <f>B16</f>
        <v>Dec 2023</v>
      </c>
      <c r="C34" s="79" t="str">
        <f t="shared" ref="C34:M34" si="7">C16</f>
        <v>Jan 2024</v>
      </c>
      <c r="D34" s="78" t="str">
        <f t="shared" si="7"/>
        <v>Feb 2024</v>
      </c>
      <c r="E34" s="79" t="str">
        <f t="shared" si="7"/>
        <v>Mar 2024</v>
      </c>
      <c r="F34" s="78" t="str">
        <f t="shared" si="7"/>
        <v>Apr 2024</v>
      </c>
      <c r="G34" s="79" t="str">
        <f t="shared" si="7"/>
        <v>May 2024</v>
      </c>
      <c r="H34" s="78" t="str">
        <f t="shared" si="7"/>
        <v>Jun 2024</v>
      </c>
      <c r="I34" s="79" t="str">
        <f t="shared" si="7"/>
        <v>Jul 2024</v>
      </c>
      <c r="J34" s="78" t="str">
        <f t="shared" si="7"/>
        <v>Aug 2024</v>
      </c>
      <c r="K34" s="79" t="str">
        <f t="shared" si="7"/>
        <v>Sep 2024</v>
      </c>
      <c r="L34" s="78" t="str">
        <f t="shared" si="7"/>
        <v>Oct 2024</v>
      </c>
      <c r="M34" s="79" t="str">
        <f t="shared" si="7"/>
        <v>Nov 2024</v>
      </c>
      <c r="N34" s="80" t="s">
        <v>76</v>
      </c>
    </row>
    <row r="35" spans="1:16" ht="15.5" thickTop="1" thickBot="1">
      <c r="A35" s="84" t="s">
        <v>86</v>
      </c>
      <c r="B35" s="52">
        <f>SUM(B32,B14)</f>
        <v>148.33506</v>
      </c>
      <c r="C35" s="53">
        <f t="shared" ref="C35:N35" si="8">SUM(C32,C14)</f>
        <v>136.18090000000004</v>
      </c>
      <c r="D35" s="52">
        <f t="shared" si="8"/>
        <v>126.46006000000001</v>
      </c>
      <c r="E35" s="53">
        <f t="shared" si="8"/>
        <v>125.75084000000001</v>
      </c>
      <c r="F35" s="52">
        <f t="shared" si="8"/>
        <v>144.17283</v>
      </c>
      <c r="G35" s="53">
        <f t="shared" si="8"/>
        <v>146.41275000000005</v>
      </c>
      <c r="H35" s="52">
        <f t="shared" si="8"/>
        <v>145.91282999999999</v>
      </c>
      <c r="I35" s="53">
        <f t="shared" si="8"/>
        <v>121.34795000000001</v>
      </c>
      <c r="J35" s="52">
        <f t="shared" si="8"/>
        <v>137.28391999999999</v>
      </c>
      <c r="K35" s="53">
        <f t="shared" si="8"/>
        <v>136.34845000000001</v>
      </c>
      <c r="L35" s="52">
        <f t="shared" si="8"/>
        <v>127.77251000000001</v>
      </c>
      <c r="M35" s="53">
        <f t="shared" si="8"/>
        <v>144.37897000000001</v>
      </c>
      <c r="N35" s="85">
        <f t="shared" si="8"/>
        <v>1640.35707</v>
      </c>
      <c r="O35" s="122"/>
      <c r="P35" s="15">
        <f>M35*1000</f>
        <v>144378.97</v>
      </c>
    </row>
    <row r="36" spans="1:16" ht="15" thickTop="1">
      <c r="A36" s="55"/>
      <c r="B36" s="7" t="str">
        <f>IF((B35*$P$1)='Sunrise on Bethany - Input'!C405,"","ERROR")</f>
        <v/>
      </c>
      <c r="C36" s="8" t="str">
        <f>IF((C35*$P$1)='Sunrise on Bethany - Input'!D405,"","ERROR")</f>
        <v/>
      </c>
      <c r="D36" s="7" t="str">
        <f>IF((D35*$P$1)='Sunrise on Bethany - Input'!E405,"","ERROR")</f>
        <v/>
      </c>
      <c r="E36" s="8" t="str">
        <f>IF((E35*$P$1)='Sunrise on Bethany - Input'!F405,"","ERROR")</f>
        <v/>
      </c>
      <c r="F36" s="7" t="str">
        <f>IF((F35*$P$1)='Sunrise on Bethany - Input'!G405,"","ERROR")</f>
        <v/>
      </c>
      <c r="G36" s="8" t="str">
        <f>IF((G35*$P$1)='Sunrise on Bethany - Input'!H405,"","ERROR")</f>
        <v/>
      </c>
      <c r="H36" s="7" t="str">
        <f>IF((H35*$P$1)='Sunrise on Bethany - Input'!I405,"","ERROR")</f>
        <v/>
      </c>
      <c r="I36" s="8" t="str">
        <f>IF((I35*$P$1)='Sunrise on Bethany - Input'!J405,"","ERROR")</f>
        <v/>
      </c>
      <c r="J36" s="7" t="str">
        <f>IF((J35*$P$1)='Sunrise on Bethany - Input'!K405,"","ERROR")</f>
        <v/>
      </c>
      <c r="K36" s="8" t="str">
        <f>IF((K35*$P$1)='Sunrise on Bethany - Input'!L405,"","ERROR")</f>
        <v/>
      </c>
      <c r="L36" s="7" t="str">
        <f>IF((L35*$P$1)='Sunrise on Bethany - Input'!M405,"","ERROR")</f>
        <v/>
      </c>
      <c r="M36" s="8" t="str">
        <f>IF((M35*$P$1)='Sunrise on Bethany - Input'!N405,"","ERROR")</f>
        <v/>
      </c>
      <c r="N36" s="9"/>
    </row>
    <row r="37" spans="1:16" ht="15" thickBot="1">
      <c r="A37" s="55"/>
      <c r="B37" s="78" t="str">
        <f>B34</f>
        <v>Dec 2023</v>
      </c>
      <c r="C37" s="79" t="str">
        <f t="shared" ref="C37:M37" si="9">C34</f>
        <v>Jan 2024</v>
      </c>
      <c r="D37" s="78" t="str">
        <f t="shared" si="9"/>
        <v>Feb 2024</v>
      </c>
      <c r="E37" s="79" t="str">
        <f t="shared" si="9"/>
        <v>Mar 2024</v>
      </c>
      <c r="F37" s="78" t="str">
        <f t="shared" si="9"/>
        <v>Apr 2024</v>
      </c>
      <c r="G37" s="79" t="str">
        <f t="shared" si="9"/>
        <v>May 2024</v>
      </c>
      <c r="H37" s="78" t="str">
        <f t="shared" si="9"/>
        <v>Jun 2024</v>
      </c>
      <c r="I37" s="79" t="str">
        <f t="shared" si="9"/>
        <v>Jul 2024</v>
      </c>
      <c r="J37" s="78" t="str">
        <f t="shared" si="9"/>
        <v>Aug 2024</v>
      </c>
      <c r="K37" s="79" t="str">
        <f t="shared" si="9"/>
        <v>Sep 2024</v>
      </c>
      <c r="L37" s="78" t="str">
        <f t="shared" si="9"/>
        <v>Oct 2024</v>
      </c>
      <c r="M37" s="79" t="str">
        <f t="shared" si="9"/>
        <v>Nov 2024</v>
      </c>
      <c r="N37" s="80" t="s">
        <v>76</v>
      </c>
    </row>
    <row r="38" spans="1:16">
      <c r="A38" s="296" t="s">
        <v>71</v>
      </c>
      <c r="B38" s="286">
        <f>SUMIFS('Sunrise on Bethany - Input'!C:C,'Sunrise on Bethany - Input'!$AH:$AH,'Sunrise on Bethany - CRES'!$A38)/$P$16</f>
        <v>332.47317000000004</v>
      </c>
      <c r="C38" s="287">
        <f>SUMIFS('Sunrise on Bethany - Input'!D:D,'Sunrise on Bethany - Input'!$AH:$AH,'Sunrise on Bethany - CRES'!$A38)/$P$16</f>
        <v>-8.1594800000000003</v>
      </c>
      <c r="D38" s="286">
        <f>SUMIFS('Sunrise on Bethany - Input'!E:E,'Sunrise on Bethany - Input'!$AH:$AH,'Sunrise on Bethany - CRES'!$A38)/$P$16</f>
        <v>-182.69645</v>
      </c>
      <c r="E38" s="287">
        <f>SUMIFS('Sunrise on Bethany - Input'!F:F,'Sunrise on Bethany - Input'!$AH:$AH,'Sunrise on Bethany - CRES'!$A38)/$P$16</f>
        <v>-83.820230000000009</v>
      </c>
      <c r="F38" s="286">
        <f>SUMIFS('Sunrise on Bethany - Input'!G:G,'Sunrise on Bethany - Input'!$AH:$AH,'Sunrise on Bethany - CRES'!$A38)/$P$16</f>
        <v>-40.361670000000004</v>
      </c>
      <c r="G38" s="287">
        <f>SUMIFS('Sunrise on Bethany - Input'!H:H,'Sunrise on Bethany - Input'!$AH:$AH,'Sunrise on Bethany - CRES'!$A38)/$P$16</f>
        <v>-26.271879999999992</v>
      </c>
      <c r="H38" s="286">
        <f>SUMIFS('Sunrise on Bethany - Input'!I:I,'Sunrise on Bethany - Input'!$AH:$AH,'Sunrise on Bethany - CRES'!$A38)/$P$16</f>
        <v>-12.94098</v>
      </c>
      <c r="I38" s="287">
        <f>SUMIFS('Sunrise on Bethany - Input'!J:J,'Sunrise on Bethany - Input'!$AH:$AH,'Sunrise on Bethany - CRES'!$A38)/$P$16</f>
        <v>-15.499970000000001</v>
      </c>
      <c r="J38" s="286">
        <f>SUMIFS('Sunrise on Bethany - Input'!K:K,'Sunrise on Bethany - Input'!$AH:$AH,'Sunrise on Bethany - CRES'!$A38)/$P$16</f>
        <v>-12.86665</v>
      </c>
      <c r="K38" s="287">
        <f>SUMIFS('Sunrise on Bethany - Input'!L:L,'Sunrise on Bethany - Input'!$AH:$AH,'Sunrise on Bethany - CRES'!$A38)/$P$16</f>
        <v>-9.9224099999999993</v>
      </c>
      <c r="L38" s="286">
        <f>SUMIFS('Sunrise on Bethany - Input'!M:M,'Sunrise on Bethany - Input'!$AH:$AH,'Sunrise on Bethany - CRES'!$A38)/$P$16</f>
        <v>-29.59815</v>
      </c>
      <c r="M38" s="287">
        <f>SUMIFS('Sunrise on Bethany - Input'!N:N,'Sunrise on Bethany - Input'!$AH:$AH,'Sunrise on Bethany - CRES'!$A38)/$P$16</f>
        <v>-16.900369999999999</v>
      </c>
      <c r="N38" s="93">
        <f t="shared" ref="N38:N44" si="10">SUM(B38:M38)</f>
        <v>-106.56506999999993</v>
      </c>
    </row>
    <row r="39" spans="1:16">
      <c r="A39" s="4" t="s">
        <v>87</v>
      </c>
      <c r="B39" s="286">
        <f>SUMIFS('Sunrise on Bethany - Input'!C:C,'Sunrise on Bethany - Input'!$AH:$AH,'Sunrise on Bethany - CRES'!$A39)/$P$16</f>
        <v>0</v>
      </c>
      <c r="C39" s="287">
        <f>SUMIFS('Sunrise on Bethany - Input'!D:D,'Sunrise on Bethany - Input'!$AH:$AH,'Sunrise on Bethany - CRES'!$A39)/$P$16</f>
        <v>0</v>
      </c>
      <c r="D39" s="286">
        <f>SUMIFS('Sunrise on Bethany - Input'!E:E,'Sunrise on Bethany - Input'!$AH:$AH,'Sunrise on Bethany - CRES'!$A39)/$P$16</f>
        <v>0</v>
      </c>
      <c r="E39" s="287">
        <f>SUMIFS('Sunrise on Bethany - Input'!F:F,'Sunrise on Bethany - Input'!$AH:$AH,'Sunrise on Bethany - CRES'!$A39)/$P$16</f>
        <v>0</v>
      </c>
      <c r="F39" s="286">
        <f>SUMIFS('Sunrise on Bethany - Input'!G:G,'Sunrise on Bethany - Input'!$AH:$AH,'Sunrise on Bethany - CRES'!$A39)/$P$16</f>
        <v>0</v>
      </c>
      <c r="G39" s="287">
        <f>SUMIFS('Sunrise on Bethany - Input'!H:H,'Sunrise on Bethany - Input'!$AH:$AH,'Sunrise on Bethany - CRES'!$A39)/$P$16</f>
        <v>0</v>
      </c>
      <c r="H39" s="286">
        <f>SUMIFS('Sunrise on Bethany - Input'!I:I,'Sunrise on Bethany - Input'!$AH:$AH,'Sunrise on Bethany - CRES'!$A39)/$P$16</f>
        <v>0</v>
      </c>
      <c r="I39" s="287">
        <f>SUMIFS('Sunrise on Bethany - Input'!J:J,'Sunrise on Bethany - Input'!$AH:$AH,'Sunrise on Bethany - CRES'!$A39)/$P$16</f>
        <v>0</v>
      </c>
      <c r="J39" s="286">
        <f>SUMIFS('Sunrise on Bethany - Input'!K:K,'Sunrise on Bethany - Input'!$AH:$AH,'Sunrise on Bethany - CRES'!$A39)/$P$16</f>
        <v>0</v>
      </c>
      <c r="K39" s="287">
        <f>SUMIFS('Sunrise on Bethany - Input'!L:L,'Sunrise on Bethany - Input'!$AH:$AH,'Sunrise on Bethany - CRES'!$A39)/$P$16</f>
        <v>0</v>
      </c>
      <c r="L39" s="286">
        <f>SUMIFS('Sunrise on Bethany - Input'!M:M,'Sunrise on Bethany - Input'!$AH:$AH,'Sunrise on Bethany - CRES'!$A39)/$P$16</f>
        <v>0</v>
      </c>
      <c r="M39" s="287">
        <f>SUMIFS('Sunrise on Bethany - Input'!N:N,'Sunrise on Bethany - Input'!$AH:$AH,'Sunrise on Bethany - CRES'!$A39)/$P$16</f>
        <v>0</v>
      </c>
      <c r="N39" s="273">
        <f t="shared" si="10"/>
        <v>0</v>
      </c>
    </row>
    <row r="40" spans="1:16">
      <c r="A40" s="296" t="s">
        <v>70</v>
      </c>
      <c r="B40" s="286">
        <f>SUMIFS('Sunrise on Bethany - Input'!C:C,'Sunrise on Bethany - Input'!$AH:$AH,'Sunrise on Bethany - CRES'!$A40)/$P$16</f>
        <v>0</v>
      </c>
      <c r="C40" s="287">
        <f>SUMIFS('Sunrise on Bethany - Input'!D:D,'Sunrise on Bethany - Input'!$AH:$AH,'Sunrise on Bethany - CRES'!$A40)/$P$16</f>
        <v>0</v>
      </c>
      <c r="D40" s="286">
        <f>SUMIFS('Sunrise on Bethany - Input'!E:E,'Sunrise on Bethany - Input'!$AH:$AH,'Sunrise on Bethany - CRES'!$A40)/$P$16</f>
        <v>0</v>
      </c>
      <c r="E40" s="287">
        <f>SUMIFS('Sunrise on Bethany - Input'!F:F,'Sunrise on Bethany - Input'!$AH:$AH,'Sunrise on Bethany - CRES'!$A40)/$P$16</f>
        <v>-0.26250000000000001</v>
      </c>
      <c r="F40" s="286">
        <f>SUMIFS('Sunrise on Bethany - Input'!G:G,'Sunrise on Bethany - Input'!$AH:$AH,'Sunrise on Bethany - CRES'!$A40)/$P$16</f>
        <v>-7.2249999999999996</v>
      </c>
      <c r="G40" s="287">
        <f>SUMIFS('Sunrise on Bethany - Input'!H:H,'Sunrise on Bethany - Input'!$AH:$AH,'Sunrise on Bethany - CRES'!$A40)/$P$16</f>
        <v>0</v>
      </c>
      <c r="H40" s="286">
        <f>SUMIFS('Sunrise on Bethany - Input'!I:I,'Sunrise on Bethany - Input'!$AH:$AH,'Sunrise on Bethany - CRES'!$A40)/$P$16</f>
        <v>0</v>
      </c>
      <c r="I40" s="287">
        <f>SUMIFS('Sunrise on Bethany - Input'!J:J,'Sunrise on Bethany - Input'!$AH:$AH,'Sunrise on Bethany - CRES'!$A40)/$P$16</f>
        <v>-0.501</v>
      </c>
      <c r="J40" s="286">
        <f>SUMIFS('Sunrise on Bethany - Input'!K:K,'Sunrise on Bethany - Input'!$AH:$AH,'Sunrise on Bethany - CRES'!$A40)/$P$16</f>
        <v>-10.709</v>
      </c>
      <c r="K40" s="287">
        <f>SUMIFS('Sunrise on Bethany - Input'!L:L,'Sunrise on Bethany - Input'!$AH:$AH,'Sunrise on Bethany - CRES'!$A40)/$P$16</f>
        <v>-0.16700000000000001</v>
      </c>
      <c r="L40" s="286">
        <f>SUMIFS('Sunrise on Bethany - Input'!M:M,'Sunrise on Bethany - Input'!$AH:$AH,'Sunrise on Bethany - CRES'!$A40)/$P$16</f>
        <v>-0.16700000000000001</v>
      </c>
      <c r="M40" s="287">
        <f>SUMIFS('Sunrise on Bethany - Input'!N:N,'Sunrise on Bethany - Input'!$AH:$AH,'Sunrise on Bethany - CRES'!$A40)/$P$16</f>
        <v>-0.16700000000000001</v>
      </c>
      <c r="N40" s="273">
        <f t="shared" si="10"/>
        <v>-19.198500000000003</v>
      </c>
    </row>
    <row r="41" spans="1:16">
      <c r="A41" s="4" t="s">
        <v>69</v>
      </c>
      <c r="B41" s="286">
        <f>SUMIFS('Sunrise on Bethany - Input'!C:C,'Sunrise on Bethany - Input'!$AH:$AH,'Sunrise on Bethany - CRES'!$A41)/$P$16</f>
        <v>-3.90293</v>
      </c>
      <c r="C41" s="287">
        <f>SUMIFS('Sunrise on Bethany - Input'!D:D,'Sunrise on Bethany - Input'!$AH:$AH,'Sunrise on Bethany - CRES'!$A41)/$P$16</f>
        <v>-3.7025300000000003</v>
      </c>
      <c r="D41" s="286">
        <f>SUMIFS('Sunrise on Bethany - Input'!E:E,'Sunrise on Bethany - Input'!$AH:$AH,'Sunrise on Bethany - CRES'!$A41)/$P$16</f>
        <v>-3.6559400000000002</v>
      </c>
      <c r="E41" s="287">
        <f>SUMIFS('Sunrise on Bethany - Input'!F:F,'Sunrise on Bethany - Input'!$AH:$AH,'Sunrise on Bethany - CRES'!$A41)/$P$16</f>
        <v>-3.6047500000000001</v>
      </c>
      <c r="F41" s="286">
        <f>SUMIFS('Sunrise on Bethany - Input'!G:G,'Sunrise on Bethany - Input'!$AH:$AH,'Sunrise on Bethany - CRES'!$A41)/$P$16</f>
        <v>-3.9550999999999998</v>
      </c>
      <c r="G41" s="287">
        <f>SUMIFS('Sunrise on Bethany - Input'!H:H,'Sunrise on Bethany - Input'!$AH:$AH,'Sunrise on Bethany - CRES'!$A41)/$P$16</f>
        <v>-4.0546899999999999</v>
      </c>
      <c r="H41" s="286">
        <f>SUMIFS('Sunrise on Bethany - Input'!I:I,'Sunrise on Bethany - Input'!$AH:$AH,'Sunrise on Bethany - CRES'!$A41)/$P$16</f>
        <v>-4.0804200000000002</v>
      </c>
      <c r="I41" s="287">
        <f>SUMIFS('Sunrise on Bethany - Input'!J:J,'Sunrise on Bethany - Input'!$AH:$AH,'Sunrise on Bethany - CRES'!$A41)/$P$16</f>
        <v>-3.6945600000000001</v>
      </c>
      <c r="J41" s="286">
        <f>SUMIFS('Sunrise on Bethany - Input'!K:K,'Sunrise on Bethany - Input'!$AH:$AH,'Sunrise on Bethany - CRES'!$A41)/$P$16</f>
        <v>-4.0180699999999998</v>
      </c>
      <c r="K41" s="287">
        <f>SUMIFS('Sunrise on Bethany - Input'!L:L,'Sunrise on Bethany - Input'!$AH:$AH,'Sunrise on Bethany - CRES'!$A41)/$P$16</f>
        <v>-4.0500100000000003</v>
      </c>
      <c r="L41" s="286">
        <f>SUMIFS('Sunrise on Bethany - Input'!M:M,'Sunrise on Bethany - Input'!$AH:$AH,'Sunrise on Bethany - CRES'!$A41)/$P$16</f>
        <v>-3.9138899999999999</v>
      </c>
      <c r="M41" s="287">
        <f>SUMIFS('Sunrise on Bethany - Input'!N:N,'Sunrise on Bethany - Input'!$AH:$AH,'Sunrise on Bethany - CRES'!$A41)/$P$16</f>
        <v>-4.0017699999999996</v>
      </c>
      <c r="N41" s="273">
        <f t="shared" si="10"/>
        <v>-46.634660000000004</v>
      </c>
    </row>
    <row r="42" spans="1:16">
      <c r="A42" s="296" t="s">
        <v>68</v>
      </c>
      <c r="B42" s="286">
        <f>SUMIFS('Sunrise on Bethany - Input'!C:C,'Sunrise on Bethany - Input'!$AH:$AH,'Sunrise on Bethany - CRES'!$A42)/$P$16</f>
        <v>-73.94547</v>
      </c>
      <c r="C42" s="287">
        <f>SUMIFS('Sunrise on Bethany - Input'!D:D,'Sunrise on Bethany - Input'!$AH:$AH,'Sunrise on Bethany - CRES'!$A42)/$P$16</f>
        <v>-73.94547</v>
      </c>
      <c r="D42" s="286">
        <f>SUMIFS('Sunrise on Bethany - Input'!E:E,'Sunrise on Bethany - Input'!$AH:$AH,'Sunrise on Bethany - CRES'!$A42)/$P$16</f>
        <v>-67.130920000000017</v>
      </c>
      <c r="E42" s="287">
        <f>SUMIFS('Sunrise on Bethany - Input'!F:F,'Sunrise on Bethany - Input'!$AH:$AH,'Sunrise on Bethany - CRES'!$A42)/$P$16</f>
        <v>-75.989339999999999</v>
      </c>
      <c r="F42" s="286">
        <f>SUMIFS('Sunrise on Bethany - Input'!G:G,'Sunrise on Bethany - Input'!$AH:$AH,'Sunrise on Bethany - CRES'!$A42)/$P$16</f>
        <v>-71.560130000000001</v>
      </c>
      <c r="G42" s="287">
        <f>SUMIFS('Sunrise on Bethany - Input'!H:H,'Sunrise on Bethany - Input'!$AH:$AH,'Sunrise on Bethany - CRES'!$A42)/$P$16</f>
        <v>-75.093140000000005</v>
      </c>
      <c r="H42" s="286">
        <f>SUMIFS('Sunrise on Bethany - Input'!I:I,'Sunrise on Bethany - Input'!$AH:$AH,'Sunrise on Bethany - CRES'!$A42)/$P$16</f>
        <v>-70.41246000000001</v>
      </c>
      <c r="I42" s="287">
        <f>SUMIFS('Sunrise on Bethany - Input'!J:J,'Sunrise on Bethany - Input'!$AH:$AH,'Sunrise on Bethany - CRES'!$A42)/$P$16</f>
        <v>-73.94547</v>
      </c>
      <c r="J42" s="286">
        <f>SUMIFS('Sunrise on Bethany - Input'!K:K,'Sunrise on Bethany - Input'!$AH:$AH,'Sunrise on Bethany - CRES'!$A42)/$P$16</f>
        <v>-73.94547</v>
      </c>
      <c r="K42" s="287">
        <f>SUMIFS('Sunrise on Bethany - Input'!L:L,'Sunrise on Bethany - Input'!$AH:$AH,'Sunrise on Bethany - CRES'!$A42)/$P$16</f>
        <v>-71.56013999999999</v>
      </c>
      <c r="L42" s="286">
        <f>SUMIFS('Sunrise on Bethany - Input'!M:M,'Sunrise on Bethany - Input'!$AH:$AH,'Sunrise on Bethany - CRES'!$A42)/$P$16</f>
        <v>-73.94547</v>
      </c>
      <c r="M42" s="287">
        <f>SUMIFS('Sunrise on Bethany - Input'!N:N,'Sunrise on Bethany - Input'!$AH:$AH,'Sunrise on Bethany - CRES'!$A42)/$P$16</f>
        <v>-71.560130000000001</v>
      </c>
      <c r="N42" s="273">
        <f t="shared" si="10"/>
        <v>-873.03360999999995</v>
      </c>
    </row>
    <row r="43" spans="1:16" ht="15" thickBot="1">
      <c r="A43" s="4" t="s">
        <v>1042</v>
      </c>
      <c r="B43" s="286">
        <f>SUMIFS('Sunrise on Bethany - Input'!C:C,'Sunrise on Bethany - Input'!$AH:$AH,'Sunrise on Bethany - CRES'!$A43)/$P$16</f>
        <v>0</v>
      </c>
      <c r="C43" s="287">
        <f>SUMIFS('Sunrise on Bethany - Input'!D:D,'Sunrise on Bethany - Input'!$AH:$AH,'Sunrise on Bethany - CRES'!$A43)/$P$16</f>
        <v>0</v>
      </c>
      <c r="D43" s="286">
        <f>SUMIFS('Sunrise on Bethany - Input'!E:E,'Sunrise on Bethany - Input'!$AH:$AH,'Sunrise on Bethany - CRES'!$A43)/$P$16</f>
        <v>0</v>
      </c>
      <c r="E43" s="287">
        <f>SUMIFS('Sunrise on Bethany - Input'!F:F,'Sunrise on Bethany - Input'!$AH:$AH,'Sunrise on Bethany - CRES'!$A43)/$P$16</f>
        <v>0</v>
      </c>
      <c r="F43" s="286">
        <f>SUMIFS('Sunrise on Bethany - Input'!G:G,'Sunrise on Bethany - Input'!$AH:$AH,'Sunrise on Bethany - CRES'!$A43)/$P$16</f>
        <v>0</v>
      </c>
      <c r="G43" s="287">
        <f>SUMIFS('Sunrise on Bethany - Input'!H:H,'Sunrise on Bethany - Input'!$AH:$AH,'Sunrise on Bethany - CRES'!$A43)/$P$16</f>
        <v>0</v>
      </c>
      <c r="H43" s="286">
        <f>SUMIFS('Sunrise on Bethany - Input'!I:I,'Sunrise on Bethany - Input'!$AH:$AH,'Sunrise on Bethany - CRES'!$A43)/$P$16</f>
        <v>0</v>
      </c>
      <c r="I43" s="287">
        <f>SUMIFS('Sunrise on Bethany - Input'!J:J,'Sunrise on Bethany - Input'!$AH:$AH,'Sunrise on Bethany - CRES'!$A43)/$P$16</f>
        <v>0</v>
      </c>
      <c r="J43" s="286">
        <f>SUMIFS('Sunrise on Bethany - Input'!K:K,'Sunrise on Bethany - Input'!$AH:$AH,'Sunrise on Bethany - CRES'!$A43)/$P$16</f>
        <v>0</v>
      </c>
      <c r="K43" s="287">
        <f>SUMIFS('Sunrise on Bethany - Input'!L:L,'Sunrise on Bethany - Input'!$AH:$AH,'Sunrise on Bethany - CRES'!$A43)/$P$16</f>
        <v>0</v>
      </c>
      <c r="L43" s="286">
        <f>SUMIFS('Sunrise on Bethany - Input'!M:M,'Sunrise on Bethany - Input'!$AH:$AH,'Sunrise on Bethany - CRES'!$A43)/$P$16</f>
        <v>0</v>
      </c>
      <c r="M43" s="287">
        <f>SUMIFS('Sunrise on Bethany - Input'!N:N,'Sunrise on Bethany - Input'!$AH:$AH,'Sunrise on Bethany - CRES'!$A43)/$P$16</f>
        <v>0</v>
      </c>
      <c r="N43" s="273">
        <f t="shared" si="10"/>
        <v>0</v>
      </c>
    </row>
    <row r="44" spans="1:16" ht="15.5" thickTop="1" thickBot="1">
      <c r="A44" s="84" t="s">
        <v>89</v>
      </c>
      <c r="B44" s="52">
        <f>SUM(B38:B43)</f>
        <v>254.62477000000001</v>
      </c>
      <c r="C44" s="53">
        <f t="shared" ref="C44:M44" si="11">SUM(C38:C43)</f>
        <v>-85.807479999999998</v>
      </c>
      <c r="D44" s="52">
        <f t="shared" si="11"/>
        <v>-253.48331000000002</v>
      </c>
      <c r="E44" s="53">
        <f t="shared" si="11"/>
        <v>-163.67682000000002</v>
      </c>
      <c r="F44" s="52">
        <f t="shared" si="11"/>
        <v>-123.1019</v>
      </c>
      <c r="G44" s="53">
        <f t="shared" si="11"/>
        <v>-105.41970999999999</v>
      </c>
      <c r="H44" s="52">
        <f t="shared" si="11"/>
        <v>-87.43386000000001</v>
      </c>
      <c r="I44" s="53">
        <f t="shared" si="11"/>
        <v>-93.641000000000005</v>
      </c>
      <c r="J44" s="52">
        <f t="shared" si="11"/>
        <v>-101.53918999999999</v>
      </c>
      <c r="K44" s="53">
        <f t="shared" si="11"/>
        <v>-85.699559999999991</v>
      </c>
      <c r="L44" s="52">
        <f t="shared" si="11"/>
        <v>-107.62451</v>
      </c>
      <c r="M44" s="53">
        <f t="shared" si="11"/>
        <v>-92.629270000000005</v>
      </c>
      <c r="N44" s="94">
        <f t="shared" si="10"/>
        <v>-1045.43184</v>
      </c>
    </row>
    <row r="45" spans="1:16" ht="15.5" thickTop="1" thickBot="1">
      <c r="A45" s="5" t="s">
        <v>90</v>
      </c>
      <c r="B45" s="286">
        <f>SUMIFS('Sunrise on Bethany - Input'!C:C,'Sunrise on Bethany - Input'!$AH:$AH,'Sunrise on Bethany - CRES'!$A45)/$P$16</f>
        <v>62.320229999999995</v>
      </c>
      <c r="C45" s="287">
        <f>SUMIFS('Sunrise on Bethany - Input'!D:D,'Sunrise on Bethany - Input'!$AH:$AH,'Sunrise on Bethany - CRES'!$A45)/$P$16</f>
        <v>-6.8573999999999993</v>
      </c>
      <c r="D45" s="286">
        <f>SUMIFS('Sunrise on Bethany - Input'!E:E,'Sunrise on Bethany - Input'!$AH:$AH,'Sunrise on Bethany - CRES'!$A45)/$P$16</f>
        <v>-9.0195000000000007</v>
      </c>
      <c r="E45" s="287">
        <f>SUMIFS('Sunrise on Bethany - Input'!F:F,'Sunrise on Bethany - Input'!$AH:$AH,'Sunrise on Bethany - CRES'!$A45)/$P$16</f>
        <v>-30.468190000000003</v>
      </c>
      <c r="F45" s="286">
        <f>SUMIFS('Sunrise on Bethany - Input'!G:G,'Sunrise on Bethany - Input'!$AH:$AH,'Sunrise on Bethany - CRES'!$A45)/$P$16</f>
        <v>-13.640779999999999</v>
      </c>
      <c r="G45" s="287">
        <f>SUMIFS('Sunrise on Bethany - Input'!H:H,'Sunrise on Bethany - Input'!$AH:$AH,'Sunrise on Bethany - CRES'!$A45)/$P$16</f>
        <v>-10.955500000000001</v>
      </c>
      <c r="H45" s="286">
        <f>SUMIFS('Sunrise on Bethany - Input'!I:I,'Sunrise on Bethany - Input'!$AH:$AH,'Sunrise on Bethany - CRES'!$A45)/$P$16</f>
        <v>-2.9720999999999997</v>
      </c>
      <c r="I45" s="287">
        <f>SUMIFS('Sunrise on Bethany - Input'!J:J,'Sunrise on Bethany - Input'!$AH:$AH,'Sunrise on Bethany - CRES'!$A45)/$P$16</f>
        <v>-16.186520000000002</v>
      </c>
      <c r="J45" s="286">
        <f>SUMIFS('Sunrise on Bethany - Input'!K:K,'Sunrise on Bethany - Input'!$AH:$AH,'Sunrise on Bethany - CRES'!$A45)/$P$16</f>
        <v>-13.783469999999999</v>
      </c>
      <c r="K45" s="287">
        <f>SUMIFS('Sunrise on Bethany - Input'!L:L,'Sunrise on Bethany - Input'!$AH:$AH,'Sunrise on Bethany - CRES'!$A45)/$P$16</f>
        <v>-8.3822099999999988</v>
      </c>
      <c r="L45" s="286">
        <f>SUMIFS('Sunrise on Bethany - Input'!M:M,'Sunrise on Bethany - Input'!$AH:$AH,'Sunrise on Bethany - CRES'!$A45)/$P$16</f>
        <v>-7.2335000000000003</v>
      </c>
      <c r="M45" s="287">
        <f>SUMIFS('Sunrise on Bethany - Input'!N:N,'Sunrise on Bethany - Input'!$AH:$AH,'Sunrise on Bethany - CRES'!$A45)/$P$16</f>
        <v>-1.6257999999999999</v>
      </c>
      <c r="N45" s="274">
        <f t="shared" ref="N45" si="12">SUM(B45:M45)</f>
        <v>-58.80474000000001</v>
      </c>
    </row>
    <row r="46" spans="1:16" ht="15" thickBot="1">
      <c r="A46" s="4"/>
      <c r="B46" s="78" t="str">
        <f>B37</f>
        <v>Dec 2023</v>
      </c>
      <c r="C46" s="79" t="str">
        <f t="shared" ref="C46:M46" si="13">C37</f>
        <v>Jan 2024</v>
      </c>
      <c r="D46" s="78" t="str">
        <f t="shared" si="13"/>
        <v>Feb 2024</v>
      </c>
      <c r="E46" s="79" t="str">
        <f t="shared" si="13"/>
        <v>Mar 2024</v>
      </c>
      <c r="F46" s="78" t="str">
        <f t="shared" si="13"/>
        <v>Apr 2024</v>
      </c>
      <c r="G46" s="79" t="str">
        <f t="shared" si="13"/>
        <v>May 2024</v>
      </c>
      <c r="H46" s="78" t="str">
        <f t="shared" si="13"/>
        <v>Jun 2024</v>
      </c>
      <c r="I46" s="79" t="str">
        <f t="shared" si="13"/>
        <v>Jul 2024</v>
      </c>
      <c r="J46" s="78" t="str">
        <f t="shared" si="13"/>
        <v>Aug 2024</v>
      </c>
      <c r="K46" s="79" t="str">
        <f t="shared" si="13"/>
        <v>Sep 2024</v>
      </c>
      <c r="L46" s="78" t="str">
        <f t="shared" si="13"/>
        <v>Oct 2024</v>
      </c>
      <c r="M46" s="79" t="str">
        <f t="shared" si="13"/>
        <v>Nov 2024</v>
      </c>
      <c r="N46" s="80" t="s">
        <v>76</v>
      </c>
    </row>
    <row r="47" spans="1:16" ht="15.5" thickTop="1" thickBot="1">
      <c r="A47" s="84" t="s">
        <v>91</v>
      </c>
      <c r="B47" s="95">
        <f t="shared" ref="B47:G47" si="14">SUM(B44,B35)</f>
        <v>402.95983000000001</v>
      </c>
      <c r="C47" s="96">
        <f t="shared" si="14"/>
        <v>50.373420000000038</v>
      </c>
      <c r="D47" s="95">
        <f t="shared" si="14"/>
        <v>-127.02325</v>
      </c>
      <c r="E47" s="96">
        <f t="shared" si="14"/>
        <v>-37.92598000000001</v>
      </c>
      <c r="F47" s="95">
        <f t="shared" si="14"/>
        <v>21.070930000000004</v>
      </c>
      <c r="G47" s="96">
        <f t="shared" si="14"/>
        <v>40.99304000000005</v>
      </c>
      <c r="H47" s="95">
        <f>SUM(H44,H35)</f>
        <v>58.478969999999975</v>
      </c>
      <c r="I47" s="96">
        <f t="shared" ref="I47:M47" si="15">SUM(I44,I35)</f>
        <v>27.706950000000006</v>
      </c>
      <c r="J47" s="95">
        <f t="shared" si="15"/>
        <v>35.744730000000004</v>
      </c>
      <c r="K47" s="96">
        <f t="shared" si="15"/>
        <v>50.648890000000023</v>
      </c>
      <c r="L47" s="95">
        <f t="shared" si="15"/>
        <v>20.14800000000001</v>
      </c>
      <c r="M47" s="96">
        <f t="shared" si="15"/>
        <v>51.749700000000004</v>
      </c>
      <c r="N47" s="96">
        <f t="shared" ref="N47" si="16">SUM(B47:M47)</f>
        <v>594.92523000000006</v>
      </c>
    </row>
    <row r="49" spans="1:13">
      <c r="A49" s="55"/>
      <c r="B49" s="78" t="str">
        <f>B1</f>
        <v>Dec 2023</v>
      </c>
      <c r="C49" s="79" t="str">
        <f t="shared" ref="C49:M49" si="17">C1</f>
        <v>Jan 2024</v>
      </c>
      <c r="D49" s="78" t="str">
        <f t="shared" si="17"/>
        <v>Feb 2024</v>
      </c>
      <c r="E49" s="79" t="str">
        <f t="shared" si="17"/>
        <v>Mar 2024</v>
      </c>
      <c r="F49" s="78" t="str">
        <f t="shared" si="17"/>
        <v>Apr 2024</v>
      </c>
      <c r="G49" s="79" t="str">
        <f t="shared" si="17"/>
        <v>May 2024</v>
      </c>
      <c r="H49" s="78" t="str">
        <f t="shared" si="17"/>
        <v>Jun 2024</v>
      </c>
      <c r="I49" s="79" t="str">
        <f t="shared" si="17"/>
        <v>Jul 2024</v>
      </c>
      <c r="J49" s="78" t="str">
        <f t="shared" si="17"/>
        <v>Aug 2024</v>
      </c>
      <c r="K49" s="79" t="str">
        <f t="shared" si="17"/>
        <v>Sep 2024</v>
      </c>
      <c r="L49" s="78" t="str">
        <f t="shared" si="17"/>
        <v>Oct 2024</v>
      </c>
      <c r="M49" s="79" t="str">
        <f t="shared" si="17"/>
        <v>Nov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8">IF(C36="","",SUM(C50:C53))</f>
        <v/>
      </c>
      <c r="D54" s="166" t="str">
        <f t="shared" si="18"/>
        <v/>
      </c>
      <c r="E54" s="167" t="str">
        <f t="shared" si="18"/>
        <v/>
      </c>
      <c r="F54" s="166" t="str">
        <f t="shared" si="18"/>
        <v/>
      </c>
      <c r="G54" s="167" t="str">
        <f t="shared" si="18"/>
        <v/>
      </c>
      <c r="H54" s="166" t="str">
        <f t="shared" si="18"/>
        <v/>
      </c>
      <c r="I54" s="167" t="str">
        <f t="shared" si="18"/>
        <v/>
      </c>
      <c r="J54" s="166" t="str">
        <f t="shared" si="18"/>
        <v/>
      </c>
      <c r="K54" s="167" t="str">
        <f t="shared" si="18"/>
        <v/>
      </c>
      <c r="L54" s="166" t="str">
        <f t="shared" si="18"/>
        <v/>
      </c>
      <c r="M54" s="168" t="str">
        <f t="shared" si="18"/>
        <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E3D73-BB7B-4190-BCA6-38C461380465}">
  <sheetPr>
    <tabColor theme="0"/>
  </sheetPr>
  <dimension ref="A2:CL658"/>
  <sheetViews>
    <sheetView topLeftCell="A390" zoomScale="50" zoomScaleNormal="50" workbookViewId="0">
      <pane xSplit="2" topLeftCell="C1" activePane="topRight" state="frozen"/>
      <selection activeCell="N126" sqref="N126"/>
      <selection pane="topRight" activeCell="N126" sqref="N126"/>
    </sheetView>
  </sheetViews>
  <sheetFormatPr defaultRowHeight="14.5"/>
  <cols>
    <col min="1" max="1" width="11.54296875" customWidth="1"/>
    <col min="2" max="2" width="57.36328125" customWidth="1"/>
    <col min="3" max="11" width="9.36328125" customWidth="1"/>
    <col min="12" max="13" width="15.36328125" customWidth="1"/>
    <col min="14" max="14" width="13.6328125" customWidth="1"/>
    <col min="15" max="15" width="15.36328125" customWidth="1"/>
    <col min="17" max="17" width="15.36328125" hidden="1" customWidth="1"/>
    <col min="18" max="18" width="22.36328125" hidden="1" customWidth="1"/>
    <col min="19" max="20" width="9.36328125" hidden="1" customWidth="1"/>
    <col min="21" max="33" width="18.36328125" hidden="1" customWidth="1"/>
    <col min="34" max="34" width="30.453125" style="6" bestFit="1" customWidth="1"/>
    <col min="66" max="84" width="9.36328125" hidden="1" customWidth="1"/>
    <col min="86" max="90" width="9.36328125" hidden="1" customWidth="1"/>
  </cols>
  <sheetData>
    <row r="2" spans="1:34" ht="15.5">
      <c r="A2" s="154" t="s">
        <v>1410</v>
      </c>
      <c r="B2" s="154"/>
      <c r="C2" s="154"/>
      <c r="D2" s="154"/>
      <c r="E2" s="154"/>
      <c r="F2" s="154"/>
      <c r="G2" s="154"/>
      <c r="H2" s="154"/>
      <c r="I2" s="154"/>
      <c r="J2" s="154"/>
      <c r="K2" s="154"/>
      <c r="L2" s="154"/>
      <c r="M2" s="154"/>
      <c r="N2" s="154"/>
      <c r="O2" s="154"/>
    </row>
    <row r="3" spans="1:34">
      <c r="A3" s="155" t="s">
        <v>2494</v>
      </c>
      <c r="B3" s="155"/>
      <c r="C3" s="155"/>
      <c r="D3" s="155"/>
      <c r="E3" s="155"/>
      <c r="F3" s="155"/>
      <c r="G3" s="155"/>
      <c r="H3" s="155"/>
      <c r="I3" s="155"/>
      <c r="J3" s="155"/>
      <c r="K3" s="155"/>
      <c r="L3" s="155"/>
      <c r="M3" s="155"/>
      <c r="N3" s="155"/>
      <c r="O3" s="155"/>
    </row>
    <row r="4" spans="1:34">
      <c r="A4" s="155" t="s">
        <v>0</v>
      </c>
      <c r="B4" s="155"/>
      <c r="C4" s="155"/>
      <c r="D4" s="155"/>
      <c r="E4" s="155"/>
      <c r="F4" s="155"/>
      <c r="G4" s="155"/>
      <c r="H4" s="155"/>
      <c r="I4" s="155"/>
      <c r="J4" s="155"/>
      <c r="K4" s="155"/>
      <c r="L4" s="155"/>
      <c r="M4" s="155"/>
      <c r="N4" s="155"/>
      <c r="O4" s="155"/>
    </row>
    <row r="5" spans="1:34">
      <c r="A5" s="155" t="s">
        <v>1412</v>
      </c>
      <c r="B5" s="155"/>
      <c r="C5" s="155"/>
      <c r="D5" s="155"/>
      <c r="E5" s="155"/>
      <c r="F5" s="155"/>
      <c r="G5" s="155"/>
      <c r="H5" s="155"/>
      <c r="I5" s="155"/>
      <c r="J5" s="155"/>
      <c r="K5" s="155"/>
      <c r="L5" s="155"/>
      <c r="M5" s="155"/>
      <c r="N5" s="155"/>
      <c r="O5" s="155"/>
    </row>
    <row r="7" spans="1:34">
      <c r="A7" s="156" t="s">
        <v>3</v>
      </c>
      <c r="B7" s="156" t="s">
        <v>4</v>
      </c>
      <c r="C7" s="156" t="s">
        <v>1413</v>
      </c>
      <c r="D7" s="156" t="s">
        <v>640</v>
      </c>
      <c r="E7" s="156" t="s">
        <v>641</v>
      </c>
      <c r="F7" s="156" t="s">
        <v>642</v>
      </c>
      <c r="G7" s="156" t="s">
        <v>643</v>
      </c>
      <c r="H7" s="156" t="s">
        <v>644</v>
      </c>
      <c r="I7" s="156" t="s">
        <v>8</v>
      </c>
      <c r="J7" s="156" t="s">
        <v>9</v>
      </c>
      <c r="K7" s="156" t="s">
        <v>10</v>
      </c>
      <c r="L7" s="156" t="s">
        <v>11</v>
      </c>
      <c r="M7" s="156" t="s">
        <v>12</v>
      </c>
      <c r="N7" s="156" t="s">
        <v>13</v>
      </c>
      <c r="O7" s="156" t="s">
        <v>18</v>
      </c>
      <c r="Q7" s="71" t="s">
        <v>158</v>
      </c>
      <c r="R7" s="72" t="s">
        <v>159</v>
      </c>
      <c r="S7" s="72" t="s">
        <v>160</v>
      </c>
      <c r="T7" s="71" t="s">
        <v>161</v>
      </c>
      <c r="U7" s="71" t="s">
        <v>162</v>
      </c>
      <c r="V7" s="71" t="s">
        <v>163</v>
      </c>
      <c r="W7" s="71" t="s">
        <v>164</v>
      </c>
      <c r="X7" s="71" t="s">
        <v>165</v>
      </c>
      <c r="Y7" s="71" t="s">
        <v>166</v>
      </c>
      <c r="Z7" s="71" t="s">
        <v>167</v>
      </c>
      <c r="AA7" s="71" t="s">
        <v>168</v>
      </c>
      <c r="AB7" s="71" t="s">
        <v>169</v>
      </c>
      <c r="AC7" s="71" t="s">
        <v>170</v>
      </c>
      <c r="AD7" s="71" t="s">
        <v>171</v>
      </c>
      <c r="AE7" s="71" t="s">
        <v>172</v>
      </c>
      <c r="AF7" s="71" t="s">
        <v>173</v>
      </c>
      <c r="AG7" s="71" t="s">
        <v>174</v>
      </c>
    </row>
    <row r="8" spans="1:34">
      <c r="A8" s="157" t="s">
        <v>19</v>
      </c>
      <c r="B8" s="157"/>
      <c r="C8" s="157"/>
      <c r="D8" s="157"/>
      <c r="E8" s="157"/>
      <c r="F8" s="157"/>
      <c r="G8" s="157"/>
      <c r="H8" s="157"/>
      <c r="I8" s="157"/>
      <c r="J8" s="157"/>
      <c r="K8" s="157"/>
      <c r="L8" s="157"/>
      <c r="M8" s="157"/>
      <c r="N8" s="157"/>
      <c r="O8" s="157"/>
    </row>
    <row r="9" spans="1:34">
      <c r="A9" s="158" t="s">
        <v>645</v>
      </c>
      <c r="B9" s="158"/>
      <c r="C9" s="158"/>
      <c r="D9" s="158"/>
      <c r="E9" s="158"/>
      <c r="F9" s="158"/>
      <c r="G9" s="158"/>
      <c r="H9" s="158"/>
      <c r="I9" s="158"/>
      <c r="J9" s="158"/>
      <c r="K9" s="158"/>
      <c r="L9" s="158"/>
      <c r="M9" s="158"/>
      <c r="N9" s="158"/>
      <c r="O9" s="158"/>
    </row>
    <row r="10" spans="1:34">
      <c r="A10" s="159" t="s">
        <v>1414</v>
      </c>
      <c r="B10" s="155" t="s">
        <v>1415</v>
      </c>
      <c r="C10" s="160">
        <v>0</v>
      </c>
      <c r="D10" s="160">
        <v>0</v>
      </c>
      <c r="E10" s="160">
        <v>0</v>
      </c>
      <c r="F10" s="160">
        <v>0</v>
      </c>
      <c r="G10" s="160">
        <v>0</v>
      </c>
      <c r="H10" s="160">
        <v>0</v>
      </c>
      <c r="I10" s="160">
        <v>0</v>
      </c>
      <c r="J10" s="160">
        <v>0</v>
      </c>
      <c r="K10" s="160">
        <v>0</v>
      </c>
      <c r="L10" s="160">
        <v>297801</v>
      </c>
      <c r="M10" s="160">
        <v>295869</v>
      </c>
      <c r="N10" s="160">
        <v>295869</v>
      </c>
      <c r="O10" s="160">
        <v>889539</v>
      </c>
      <c r="Q10" s="73">
        <v>4</v>
      </c>
      <c r="R10" s="20" t="s">
        <v>1156</v>
      </c>
      <c r="S10" s="20" t="s">
        <v>1210</v>
      </c>
      <c r="U10" s="74">
        <f t="shared" ref="U10:U19" si="0">IF(5 = Q10, C10 * -1, C10)</f>
        <v>0</v>
      </c>
      <c r="V10" s="74">
        <f t="shared" ref="V10:V19" si="1">IF(5 = Q10, D10 * -1, D10)</f>
        <v>0</v>
      </c>
      <c r="W10" s="74">
        <f t="shared" ref="W10:W19" si="2">IF(5 = Q10, E10 * -1, E10)</f>
        <v>0</v>
      </c>
      <c r="X10" s="74">
        <f t="shared" ref="X10:X19" si="3">IF(5 = Q10, F10 * -1, F10)</f>
        <v>0</v>
      </c>
      <c r="Y10" s="74">
        <f t="shared" ref="Y10:Y19" si="4">IF(5 = Q10, G10 * -1, G10)</f>
        <v>0</v>
      </c>
      <c r="Z10" s="74">
        <f t="shared" ref="Z10:Z19" si="5">IF(5 = Q10, H10 * -1, H10)</f>
        <v>0</v>
      </c>
      <c r="AA10" s="74">
        <f t="shared" ref="AA10:AA19" si="6">IF(5 = Q10, I10 * -1, I10)</f>
        <v>0</v>
      </c>
      <c r="AB10" s="74">
        <f t="shared" ref="AB10:AB19" si="7">IF(5 = Q10, J10 * -1, J10)</f>
        <v>0</v>
      </c>
      <c r="AC10" s="74">
        <f t="shared" ref="AC10:AC19" si="8">IF(5 = Q10, K10 * -1, K10)</f>
        <v>0</v>
      </c>
      <c r="AD10" s="74">
        <f t="shared" ref="AD10:AD19" si="9">IF(5 = Q10, L10 * -1, L10)</f>
        <v>297801</v>
      </c>
      <c r="AE10" s="74">
        <f t="shared" ref="AE10:AE19" si="10">IF(5 = Q10, M10 * -1, M10)</f>
        <v>295869</v>
      </c>
      <c r="AF10" s="74">
        <f t="shared" ref="AF10:AF19" si="11">IF(5 = Q10, N10 * -1, N10)</f>
        <v>295869</v>
      </c>
      <c r="AG10" s="74">
        <f t="shared" ref="AG10:AG19" si="12">IF(5 = Q10, O10 * -1, O10)</f>
        <v>889539</v>
      </c>
      <c r="AH10" s="6" t="s">
        <v>20</v>
      </c>
    </row>
    <row r="11" spans="1:34">
      <c r="A11" s="159" t="s">
        <v>1416</v>
      </c>
      <c r="B11" s="155" t="s">
        <v>1417</v>
      </c>
      <c r="C11" s="160">
        <v>0</v>
      </c>
      <c r="D11" s="160">
        <v>0</v>
      </c>
      <c r="E11" s="160">
        <v>0</v>
      </c>
      <c r="F11" s="160">
        <v>0</v>
      </c>
      <c r="G11" s="160">
        <v>0</v>
      </c>
      <c r="H11" s="160">
        <v>0</v>
      </c>
      <c r="I11" s="160">
        <v>0</v>
      </c>
      <c r="J11" s="160">
        <v>0</v>
      </c>
      <c r="K11" s="160">
        <v>0</v>
      </c>
      <c r="L11" s="160">
        <v>37354.160000000003</v>
      </c>
      <c r="M11" s="160">
        <v>0</v>
      </c>
      <c r="N11" s="160">
        <v>0</v>
      </c>
      <c r="O11" s="160">
        <v>37354.160000000003</v>
      </c>
      <c r="Q11" s="73">
        <v>4</v>
      </c>
      <c r="R11" s="20" t="s">
        <v>1156</v>
      </c>
      <c r="S11" s="20" t="s">
        <v>1210</v>
      </c>
      <c r="U11" s="74">
        <f t="shared" si="0"/>
        <v>0</v>
      </c>
      <c r="V11" s="74">
        <f t="shared" si="1"/>
        <v>0</v>
      </c>
      <c r="W11" s="74">
        <f t="shared" si="2"/>
        <v>0</v>
      </c>
      <c r="X11" s="74">
        <f t="shared" si="3"/>
        <v>0</v>
      </c>
      <c r="Y11" s="74">
        <f t="shared" si="4"/>
        <v>0</v>
      </c>
      <c r="Z11" s="74">
        <f t="shared" si="5"/>
        <v>0</v>
      </c>
      <c r="AA11" s="74">
        <f t="shared" si="6"/>
        <v>0</v>
      </c>
      <c r="AB11" s="74">
        <f t="shared" si="7"/>
        <v>0</v>
      </c>
      <c r="AC11" s="74">
        <f t="shared" si="8"/>
        <v>0</v>
      </c>
      <c r="AD11" s="74">
        <f t="shared" si="9"/>
        <v>37354.160000000003</v>
      </c>
      <c r="AE11" s="74">
        <f t="shared" si="10"/>
        <v>0</v>
      </c>
      <c r="AF11" s="74">
        <f t="shared" si="11"/>
        <v>0</v>
      </c>
      <c r="AG11" s="74">
        <f t="shared" si="12"/>
        <v>37354.160000000003</v>
      </c>
      <c r="AH11" s="6" t="s">
        <v>20</v>
      </c>
    </row>
    <row r="12" spans="1:34">
      <c r="A12" s="159" t="s">
        <v>1418</v>
      </c>
      <c r="B12" s="155" t="s">
        <v>1419</v>
      </c>
      <c r="C12" s="160">
        <v>0</v>
      </c>
      <c r="D12" s="160">
        <v>0</v>
      </c>
      <c r="E12" s="160">
        <v>0</v>
      </c>
      <c r="F12" s="160">
        <v>0</v>
      </c>
      <c r="G12" s="160">
        <v>0</v>
      </c>
      <c r="H12" s="160">
        <v>0</v>
      </c>
      <c r="I12" s="160">
        <v>0</v>
      </c>
      <c r="J12" s="160">
        <v>0</v>
      </c>
      <c r="K12" s="160">
        <v>0</v>
      </c>
      <c r="L12" s="160">
        <v>0</v>
      </c>
      <c r="M12" s="160">
        <v>0</v>
      </c>
      <c r="N12" s="160">
        <v>0</v>
      </c>
      <c r="O12" s="160">
        <v>0</v>
      </c>
      <c r="Q12" s="73">
        <v>4</v>
      </c>
      <c r="R12" s="20" t="s">
        <v>1156</v>
      </c>
      <c r="S12" s="20" t="s">
        <v>1210</v>
      </c>
      <c r="U12" s="74">
        <f t="shared" si="0"/>
        <v>0</v>
      </c>
      <c r="V12" s="74">
        <f t="shared" si="1"/>
        <v>0</v>
      </c>
      <c r="W12" s="74">
        <f t="shared" si="2"/>
        <v>0</v>
      </c>
      <c r="X12" s="74">
        <f t="shared" si="3"/>
        <v>0</v>
      </c>
      <c r="Y12" s="74">
        <f t="shared" si="4"/>
        <v>0</v>
      </c>
      <c r="Z12" s="74">
        <f t="shared" si="5"/>
        <v>0</v>
      </c>
      <c r="AA12" s="74">
        <f t="shared" si="6"/>
        <v>0</v>
      </c>
      <c r="AB12" s="74">
        <f t="shared" si="7"/>
        <v>0</v>
      </c>
      <c r="AC12" s="74">
        <f t="shared" si="8"/>
        <v>0</v>
      </c>
      <c r="AD12" s="74">
        <f t="shared" si="9"/>
        <v>0</v>
      </c>
      <c r="AE12" s="74">
        <f t="shared" si="10"/>
        <v>0</v>
      </c>
      <c r="AF12" s="74">
        <f t="shared" si="11"/>
        <v>0</v>
      </c>
      <c r="AG12" s="74">
        <f t="shared" si="12"/>
        <v>0</v>
      </c>
      <c r="AH12" s="6" t="s">
        <v>20</v>
      </c>
    </row>
    <row r="13" spans="1:34">
      <c r="A13" s="159" t="s">
        <v>1420</v>
      </c>
      <c r="B13" s="155" t="s">
        <v>1421</v>
      </c>
      <c r="C13" s="160">
        <v>0</v>
      </c>
      <c r="D13" s="160">
        <v>0</v>
      </c>
      <c r="E13" s="160">
        <v>0</v>
      </c>
      <c r="F13" s="160">
        <v>0</v>
      </c>
      <c r="G13" s="160">
        <v>0</v>
      </c>
      <c r="H13" s="160">
        <v>0</v>
      </c>
      <c r="I13" s="160">
        <v>0</v>
      </c>
      <c r="J13" s="160">
        <v>0</v>
      </c>
      <c r="K13" s="160">
        <v>0</v>
      </c>
      <c r="L13" s="160">
        <v>0</v>
      </c>
      <c r="M13" s="160">
        <v>0</v>
      </c>
      <c r="N13" s="160">
        <v>0</v>
      </c>
      <c r="O13" s="160">
        <v>0</v>
      </c>
      <c r="Q13" s="73">
        <v>4</v>
      </c>
      <c r="R13" s="20" t="s">
        <v>1156</v>
      </c>
      <c r="S13" s="20" t="s">
        <v>1210</v>
      </c>
      <c r="U13" s="74">
        <f t="shared" si="0"/>
        <v>0</v>
      </c>
      <c r="V13" s="74">
        <f t="shared" si="1"/>
        <v>0</v>
      </c>
      <c r="W13" s="74">
        <f t="shared" si="2"/>
        <v>0</v>
      </c>
      <c r="X13" s="74">
        <f t="shared" si="3"/>
        <v>0</v>
      </c>
      <c r="Y13" s="74">
        <f t="shared" si="4"/>
        <v>0</v>
      </c>
      <c r="Z13" s="74">
        <f t="shared" si="5"/>
        <v>0</v>
      </c>
      <c r="AA13" s="74">
        <f t="shared" si="6"/>
        <v>0</v>
      </c>
      <c r="AB13" s="74">
        <f t="shared" si="7"/>
        <v>0</v>
      </c>
      <c r="AC13" s="74">
        <f t="shared" si="8"/>
        <v>0</v>
      </c>
      <c r="AD13" s="74">
        <f t="shared" si="9"/>
        <v>0</v>
      </c>
      <c r="AE13" s="74">
        <f t="shared" si="10"/>
        <v>0</v>
      </c>
      <c r="AF13" s="74">
        <f t="shared" si="11"/>
        <v>0</v>
      </c>
      <c r="AG13" s="74">
        <f t="shared" si="12"/>
        <v>0</v>
      </c>
      <c r="AH13" s="6" t="s">
        <v>20</v>
      </c>
    </row>
    <row r="14" spans="1:34">
      <c r="A14" s="159" t="s">
        <v>1422</v>
      </c>
      <c r="B14" s="155" t="s">
        <v>1423</v>
      </c>
      <c r="C14" s="160">
        <v>0</v>
      </c>
      <c r="D14" s="160">
        <v>0</v>
      </c>
      <c r="E14" s="160">
        <v>0</v>
      </c>
      <c r="F14" s="160">
        <v>0</v>
      </c>
      <c r="G14" s="160">
        <v>0</v>
      </c>
      <c r="H14" s="160">
        <v>0</v>
      </c>
      <c r="I14" s="160">
        <v>0</v>
      </c>
      <c r="J14" s="160">
        <v>0</v>
      </c>
      <c r="K14" s="160">
        <v>0</v>
      </c>
      <c r="L14" s="160">
        <v>0</v>
      </c>
      <c r="M14" s="160">
        <v>0</v>
      </c>
      <c r="N14" s="160">
        <v>0</v>
      </c>
      <c r="O14" s="160">
        <v>0</v>
      </c>
      <c r="Q14" s="73">
        <v>4</v>
      </c>
      <c r="R14" s="20" t="s">
        <v>1156</v>
      </c>
      <c r="S14" s="20" t="s">
        <v>1210</v>
      </c>
      <c r="U14" s="74">
        <f t="shared" si="0"/>
        <v>0</v>
      </c>
      <c r="V14" s="74">
        <f t="shared" si="1"/>
        <v>0</v>
      </c>
      <c r="W14" s="74">
        <f t="shared" si="2"/>
        <v>0</v>
      </c>
      <c r="X14" s="74">
        <f t="shared" si="3"/>
        <v>0</v>
      </c>
      <c r="Y14" s="74">
        <f t="shared" si="4"/>
        <v>0</v>
      </c>
      <c r="Z14" s="74">
        <f t="shared" si="5"/>
        <v>0</v>
      </c>
      <c r="AA14" s="74">
        <f t="shared" si="6"/>
        <v>0</v>
      </c>
      <c r="AB14" s="74">
        <f t="shared" si="7"/>
        <v>0</v>
      </c>
      <c r="AC14" s="74">
        <f t="shared" si="8"/>
        <v>0</v>
      </c>
      <c r="AD14" s="74">
        <f t="shared" si="9"/>
        <v>0</v>
      </c>
      <c r="AE14" s="74">
        <f t="shared" si="10"/>
        <v>0</v>
      </c>
      <c r="AF14" s="74">
        <f t="shared" si="11"/>
        <v>0</v>
      </c>
      <c r="AG14" s="74">
        <f t="shared" si="12"/>
        <v>0</v>
      </c>
      <c r="AH14" s="6" t="s">
        <v>20</v>
      </c>
    </row>
    <row r="15" spans="1:34">
      <c r="A15" s="159" t="s">
        <v>1424</v>
      </c>
      <c r="B15" s="155" t="s">
        <v>1425</v>
      </c>
      <c r="C15" s="160">
        <v>0</v>
      </c>
      <c r="D15" s="160">
        <v>0</v>
      </c>
      <c r="E15" s="160">
        <v>0</v>
      </c>
      <c r="F15" s="160">
        <v>0</v>
      </c>
      <c r="G15" s="160">
        <v>0</v>
      </c>
      <c r="H15" s="160">
        <v>0</v>
      </c>
      <c r="I15" s="160">
        <v>0</v>
      </c>
      <c r="J15" s="160">
        <v>0</v>
      </c>
      <c r="K15" s="160">
        <v>0</v>
      </c>
      <c r="L15" s="160">
        <v>0</v>
      </c>
      <c r="M15" s="160">
        <v>0</v>
      </c>
      <c r="N15" s="160">
        <v>0</v>
      </c>
      <c r="O15" s="160">
        <v>0</v>
      </c>
      <c r="Q15" s="73">
        <v>4</v>
      </c>
      <c r="R15" s="20" t="s">
        <v>1156</v>
      </c>
      <c r="S15" s="20" t="s">
        <v>1210</v>
      </c>
      <c r="U15" s="74">
        <f t="shared" si="0"/>
        <v>0</v>
      </c>
      <c r="V15" s="74">
        <f t="shared" si="1"/>
        <v>0</v>
      </c>
      <c r="W15" s="74">
        <f t="shared" si="2"/>
        <v>0</v>
      </c>
      <c r="X15" s="74">
        <f t="shared" si="3"/>
        <v>0</v>
      </c>
      <c r="Y15" s="74">
        <f t="shared" si="4"/>
        <v>0</v>
      </c>
      <c r="Z15" s="74">
        <f t="shared" si="5"/>
        <v>0</v>
      </c>
      <c r="AA15" s="74">
        <f t="shared" si="6"/>
        <v>0</v>
      </c>
      <c r="AB15" s="74">
        <f t="shared" si="7"/>
        <v>0</v>
      </c>
      <c r="AC15" s="74">
        <f t="shared" si="8"/>
        <v>0</v>
      </c>
      <c r="AD15" s="74">
        <f t="shared" si="9"/>
        <v>0</v>
      </c>
      <c r="AE15" s="74">
        <f t="shared" si="10"/>
        <v>0</v>
      </c>
      <c r="AF15" s="74">
        <f t="shared" si="11"/>
        <v>0</v>
      </c>
      <c r="AG15" s="74">
        <f t="shared" si="12"/>
        <v>0</v>
      </c>
      <c r="AH15" s="6" t="s">
        <v>20</v>
      </c>
    </row>
    <row r="16" spans="1:34">
      <c r="A16" s="159" t="s">
        <v>1426</v>
      </c>
      <c r="B16" s="155" t="s">
        <v>1427</v>
      </c>
      <c r="C16" s="160">
        <v>0</v>
      </c>
      <c r="D16" s="160">
        <v>0</v>
      </c>
      <c r="E16" s="160">
        <v>0</v>
      </c>
      <c r="F16" s="160">
        <v>0</v>
      </c>
      <c r="G16" s="160">
        <v>0</v>
      </c>
      <c r="H16" s="160">
        <v>0</v>
      </c>
      <c r="I16" s="160">
        <v>0</v>
      </c>
      <c r="J16" s="160">
        <v>0</v>
      </c>
      <c r="K16" s="160">
        <v>0</v>
      </c>
      <c r="L16" s="160">
        <v>0</v>
      </c>
      <c r="M16" s="160">
        <v>0</v>
      </c>
      <c r="N16" s="160">
        <v>0</v>
      </c>
      <c r="O16" s="160">
        <v>0</v>
      </c>
      <c r="Q16" s="73">
        <v>4</v>
      </c>
      <c r="R16" s="20" t="s">
        <v>1156</v>
      </c>
      <c r="S16" s="20" t="s">
        <v>1210</v>
      </c>
      <c r="U16" s="74">
        <f t="shared" si="0"/>
        <v>0</v>
      </c>
      <c r="V16" s="74">
        <f t="shared" si="1"/>
        <v>0</v>
      </c>
      <c r="W16" s="74">
        <f t="shared" si="2"/>
        <v>0</v>
      </c>
      <c r="X16" s="74">
        <f t="shared" si="3"/>
        <v>0</v>
      </c>
      <c r="Y16" s="74">
        <f t="shared" si="4"/>
        <v>0</v>
      </c>
      <c r="Z16" s="74">
        <f t="shared" si="5"/>
        <v>0</v>
      </c>
      <c r="AA16" s="74">
        <f t="shared" si="6"/>
        <v>0</v>
      </c>
      <c r="AB16" s="74">
        <f t="shared" si="7"/>
        <v>0</v>
      </c>
      <c r="AC16" s="74">
        <f t="shared" si="8"/>
        <v>0</v>
      </c>
      <c r="AD16" s="74">
        <f t="shared" si="9"/>
        <v>0</v>
      </c>
      <c r="AE16" s="74">
        <f t="shared" si="10"/>
        <v>0</v>
      </c>
      <c r="AF16" s="74">
        <f t="shared" si="11"/>
        <v>0</v>
      </c>
      <c r="AG16" s="74">
        <f t="shared" si="12"/>
        <v>0</v>
      </c>
      <c r="AH16" s="6" t="s">
        <v>20</v>
      </c>
    </row>
    <row r="17" spans="1:34">
      <c r="A17" s="159" t="s">
        <v>1428</v>
      </c>
      <c r="B17" s="155" t="s">
        <v>1429</v>
      </c>
      <c r="C17" s="160">
        <v>0</v>
      </c>
      <c r="D17" s="160">
        <v>0</v>
      </c>
      <c r="E17" s="160">
        <v>0</v>
      </c>
      <c r="F17" s="160">
        <v>0</v>
      </c>
      <c r="G17" s="160">
        <v>0</v>
      </c>
      <c r="H17" s="160">
        <v>0</v>
      </c>
      <c r="I17" s="160">
        <v>0</v>
      </c>
      <c r="J17" s="160">
        <v>0</v>
      </c>
      <c r="K17" s="160">
        <v>0</v>
      </c>
      <c r="L17" s="160">
        <v>-9661.7900000000009</v>
      </c>
      <c r="M17" s="160">
        <v>-8506.2199999999993</v>
      </c>
      <c r="N17" s="160">
        <v>-7912.41</v>
      </c>
      <c r="O17" s="160">
        <v>-26080.42</v>
      </c>
      <c r="Q17" s="73">
        <v>4</v>
      </c>
      <c r="R17" s="20" t="s">
        <v>1156</v>
      </c>
      <c r="S17" s="20" t="s">
        <v>1210</v>
      </c>
      <c r="U17" s="74">
        <f t="shared" si="0"/>
        <v>0</v>
      </c>
      <c r="V17" s="74">
        <f t="shared" si="1"/>
        <v>0</v>
      </c>
      <c r="W17" s="74">
        <f t="shared" si="2"/>
        <v>0</v>
      </c>
      <c r="X17" s="74">
        <f t="shared" si="3"/>
        <v>0</v>
      </c>
      <c r="Y17" s="74">
        <f t="shared" si="4"/>
        <v>0</v>
      </c>
      <c r="Z17" s="74">
        <f t="shared" si="5"/>
        <v>0</v>
      </c>
      <c r="AA17" s="74">
        <f t="shared" si="6"/>
        <v>0</v>
      </c>
      <c r="AB17" s="74">
        <f t="shared" si="7"/>
        <v>0</v>
      </c>
      <c r="AC17" s="74">
        <f t="shared" si="8"/>
        <v>0</v>
      </c>
      <c r="AD17" s="74">
        <f t="shared" si="9"/>
        <v>-9661.7900000000009</v>
      </c>
      <c r="AE17" s="74">
        <f t="shared" si="10"/>
        <v>-8506.2199999999993</v>
      </c>
      <c r="AF17" s="74">
        <f t="shared" si="11"/>
        <v>-7912.41</v>
      </c>
      <c r="AG17" s="74">
        <f t="shared" si="12"/>
        <v>-26080.42</v>
      </c>
      <c r="AH17" s="6" t="s">
        <v>21</v>
      </c>
    </row>
    <row r="18" spans="1:34">
      <c r="A18" s="159" t="s">
        <v>1430</v>
      </c>
      <c r="B18" s="155" t="s">
        <v>1431</v>
      </c>
      <c r="C18" s="160">
        <v>0</v>
      </c>
      <c r="D18" s="160">
        <v>0</v>
      </c>
      <c r="E18" s="160">
        <v>0</v>
      </c>
      <c r="F18" s="160">
        <v>0</v>
      </c>
      <c r="G18" s="160">
        <v>0</v>
      </c>
      <c r="H18" s="160">
        <v>0</v>
      </c>
      <c r="I18" s="160">
        <v>0</v>
      </c>
      <c r="J18" s="160">
        <v>0</v>
      </c>
      <c r="K18" s="160">
        <v>0</v>
      </c>
      <c r="L18" s="160">
        <v>0</v>
      </c>
      <c r="M18" s="160">
        <v>0</v>
      </c>
      <c r="N18" s="160">
        <v>0</v>
      </c>
      <c r="O18" s="160">
        <v>0</v>
      </c>
      <c r="Q18" s="73">
        <v>4</v>
      </c>
      <c r="R18" s="20" t="s">
        <v>1156</v>
      </c>
      <c r="S18" s="20" t="s">
        <v>1210</v>
      </c>
      <c r="U18" s="74">
        <f t="shared" si="0"/>
        <v>0</v>
      </c>
      <c r="V18" s="74">
        <f t="shared" si="1"/>
        <v>0</v>
      </c>
      <c r="W18" s="74">
        <f t="shared" si="2"/>
        <v>0</v>
      </c>
      <c r="X18" s="74">
        <f t="shared" si="3"/>
        <v>0</v>
      </c>
      <c r="Y18" s="74">
        <f t="shared" si="4"/>
        <v>0</v>
      </c>
      <c r="Z18" s="74">
        <f t="shared" si="5"/>
        <v>0</v>
      </c>
      <c r="AA18" s="74">
        <f t="shared" si="6"/>
        <v>0</v>
      </c>
      <c r="AB18" s="74">
        <f t="shared" si="7"/>
        <v>0</v>
      </c>
      <c r="AC18" s="74">
        <f t="shared" si="8"/>
        <v>0</v>
      </c>
      <c r="AD18" s="74">
        <f t="shared" si="9"/>
        <v>0</v>
      </c>
      <c r="AE18" s="74">
        <f t="shared" si="10"/>
        <v>0</v>
      </c>
      <c r="AF18" s="74">
        <f t="shared" si="11"/>
        <v>0</v>
      </c>
      <c r="AG18" s="74">
        <f t="shared" si="12"/>
        <v>0</v>
      </c>
      <c r="AH18" s="6" t="s">
        <v>31</v>
      </c>
    </row>
    <row r="19" spans="1:34">
      <c r="A19" s="159" t="s">
        <v>1432</v>
      </c>
      <c r="B19" s="155" t="s">
        <v>1433</v>
      </c>
      <c r="C19" s="160">
        <v>0</v>
      </c>
      <c r="D19" s="160">
        <v>0</v>
      </c>
      <c r="E19" s="160">
        <v>0</v>
      </c>
      <c r="F19" s="160">
        <v>0</v>
      </c>
      <c r="G19" s="160">
        <v>0</v>
      </c>
      <c r="H19" s="160">
        <v>0</v>
      </c>
      <c r="I19" s="160">
        <v>0</v>
      </c>
      <c r="J19" s="160">
        <v>0</v>
      </c>
      <c r="K19" s="160">
        <v>0</v>
      </c>
      <c r="L19" s="160">
        <v>0</v>
      </c>
      <c r="M19" s="160">
        <v>0</v>
      </c>
      <c r="N19" s="160">
        <v>0</v>
      </c>
      <c r="O19" s="160">
        <v>0</v>
      </c>
      <c r="Q19" s="73">
        <v>4</v>
      </c>
      <c r="R19" s="20" t="s">
        <v>1156</v>
      </c>
      <c r="S19" s="20" t="s">
        <v>1210</v>
      </c>
      <c r="U19" s="74">
        <f t="shared" si="0"/>
        <v>0</v>
      </c>
      <c r="V19" s="74">
        <f t="shared" si="1"/>
        <v>0</v>
      </c>
      <c r="W19" s="74">
        <f t="shared" si="2"/>
        <v>0</v>
      </c>
      <c r="X19" s="74">
        <f t="shared" si="3"/>
        <v>0</v>
      </c>
      <c r="Y19" s="74">
        <f t="shared" si="4"/>
        <v>0</v>
      </c>
      <c r="Z19" s="74">
        <f t="shared" si="5"/>
        <v>0</v>
      </c>
      <c r="AA19" s="74">
        <f t="shared" si="6"/>
        <v>0</v>
      </c>
      <c r="AB19" s="74">
        <f t="shared" si="7"/>
        <v>0</v>
      </c>
      <c r="AC19" s="74">
        <f t="shared" si="8"/>
        <v>0</v>
      </c>
      <c r="AD19" s="74">
        <f t="shared" si="9"/>
        <v>0</v>
      </c>
      <c r="AE19" s="74">
        <f t="shared" si="10"/>
        <v>0</v>
      </c>
      <c r="AF19" s="74">
        <f t="shared" si="11"/>
        <v>0</v>
      </c>
      <c r="AG19" s="74">
        <f t="shared" si="12"/>
        <v>0</v>
      </c>
      <c r="AH19" s="6" t="s">
        <v>21</v>
      </c>
    </row>
    <row r="20" spans="1:34">
      <c r="A20" s="159" t="s">
        <v>1434</v>
      </c>
      <c r="B20" s="155" t="s">
        <v>1435</v>
      </c>
      <c r="C20" s="160">
        <v>0</v>
      </c>
      <c r="D20" s="160">
        <v>0</v>
      </c>
      <c r="E20" s="160">
        <v>0</v>
      </c>
      <c r="F20" s="160">
        <v>0</v>
      </c>
      <c r="G20" s="160">
        <v>0</v>
      </c>
      <c r="H20" s="160">
        <v>0</v>
      </c>
      <c r="I20" s="160">
        <v>0</v>
      </c>
      <c r="J20" s="160">
        <v>0</v>
      </c>
      <c r="K20" s="160">
        <v>0</v>
      </c>
      <c r="L20" s="160">
        <v>0</v>
      </c>
      <c r="M20" s="160">
        <v>0</v>
      </c>
      <c r="N20" s="160">
        <v>0</v>
      </c>
      <c r="O20" s="160">
        <v>0</v>
      </c>
      <c r="Q20" s="75">
        <v>4</v>
      </c>
      <c r="R20" s="76" t="str">
        <f>R19</f>
        <v>Tides on Westcreek</v>
      </c>
      <c r="S20" s="76" t="str">
        <f>S19</f>
        <v>TOW</v>
      </c>
      <c r="T20" s="75">
        <f>T19</f>
        <v>0</v>
      </c>
      <c r="U20" s="77">
        <f t="shared" ref="U20:AG20" si="13">SUM(U10:U19)</f>
        <v>0</v>
      </c>
      <c r="V20" s="77">
        <f t="shared" si="13"/>
        <v>0</v>
      </c>
      <c r="W20" s="77">
        <f t="shared" si="13"/>
        <v>0</v>
      </c>
      <c r="X20" s="77">
        <f t="shared" si="13"/>
        <v>0</v>
      </c>
      <c r="Y20" s="77">
        <f t="shared" si="13"/>
        <v>0</v>
      </c>
      <c r="Z20" s="77">
        <f t="shared" si="13"/>
        <v>0</v>
      </c>
      <c r="AA20" s="77">
        <f t="shared" si="13"/>
        <v>0</v>
      </c>
      <c r="AB20" s="77">
        <f t="shared" si="13"/>
        <v>0</v>
      </c>
      <c r="AC20" s="77">
        <f t="shared" si="13"/>
        <v>0</v>
      </c>
      <c r="AD20" s="77">
        <f t="shared" si="13"/>
        <v>325493.37000000005</v>
      </c>
      <c r="AE20" s="77">
        <f t="shared" si="13"/>
        <v>287362.78000000003</v>
      </c>
      <c r="AF20" s="77">
        <f t="shared" si="13"/>
        <v>287956.59000000003</v>
      </c>
      <c r="AG20" s="77">
        <f t="shared" si="13"/>
        <v>900812.74</v>
      </c>
      <c r="AH20" s="6" t="s">
        <v>27</v>
      </c>
    </row>
    <row r="21" spans="1:34">
      <c r="A21" s="159" t="s">
        <v>1436</v>
      </c>
      <c r="B21" s="155" t="s">
        <v>1437</v>
      </c>
      <c r="C21" s="160">
        <v>0</v>
      </c>
      <c r="D21" s="160">
        <v>0</v>
      </c>
      <c r="E21" s="160">
        <v>0</v>
      </c>
      <c r="F21" s="160">
        <v>0</v>
      </c>
      <c r="G21" s="160">
        <v>0</v>
      </c>
      <c r="H21" s="160">
        <v>0</v>
      </c>
      <c r="I21" s="160">
        <v>0</v>
      </c>
      <c r="J21" s="160">
        <v>0</v>
      </c>
      <c r="K21" s="160">
        <v>0</v>
      </c>
      <c r="L21" s="160">
        <v>0</v>
      </c>
      <c r="M21" s="160">
        <v>0</v>
      </c>
      <c r="N21" s="160">
        <v>0</v>
      </c>
      <c r="O21" s="160">
        <v>0</v>
      </c>
      <c r="AH21" s="6" t="s">
        <v>31</v>
      </c>
    </row>
    <row r="22" spans="1:34">
      <c r="B22" s="157" t="s">
        <v>645</v>
      </c>
      <c r="C22" s="161">
        <v>0</v>
      </c>
      <c r="D22" s="161">
        <v>0</v>
      </c>
      <c r="E22" s="161">
        <v>0</v>
      </c>
      <c r="F22" s="161">
        <v>0</v>
      </c>
      <c r="G22" s="161">
        <v>0</v>
      </c>
      <c r="H22" s="161">
        <v>0</v>
      </c>
      <c r="I22" s="161">
        <v>0</v>
      </c>
      <c r="J22" s="161">
        <v>0</v>
      </c>
      <c r="K22" s="161">
        <v>0</v>
      </c>
      <c r="L22" s="161">
        <v>325493.37000000005</v>
      </c>
      <c r="M22" s="161">
        <v>287362.78000000003</v>
      </c>
      <c r="N22" s="161">
        <v>287956.59000000003</v>
      </c>
      <c r="O22" s="161">
        <v>900812.74</v>
      </c>
    </row>
    <row r="23" spans="1:34">
      <c r="Q23" s="73">
        <v>4</v>
      </c>
      <c r="R23" s="20" t="s">
        <v>1156</v>
      </c>
      <c r="S23" s="20" t="s">
        <v>1210</v>
      </c>
      <c r="U23" s="74">
        <f t="shared" ref="U23:U35" si="14">IF(5 = Q23, C23 * -1, C23)</f>
        <v>0</v>
      </c>
      <c r="V23" s="74">
        <f t="shared" ref="V23:V35" si="15">IF(5 = Q23, D23 * -1, D23)</f>
        <v>0</v>
      </c>
      <c r="W23" s="74">
        <f t="shared" ref="W23:W35" si="16">IF(5 = Q23, E23 * -1, E23)</f>
        <v>0</v>
      </c>
      <c r="X23" s="74">
        <f t="shared" ref="X23:X35" si="17">IF(5 = Q23, F23 * -1, F23)</f>
        <v>0</v>
      </c>
      <c r="Y23" s="74">
        <f t="shared" ref="Y23:Y35" si="18">IF(5 = Q23, G23 * -1, G23)</f>
        <v>0</v>
      </c>
      <c r="Z23" s="74">
        <f t="shared" ref="Z23:Z35" si="19">IF(5 = Q23, H23 * -1, H23)</f>
        <v>0</v>
      </c>
      <c r="AA23" s="74">
        <f t="shared" ref="AA23:AA35" si="20">IF(5 = Q23, I23 * -1, I23)</f>
        <v>0</v>
      </c>
      <c r="AB23" s="74">
        <f t="shared" ref="AB23:AB35" si="21">IF(5 = Q23, J23 * -1, J23)</f>
        <v>0</v>
      </c>
      <c r="AC23" s="74">
        <f t="shared" ref="AC23:AC35" si="22">IF(5 = Q23, K23 * -1, K23)</f>
        <v>0</v>
      </c>
      <c r="AD23" s="74">
        <f t="shared" ref="AD23:AD35" si="23">IF(5 = Q23, L23 * -1, L23)</f>
        <v>0</v>
      </c>
      <c r="AE23" s="74">
        <f t="shared" ref="AE23:AE35" si="24">IF(5 = Q23, M23 * -1, M23)</f>
        <v>0</v>
      </c>
      <c r="AF23" s="74">
        <f t="shared" ref="AF23:AF35" si="25">IF(5 = Q23, N23 * -1, N23)</f>
        <v>0</v>
      </c>
      <c r="AG23" s="74">
        <f t="shared" ref="AG23:AG35" si="26">IF(5 = Q23, O23 * -1, O23)</f>
        <v>0</v>
      </c>
    </row>
    <row r="24" spans="1:34">
      <c r="A24" s="158" t="s">
        <v>1438</v>
      </c>
      <c r="B24" s="158"/>
      <c r="C24" s="158"/>
      <c r="D24" s="158"/>
      <c r="E24" s="158"/>
      <c r="F24" s="158"/>
      <c r="G24" s="158"/>
      <c r="H24" s="158"/>
      <c r="I24" s="158"/>
      <c r="J24" s="158"/>
      <c r="K24" s="158"/>
      <c r="L24" s="158"/>
      <c r="M24" s="158"/>
      <c r="N24" s="158"/>
      <c r="O24" s="158"/>
      <c r="Q24" s="73">
        <v>4</v>
      </c>
      <c r="R24" s="20" t="s">
        <v>1156</v>
      </c>
      <c r="S24" s="20" t="s">
        <v>1210</v>
      </c>
      <c r="U24" s="74">
        <f t="shared" si="14"/>
        <v>0</v>
      </c>
      <c r="V24" s="74">
        <f t="shared" si="15"/>
        <v>0</v>
      </c>
      <c r="W24" s="74">
        <f t="shared" si="16"/>
        <v>0</v>
      </c>
      <c r="X24" s="74">
        <f t="shared" si="17"/>
        <v>0</v>
      </c>
      <c r="Y24" s="74">
        <f t="shared" si="18"/>
        <v>0</v>
      </c>
      <c r="Z24" s="74">
        <f t="shared" si="19"/>
        <v>0</v>
      </c>
      <c r="AA24" s="74">
        <f t="shared" si="20"/>
        <v>0</v>
      </c>
      <c r="AB24" s="74">
        <f t="shared" si="21"/>
        <v>0</v>
      </c>
      <c r="AC24" s="74">
        <f t="shared" si="22"/>
        <v>0</v>
      </c>
      <c r="AD24" s="74">
        <f t="shared" si="23"/>
        <v>0</v>
      </c>
      <c r="AE24" s="74">
        <f t="shared" si="24"/>
        <v>0</v>
      </c>
      <c r="AF24" s="74">
        <f t="shared" si="25"/>
        <v>0</v>
      </c>
      <c r="AG24" s="74">
        <f t="shared" si="26"/>
        <v>0</v>
      </c>
    </row>
    <row r="25" spans="1:34">
      <c r="A25" s="159" t="s">
        <v>1439</v>
      </c>
      <c r="B25" s="155" t="s">
        <v>1255</v>
      </c>
      <c r="C25" s="160">
        <v>0</v>
      </c>
      <c r="D25" s="160">
        <v>0</v>
      </c>
      <c r="E25" s="160">
        <v>0</v>
      </c>
      <c r="F25" s="160">
        <v>0</v>
      </c>
      <c r="G25" s="160">
        <v>0</v>
      </c>
      <c r="H25" s="160">
        <v>0</v>
      </c>
      <c r="I25" s="160">
        <v>0</v>
      </c>
      <c r="J25" s="160">
        <v>0</v>
      </c>
      <c r="K25" s="160">
        <v>0</v>
      </c>
      <c r="L25" s="160">
        <v>-1125.57</v>
      </c>
      <c r="M25" s="160">
        <v>-1355.97</v>
      </c>
      <c r="N25" s="160">
        <v>-283.33</v>
      </c>
      <c r="O25" s="160">
        <v>-2764.87</v>
      </c>
      <c r="Q25" s="73">
        <v>4</v>
      </c>
      <c r="R25" s="20" t="s">
        <v>1156</v>
      </c>
      <c r="S25" s="20" t="s">
        <v>1210</v>
      </c>
      <c r="U25" s="74">
        <f t="shared" si="14"/>
        <v>0</v>
      </c>
      <c r="V25" s="74">
        <f t="shared" si="15"/>
        <v>0</v>
      </c>
      <c r="W25" s="74">
        <f t="shared" si="16"/>
        <v>0</v>
      </c>
      <c r="X25" s="74">
        <f t="shared" si="17"/>
        <v>0</v>
      </c>
      <c r="Y25" s="74">
        <f t="shared" si="18"/>
        <v>0</v>
      </c>
      <c r="Z25" s="74">
        <f t="shared" si="19"/>
        <v>0</v>
      </c>
      <c r="AA25" s="74">
        <f t="shared" si="20"/>
        <v>0</v>
      </c>
      <c r="AB25" s="74">
        <f t="shared" si="21"/>
        <v>0</v>
      </c>
      <c r="AC25" s="74">
        <f t="shared" si="22"/>
        <v>0</v>
      </c>
      <c r="AD25" s="74">
        <f t="shared" si="23"/>
        <v>-1125.57</v>
      </c>
      <c r="AE25" s="74">
        <f t="shared" si="24"/>
        <v>-1355.97</v>
      </c>
      <c r="AF25" s="74">
        <f t="shared" si="25"/>
        <v>-283.33</v>
      </c>
      <c r="AG25" s="74">
        <f t="shared" si="26"/>
        <v>-2764.87</v>
      </c>
      <c r="AH25" s="6" t="s">
        <v>27</v>
      </c>
    </row>
    <row r="26" spans="1:34">
      <c r="A26" s="159" t="s">
        <v>1440</v>
      </c>
      <c r="B26" s="155" t="s">
        <v>1441</v>
      </c>
      <c r="C26" s="160">
        <v>0</v>
      </c>
      <c r="D26" s="160">
        <v>0</v>
      </c>
      <c r="E26" s="160">
        <v>0</v>
      </c>
      <c r="F26" s="160">
        <v>0</v>
      </c>
      <c r="G26" s="160">
        <v>0</v>
      </c>
      <c r="H26" s="160">
        <v>0</v>
      </c>
      <c r="I26" s="160">
        <v>0</v>
      </c>
      <c r="J26" s="160">
        <v>0</v>
      </c>
      <c r="K26" s="160">
        <v>0</v>
      </c>
      <c r="L26" s="160">
        <v>0</v>
      </c>
      <c r="M26" s="160">
        <v>0</v>
      </c>
      <c r="N26" s="160">
        <v>0</v>
      </c>
      <c r="O26" s="160">
        <v>0</v>
      </c>
      <c r="Q26" s="73">
        <v>4</v>
      </c>
      <c r="R26" s="20" t="s">
        <v>1156</v>
      </c>
      <c r="S26" s="20" t="s">
        <v>1210</v>
      </c>
      <c r="U26" s="74">
        <f t="shared" si="14"/>
        <v>0</v>
      </c>
      <c r="V26" s="74">
        <f t="shared" si="15"/>
        <v>0</v>
      </c>
      <c r="W26" s="74">
        <f t="shared" si="16"/>
        <v>0</v>
      </c>
      <c r="X26" s="74">
        <f t="shared" si="17"/>
        <v>0</v>
      </c>
      <c r="Y26" s="74">
        <f t="shared" si="18"/>
        <v>0</v>
      </c>
      <c r="Z26" s="74">
        <f t="shared" si="19"/>
        <v>0</v>
      </c>
      <c r="AA26" s="74">
        <f t="shared" si="20"/>
        <v>0</v>
      </c>
      <c r="AB26" s="74">
        <f t="shared" si="21"/>
        <v>0</v>
      </c>
      <c r="AC26" s="74">
        <f t="shared" si="22"/>
        <v>0</v>
      </c>
      <c r="AD26" s="74">
        <f t="shared" si="23"/>
        <v>0</v>
      </c>
      <c r="AE26" s="74">
        <f t="shared" si="24"/>
        <v>0</v>
      </c>
      <c r="AF26" s="74">
        <f t="shared" si="25"/>
        <v>0</v>
      </c>
      <c r="AG26" s="74">
        <f t="shared" si="26"/>
        <v>0</v>
      </c>
      <c r="AH26" s="6" t="s">
        <v>27</v>
      </c>
    </row>
    <row r="27" spans="1:34">
      <c r="A27" s="159" t="s">
        <v>1442</v>
      </c>
      <c r="B27" s="155" t="s">
        <v>1443</v>
      </c>
      <c r="C27" s="160">
        <v>0</v>
      </c>
      <c r="D27" s="160">
        <v>0</v>
      </c>
      <c r="E27" s="160">
        <v>0</v>
      </c>
      <c r="F27" s="160">
        <v>0</v>
      </c>
      <c r="G27" s="160">
        <v>0</v>
      </c>
      <c r="H27" s="160">
        <v>0</v>
      </c>
      <c r="I27" s="160">
        <v>0</v>
      </c>
      <c r="J27" s="160">
        <v>0</v>
      </c>
      <c r="K27" s="160">
        <v>0</v>
      </c>
      <c r="L27" s="160">
        <v>0</v>
      </c>
      <c r="M27" s="160">
        <v>0</v>
      </c>
      <c r="N27" s="160">
        <v>0</v>
      </c>
      <c r="O27" s="160">
        <v>0</v>
      </c>
      <c r="Q27" s="73">
        <v>4</v>
      </c>
      <c r="R27" s="20" t="s">
        <v>1156</v>
      </c>
      <c r="S27" s="20" t="s">
        <v>1210</v>
      </c>
      <c r="U27" s="74">
        <f t="shared" si="14"/>
        <v>0</v>
      </c>
      <c r="V27" s="74">
        <f t="shared" si="15"/>
        <v>0</v>
      </c>
      <c r="W27" s="74">
        <f t="shared" si="16"/>
        <v>0</v>
      </c>
      <c r="X27" s="74">
        <f t="shared" si="17"/>
        <v>0</v>
      </c>
      <c r="Y27" s="74">
        <f t="shared" si="18"/>
        <v>0</v>
      </c>
      <c r="Z27" s="74">
        <f t="shared" si="19"/>
        <v>0</v>
      </c>
      <c r="AA27" s="74">
        <f t="shared" si="20"/>
        <v>0</v>
      </c>
      <c r="AB27" s="74">
        <f t="shared" si="21"/>
        <v>0</v>
      </c>
      <c r="AC27" s="74">
        <f t="shared" si="22"/>
        <v>0</v>
      </c>
      <c r="AD27" s="74">
        <f t="shared" si="23"/>
        <v>0</v>
      </c>
      <c r="AE27" s="74">
        <f t="shared" si="24"/>
        <v>0</v>
      </c>
      <c r="AF27" s="74">
        <f t="shared" si="25"/>
        <v>0</v>
      </c>
      <c r="AG27" s="74">
        <f t="shared" si="26"/>
        <v>0</v>
      </c>
      <c r="AH27" s="6" t="s">
        <v>22</v>
      </c>
    </row>
    <row r="28" spans="1:34">
      <c r="A28" s="159" t="s">
        <v>1444</v>
      </c>
      <c r="B28" s="155" t="s">
        <v>1445</v>
      </c>
      <c r="C28" s="160">
        <v>0</v>
      </c>
      <c r="D28" s="160">
        <v>0</v>
      </c>
      <c r="E28" s="160">
        <v>0</v>
      </c>
      <c r="F28" s="160">
        <v>0</v>
      </c>
      <c r="G28" s="160">
        <v>0</v>
      </c>
      <c r="H28" s="160">
        <v>0</v>
      </c>
      <c r="I28" s="160">
        <v>0</v>
      </c>
      <c r="J28" s="160">
        <v>0</v>
      </c>
      <c r="K28" s="160">
        <v>0</v>
      </c>
      <c r="L28" s="160">
        <v>-1845</v>
      </c>
      <c r="M28" s="160">
        <v>-4523.5</v>
      </c>
      <c r="N28" s="160">
        <v>-5970</v>
      </c>
      <c r="O28" s="160">
        <v>-12338.5</v>
      </c>
      <c r="Q28" s="73">
        <v>4</v>
      </c>
      <c r="R28" s="20" t="s">
        <v>1156</v>
      </c>
      <c r="S28" s="20" t="s">
        <v>1210</v>
      </c>
      <c r="U28" s="74">
        <f t="shared" si="14"/>
        <v>0</v>
      </c>
      <c r="V28" s="74">
        <f t="shared" si="15"/>
        <v>0</v>
      </c>
      <c r="W28" s="74">
        <f t="shared" si="16"/>
        <v>0</v>
      </c>
      <c r="X28" s="74">
        <f t="shared" si="17"/>
        <v>0</v>
      </c>
      <c r="Y28" s="74">
        <f t="shared" si="18"/>
        <v>0</v>
      </c>
      <c r="Z28" s="74">
        <f t="shared" si="19"/>
        <v>0</v>
      </c>
      <c r="AA28" s="74">
        <f t="shared" si="20"/>
        <v>0</v>
      </c>
      <c r="AB28" s="74">
        <f t="shared" si="21"/>
        <v>0</v>
      </c>
      <c r="AC28" s="74">
        <f t="shared" si="22"/>
        <v>0</v>
      </c>
      <c r="AD28" s="74">
        <f t="shared" si="23"/>
        <v>-1845</v>
      </c>
      <c r="AE28" s="74">
        <f t="shared" si="24"/>
        <v>-4523.5</v>
      </c>
      <c r="AF28" s="74">
        <f t="shared" si="25"/>
        <v>-5970</v>
      </c>
      <c r="AG28" s="74">
        <f t="shared" si="26"/>
        <v>-12338.5</v>
      </c>
      <c r="AH28" s="6" t="s">
        <v>22</v>
      </c>
    </row>
    <row r="29" spans="1:34">
      <c r="A29" s="159" t="s">
        <v>1446</v>
      </c>
      <c r="B29" s="155" t="s">
        <v>1447</v>
      </c>
      <c r="C29" s="160">
        <v>0</v>
      </c>
      <c r="D29" s="160">
        <v>0</v>
      </c>
      <c r="E29" s="160">
        <v>0</v>
      </c>
      <c r="F29" s="160">
        <v>0</v>
      </c>
      <c r="G29" s="160">
        <v>0</v>
      </c>
      <c r="H29" s="160">
        <v>0</v>
      </c>
      <c r="I29" s="160">
        <v>0</v>
      </c>
      <c r="J29" s="160">
        <v>0</v>
      </c>
      <c r="K29" s="160">
        <v>0</v>
      </c>
      <c r="L29" s="160">
        <v>0</v>
      </c>
      <c r="M29" s="160">
        <v>0</v>
      </c>
      <c r="N29" s="160">
        <v>0</v>
      </c>
      <c r="O29" s="160">
        <v>0</v>
      </c>
      <c r="Q29" s="73">
        <v>4</v>
      </c>
      <c r="R29" s="20" t="s">
        <v>1156</v>
      </c>
      <c r="S29" s="20" t="s">
        <v>1210</v>
      </c>
      <c r="U29" s="74">
        <f t="shared" si="14"/>
        <v>0</v>
      </c>
      <c r="V29" s="74">
        <f t="shared" si="15"/>
        <v>0</v>
      </c>
      <c r="W29" s="74">
        <f t="shared" si="16"/>
        <v>0</v>
      </c>
      <c r="X29" s="74">
        <f t="shared" si="17"/>
        <v>0</v>
      </c>
      <c r="Y29" s="74">
        <f t="shared" si="18"/>
        <v>0</v>
      </c>
      <c r="Z29" s="74">
        <f t="shared" si="19"/>
        <v>0</v>
      </c>
      <c r="AA29" s="74">
        <f t="shared" si="20"/>
        <v>0</v>
      </c>
      <c r="AB29" s="74">
        <f t="shared" si="21"/>
        <v>0</v>
      </c>
      <c r="AC29" s="74">
        <f t="shared" si="22"/>
        <v>0</v>
      </c>
      <c r="AD29" s="74">
        <f t="shared" si="23"/>
        <v>0</v>
      </c>
      <c r="AE29" s="74">
        <f t="shared" si="24"/>
        <v>0</v>
      </c>
      <c r="AF29" s="74">
        <f t="shared" si="25"/>
        <v>0</v>
      </c>
      <c r="AG29" s="74">
        <f t="shared" si="26"/>
        <v>0</v>
      </c>
      <c r="AH29" s="6" t="s">
        <v>22</v>
      </c>
    </row>
    <row r="30" spans="1:34">
      <c r="A30" s="159" t="s">
        <v>1448</v>
      </c>
      <c r="B30" s="155" t="s">
        <v>1449</v>
      </c>
      <c r="C30" s="160">
        <v>0</v>
      </c>
      <c r="D30" s="160">
        <v>0</v>
      </c>
      <c r="E30" s="160">
        <v>0</v>
      </c>
      <c r="F30" s="160">
        <v>0</v>
      </c>
      <c r="G30" s="160">
        <v>0</v>
      </c>
      <c r="H30" s="160">
        <v>0</v>
      </c>
      <c r="I30" s="160">
        <v>0</v>
      </c>
      <c r="J30" s="160">
        <v>0</v>
      </c>
      <c r="K30" s="160">
        <v>0</v>
      </c>
      <c r="L30" s="160">
        <v>0</v>
      </c>
      <c r="M30" s="160">
        <v>-3299</v>
      </c>
      <c r="N30" s="160">
        <v>0</v>
      </c>
      <c r="O30" s="160">
        <v>-3299</v>
      </c>
      <c r="Q30" s="73">
        <v>4</v>
      </c>
      <c r="R30" s="20" t="s">
        <v>1156</v>
      </c>
      <c r="S30" s="20" t="s">
        <v>1210</v>
      </c>
      <c r="U30" s="74">
        <f t="shared" si="14"/>
        <v>0</v>
      </c>
      <c r="V30" s="74">
        <f t="shared" si="15"/>
        <v>0</v>
      </c>
      <c r="W30" s="74">
        <f t="shared" si="16"/>
        <v>0</v>
      </c>
      <c r="X30" s="74">
        <f t="shared" si="17"/>
        <v>0</v>
      </c>
      <c r="Y30" s="74">
        <f t="shared" si="18"/>
        <v>0</v>
      </c>
      <c r="Z30" s="74">
        <f t="shared" si="19"/>
        <v>0</v>
      </c>
      <c r="AA30" s="74">
        <f t="shared" si="20"/>
        <v>0</v>
      </c>
      <c r="AB30" s="74">
        <f t="shared" si="21"/>
        <v>0</v>
      </c>
      <c r="AC30" s="74">
        <f t="shared" si="22"/>
        <v>0</v>
      </c>
      <c r="AD30" s="74">
        <f t="shared" si="23"/>
        <v>0</v>
      </c>
      <c r="AE30" s="74">
        <f t="shared" si="24"/>
        <v>-3299</v>
      </c>
      <c r="AF30" s="74">
        <f t="shared" si="25"/>
        <v>0</v>
      </c>
      <c r="AG30" s="74">
        <f t="shared" si="26"/>
        <v>-3299</v>
      </c>
      <c r="AH30" s="6" t="s">
        <v>22</v>
      </c>
    </row>
    <row r="31" spans="1:34">
      <c r="A31" s="159" t="s">
        <v>1450</v>
      </c>
      <c r="B31" s="155" t="s">
        <v>1451</v>
      </c>
      <c r="C31" s="160">
        <v>0</v>
      </c>
      <c r="D31" s="160">
        <v>0</v>
      </c>
      <c r="E31" s="160">
        <v>0</v>
      </c>
      <c r="F31" s="160">
        <v>0</v>
      </c>
      <c r="G31" s="160">
        <v>0</v>
      </c>
      <c r="H31" s="160">
        <v>0</v>
      </c>
      <c r="I31" s="160">
        <v>0</v>
      </c>
      <c r="J31" s="160">
        <v>0</v>
      </c>
      <c r="K31" s="160">
        <v>0</v>
      </c>
      <c r="L31" s="160">
        <v>0</v>
      </c>
      <c r="M31" s="160">
        <v>0</v>
      </c>
      <c r="N31" s="160">
        <v>0</v>
      </c>
      <c r="O31" s="160">
        <v>0</v>
      </c>
      <c r="Q31" s="73">
        <v>4</v>
      </c>
      <c r="R31" s="20" t="s">
        <v>1156</v>
      </c>
      <c r="S31" s="20" t="s">
        <v>1210</v>
      </c>
      <c r="U31" s="74">
        <f t="shared" si="14"/>
        <v>0</v>
      </c>
      <c r="V31" s="74">
        <f t="shared" si="15"/>
        <v>0</v>
      </c>
      <c r="W31" s="74">
        <f t="shared" si="16"/>
        <v>0</v>
      </c>
      <c r="X31" s="74">
        <f t="shared" si="17"/>
        <v>0</v>
      </c>
      <c r="Y31" s="74">
        <f t="shared" si="18"/>
        <v>0</v>
      </c>
      <c r="Z31" s="74">
        <f t="shared" si="19"/>
        <v>0</v>
      </c>
      <c r="AA31" s="74">
        <f t="shared" si="20"/>
        <v>0</v>
      </c>
      <c r="AB31" s="74">
        <f t="shared" si="21"/>
        <v>0</v>
      </c>
      <c r="AC31" s="74">
        <f t="shared" si="22"/>
        <v>0</v>
      </c>
      <c r="AD31" s="74">
        <f t="shared" si="23"/>
        <v>0</v>
      </c>
      <c r="AE31" s="74">
        <f t="shared" si="24"/>
        <v>0</v>
      </c>
      <c r="AF31" s="74">
        <f t="shared" si="25"/>
        <v>0</v>
      </c>
      <c r="AG31" s="74">
        <f t="shared" si="26"/>
        <v>0</v>
      </c>
      <c r="AH31" s="6" t="s">
        <v>22</v>
      </c>
    </row>
    <row r="32" spans="1:34">
      <c r="A32" s="159" t="s">
        <v>1452</v>
      </c>
      <c r="B32" s="155" t="s">
        <v>1453</v>
      </c>
      <c r="C32" s="160">
        <v>0</v>
      </c>
      <c r="D32" s="160">
        <v>0</v>
      </c>
      <c r="E32" s="160">
        <v>0</v>
      </c>
      <c r="F32" s="160">
        <v>0</v>
      </c>
      <c r="G32" s="160">
        <v>0</v>
      </c>
      <c r="H32" s="160">
        <v>0</v>
      </c>
      <c r="I32" s="160">
        <v>0</v>
      </c>
      <c r="J32" s="160">
        <v>0</v>
      </c>
      <c r="K32" s="160">
        <v>0</v>
      </c>
      <c r="L32" s="160">
        <v>0</v>
      </c>
      <c r="M32" s="160">
        <v>0</v>
      </c>
      <c r="N32" s="160">
        <v>0</v>
      </c>
      <c r="O32" s="160">
        <v>0</v>
      </c>
      <c r="Q32" s="73">
        <v>4</v>
      </c>
      <c r="R32" s="20" t="s">
        <v>1156</v>
      </c>
      <c r="S32" s="20" t="s">
        <v>1210</v>
      </c>
      <c r="U32" s="74">
        <f t="shared" si="14"/>
        <v>0</v>
      </c>
      <c r="V32" s="74">
        <f t="shared" si="15"/>
        <v>0</v>
      </c>
      <c r="W32" s="74">
        <f t="shared" si="16"/>
        <v>0</v>
      </c>
      <c r="X32" s="74">
        <f t="shared" si="17"/>
        <v>0</v>
      </c>
      <c r="Y32" s="74">
        <f t="shared" si="18"/>
        <v>0</v>
      </c>
      <c r="Z32" s="74">
        <f t="shared" si="19"/>
        <v>0</v>
      </c>
      <c r="AA32" s="74">
        <f t="shared" si="20"/>
        <v>0</v>
      </c>
      <c r="AB32" s="74">
        <f t="shared" si="21"/>
        <v>0</v>
      </c>
      <c r="AC32" s="74">
        <f t="shared" si="22"/>
        <v>0</v>
      </c>
      <c r="AD32" s="74">
        <f t="shared" si="23"/>
        <v>0</v>
      </c>
      <c r="AE32" s="74">
        <f t="shared" si="24"/>
        <v>0</v>
      </c>
      <c r="AF32" s="74">
        <f t="shared" si="25"/>
        <v>0</v>
      </c>
      <c r="AG32" s="74">
        <f t="shared" si="26"/>
        <v>0</v>
      </c>
      <c r="AH32" s="6" t="s">
        <v>22</v>
      </c>
    </row>
    <row r="33" spans="1:34">
      <c r="A33" s="159" t="s">
        <v>1454</v>
      </c>
      <c r="B33" s="155" t="s">
        <v>1455</v>
      </c>
      <c r="C33" s="160">
        <v>0</v>
      </c>
      <c r="D33" s="160">
        <v>0</v>
      </c>
      <c r="E33" s="160">
        <v>0</v>
      </c>
      <c r="F33" s="160">
        <v>0</v>
      </c>
      <c r="G33" s="160">
        <v>0</v>
      </c>
      <c r="H33" s="160">
        <v>0</v>
      </c>
      <c r="I33" s="160">
        <v>0</v>
      </c>
      <c r="J33" s="160">
        <v>0</v>
      </c>
      <c r="K33" s="160">
        <v>0</v>
      </c>
      <c r="L33" s="160">
        <v>0</v>
      </c>
      <c r="M33" s="160">
        <v>0</v>
      </c>
      <c r="N33" s="160">
        <v>0</v>
      </c>
      <c r="O33" s="160">
        <v>0</v>
      </c>
      <c r="Q33" s="73">
        <v>4</v>
      </c>
      <c r="R33" s="20" t="s">
        <v>1156</v>
      </c>
      <c r="S33" s="20" t="s">
        <v>1210</v>
      </c>
      <c r="U33" s="74">
        <f t="shared" si="14"/>
        <v>0</v>
      </c>
      <c r="V33" s="74">
        <f t="shared" si="15"/>
        <v>0</v>
      </c>
      <c r="W33" s="74">
        <f t="shared" si="16"/>
        <v>0</v>
      </c>
      <c r="X33" s="74">
        <f t="shared" si="17"/>
        <v>0</v>
      </c>
      <c r="Y33" s="74">
        <f t="shared" si="18"/>
        <v>0</v>
      </c>
      <c r="Z33" s="74">
        <f t="shared" si="19"/>
        <v>0</v>
      </c>
      <c r="AA33" s="74">
        <f t="shared" si="20"/>
        <v>0</v>
      </c>
      <c r="AB33" s="74">
        <f t="shared" si="21"/>
        <v>0</v>
      </c>
      <c r="AC33" s="74">
        <f t="shared" si="22"/>
        <v>0</v>
      </c>
      <c r="AD33" s="74">
        <f t="shared" si="23"/>
        <v>0</v>
      </c>
      <c r="AE33" s="74">
        <f t="shared" si="24"/>
        <v>0</v>
      </c>
      <c r="AF33" s="74">
        <f t="shared" si="25"/>
        <v>0</v>
      </c>
      <c r="AG33" s="74">
        <f t="shared" si="26"/>
        <v>0</v>
      </c>
      <c r="AH33" s="6" t="s">
        <v>22</v>
      </c>
    </row>
    <row r="34" spans="1:34">
      <c r="A34" s="159" t="s">
        <v>1456</v>
      </c>
      <c r="B34" s="155" t="s">
        <v>1457</v>
      </c>
      <c r="C34" s="160">
        <v>0</v>
      </c>
      <c r="D34" s="160">
        <v>0</v>
      </c>
      <c r="E34" s="160">
        <v>0</v>
      </c>
      <c r="F34" s="160">
        <v>0</v>
      </c>
      <c r="G34" s="160">
        <v>0</v>
      </c>
      <c r="H34" s="160">
        <v>0</v>
      </c>
      <c r="I34" s="160">
        <v>0</v>
      </c>
      <c r="J34" s="160">
        <v>0</v>
      </c>
      <c r="K34" s="160">
        <v>0</v>
      </c>
      <c r="L34" s="160">
        <v>0</v>
      </c>
      <c r="M34" s="160">
        <v>0</v>
      </c>
      <c r="N34" s="160">
        <v>0</v>
      </c>
      <c r="O34" s="160">
        <v>0</v>
      </c>
      <c r="Q34" s="73">
        <v>4</v>
      </c>
      <c r="R34" s="20" t="s">
        <v>1156</v>
      </c>
      <c r="S34" s="20" t="s">
        <v>1210</v>
      </c>
      <c r="U34" s="74">
        <f t="shared" si="14"/>
        <v>0</v>
      </c>
      <c r="V34" s="74">
        <f t="shared" si="15"/>
        <v>0</v>
      </c>
      <c r="W34" s="74">
        <f t="shared" si="16"/>
        <v>0</v>
      </c>
      <c r="X34" s="74">
        <f t="shared" si="17"/>
        <v>0</v>
      </c>
      <c r="Y34" s="74">
        <f t="shared" si="18"/>
        <v>0</v>
      </c>
      <c r="Z34" s="74">
        <f t="shared" si="19"/>
        <v>0</v>
      </c>
      <c r="AA34" s="74">
        <f t="shared" si="20"/>
        <v>0</v>
      </c>
      <c r="AB34" s="74">
        <f t="shared" si="21"/>
        <v>0</v>
      </c>
      <c r="AC34" s="74">
        <f t="shared" si="22"/>
        <v>0</v>
      </c>
      <c r="AD34" s="74">
        <f t="shared" si="23"/>
        <v>0</v>
      </c>
      <c r="AE34" s="74">
        <f t="shared" si="24"/>
        <v>0</v>
      </c>
      <c r="AF34" s="74">
        <f t="shared" si="25"/>
        <v>0</v>
      </c>
      <c r="AG34" s="74">
        <f t="shared" si="26"/>
        <v>0</v>
      </c>
      <c r="AH34" s="6" t="s">
        <v>22</v>
      </c>
    </row>
    <row r="35" spans="1:34">
      <c r="A35" s="159" t="s">
        <v>1458</v>
      </c>
      <c r="B35" s="155" t="s">
        <v>1459</v>
      </c>
      <c r="C35" s="160">
        <v>0</v>
      </c>
      <c r="D35" s="160">
        <v>0</v>
      </c>
      <c r="E35" s="160">
        <v>0</v>
      </c>
      <c r="F35" s="160">
        <v>0</v>
      </c>
      <c r="G35" s="160">
        <v>0</v>
      </c>
      <c r="H35" s="160">
        <v>0</v>
      </c>
      <c r="I35" s="160">
        <v>0</v>
      </c>
      <c r="J35" s="160">
        <v>0</v>
      </c>
      <c r="K35" s="160">
        <v>0</v>
      </c>
      <c r="L35" s="160">
        <v>0</v>
      </c>
      <c r="M35" s="160">
        <v>0</v>
      </c>
      <c r="N35" s="160">
        <v>0</v>
      </c>
      <c r="O35" s="160">
        <v>0</v>
      </c>
      <c r="Q35" s="73">
        <v>4</v>
      </c>
      <c r="R35" s="20" t="s">
        <v>1156</v>
      </c>
      <c r="S35" s="20" t="s">
        <v>1210</v>
      </c>
      <c r="U35" s="74">
        <f t="shared" si="14"/>
        <v>0</v>
      </c>
      <c r="V35" s="74">
        <f t="shared" si="15"/>
        <v>0</v>
      </c>
      <c r="W35" s="74">
        <f t="shared" si="16"/>
        <v>0</v>
      </c>
      <c r="X35" s="74">
        <f t="shared" si="17"/>
        <v>0</v>
      </c>
      <c r="Y35" s="74">
        <f t="shared" si="18"/>
        <v>0</v>
      </c>
      <c r="Z35" s="74">
        <f t="shared" si="19"/>
        <v>0</v>
      </c>
      <c r="AA35" s="74">
        <f t="shared" si="20"/>
        <v>0</v>
      </c>
      <c r="AB35" s="74">
        <f t="shared" si="21"/>
        <v>0</v>
      </c>
      <c r="AC35" s="74">
        <f t="shared" si="22"/>
        <v>0</v>
      </c>
      <c r="AD35" s="74">
        <f t="shared" si="23"/>
        <v>0</v>
      </c>
      <c r="AE35" s="74">
        <f t="shared" si="24"/>
        <v>0</v>
      </c>
      <c r="AF35" s="74">
        <f t="shared" si="25"/>
        <v>0</v>
      </c>
      <c r="AG35" s="74">
        <f t="shared" si="26"/>
        <v>0</v>
      </c>
      <c r="AH35" s="6" t="s">
        <v>22</v>
      </c>
    </row>
    <row r="36" spans="1:34">
      <c r="A36" s="159" t="s">
        <v>1460</v>
      </c>
      <c r="B36" s="155" t="s">
        <v>1461</v>
      </c>
      <c r="C36" s="160">
        <v>0</v>
      </c>
      <c r="D36" s="160">
        <v>0</v>
      </c>
      <c r="E36" s="160">
        <v>0</v>
      </c>
      <c r="F36" s="160">
        <v>0</v>
      </c>
      <c r="G36" s="160">
        <v>0</v>
      </c>
      <c r="H36" s="160">
        <v>0</v>
      </c>
      <c r="I36" s="160">
        <v>0</v>
      </c>
      <c r="J36" s="160">
        <v>0</v>
      </c>
      <c r="K36" s="160">
        <v>0</v>
      </c>
      <c r="L36" s="160">
        <v>0</v>
      </c>
      <c r="M36" s="160">
        <v>0</v>
      </c>
      <c r="N36" s="160">
        <v>0</v>
      </c>
      <c r="O36" s="160">
        <v>0</v>
      </c>
      <c r="Q36" s="75">
        <v>4</v>
      </c>
      <c r="R36" s="76" t="str">
        <f>R35</f>
        <v>Tides on Westcreek</v>
      </c>
      <c r="S36" s="76" t="str">
        <f>S35</f>
        <v>TOW</v>
      </c>
      <c r="T36" s="75">
        <f>T35</f>
        <v>0</v>
      </c>
      <c r="U36" s="77">
        <f t="shared" ref="U36:AG36" si="27">SUM(U23:U35)</f>
        <v>0</v>
      </c>
      <c r="V36" s="77">
        <f t="shared" si="27"/>
        <v>0</v>
      </c>
      <c r="W36" s="77">
        <f t="shared" si="27"/>
        <v>0</v>
      </c>
      <c r="X36" s="77">
        <f t="shared" si="27"/>
        <v>0</v>
      </c>
      <c r="Y36" s="77">
        <f t="shared" si="27"/>
        <v>0</v>
      </c>
      <c r="Z36" s="77">
        <f t="shared" si="27"/>
        <v>0</v>
      </c>
      <c r="AA36" s="77">
        <f t="shared" si="27"/>
        <v>0</v>
      </c>
      <c r="AB36" s="77">
        <f t="shared" si="27"/>
        <v>0</v>
      </c>
      <c r="AC36" s="77">
        <f t="shared" si="27"/>
        <v>0</v>
      </c>
      <c r="AD36" s="77">
        <f t="shared" si="27"/>
        <v>-2970.5699999999997</v>
      </c>
      <c r="AE36" s="77">
        <f t="shared" si="27"/>
        <v>-9178.4700000000012</v>
      </c>
      <c r="AF36" s="77">
        <f t="shared" si="27"/>
        <v>-6253.33</v>
      </c>
      <c r="AG36" s="77">
        <f t="shared" si="27"/>
        <v>-18402.37</v>
      </c>
      <c r="AH36" s="6" t="s">
        <v>22</v>
      </c>
    </row>
    <row r="37" spans="1:34">
      <c r="A37" s="159" t="s">
        <v>1462</v>
      </c>
      <c r="B37" s="155" t="s">
        <v>1463</v>
      </c>
      <c r="C37" s="160">
        <v>0</v>
      </c>
      <c r="D37" s="160">
        <v>0</v>
      </c>
      <c r="E37" s="160">
        <v>0</v>
      </c>
      <c r="F37" s="160">
        <v>0</v>
      </c>
      <c r="G37" s="160">
        <v>0</v>
      </c>
      <c r="H37" s="160">
        <v>0</v>
      </c>
      <c r="I37" s="160">
        <v>0</v>
      </c>
      <c r="J37" s="160">
        <v>0</v>
      </c>
      <c r="K37" s="160">
        <v>0</v>
      </c>
      <c r="L37" s="160">
        <v>0</v>
      </c>
      <c r="M37" s="160">
        <v>0</v>
      </c>
      <c r="N37" s="160">
        <v>-7294</v>
      </c>
      <c r="O37" s="160">
        <v>-7294</v>
      </c>
      <c r="AH37" s="6" t="s">
        <v>23</v>
      </c>
    </row>
    <row r="38" spans="1:34">
      <c r="A38" s="159" t="s">
        <v>1464</v>
      </c>
      <c r="B38" s="155" t="s">
        <v>24</v>
      </c>
      <c r="C38" s="160">
        <v>0</v>
      </c>
      <c r="D38" s="160">
        <v>0</v>
      </c>
      <c r="E38" s="160">
        <v>0</v>
      </c>
      <c r="F38" s="160">
        <v>0</v>
      </c>
      <c r="G38" s="160">
        <v>0</v>
      </c>
      <c r="H38" s="160">
        <v>0</v>
      </c>
      <c r="I38" s="160">
        <v>0</v>
      </c>
      <c r="J38" s="160">
        <v>0</v>
      </c>
      <c r="K38" s="160">
        <v>0</v>
      </c>
      <c r="L38" s="160">
        <v>0</v>
      </c>
      <c r="M38" s="160">
        <v>0</v>
      </c>
      <c r="N38" s="160">
        <v>0</v>
      </c>
      <c r="O38" s="160">
        <v>0</v>
      </c>
      <c r="Q38" s="75">
        <v>4</v>
      </c>
      <c r="R38" s="76" t="str">
        <f>R35</f>
        <v>Tides on Westcreek</v>
      </c>
      <c r="S38" s="76" t="str">
        <f>S35</f>
        <v>TOW</v>
      </c>
      <c r="T38" s="75">
        <f>T35</f>
        <v>0</v>
      </c>
      <c r="U38" s="77">
        <f t="shared" ref="U38:AG38" si="28">SUM(U10:U19)+SUM(U23:U35)</f>
        <v>0</v>
      </c>
      <c r="V38" s="77">
        <f t="shared" si="28"/>
        <v>0</v>
      </c>
      <c r="W38" s="77">
        <f t="shared" si="28"/>
        <v>0</v>
      </c>
      <c r="X38" s="77">
        <f t="shared" si="28"/>
        <v>0</v>
      </c>
      <c r="Y38" s="77">
        <f t="shared" si="28"/>
        <v>0</v>
      </c>
      <c r="Z38" s="77">
        <f t="shared" si="28"/>
        <v>0</v>
      </c>
      <c r="AA38" s="77">
        <f t="shared" si="28"/>
        <v>0</v>
      </c>
      <c r="AB38" s="77">
        <f t="shared" si="28"/>
        <v>0</v>
      </c>
      <c r="AC38" s="77">
        <f t="shared" si="28"/>
        <v>0</v>
      </c>
      <c r="AD38" s="77">
        <f t="shared" si="28"/>
        <v>322522.80000000005</v>
      </c>
      <c r="AE38" s="77">
        <f t="shared" si="28"/>
        <v>278184.31000000006</v>
      </c>
      <c r="AF38" s="77">
        <f t="shared" si="28"/>
        <v>281703.26</v>
      </c>
      <c r="AG38" s="77">
        <f t="shared" si="28"/>
        <v>882410.37</v>
      </c>
      <c r="AH38" s="6" t="s">
        <v>23</v>
      </c>
    </row>
    <row r="39" spans="1:34">
      <c r="A39" s="159" t="s">
        <v>1465</v>
      </c>
      <c r="B39" s="155" t="s">
        <v>1466</v>
      </c>
      <c r="C39" s="160">
        <v>0</v>
      </c>
      <c r="D39" s="160">
        <v>0</v>
      </c>
      <c r="E39" s="160">
        <v>0</v>
      </c>
      <c r="F39" s="160">
        <v>0</v>
      </c>
      <c r="G39" s="160">
        <v>0</v>
      </c>
      <c r="H39" s="160">
        <v>0</v>
      </c>
      <c r="I39" s="160">
        <v>0</v>
      </c>
      <c r="J39" s="160">
        <v>0</v>
      </c>
      <c r="K39" s="160">
        <v>0</v>
      </c>
      <c r="L39" s="160">
        <v>0</v>
      </c>
      <c r="M39" s="160">
        <v>0</v>
      </c>
      <c r="N39" s="160">
        <v>0</v>
      </c>
      <c r="O39" s="160">
        <v>0</v>
      </c>
      <c r="AH39" s="6" t="s">
        <v>23</v>
      </c>
    </row>
    <row r="40" spans="1:34">
      <c r="A40" s="159" t="s">
        <v>1467</v>
      </c>
      <c r="B40" s="155" t="s">
        <v>1468</v>
      </c>
      <c r="C40" s="160">
        <v>0</v>
      </c>
      <c r="D40" s="160">
        <v>0</v>
      </c>
      <c r="E40" s="160">
        <v>0</v>
      </c>
      <c r="F40" s="160">
        <v>0</v>
      </c>
      <c r="G40" s="160">
        <v>0</v>
      </c>
      <c r="H40" s="160">
        <v>0</v>
      </c>
      <c r="I40" s="160">
        <v>0</v>
      </c>
      <c r="J40" s="160">
        <v>0</v>
      </c>
      <c r="K40" s="160">
        <v>0</v>
      </c>
      <c r="L40" s="160">
        <v>-1895</v>
      </c>
      <c r="M40" s="160">
        <v>-1895</v>
      </c>
      <c r="N40" s="160">
        <v>-1895</v>
      </c>
      <c r="O40" s="160">
        <v>-5685</v>
      </c>
      <c r="AH40" s="6" t="s">
        <v>23</v>
      </c>
    </row>
    <row r="41" spans="1:34">
      <c r="A41" s="159" t="s">
        <v>1469</v>
      </c>
      <c r="B41" s="155" t="s">
        <v>1470</v>
      </c>
      <c r="C41" s="160">
        <v>0</v>
      </c>
      <c r="D41" s="160">
        <v>0</v>
      </c>
      <c r="E41" s="160">
        <v>0</v>
      </c>
      <c r="F41" s="160">
        <v>0</v>
      </c>
      <c r="G41" s="160">
        <v>0</v>
      </c>
      <c r="H41" s="160">
        <v>0</v>
      </c>
      <c r="I41" s="160">
        <v>0</v>
      </c>
      <c r="J41" s="160">
        <v>0</v>
      </c>
      <c r="K41" s="160">
        <v>0</v>
      </c>
      <c r="L41" s="160">
        <v>0</v>
      </c>
      <c r="M41" s="160">
        <v>0</v>
      </c>
      <c r="N41" s="160">
        <v>0</v>
      </c>
      <c r="O41" s="160">
        <v>0</v>
      </c>
      <c r="Q41" s="73">
        <v>4</v>
      </c>
      <c r="R41" s="20" t="s">
        <v>1156</v>
      </c>
      <c r="S41" s="20" t="s">
        <v>1210</v>
      </c>
      <c r="U41" s="74">
        <f t="shared" ref="U41:U104" si="29">IF(5 = Q41, C41 * -1, C41)</f>
        <v>0</v>
      </c>
      <c r="V41" s="74">
        <f t="shared" ref="V41:V104" si="30">IF(5 = Q41, D41 * -1, D41)</f>
        <v>0</v>
      </c>
      <c r="W41" s="74">
        <f t="shared" ref="W41:W104" si="31">IF(5 = Q41, E41 * -1, E41)</f>
        <v>0</v>
      </c>
      <c r="X41" s="74">
        <f t="shared" ref="X41:X104" si="32">IF(5 = Q41, F41 * -1, F41)</f>
        <v>0</v>
      </c>
      <c r="Y41" s="74">
        <f t="shared" ref="Y41:Y104" si="33">IF(5 = Q41, G41 * -1, G41)</f>
        <v>0</v>
      </c>
      <c r="Z41" s="74">
        <f t="shared" ref="Z41:Z104" si="34">IF(5 = Q41, H41 * -1, H41)</f>
        <v>0</v>
      </c>
      <c r="AA41" s="74">
        <f t="shared" ref="AA41:AA104" si="35">IF(5 = Q41, I41 * -1, I41)</f>
        <v>0</v>
      </c>
      <c r="AB41" s="74">
        <f t="shared" ref="AB41:AB104" si="36">IF(5 = Q41, J41 * -1, J41)</f>
        <v>0</v>
      </c>
      <c r="AC41" s="74">
        <f t="shared" ref="AC41:AC104" si="37">IF(5 = Q41, K41 * -1, K41)</f>
        <v>0</v>
      </c>
      <c r="AD41" s="74">
        <f t="shared" ref="AD41:AD104" si="38">IF(5 = Q41, L41 * -1, L41)</f>
        <v>0</v>
      </c>
      <c r="AE41" s="74">
        <f t="shared" ref="AE41:AE104" si="39">IF(5 = Q41, M41 * -1, M41)</f>
        <v>0</v>
      </c>
      <c r="AF41" s="74">
        <f t="shared" ref="AF41:AF104" si="40">IF(5 = Q41, N41 * -1, N41)</f>
        <v>0</v>
      </c>
      <c r="AG41" s="74">
        <f t="shared" ref="AG41:AG104" si="41">IF(5 = Q41, O41 * -1, O41)</f>
        <v>0</v>
      </c>
      <c r="AH41" s="6" t="s">
        <v>23</v>
      </c>
    </row>
    <row r="42" spans="1:34">
      <c r="A42" s="159" t="s">
        <v>1471</v>
      </c>
      <c r="B42" s="155" t="s">
        <v>25</v>
      </c>
      <c r="C42" s="160">
        <v>0</v>
      </c>
      <c r="D42" s="160">
        <v>0</v>
      </c>
      <c r="E42" s="160">
        <v>0</v>
      </c>
      <c r="F42" s="160">
        <v>0</v>
      </c>
      <c r="G42" s="160">
        <v>0</v>
      </c>
      <c r="H42" s="160">
        <v>0</v>
      </c>
      <c r="I42" s="160">
        <v>0</v>
      </c>
      <c r="J42" s="160">
        <v>0</v>
      </c>
      <c r="K42" s="160">
        <v>0</v>
      </c>
      <c r="L42" s="160">
        <v>-13381.96</v>
      </c>
      <c r="M42" s="160">
        <v>-13900.58</v>
      </c>
      <c r="N42" s="160">
        <v>-7893.83</v>
      </c>
      <c r="O42" s="160">
        <v>-35176.370000000003</v>
      </c>
      <c r="Q42" s="73">
        <v>4</v>
      </c>
      <c r="R42" s="20" t="s">
        <v>1156</v>
      </c>
      <c r="S42" s="20" t="s">
        <v>1210</v>
      </c>
      <c r="U42" s="74">
        <f t="shared" si="29"/>
        <v>0</v>
      </c>
      <c r="V42" s="74">
        <f t="shared" si="30"/>
        <v>0</v>
      </c>
      <c r="W42" s="74">
        <f t="shared" si="31"/>
        <v>0</v>
      </c>
      <c r="X42" s="74">
        <f t="shared" si="32"/>
        <v>0</v>
      </c>
      <c r="Y42" s="74">
        <f t="shared" si="33"/>
        <v>0</v>
      </c>
      <c r="Z42" s="74">
        <f t="shared" si="34"/>
        <v>0</v>
      </c>
      <c r="AA42" s="74">
        <f t="shared" si="35"/>
        <v>0</v>
      </c>
      <c r="AB42" s="74">
        <f t="shared" si="36"/>
        <v>0</v>
      </c>
      <c r="AC42" s="74">
        <f t="shared" si="37"/>
        <v>0</v>
      </c>
      <c r="AD42" s="74">
        <f t="shared" si="38"/>
        <v>-13381.96</v>
      </c>
      <c r="AE42" s="74">
        <f t="shared" si="39"/>
        <v>-13900.58</v>
      </c>
      <c r="AF42" s="74">
        <f t="shared" si="40"/>
        <v>-7893.83</v>
      </c>
      <c r="AG42" s="74">
        <f t="shared" si="41"/>
        <v>-35176.370000000003</v>
      </c>
      <c r="AH42" s="6" t="s">
        <v>26</v>
      </c>
    </row>
    <row r="43" spans="1:34">
      <c r="B43" s="157" t="s">
        <v>1438</v>
      </c>
      <c r="C43" s="161">
        <v>0</v>
      </c>
      <c r="D43" s="161">
        <v>0</v>
      </c>
      <c r="E43" s="161">
        <v>0</v>
      </c>
      <c r="F43" s="161">
        <v>0</v>
      </c>
      <c r="G43" s="161">
        <v>0</v>
      </c>
      <c r="H43" s="161">
        <v>0</v>
      </c>
      <c r="I43" s="161">
        <v>0</v>
      </c>
      <c r="J43" s="161">
        <v>0</v>
      </c>
      <c r="K43" s="161">
        <v>0</v>
      </c>
      <c r="L43" s="161">
        <v>-18247.53</v>
      </c>
      <c r="M43" s="161">
        <v>-24974.050000000003</v>
      </c>
      <c r="N43" s="161">
        <v>-23336.16</v>
      </c>
      <c r="O43" s="161">
        <v>-66557.740000000005</v>
      </c>
      <c r="Q43" s="73">
        <v>4</v>
      </c>
      <c r="R43" s="20" t="s">
        <v>1156</v>
      </c>
      <c r="S43" s="20" t="s">
        <v>1210</v>
      </c>
      <c r="U43" s="74">
        <f t="shared" si="29"/>
        <v>0</v>
      </c>
      <c r="V43" s="74">
        <f t="shared" si="30"/>
        <v>0</v>
      </c>
      <c r="W43" s="74">
        <f t="shared" si="31"/>
        <v>0</v>
      </c>
      <c r="X43" s="74">
        <f t="shared" si="32"/>
        <v>0</v>
      </c>
      <c r="Y43" s="74">
        <f t="shared" si="33"/>
        <v>0</v>
      </c>
      <c r="Z43" s="74">
        <f t="shared" si="34"/>
        <v>0</v>
      </c>
      <c r="AA43" s="74">
        <f t="shared" si="35"/>
        <v>0</v>
      </c>
      <c r="AB43" s="74">
        <f t="shared" si="36"/>
        <v>0</v>
      </c>
      <c r="AC43" s="74">
        <f t="shared" si="37"/>
        <v>0</v>
      </c>
      <c r="AD43" s="74">
        <f t="shared" si="38"/>
        <v>-18247.53</v>
      </c>
      <c r="AE43" s="74">
        <f t="shared" si="39"/>
        <v>-24974.050000000003</v>
      </c>
      <c r="AF43" s="74">
        <f t="shared" si="40"/>
        <v>-23336.16</v>
      </c>
      <c r="AG43" s="74">
        <f t="shared" si="41"/>
        <v>-66557.740000000005</v>
      </c>
    </row>
    <row r="44" spans="1:34">
      <c r="Q44" s="73">
        <v>4</v>
      </c>
      <c r="R44" s="20" t="s">
        <v>1156</v>
      </c>
      <c r="S44" s="20" t="s">
        <v>1210</v>
      </c>
      <c r="U44" s="74">
        <f t="shared" si="29"/>
        <v>0</v>
      </c>
      <c r="V44" s="74">
        <f t="shared" si="30"/>
        <v>0</v>
      </c>
      <c r="W44" s="74">
        <f t="shared" si="31"/>
        <v>0</v>
      </c>
      <c r="X44" s="74">
        <f t="shared" si="32"/>
        <v>0</v>
      </c>
      <c r="Y44" s="74">
        <f t="shared" si="33"/>
        <v>0</v>
      </c>
      <c r="Z44" s="74">
        <f t="shared" si="34"/>
        <v>0</v>
      </c>
      <c r="AA44" s="74">
        <f t="shared" si="35"/>
        <v>0</v>
      </c>
      <c r="AB44" s="74">
        <f t="shared" si="36"/>
        <v>0</v>
      </c>
      <c r="AC44" s="74">
        <f t="shared" si="37"/>
        <v>0</v>
      </c>
      <c r="AD44" s="74">
        <f t="shared" si="38"/>
        <v>0</v>
      </c>
      <c r="AE44" s="74">
        <f t="shared" si="39"/>
        <v>0</v>
      </c>
      <c r="AF44" s="74">
        <f t="shared" si="40"/>
        <v>0</v>
      </c>
      <c r="AG44" s="74">
        <f t="shared" si="41"/>
        <v>0</v>
      </c>
    </row>
    <row r="45" spans="1:34">
      <c r="B45" s="157" t="s">
        <v>29</v>
      </c>
      <c r="C45" s="161">
        <v>0</v>
      </c>
      <c r="D45" s="161">
        <v>0</v>
      </c>
      <c r="E45" s="161">
        <v>0</v>
      </c>
      <c r="F45" s="161">
        <v>0</v>
      </c>
      <c r="G45" s="161">
        <v>0</v>
      </c>
      <c r="H45" s="161">
        <v>0</v>
      </c>
      <c r="I45" s="161">
        <v>0</v>
      </c>
      <c r="J45" s="161">
        <v>0</v>
      </c>
      <c r="K45" s="161">
        <v>0</v>
      </c>
      <c r="L45" s="161">
        <v>307245.84000000008</v>
      </c>
      <c r="M45" s="161">
        <v>262388.73000000004</v>
      </c>
      <c r="N45" s="161">
        <v>264620.43000000005</v>
      </c>
      <c r="O45" s="161">
        <v>834255</v>
      </c>
      <c r="Q45" s="73">
        <v>4</v>
      </c>
      <c r="R45" s="20" t="s">
        <v>1156</v>
      </c>
      <c r="S45" s="20" t="s">
        <v>1210</v>
      </c>
      <c r="U45" s="74">
        <f t="shared" si="29"/>
        <v>0</v>
      </c>
      <c r="V45" s="74">
        <f t="shared" si="30"/>
        <v>0</v>
      </c>
      <c r="W45" s="74">
        <f t="shared" si="31"/>
        <v>0</v>
      </c>
      <c r="X45" s="74">
        <f t="shared" si="32"/>
        <v>0</v>
      </c>
      <c r="Y45" s="74">
        <f t="shared" si="33"/>
        <v>0</v>
      </c>
      <c r="Z45" s="74">
        <f t="shared" si="34"/>
        <v>0</v>
      </c>
      <c r="AA45" s="74">
        <f t="shared" si="35"/>
        <v>0</v>
      </c>
      <c r="AB45" s="74">
        <f t="shared" si="36"/>
        <v>0</v>
      </c>
      <c r="AC45" s="74">
        <f t="shared" si="37"/>
        <v>0</v>
      </c>
      <c r="AD45" s="74">
        <f t="shared" si="38"/>
        <v>307245.84000000008</v>
      </c>
      <c r="AE45" s="74">
        <f t="shared" si="39"/>
        <v>262388.73000000004</v>
      </c>
      <c r="AF45" s="74">
        <f t="shared" si="40"/>
        <v>264620.43000000005</v>
      </c>
      <c r="AG45" s="74">
        <f t="shared" si="41"/>
        <v>834255</v>
      </c>
    </row>
    <row r="46" spans="1:34">
      <c r="Q46" s="73">
        <v>4</v>
      </c>
      <c r="R46" s="20" t="s">
        <v>1156</v>
      </c>
      <c r="S46" s="20" t="s">
        <v>1210</v>
      </c>
      <c r="U46" s="74">
        <f t="shared" si="29"/>
        <v>0</v>
      </c>
      <c r="V46" s="74">
        <f t="shared" si="30"/>
        <v>0</v>
      </c>
      <c r="W46" s="74">
        <f t="shared" si="31"/>
        <v>0</v>
      </c>
      <c r="X46" s="74">
        <f t="shared" si="32"/>
        <v>0</v>
      </c>
      <c r="Y46" s="74">
        <f t="shared" si="33"/>
        <v>0</v>
      </c>
      <c r="Z46" s="74">
        <f t="shared" si="34"/>
        <v>0</v>
      </c>
      <c r="AA46" s="74">
        <f t="shared" si="35"/>
        <v>0</v>
      </c>
      <c r="AB46" s="74">
        <f t="shared" si="36"/>
        <v>0</v>
      </c>
      <c r="AC46" s="74">
        <f t="shared" si="37"/>
        <v>0</v>
      </c>
      <c r="AD46" s="74">
        <f t="shared" si="38"/>
        <v>0</v>
      </c>
      <c r="AE46" s="74">
        <f t="shared" si="39"/>
        <v>0</v>
      </c>
      <c r="AF46" s="74">
        <f t="shared" si="40"/>
        <v>0</v>
      </c>
      <c r="AG46" s="74">
        <f t="shared" si="41"/>
        <v>0</v>
      </c>
    </row>
    <row r="47" spans="1:34">
      <c r="A47" s="157" t="s">
        <v>1472</v>
      </c>
      <c r="B47" s="157"/>
      <c r="C47" s="157"/>
      <c r="D47" s="157"/>
      <c r="E47" s="157"/>
      <c r="F47" s="157"/>
      <c r="G47" s="157"/>
      <c r="H47" s="157"/>
      <c r="I47" s="157"/>
      <c r="J47" s="157"/>
      <c r="K47" s="157"/>
      <c r="L47" s="157"/>
      <c r="M47" s="157"/>
      <c r="N47" s="157"/>
      <c r="O47" s="157"/>
      <c r="Q47" s="73">
        <v>4</v>
      </c>
      <c r="R47" s="20" t="s">
        <v>1156</v>
      </c>
      <c r="S47" s="20" t="s">
        <v>1210</v>
      </c>
      <c r="U47" s="74">
        <f t="shared" si="29"/>
        <v>0</v>
      </c>
      <c r="V47" s="74">
        <f t="shared" si="30"/>
        <v>0</v>
      </c>
      <c r="W47" s="74">
        <f t="shared" si="31"/>
        <v>0</v>
      </c>
      <c r="X47" s="74">
        <f t="shared" si="32"/>
        <v>0</v>
      </c>
      <c r="Y47" s="74">
        <f t="shared" si="33"/>
        <v>0</v>
      </c>
      <c r="Z47" s="74">
        <f t="shared" si="34"/>
        <v>0</v>
      </c>
      <c r="AA47" s="74">
        <f t="shared" si="35"/>
        <v>0</v>
      </c>
      <c r="AB47" s="74">
        <f t="shared" si="36"/>
        <v>0</v>
      </c>
      <c r="AC47" s="74">
        <f t="shared" si="37"/>
        <v>0</v>
      </c>
      <c r="AD47" s="74">
        <f t="shared" si="38"/>
        <v>0</v>
      </c>
      <c r="AE47" s="74">
        <f t="shared" si="39"/>
        <v>0</v>
      </c>
      <c r="AF47" s="74">
        <f t="shared" si="40"/>
        <v>0</v>
      </c>
      <c r="AG47" s="74">
        <f t="shared" si="41"/>
        <v>0</v>
      </c>
    </row>
    <row r="48" spans="1:34">
      <c r="A48" s="162" t="s">
        <v>1473</v>
      </c>
      <c r="B48" s="155" t="s">
        <v>1474</v>
      </c>
      <c r="C48" s="160">
        <v>0</v>
      </c>
      <c r="D48" s="160">
        <v>0</v>
      </c>
      <c r="E48" s="160">
        <v>0</v>
      </c>
      <c r="F48" s="160">
        <v>0</v>
      </c>
      <c r="G48" s="160">
        <v>0</v>
      </c>
      <c r="H48" s="160">
        <v>0</v>
      </c>
      <c r="I48" s="160">
        <v>0</v>
      </c>
      <c r="J48" s="160">
        <v>0</v>
      </c>
      <c r="K48" s="160">
        <v>0</v>
      </c>
      <c r="L48" s="160">
        <v>0</v>
      </c>
      <c r="M48" s="160">
        <v>0</v>
      </c>
      <c r="N48" s="160">
        <v>0</v>
      </c>
      <c r="O48" s="160">
        <v>0</v>
      </c>
      <c r="Q48" s="73">
        <v>4</v>
      </c>
      <c r="R48" s="20" t="s">
        <v>1156</v>
      </c>
      <c r="S48" s="20" t="s">
        <v>1210</v>
      </c>
      <c r="U48" s="74">
        <f t="shared" si="29"/>
        <v>0</v>
      </c>
      <c r="V48" s="74">
        <f t="shared" si="30"/>
        <v>0</v>
      </c>
      <c r="W48" s="74">
        <f t="shared" si="31"/>
        <v>0</v>
      </c>
      <c r="X48" s="74">
        <f t="shared" si="32"/>
        <v>0</v>
      </c>
      <c r="Y48" s="74">
        <f t="shared" si="33"/>
        <v>0</v>
      </c>
      <c r="Z48" s="74">
        <f t="shared" si="34"/>
        <v>0</v>
      </c>
      <c r="AA48" s="74">
        <f t="shared" si="35"/>
        <v>0</v>
      </c>
      <c r="AB48" s="74">
        <f t="shared" si="36"/>
        <v>0</v>
      </c>
      <c r="AC48" s="74">
        <f t="shared" si="37"/>
        <v>0</v>
      </c>
      <c r="AD48" s="74">
        <f t="shared" si="38"/>
        <v>0</v>
      </c>
      <c r="AE48" s="74">
        <f t="shared" si="39"/>
        <v>0</v>
      </c>
      <c r="AF48" s="74">
        <f t="shared" si="40"/>
        <v>0</v>
      </c>
      <c r="AG48" s="74">
        <f t="shared" si="41"/>
        <v>0</v>
      </c>
      <c r="AH48" s="6" t="s">
        <v>31</v>
      </c>
    </row>
    <row r="49" spans="1:34">
      <c r="A49" s="162" t="s">
        <v>1475</v>
      </c>
      <c r="B49" s="155" t="s">
        <v>1476</v>
      </c>
      <c r="C49" s="160">
        <v>0</v>
      </c>
      <c r="D49" s="160">
        <v>0</v>
      </c>
      <c r="E49" s="160">
        <v>0</v>
      </c>
      <c r="F49" s="160">
        <v>0</v>
      </c>
      <c r="G49" s="160">
        <v>0</v>
      </c>
      <c r="H49" s="160">
        <v>0</v>
      </c>
      <c r="I49" s="160">
        <v>0</v>
      </c>
      <c r="J49" s="160">
        <v>0</v>
      </c>
      <c r="K49" s="160">
        <v>0</v>
      </c>
      <c r="L49" s="160">
        <v>1200</v>
      </c>
      <c r="M49" s="160">
        <v>600</v>
      </c>
      <c r="N49" s="160">
        <v>1000</v>
      </c>
      <c r="O49" s="160">
        <v>2800</v>
      </c>
      <c r="Q49" s="73">
        <v>4</v>
      </c>
      <c r="R49" s="20" t="s">
        <v>1156</v>
      </c>
      <c r="S49" s="20" t="s">
        <v>1210</v>
      </c>
      <c r="U49" s="74">
        <f t="shared" si="29"/>
        <v>0</v>
      </c>
      <c r="V49" s="74">
        <f t="shared" si="30"/>
        <v>0</v>
      </c>
      <c r="W49" s="74">
        <f t="shared" si="31"/>
        <v>0</v>
      </c>
      <c r="X49" s="74">
        <f t="shared" si="32"/>
        <v>0</v>
      </c>
      <c r="Y49" s="74">
        <f t="shared" si="33"/>
        <v>0</v>
      </c>
      <c r="Z49" s="74">
        <f t="shared" si="34"/>
        <v>0</v>
      </c>
      <c r="AA49" s="74">
        <f t="shared" si="35"/>
        <v>0</v>
      </c>
      <c r="AB49" s="74">
        <f t="shared" si="36"/>
        <v>0</v>
      </c>
      <c r="AC49" s="74">
        <f t="shared" si="37"/>
        <v>0</v>
      </c>
      <c r="AD49" s="74">
        <f t="shared" si="38"/>
        <v>1200</v>
      </c>
      <c r="AE49" s="74">
        <f t="shared" si="39"/>
        <v>600</v>
      </c>
      <c r="AF49" s="74">
        <f t="shared" si="40"/>
        <v>1000</v>
      </c>
      <c r="AG49" s="74">
        <f t="shared" si="41"/>
        <v>2800</v>
      </c>
      <c r="AH49" s="6" t="s">
        <v>31</v>
      </c>
    </row>
    <row r="50" spans="1:34">
      <c r="A50" s="162" t="s">
        <v>1477</v>
      </c>
      <c r="B50" s="155" t="s">
        <v>1478</v>
      </c>
      <c r="C50" s="160">
        <v>0</v>
      </c>
      <c r="D50" s="160">
        <v>0</v>
      </c>
      <c r="E50" s="160">
        <v>0</v>
      </c>
      <c r="F50" s="160">
        <v>0</v>
      </c>
      <c r="G50" s="160">
        <v>0</v>
      </c>
      <c r="H50" s="160">
        <v>0</v>
      </c>
      <c r="I50" s="160">
        <v>0</v>
      </c>
      <c r="J50" s="160">
        <v>0</v>
      </c>
      <c r="K50" s="160">
        <v>0</v>
      </c>
      <c r="L50" s="160">
        <v>0</v>
      </c>
      <c r="M50" s="160">
        <v>0</v>
      </c>
      <c r="N50" s="160">
        <v>0</v>
      </c>
      <c r="O50" s="160">
        <v>0</v>
      </c>
      <c r="Q50" s="73">
        <v>4</v>
      </c>
      <c r="R50" s="20" t="s">
        <v>1156</v>
      </c>
      <c r="S50" s="20" t="s">
        <v>1210</v>
      </c>
      <c r="U50" s="74">
        <f t="shared" si="29"/>
        <v>0</v>
      </c>
      <c r="V50" s="74">
        <f t="shared" si="30"/>
        <v>0</v>
      </c>
      <c r="W50" s="74">
        <f t="shared" si="31"/>
        <v>0</v>
      </c>
      <c r="X50" s="74">
        <f t="shared" si="32"/>
        <v>0</v>
      </c>
      <c r="Y50" s="74">
        <f t="shared" si="33"/>
        <v>0</v>
      </c>
      <c r="Z50" s="74">
        <f t="shared" si="34"/>
        <v>0</v>
      </c>
      <c r="AA50" s="74">
        <f t="shared" si="35"/>
        <v>0</v>
      </c>
      <c r="AB50" s="74">
        <f t="shared" si="36"/>
        <v>0</v>
      </c>
      <c r="AC50" s="74">
        <f t="shared" si="37"/>
        <v>0</v>
      </c>
      <c r="AD50" s="74">
        <f t="shared" si="38"/>
        <v>0</v>
      </c>
      <c r="AE50" s="74">
        <f t="shared" si="39"/>
        <v>0</v>
      </c>
      <c r="AF50" s="74">
        <f t="shared" si="40"/>
        <v>0</v>
      </c>
      <c r="AG50" s="74">
        <f t="shared" si="41"/>
        <v>0</v>
      </c>
      <c r="AH50" s="6" t="s">
        <v>31</v>
      </c>
    </row>
    <row r="51" spans="1:34">
      <c r="A51" s="162" t="s">
        <v>1479</v>
      </c>
      <c r="B51" s="155" t="s">
        <v>32</v>
      </c>
      <c r="C51" s="160">
        <v>0</v>
      </c>
      <c r="D51" s="160">
        <v>0</v>
      </c>
      <c r="E51" s="160">
        <v>0</v>
      </c>
      <c r="F51" s="160">
        <v>0</v>
      </c>
      <c r="G51" s="160">
        <v>0</v>
      </c>
      <c r="H51" s="160">
        <v>0</v>
      </c>
      <c r="I51" s="160">
        <v>0</v>
      </c>
      <c r="J51" s="160">
        <v>0</v>
      </c>
      <c r="K51" s="160">
        <v>0</v>
      </c>
      <c r="L51" s="160">
        <v>585</v>
      </c>
      <c r="M51" s="160">
        <v>180</v>
      </c>
      <c r="N51" s="160">
        <v>450</v>
      </c>
      <c r="O51" s="160">
        <v>1215</v>
      </c>
      <c r="Q51" s="73">
        <v>4</v>
      </c>
      <c r="R51" s="20" t="s">
        <v>1156</v>
      </c>
      <c r="S51" s="20" t="s">
        <v>1210</v>
      </c>
      <c r="U51" s="74">
        <f t="shared" si="29"/>
        <v>0</v>
      </c>
      <c r="V51" s="74">
        <f t="shared" si="30"/>
        <v>0</v>
      </c>
      <c r="W51" s="74">
        <f t="shared" si="31"/>
        <v>0</v>
      </c>
      <c r="X51" s="74">
        <f t="shared" si="32"/>
        <v>0</v>
      </c>
      <c r="Y51" s="74">
        <f t="shared" si="33"/>
        <v>0</v>
      </c>
      <c r="Z51" s="74">
        <f t="shared" si="34"/>
        <v>0</v>
      </c>
      <c r="AA51" s="74">
        <f t="shared" si="35"/>
        <v>0</v>
      </c>
      <c r="AB51" s="74">
        <f t="shared" si="36"/>
        <v>0</v>
      </c>
      <c r="AC51" s="74">
        <f t="shared" si="37"/>
        <v>0</v>
      </c>
      <c r="AD51" s="74">
        <f t="shared" si="38"/>
        <v>585</v>
      </c>
      <c r="AE51" s="74">
        <f t="shared" si="39"/>
        <v>180</v>
      </c>
      <c r="AF51" s="74">
        <f t="shared" si="40"/>
        <v>450</v>
      </c>
      <c r="AG51" s="74">
        <f t="shared" si="41"/>
        <v>1215</v>
      </c>
      <c r="AH51" s="6" t="s">
        <v>31</v>
      </c>
    </row>
    <row r="52" spans="1:34">
      <c r="A52" s="162" t="s">
        <v>1480</v>
      </c>
      <c r="B52" s="155" t="s">
        <v>659</v>
      </c>
      <c r="C52" s="160">
        <v>0</v>
      </c>
      <c r="D52" s="160">
        <v>0</v>
      </c>
      <c r="E52" s="160">
        <v>0</v>
      </c>
      <c r="F52" s="160">
        <v>0</v>
      </c>
      <c r="G52" s="160">
        <v>0</v>
      </c>
      <c r="H52" s="160">
        <v>0</v>
      </c>
      <c r="I52" s="160">
        <v>0</v>
      </c>
      <c r="J52" s="160">
        <v>0</v>
      </c>
      <c r="K52" s="160">
        <v>0</v>
      </c>
      <c r="L52" s="160">
        <v>0</v>
      </c>
      <c r="M52" s="160">
        <v>93</v>
      </c>
      <c r="N52" s="160">
        <v>0</v>
      </c>
      <c r="O52" s="160">
        <v>93</v>
      </c>
      <c r="Q52" s="73">
        <v>4</v>
      </c>
      <c r="R52" s="20" t="s">
        <v>1156</v>
      </c>
      <c r="S52" s="20" t="s">
        <v>1210</v>
      </c>
      <c r="U52" s="74">
        <f t="shared" si="29"/>
        <v>0</v>
      </c>
      <c r="V52" s="74">
        <f t="shared" si="30"/>
        <v>0</v>
      </c>
      <c r="W52" s="74">
        <f t="shared" si="31"/>
        <v>0</v>
      </c>
      <c r="X52" s="74">
        <f t="shared" si="32"/>
        <v>0</v>
      </c>
      <c r="Y52" s="74">
        <f t="shared" si="33"/>
        <v>0</v>
      </c>
      <c r="Z52" s="74">
        <f t="shared" si="34"/>
        <v>0</v>
      </c>
      <c r="AA52" s="74">
        <f t="shared" si="35"/>
        <v>0</v>
      </c>
      <c r="AB52" s="74">
        <f t="shared" si="36"/>
        <v>0</v>
      </c>
      <c r="AC52" s="74">
        <f t="shared" si="37"/>
        <v>0</v>
      </c>
      <c r="AD52" s="74">
        <f t="shared" si="38"/>
        <v>0</v>
      </c>
      <c r="AE52" s="74">
        <f t="shared" si="39"/>
        <v>93</v>
      </c>
      <c r="AF52" s="74">
        <f t="shared" si="40"/>
        <v>0</v>
      </c>
      <c r="AG52" s="74">
        <f t="shared" si="41"/>
        <v>93</v>
      </c>
      <c r="AH52" s="6" t="s">
        <v>31</v>
      </c>
    </row>
    <row r="53" spans="1:34">
      <c r="A53" s="162" t="s">
        <v>1481</v>
      </c>
      <c r="B53" s="155" t="s">
        <v>1482</v>
      </c>
      <c r="C53" s="160">
        <v>0</v>
      </c>
      <c r="D53" s="160">
        <v>0</v>
      </c>
      <c r="E53" s="160">
        <v>0</v>
      </c>
      <c r="F53" s="160">
        <v>0</v>
      </c>
      <c r="G53" s="160">
        <v>0</v>
      </c>
      <c r="H53" s="160">
        <v>0</v>
      </c>
      <c r="I53" s="160">
        <v>0</v>
      </c>
      <c r="J53" s="160">
        <v>0</v>
      </c>
      <c r="K53" s="160">
        <v>0</v>
      </c>
      <c r="L53" s="160">
        <v>0</v>
      </c>
      <c r="M53" s="160">
        <v>0</v>
      </c>
      <c r="N53" s="160">
        <v>0</v>
      </c>
      <c r="O53" s="160">
        <v>0</v>
      </c>
      <c r="Q53" s="73">
        <v>4</v>
      </c>
      <c r="R53" s="20" t="s">
        <v>1156</v>
      </c>
      <c r="S53" s="20" t="s">
        <v>1210</v>
      </c>
      <c r="U53" s="74">
        <f t="shared" si="29"/>
        <v>0</v>
      </c>
      <c r="V53" s="74">
        <f t="shared" si="30"/>
        <v>0</v>
      </c>
      <c r="W53" s="74">
        <f t="shared" si="31"/>
        <v>0</v>
      </c>
      <c r="X53" s="74">
        <f t="shared" si="32"/>
        <v>0</v>
      </c>
      <c r="Y53" s="74">
        <f t="shared" si="33"/>
        <v>0</v>
      </c>
      <c r="Z53" s="74">
        <f t="shared" si="34"/>
        <v>0</v>
      </c>
      <c r="AA53" s="74">
        <f t="shared" si="35"/>
        <v>0</v>
      </c>
      <c r="AB53" s="74">
        <f t="shared" si="36"/>
        <v>0</v>
      </c>
      <c r="AC53" s="74">
        <f t="shared" si="37"/>
        <v>0</v>
      </c>
      <c r="AD53" s="74">
        <f t="shared" si="38"/>
        <v>0</v>
      </c>
      <c r="AE53" s="74">
        <f t="shared" si="39"/>
        <v>0</v>
      </c>
      <c r="AF53" s="74">
        <f t="shared" si="40"/>
        <v>0</v>
      </c>
      <c r="AG53" s="74">
        <f t="shared" si="41"/>
        <v>0</v>
      </c>
      <c r="AH53" s="6" t="s">
        <v>31</v>
      </c>
    </row>
    <row r="54" spans="1:34">
      <c r="A54" s="162" t="s">
        <v>1483</v>
      </c>
      <c r="B54" s="155" t="s">
        <v>1484</v>
      </c>
      <c r="C54" s="160">
        <v>0</v>
      </c>
      <c r="D54" s="160">
        <v>0</v>
      </c>
      <c r="E54" s="160">
        <v>0</v>
      </c>
      <c r="F54" s="160">
        <v>0</v>
      </c>
      <c r="G54" s="160">
        <v>0</v>
      </c>
      <c r="H54" s="160">
        <v>0</v>
      </c>
      <c r="I54" s="160">
        <v>0</v>
      </c>
      <c r="J54" s="160">
        <v>0</v>
      </c>
      <c r="K54" s="160">
        <v>0</v>
      </c>
      <c r="L54" s="160">
        <v>0</v>
      </c>
      <c r="M54" s="160">
        <v>0</v>
      </c>
      <c r="N54" s="160">
        <v>0</v>
      </c>
      <c r="O54" s="160">
        <v>0</v>
      </c>
      <c r="Q54" s="73">
        <v>4</v>
      </c>
      <c r="R54" s="20" t="s">
        <v>1156</v>
      </c>
      <c r="S54" s="20" t="s">
        <v>1210</v>
      </c>
      <c r="U54" s="74">
        <f t="shared" si="29"/>
        <v>0</v>
      </c>
      <c r="V54" s="74">
        <f t="shared" si="30"/>
        <v>0</v>
      </c>
      <c r="W54" s="74">
        <f t="shared" si="31"/>
        <v>0</v>
      </c>
      <c r="X54" s="74">
        <f t="shared" si="32"/>
        <v>0</v>
      </c>
      <c r="Y54" s="74">
        <f t="shared" si="33"/>
        <v>0</v>
      </c>
      <c r="Z54" s="74">
        <f t="shared" si="34"/>
        <v>0</v>
      </c>
      <c r="AA54" s="74">
        <f t="shared" si="35"/>
        <v>0</v>
      </c>
      <c r="AB54" s="74">
        <f t="shared" si="36"/>
        <v>0</v>
      </c>
      <c r="AC54" s="74">
        <f t="shared" si="37"/>
        <v>0</v>
      </c>
      <c r="AD54" s="74">
        <f t="shared" si="38"/>
        <v>0</v>
      </c>
      <c r="AE54" s="74">
        <f t="shared" si="39"/>
        <v>0</v>
      </c>
      <c r="AF54" s="74">
        <f t="shared" si="40"/>
        <v>0</v>
      </c>
      <c r="AG54" s="74">
        <f t="shared" si="41"/>
        <v>0</v>
      </c>
      <c r="AH54" s="6" t="s">
        <v>31</v>
      </c>
    </row>
    <row r="55" spans="1:34">
      <c r="A55" s="162" t="s">
        <v>1485</v>
      </c>
      <c r="B55" s="155" t="s">
        <v>1486</v>
      </c>
      <c r="C55" s="160">
        <v>0</v>
      </c>
      <c r="D55" s="160">
        <v>0</v>
      </c>
      <c r="E55" s="160">
        <v>0</v>
      </c>
      <c r="F55" s="160">
        <v>0</v>
      </c>
      <c r="G55" s="160">
        <v>0</v>
      </c>
      <c r="H55" s="160">
        <v>0</v>
      </c>
      <c r="I55" s="160">
        <v>0</v>
      </c>
      <c r="J55" s="160">
        <v>0</v>
      </c>
      <c r="K55" s="160">
        <v>0</v>
      </c>
      <c r="L55" s="160">
        <v>0</v>
      </c>
      <c r="M55" s="160">
        <v>0</v>
      </c>
      <c r="N55" s="160">
        <v>0</v>
      </c>
      <c r="O55" s="160">
        <v>0</v>
      </c>
      <c r="Q55" s="73">
        <v>4</v>
      </c>
      <c r="R55" s="20" t="s">
        <v>1156</v>
      </c>
      <c r="S55" s="20" t="s">
        <v>1210</v>
      </c>
      <c r="U55" s="74">
        <f t="shared" si="29"/>
        <v>0</v>
      </c>
      <c r="V55" s="74">
        <f t="shared" si="30"/>
        <v>0</v>
      </c>
      <c r="W55" s="74">
        <f t="shared" si="31"/>
        <v>0</v>
      </c>
      <c r="X55" s="74">
        <f t="shared" si="32"/>
        <v>0</v>
      </c>
      <c r="Y55" s="74">
        <f t="shared" si="33"/>
        <v>0</v>
      </c>
      <c r="Z55" s="74">
        <f t="shared" si="34"/>
        <v>0</v>
      </c>
      <c r="AA55" s="74">
        <f t="shared" si="35"/>
        <v>0</v>
      </c>
      <c r="AB55" s="74">
        <f t="shared" si="36"/>
        <v>0</v>
      </c>
      <c r="AC55" s="74">
        <f t="shared" si="37"/>
        <v>0</v>
      </c>
      <c r="AD55" s="74">
        <f t="shared" si="38"/>
        <v>0</v>
      </c>
      <c r="AE55" s="74">
        <f t="shared" si="39"/>
        <v>0</v>
      </c>
      <c r="AF55" s="74">
        <f t="shared" si="40"/>
        <v>0</v>
      </c>
      <c r="AG55" s="74">
        <f t="shared" si="41"/>
        <v>0</v>
      </c>
      <c r="AH55" s="6" t="s">
        <v>31</v>
      </c>
    </row>
    <row r="56" spans="1:34">
      <c r="A56" s="162" t="s">
        <v>1487</v>
      </c>
      <c r="B56" s="155" t="s">
        <v>1488</v>
      </c>
      <c r="C56" s="160">
        <v>0</v>
      </c>
      <c r="D56" s="160">
        <v>0</v>
      </c>
      <c r="E56" s="160">
        <v>0</v>
      </c>
      <c r="F56" s="160">
        <v>0</v>
      </c>
      <c r="G56" s="160">
        <v>0</v>
      </c>
      <c r="H56" s="160">
        <v>0</v>
      </c>
      <c r="I56" s="160">
        <v>0</v>
      </c>
      <c r="J56" s="160">
        <v>0</v>
      </c>
      <c r="K56" s="160">
        <v>0</v>
      </c>
      <c r="L56" s="160">
        <v>0</v>
      </c>
      <c r="M56" s="160">
        <v>0</v>
      </c>
      <c r="N56" s="160">
        <v>0</v>
      </c>
      <c r="O56" s="160">
        <v>0</v>
      </c>
      <c r="Q56" s="73">
        <v>4</v>
      </c>
      <c r="R56" s="20" t="s">
        <v>1156</v>
      </c>
      <c r="S56" s="20" t="s">
        <v>1210</v>
      </c>
      <c r="U56" s="74">
        <f t="shared" si="29"/>
        <v>0</v>
      </c>
      <c r="V56" s="74">
        <f t="shared" si="30"/>
        <v>0</v>
      </c>
      <c r="W56" s="74">
        <f t="shared" si="31"/>
        <v>0</v>
      </c>
      <c r="X56" s="74">
        <f t="shared" si="32"/>
        <v>0</v>
      </c>
      <c r="Y56" s="74">
        <f t="shared" si="33"/>
        <v>0</v>
      </c>
      <c r="Z56" s="74">
        <f t="shared" si="34"/>
        <v>0</v>
      </c>
      <c r="AA56" s="74">
        <f t="shared" si="35"/>
        <v>0</v>
      </c>
      <c r="AB56" s="74">
        <f t="shared" si="36"/>
        <v>0</v>
      </c>
      <c r="AC56" s="74">
        <f t="shared" si="37"/>
        <v>0</v>
      </c>
      <c r="AD56" s="74">
        <f t="shared" si="38"/>
        <v>0</v>
      </c>
      <c r="AE56" s="74">
        <f t="shared" si="39"/>
        <v>0</v>
      </c>
      <c r="AF56" s="74">
        <f t="shared" si="40"/>
        <v>0</v>
      </c>
      <c r="AG56" s="74">
        <f t="shared" si="41"/>
        <v>0</v>
      </c>
      <c r="AH56" s="6" t="s">
        <v>79</v>
      </c>
    </row>
    <row r="57" spans="1:34">
      <c r="A57" s="162" t="s">
        <v>1489</v>
      </c>
      <c r="B57" s="155" t="s">
        <v>1490</v>
      </c>
      <c r="C57" s="160">
        <v>0</v>
      </c>
      <c r="D57" s="160">
        <v>0</v>
      </c>
      <c r="E57" s="160">
        <v>0</v>
      </c>
      <c r="F57" s="160">
        <v>0</v>
      </c>
      <c r="G57" s="160">
        <v>0</v>
      </c>
      <c r="H57" s="160">
        <v>0</v>
      </c>
      <c r="I57" s="160">
        <v>0</v>
      </c>
      <c r="J57" s="160">
        <v>0</v>
      </c>
      <c r="K57" s="160">
        <v>0</v>
      </c>
      <c r="L57" s="160">
        <v>0</v>
      </c>
      <c r="M57" s="160">
        <v>0</v>
      </c>
      <c r="N57" s="160">
        <v>0</v>
      </c>
      <c r="O57" s="160">
        <v>0</v>
      </c>
      <c r="Q57" s="73">
        <v>4</v>
      </c>
      <c r="R57" s="20" t="s">
        <v>1156</v>
      </c>
      <c r="S57" s="20" t="s">
        <v>1210</v>
      </c>
      <c r="U57" s="74">
        <f t="shared" si="29"/>
        <v>0</v>
      </c>
      <c r="V57" s="74">
        <f t="shared" si="30"/>
        <v>0</v>
      </c>
      <c r="W57" s="74">
        <f t="shared" si="31"/>
        <v>0</v>
      </c>
      <c r="X57" s="74">
        <f t="shared" si="32"/>
        <v>0</v>
      </c>
      <c r="Y57" s="74">
        <f t="shared" si="33"/>
        <v>0</v>
      </c>
      <c r="Z57" s="74">
        <f t="shared" si="34"/>
        <v>0</v>
      </c>
      <c r="AA57" s="74">
        <f t="shared" si="35"/>
        <v>0</v>
      </c>
      <c r="AB57" s="74">
        <f t="shared" si="36"/>
        <v>0</v>
      </c>
      <c r="AC57" s="74">
        <f t="shared" si="37"/>
        <v>0</v>
      </c>
      <c r="AD57" s="74">
        <f t="shared" si="38"/>
        <v>0</v>
      </c>
      <c r="AE57" s="74">
        <f t="shared" si="39"/>
        <v>0</v>
      </c>
      <c r="AF57" s="74">
        <f t="shared" si="40"/>
        <v>0</v>
      </c>
      <c r="AG57" s="74">
        <f t="shared" si="41"/>
        <v>0</v>
      </c>
      <c r="AH57" s="6" t="s">
        <v>79</v>
      </c>
    </row>
    <row r="58" spans="1:34">
      <c r="A58" s="162" t="s">
        <v>1491</v>
      </c>
      <c r="B58" s="155" t="s">
        <v>1492</v>
      </c>
      <c r="C58" s="160">
        <v>0</v>
      </c>
      <c r="D58" s="160">
        <v>0</v>
      </c>
      <c r="E58" s="160">
        <v>0</v>
      </c>
      <c r="F58" s="160">
        <v>0</v>
      </c>
      <c r="G58" s="160">
        <v>0</v>
      </c>
      <c r="H58" s="160">
        <v>0</v>
      </c>
      <c r="I58" s="160">
        <v>0</v>
      </c>
      <c r="J58" s="160">
        <v>0</v>
      </c>
      <c r="K58" s="160">
        <v>0</v>
      </c>
      <c r="L58" s="160">
        <v>0</v>
      </c>
      <c r="M58" s="160">
        <v>0</v>
      </c>
      <c r="N58" s="160">
        <v>0</v>
      </c>
      <c r="O58" s="160">
        <v>0</v>
      </c>
      <c r="Q58" s="73">
        <v>4</v>
      </c>
      <c r="R58" s="20" t="s">
        <v>1156</v>
      </c>
      <c r="S58" s="20" t="s">
        <v>1210</v>
      </c>
      <c r="U58" s="74">
        <f t="shared" si="29"/>
        <v>0</v>
      </c>
      <c r="V58" s="74">
        <f t="shared" si="30"/>
        <v>0</v>
      </c>
      <c r="W58" s="74">
        <f t="shared" si="31"/>
        <v>0</v>
      </c>
      <c r="X58" s="74">
        <f t="shared" si="32"/>
        <v>0</v>
      </c>
      <c r="Y58" s="74">
        <f t="shared" si="33"/>
        <v>0</v>
      </c>
      <c r="Z58" s="74">
        <f t="shared" si="34"/>
        <v>0</v>
      </c>
      <c r="AA58" s="74">
        <f t="shared" si="35"/>
        <v>0</v>
      </c>
      <c r="AB58" s="74">
        <f t="shared" si="36"/>
        <v>0</v>
      </c>
      <c r="AC58" s="74">
        <f t="shared" si="37"/>
        <v>0</v>
      </c>
      <c r="AD58" s="74">
        <f t="shared" si="38"/>
        <v>0</v>
      </c>
      <c r="AE58" s="74">
        <f t="shared" si="39"/>
        <v>0</v>
      </c>
      <c r="AF58" s="74">
        <f t="shared" si="40"/>
        <v>0</v>
      </c>
      <c r="AG58" s="74">
        <f t="shared" si="41"/>
        <v>0</v>
      </c>
      <c r="AH58" s="6" t="s">
        <v>31</v>
      </c>
    </row>
    <row r="59" spans="1:34">
      <c r="A59" s="162" t="s">
        <v>1493</v>
      </c>
      <c r="B59" s="155" t="s">
        <v>1494</v>
      </c>
      <c r="C59" s="160">
        <v>0</v>
      </c>
      <c r="D59" s="160">
        <v>0</v>
      </c>
      <c r="E59" s="160">
        <v>0</v>
      </c>
      <c r="F59" s="160">
        <v>0</v>
      </c>
      <c r="G59" s="160">
        <v>0</v>
      </c>
      <c r="H59" s="160">
        <v>0</v>
      </c>
      <c r="I59" s="160">
        <v>0</v>
      </c>
      <c r="J59" s="160">
        <v>0</v>
      </c>
      <c r="K59" s="160">
        <v>0</v>
      </c>
      <c r="L59" s="160">
        <v>0</v>
      </c>
      <c r="M59" s="160">
        <v>0</v>
      </c>
      <c r="N59" s="160">
        <v>0</v>
      </c>
      <c r="O59" s="160">
        <v>0</v>
      </c>
      <c r="Q59" s="73">
        <v>4</v>
      </c>
      <c r="R59" s="20" t="s">
        <v>1156</v>
      </c>
      <c r="S59" s="20" t="s">
        <v>1210</v>
      </c>
      <c r="U59" s="74">
        <f t="shared" si="29"/>
        <v>0</v>
      </c>
      <c r="V59" s="74">
        <f t="shared" si="30"/>
        <v>0</v>
      </c>
      <c r="W59" s="74">
        <f t="shared" si="31"/>
        <v>0</v>
      </c>
      <c r="X59" s="74">
        <f t="shared" si="32"/>
        <v>0</v>
      </c>
      <c r="Y59" s="74">
        <f t="shared" si="33"/>
        <v>0</v>
      </c>
      <c r="Z59" s="74">
        <f t="shared" si="34"/>
        <v>0</v>
      </c>
      <c r="AA59" s="74">
        <f t="shared" si="35"/>
        <v>0</v>
      </c>
      <c r="AB59" s="74">
        <f t="shared" si="36"/>
        <v>0</v>
      </c>
      <c r="AC59" s="74">
        <f t="shared" si="37"/>
        <v>0</v>
      </c>
      <c r="AD59" s="74">
        <f t="shared" si="38"/>
        <v>0</v>
      </c>
      <c r="AE59" s="74">
        <f t="shared" si="39"/>
        <v>0</v>
      </c>
      <c r="AF59" s="74">
        <f t="shared" si="40"/>
        <v>0</v>
      </c>
      <c r="AG59" s="74">
        <f t="shared" si="41"/>
        <v>0</v>
      </c>
      <c r="AH59" s="6" t="s">
        <v>31</v>
      </c>
    </row>
    <row r="60" spans="1:34">
      <c r="A60" s="162" t="s">
        <v>1495</v>
      </c>
      <c r="B60" s="155" t="s">
        <v>1496</v>
      </c>
      <c r="C60" s="160">
        <v>0</v>
      </c>
      <c r="D60" s="160">
        <v>0</v>
      </c>
      <c r="E60" s="160">
        <v>0</v>
      </c>
      <c r="F60" s="160">
        <v>0</v>
      </c>
      <c r="G60" s="160">
        <v>0</v>
      </c>
      <c r="H60" s="160">
        <v>0</v>
      </c>
      <c r="I60" s="160">
        <v>0</v>
      </c>
      <c r="J60" s="160">
        <v>0</v>
      </c>
      <c r="K60" s="160">
        <v>0</v>
      </c>
      <c r="L60" s="160">
        <v>0</v>
      </c>
      <c r="M60" s="160">
        <v>0</v>
      </c>
      <c r="N60" s="160">
        <v>0</v>
      </c>
      <c r="O60" s="160">
        <v>0</v>
      </c>
      <c r="Q60" s="73">
        <v>4</v>
      </c>
      <c r="R60" s="20" t="s">
        <v>1156</v>
      </c>
      <c r="S60" s="20" t="s">
        <v>1210</v>
      </c>
      <c r="U60" s="74">
        <f t="shared" si="29"/>
        <v>0</v>
      </c>
      <c r="V60" s="74">
        <f t="shared" si="30"/>
        <v>0</v>
      </c>
      <c r="W60" s="74">
        <f t="shared" si="31"/>
        <v>0</v>
      </c>
      <c r="X60" s="74">
        <f t="shared" si="32"/>
        <v>0</v>
      </c>
      <c r="Y60" s="74">
        <f t="shared" si="33"/>
        <v>0</v>
      </c>
      <c r="Z60" s="74">
        <f t="shared" si="34"/>
        <v>0</v>
      </c>
      <c r="AA60" s="74">
        <f t="shared" si="35"/>
        <v>0</v>
      </c>
      <c r="AB60" s="74">
        <f t="shared" si="36"/>
        <v>0</v>
      </c>
      <c r="AC60" s="74">
        <f t="shared" si="37"/>
        <v>0</v>
      </c>
      <c r="AD60" s="74">
        <f t="shared" si="38"/>
        <v>0</v>
      </c>
      <c r="AE60" s="74">
        <f t="shared" si="39"/>
        <v>0</v>
      </c>
      <c r="AF60" s="74">
        <f t="shared" si="40"/>
        <v>0</v>
      </c>
      <c r="AG60" s="74">
        <f t="shared" si="41"/>
        <v>0</v>
      </c>
      <c r="AH60" s="6" t="s">
        <v>31</v>
      </c>
    </row>
    <row r="61" spans="1:34">
      <c r="A61" s="162" t="s">
        <v>1497</v>
      </c>
      <c r="B61" s="155" t="s">
        <v>1498</v>
      </c>
      <c r="C61" s="160">
        <v>0</v>
      </c>
      <c r="D61" s="160">
        <v>0</v>
      </c>
      <c r="E61" s="160">
        <v>0</v>
      </c>
      <c r="F61" s="160">
        <v>0</v>
      </c>
      <c r="G61" s="160">
        <v>0</v>
      </c>
      <c r="H61" s="160">
        <v>0</v>
      </c>
      <c r="I61" s="160">
        <v>0</v>
      </c>
      <c r="J61" s="160">
        <v>0</v>
      </c>
      <c r="K61" s="160">
        <v>0</v>
      </c>
      <c r="L61" s="160">
        <v>0</v>
      </c>
      <c r="M61" s="160">
        <v>0</v>
      </c>
      <c r="N61" s="160">
        <v>0</v>
      </c>
      <c r="O61" s="160">
        <v>0</v>
      </c>
      <c r="Q61" s="73">
        <v>4</v>
      </c>
      <c r="R61" s="20" t="s">
        <v>1156</v>
      </c>
      <c r="S61" s="20" t="s">
        <v>1210</v>
      </c>
      <c r="U61" s="74">
        <f t="shared" si="29"/>
        <v>0</v>
      </c>
      <c r="V61" s="74">
        <f t="shared" si="30"/>
        <v>0</v>
      </c>
      <c r="W61" s="74">
        <f t="shared" si="31"/>
        <v>0</v>
      </c>
      <c r="X61" s="74">
        <f t="shared" si="32"/>
        <v>0</v>
      </c>
      <c r="Y61" s="74">
        <f t="shared" si="33"/>
        <v>0</v>
      </c>
      <c r="Z61" s="74">
        <f t="shared" si="34"/>
        <v>0</v>
      </c>
      <c r="AA61" s="74">
        <f t="shared" si="35"/>
        <v>0</v>
      </c>
      <c r="AB61" s="74">
        <f t="shared" si="36"/>
        <v>0</v>
      </c>
      <c r="AC61" s="74">
        <f t="shared" si="37"/>
        <v>0</v>
      </c>
      <c r="AD61" s="74">
        <f t="shared" si="38"/>
        <v>0</v>
      </c>
      <c r="AE61" s="74">
        <f t="shared" si="39"/>
        <v>0</v>
      </c>
      <c r="AF61" s="74">
        <f t="shared" si="40"/>
        <v>0</v>
      </c>
      <c r="AG61" s="74">
        <f t="shared" si="41"/>
        <v>0</v>
      </c>
      <c r="AH61" s="6" t="s">
        <v>31</v>
      </c>
    </row>
    <row r="62" spans="1:34">
      <c r="A62" s="162" t="s">
        <v>1499</v>
      </c>
      <c r="B62" s="155" t="s">
        <v>1500</v>
      </c>
      <c r="C62" s="160">
        <v>0</v>
      </c>
      <c r="D62" s="160">
        <v>0</v>
      </c>
      <c r="E62" s="160">
        <v>0</v>
      </c>
      <c r="F62" s="160">
        <v>0</v>
      </c>
      <c r="G62" s="160">
        <v>0</v>
      </c>
      <c r="H62" s="160">
        <v>0</v>
      </c>
      <c r="I62" s="160">
        <v>0</v>
      </c>
      <c r="J62" s="160">
        <v>0</v>
      </c>
      <c r="K62" s="160">
        <v>0</v>
      </c>
      <c r="L62" s="160">
        <v>0</v>
      </c>
      <c r="M62" s="160">
        <v>0</v>
      </c>
      <c r="N62" s="160">
        <v>0</v>
      </c>
      <c r="O62" s="160">
        <v>0</v>
      </c>
      <c r="Q62" s="73">
        <v>4</v>
      </c>
      <c r="R62" s="20" t="s">
        <v>1156</v>
      </c>
      <c r="S62" s="20" t="s">
        <v>1210</v>
      </c>
      <c r="U62" s="74">
        <f t="shared" si="29"/>
        <v>0</v>
      </c>
      <c r="V62" s="74">
        <f t="shared" si="30"/>
        <v>0</v>
      </c>
      <c r="W62" s="74">
        <f t="shared" si="31"/>
        <v>0</v>
      </c>
      <c r="X62" s="74">
        <f t="shared" si="32"/>
        <v>0</v>
      </c>
      <c r="Y62" s="74">
        <f t="shared" si="33"/>
        <v>0</v>
      </c>
      <c r="Z62" s="74">
        <f t="shared" si="34"/>
        <v>0</v>
      </c>
      <c r="AA62" s="74">
        <f t="shared" si="35"/>
        <v>0</v>
      </c>
      <c r="AB62" s="74">
        <f t="shared" si="36"/>
        <v>0</v>
      </c>
      <c r="AC62" s="74">
        <f t="shared" si="37"/>
        <v>0</v>
      </c>
      <c r="AD62" s="74">
        <f t="shared" si="38"/>
        <v>0</v>
      </c>
      <c r="AE62" s="74">
        <f t="shared" si="39"/>
        <v>0</v>
      </c>
      <c r="AF62" s="74">
        <f t="shared" si="40"/>
        <v>0</v>
      </c>
      <c r="AG62" s="74">
        <f t="shared" si="41"/>
        <v>0</v>
      </c>
      <c r="AH62" s="6" t="s">
        <v>31</v>
      </c>
    </row>
    <row r="63" spans="1:34">
      <c r="A63" s="162" t="s">
        <v>1501</v>
      </c>
      <c r="B63" s="155" t="s">
        <v>1502</v>
      </c>
      <c r="C63" s="160">
        <v>0</v>
      </c>
      <c r="D63" s="160">
        <v>0</v>
      </c>
      <c r="E63" s="160">
        <v>0</v>
      </c>
      <c r="F63" s="160">
        <v>0</v>
      </c>
      <c r="G63" s="160">
        <v>0</v>
      </c>
      <c r="H63" s="160">
        <v>0</v>
      </c>
      <c r="I63" s="160">
        <v>0</v>
      </c>
      <c r="J63" s="160">
        <v>0</v>
      </c>
      <c r="K63" s="160">
        <v>0</v>
      </c>
      <c r="L63" s="160">
        <v>0</v>
      </c>
      <c r="M63" s="160">
        <v>0</v>
      </c>
      <c r="N63" s="160">
        <v>0</v>
      </c>
      <c r="O63" s="160">
        <v>0</v>
      </c>
      <c r="Q63" s="73">
        <v>4</v>
      </c>
      <c r="R63" s="20" t="s">
        <v>1156</v>
      </c>
      <c r="S63" s="20" t="s">
        <v>1210</v>
      </c>
      <c r="U63" s="74">
        <f t="shared" si="29"/>
        <v>0</v>
      </c>
      <c r="V63" s="74">
        <f t="shared" si="30"/>
        <v>0</v>
      </c>
      <c r="W63" s="74">
        <f t="shared" si="31"/>
        <v>0</v>
      </c>
      <c r="X63" s="74">
        <f t="shared" si="32"/>
        <v>0</v>
      </c>
      <c r="Y63" s="74">
        <f t="shared" si="33"/>
        <v>0</v>
      </c>
      <c r="Z63" s="74">
        <f t="shared" si="34"/>
        <v>0</v>
      </c>
      <c r="AA63" s="74">
        <f t="shared" si="35"/>
        <v>0</v>
      </c>
      <c r="AB63" s="74">
        <f t="shared" si="36"/>
        <v>0</v>
      </c>
      <c r="AC63" s="74">
        <f t="shared" si="37"/>
        <v>0</v>
      </c>
      <c r="AD63" s="74">
        <f t="shared" si="38"/>
        <v>0</v>
      </c>
      <c r="AE63" s="74">
        <f t="shared" si="39"/>
        <v>0</v>
      </c>
      <c r="AF63" s="74">
        <f t="shared" si="40"/>
        <v>0</v>
      </c>
      <c r="AG63" s="74">
        <f t="shared" si="41"/>
        <v>0</v>
      </c>
      <c r="AH63" s="6" t="s">
        <v>31</v>
      </c>
    </row>
    <row r="64" spans="1:34">
      <c r="A64" s="162" t="s">
        <v>1503</v>
      </c>
      <c r="B64" s="155" t="s">
        <v>1504</v>
      </c>
      <c r="C64" s="160">
        <v>0</v>
      </c>
      <c r="D64" s="160">
        <v>0</v>
      </c>
      <c r="E64" s="160">
        <v>0</v>
      </c>
      <c r="F64" s="160">
        <v>0</v>
      </c>
      <c r="G64" s="160">
        <v>0</v>
      </c>
      <c r="H64" s="160">
        <v>0</v>
      </c>
      <c r="I64" s="160">
        <v>0</v>
      </c>
      <c r="J64" s="160">
        <v>0</v>
      </c>
      <c r="K64" s="160">
        <v>0</v>
      </c>
      <c r="L64" s="160">
        <v>0</v>
      </c>
      <c r="M64" s="160">
        <v>0</v>
      </c>
      <c r="N64" s="160">
        <v>0</v>
      </c>
      <c r="O64" s="160">
        <v>0</v>
      </c>
      <c r="Q64" s="73">
        <v>4</v>
      </c>
      <c r="R64" s="20" t="s">
        <v>1156</v>
      </c>
      <c r="S64" s="20" t="s">
        <v>1210</v>
      </c>
      <c r="U64" s="74">
        <f t="shared" si="29"/>
        <v>0</v>
      </c>
      <c r="V64" s="74">
        <f t="shared" si="30"/>
        <v>0</v>
      </c>
      <c r="W64" s="74">
        <f t="shared" si="31"/>
        <v>0</v>
      </c>
      <c r="X64" s="74">
        <f t="shared" si="32"/>
        <v>0</v>
      </c>
      <c r="Y64" s="74">
        <f t="shared" si="33"/>
        <v>0</v>
      </c>
      <c r="Z64" s="74">
        <f t="shared" si="34"/>
        <v>0</v>
      </c>
      <c r="AA64" s="74">
        <f t="shared" si="35"/>
        <v>0</v>
      </c>
      <c r="AB64" s="74">
        <f t="shared" si="36"/>
        <v>0</v>
      </c>
      <c r="AC64" s="74">
        <f t="shared" si="37"/>
        <v>0</v>
      </c>
      <c r="AD64" s="74">
        <f t="shared" si="38"/>
        <v>0</v>
      </c>
      <c r="AE64" s="74">
        <f t="shared" si="39"/>
        <v>0</v>
      </c>
      <c r="AF64" s="74">
        <f t="shared" si="40"/>
        <v>0</v>
      </c>
      <c r="AG64" s="74">
        <f t="shared" si="41"/>
        <v>0</v>
      </c>
      <c r="AH64" s="6" t="s">
        <v>31</v>
      </c>
    </row>
    <row r="65" spans="1:34">
      <c r="A65" s="162" t="s">
        <v>1505</v>
      </c>
      <c r="B65" s="155" t="s">
        <v>1506</v>
      </c>
      <c r="C65" s="160">
        <v>0</v>
      </c>
      <c r="D65" s="160">
        <v>0</v>
      </c>
      <c r="E65" s="160">
        <v>0</v>
      </c>
      <c r="F65" s="160">
        <v>0</v>
      </c>
      <c r="G65" s="160">
        <v>0</v>
      </c>
      <c r="H65" s="160">
        <v>0</v>
      </c>
      <c r="I65" s="160">
        <v>0</v>
      </c>
      <c r="J65" s="160">
        <v>0</v>
      </c>
      <c r="K65" s="160">
        <v>0</v>
      </c>
      <c r="L65" s="160">
        <v>1648.05</v>
      </c>
      <c r="M65" s="160">
        <v>2208.12</v>
      </c>
      <c r="N65" s="160">
        <v>323.06</v>
      </c>
      <c r="O65" s="160">
        <v>4179.2299999999996</v>
      </c>
      <c r="Q65" s="73">
        <v>4</v>
      </c>
      <c r="R65" s="20" t="s">
        <v>1156</v>
      </c>
      <c r="S65" s="20" t="s">
        <v>1210</v>
      </c>
      <c r="U65" s="74">
        <f t="shared" si="29"/>
        <v>0</v>
      </c>
      <c r="V65" s="74">
        <f t="shared" si="30"/>
        <v>0</v>
      </c>
      <c r="W65" s="74">
        <f t="shared" si="31"/>
        <v>0</v>
      </c>
      <c r="X65" s="74">
        <f t="shared" si="32"/>
        <v>0</v>
      </c>
      <c r="Y65" s="74">
        <f t="shared" si="33"/>
        <v>0</v>
      </c>
      <c r="Z65" s="74">
        <f t="shared" si="34"/>
        <v>0</v>
      </c>
      <c r="AA65" s="74">
        <f t="shared" si="35"/>
        <v>0</v>
      </c>
      <c r="AB65" s="74">
        <f t="shared" si="36"/>
        <v>0</v>
      </c>
      <c r="AC65" s="74">
        <f t="shared" si="37"/>
        <v>0</v>
      </c>
      <c r="AD65" s="74">
        <f t="shared" si="38"/>
        <v>1648.05</v>
      </c>
      <c r="AE65" s="74">
        <f t="shared" si="39"/>
        <v>2208.12</v>
      </c>
      <c r="AF65" s="74">
        <f t="shared" si="40"/>
        <v>323.06</v>
      </c>
      <c r="AG65" s="74">
        <f t="shared" si="41"/>
        <v>4179.2299999999996</v>
      </c>
      <c r="AH65" s="6" t="s">
        <v>31</v>
      </c>
    </row>
    <row r="66" spans="1:34">
      <c r="A66" s="162" t="s">
        <v>1507</v>
      </c>
      <c r="B66" s="155" t="s">
        <v>1249</v>
      </c>
      <c r="C66" s="160">
        <v>0</v>
      </c>
      <c r="D66" s="160">
        <v>0</v>
      </c>
      <c r="E66" s="160">
        <v>0</v>
      </c>
      <c r="F66" s="160">
        <v>0</v>
      </c>
      <c r="G66" s="160">
        <v>0</v>
      </c>
      <c r="H66" s="160">
        <v>0</v>
      </c>
      <c r="I66" s="160">
        <v>0</v>
      </c>
      <c r="J66" s="160">
        <v>0</v>
      </c>
      <c r="K66" s="160">
        <v>0</v>
      </c>
      <c r="L66" s="160">
        <v>0</v>
      </c>
      <c r="M66" s="160">
        <v>0</v>
      </c>
      <c r="N66" s="160">
        <v>0</v>
      </c>
      <c r="O66" s="160">
        <v>0</v>
      </c>
      <c r="Q66" s="73">
        <v>4</v>
      </c>
      <c r="R66" s="20" t="s">
        <v>1156</v>
      </c>
      <c r="S66" s="20" t="s">
        <v>1210</v>
      </c>
      <c r="U66" s="74">
        <f t="shared" si="29"/>
        <v>0</v>
      </c>
      <c r="V66" s="74">
        <f t="shared" si="30"/>
        <v>0</v>
      </c>
      <c r="W66" s="74">
        <f t="shared" si="31"/>
        <v>0</v>
      </c>
      <c r="X66" s="74">
        <f t="shared" si="32"/>
        <v>0</v>
      </c>
      <c r="Y66" s="74">
        <f t="shared" si="33"/>
        <v>0</v>
      </c>
      <c r="Z66" s="74">
        <f t="shared" si="34"/>
        <v>0</v>
      </c>
      <c r="AA66" s="74">
        <f t="shared" si="35"/>
        <v>0</v>
      </c>
      <c r="AB66" s="74">
        <f t="shared" si="36"/>
        <v>0</v>
      </c>
      <c r="AC66" s="74">
        <f t="shared" si="37"/>
        <v>0</v>
      </c>
      <c r="AD66" s="74">
        <f t="shared" si="38"/>
        <v>0</v>
      </c>
      <c r="AE66" s="74">
        <f t="shared" si="39"/>
        <v>0</v>
      </c>
      <c r="AF66" s="74">
        <f t="shared" si="40"/>
        <v>0</v>
      </c>
      <c r="AG66" s="74">
        <f t="shared" si="41"/>
        <v>0</v>
      </c>
      <c r="AH66" s="6" t="s">
        <v>31</v>
      </c>
    </row>
    <row r="67" spans="1:34">
      <c r="A67" s="162" t="s">
        <v>1508</v>
      </c>
      <c r="B67" s="155" t="s">
        <v>1509</v>
      </c>
      <c r="C67" s="160">
        <v>0</v>
      </c>
      <c r="D67" s="160">
        <v>0</v>
      </c>
      <c r="E67" s="160">
        <v>0</v>
      </c>
      <c r="F67" s="160">
        <v>0</v>
      </c>
      <c r="G67" s="160">
        <v>0</v>
      </c>
      <c r="H67" s="160">
        <v>0</v>
      </c>
      <c r="I67" s="160">
        <v>0</v>
      </c>
      <c r="J67" s="160">
        <v>0</v>
      </c>
      <c r="K67" s="160">
        <v>0</v>
      </c>
      <c r="L67" s="160">
        <v>0</v>
      </c>
      <c r="M67" s="160">
        <v>0</v>
      </c>
      <c r="N67" s="160">
        <v>0</v>
      </c>
      <c r="O67" s="160">
        <v>0</v>
      </c>
      <c r="Q67" s="73">
        <v>4</v>
      </c>
      <c r="R67" s="20" t="s">
        <v>1156</v>
      </c>
      <c r="S67" s="20" t="s">
        <v>1210</v>
      </c>
      <c r="U67" s="74">
        <f t="shared" si="29"/>
        <v>0</v>
      </c>
      <c r="V67" s="74">
        <f t="shared" si="30"/>
        <v>0</v>
      </c>
      <c r="W67" s="74">
        <f t="shared" si="31"/>
        <v>0</v>
      </c>
      <c r="X67" s="74">
        <f t="shared" si="32"/>
        <v>0</v>
      </c>
      <c r="Y67" s="74">
        <f t="shared" si="33"/>
        <v>0</v>
      </c>
      <c r="Z67" s="74">
        <f t="shared" si="34"/>
        <v>0</v>
      </c>
      <c r="AA67" s="74">
        <f t="shared" si="35"/>
        <v>0</v>
      </c>
      <c r="AB67" s="74">
        <f t="shared" si="36"/>
        <v>0</v>
      </c>
      <c r="AC67" s="74">
        <f t="shared" si="37"/>
        <v>0</v>
      </c>
      <c r="AD67" s="74">
        <f t="shared" si="38"/>
        <v>0</v>
      </c>
      <c r="AE67" s="74">
        <f t="shared" si="39"/>
        <v>0</v>
      </c>
      <c r="AF67" s="74">
        <f t="shared" si="40"/>
        <v>0</v>
      </c>
      <c r="AG67" s="74">
        <f t="shared" si="41"/>
        <v>0</v>
      </c>
      <c r="AH67" s="6" t="s">
        <v>31</v>
      </c>
    </row>
    <row r="68" spans="1:34">
      <c r="A68" s="162" t="s">
        <v>1510</v>
      </c>
      <c r="B68" s="155" t="s">
        <v>1511</v>
      </c>
      <c r="C68" s="160">
        <v>0</v>
      </c>
      <c r="D68" s="160">
        <v>0</v>
      </c>
      <c r="E68" s="160">
        <v>0</v>
      </c>
      <c r="F68" s="160">
        <v>0</v>
      </c>
      <c r="G68" s="160">
        <v>0</v>
      </c>
      <c r="H68" s="160">
        <v>0</v>
      </c>
      <c r="I68" s="160">
        <v>0</v>
      </c>
      <c r="J68" s="160">
        <v>0</v>
      </c>
      <c r="K68" s="160">
        <v>0</v>
      </c>
      <c r="L68" s="160">
        <v>0</v>
      </c>
      <c r="M68" s="160">
        <v>0</v>
      </c>
      <c r="N68" s="160">
        <v>0</v>
      </c>
      <c r="O68" s="160">
        <v>0</v>
      </c>
      <c r="Q68" s="73">
        <v>4</v>
      </c>
      <c r="R68" s="20" t="s">
        <v>1156</v>
      </c>
      <c r="S68" s="20" t="s">
        <v>1210</v>
      </c>
      <c r="U68" s="74">
        <f t="shared" si="29"/>
        <v>0</v>
      </c>
      <c r="V68" s="74">
        <f t="shared" si="30"/>
        <v>0</v>
      </c>
      <c r="W68" s="74">
        <f t="shared" si="31"/>
        <v>0</v>
      </c>
      <c r="X68" s="74">
        <f t="shared" si="32"/>
        <v>0</v>
      </c>
      <c r="Y68" s="74">
        <f t="shared" si="33"/>
        <v>0</v>
      </c>
      <c r="Z68" s="74">
        <f t="shared" si="34"/>
        <v>0</v>
      </c>
      <c r="AA68" s="74">
        <f t="shared" si="35"/>
        <v>0</v>
      </c>
      <c r="AB68" s="74">
        <f t="shared" si="36"/>
        <v>0</v>
      </c>
      <c r="AC68" s="74">
        <f t="shared" si="37"/>
        <v>0</v>
      </c>
      <c r="AD68" s="74">
        <f t="shared" si="38"/>
        <v>0</v>
      </c>
      <c r="AE68" s="74">
        <f t="shared" si="39"/>
        <v>0</v>
      </c>
      <c r="AF68" s="74">
        <f t="shared" si="40"/>
        <v>0</v>
      </c>
      <c r="AG68" s="74">
        <f t="shared" si="41"/>
        <v>0</v>
      </c>
      <c r="AH68" s="6" t="s">
        <v>31</v>
      </c>
    </row>
    <row r="69" spans="1:34">
      <c r="A69" s="162" t="s">
        <v>1512</v>
      </c>
      <c r="B69" s="155" t="s">
        <v>1513</v>
      </c>
      <c r="C69" s="160">
        <v>0</v>
      </c>
      <c r="D69" s="160">
        <v>0</v>
      </c>
      <c r="E69" s="160">
        <v>0</v>
      </c>
      <c r="F69" s="160">
        <v>0</v>
      </c>
      <c r="G69" s="160">
        <v>0</v>
      </c>
      <c r="H69" s="160">
        <v>0</v>
      </c>
      <c r="I69" s="160">
        <v>0</v>
      </c>
      <c r="J69" s="160">
        <v>0</v>
      </c>
      <c r="K69" s="160">
        <v>0</v>
      </c>
      <c r="L69" s="160">
        <v>0</v>
      </c>
      <c r="M69" s="160">
        <v>0</v>
      </c>
      <c r="N69" s="160">
        <v>0</v>
      </c>
      <c r="O69" s="160">
        <v>0</v>
      </c>
      <c r="Q69" s="73">
        <v>4</v>
      </c>
      <c r="R69" s="20" t="s">
        <v>1156</v>
      </c>
      <c r="S69" s="20" t="s">
        <v>1210</v>
      </c>
      <c r="U69" s="74">
        <f t="shared" si="29"/>
        <v>0</v>
      </c>
      <c r="V69" s="74">
        <f t="shared" si="30"/>
        <v>0</v>
      </c>
      <c r="W69" s="74">
        <f t="shared" si="31"/>
        <v>0</v>
      </c>
      <c r="X69" s="74">
        <f t="shared" si="32"/>
        <v>0</v>
      </c>
      <c r="Y69" s="74">
        <f t="shared" si="33"/>
        <v>0</v>
      </c>
      <c r="Z69" s="74">
        <f t="shared" si="34"/>
        <v>0</v>
      </c>
      <c r="AA69" s="74">
        <f t="shared" si="35"/>
        <v>0</v>
      </c>
      <c r="AB69" s="74">
        <f t="shared" si="36"/>
        <v>0</v>
      </c>
      <c r="AC69" s="74">
        <f t="shared" si="37"/>
        <v>0</v>
      </c>
      <c r="AD69" s="74">
        <f t="shared" si="38"/>
        <v>0</v>
      </c>
      <c r="AE69" s="74">
        <f t="shared" si="39"/>
        <v>0</v>
      </c>
      <c r="AF69" s="74">
        <f t="shared" si="40"/>
        <v>0</v>
      </c>
      <c r="AG69" s="74">
        <f t="shared" si="41"/>
        <v>0</v>
      </c>
      <c r="AH69" s="6" t="s">
        <v>31</v>
      </c>
    </row>
    <row r="70" spans="1:34">
      <c r="A70" s="162" t="s">
        <v>1514</v>
      </c>
      <c r="B70" s="155" t="s">
        <v>1515</v>
      </c>
      <c r="C70" s="160">
        <v>0</v>
      </c>
      <c r="D70" s="160">
        <v>0</v>
      </c>
      <c r="E70" s="160">
        <v>0</v>
      </c>
      <c r="F70" s="160">
        <v>0</v>
      </c>
      <c r="G70" s="160">
        <v>0</v>
      </c>
      <c r="H70" s="160">
        <v>0</v>
      </c>
      <c r="I70" s="160">
        <v>0</v>
      </c>
      <c r="J70" s="160">
        <v>0</v>
      </c>
      <c r="K70" s="160">
        <v>0</v>
      </c>
      <c r="L70" s="160">
        <v>0</v>
      </c>
      <c r="M70" s="160">
        <v>0</v>
      </c>
      <c r="N70" s="160">
        <v>0</v>
      </c>
      <c r="O70" s="160">
        <v>0</v>
      </c>
      <c r="Q70" s="73">
        <v>4</v>
      </c>
      <c r="R70" s="20" t="s">
        <v>1156</v>
      </c>
      <c r="S70" s="20" t="s">
        <v>1210</v>
      </c>
      <c r="U70" s="74">
        <f t="shared" si="29"/>
        <v>0</v>
      </c>
      <c r="V70" s="74">
        <f t="shared" si="30"/>
        <v>0</v>
      </c>
      <c r="W70" s="74">
        <f t="shared" si="31"/>
        <v>0</v>
      </c>
      <c r="X70" s="74">
        <f t="shared" si="32"/>
        <v>0</v>
      </c>
      <c r="Y70" s="74">
        <f t="shared" si="33"/>
        <v>0</v>
      </c>
      <c r="Z70" s="74">
        <f t="shared" si="34"/>
        <v>0</v>
      </c>
      <c r="AA70" s="74">
        <f t="shared" si="35"/>
        <v>0</v>
      </c>
      <c r="AB70" s="74">
        <f t="shared" si="36"/>
        <v>0</v>
      </c>
      <c r="AC70" s="74">
        <f t="shared" si="37"/>
        <v>0</v>
      </c>
      <c r="AD70" s="74">
        <f t="shared" si="38"/>
        <v>0</v>
      </c>
      <c r="AE70" s="74">
        <f t="shared" si="39"/>
        <v>0</v>
      </c>
      <c r="AF70" s="74">
        <f t="shared" si="40"/>
        <v>0</v>
      </c>
      <c r="AG70" s="74">
        <f t="shared" si="41"/>
        <v>0</v>
      </c>
      <c r="AH70" s="6" t="s">
        <v>31</v>
      </c>
    </row>
    <row r="71" spans="1:34">
      <c r="A71" s="162" t="s">
        <v>1516</v>
      </c>
      <c r="B71" s="155" t="s">
        <v>37</v>
      </c>
      <c r="C71" s="160">
        <v>0</v>
      </c>
      <c r="D71" s="160">
        <v>0</v>
      </c>
      <c r="E71" s="160">
        <v>0</v>
      </c>
      <c r="F71" s="160">
        <v>0</v>
      </c>
      <c r="G71" s="160">
        <v>0</v>
      </c>
      <c r="H71" s="160">
        <v>0</v>
      </c>
      <c r="I71" s="160">
        <v>0</v>
      </c>
      <c r="J71" s="160">
        <v>0</v>
      </c>
      <c r="K71" s="160">
        <v>0</v>
      </c>
      <c r="L71" s="160">
        <v>0</v>
      </c>
      <c r="M71" s="160">
        <v>0</v>
      </c>
      <c r="N71" s="160">
        <v>0</v>
      </c>
      <c r="O71" s="160">
        <v>0</v>
      </c>
      <c r="Q71" s="73">
        <v>4</v>
      </c>
      <c r="R71" s="20" t="s">
        <v>1156</v>
      </c>
      <c r="S71" s="20" t="s">
        <v>1210</v>
      </c>
      <c r="U71" s="74">
        <f t="shared" si="29"/>
        <v>0</v>
      </c>
      <c r="V71" s="74">
        <f t="shared" si="30"/>
        <v>0</v>
      </c>
      <c r="W71" s="74">
        <f t="shared" si="31"/>
        <v>0</v>
      </c>
      <c r="X71" s="74">
        <f t="shared" si="32"/>
        <v>0</v>
      </c>
      <c r="Y71" s="74">
        <f t="shared" si="33"/>
        <v>0</v>
      </c>
      <c r="Z71" s="74">
        <f t="shared" si="34"/>
        <v>0</v>
      </c>
      <c r="AA71" s="74">
        <f t="shared" si="35"/>
        <v>0</v>
      </c>
      <c r="AB71" s="74">
        <f t="shared" si="36"/>
        <v>0</v>
      </c>
      <c r="AC71" s="74">
        <f t="shared" si="37"/>
        <v>0</v>
      </c>
      <c r="AD71" s="74">
        <f t="shared" si="38"/>
        <v>0</v>
      </c>
      <c r="AE71" s="74">
        <f t="shared" si="39"/>
        <v>0</v>
      </c>
      <c r="AF71" s="74">
        <f t="shared" si="40"/>
        <v>0</v>
      </c>
      <c r="AG71" s="74">
        <f t="shared" si="41"/>
        <v>0</v>
      </c>
      <c r="AH71" s="6" t="s">
        <v>31</v>
      </c>
    </row>
    <row r="72" spans="1:34">
      <c r="A72" s="162" t="s">
        <v>1517</v>
      </c>
      <c r="B72" s="155" t="s">
        <v>1518</v>
      </c>
      <c r="C72" s="160">
        <v>0</v>
      </c>
      <c r="D72" s="160">
        <v>0</v>
      </c>
      <c r="E72" s="160">
        <v>0</v>
      </c>
      <c r="F72" s="160">
        <v>0</v>
      </c>
      <c r="G72" s="160">
        <v>0</v>
      </c>
      <c r="H72" s="160">
        <v>0</v>
      </c>
      <c r="I72" s="160">
        <v>0</v>
      </c>
      <c r="J72" s="160">
        <v>0</v>
      </c>
      <c r="K72" s="160">
        <v>0</v>
      </c>
      <c r="L72" s="160">
        <v>0</v>
      </c>
      <c r="M72" s="160">
        <v>0</v>
      </c>
      <c r="N72" s="160">
        <v>0</v>
      </c>
      <c r="O72" s="160">
        <v>0</v>
      </c>
      <c r="Q72" s="73">
        <v>4</v>
      </c>
      <c r="R72" s="20" t="s">
        <v>1156</v>
      </c>
      <c r="S72" s="20" t="s">
        <v>1210</v>
      </c>
      <c r="U72" s="74">
        <f t="shared" si="29"/>
        <v>0</v>
      </c>
      <c r="V72" s="74">
        <f t="shared" si="30"/>
        <v>0</v>
      </c>
      <c r="W72" s="74">
        <f t="shared" si="31"/>
        <v>0</v>
      </c>
      <c r="X72" s="74">
        <f t="shared" si="32"/>
        <v>0</v>
      </c>
      <c r="Y72" s="74">
        <f t="shared" si="33"/>
        <v>0</v>
      </c>
      <c r="Z72" s="74">
        <f t="shared" si="34"/>
        <v>0</v>
      </c>
      <c r="AA72" s="74">
        <f t="shared" si="35"/>
        <v>0</v>
      </c>
      <c r="AB72" s="74">
        <f t="shared" si="36"/>
        <v>0</v>
      </c>
      <c r="AC72" s="74">
        <f t="shared" si="37"/>
        <v>0</v>
      </c>
      <c r="AD72" s="74">
        <f t="shared" si="38"/>
        <v>0</v>
      </c>
      <c r="AE72" s="74">
        <f t="shared" si="39"/>
        <v>0</v>
      </c>
      <c r="AF72" s="74">
        <f t="shared" si="40"/>
        <v>0</v>
      </c>
      <c r="AG72" s="74">
        <f t="shared" si="41"/>
        <v>0</v>
      </c>
      <c r="AH72" s="6" t="s">
        <v>31</v>
      </c>
    </row>
    <row r="73" spans="1:34">
      <c r="A73" s="162" t="s">
        <v>1519</v>
      </c>
      <c r="B73" s="155" t="s">
        <v>1520</v>
      </c>
      <c r="C73" s="160">
        <v>0</v>
      </c>
      <c r="D73" s="160">
        <v>0</v>
      </c>
      <c r="E73" s="160">
        <v>0</v>
      </c>
      <c r="F73" s="160">
        <v>0</v>
      </c>
      <c r="G73" s="160">
        <v>0</v>
      </c>
      <c r="H73" s="160">
        <v>0</v>
      </c>
      <c r="I73" s="160">
        <v>0</v>
      </c>
      <c r="J73" s="160">
        <v>0</v>
      </c>
      <c r="K73" s="160">
        <v>0</v>
      </c>
      <c r="L73" s="160">
        <v>0</v>
      </c>
      <c r="M73" s="160">
        <v>55</v>
      </c>
      <c r="N73" s="160">
        <v>10</v>
      </c>
      <c r="O73" s="160">
        <v>65</v>
      </c>
      <c r="Q73" s="73">
        <v>4</v>
      </c>
      <c r="R73" s="20" t="s">
        <v>1156</v>
      </c>
      <c r="S73" s="20" t="s">
        <v>1210</v>
      </c>
      <c r="U73" s="74">
        <f t="shared" si="29"/>
        <v>0</v>
      </c>
      <c r="V73" s="74">
        <f t="shared" si="30"/>
        <v>0</v>
      </c>
      <c r="W73" s="74">
        <f t="shared" si="31"/>
        <v>0</v>
      </c>
      <c r="X73" s="74">
        <f t="shared" si="32"/>
        <v>0</v>
      </c>
      <c r="Y73" s="74">
        <f t="shared" si="33"/>
        <v>0</v>
      </c>
      <c r="Z73" s="74">
        <f t="shared" si="34"/>
        <v>0</v>
      </c>
      <c r="AA73" s="74">
        <f t="shared" si="35"/>
        <v>0</v>
      </c>
      <c r="AB73" s="74">
        <f t="shared" si="36"/>
        <v>0</v>
      </c>
      <c r="AC73" s="74">
        <f t="shared" si="37"/>
        <v>0</v>
      </c>
      <c r="AD73" s="74">
        <f t="shared" si="38"/>
        <v>0</v>
      </c>
      <c r="AE73" s="74">
        <f t="shared" si="39"/>
        <v>55</v>
      </c>
      <c r="AF73" s="74">
        <f t="shared" si="40"/>
        <v>10</v>
      </c>
      <c r="AG73" s="74">
        <f t="shared" si="41"/>
        <v>65</v>
      </c>
      <c r="AH73" s="6" t="s">
        <v>31</v>
      </c>
    </row>
    <row r="74" spans="1:34">
      <c r="A74" s="162" t="s">
        <v>1521</v>
      </c>
      <c r="B74" s="155" t="s">
        <v>1522</v>
      </c>
      <c r="C74" s="160">
        <v>0</v>
      </c>
      <c r="D74" s="160">
        <v>0</v>
      </c>
      <c r="E74" s="160">
        <v>0</v>
      </c>
      <c r="F74" s="160">
        <v>0</v>
      </c>
      <c r="G74" s="160">
        <v>0</v>
      </c>
      <c r="H74" s="160">
        <v>0</v>
      </c>
      <c r="I74" s="160">
        <v>0</v>
      </c>
      <c r="J74" s="160">
        <v>0</v>
      </c>
      <c r="K74" s="160">
        <v>0</v>
      </c>
      <c r="L74" s="160">
        <v>2031.5</v>
      </c>
      <c r="M74" s="160">
        <v>2007.6</v>
      </c>
      <c r="N74" s="160">
        <v>1995.65</v>
      </c>
      <c r="O74" s="160">
        <v>6034.75</v>
      </c>
      <c r="Q74" s="73">
        <v>4</v>
      </c>
      <c r="R74" s="20" t="s">
        <v>1156</v>
      </c>
      <c r="S74" s="20" t="s">
        <v>1210</v>
      </c>
      <c r="U74" s="74">
        <f t="shared" si="29"/>
        <v>0</v>
      </c>
      <c r="V74" s="74">
        <f t="shared" si="30"/>
        <v>0</v>
      </c>
      <c r="W74" s="74">
        <f t="shared" si="31"/>
        <v>0</v>
      </c>
      <c r="X74" s="74">
        <f t="shared" si="32"/>
        <v>0</v>
      </c>
      <c r="Y74" s="74">
        <f t="shared" si="33"/>
        <v>0</v>
      </c>
      <c r="Z74" s="74">
        <f t="shared" si="34"/>
        <v>0</v>
      </c>
      <c r="AA74" s="74">
        <f t="shared" si="35"/>
        <v>0</v>
      </c>
      <c r="AB74" s="74">
        <f t="shared" si="36"/>
        <v>0</v>
      </c>
      <c r="AC74" s="74">
        <f t="shared" si="37"/>
        <v>0</v>
      </c>
      <c r="AD74" s="74">
        <f t="shared" si="38"/>
        <v>2031.5</v>
      </c>
      <c r="AE74" s="74">
        <f t="shared" si="39"/>
        <v>2007.6</v>
      </c>
      <c r="AF74" s="74">
        <f t="shared" si="40"/>
        <v>1995.65</v>
      </c>
      <c r="AG74" s="74">
        <f t="shared" si="41"/>
        <v>6034.75</v>
      </c>
      <c r="AH74" s="6" t="s">
        <v>31</v>
      </c>
    </row>
    <row r="75" spans="1:34">
      <c r="A75" s="162" t="s">
        <v>1523</v>
      </c>
      <c r="B75" s="155" t="s">
        <v>33</v>
      </c>
      <c r="C75" s="160">
        <v>0</v>
      </c>
      <c r="D75" s="160">
        <v>0</v>
      </c>
      <c r="E75" s="160">
        <v>0</v>
      </c>
      <c r="F75" s="160">
        <v>0</v>
      </c>
      <c r="G75" s="160">
        <v>0</v>
      </c>
      <c r="H75" s="160">
        <v>0</v>
      </c>
      <c r="I75" s="160">
        <v>0</v>
      </c>
      <c r="J75" s="160">
        <v>0</v>
      </c>
      <c r="K75" s="160">
        <v>0</v>
      </c>
      <c r="L75" s="160">
        <v>2210</v>
      </c>
      <c r="M75" s="160">
        <v>810</v>
      </c>
      <c r="N75" s="160">
        <v>1850</v>
      </c>
      <c r="O75" s="160">
        <v>4870</v>
      </c>
      <c r="Q75" s="73">
        <v>4</v>
      </c>
      <c r="R75" s="20" t="s">
        <v>1156</v>
      </c>
      <c r="S75" s="20" t="s">
        <v>1210</v>
      </c>
      <c r="U75" s="74">
        <f t="shared" si="29"/>
        <v>0</v>
      </c>
      <c r="V75" s="74">
        <f t="shared" si="30"/>
        <v>0</v>
      </c>
      <c r="W75" s="74">
        <f t="shared" si="31"/>
        <v>0</v>
      </c>
      <c r="X75" s="74">
        <f t="shared" si="32"/>
        <v>0</v>
      </c>
      <c r="Y75" s="74">
        <f t="shared" si="33"/>
        <v>0</v>
      </c>
      <c r="Z75" s="74">
        <f t="shared" si="34"/>
        <v>0</v>
      </c>
      <c r="AA75" s="74">
        <f t="shared" si="35"/>
        <v>0</v>
      </c>
      <c r="AB75" s="74">
        <f t="shared" si="36"/>
        <v>0</v>
      </c>
      <c r="AC75" s="74">
        <f t="shared" si="37"/>
        <v>0</v>
      </c>
      <c r="AD75" s="74">
        <f t="shared" si="38"/>
        <v>2210</v>
      </c>
      <c r="AE75" s="74">
        <f t="shared" si="39"/>
        <v>810</v>
      </c>
      <c r="AF75" s="74">
        <f t="shared" si="40"/>
        <v>1850</v>
      </c>
      <c r="AG75" s="74">
        <f t="shared" si="41"/>
        <v>4870</v>
      </c>
      <c r="AH75" s="6" t="s">
        <v>31</v>
      </c>
    </row>
    <row r="76" spans="1:34">
      <c r="A76" s="162" t="s">
        <v>1524</v>
      </c>
      <c r="B76" s="155" t="s">
        <v>1525</v>
      </c>
      <c r="C76" s="160">
        <v>0</v>
      </c>
      <c r="D76" s="160">
        <v>0</v>
      </c>
      <c r="E76" s="160">
        <v>0</v>
      </c>
      <c r="F76" s="160">
        <v>0</v>
      </c>
      <c r="G76" s="160">
        <v>0</v>
      </c>
      <c r="H76" s="160">
        <v>0</v>
      </c>
      <c r="I76" s="160">
        <v>0</v>
      </c>
      <c r="J76" s="160">
        <v>0</v>
      </c>
      <c r="K76" s="160">
        <v>0</v>
      </c>
      <c r="L76" s="160">
        <v>0</v>
      </c>
      <c r="M76" s="160">
        <v>0</v>
      </c>
      <c r="N76" s="160">
        <v>0</v>
      </c>
      <c r="O76" s="160">
        <v>0</v>
      </c>
      <c r="Q76" s="73">
        <v>4</v>
      </c>
      <c r="R76" s="20" t="s">
        <v>1156</v>
      </c>
      <c r="S76" s="20" t="s">
        <v>1210</v>
      </c>
      <c r="U76" s="74">
        <f t="shared" si="29"/>
        <v>0</v>
      </c>
      <c r="V76" s="74">
        <f t="shared" si="30"/>
        <v>0</v>
      </c>
      <c r="W76" s="74">
        <f t="shared" si="31"/>
        <v>0</v>
      </c>
      <c r="X76" s="74">
        <f t="shared" si="32"/>
        <v>0</v>
      </c>
      <c r="Y76" s="74">
        <f t="shared" si="33"/>
        <v>0</v>
      </c>
      <c r="Z76" s="74">
        <f t="shared" si="34"/>
        <v>0</v>
      </c>
      <c r="AA76" s="74">
        <f t="shared" si="35"/>
        <v>0</v>
      </c>
      <c r="AB76" s="74">
        <f t="shared" si="36"/>
        <v>0</v>
      </c>
      <c r="AC76" s="74">
        <f t="shared" si="37"/>
        <v>0</v>
      </c>
      <c r="AD76" s="74">
        <f t="shared" si="38"/>
        <v>0</v>
      </c>
      <c r="AE76" s="74">
        <f t="shared" si="39"/>
        <v>0</v>
      </c>
      <c r="AF76" s="74">
        <f t="shared" si="40"/>
        <v>0</v>
      </c>
      <c r="AG76" s="74">
        <f t="shared" si="41"/>
        <v>0</v>
      </c>
      <c r="AH76" s="6" t="s">
        <v>31</v>
      </c>
    </row>
    <row r="77" spans="1:34">
      <c r="A77" s="162" t="s">
        <v>1526</v>
      </c>
      <c r="B77" s="155" t="s">
        <v>1527</v>
      </c>
      <c r="C77" s="160">
        <v>0</v>
      </c>
      <c r="D77" s="160">
        <v>0</v>
      </c>
      <c r="E77" s="160">
        <v>0</v>
      </c>
      <c r="F77" s="160">
        <v>0</v>
      </c>
      <c r="G77" s="160">
        <v>0</v>
      </c>
      <c r="H77" s="160">
        <v>0</v>
      </c>
      <c r="I77" s="160">
        <v>0</v>
      </c>
      <c r="J77" s="160">
        <v>0</v>
      </c>
      <c r="K77" s="160">
        <v>0</v>
      </c>
      <c r="L77" s="160">
        <v>0</v>
      </c>
      <c r="M77" s="160">
        <v>0</v>
      </c>
      <c r="N77" s="160">
        <v>0</v>
      </c>
      <c r="O77" s="160">
        <v>0</v>
      </c>
      <c r="Q77" s="73">
        <v>4</v>
      </c>
      <c r="R77" s="20" t="s">
        <v>1156</v>
      </c>
      <c r="S77" s="20" t="s">
        <v>1210</v>
      </c>
      <c r="U77" s="74">
        <f t="shared" si="29"/>
        <v>0</v>
      </c>
      <c r="V77" s="74">
        <f t="shared" si="30"/>
        <v>0</v>
      </c>
      <c r="W77" s="74">
        <f t="shared" si="31"/>
        <v>0</v>
      </c>
      <c r="X77" s="74">
        <f t="shared" si="32"/>
        <v>0</v>
      </c>
      <c r="Y77" s="74">
        <f t="shared" si="33"/>
        <v>0</v>
      </c>
      <c r="Z77" s="74">
        <f t="shared" si="34"/>
        <v>0</v>
      </c>
      <c r="AA77" s="74">
        <f t="shared" si="35"/>
        <v>0</v>
      </c>
      <c r="AB77" s="74">
        <f t="shared" si="36"/>
        <v>0</v>
      </c>
      <c r="AC77" s="74">
        <f t="shared" si="37"/>
        <v>0</v>
      </c>
      <c r="AD77" s="74">
        <f t="shared" si="38"/>
        <v>0</v>
      </c>
      <c r="AE77" s="74">
        <f t="shared" si="39"/>
        <v>0</v>
      </c>
      <c r="AF77" s="74">
        <f t="shared" si="40"/>
        <v>0</v>
      </c>
      <c r="AG77" s="74">
        <f t="shared" si="41"/>
        <v>0</v>
      </c>
      <c r="AH77" s="6" t="s">
        <v>31</v>
      </c>
    </row>
    <row r="78" spans="1:34">
      <c r="A78" s="162" t="s">
        <v>1528</v>
      </c>
      <c r="B78" s="155" t="s">
        <v>1529</v>
      </c>
      <c r="C78" s="160">
        <v>0</v>
      </c>
      <c r="D78" s="160">
        <v>0</v>
      </c>
      <c r="E78" s="160">
        <v>0</v>
      </c>
      <c r="F78" s="160">
        <v>0</v>
      </c>
      <c r="G78" s="160">
        <v>0</v>
      </c>
      <c r="H78" s="160">
        <v>0</v>
      </c>
      <c r="I78" s="160">
        <v>0</v>
      </c>
      <c r="J78" s="160">
        <v>0</v>
      </c>
      <c r="K78" s="160">
        <v>0</v>
      </c>
      <c r="L78" s="160">
        <v>0</v>
      </c>
      <c r="M78" s="160">
        <v>0</v>
      </c>
      <c r="N78" s="160">
        <v>0</v>
      </c>
      <c r="O78" s="160">
        <v>0</v>
      </c>
      <c r="Q78" s="73">
        <v>4</v>
      </c>
      <c r="R78" s="20" t="s">
        <v>1156</v>
      </c>
      <c r="S78" s="20" t="s">
        <v>1210</v>
      </c>
      <c r="U78" s="74">
        <f t="shared" si="29"/>
        <v>0</v>
      </c>
      <c r="V78" s="74">
        <f t="shared" si="30"/>
        <v>0</v>
      </c>
      <c r="W78" s="74">
        <f t="shared" si="31"/>
        <v>0</v>
      </c>
      <c r="X78" s="74">
        <f t="shared" si="32"/>
        <v>0</v>
      </c>
      <c r="Y78" s="74">
        <f t="shared" si="33"/>
        <v>0</v>
      </c>
      <c r="Z78" s="74">
        <f t="shared" si="34"/>
        <v>0</v>
      </c>
      <c r="AA78" s="74">
        <f t="shared" si="35"/>
        <v>0</v>
      </c>
      <c r="AB78" s="74">
        <f t="shared" si="36"/>
        <v>0</v>
      </c>
      <c r="AC78" s="74">
        <f t="shared" si="37"/>
        <v>0</v>
      </c>
      <c r="AD78" s="74">
        <f t="shared" si="38"/>
        <v>0</v>
      </c>
      <c r="AE78" s="74">
        <f t="shared" si="39"/>
        <v>0</v>
      </c>
      <c r="AF78" s="74">
        <f t="shared" si="40"/>
        <v>0</v>
      </c>
      <c r="AG78" s="74">
        <f t="shared" si="41"/>
        <v>0</v>
      </c>
      <c r="AH78" s="6" t="s">
        <v>31</v>
      </c>
    </row>
    <row r="79" spans="1:34">
      <c r="A79" s="162" t="s">
        <v>1530</v>
      </c>
      <c r="B79" s="155" t="s">
        <v>1531</v>
      </c>
      <c r="C79" s="160">
        <v>0</v>
      </c>
      <c r="D79" s="160">
        <v>0</v>
      </c>
      <c r="E79" s="160">
        <v>0</v>
      </c>
      <c r="F79" s="160">
        <v>0</v>
      </c>
      <c r="G79" s="160">
        <v>0</v>
      </c>
      <c r="H79" s="160">
        <v>0</v>
      </c>
      <c r="I79" s="160">
        <v>0</v>
      </c>
      <c r="J79" s="160">
        <v>0</v>
      </c>
      <c r="K79" s="160">
        <v>0</v>
      </c>
      <c r="L79" s="160">
        <v>0</v>
      </c>
      <c r="M79" s="160">
        <v>0</v>
      </c>
      <c r="N79" s="160">
        <v>0</v>
      </c>
      <c r="O79" s="160">
        <v>0</v>
      </c>
      <c r="Q79" s="73">
        <v>4</v>
      </c>
      <c r="R79" s="20" t="s">
        <v>1156</v>
      </c>
      <c r="S79" s="20" t="s">
        <v>1210</v>
      </c>
      <c r="U79" s="74">
        <f t="shared" si="29"/>
        <v>0</v>
      </c>
      <c r="V79" s="74">
        <f t="shared" si="30"/>
        <v>0</v>
      </c>
      <c r="W79" s="74">
        <f t="shared" si="31"/>
        <v>0</v>
      </c>
      <c r="X79" s="74">
        <f t="shared" si="32"/>
        <v>0</v>
      </c>
      <c r="Y79" s="74">
        <f t="shared" si="33"/>
        <v>0</v>
      </c>
      <c r="Z79" s="74">
        <f t="shared" si="34"/>
        <v>0</v>
      </c>
      <c r="AA79" s="74">
        <f t="shared" si="35"/>
        <v>0</v>
      </c>
      <c r="AB79" s="74">
        <f t="shared" si="36"/>
        <v>0</v>
      </c>
      <c r="AC79" s="74">
        <f t="shared" si="37"/>
        <v>0</v>
      </c>
      <c r="AD79" s="74">
        <f t="shared" si="38"/>
        <v>0</v>
      </c>
      <c r="AE79" s="74">
        <f t="shared" si="39"/>
        <v>0</v>
      </c>
      <c r="AF79" s="74">
        <f t="shared" si="40"/>
        <v>0</v>
      </c>
      <c r="AG79" s="74">
        <f t="shared" si="41"/>
        <v>0</v>
      </c>
      <c r="AH79" s="6" t="s">
        <v>31</v>
      </c>
    </row>
    <row r="80" spans="1:34">
      <c r="A80" s="162" t="s">
        <v>1532</v>
      </c>
      <c r="B80" s="155" t="s">
        <v>38</v>
      </c>
      <c r="C80" s="160">
        <v>0</v>
      </c>
      <c r="D80" s="160">
        <v>0</v>
      </c>
      <c r="E80" s="160">
        <v>0</v>
      </c>
      <c r="F80" s="160">
        <v>0</v>
      </c>
      <c r="G80" s="160">
        <v>0</v>
      </c>
      <c r="H80" s="160">
        <v>0</v>
      </c>
      <c r="I80" s="160">
        <v>0</v>
      </c>
      <c r="J80" s="160">
        <v>0</v>
      </c>
      <c r="K80" s="160">
        <v>0</v>
      </c>
      <c r="L80" s="160">
        <v>0</v>
      </c>
      <c r="M80" s="160">
        <v>0</v>
      </c>
      <c r="N80" s="160">
        <v>0</v>
      </c>
      <c r="O80" s="160">
        <v>0</v>
      </c>
      <c r="Q80" s="73">
        <v>4</v>
      </c>
      <c r="R80" s="20" t="s">
        <v>1156</v>
      </c>
      <c r="S80" s="20" t="s">
        <v>1210</v>
      </c>
      <c r="U80" s="74">
        <f t="shared" si="29"/>
        <v>0</v>
      </c>
      <c r="V80" s="74">
        <f t="shared" si="30"/>
        <v>0</v>
      </c>
      <c r="W80" s="74">
        <f t="shared" si="31"/>
        <v>0</v>
      </c>
      <c r="X80" s="74">
        <f t="shared" si="32"/>
        <v>0</v>
      </c>
      <c r="Y80" s="74">
        <f t="shared" si="33"/>
        <v>0</v>
      </c>
      <c r="Z80" s="74">
        <f t="shared" si="34"/>
        <v>0</v>
      </c>
      <c r="AA80" s="74">
        <f t="shared" si="35"/>
        <v>0</v>
      </c>
      <c r="AB80" s="74">
        <f t="shared" si="36"/>
        <v>0</v>
      </c>
      <c r="AC80" s="74">
        <f t="shared" si="37"/>
        <v>0</v>
      </c>
      <c r="AD80" s="74">
        <f t="shared" si="38"/>
        <v>0</v>
      </c>
      <c r="AE80" s="74">
        <f t="shared" si="39"/>
        <v>0</v>
      </c>
      <c r="AF80" s="74">
        <f t="shared" si="40"/>
        <v>0</v>
      </c>
      <c r="AG80" s="74">
        <f t="shared" si="41"/>
        <v>0</v>
      </c>
      <c r="AH80" s="6" t="s">
        <v>31</v>
      </c>
    </row>
    <row r="81" spans="1:34">
      <c r="A81" s="162" t="s">
        <v>1533</v>
      </c>
      <c r="B81" s="155" t="s">
        <v>1534</v>
      </c>
      <c r="C81" s="160">
        <v>0</v>
      </c>
      <c r="D81" s="160">
        <v>0</v>
      </c>
      <c r="E81" s="160">
        <v>0</v>
      </c>
      <c r="F81" s="160">
        <v>0</v>
      </c>
      <c r="G81" s="160">
        <v>0</v>
      </c>
      <c r="H81" s="160">
        <v>0</v>
      </c>
      <c r="I81" s="160">
        <v>0</v>
      </c>
      <c r="J81" s="160">
        <v>0</v>
      </c>
      <c r="K81" s="160">
        <v>0</v>
      </c>
      <c r="L81" s="160">
        <v>1140</v>
      </c>
      <c r="M81" s="160">
        <v>1290.32</v>
      </c>
      <c r="N81" s="160">
        <v>1600</v>
      </c>
      <c r="O81" s="160">
        <v>4030.32</v>
      </c>
      <c r="Q81" s="73">
        <v>4</v>
      </c>
      <c r="R81" s="20" t="s">
        <v>1156</v>
      </c>
      <c r="S81" s="20" t="s">
        <v>1210</v>
      </c>
      <c r="U81" s="74">
        <f t="shared" si="29"/>
        <v>0</v>
      </c>
      <c r="V81" s="74">
        <f t="shared" si="30"/>
        <v>0</v>
      </c>
      <c r="W81" s="74">
        <f t="shared" si="31"/>
        <v>0</v>
      </c>
      <c r="X81" s="74">
        <f t="shared" si="32"/>
        <v>0</v>
      </c>
      <c r="Y81" s="74">
        <f t="shared" si="33"/>
        <v>0</v>
      </c>
      <c r="Z81" s="74">
        <f t="shared" si="34"/>
        <v>0</v>
      </c>
      <c r="AA81" s="74">
        <f t="shared" si="35"/>
        <v>0</v>
      </c>
      <c r="AB81" s="74">
        <f t="shared" si="36"/>
        <v>0</v>
      </c>
      <c r="AC81" s="74">
        <f t="shared" si="37"/>
        <v>0</v>
      </c>
      <c r="AD81" s="74">
        <f t="shared" si="38"/>
        <v>1140</v>
      </c>
      <c r="AE81" s="74">
        <f t="shared" si="39"/>
        <v>1290.32</v>
      </c>
      <c r="AF81" s="74">
        <f t="shared" si="40"/>
        <v>1600</v>
      </c>
      <c r="AG81" s="74">
        <f t="shared" si="41"/>
        <v>4030.32</v>
      </c>
      <c r="AH81" s="6" t="s">
        <v>31</v>
      </c>
    </row>
    <row r="82" spans="1:34">
      <c r="A82" s="162" t="s">
        <v>1535</v>
      </c>
      <c r="B82" s="155" t="s">
        <v>1536</v>
      </c>
      <c r="C82" s="160">
        <v>0</v>
      </c>
      <c r="D82" s="160">
        <v>0</v>
      </c>
      <c r="E82" s="160">
        <v>0</v>
      </c>
      <c r="F82" s="160">
        <v>0</v>
      </c>
      <c r="G82" s="160">
        <v>0</v>
      </c>
      <c r="H82" s="160">
        <v>0</v>
      </c>
      <c r="I82" s="160">
        <v>0</v>
      </c>
      <c r="J82" s="160">
        <v>0</v>
      </c>
      <c r="K82" s="160">
        <v>0</v>
      </c>
      <c r="L82" s="160">
        <v>25</v>
      </c>
      <c r="M82" s="160">
        <v>75</v>
      </c>
      <c r="N82" s="160">
        <v>50</v>
      </c>
      <c r="O82" s="160">
        <v>150</v>
      </c>
      <c r="Q82" s="73">
        <v>4</v>
      </c>
      <c r="R82" s="20" t="s">
        <v>1156</v>
      </c>
      <c r="S82" s="20" t="s">
        <v>1210</v>
      </c>
      <c r="U82" s="74">
        <f t="shared" si="29"/>
        <v>0</v>
      </c>
      <c r="V82" s="74">
        <f t="shared" si="30"/>
        <v>0</v>
      </c>
      <c r="W82" s="74">
        <f t="shared" si="31"/>
        <v>0</v>
      </c>
      <c r="X82" s="74">
        <f t="shared" si="32"/>
        <v>0</v>
      </c>
      <c r="Y82" s="74">
        <f t="shared" si="33"/>
        <v>0</v>
      </c>
      <c r="Z82" s="74">
        <f t="shared" si="34"/>
        <v>0</v>
      </c>
      <c r="AA82" s="74">
        <f t="shared" si="35"/>
        <v>0</v>
      </c>
      <c r="AB82" s="74">
        <f t="shared" si="36"/>
        <v>0</v>
      </c>
      <c r="AC82" s="74">
        <f t="shared" si="37"/>
        <v>0</v>
      </c>
      <c r="AD82" s="74">
        <f t="shared" si="38"/>
        <v>25</v>
      </c>
      <c r="AE82" s="74">
        <f t="shared" si="39"/>
        <v>75</v>
      </c>
      <c r="AF82" s="74">
        <f t="shared" si="40"/>
        <v>50</v>
      </c>
      <c r="AG82" s="74">
        <f t="shared" si="41"/>
        <v>150</v>
      </c>
      <c r="AH82" s="6" t="s">
        <v>31</v>
      </c>
    </row>
    <row r="83" spans="1:34">
      <c r="A83" s="162" t="s">
        <v>1537</v>
      </c>
      <c r="B83" s="155" t="s">
        <v>1538</v>
      </c>
      <c r="C83" s="160">
        <v>0</v>
      </c>
      <c r="D83" s="160">
        <v>0</v>
      </c>
      <c r="E83" s="160">
        <v>0</v>
      </c>
      <c r="F83" s="160">
        <v>0</v>
      </c>
      <c r="G83" s="160">
        <v>0</v>
      </c>
      <c r="H83" s="160">
        <v>0</v>
      </c>
      <c r="I83" s="160">
        <v>0</v>
      </c>
      <c r="J83" s="160">
        <v>0</v>
      </c>
      <c r="K83" s="160">
        <v>0</v>
      </c>
      <c r="L83" s="160">
        <v>0</v>
      </c>
      <c r="M83" s="160">
        <v>0</v>
      </c>
      <c r="N83" s="160">
        <v>0</v>
      </c>
      <c r="O83" s="160">
        <v>0</v>
      </c>
      <c r="Q83" s="73">
        <v>4</v>
      </c>
      <c r="R83" s="20" t="s">
        <v>1156</v>
      </c>
      <c r="S83" s="20" t="s">
        <v>1210</v>
      </c>
      <c r="U83" s="74">
        <f t="shared" si="29"/>
        <v>0</v>
      </c>
      <c r="V83" s="74">
        <f t="shared" si="30"/>
        <v>0</v>
      </c>
      <c r="W83" s="74">
        <f t="shared" si="31"/>
        <v>0</v>
      </c>
      <c r="X83" s="74">
        <f t="shared" si="32"/>
        <v>0</v>
      </c>
      <c r="Y83" s="74">
        <f t="shared" si="33"/>
        <v>0</v>
      </c>
      <c r="Z83" s="74">
        <f t="shared" si="34"/>
        <v>0</v>
      </c>
      <c r="AA83" s="74">
        <f t="shared" si="35"/>
        <v>0</v>
      </c>
      <c r="AB83" s="74">
        <f t="shared" si="36"/>
        <v>0</v>
      </c>
      <c r="AC83" s="74">
        <f t="shared" si="37"/>
        <v>0</v>
      </c>
      <c r="AD83" s="74">
        <f t="shared" si="38"/>
        <v>0</v>
      </c>
      <c r="AE83" s="74">
        <f t="shared" si="39"/>
        <v>0</v>
      </c>
      <c r="AF83" s="74">
        <f t="shared" si="40"/>
        <v>0</v>
      </c>
      <c r="AG83" s="74">
        <f t="shared" si="41"/>
        <v>0</v>
      </c>
      <c r="AH83" s="6" t="s">
        <v>31</v>
      </c>
    </row>
    <row r="84" spans="1:34">
      <c r="A84" s="162" t="s">
        <v>1539</v>
      </c>
      <c r="B84" s="155" t="s">
        <v>1250</v>
      </c>
      <c r="C84" s="160">
        <v>0</v>
      </c>
      <c r="D84" s="160">
        <v>0</v>
      </c>
      <c r="E84" s="160">
        <v>0</v>
      </c>
      <c r="F84" s="160">
        <v>0</v>
      </c>
      <c r="G84" s="160">
        <v>0</v>
      </c>
      <c r="H84" s="160">
        <v>0</v>
      </c>
      <c r="I84" s="160">
        <v>0</v>
      </c>
      <c r="J84" s="160">
        <v>0</v>
      </c>
      <c r="K84" s="160">
        <v>0</v>
      </c>
      <c r="L84" s="160">
        <v>800</v>
      </c>
      <c r="M84" s="160">
        <v>400</v>
      </c>
      <c r="N84" s="160">
        <v>200</v>
      </c>
      <c r="O84" s="160">
        <v>1400</v>
      </c>
      <c r="Q84" s="73">
        <v>4</v>
      </c>
      <c r="R84" s="20" t="s">
        <v>1156</v>
      </c>
      <c r="S84" s="20" t="s">
        <v>1210</v>
      </c>
      <c r="U84" s="74">
        <f t="shared" si="29"/>
        <v>0</v>
      </c>
      <c r="V84" s="74">
        <f t="shared" si="30"/>
        <v>0</v>
      </c>
      <c r="W84" s="74">
        <f t="shared" si="31"/>
        <v>0</v>
      </c>
      <c r="X84" s="74">
        <f t="shared" si="32"/>
        <v>0</v>
      </c>
      <c r="Y84" s="74">
        <f t="shared" si="33"/>
        <v>0</v>
      </c>
      <c r="Z84" s="74">
        <f t="shared" si="34"/>
        <v>0</v>
      </c>
      <c r="AA84" s="74">
        <f t="shared" si="35"/>
        <v>0</v>
      </c>
      <c r="AB84" s="74">
        <f t="shared" si="36"/>
        <v>0</v>
      </c>
      <c r="AC84" s="74">
        <f t="shared" si="37"/>
        <v>0</v>
      </c>
      <c r="AD84" s="74">
        <f t="shared" si="38"/>
        <v>800</v>
      </c>
      <c r="AE84" s="74">
        <f t="shared" si="39"/>
        <v>400</v>
      </c>
      <c r="AF84" s="74">
        <f t="shared" si="40"/>
        <v>200</v>
      </c>
      <c r="AG84" s="74">
        <f t="shared" si="41"/>
        <v>1400</v>
      </c>
      <c r="AH84" s="6" t="s">
        <v>31</v>
      </c>
    </row>
    <row r="85" spans="1:34">
      <c r="A85" s="162" t="s">
        <v>1540</v>
      </c>
      <c r="B85" s="155" t="s">
        <v>35</v>
      </c>
      <c r="C85" s="160">
        <v>0</v>
      </c>
      <c r="D85" s="160">
        <v>0</v>
      </c>
      <c r="E85" s="160">
        <v>0</v>
      </c>
      <c r="F85" s="160">
        <v>0</v>
      </c>
      <c r="G85" s="160">
        <v>0</v>
      </c>
      <c r="H85" s="160">
        <v>0</v>
      </c>
      <c r="I85" s="160">
        <v>0</v>
      </c>
      <c r="J85" s="160">
        <v>0</v>
      </c>
      <c r="K85" s="160">
        <v>0</v>
      </c>
      <c r="L85" s="160">
        <v>1313.34</v>
      </c>
      <c r="M85" s="160">
        <v>1339.52</v>
      </c>
      <c r="N85" s="160">
        <v>1400</v>
      </c>
      <c r="O85" s="160">
        <v>4052.86</v>
      </c>
      <c r="Q85" s="73">
        <v>4</v>
      </c>
      <c r="R85" s="20" t="s">
        <v>1156</v>
      </c>
      <c r="S85" s="20" t="s">
        <v>1210</v>
      </c>
      <c r="U85" s="74">
        <f t="shared" si="29"/>
        <v>0</v>
      </c>
      <c r="V85" s="74">
        <f t="shared" si="30"/>
        <v>0</v>
      </c>
      <c r="W85" s="74">
        <f t="shared" si="31"/>
        <v>0</v>
      </c>
      <c r="X85" s="74">
        <f t="shared" si="32"/>
        <v>0</v>
      </c>
      <c r="Y85" s="74">
        <f t="shared" si="33"/>
        <v>0</v>
      </c>
      <c r="Z85" s="74">
        <f t="shared" si="34"/>
        <v>0</v>
      </c>
      <c r="AA85" s="74">
        <f t="shared" si="35"/>
        <v>0</v>
      </c>
      <c r="AB85" s="74">
        <f t="shared" si="36"/>
        <v>0</v>
      </c>
      <c r="AC85" s="74">
        <f t="shared" si="37"/>
        <v>0</v>
      </c>
      <c r="AD85" s="74">
        <f t="shared" si="38"/>
        <v>1313.34</v>
      </c>
      <c r="AE85" s="74">
        <f t="shared" si="39"/>
        <v>1339.52</v>
      </c>
      <c r="AF85" s="74">
        <f t="shared" si="40"/>
        <v>1400</v>
      </c>
      <c r="AG85" s="74">
        <f t="shared" si="41"/>
        <v>4052.86</v>
      </c>
      <c r="AH85" s="6" t="s">
        <v>31</v>
      </c>
    </row>
    <row r="86" spans="1:34">
      <c r="A86" s="162" t="s">
        <v>1541</v>
      </c>
      <c r="B86" s="155" t="s">
        <v>1542</v>
      </c>
      <c r="C86" s="160">
        <v>0</v>
      </c>
      <c r="D86" s="160">
        <v>0</v>
      </c>
      <c r="E86" s="160">
        <v>0</v>
      </c>
      <c r="F86" s="160">
        <v>0</v>
      </c>
      <c r="G86" s="160">
        <v>0</v>
      </c>
      <c r="H86" s="160">
        <v>0</v>
      </c>
      <c r="I86" s="160">
        <v>0</v>
      </c>
      <c r="J86" s="160">
        <v>0</v>
      </c>
      <c r="K86" s="160">
        <v>0</v>
      </c>
      <c r="L86" s="160">
        <v>0</v>
      </c>
      <c r="M86" s="160">
        <v>0</v>
      </c>
      <c r="N86" s="160">
        <v>0</v>
      </c>
      <c r="O86" s="160">
        <v>0</v>
      </c>
      <c r="Q86" s="73">
        <v>4</v>
      </c>
      <c r="R86" s="20" t="s">
        <v>1156</v>
      </c>
      <c r="S86" s="20" t="s">
        <v>1210</v>
      </c>
      <c r="U86" s="74">
        <f t="shared" si="29"/>
        <v>0</v>
      </c>
      <c r="V86" s="74">
        <f t="shared" si="30"/>
        <v>0</v>
      </c>
      <c r="W86" s="74">
        <f t="shared" si="31"/>
        <v>0</v>
      </c>
      <c r="X86" s="74">
        <f t="shared" si="32"/>
        <v>0</v>
      </c>
      <c r="Y86" s="74">
        <f t="shared" si="33"/>
        <v>0</v>
      </c>
      <c r="Z86" s="74">
        <f t="shared" si="34"/>
        <v>0</v>
      </c>
      <c r="AA86" s="74">
        <f t="shared" si="35"/>
        <v>0</v>
      </c>
      <c r="AB86" s="74">
        <f t="shared" si="36"/>
        <v>0</v>
      </c>
      <c r="AC86" s="74">
        <f t="shared" si="37"/>
        <v>0</v>
      </c>
      <c r="AD86" s="74">
        <f t="shared" si="38"/>
        <v>0</v>
      </c>
      <c r="AE86" s="74">
        <f t="shared" si="39"/>
        <v>0</v>
      </c>
      <c r="AF86" s="74">
        <f t="shared" si="40"/>
        <v>0</v>
      </c>
      <c r="AG86" s="74">
        <f t="shared" si="41"/>
        <v>0</v>
      </c>
      <c r="AH86" s="6" t="s">
        <v>31</v>
      </c>
    </row>
    <row r="87" spans="1:34">
      <c r="A87" s="162" t="s">
        <v>1543</v>
      </c>
      <c r="B87" s="155" t="s">
        <v>1544</v>
      </c>
      <c r="C87" s="160">
        <v>0</v>
      </c>
      <c r="D87" s="160">
        <v>0</v>
      </c>
      <c r="E87" s="160">
        <v>0</v>
      </c>
      <c r="F87" s="160">
        <v>0</v>
      </c>
      <c r="G87" s="160">
        <v>0</v>
      </c>
      <c r="H87" s="160">
        <v>0</v>
      </c>
      <c r="I87" s="160">
        <v>0</v>
      </c>
      <c r="J87" s="160">
        <v>0</v>
      </c>
      <c r="K87" s="160">
        <v>0</v>
      </c>
      <c r="L87" s="160">
        <v>0</v>
      </c>
      <c r="M87" s="160">
        <v>0</v>
      </c>
      <c r="N87" s="160">
        <v>0</v>
      </c>
      <c r="O87" s="160">
        <v>0</v>
      </c>
      <c r="Q87" s="73">
        <v>4</v>
      </c>
      <c r="R87" s="20" t="s">
        <v>1156</v>
      </c>
      <c r="S87" s="20" t="s">
        <v>1210</v>
      </c>
      <c r="U87" s="74">
        <f t="shared" si="29"/>
        <v>0</v>
      </c>
      <c r="V87" s="74">
        <f t="shared" si="30"/>
        <v>0</v>
      </c>
      <c r="W87" s="74">
        <f t="shared" si="31"/>
        <v>0</v>
      </c>
      <c r="X87" s="74">
        <f t="shared" si="32"/>
        <v>0</v>
      </c>
      <c r="Y87" s="74">
        <f t="shared" si="33"/>
        <v>0</v>
      </c>
      <c r="Z87" s="74">
        <f t="shared" si="34"/>
        <v>0</v>
      </c>
      <c r="AA87" s="74">
        <f t="shared" si="35"/>
        <v>0</v>
      </c>
      <c r="AB87" s="74">
        <f t="shared" si="36"/>
        <v>0</v>
      </c>
      <c r="AC87" s="74">
        <f t="shared" si="37"/>
        <v>0</v>
      </c>
      <c r="AD87" s="74">
        <f t="shared" si="38"/>
        <v>0</v>
      </c>
      <c r="AE87" s="74">
        <f t="shared" si="39"/>
        <v>0</v>
      </c>
      <c r="AF87" s="74">
        <f t="shared" si="40"/>
        <v>0</v>
      </c>
      <c r="AG87" s="74">
        <f t="shared" si="41"/>
        <v>0</v>
      </c>
      <c r="AH87" s="6" t="s">
        <v>31</v>
      </c>
    </row>
    <row r="88" spans="1:34">
      <c r="A88" s="162" t="s">
        <v>1545</v>
      </c>
      <c r="B88" s="155" t="s">
        <v>1546</v>
      </c>
      <c r="C88" s="160">
        <v>0</v>
      </c>
      <c r="D88" s="160">
        <v>0</v>
      </c>
      <c r="E88" s="160">
        <v>0</v>
      </c>
      <c r="F88" s="160">
        <v>0</v>
      </c>
      <c r="G88" s="160">
        <v>0</v>
      </c>
      <c r="H88" s="160">
        <v>0</v>
      </c>
      <c r="I88" s="160">
        <v>0</v>
      </c>
      <c r="J88" s="160">
        <v>0</v>
      </c>
      <c r="K88" s="160">
        <v>0</v>
      </c>
      <c r="L88" s="160">
        <v>0</v>
      </c>
      <c r="M88" s="160">
        <v>0</v>
      </c>
      <c r="N88" s="160">
        <v>0</v>
      </c>
      <c r="O88" s="160">
        <v>0</v>
      </c>
      <c r="Q88" s="73">
        <v>4</v>
      </c>
      <c r="R88" s="20" t="s">
        <v>1156</v>
      </c>
      <c r="S88" s="20" t="s">
        <v>1210</v>
      </c>
      <c r="U88" s="74">
        <f t="shared" si="29"/>
        <v>0</v>
      </c>
      <c r="V88" s="74">
        <f t="shared" si="30"/>
        <v>0</v>
      </c>
      <c r="W88" s="74">
        <f t="shared" si="31"/>
        <v>0</v>
      </c>
      <c r="X88" s="74">
        <f t="shared" si="32"/>
        <v>0</v>
      </c>
      <c r="Y88" s="74">
        <f t="shared" si="33"/>
        <v>0</v>
      </c>
      <c r="Z88" s="74">
        <f t="shared" si="34"/>
        <v>0</v>
      </c>
      <c r="AA88" s="74">
        <f t="shared" si="35"/>
        <v>0</v>
      </c>
      <c r="AB88" s="74">
        <f t="shared" si="36"/>
        <v>0</v>
      </c>
      <c r="AC88" s="74">
        <f t="shared" si="37"/>
        <v>0</v>
      </c>
      <c r="AD88" s="74">
        <f t="shared" si="38"/>
        <v>0</v>
      </c>
      <c r="AE88" s="74">
        <f t="shared" si="39"/>
        <v>0</v>
      </c>
      <c r="AF88" s="74">
        <f t="shared" si="40"/>
        <v>0</v>
      </c>
      <c r="AG88" s="74">
        <f t="shared" si="41"/>
        <v>0</v>
      </c>
      <c r="AH88" s="6" t="s">
        <v>31</v>
      </c>
    </row>
    <row r="89" spans="1:34">
      <c r="A89" s="162" t="s">
        <v>1547</v>
      </c>
      <c r="B89" s="155" t="s">
        <v>1548</v>
      </c>
      <c r="C89" s="160">
        <v>0</v>
      </c>
      <c r="D89" s="160">
        <v>0</v>
      </c>
      <c r="E89" s="160">
        <v>0</v>
      </c>
      <c r="F89" s="160">
        <v>0</v>
      </c>
      <c r="G89" s="160">
        <v>0</v>
      </c>
      <c r="H89" s="160">
        <v>0</v>
      </c>
      <c r="I89" s="160">
        <v>0</v>
      </c>
      <c r="J89" s="160">
        <v>0</v>
      </c>
      <c r="K89" s="160">
        <v>0</v>
      </c>
      <c r="L89" s="160">
        <v>0</v>
      </c>
      <c r="M89" s="160">
        <v>0</v>
      </c>
      <c r="N89" s="160">
        <v>0</v>
      </c>
      <c r="O89" s="160">
        <v>0</v>
      </c>
      <c r="Q89" s="73">
        <v>4</v>
      </c>
      <c r="R89" s="20" t="s">
        <v>1156</v>
      </c>
      <c r="S89" s="20" t="s">
        <v>1210</v>
      </c>
      <c r="U89" s="74">
        <f t="shared" si="29"/>
        <v>0</v>
      </c>
      <c r="V89" s="74">
        <f t="shared" si="30"/>
        <v>0</v>
      </c>
      <c r="W89" s="74">
        <f t="shared" si="31"/>
        <v>0</v>
      </c>
      <c r="X89" s="74">
        <f t="shared" si="32"/>
        <v>0</v>
      </c>
      <c r="Y89" s="74">
        <f t="shared" si="33"/>
        <v>0</v>
      </c>
      <c r="Z89" s="74">
        <f t="shared" si="34"/>
        <v>0</v>
      </c>
      <c r="AA89" s="74">
        <f t="shared" si="35"/>
        <v>0</v>
      </c>
      <c r="AB89" s="74">
        <f t="shared" si="36"/>
        <v>0</v>
      </c>
      <c r="AC89" s="74">
        <f t="shared" si="37"/>
        <v>0</v>
      </c>
      <c r="AD89" s="74">
        <f t="shared" si="38"/>
        <v>0</v>
      </c>
      <c r="AE89" s="74">
        <f t="shared" si="39"/>
        <v>0</v>
      </c>
      <c r="AF89" s="74">
        <f t="shared" si="40"/>
        <v>0</v>
      </c>
      <c r="AG89" s="74">
        <f t="shared" si="41"/>
        <v>0</v>
      </c>
      <c r="AH89" s="6" t="s">
        <v>31</v>
      </c>
    </row>
    <row r="90" spans="1:34">
      <c r="A90" s="162" t="s">
        <v>1549</v>
      </c>
      <c r="B90" s="155" t="s">
        <v>1550</v>
      </c>
      <c r="C90" s="160">
        <v>0</v>
      </c>
      <c r="D90" s="160">
        <v>0</v>
      </c>
      <c r="E90" s="160">
        <v>0</v>
      </c>
      <c r="F90" s="160">
        <v>0</v>
      </c>
      <c r="G90" s="160">
        <v>0</v>
      </c>
      <c r="H90" s="160">
        <v>0</v>
      </c>
      <c r="I90" s="160">
        <v>0</v>
      </c>
      <c r="J90" s="160">
        <v>0</v>
      </c>
      <c r="K90" s="160">
        <v>0</v>
      </c>
      <c r="L90" s="160">
        <v>0</v>
      </c>
      <c r="M90" s="160">
        <v>0</v>
      </c>
      <c r="N90" s="160">
        <v>0</v>
      </c>
      <c r="O90" s="160">
        <v>0</v>
      </c>
      <c r="Q90" s="73">
        <v>4</v>
      </c>
      <c r="R90" s="20" t="s">
        <v>1156</v>
      </c>
      <c r="S90" s="20" t="s">
        <v>1210</v>
      </c>
      <c r="U90" s="74">
        <f t="shared" si="29"/>
        <v>0</v>
      </c>
      <c r="V90" s="74">
        <f t="shared" si="30"/>
        <v>0</v>
      </c>
      <c r="W90" s="74">
        <f t="shared" si="31"/>
        <v>0</v>
      </c>
      <c r="X90" s="74">
        <f t="shared" si="32"/>
        <v>0</v>
      </c>
      <c r="Y90" s="74">
        <f t="shared" si="33"/>
        <v>0</v>
      </c>
      <c r="Z90" s="74">
        <f t="shared" si="34"/>
        <v>0</v>
      </c>
      <c r="AA90" s="74">
        <f t="shared" si="35"/>
        <v>0</v>
      </c>
      <c r="AB90" s="74">
        <f t="shared" si="36"/>
        <v>0</v>
      </c>
      <c r="AC90" s="74">
        <f t="shared" si="37"/>
        <v>0</v>
      </c>
      <c r="AD90" s="74">
        <f t="shared" si="38"/>
        <v>0</v>
      </c>
      <c r="AE90" s="74">
        <f t="shared" si="39"/>
        <v>0</v>
      </c>
      <c r="AF90" s="74">
        <f t="shared" si="40"/>
        <v>0</v>
      </c>
      <c r="AG90" s="74">
        <f t="shared" si="41"/>
        <v>0</v>
      </c>
      <c r="AH90" s="6" t="s">
        <v>31</v>
      </c>
    </row>
    <row r="91" spans="1:34">
      <c r="A91" s="162" t="s">
        <v>1551</v>
      </c>
      <c r="B91" s="155" t="s">
        <v>1552</v>
      </c>
      <c r="C91" s="160">
        <v>0</v>
      </c>
      <c r="D91" s="160">
        <v>0</v>
      </c>
      <c r="E91" s="160">
        <v>0</v>
      </c>
      <c r="F91" s="160">
        <v>0</v>
      </c>
      <c r="G91" s="160">
        <v>0</v>
      </c>
      <c r="H91" s="160">
        <v>0</v>
      </c>
      <c r="I91" s="160">
        <v>0</v>
      </c>
      <c r="J91" s="160">
        <v>0</v>
      </c>
      <c r="K91" s="160">
        <v>0</v>
      </c>
      <c r="L91" s="160">
        <v>0</v>
      </c>
      <c r="M91" s="160">
        <v>0</v>
      </c>
      <c r="N91" s="160">
        <v>0</v>
      </c>
      <c r="O91" s="160">
        <v>0</v>
      </c>
      <c r="Q91" s="73">
        <v>4</v>
      </c>
      <c r="R91" s="20" t="s">
        <v>1156</v>
      </c>
      <c r="S91" s="20" t="s">
        <v>1210</v>
      </c>
      <c r="U91" s="74">
        <f t="shared" si="29"/>
        <v>0</v>
      </c>
      <c r="V91" s="74">
        <f t="shared" si="30"/>
        <v>0</v>
      </c>
      <c r="W91" s="74">
        <f t="shared" si="31"/>
        <v>0</v>
      </c>
      <c r="X91" s="74">
        <f t="shared" si="32"/>
        <v>0</v>
      </c>
      <c r="Y91" s="74">
        <f t="shared" si="33"/>
        <v>0</v>
      </c>
      <c r="Z91" s="74">
        <f t="shared" si="34"/>
        <v>0</v>
      </c>
      <c r="AA91" s="74">
        <f t="shared" si="35"/>
        <v>0</v>
      </c>
      <c r="AB91" s="74">
        <f t="shared" si="36"/>
        <v>0</v>
      </c>
      <c r="AC91" s="74">
        <f t="shared" si="37"/>
        <v>0</v>
      </c>
      <c r="AD91" s="74">
        <f t="shared" si="38"/>
        <v>0</v>
      </c>
      <c r="AE91" s="74">
        <f t="shared" si="39"/>
        <v>0</v>
      </c>
      <c r="AF91" s="74">
        <f t="shared" si="40"/>
        <v>0</v>
      </c>
      <c r="AG91" s="74">
        <f t="shared" si="41"/>
        <v>0</v>
      </c>
      <c r="AH91" s="6" t="s">
        <v>31</v>
      </c>
    </row>
    <row r="92" spans="1:34">
      <c r="A92" s="162" t="s">
        <v>1553</v>
      </c>
      <c r="B92" s="155" t="s">
        <v>1554</v>
      </c>
      <c r="C92" s="160">
        <v>0</v>
      </c>
      <c r="D92" s="160">
        <v>0</v>
      </c>
      <c r="E92" s="160">
        <v>0</v>
      </c>
      <c r="F92" s="160">
        <v>0</v>
      </c>
      <c r="G92" s="160">
        <v>0</v>
      </c>
      <c r="H92" s="160">
        <v>0</v>
      </c>
      <c r="I92" s="160">
        <v>0</v>
      </c>
      <c r="J92" s="160">
        <v>0</v>
      </c>
      <c r="K92" s="160">
        <v>0</v>
      </c>
      <c r="L92" s="160">
        <v>0</v>
      </c>
      <c r="M92" s="160">
        <v>100</v>
      </c>
      <c r="N92" s="160">
        <v>100</v>
      </c>
      <c r="O92" s="160">
        <v>200</v>
      </c>
      <c r="Q92" s="73">
        <v>4</v>
      </c>
      <c r="R92" s="20" t="s">
        <v>1156</v>
      </c>
      <c r="S92" s="20" t="s">
        <v>1210</v>
      </c>
      <c r="U92" s="74">
        <f t="shared" si="29"/>
        <v>0</v>
      </c>
      <c r="V92" s="74">
        <f t="shared" si="30"/>
        <v>0</v>
      </c>
      <c r="W92" s="74">
        <f t="shared" si="31"/>
        <v>0</v>
      </c>
      <c r="X92" s="74">
        <f t="shared" si="32"/>
        <v>0</v>
      </c>
      <c r="Y92" s="74">
        <f t="shared" si="33"/>
        <v>0</v>
      </c>
      <c r="Z92" s="74">
        <f t="shared" si="34"/>
        <v>0</v>
      </c>
      <c r="AA92" s="74">
        <f t="shared" si="35"/>
        <v>0</v>
      </c>
      <c r="AB92" s="74">
        <f t="shared" si="36"/>
        <v>0</v>
      </c>
      <c r="AC92" s="74">
        <f t="shared" si="37"/>
        <v>0</v>
      </c>
      <c r="AD92" s="74">
        <f t="shared" si="38"/>
        <v>0</v>
      </c>
      <c r="AE92" s="74">
        <f t="shared" si="39"/>
        <v>100</v>
      </c>
      <c r="AF92" s="74">
        <f t="shared" si="40"/>
        <v>100</v>
      </c>
      <c r="AG92" s="74">
        <f t="shared" si="41"/>
        <v>200</v>
      </c>
      <c r="AH92" s="6" t="s">
        <v>31</v>
      </c>
    </row>
    <row r="93" spans="1:34">
      <c r="A93" s="162" t="s">
        <v>1555</v>
      </c>
      <c r="B93" s="155" t="s">
        <v>1556</v>
      </c>
      <c r="C93" s="160">
        <v>0</v>
      </c>
      <c r="D93" s="160">
        <v>0</v>
      </c>
      <c r="E93" s="160">
        <v>0</v>
      </c>
      <c r="F93" s="160">
        <v>0</v>
      </c>
      <c r="G93" s="160">
        <v>0</v>
      </c>
      <c r="H93" s="160">
        <v>0</v>
      </c>
      <c r="I93" s="160">
        <v>0</v>
      </c>
      <c r="J93" s="160">
        <v>0</v>
      </c>
      <c r="K93" s="160">
        <v>0</v>
      </c>
      <c r="L93" s="160">
        <v>0</v>
      </c>
      <c r="M93" s="160">
        <v>0</v>
      </c>
      <c r="N93" s="160">
        <v>0</v>
      </c>
      <c r="O93" s="160">
        <v>0</v>
      </c>
      <c r="Q93" s="73">
        <v>4</v>
      </c>
      <c r="R93" s="20" t="s">
        <v>1156</v>
      </c>
      <c r="S93" s="20" t="s">
        <v>1210</v>
      </c>
      <c r="U93" s="74">
        <f t="shared" si="29"/>
        <v>0</v>
      </c>
      <c r="V93" s="74">
        <f t="shared" si="30"/>
        <v>0</v>
      </c>
      <c r="W93" s="74">
        <f t="shared" si="31"/>
        <v>0</v>
      </c>
      <c r="X93" s="74">
        <f t="shared" si="32"/>
        <v>0</v>
      </c>
      <c r="Y93" s="74">
        <f t="shared" si="33"/>
        <v>0</v>
      </c>
      <c r="Z93" s="74">
        <f t="shared" si="34"/>
        <v>0</v>
      </c>
      <c r="AA93" s="74">
        <f t="shared" si="35"/>
        <v>0</v>
      </c>
      <c r="AB93" s="74">
        <f t="shared" si="36"/>
        <v>0</v>
      </c>
      <c r="AC93" s="74">
        <f t="shared" si="37"/>
        <v>0</v>
      </c>
      <c r="AD93" s="74">
        <f t="shared" si="38"/>
        <v>0</v>
      </c>
      <c r="AE93" s="74">
        <f t="shared" si="39"/>
        <v>0</v>
      </c>
      <c r="AF93" s="74">
        <f t="shared" si="40"/>
        <v>0</v>
      </c>
      <c r="AG93" s="74">
        <f t="shared" si="41"/>
        <v>0</v>
      </c>
      <c r="AH93" s="6" t="s">
        <v>31</v>
      </c>
    </row>
    <row r="94" spans="1:34">
      <c r="A94" s="162" t="s">
        <v>1557</v>
      </c>
      <c r="B94" s="155" t="s">
        <v>1558</v>
      </c>
      <c r="C94" s="160">
        <v>0</v>
      </c>
      <c r="D94" s="160">
        <v>0</v>
      </c>
      <c r="E94" s="160">
        <v>0</v>
      </c>
      <c r="F94" s="160">
        <v>0</v>
      </c>
      <c r="G94" s="160">
        <v>0</v>
      </c>
      <c r="H94" s="160">
        <v>0</v>
      </c>
      <c r="I94" s="160">
        <v>0</v>
      </c>
      <c r="J94" s="160">
        <v>0</v>
      </c>
      <c r="K94" s="160">
        <v>0</v>
      </c>
      <c r="L94" s="160">
        <v>0</v>
      </c>
      <c r="M94" s="160">
        <v>0</v>
      </c>
      <c r="N94" s="160">
        <v>0</v>
      </c>
      <c r="O94" s="160">
        <v>0</v>
      </c>
      <c r="Q94" s="73">
        <v>4</v>
      </c>
      <c r="R94" s="20" t="s">
        <v>1156</v>
      </c>
      <c r="S94" s="20" t="s">
        <v>1210</v>
      </c>
      <c r="U94" s="74">
        <f t="shared" si="29"/>
        <v>0</v>
      </c>
      <c r="V94" s="74">
        <f t="shared" si="30"/>
        <v>0</v>
      </c>
      <c r="W94" s="74">
        <f t="shared" si="31"/>
        <v>0</v>
      </c>
      <c r="X94" s="74">
        <f t="shared" si="32"/>
        <v>0</v>
      </c>
      <c r="Y94" s="74">
        <f t="shared" si="33"/>
        <v>0</v>
      </c>
      <c r="Z94" s="74">
        <f t="shared" si="34"/>
        <v>0</v>
      </c>
      <c r="AA94" s="74">
        <f t="shared" si="35"/>
        <v>0</v>
      </c>
      <c r="AB94" s="74">
        <f t="shared" si="36"/>
        <v>0</v>
      </c>
      <c r="AC94" s="74">
        <f t="shared" si="37"/>
        <v>0</v>
      </c>
      <c r="AD94" s="74">
        <f t="shared" si="38"/>
        <v>0</v>
      </c>
      <c r="AE94" s="74">
        <f t="shared" si="39"/>
        <v>0</v>
      </c>
      <c r="AF94" s="74">
        <f t="shared" si="40"/>
        <v>0</v>
      </c>
      <c r="AG94" s="74">
        <f t="shared" si="41"/>
        <v>0</v>
      </c>
      <c r="AH94" s="6" t="s">
        <v>31</v>
      </c>
    </row>
    <row r="95" spans="1:34">
      <c r="A95" s="162" t="s">
        <v>1559</v>
      </c>
      <c r="B95" s="155" t="s">
        <v>1560</v>
      </c>
      <c r="C95" s="160">
        <v>0</v>
      </c>
      <c r="D95" s="160">
        <v>0</v>
      </c>
      <c r="E95" s="160">
        <v>0</v>
      </c>
      <c r="F95" s="160">
        <v>0</v>
      </c>
      <c r="G95" s="160">
        <v>0</v>
      </c>
      <c r="H95" s="160">
        <v>0</v>
      </c>
      <c r="I95" s="160">
        <v>0</v>
      </c>
      <c r="J95" s="160">
        <v>0</v>
      </c>
      <c r="K95" s="160">
        <v>0</v>
      </c>
      <c r="L95" s="160">
        <v>235.48</v>
      </c>
      <c r="M95" s="160">
        <v>225</v>
      </c>
      <c r="N95" s="160">
        <v>225</v>
      </c>
      <c r="O95" s="160">
        <v>685.48</v>
      </c>
      <c r="Q95" s="73">
        <v>4</v>
      </c>
      <c r="R95" s="20" t="s">
        <v>1156</v>
      </c>
      <c r="S95" s="20" t="s">
        <v>1210</v>
      </c>
      <c r="U95" s="74">
        <f t="shared" si="29"/>
        <v>0</v>
      </c>
      <c r="V95" s="74">
        <f t="shared" si="30"/>
        <v>0</v>
      </c>
      <c r="W95" s="74">
        <f t="shared" si="31"/>
        <v>0</v>
      </c>
      <c r="X95" s="74">
        <f t="shared" si="32"/>
        <v>0</v>
      </c>
      <c r="Y95" s="74">
        <f t="shared" si="33"/>
        <v>0</v>
      </c>
      <c r="Z95" s="74">
        <f t="shared" si="34"/>
        <v>0</v>
      </c>
      <c r="AA95" s="74">
        <f t="shared" si="35"/>
        <v>0</v>
      </c>
      <c r="AB95" s="74">
        <f t="shared" si="36"/>
        <v>0</v>
      </c>
      <c r="AC95" s="74">
        <f t="shared" si="37"/>
        <v>0</v>
      </c>
      <c r="AD95" s="74">
        <f t="shared" si="38"/>
        <v>235.48</v>
      </c>
      <c r="AE95" s="74">
        <f t="shared" si="39"/>
        <v>225</v>
      </c>
      <c r="AF95" s="74">
        <f t="shared" si="40"/>
        <v>225</v>
      </c>
      <c r="AG95" s="74">
        <f t="shared" si="41"/>
        <v>685.48</v>
      </c>
      <c r="AH95" s="6" t="s">
        <v>36</v>
      </c>
    </row>
    <row r="96" spans="1:34">
      <c r="A96" s="162" t="s">
        <v>1561</v>
      </c>
      <c r="B96" s="155" t="s">
        <v>1562</v>
      </c>
      <c r="C96" s="160">
        <v>0</v>
      </c>
      <c r="D96" s="160">
        <v>0</v>
      </c>
      <c r="E96" s="160">
        <v>0</v>
      </c>
      <c r="F96" s="160">
        <v>0</v>
      </c>
      <c r="G96" s="160">
        <v>0</v>
      </c>
      <c r="H96" s="160">
        <v>0</v>
      </c>
      <c r="I96" s="160">
        <v>0</v>
      </c>
      <c r="J96" s="160">
        <v>0</v>
      </c>
      <c r="K96" s="160">
        <v>0</v>
      </c>
      <c r="L96" s="160">
        <v>0</v>
      </c>
      <c r="M96" s="160">
        <v>0</v>
      </c>
      <c r="N96" s="160">
        <v>0</v>
      </c>
      <c r="O96" s="160">
        <v>0</v>
      </c>
      <c r="Q96" s="73">
        <v>4</v>
      </c>
      <c r="R96" s="20" t="s">
        <v>1156</v>
      </c>
      <c r="S96" s="20" t="s">
        <v>1210</v>
      </c>
      <c r="U96" s="74">
        <f t="shared" si="29"/>
        <v>0</v>
      </c>
      <c r="V96" s="74">
        <f t="shared" si="30"/>
        <v>0</v>
      </c>
      <c r="W96" s="74">
        <f t="shared" si="31"/>
        <v>0</v>
      </c>
      <c r="X96" s="74">
        <f t="shared" si="32"/>
        <v>0</v>
      </c>
      <c r="Y96" s="74">
        <f t="shared" si="33"/>
        <v>0</v>
      </c>
      <c r="Z96" s="74">
        <f t="shared" si="34"/>
        <v>0</v>
      </c>
      <c r="AA96" s="74">
        <f t="shared" si="35"/>
        <v>0</v>
      </c>
      <c r="AB96" s="74">
        <f t="shared" si="36"/>
        <v>0</v>
      </c>
      <c r="AC96" s="74">
        <f t="shared" si="37"/>
        <v>0</v>
      </c>
      <c r="AD96" s="74">
        <f t="shared" si="38"/>
        <v>0</v>
      </c>
      <c r="AE96" s="74">
        <f t="shared" si="39"/>
        <v>0</v>
      </c>
      <c r="AF96" s="74">
        <f t="shared" si="40"/>
        <v>0</v>
      </c>
      <c r="AG96" s="74">
        <f t="shared" si="41"/>
        <v>0</v>
      </c>
      <c r="AH96" s="6" t="s">
        <v>36</v>
      </c>
    </row>
    <row r="97" spans="1:34">
      <c r="A97" s="162" t="s">
        <v>1563</v>
      </c>
      <c r="B97" s="155" t="s">
        <v>1564</v>
      </c>
      <c r="C97" s="160">
        <v>0</v>
      </c>
      <c r="D97" s="160">
        <v>0</v>
      </c>
      <c r="E97" s="160">
        <v>0</v>
      </c>
      <c r="F97" s="160">
        <v>0</v>
      </c>
      <c r="G97" s="160">
        <v>0</v>
      </c>
      <c r="H97" s="160">
        <v>0</v>
      </c>
      <c r="I97" s="160">
        <v>0</v>
      </c>
      <c r="J97" s="160">
        <v>0</v>
      </c>
      <c r="K97" s="160">
        <v>0</v>
      </c>
      <c r="L97" s="160">
        <v>0</v>
      </c>
      <c r="M97" s="160">
        <v>0</v>
      </c>
      <c r="N97" s="160">
        <v>0</v>
      </c>
      <c r="O97" s="160">
        <v>0</v>
      </c>
      <c r="Q97" s="73">
        <v>4</v>
      </c>
      <c r="R97" s="20" t="s">
        <v>1156</v>
      </c>
      <c r="S97" s="20" t="s">
        <v>1210</v>
      </c>
      <c r="U97" s="74">
        <f t="shared" si="29"/>
        <v>0</v>
      </c>
      <c r="V97" s="74">
        <f t="shared" si="30"/>
        <v>0</v>
      </c>
      <c r="W97" s="74">
        <f t="shared" si="31"/>
        <v>0</v>
      </c>
      <c r="X97" s="74">
        <f t="shared" si="32"/>
        <v>0</v>
      </c>
      <c r="Y97" s="74">
        <f t="shared" si="33"/>
        <v>0</v>
      </c>
      <c r="Z97" s="74">
        <f t="shared" si="34"/>
        <v>0</v>
      </c>
      <c r="AA97" s="74">
        <f t="shared" si="35"/>
        <v>0</v>
      </c>
      <c r="AB97" s="74">
        <f t="shared" si="36"/>
        <v>0</v>
      </c>
      <c r="AC97" s="74">
        <f t="shared" si="37"/>
        <v>0</v>
      </c>
      <c r="AD97" s="74">
        <f t="shared" si="38"/>
        <v>0</v>
      </c>
      <c r="AE97" s="74">
        <f t="shared" si="39"/>
        <v>0</v>
      </c>
      <c r="AF97" s="74">
        <f t="shared" si="40"/>
        <v>0</v>
      </c>
      <c r="AG97" s="74">
        <f t="shared" si="41"/>
        <v>0</v>
      </c>
      <c r="AH97" s="6" t="s">
        <v>36</v>
      </c>
    </row>
    <row r="98" spans="1:34">
      <c r="A98" s="162" t="s">
        <v>1565</v>
      </c>
      <c r="B98" s="155" t="s">
        <v>1566</v>
      </c>
      <c r="C98" s="160">
        <v>0</v>
      </c>
      <c r="D98" s="160">
        <v>0</v>
      </c>
      <c r="E98" s="160">
        <v>0</v>
      </c>
      <c r="F98" s="160">
        <v>0</v>
      </c>
      <c r="G98" s="160">
        <v>0</v>
      </c>
      <c r="H98" s="160">
        <v>0</v>
      </c>
      <c r="I98" s="160">
        <v>0</v>
      </c>
      <c r="J98" s="160">
        <v>0</v>
      </c>
      <c r="K98" s="160">
        <v>0</v>
      </c>
      <c r="L98" s="160">
        <v>0</v>
      </c>
      <c r="M98" s="160">
        <v>0</v>
      </c>
      <c r="N98" s="160">
        <v>0</v>
      </c>
      <c r="O98" s="160">
        <v>0</v>
      </c>
      <c r="Q98" s="73">
        <v>4</v>
      </c>
      <c r="R98" s="20" t="s">
        <v>1156</v>
      </c>
      <c r="S98" s="20" t="s">
        <v>1210</v>
      </c>
      <c r="U98" s="74">
        <f t="shared" si="29"/>
        <v>0</v>
      </c>
      <c r="V98" s="74">
        <f t="shared" si="30"/>
        <v>0</v>
      </c>
      <c r="W98" s="74">
        <f t="shared" si="31"/>
        <v>0</v>
      </c>
      <c r="X98" s="74">
        <f t="shared" si="32"/>
        <v>0</v>
      </c>
      <c r="Y98" s="74">
        <f t="shared" si="33"/>
        <v>0</v>
      </c>
      <c r="Z98" s="74">
        <f t="shared" si="34"/>
        <v>0</v>
      </c>
      <c r="AA98" s="74">
        <f t="shared" si="35"/>
        <v>0</v>
      </c>
      <c r="AB98" s="74">
        <f t="shared" si="36"/>
        <v>0</v>
      </c>
      <c r="AC98" s="74">
        <f t="shared" si="37"/>
        <v>0</v>
      </c>
      <c r="AD98" s="74">
        <f t="shared" si="38"/>
        <v>0</v>
      </c>
      <c r="AE98" s="74">
        <f t="shared" si="39"/>
        <v>0</v>
      </c>
      <c r="AF98" s="74">
        <f t="shared" si="40"/>
        <v>0</v>
      </c>
      <c r="AG98" s="74">
        <f t="shared" si="41"/>
        <v>0</v>
      </c>
      <c r="AH98" s="6" t="s">
        <v>36</v>
      </c>
    </row>
    <row r="99" spans="1:34">
      <c r="A99" s="162" t="s">
        <v>1567</v>
      </c>
      <c r="B99" s="155" t="s">
        <v>1568</v>
      </c>
      <c r="C99" s="160">
        <v>0</v>
      </c>
      <c r="D99" s="160">
        <v>0</v>
      </c>
      <c r="E99" s="160">
        <v>0</v>
      </c>
      <c r="F99" s="160">
        <v>0</v>
      </c>
      <c r="G99" s="160">
        <v>0</v>
      </c>
      <c r="H99" s="160">
        <v>0</v>
      </c>
      <c r="I99" s="160">
        <v>0</v>
      </c>
      <c r="J99" s="160">
        <v>0</v>
      </c>
      <c r="K99" s="160">
        <v>0</v>
      </c>
      <c r="L99" s="160">
        <v>0</v>
      </c>
      <c r="M99" s="160">
        <v>0</v>
      </c>
      <c r="N99" s="160">
        <v>0</v>
      </c>
      <c r="O99" s="160">
        <v>0</v>
      </c>
      <c r="Q99" s="73">
        <v>4</v>
      </c>
      <c r="R99" s="20" t="s">
        <v>1156</v>
      </c>
      <c r="S99" s="20" t="s">
        <v>1210</v>
      </c>
      <c r="U99" s="74">
        <f t="shared" si="29"/>
        <v>0</v>
      </c>
      <c r="V99" s="74">
        <f t="shared" si="30"/>
        <v>0</v>
      </c>
      <c r="W99" s="74">
        <f t="shared" si="31"/>
        <v>0</v>
      </c>
      <c r="X99" s="74">
        <f t="shared" si="32"/>
        <v>0</v>
      </c>
      <c r="Y99" s="74">
        <f t="shared" si="33"/>
        <v>0</v>
      </c>
      <c r="Z99" s="74">
        <f t="shared" si="34"/>
        <v>0</v>
      </c>
      <c r="AA99" s="74">
        <f t="shared" si="35"/>
        <v>0</v>
      </c>
      <c r="AB99" s="74">
        <f t="shared" si="36"/>
        <v>0</v>
      </c>
      <c r="AC99" s="74">
        <f t="shared" si="37"/>
        <v>0</v>
      </c>
      <c r="AD99" s="74">
        <f t="shared" si="38"/>
        <v>0</v>
      </c>
      <c r="AE99" s="74">
        <f t="shared" si="39"/>
        <v>0</v>
      </c>
      <c r="AF99" s="74">
        <f t="shared" si="40"/>
        <v>0</v>
      </c>
      <c r="AG99" s="74">
        <f t="shared" si="41"/>
        <v>0</v>
      </c>
      <c r="AH99" s="6" t="s">
        <v>36</v>
      </c>
    </row>
    <row r="100" spans="1:34">
      <c r="A100" s="162" t="s">
        <v>1569</v>
      </c>
      <c r="B100" s="155" t="s">
        <v>1570</v>
      </c>
      <c r="C100" s="160">
        <v>0</v>
      </c>
      <c r="D100" s="160">
        <v>0</v>
      </c>
      <c r="E100" s="160">
        <v>0</v>
      </c>
      <c r="F100" s="160">
        <v>0</v>
      </c>
      <c r="G100" s="160">
        <v>0</v>
      </c>
      <c r="H100" s="160">
        <v>0</v>
      </c>
      <c r="I100" s="160">
        <v>0</v>
      </c>
      <c r="J100" s="160">
        <v>0</v>
      </c>
      <c r="K100" s="160">
        <v>0</v>
      </c>
      <c r="L100" s="160">
        <v>0</v>
      </c>
      <c r="M100" s="160">
        <v>0</v>
      </c>
      <c r="N100" s="160">
        <v>0</v>
      </c>
      <c r="O100" s="160">
        <v>0</v>
      </c>
      <c r="Q100" s="73">
        <v>4</v>
      </c>
      <c r="R100" s="20" t="s">
        <v>1156</v>
      </c>
      <c r="S100" s="20" t="s">
        <v>1210</v>
      </c>
      <c r="U100" s="74">
        <f t="shared" si="29"/>
        <v>0</v>
      </c>
      <c r="V100" s="74">
        <f t="shared" si="30"/>
        <v>0</v>
      </c>
      <c r="W100" s="74">
        <f t="shared" si="31"/>
        <v>0</v>
      </c>
      <c r="X100" s="74">
        <f t="shared" si="32"/>
        <v>0</v>
      </c>
      <c r="Y100" s="74">
        <f t="shared" si="33"/>
        <v>0</v>
      </c>
      <c r="Z100" s="74">
        <f t="shared" si="34"/>
        <v>0</v>
      </c>
      <c r="AA100" s="74">
        <f t="shared" si="35"/>
        <v>0</v>
      </c>
      <c r="AB100" s="74">
        <f t="shared" si="36"/>
        <v>0</v>
      </c>
      <c r="AC100" s="74">
        <f t="shared" si="37"/>
        <v>0</v>
      </c>
      <c r="AD100" s="74">
        <f t="shared" si="38"/>
        <v>0</v>
      </c>
      <c r="AE100" s="74">
        <f t="shared" si="39"/>
        <v>0</v>
      </c>
      <c r="AF100" s="74">
        <f t="shared" si="40"/>
        <v>0</v>
      </c>
      <c r="AG100" s="74">
        <f t="shared" si="41"/>
        <v>0</v>
      </c>
      <c r="AH100" s="6" t="s">
        <v>36</v>
      </c>
    </row>
    <row r="101" spans="1:34">
      <c r="A101" s="162" t="s">
        <v>1571</v>
      </c>
      <c r="B101" s="155" t="s">
        <v>1572</v>
      </c>
      <c r="C101" s="160">
        <v>0</v>
      </c>
      <c r="D101" s="160">
        <v>0</v>
      </c>
      <c r="E101" s="160">
        <v>0</v>
      </c>
      <c r="F101" s="160">
        <v>0</v>
      </c>
      <c r="G101" s="160">
        <v>0</v>
      </c>
      <c r="H101" s="160">
        <v>0</v>
      </c>
      <c r="I101" s="160">
        <v>0</v>
      </c>
      <c r="J101" s="160">
        <v>0</v>
      </c>
      <c r="K101" s="160">
        <v>0</v>
      </c>
      <c r="L101" s="160">
        <v>0</v>
      </c>
      <c r="M101" s="160">
        <v>0</v>
      </c>
      <c r="N101" s="160">
        <v>0</v>
      </c>
      <c r="O101" s="160">
        <v>0</v>
      </c>
      <c r="Q101" s="73">
        <v>4</v>
      </c>
      <c r="R101" s="20" t="s">
        <v>1156</v>
      </c>
      <c r="S101" s="20" t="s">
        <v>1210</v>
      </c>
      <c r="U101" s="74">
        <f t="shared" si="29"/>
        <v>0</v>
      </c>
      <c r="V101" s="74">
        <f t="shared" si="30"/>
        <v>0</v>
      </c>
      <c r="W101" s="74">
        <f t="shared" si="31"/>
        <v>0</v>
      </c>
      <c r="X101" s="74">
        <f t="shared" si="32"/>
        <v>0</v>
      </c>
      <c r="Y101" s="74">
        <f t="shared" si="33"/>
        <v>0</v>
      </c>
      <c r="Z101" s="74">
        <f t="shared" si="34"/>
        <v>0</v>
      </c>
      <c r="AA101" s="74">
        <f t="shared" si="35"/>
        <v>0</v>
      </c>
      <c r="AB101" s="74">
        <f t="shared" si="36"/>
        <v>0</v>
      </c>
      <c r="AC101" s="74">
        <f t="shared" si="37"/>
        <v>0</v>
      </c>
      <c r="AD101" s="74">
        <f t="shared" si="38"/>
        <v>0</v>
      </c>
      <c r="AE101" s="74">
        <f t="shared" si="39"/>
        <v>0</v>
      </c>
      <c r="AF101" s="74">
        <f t="shared" si="40"/>
        <v>0</v>
      </c>
      <c r="AG101" s="74">
        <f t="shared" si="41"/>
        <v>0</v>
      </c>
      <c r="AH101" s="6" t="s">
        <v>36</v>
      </c>
    </row>
    <row r="102" spans="1:34">
      <c r="A102" s="162" t="s">
        <v>1573</v>
      </c>
      <c r="B102" s="155" t="s">
        <v>1574</v>
      </c>
      <c r="C102" s="160">
        <v>0</v>
      </c>
      <c r="D102" s="160">
        <v>0</v>
      </c>
      <c r="E102" s="160">
        <v>0</v>
      </c>
      <c r="F102" s="160">
        <v>0</v>
      </c>
      <c r="G102" s="160">
        <v>0</v>
      </c>
      <c r="H102" s="160">
        <v>0</v>
      </c>
      <c r="I102" s="160">
        <v>0</v>
      </c>
      <c r="J102" s="160">
        <v>0</v>
      </c>
      <c r="K102" s="160">
        <v>0</v>
      </c>
      <c r="L102" s="160">
        <v>0</v>
      </c>
      <c r="M102" s="160">
        <v>0</v>
      </c>
      <c r="N102" s="160">
        <v>0</v>
      </c>
      <c r="O102" s="160">
        <v>0</v>
      </c>
      <c r="Q102" s="73">
        <v>4</v>
      </c>
      <c r="R102" s="20" t="s">
        <v>1156</v>
      </c>
      <c r="S102" s="20" t="s">
        <v>1210</v>
      </c>
      <c r="U102" s="74">
        <f t="shared" si="29"/>
        <v>0</v>
      </c>
      <c r="V102" s="74">
        <f t="shared" si="30"/>
        <v>0</v>
      </c>
      <c r="W102" s="74">
        <f t="shared" si="31"/>
        <v>0</v>
      </c>
      <c r="X102" s="74">
        <f t="shared" si="32"/>
        <v>0</v>
      </c>
      <c r="Y102" s="74">
        <f t="shared" si="33"/>
        <v>0</v>
      </c>
      <c r="Z102" s="74">
        <f t="shared" si="34"/>
        <v>0</v>
      </c>
      <c r="AA102" s="74">
        <f t="shared" si="35"/>
        <v>0</v>
      </c>
      <c r="AB102" s="74">
        <f t="shared" si="36"/>
        <v>0</v>
      </c>
      <c r="AC102" s="74">
        <f t="shared" si="37"/>
        <v>0</v>
      </c>
      <c r="AD102" s="74">
        <f t="shared" si="38"/>
        <v>0</v>
      </c>
      <c r="AE102" s="74">
        <f t="shared" si="39"/>
        <v>0</v>
      </c>
      <c r="AF102" s="74">
        <f t="shared" si="40"/>
        <v>0</v>
      </c>
      <c r="AG102" s="74">
        <f t="shared" si="41"/>
        <v>0</v>
      </c>
      <c r="AH102" s="6" t="s">
        <v>36</v>
      </c>
    </row>
    <row r="103" spans="1:34">
      <c r="A103" s="162" t="s">
        <v>1575</v>
      </c>
      <c r="B103" s="155" t="s">
        <v>1576</v>
      </c>
      <c r="C103" s="160">
        <v>0</v>
      </c>
      <c r="D103" s="160">
        <v>0</v>
      </c>
      <c r="E103" s="160">
        <v>0</v>
      </c>
      <c r="F103" s="160">
        <v>0</v>
      </c>
      <c r="G103" s="160">
        <v>0</v>
      </c>
      <c r="H103" s="160">
        <v>0</v>
      </c>
      <c r="I103" s="160">
        <v>0</v>
      </c>
      <c r="J103" s="160">
        <v>0</v>
      </c>
      <c r="K103" s="160">
        <v>0</v>
      </c>
      <c r="L103" s="160">
        <v>0</v>
      </c>
      <c r="M103" s="160">
        <v>0</v>
      </c>
      <c r="N103" s="160">
        <v>0</v>
      </c>
      <c r="O103" s="160">
        <v>0</v>
      </c>
      <c r="Q103" s="73">
        <v>4</v>
      </c>
      <c r="R103" s="20" t="s">
        <v>1156</v>
      </c>
      <c r="S103" s="20" t="s">
        <v>1210</v>
      </c>
      <c r="U103" s="74">
        <f t="shared" si="29"/>
        <v>0</v>
      </c>
      <c r="V103" s="74">
        <f t="shared" si="30"/>
        <v>0</v>
      </c>
      <c r="W103" s="74">
        <f t="shared" si="31"/>
        <v>0</v>
      </c>
      <c r="X103" s="74">
        <f t="shared" si="32"/>
        <v>0</v>
      </c>
      <c r="Y103" s="74">
        <f t="shared" si="33"/>
        <v>0</v>
      </c>
      <c r="Z103" s="74">
        <f t="shared" si="34"/>
        <v>0</v>
      </c>
      <c r="AA103" s="74">
        <f t="shared" si="35"/>
        <v>0</v>
      </c>
      <c r="AB103" s="74">
        <f t="shared" si="36"/>
        <v>0</v>
      </c>
      <c r="AC103" s="74">
        <f t="shared" si="37"/>
        <v>0</v>
      </c>
      <c r="AD103" s="74">
        <f t="shared" si="38"/>
        <v>0</v>
      </c>
      <c r="AE103" s="74">
        <f t="shared" si="39"/>
        <v>0</v>
      </c>
      <c r="AF103" s="74">
        <f t="shared" si="40"/>
        <v>0</v>
      </c>
      <c r="AG103" s="74">
        <f t="shared" si="41"/>
        <v>0</v>
      </c>
      <c r="AH103" s="6" t="s">
        <v>31</v>
      </c>
    </row>
    <row r="104" spans="1:34">
      <c r="A104" s="162" t="s">
        <v>1577</v>
      </c>
      <c r="B104" s="155" t="s">
        <v>1578</v>
      </c>
      <c r="C104" s="160">
        <v>0</v>
      </c>
      <c r="D104" s="160">
        <v>0</v>
      </c>
      <c r="E104" s="160">
        <v>0</v>
      </c>
      <c r="F104" s="160">
        <v>0</v>
      </c>
      <c r="G104" s="160">
        <v>0</v>
      </c>
      <c r="H104" s="160">
        <v>0</v>
      </c>
      <c r="I104" s="160">
        <v>0</v>
      </c>
      <c r="J104" s="160">
        <v>0</v>
      </c>
      <c r="K104" s="160">
        <v>0</v>
      </c>
      <c r="L104" s="160">
        <v>0</v>
      </c>
      <c r="M104" s="160">
        <v>0</v>
      </c>
      <c r="N104" s="160">
        <v>0</v>
      </c>
      <c r="O104" s="160">
        <v>0</v>
      </c>
      <c r="Q104" s="73">
        <v>4</v>
      </c>
      <c r="R104" s="20" t="s">
        <v>1156</v>
      </c>
      <c r="S104" s="20" t="s">
        <v>1210</v>
      </c>
      <c r="U104" s="74">
        <f t="shared" si="29"/>
        <v>0</v>
      </c>
      <c r="V104" s="74">
        <f t="shared" si="30"/>
        <v>0</v>
      </c>
      <c r="W104" s="74">
        <f t="shared" si="31"/>
        <v>0</v>
      </c>
      <c r="X104" s="74">
        <f t="shared" si="32"/>
        <v>0</v>
      </c>
      <c r="Y104" s="74">
        <f t="shared" si="33"/>
        <v>0</v>
      </c>
      <c r="Z104" s="74">
        <f t="shared" si="34"/>
        <v>0</v>
      </c>
      <c r="AA104" s="74">
        <f t="shared" si="35"/>
        <v>0</v>
      </c>
      <c r="AB104" s="74">
        <f t="shared" si="36"/>
        <v>0</v>
      </c>
      <c r="AC104" s="74">
        <f t="shared" si="37"/>
        <v>0</v>
      </c>
      <c r="AD104" s="74">
        <f t="shared" si="38"/>
        <v>0</v>
      </c>
      <c r="AE104" s="74">
        <f t="shared" si="39"/>
        <v>0</v>
      </c>
      <c r="AF104" s="74">
        <f t="shared" si="40"/>
        <v>0</v>
      </c>
      <c r="AG104" s="74">
        <f t="shared" si="41"/>
        <v>0</v>
      </c>
      <c r="AH104" s="6" t="s">
        <v>31</v>
      </c>
    </row>
    <row r="105" spans="1:34">
      <c r="A105" s="162" t="s">
        <v>1579</v>
      </c>
      <c r="B105" s="155" t="s">
        <v>1580</v>
      </c>
      <c r="C105" s="160">
        <v>0</v>
      </c>
      <c r="D105" s="160">
        <v>0</v>
      </c>
      <c r="E105" s="160">
        <v>0</v>
      </c>
      <c r="F105" s="160">
        <v>0</v>
      </c>
      <c r="G105" s="160">
        <v>0</v>
      </c>
      <c r="H105" s="160">
        <v>0</v>
      </c>
      <c r="I105" s="160">
        <v>0</v>
      </c>
      <c r="J105" s="160">
        <v>0</v>
      </c>
      <c r="K105" s="160">
        <v>0</v>
      </c>
      <c r="L105" s="160">
        <v>0</v>
      </c>
      <c r="M105" s="160">
        <v>0</v>
      </c>
      <c r="N105" s="160">
        <v>0</v>
      </c>
      <c r="O105" s="160">
        <v>0</v>
      </c>
      <c r="Q105" s="73">
        <v>4</v>
      </c>
      <c r="R105" s="20" t="s">
        <v>1156</v>
      </c>
      <c r="S105" s="20" t="s">
        <v>1210</v>
      </c>
      <c r="U105" s="74">
        <f t="shared" ref="U105:U110" si="42">IF(5 = Q105, C105 * -1, C105)</f>
        <v>0</v>
      </c>
      <c r="V105" s="74">
        <f t="shared" ref="V105:V110" si="43">IF(5 = Q105, D105 * -1, D105)</f>
        <v>0</v>
      </c>
      <c r="W105" s="74">
        <f t="shared" ref="W105:W110" si="44">IF(5 = Q105, E105 * -1, E105)</f>
        <v>0</v>
      </c>
      <c r="X105" s="74">
        <f t="shared" ref="X105:X110" si="45">IF(5 = Q105, F105 * -1, F105)</f>
        <v>0</v>
      </c>
      <c r="Y105" s="74">
        <f t="shared" ref="Y105:Y110" si="46">IF(5 = Q105, G105 * -1, G105)</f>
        <v>0</v>
      </c>
      <c r="Z105" s="74">
        <f t="shared" ref="Z105:Z110" si="47">IF(5 = Q105, H105 * -1, H105)</f>
        <v>0</v>
      </c>
      <c r="AA105" s="74">
        <f t="shared" ref="AA105:AA110" si="48">IF(5 = Q105, I105 * -1, I105)</f>
        <v>0</v>
      </c>
      <c r="AB105" s="74">
        <f t="shared" ref="AB105:AB110" si="49">IF(5 = Q105, J105 * -1, J105)</f>
        <v>0</v>
      </c>
      <c r="AC105" s="74">
        <f t="shared" ref="AC105:AC110" si="50">IF(5 = Q105, K105 * -1, K105)</f>
        <v>0</v>
      </c>
      <c r="AD105" s="74">
        <f t="shared" ref="AD105:AD110" si="51">IF(5 = Q105, L105 * -1, L105)</f>
        <v>0</v>
      </c>
      <c r="AE105" s="74">
        <f t="shared" ref="AE105:AE110" si="52">IF(5 = Q105, M105 * -1, M105)</f>
        <v>0</v>
      </c>
      <c r="AF105" s="74">
        <f t="shared" ref="AF105:AF110" si="53">IF(5 = Q105, N105 * -1, N105)</f>
        <v>0</v>
      </c>
      <c r="AG105" s="74">
        <f t="shared" ref="AG105:AG110" si="54">IF(5 = Q105, O105 * -1, O105)</f>
        <v>0</v>
      </c>
      <c r="AH105" s="6" t="s">
        <v>31</v>
      </c>
    </row>
    <row r="106" spans="1:34">
      <c r="A106" s="162" t="s">
        <v>1581</v>
      </c>
      <c r="B106" s="155" t="s">
        <v>1582</v>
      </c>
      <c r="C106" s="160">
        <v>0</v>
      </c>
      <c r="D106" s="160">
        <v>0</v>
      </c>
      <c r="E106" s="160">
        <v>0</v>
      </c>
      <c r="F106" s="160">
        <v>0</v>
      </c>
      <c r="G106" s="160">
        <v>0</v>
      </c>
      <c r="H106" s="160">
        <v>0</v>
      </c>
      <c r="I106" s="160">
        <v>0</v>
      </c>
      <c r="J106" s="160">
        <v>0</v>
      </c>
      <c r="K106" s="160">
        <v>0</v>
      </c>
      <c r="L106" s="160">
        <v>0</v>
      </c>
      <c r="M106" s="160">
        <v>250</v>
      </c>
      <c r="N106" s="160">
        <v>0</v>
      </c>
      <c r="O106" s="160">
        <v>250</v>
      </c>
      <c r="Q106" s="73">
        <v>4</v>
      </c>
      <c r="R106" s="20" t="s">
        <v>1156</v>
      </c>
      <c r="S106" s="20" t="s">
        <v>1210</v>
      </c>
      <c r="U106" s="74">
        <f t="shared" si="42"/>
        <v>0</v>
      </c>
      <c r="V106" s="74">
        <f t="shared" si="43"/>
        <v>0</v>
      </c>
      <c r="W106" s="74">
        <f t="shared" si="44"/>
        <v>0</v>
      </c>
      <c r="X106" s="74">
        <f t="shared" si="45"/>
        <v>0</v>
      </c>
      <c r="Y106" s="74">
        <f t="shared" si="46"/>
        <v>0</v>
      </c>
      <c r="Z106" s="74">
        <f t="shared" si="47"/>
        <v>0</v>
      </c>
      <c r="AA106" s="74">
        <f t="shared" si="48"/>
        <v>0</v>
      </c>
      <c r="AB106" s="74">
        <f t="shared" si="49"/>
        <v>0</v>
      </c>
      <c r="AC106" s="74">
        <f t="shared" si="50"/>
        <v>0</v>
      </c>
      <c r="AD106" s="74">
        <f t="shared" si="51"/>
        <v>0</v>
      </c>
      <c r="AE106" s="74">
        <f t="shared" si="52"/>
        <v>250</v>
      </c>
      <c r="AF106" s="74">
        <f t="shared" si="53"/>
        <v>0</v>
      </c>
      <c r="AG106" s="74">
        <f t="shared" si="54"/>
        <v>250</v>
      </c>
      <c r="AH106" s="6" t="s">
        <v>31</v>
      </c>
    </row>
    <row r="107" spans="1:34">
      <c r="A107" s="162" t="s">
        <v>1583</v>
      </c>
      <c r="B107" s="155" t="s">
        <v>1584</v>
      </c>
      <c r="C107" s="160">
        <v>0</v>
      </c>
      <c r="D107" s="160">
        <v>0</v>
      </c>
      <c r="E107" s="160">
        <v>0</v>
      </c>
      <c r="F107" s="160">
        <v>0</v>
      </c>
      <c r="G107" s="160">
        <v>0</v>
      </c>
      <c r="H107" s="160">
        <v>0</v>
      </c>
      <c r="I107" s="160">
        <v>0</v>
      </c>
      <c r="J107" s="160">
        <v>0</v>
      </c>
      <c r="K107" s="160">
        <v>0</v>
      </c>
      <c r="L107" s="160">
        <v>3830.78</v>
      </c>
      <c r="M107" s="160">
        <v>3816.13</v>
      </c>
      <c r="N107" s="160">
        <v>3831.67</v>
      </c>
      <c r="O107" s="160">
        <v>11478.58</v>
      </c>
      <c r="Q107" s="73">
        <v>4</v>
      </c>
      <c r="R107" s="20" t="s">
        <v>1156</v>
      </c>
      <c r="S107" s="20" t="s">
        <v>1210</v>
      </c>
      <c r="U107" s="74">
        <f t="shared" si="42"/>
        <v>0</v>
      </c>
      <c r="V107" s="74">
        <f t="shared" si="43"/>
        <v>0</v>
      </c>
      <c r="W107" s="74">
        <f t="shared" si="44"/>
        <v>0</v>
      </c>
      <c r="X107" s="74">
        <f t="shared" si="45"/>
        <v>0</v>
      </c>
      <c r="Y107" s="74">
        <f t="shared" si="46"/>
        <v>0</v>
      </c>
      <c r="Z107" s="74">
        <f t="shared" si="47"/>
        <v>0</v>
      </c>
      <c r="AA107" s="74">
        <f t="shared" si="48"/>
        <v>0</v>
      </c>
      <c r="AB107" s="74">
        <f t="shared" si="49"/>
        <v>0</v>
      </c>
      <c r="AC107" s="74">
        <f t="shared" si="50"/>
        <v>0</v>
      </c>
      <c r="AD107" s="74">
        <f t="shared" si="51"/>
        <v>3830.78</v>
      </c>
      <c r="AE107" s="74">
        <f t="shared" si="52"/>
        <v>3816.13</v>
      </c>
      <c r="AF107" s="74">
        <f t="shared" si="53"/>
        <v>3831.67</v>
      </c>
      <c r="AG107" s="74">
        <f t="shared" si="54"/>
        <v>11478.58</v>
      </c>
      <c r="AH107" s="6" t="s">
        <v>36</v>
      </c>
    </row>
    <row r="108" spans="1:34">
      <c r="A108" s="162" t="s">
        <v>1585</v>
      </c>
      <c r="B108" s="155" t="s">
        <v>1586</v>
      </c>
      <c r="C108" s="160">
        <v>0</v>
      </c>
      <c r="D108" s="160">
        <v>0</v>
      </c>
      <c r="E108" s="160">
        <v>0</v>
      </c>
      <c r="F108" s="160">
        <v>0</v>
      </c>
      <c r="G108" s="160">
        <v>0</v>
      </c>
      <c r="H108" s="160">
        <v>0</v>
      </c>
      <c r="I108" s="160">
        <v>0</v>
      </c>
      <c r="J108" s="160">
        <v>0</v>
      </c>
      <c r="K108" s="160">
        <v>0</v>
      </c>
      <c r="L108" s="160">
        <v>0</v>
      </c>
      <c r="M108" s="160">
        <v>0</v>
      </c>
      <c r="N108" s="160">
        <v>0</v>
      </c>
      <c r="O108" s="160">
        <v>0</v>
      </c>
      <c r="Q108" s="73">
        <v>4</v>
      </c>
      <c r="R108" s="20" t="s">
        <v>1156</v>
      </c>
      <c r="S108" s="20" t="s">
        <v>1210</v>
      </c>
      <c r="U108" s="74">
        <f t="shared" si="42"/>
        <v>0</v>
      </c>
      <c r="V108" s="74">
        <f t="shared" si="43"/>
        <v>0</v>
      </c>
      <c r="W108" s="74">
        <f t="shared" si="44"/>
        <v>0</v>
      </c>
      <c r="X108" s="74">
        <f t="shared" si="45"/>
        <v>0</v>
      </c>
      <c r="Y108" s="74">
        <f t="shared" si="46"/>
        <v>0</v>
      </c>
      <c r="Z108" s="74">
        <f t="shared" si="47"/>
        <v>0</v>
      </c>
      <c r="AA108" s="74">
        <f t="shared" si="48"/>
        <v>0</v>
      </c>
      <c r="AB108" s="74">
        <f t="shared" si="49"/>
        <v>0</v>
      </c>
      <c r="AC108" s="74">
        <f t="shared" si="50"/>
        <v>0</v>
      </c>
      <c r="AD108" s="74">
        <f t="shared" si="51"/>
        <v>0</v>
      </c>
      <c r="AE108" s="74">
        <f t="shared" si="52"/>
        <v>0</v>
      </c>
      <c r="AF108" s="74">
        <f t="shared" si="53"/>
        <v>0</v>
      </c>
      <c r="AG108" s="74">
        <f t="shared" si="54"/>
        <v>0</v>
      </c>
      <c r="AH108" s="6" t="s">
        <v>31</v>
      </c>
    </row>
    <row r="109" spans="1:34">
      <c r="A109" s="162" t="s">
        <v>1587</v>
      </c>
      <c r="B109" s="155" t="s">
        <v>1588</v>
      </c>
      <c r="C109" s="160">
        <v>0</v>
      </c>
      <c r="D109" s="160">
        <v>0</v>
      </c>
      <c r="E109" s="160">
        <v>0</v>
      </c>
      <c r="F109" s="160">
        <v>0</v>
      </c>
      <c r="G109" s="160">
        <v>0</v>
      </c>
      <c r="H109" s="160">
        <v>0</v>
      </c>
      <c r="I109" s="160">
        <v>0</v>
      </c>
      <c r="J109" s="160">
        <v>0</v>
      </c>
      <c r="K109" s="160">
        <v>0</v>
      </c>
      <c r="L109" s="160">
        <v>0</v>
      </c>
      <c r="M109" s="160">
        <v>0</v>
      </c>
      <c r="N109" s="160">
        <v>0</v>
      </c>
      <c r="O109" s="160">
        <v>0</v>
      </c>
      <c r="Q109" s="73">
        <v>4</v>
      </c>
      <c r="R109" s="20" t="s">
        <v>1156</v>
      </c>
      <c r="S109" s="20" t="s">
        <v>1210</v>
      </c>
      <c r="U109" s="74">
        <f t="shared" si="42"/>
        <v>0</v>
      </c>
      <c r="V109" s="74">
        <f t="shared" si="43"/>
        <v>0</v>
      </c>
      <c r="W109" s="74">
        <f t="shared" si="44"/>
        <v>0</v>
      </c>
      <c r="X109" s="74">
        <f t="shared" si="45"/>
        <v>0</v>
      </c>
      <c r="Y109" s="74">
        <f t="shared" si="46"/>
        <v>0</v>
      </c>
      <c r="Z109" s="74">
        <f t="shared" si="47"/>
        <v>0</v>
      </c>
      <c r="AA109" s="74">
        <f t="shared" si="48"/>
        <v>0</v>
      </c>
      <c r="AB109" s="74">
        <f t="shared" si="49"/>
        <v>0</v>
      </c>
      <c r="AC109" s="74">
        <f t="shared" si="50"/>
        <v>0</v>
      </c>
      <c r="AD109" s="74">
        <f t="shared" si="51"/>
        <v>0</v>
      </c>
      <c r="AE109" s="74">
        <f t="shared" si="52"/>
        <v>0</v>
      </c>
      <c r="AF109" s="74">
        <f t="shared" si="53"/>
        <v>0</v>
      </c>
      <c r="AG109" s="74">
        <f t="shared" si="54"/>
        <v>0</v>
      </c>
      <c r="AH109" s="6" t="s">
        <v>36</v>
      </c>
    </row>
    <row r="110" spans="1:34">
      <c r="A110" s="162" t="s">
        <v>1589</v>
      </c>
      <c r="B110" s="155" t="s">
        <v>1590</v>
      </c>
      <c r="C110" s="160">
        <v>0</v>
      </c>
      <c r="D110" s="160">
        <v>0</v>
      </c>
      <c r="E110" s="160">
        <v>0</v>
      </c>
      <c r="F110" s="160">
        <v>0</v>
      </c>
      <c r="G110" s="160">
        <v>0</v>
      </c>
      <c r="H110" s="160">
        <v>0</v>
      </c>
      <c r="I110" s="160">
        <v>0</v>
      </c>
      <c r="J110" s="160">
        <v>0</v>
      </c>
      <c r="K110" s="160">
        <v>0</v>
      </c>
      <c r="L110" s="160">
        <v>5780.76</v>
      </c>
      <c r="M110" s="160">
        <v>5758.87</v>
      </c>
      <c r="N110" s="160">
        <v>5780.67</v>
      </c>
      <c r="O110" s="160">
        <v>17320.3</v>
      </c>
      <c r="Q110" s="73">
        <v>4</v>
      </c>
      <c r="R110" s="20" t="s">
        <v>1156</v>
      </c>
      <c r="S110" s="20" t="s">
        <v>1210</v>
      </c>
      <c r="U110" s="74">
        <f t="shared" si="42"/>
        <v>0</v>
      </c>
      <c r="V110" s="74">
        <f t="shared" si="43"/>
        <v>0</v>
      </c>
      <c r="W110" s="74">
        <f t="shared" si="44"/>
        <v>0</v>
      </c>
      <c r="X110" s="74">
        <f t="shared" si="45"/>
        <v>0</v>
      </c>
      <c r="Y110" s="74">
        <f t="shared" si="46"/>
        <v>0</v>
      </c>
      <c r="Z110" s="74">
        <f t="shared" si="47"/>
        <v>0</v>
      </c>
      <c r="AA110" s="74">
        <f t="shared" si="48"/>
        <v>0</v>
      </c>
      <c r="AB110" s="74">
        <f t="shared" si="49"/>
        <v>0</v>
      </c>
      <c r="AC110" s="74">
        <f t="shared" si="50"/>
        <v>0</v>
      </c>
      <c r="AD110" s="74">
        <f t="shared" si="51"/>
        <v>5780.76</v>
      </c>
      <c r="AE110" s="74">
        <f t="shared" si="52"/>
        <v>5758.87</v>
      </c>
      <c r="AF110" s="74">
        <f t="shared" si="53"/>
        <v>5780.67</v>
      </c>
      <c r="AG110" s="74">
        <f t="shared" si="54"/>
        <v>17320.3</v>
      </c>
      <c r="AH110" s="6" t="s">
        <v>31</v>
      </c>
    </row>
    <row r="111" spans="1:34">
      <c r="A111" s="162" t="s">
        <v>1591</v>
      </c>
      <c r="B111" s="155" t="s">
        <v>1592</v>
      </c>
      <c r="C111" s="160">
        <v>0</v>
      </c>
      <c r="D111" s="160">
        <v>0</v>
      </c>
      <c r="E111" s="160">
        <v>0</v>
      </c>
      <c r="F111" s="160">
        <v>0</v>
      </c>
      <c r="G111" s="160">
        <v>0</v>
      </c>
      <c r="H111" s="160">
        <v>0</v>
      </c>
      <c r="I111" s="160">
        <v>0</v>
      </c>
      <c r="J111" s="160">
        <v>0</v>
      </c>
      <c r="K111" s="160">
        <v>0</v>
      </c>
      <c r="L111" s="160">
        <v>0</v>
      </c>
      <c r="M111" s="160">
        <v>0</v>
      </c>
      <c r="N111" s="160">
        <v>0</v>
      </c>
      <c r="O111" s="160">
        <v>0</v>
      </c>
      <c r="Q111" s="75">
        <v>4</v>
      </c>
      <c r="R111" s="76" t="str">
        <f>R110</f>
        <v>Tides on Westcreek</v>
      </c>
      <c r="S111" s="76" t="str">
        <f>S110</f>
        <v>TOW</v>
      </c>
      <c r="T111" s="75">
        <f>T110</f>
        <v>0</v>
      </c>
      <c r="U111" s="77">
        <f t="shared" ref="U111:AG111" si="55">SUM(U41:U110)</f>
        <v>0</v>
      </c>
      <c r="V111" s="77">
        <f t="shared" si="55"/>
        <v>0</v>
      </c>
      <c r="W111" s="77">
        <f t="shared" si="55"/>
        <v>0</v>
      </c>
      <c r="X111" s="77">
        <f t="shared" si="55"/>
        <v>0</v>
      </c>
      <c r="Y111" s="77">
        <f t="shared" si="55"/>
        <v>0</v>
      </c>
      <c r="Z111" s="77">
        <f t="shared" si="55"/>
        <v>0</v>
      </c>
      <c r="AA111" s="77">
        <f t="shared" si="55"/>
        <v>0</v>
      </c>
      <c r="AB111" s="77">
        <f t="shared" si="55"/>
        <v>0</v>
      </c>
      <c r="AC111" s="77">
        <f t="shared" si="55"/>
        <v>0</v>
      </c>
      <c r="AD111" s="77">
        <f t="shared" si="55"/>
        <v>296416.26000000013</v>
      </c>
      <c r="AE111" s="77">
        <f t="shared" si="55"/>
        <v>242722.66000000003</v>
      </c>
      <c r="AF111" s="77">
        <f t="shared" si="55"/>
        <v>252206.49000000008</v>
      </c>
      <c r="AG111" s="77">
        <f t="shared" si="55"/>
        <v>791345.40999999992</v>
      </c>
      <c r="AH111" s="6" t="s">
        <v>31</v>
      </c>
    </row>
    <row r="112" spans="1:34">
      <c r="A112" s="162" t="s">
        <v>1593</v>
      </c>
      <c r="B112" s="155" t="s">
        <v>1594</v>
      </c>
      <c r="C112" s="160">
        <v>0</v>
      </c>
      <c r="D112" s="160">
        <v>0</v>
      </c>
      <c r="E112" s="160">
        <v>0</v>
      </c>
      <c r="F112" s="160">
        <v>0</v>
      </c>
      <c r="G112" s="160">
        <v>0</v>
      </c>
      <c r="H112" s="160">
        <v>0</v>
      </c>
      <c r="I112" s="160">
        <v>0</v>
      </c>
      <c r="J112" s="160">
        <v>0</v>
      </c>
      <c r="K112" s="160">
        <v>0</v>
      </c>
      <c r="L112" s="160">
        <v>0</v>
      </c>
      <c r="M112" s="160">
        <v>0</v>
      </c>
      <c r="N112" s="160">
        <v>0</v>
      </c>
      <c r="O112" s="160">
        <v>0</v>
      </c>
      <c r="AH112" s="6" t="s">
        <v>31</v>
      </c>
    </row>
    <row r="113" spans="1:34">
      <c r="A113" s="162" t="s">
        <v>1595</v>
      </c>
      <c r="B113" s="155" t="s">
        <v>1596</v>
      </c>
      <c r="C113" s="160">
        <v>0</v>
      </c>
      <c r="D113" s="160">
        <v>0</v>
      </c>
      <c r="E113" s="160">
        <v>0</v>
      </c>
      <c r="F113" s="160">
        <v>0</v>
      </c>
      <c r="G113" s="160">
        <v>0</v>
      </c>
      <c r="H113" s="160">
        <v>0</v>
      </c>
      <c r="I113" s="160">
        <v>0</v>
      </c>
      <c r="J113" s="160">
        <v>0</v>
      </c>
      <c r="K113" s="160">
        <v>0</v>
      </c>
      <c r="L113" s="160">
        <v>0</v>
      </c>
      <c r="M113" s="160">
        <v>0</v>
      </c>
      <c r="N113" s="160">
        <v>0</v>
      </c>
      <c r="O113" s="160">
        <v>0</v>
      </c>
      <c r="AH113" s="6" t="s">
        <v>31</v>
      </c>
    </row>
    <row r="114" spans="1:34">
      <c r="A114" s="162" t="s">
        <v>1597</v>
      </c>
      <c r="B114" s="155" t="s">
        <v>1598</v>
      </c>
      <c r="C114" s="160">
        <v>0</v>
      </c>
      <c r="D114" s="160">
        <v>0</v>
      </c>
      <c r="E114" s="160">
        <v>0</v>
      </c>
      <c r="F114" s="160">
        <v>0</v>
      </c>
      <c r="G114" s="160">
        <v>0</v>
      </c>
      <c r="H114" s="160">
        <v>0</v>
      </c>
      <c r="I114" s="160">
        <v>0</v>
      </c>
      <c r="J114" s="160">
        <v>0</v>
      </c>
      <c r="K114" s="160">
        <v>0</v>
      </c>
      <c r="L114" s="160">
        <v>0</v>
      </c>
      <c r="M114" s="160">
        <v>0</v>
      </c>
      <c r="N114" s="160">
        <v>0</v>
      </c>
      <c r="O114" s="160">
        <v>0</v>
      </c>
      <c r="Q114" s="73">
        <v>4</v>
      </c>
      <c r="R114" s="20" t="s">
        <v>1156</v>
      </c>
      <c r="S114" s="20" t="s">
        <v>1210</v>
      </c>
      <c r="U114" s="74">
        <f t="shared" ref="U114:U119" si="56">IF(5 = Q114, C114 * -1, C114)</f>
        <v>0</v>
      </c>
      <c r="V114" s="74">
        <f t="shared" ref="V114:V119" si="57">IF(5 = Q114, D114 * -1, D114)</f>
        <v>0</v>
      </c>
      <c r="W114" s="74">
        <f t="shared" ref="W114:W119" si="58">IF(5 = Q114, E114 * -1, E114)</f>
        <v>0</v>
      </c>
      <c r="X114" s="74">
        <f t="shared" ref="X114:X119" si="59">IF(5 = Q114, F114 * -1, F114)</f>
        <v>0</v>
      </c>
      <c r="Y114" s="74">
        <f t="shared" ref="Y114:Y119" si="60">IF(5 = Q114, G114 * -1, G114)</f>
        <v>0</v>
      </c>
      <c r="Z114" s="74">
        <f t="shared" ref="Z114:Z119" si="61">IF(5 = Q114, H114 * -1, H114)</f>
        <v>0</v>
      </c>
      <c r="AA114" s="74">
        <f t="shared" ref="AA114:AA119" si="62">IF(5 = Q114, I114 * -1, I114)</f>
        <v>0</v>
      </c>
      <c r="AB114" s="74">
        <f t="shared" ref="AB114:AB119" si="63">IF(5 = Q114, J114 * -1, J114)</f>
        <v>0</v>
      </c>
      <c r="AC114" s="74">
        <f t="shared" ref="AC114:AC119" si="64">IF(5 = Q114, K114 * -1, K114)</f>
        <v>0</v>
      </c>
      <c r="AD114" s="74">
        <f t="shared" ref="AD114:AD119" si="65">IF(5 = Q114, L114 * -1, L114)</f>
        <v>0</v>
      </c>
      <c r="AE114" s="74">
        <f t="shared" ref="AE114:AE119" si="66">IF(5 = Q114, M114 * -1, M114)</f>
        <v>0</v>
      </c>
      <c r="AF114" s="74">
        <f t="shared" ref="AF114:AF119" si="67">IF(5 = Q114, N114 * -1, N114)</f>
        <v>0</v>
      </c>
      <c r="AG114" s="74">
        <f t="shared" ref="AG114:AG119" si="68">IF(5 = Q114, O114 * -1, O114)</f>
        <v>0</v>
      </c>
      <c r="AH114" s="6" t="s">
        <v>31</v>
      </c>
    </row>
    <row r="115" spans="1:34">
      <c r="A115" s="162" t="s">
        <v>1599</v>
      </c>
      <c r="B115" s="155" t="s">
        <v>1600</v>
      </c>
      <c r="C115" s="160">
        <v>0</v>
      </c>
      <c r="D115" s="160">
        <v>0</v>
      </c>
      <c r="E115" s="160">
        <v>0</v>
      </c>
      <c r="F115" s="160">
        <v>0</v>
      </c>
      <c r="G115" s="160">
        <v>0</v>
      </c>
      <c r="H115" s="160">
        <v>0</v>
      </c>
      <c r="I115" s="160">
        <v>0</v>
      </c>
      <c r="J115" s="160">
        <v>0</v>
      </c>
      <c r="K115" s="160">
        <v>0</v>
      </c>
      <c r="L115" s="160">
        <v>0</v>
      </c>
      <c r="M115" s="160">
        <v>0</v>
      </c>
      <c r="N115" s="160">
        <v>0</v>
      </c>
      <c r="O115" s="160">
        <v>0</v>
      </c>
      <c r="Q115" s="73">
        <v>4</v>
      </c>
      <c r="R115" s="20" t="s">
        <v>1156</v>
      </c>
      <c r="S115" s="20" t="s">
        <v>1210</v>
      </c>
      <c r="U115" s="74">
        <f t="shared" si="56"/>
        <v>0</v>
      </c>
      <c r="V115" s="74">
        <f t="shared" si="57"/>
        <v>0</v>
      </c>
      <c r="W115" s="74">
        <f t="shared" si="58"/>
        <v>0</v>
      </c>
      <c r="X115" s="74">
        <f t="shared" si="59"/>
        <v>0</v>
      </c>
      <c r="Y115" s="74">
        <f t="shared" si="60"/>
        <v>0</v>
      </c>
      <c r="Z115" s="74">
        <f t="shared" si="61"/>
        <v>0</v>
      </c>
      <c r="AA115" s="74">
        <f t="shared" si="62"/>
        <v>0</v>
      </c>
      <c r="AB115" s="74">
        <f t="shared" si="63"/>
        <v>0</v>
      </c>
      <c r="AC115" s="74">
        <f t="shared" si="64"/>
        <v>0</v>
      </c>
      <c r="AD115" s="74">
        <f t="shared" si="65"/>
        <v>0</v>
      </c>
      <c r="AE115" s="74">
        <f t="shared" si="66"/>
        <v>0</v>
      </c>
      <c r="AF115" s="74">
        <f t="shared" si="67"/>
        <v>0</v>
      </c>
      <c r="AG115" s="74">
        <f t="shared" si="68"/>
        <v>0</v>
      </c>
      <c r="AH115" s="6" t="s">
        <v>31</v>
      </c>
    </row>
    <row r="116" spans="1:34">
      <c r="A116" s="162" t="s">
        <v>1601</v>
      </c>
      <c r="B116" s="155" t="s">
        <v>1602</v>
      </c>
      <c r="C116" s="160">
        <v>0</v>
      </c>
      <c r="D116" s="160">
        <v>0</v>
      </c>
      <c r="E116" s="160">
        <v>0</v>
      </c>
      <c r="F116" s="160">
        <v>0</v>
      </c>
      <c r="G116" s="160">
        <v>0</v>
      </c>
      <c r="H116" s="160">
        <v>0</v>
      </c>
      <c r="I116" s="160">
        <v>0</v>
      </c>
      <c r="J116" s="160">
        <v>0</v>
      </c>
      <c r="K116" s="160">
        <v>0</v>
      </c>
      <c r="L116" s="160">
        <v>0</v>
      </c>
      <c r="M116" s="160">
        <v>0</v>
      </c>
      <c r="N116" s="160">
        <v>0</v>
      </c>
      <c r="O116" s="160">
        <v>0</v>
      </c>
      <c r="Q116" s="73">
        <v>4</v>
      </c>
      <c r="R116" s="20" t="s">
        <v>1156</v>
      </c>
      <c r="S116" s="20" t="s">
        <v>1210</v>
      </c>
      <c r="U116" s="74">
        <f t="shared" si="56"/>
        <v>0</v>
      </c>
      <c r="V116" s="74">
        <f t="shared" si="57"/>
        <v>0</v>
      </c>
      <c r="W116" s="74">
        <f t="shared" si="58"/>
        <v>0</v>
      </c>
      <c r="X116" s="74">
        <f t="shared" si="59"/>
        <v>0</v>
      </c>
      <c r="Y116" s="74">
        <f t="shared" si="60"/>
        <v>0</v>
      </c>
      <c r="Z116" s="74">
        <f t="shared" si="61"/>
        <v>0</v>
      </c>
      <c r="AA116" s="74">
        <f t="shared" si="62"/>
        <v>0</v>
      </c>
      <c r="AB116" s="74">
        <f t="shared" si="63"/>
        <v>0</v>
      </c>
      <c r="AC116" s="74">
        <f t="shared" si="64"/>
        <v>0</v>
      </c>
      <c r="AD116" s="74">
        <f t="shared" si="65"/>
        <v>0</v>
      </c>
      <c r="AE116" s="74">
        <f t="shared" si="66"/>
        <v>0</v>
      </c>
      <c r="AF116" s="74">
        <f t="shared" si="67"/>
        <v>0</v>
      </c>
      <c r="AG116" s="74">
        <f t="shared" si="68"/>
        <v>0</v>
      </c>
      <c r="AH116" s="6" t="s">
        <v>31</v>
      </c>
    </row>
    <row r="117" spans="1:34">
      <c r="A117" s="162" t="s">
        <v>1603</v>
      </c>
      <c r="B117" s="155" t="s">
        <v>1604</v>
      </c>
      <c r="C117" s="160">
        <v>0</v>
      </c>
      <c r="D117" s="160">
        <v>0</v>
      </c>
      <c r="E117" s="160">
        <v>0</v>
      </c>
      <c r="F117" s="160">
        <v>0</v>
      </c>
      <c r="G117" s="160">
        <v>0</v>
      </c>
      <c r="H117" s="160">
        <v>0</v>
      </c>
      <c r="I117" s="160">
        <v>0</v>
      </c>
      <c r="J117" s="160">
        <v>0</v>
      </c>
      <c r="K117" s="160">
        <v>0</v>
      </c>
      <c r="L117" s="160">
        <v>0</v>
      </c>
      <c r="M117" s="160">
        <v>0</v>
      </c>
      <c r="N117" s="160">
        <v>0</v>
      </c>
      <c r="O117" s="160">
        <v>0</v>
      </c>
      <c r="Q117" s="73">
        <v>4</v>
      </c>
      <c r="R117" s="20" t="s">
        <v>1156</v>
      </c>
      <c r="S117" s="20" t="s">
        <v>1210</v>
      </c>
      <c r="U117" s="74">
        <f t="shared" si="56"/>
        <v>0</v>
      </c>
      <c r="V117" s="74">
        <f t="shared" si="57"/>
        <v>0</v>
      </c>
      <c r="W117" s="74">
        <f t="shared" si="58"/>
        <v>0</v>
      </c>
      <c r="X117" s="74">
        <f t="shared" si="59"/>
        <v>0</v>
      </c>
      <c r="Y117" s="74">
        <f t="shared" si="60"/>
        <v>0</v>
      </c>
      <c r="Z117" s="74">
        <f t="shared" si="61"/>
        <v>0</v>
      </c>
      <c r="AA117" s="74">
        <f t="shared" si="62"/>
        <v>0</v>
      </c>
      <c r="AB117" s="74">
        <f t="shared" si="63"/>
        <v>0</v>
      </c>
      <c r="AC117" s="74">
        <f t="shared" si="64"/>
        <v>0</v>
      </c>
      <c r="AD117" s="74">
        <f t="shared" si="65"/>
        <v>0</v>
      </c>
      <c r="AE117" s="74">
        <f t="shared" si="66"/>
        <v>0</v>
      </c>
      <c r="AF117" s="74">
        <f t="shared" si="67"/>
        <v>0</v>
      </c>
      <c r="AG117" s="74">
        <f t="shared" si="68"/>
        <v>0</v>
      </c>
      <c r="AH117" s="6" t="s">
        <v>31</v>
      </c>
    </row>
    <row r="118" spans="1:34">
      <c r="A118" s="162" t="s">
        <v>1605</v>
      </c>
      <c r="B118" s="155" t="s">
        <v>1606</v>
      </c>
      <c r="C118" s="160">
        <v>0</v>
      </c>
      <c r="D118" s="160">
        <v>0</v>
      </c>
      <c r="E118" s="160">
        <v>0</v>
      </c>
      <c r="F118" s="160">
        <v>0</v>
      </c>
      <c r="G118" s="160">
        <v>0</v>
      </c>
      <c r="H118" s="160">
        <v>0</v>
      </c>
      <c r="I118" s="160">
        <v>0</v>
      </c>
      <c r="J118" s="160">
        <v>0</v>
      </c>
      <c r="K118" s="160">
        <v>0</v>
      </c>
      <c r="L118" s="160">
        <v>0</v>
      </c>
      <c r="M118" s="160">
        <v>0</v>
      </c>
      <c r="N118" s="160">
        <v>0</v>
      </c>
      <c r="O118" s="160">
        <v>0</v>
      </c>
      <c r="Q118" s="73">
        <v>4</v>
      </c>
      <c r="R118" s="20" t="s">
        <v>1156</v>
      </c>
      <c r="S118" s="20" t="s">
        <v>1210</v>
      </c>
      <c r="U118" s="74">
        <f t="shared" si="56"/>
        <v>0</v>
      </c>
      <c r="V118" s="74">
        <f t="shared" si="57"/>
        <v>0</v>
      </c>
      <c r="W118" s="74">
        <f t="shared" si="58"/>
        <v>0</v>
      </c>
      <c r="X118" s="74">
        <f t="shared" si="59"/>
        <v>0</v>
      </c>
      <c r="Y118" s="74">
        <f t="shared" si="60"/>
        <v>0</v>
      </c>
      <c r="Z118" s="74">
        <f t="shared" si="61"/>
        <v>0</v>
      </c>
      <c r="AA118" s="74">
        <f t="shared" si="62"/>
        <v>0</v>
      </c>
      <c r="AB118" s="74">
        <f t="shared" si="63"/>
        <v>0</v>
      </c>
      <c r="AC118" s="74">
        <f t="shared" si="64"/>
        <v>0</v>
      </c>
      <c r="AD118" s="74">
        <f t="shared" si="65"/>
        <v>0</v>
      </c>
      <c r="AE118" s="74">
        <f t="shared" si="66"/>
        <v>0</v>
      </c>
      <c r="AF118" s="74">
        <f t="shared" si="67"/>
        <v>0</v>
      </c>
      <c r="AG118" s="74">
        <f t="shared" si="68"/>
        <v>0</v>
      </c>
      <c r="AH118" s="6" t="s">
        <v>31</v>
      </c>
    </row>
    <row r="119" spans="1:34">
      <c r="A119" s="162" t="s">
        <v>1607</v>
      </c>
      <c r="B119" s="155" t="s">
        <v>1608</v>
      </c>
      <c r="C119" s="160">
        <v>0</v>
      </c>
      <c r="D119" s="160">
        <v>0</v>
      </c>
      <c r="E119" s="160">
        <v>0</v>
      </c>
      <c r="F119" s="160">
        <v>0</v>
      </c>
      <c r="G119" s="160">
        <v>0</v>
      </c>
      <c r="H119" s="160">
        <v>0</v>
      </c>
      <c r="I119" s="160">
        <v>0</v>
      </c>
      <c r="J119" s="160">
        <v>0</v>
      </c>
      <c r="K119" s="160">
        <v>0</v>
      </c>
      <c r="L119" s="160">
        <v>0</v>
      </c>
      <c r="M119" s="160">
        <v>0</v>
      </c>
      <c r="N119" s="160">
        <v>0</v>
      </c>
      <c r="O119" s="160">
        <v>0</v>
      </c>
      <c r="Q119" s="73">
        <v>4</v>
      </c>
      <c r="R119" s="20" t="s">
        <v>1156</v>
      </c>
      <c r="S119" s="20" t="s">
        <v>1210</v>
      </c>
      <c r="U119" s="74">
        <f t="shared" si="56"/>
        <v>0</v>
      </c>
      <c r="V119" s="74">
        <f t="shared" si="57"/>
        <v>0</v>
      </c>
      <c r="W119" s="74">
        <f t="shared" si="58"/>
        <v>0</v>
      </c>
      <c r="X119" s="74">
        <f t="shared" si="59"/>
        <v>0</v>
      </c>
      <c r="Y119" s="74">
        <f t="shared" si="60"/>
        <v>0</v>
      </c>
      <c r="Z119" s="74">
        <f t="shared" si="61"/>
        <v>0</v>
      </c>
      <c r="AA119" s="74">
        <f t="shared" si="62"/>
        <v>0</v>
      </c>
      <c r="AB119" s="74">
        <f t="shared" si="63"/>
        <v>0</v>
      </c>
      <c r="AC119" s="74">
        <f t="shared" si="64"/>
        <v>0</v>
      </c>
      <c r="AD119" s="74">
        <f t="shared" si="65"/>
        <v>0</v>
      </c>
      <c r="AE119" s="74">
        <f t="shared" si="66"/>
        <v>0</v>
      </c>
      <c r="AF119" s="74">
        <f t="shared" si="67"/>
        <v>0</v>
      </c>
      <c r="AG119" s="74">
        <f t="shared" si="68"/>
        <v>0</v>
      </c>
      <c r="AH119" s="6" t="s">
        <v>31</v>
      </c>
    </row>
    <row r="120" spans="1:34">
      <c r="A120" s="162" t="s">
        <v>1609</v>
      </c>
      <c r="B120" s="155" t="s">
        <v>1610</v>
      </c>
      <c r="C120" s="160">
        <v>0</v>
      </c>
      <c r="D120" s="160">
        <v>0</v>
      </c>
      <c r="E120" s="160">
        <v>0</v>
      </c>
      <c r="F120" s="160">
        <v>0</v>
      </c>
      <c r="G120" s="160">
        <v>0</v>
      </c>
      <c r="H120" s="160">
        <v>0</v>
      </c>
      <c r="I120" s="160">
        <v>0</v>
      </c>
      <c r="J120" s="160">
        <v>0</v>
      </c>
      <c r="K120" s="160">
        <v>0</v>
      </c>
      <c r="L120" s="160">
        <v>0</v>
      </c>
      <c r="M120" s="160">
        <v>0</v>
      </c>
      <c r="N120" s="160">
        <v>0</v>
      </c>
      <c r="O120" s="160">
        <v>0</v>
      </c>
      <c r="Q120" s="75">
        <v>4</v>
      </c>
      <c r="R120" s="76" t="str">
        <f>R119</f>
        <v>Tides on Westcreek</v>
      </c>
      <c r="S120" s="76" t="str">
        <f>S119</f>
        <v>TOW</v>
      </c>
      <c r="T120" s="75">
        <f>T119</f>
        <v>0</v>
      </c>
      <c r="U120" s="77">
        <f t="shared" ref="U120:AG120" si="69">SUM(U114:U119)</f>
        <v>0</v>
      </c>
      <c r="V120" s="77">
        <f t="shared" si="69"/>
        <v>0</v>
      </c>
      <c r="W120" s="77">
        <f t="shared" si="69"/>
        <v>0</v>
      </c>
      <c r="X120" s="77">
        <f t="shared" si="69"/>
        <v>0</v>
      </c>
      <c r="Y120" s="77">
        <f t="shared" si="69"/>
        <v>0</v>
      </c>
      <c r="Z120" s="77">
        <f t="shared" si="69"/>
        <v>0</v>
      </c>
      <c r="AA120" s="77">
        <f t="shared" si="69"/>
        <v>0</v>
      </c>
      <c r="AB120" s="77">
        <f t="shared" si="69"/>
        <v>0</v>
      </c>
      <c r="AC120" s="77">
        <f t="shared" si="69"/>
        <v>0</v>
      </c>
      <c r="AD120" s="77">
        <f t="shared" si="69"/>
        <v>0</v>
      </c>
      <c r="AE120" s="77">
        <f t="shared" si="69"/>
        <v>0</v>
      </c>
      <c r="AF120" s="77">
        <f t="shared" si="69"/>
        <v>0</v>
      </c>
      <c r="AG120" s="77">
        <f t="shared" si="69"/>
        <v>0</v>
      </c>
      <c r="AH120" s="6" t="s">
        <v>31</v>
      </c>
    </row>
    <row r="121" spans="1:34">
      <c r="A121" s="162" t="s">
        <v>1611</v>
      </c>
      <c r="B121" s="155" t="s">
        <v>1612</v>
      </c>
      <c r="C121" s="160">
        <v>0</v>
      </c>
      <c r="D121" s="160">
        <v>0</v>
      </c>
      <c r="E121" s="160">
        <v>0</v>
      </c>
      <c r="F121" s="160">
        <v>0</v>
      </c>
      <c r="G121" s="160">
        <v>0</v>
      </c>
      <c r="H121" s="160">
        <v>0</v>
      </c>
      <c r="I121" s="160">
        <v>0</v>
      </c>
      <c r="J121" s="160">
        <v>0</v>
      </c>
      <c r="K121" s="160">
        <v>0</v>
      </c>
      <c r="L121" s="160">
        <v>0</v>
      </c>
      <c r="M121" s="160">
        <v>0</v>
      </c>
      <c r="N121" s="160">
        <v>0</v>
      </c>
      <c r="O121" s="160">
        <v>0</v>
      </c>
      <c r="AH121" s="6" t="s">
        <v>31</v>
      </c>
    </row>
    <row r="122" spans="1:34">
      <c r="A122" s="162" t="s">
        <v>1613</v>
      </c>
      <c r="B122" s="155" t="s">
        <v>1614</v>
      </c>
      <c r="C122" s="160">
        <v>0</v>
      </c>
      <c r="D122" s="160">
        <v>0</v>
      </c>
      <c r="E122" s="160">
        <v>0</v>
      </c>
      <c r="F122" s="160">
        <v>0</v>
      </c>
      <c r="G122" s="160">
        <v>0</v>
      </c>
      <c r="H122" s="160">
        <v>0</v>
      </c>
      <c r="I122" s="160">
        <v>0</v>
      </c>
      <c r="J122" s="160">
        <v>0</v>
      </c>
      <c r="K122" s="160">
        <v>0</v>
      </c>
      <c r="L122" s="160">
        <v>0</v>
      </c>
      <c r="M122" s="160">
        <v>0</v>
      </c>
      <c r="N122" s="160">
        <v>0</v>
      </c>
      <c r="O122" s="160">
        <v>0</v>
      </c>
      <c r="Q122" s="75">
        <v>4</v>
      </c>
      <c r="R122" s="76" t="str">
        <f>R119</f>
        <v>Tides on Westcreek</v>
      </c>
      <c r="S122" s="76" t="str">
        <f>S119</f>
        <v>TOW</v>
      </c>
      <c r="T122" s="75">
        <f>T119</f>
        <v>0</v>
      </c>
      <c r="U122" s="77">
        <f t="shared" ref="U122:AG122" si="70">SUM(U10:U19)+SUM(U23:U35)+SUM(U41:U110)+SUM(U114:U119)</f>
        <v>0</v>
      </c>
      <c r="V122" s="77">
        <f t="shared" si="70"/>
        <v>0</v>
      </c>
      <c r="W122" s="77">
        <f t="shared" si="70"/>
        <v>0</v>
      </c>
      <c r="X122" s="77">
        <f t="shared" si="70"/>
        <v>0</v>
      </c>
      <c r="Y122" s="77">
        <f t="shared" si="70"/>
        <v>0</v>
      </c>
      <c r="Z122" s="77">
        <f t="shared" si="70"/>
        <v>0</v>
      </c>
      <c r="AA122" s="77">
        <f t="shared" si="70"/>
        <v>0</v>
      </c>
      <c r="AB122" s="77">
        <f t="shared" si="70"/>
        <v>0</v>
      </c>
      <c r="AC122" s="77">
        <f t="shared" si="70"/>
        <v>0</v>
      </c>
      <c r="AD122" s="77">
        <f t="shared" si="70"/>
        <v>618939.06000000017</v>
      </c>
      <c r="AE122" s="77">
        <f t="shared" si="70"/>
        <v>520906.97000000009</v>
      </c>
      <c r="AF122" s="77">
        <f t="shared" si="70"/>
        <v>533909.75000000012</v>
      </c>
      <c r="AG122" s="77">
        <f t="shared" si="70"/>
        <v>1673755.7799999998</v>
      </c>
      <c r="AH122" s="6" t="s">
        <v>31</v>
      </c>
    </row>
    <row r="123" spans="1:34">
      <c r="A123" s="162" t="s">
        <v>1615</v>
      </c>
      <c r="B123" s="155" t="s">
        <v>1616</v>
      </c>
      <c r="C123" s="160">
        <v>0</v>
      </c>
      <c r="D123" s="160">
        <v>0</v>
      </c>
      <c r="E123" s="160">
        <v>0</v>
      </c>
      <c r="F123" s="160">
        <v>0</v>
      </c>
      <c r="G123" s="160">
        <v>0</v>
      </c>
      <c r="H123" s="160">
        <v>0</v>
      </c>
      <c r="I123" s="160">
        <v>0</v>
      </c>
      <c r="J123" s="160">
        <v>0</v>
      </c>
      <c r="K123" s="160">
        <v>0</v>
      </c>
      <c r="L123" s="160">
        <v>0</v>
      </c>
      <c r="M123" s="160">
        <v>0</v>
      </c>
      <c r="N123" s="160">
        <v>0</v>
      </c>
      <c r="O123" s="160">
        <v>0</v>
      </c>
      <c r="AH123" s="6" t="s">
        <v>31</v>
      </c>
    </row>
    <row r="124" spans="1:34">
      <c r="B124" s="157" t="s">
        <v>1472</v>
      </c>
      <c r="C124" s="161">
        <v>0</v>
      </c>
      <c r="D124" s="161">
        <v>0</v>
      </c>
      <c r="E124" s="161">
        <v>0</v>
      </c>
      <c r="F124" s="161">
        <v>0</v>
      </c>
      <c r="G124" s="161">
        <v>0</v>
      </c>
      <c r="H124" s="161">
        <v>0</v>
      </c>
      <c r="I124" s="161">
        <v>0</v>
      </c>
      <c r="J124" s="161">
        <v>0</v>
      </c>
      <c r="K124" s="161">
        <v>0</v>
      </c>
      <c r="L124" s="161">
        <v>20799.91</v>
      </c>
      <c r="M124" s="161">
        <v>19208.559999999998</v>
      </c>
      <c r="N124" s="161">
        <v>18816.05</v>
      </c>
      <c r="O124" s="161">
        <v>58824.520000000004</v>
      </c>
    </row>
    <row r="126" spans="1:34">
      <c r="B126" s="157" t="s">
        <v>19</v>
      </c>
      <c r="C126" s="161">
        <v>0</v>
      </c>
      <c r="D126" s="161">
        <v>0</v>
      </c>
      <c r="E126" s="161">
        <v>0</v>
      </c>
      <c r="F126" s="161">
        <v>0</v>
      </c>
      <c r="G126" s="161">
        <v>0</v>
      </c>
      <c r="H126" s="161">
        <v>0</v>
      </c>
      <c r="I126" s="161">
        <v>0</v>
      </c>
      <c r="J126" s="161">
        <v>0</v>
      </c>
      <c r="K126" s="161">
        <v>0</v>
      </c>
      <c r="L126" s="161">
        <v>328045.75000000006</v>
      </c>
      <c r="M126" s="161">
        <v>281597.29000000004</v>
      </c>
      <c r="N126" s="161">
        <v>283436.48000000004</v>
      </c>
      <c r="O126" s="161">
        <v>893079.52</v>
      </c>
    </row>
    <row r="127" spans="1:34">
      <c r="Q127" s="73">
        <v>5</v>
      </c>
      <c r="R127" s="20" t="s">
        <v>1156</v>
      </c>
      <c r="S127" s="20" t="s">
        <v>1210</v>
      </c>
      <c r="U127" s="74">
        <f t="shared" ref="U127:U153" si="71">IF(5 = Q127, C127 * -1, C127)</f>
        <v>0</v>
      </c>
      <c r="V127" s="74">
        <f t="shared" ref="V127:V153" si="72">IF(5 = Q127, D127 * -1, D127)</f>
        <v>0</v>
      </c>
      <c r="W127" s="74">
        <f t="shared" ref="W127:W153" si="73">IF(5 = Q127, E127 * -1, E127)</f>
        <v>0</v>
      </c>
      <c r="X127" s="74">
        <f t="shared" ref="X127:X153" si="74">IF(5 = Q127, F127 * -1, F127)</f>
        <v>0</v>
      </c>
      <c r="Y127" s="74">
        <f t="shared" ref="Y127:Y153" si="75">IF(5 = Q127, G127 * -1, G127)</f>
        <v>0</v>
      </c>
      <c r="Z127" s="74">
        <f t="shared" ref="Z127:Z153" si="76">IF(5 = Q127, H127 * -1, H127)</f>
        <v>0</v>
      </c>
      <c r="AA127" s="74">
        <f t="shared" ref="AA127:AA153" si="77">IF(5 = Q127, I127 * -1, I127)</f>
        <v>0</v>
      </c>
      <c r="AB127" s="74">
        <f t="shared" ref="AB127:AB153" si="78">IF(5 = Q127, J127 * -1, J127)</f>
        <v>0</v>
      </c>
      <c r="AC127" s="74">
        <f t="shared" ref="AC127:AC153" si="79">IF(5 = Q127, K127 * -1, K127)</f>
        <v>0</v>
      </c>
      <c r="AD127" s="74">
        <f t="shared" ref="AD127:AD153" si="80">IF(5 = Q127, L127 * -1, L127)</f>
        <v>0</v>
      </c>
      <c r="AE127" s="74">
        <f t="shared" ref="AE127:AE153" si="81">IF(5 = Q127, M127 * -1, M127)</f>
        <v>0</v>
      </c>
      <c r="AF127" s="74">
        <f t="shared" ref="AF127:AF153" si="82">IF(5 = Q127, N127 * -1, N127)</f>
        <v>0</v>
      </c>
      <c r="AG127" s="74">
        <f t="shared" ref="AG127:AG153" si="83">IF(5 = Q127, O127 * -1, O127)</f>
        <v>0</v>
      </c>
    </row>
    <row r="128" spans="1:34">
      <c r="A128" s="157" t="s">
        <v>1617</v>
      </c>
      <c r="B128" s="157"/>
      <c r="C128" s="157"/>
      <c r="D128" s="157"/>
      <c r="E128" s="157"/>
      <c r="F128" s="157"/>
      <c r="G128" s="157"/>
      <c r="H128" s="157"/>
      <c r="I128" s="157"/>
      <c r="J128" s="157"/>
      <c r="K128" s="157"/>
      <c r="L128" s="157"/>
      <c r="M128" s="157"/>
      <c r="N128" s="157"/>
      <c r="O128" s="157"/>
      <c r="Q128" s="73">
        <v>5</v>
      </c>
      <c r="R128" s="20" t="s">
        <v>1156</v>
      </c>
      <c r="S128" s="20" t="s">
        <v>1210</v>
      </c>
      <c r="U128" s="74">
        <f t="shared" si="71"/>
        <v>0</v>
      </c>
      <c r="V128" s="74">
        <f t="shared" si="72"/>
        <v>0</v>
      </c>
      <c r="W128" s="74">
        <f t="shared" si="73"/>
        <v>0</v>
      </c>
      <c r="X128" s="74">
        <f t="shared" si="74"/>
        <v>0</v>
      </c>
      <c r="Y128" s="74">
        <f t="shared" si="75"/>
        <v>0</v>
      </c>
      <c r="Z128" s="74">
        <f t="shared" si="76"/>
        <v>0</v>
      </c>
      <c r="AA128" s="74">
        <f t="shared" si="77"/>
        <v>0</v>
      </c>
      <c r="AB128" s="74">
        <f t="shared" si="78"/>
        <v>0</v>
      </c>
      <c r="AC128" s="74">
        <f t="shared" si="79"/>
        <v>0</v>
      </c>
      <c r="AD128" s="74">
        <f t="shared" si="80"/>
        <v>0</v>
      </c>
      <c r="AE128" s="74">
        <f t="shared" si="81"/>
        <v>0</v>
      </c>
      <c r="AF128" s="74">
        <f t="shared" si="82"/>
        <v>0</v>
      </c>
      <c r="AG128" s="74">
        <f t="shared" si="83"/>
        <v>0</v>
      </c>
    </row>
    <row r="129" spans="1:34">
      <c r="A129" s="158" t="s">
        <v>1618</v>
      </c>
      <c r="B129" s="158"/>
      <c r="C129" s="158"/>
      <c r="D129" s="158"/>
      <c r="E129" s="158"/>
      <c r="F129" s="158"/>
      <c r="G129" s="158"/>
      <c r="H129" s="158"/>
      <c r="I129" s="158"/>
      <c r="J129" s="158"/>
      <c r="K129" s="158"/>
      <c r="L129" s="158"/>
      <c r="M129" s="158"/>
      <c r="N129" s="158"/>
      <c r="O129" s="158"/>
      <c r="Q129" s="73">
        <v>5</v>
      </c>
      <c r="R129" s="20" t="s">
        <v>1156</v>
      </c>
      <c r="S129" s="20" t="s">
        <v>1210</v>
      </c>
      <c r="U129" s="74">
        <f t="shared" si="71"/>
        <v>0</v>
      </c>
      <c r="V129" s="74">
        <f t="shared" si="72"/>
        <v>0</v>
      </c>
      <c r="W129" s="74">
        <f t="shared" si="73"/>
        <v>0</v>
      </c>
      <c r="X129" s="74">
        <f t="shared" si="74"/>
        <v>0</v>
      </c>
      <c r="Y129" s="74">
        <f t="shared" si="75"/>
        <v>0</v>
      </c>
      <c r="Z129" s="74">
        <f t="shared" si="76"/>
        <v>0</v>
      </c>
      <c r="AA129" s="74">
        <f t="shared" si="77"/>
        <v>0</v>
      </c>
      <c r="AB129" s="74">
        <f t="shared" si="78"/>
        <v>0</v>
      </c>
      <c r="AC129" s="74">
        <f t="shared" si="79"/>
        <v>0</v>
      </c>
      <c r="AD129" s="74">
        <f t="shared" si="80"/>
        <v>0</v>
      </c>
      <c r="AE129" s="74">
        <f t="shared" si="81"/>
        <v>0</v>
      </c>
      <c r="AF129" s="74">
        <f t="shared" si="82"/>
        <v>0</v>
      </c>
      <c r="AG129" s="74">
        <f t="shared" si="83"/>
        <v>0</v>
      </c>
    </row>
    <row r="130" spans="1:34">
      <c r="A130" s="159" t="s">
        <v>1619</v>
      </c>
      <c r="B130" s="155" t="s">
        <v>1620</v>
      </c>
      <c r="C130" s="160">
        <v>0</v>
      </c>
      <c r="D130" s="160">
        <v>0</v>
      </c>
      <c r="E130" s="160">
        <v>0</v>
      </c>
      <c r="F130" s="160">
        <v>0</v>
      </c>
      <c r="G130" s="160">
        <v>0</v>
      </c>
      <c r="H130" s="160">
        <v>0</v>
      </c>
      <c r="I130" s="160">
        <v>0</v>
      </c>
      <c r="J130" s="160">
        <v>0</v>
      </c>
      <c r="K130" s="160">
        <v>0</v>
      </c>
      <c r="L130" s="160">
        <v>0</v>
      </c>
      <c r="M130" s="160">
        <v>489</v>
      </c>
      <c r="N130" s="160">
        <v>180.85</v>
      </c>
      <c r="O130" s="160">
        <v>669.85</v>
      </c>
      <c r="Q130" s="73">
        <v>5</v>
      </c>
      <c r="R130" s="20" t="s">
        <v>1156</v>
      </c>
      <c r="S130" s="20" t="s">
        <v>1210</v>
      </c>
      <c r="U130" s="74">
        <f t="shared" si="71"/>
        <v>0</v>
      </c>
      <c r="V130" s="74">
        <f t="shared" si="72"/>
        <v>0</v>
      </c>
      <c r="W130" s="74">
        <f t="shared" si="73"/>
        <v>0</v>
      </c>
      <c r="X130" s="74">
        <f t="shared" si="74"/>
        <v>0</v>
      </c>
      <c r="Y130" s="74">
        <f t="shared" si="75"/>
        <v>0</v>
      </c>
      <c r="Z130" s="74">
        <f t="shared" si="76"/>
        <v>0</v>
      </c>
      <c r="AA130" s="74">
        <f t="shared" si="77"/>
        <v>0</v>
      </c>
      <c r="AB130" s="74">
        <f t="shared" si="78"/>
        <v>0</v>
      </c>
      <c r="AC130" s="74">
        <f t="shared" si="79"/>
        <v>0</v>
      </c>
      <c r="AD130" s="74">
        <f t="shared" si="80"/>
        <v>0</v>
      </c>
      <c r="AE130" s="74">
        <f t="shared" si="81"/>
        <v>-489</v>
      </c>
      <c r="AF130" s="74">
        <f t="shared" si="82"/>
        <v>-180.85</v>
      </c>
      <c r="AG130" s="74">
        <f t="shared" si="83"/>
        <v>-669.85</v>
      </c>
      <c r="AH130" s="6" t="s">
        <v>82</v>
      </c>
    </row>
    <row r="131" spans="1:34">
      <c r="A131" s="159" t="s">
        <v>1621</v>
      </c>
      <c r="B131" s="155" t="s">
        <v>1622</v>
      </c>
      <c r="C131" s="160">
        <v>0</v>
      </c>
      <c r="D131" s="160">
        <v>0</v>
      </c>
      <c r="E131" s="160">
        <v>0</v>
      </c>
      <c r="F131" s="160">
        <v>0</v>
      </c>
      <c r="G131" s="160">
        <v>0</v>
      </c>
      <c r="H131" s="160">
        <v>0</v>
      </c>
      <c r="I131" s="160">
        <v>0</v>
      </c>
      <c r="J131" s="160">
        <v>0</v>
      </c>
      <c r="K131" s="160">
        <v>0</v>
      </c>
      <c r="L131" s="160">
        <v>73.83</v>
      </c>
      <c r="M131" s="160">
        <v>95.68</v>
      </c>
      <c r="N131" s="160">
        <v>114.43</v>
      </c>
      <c r="O131" s="160">
        <v>283.94</v>
      </c>
      <c r="Q131" s="73">
        <v>5</v>
      </c>
      <c r="R131" s="20" t="s">
        <v>1156</v>
      </c>
      <c r="S131" s="20" t="s">
        <v>1210</v>
      </c>
      <c r="U131" s="74">
        <f t="shared" si="71"/>
        <v>0</v>
      </c>
      <c r="V131" s="74">
        <f t="shared" si="72"/>
        <v>0</v>
      </c>
      <c r="W131" s="74">
        <f t="shared" si="73"/>
        <v>0</v>
      </c>
      <c r="X131" s="74">
        <f t="shared" si="74"/>
        <v>0</v>
      </c>
      <c r="Y131" s="74">
        <f t="shared" si="75"/>
        <v>0</v>
      </c>
      <c r="Z131" s="74">
        <f t="shared" si="76"/>
        <v>0</v>
      </c>
      <c r="AA131" s="74">
        <f t="shared" si="77"/>
        <v>0</v>
      </c>
      <c r="AB131" s="74">
        <f t="shared" si="78"/>
        <v>0</v>
      </c>
      <c r="AC131" s="74">
        <f t="shared" si="79"/>
        <v>0</v>
      </c>
      <c r="AD131" s="74">
        <f t="shared" si="80"/>
        <v>-73.83</v>
      </c>
      <c r="AE131" s="74">
        <f t="shared" si="81"/>
        <v>-95.68</v>
      </c>
      <c r="AF131" s="74">
        <f t="shared" si="82"/>
        <v>-114.43</v>
      </c>
      <c r="AG131" s="74">
        <f t="shared" si="83"/>
        <v>-283.94</v>
      </c>
      <c r="AH131" s="6" t="s">
        <v>82</v>
      </c>
    </row>
    <row r="132" spans="1:34">
      <c r="A132" s="159" t="s">
        <v>1623</v>
      </c>
      <c r="B132" s="155" t="s">
        <v>1624</v>
      </c>
      <c r="C132" s="160">
        <v>0</v>
      </c>
      <c r="D132" s="160">
        <v>0</v>
      </c>
      <c r="E132" s="160">
        <v>0</v>
      </c>
      <c r="F132" s="160">
        <v>0</v>
      </c>
      <c r="G132" s="160">
        <v>0</v>
      </c>
      <c r="H132" s="160">
        <v>0</v>
      </c>
      <c r="I132" s="160">
        <v>0</v>
      </c>
      <c r="J132" s="160">
        <v>0</v>
      </c>
      <c r="K132" s="160">
        <v>0</v>
      </c>
      <c r="L132" s="160">
        <v>0</v>
      </c>
      <c r="M132" s="160">
        <v>0</v>
      </c>
      <c r="N132" s="160">
        <v>0</v>
      </c>
      <c r="O132" s="160">
        <v>0</v>
      </c>
      <c r="Q132" s="73">
        <v>5</v>
      </c>
      <c r="R132" s="20" t="s">
        <v>1156</v>
      </c>
      <c r="S132" s="20" t="s">
        <v>1210</v>
      </c>
      <c r="U132" s="74">
        <f t="shared" si="71"/>
        <v>0</v>
      </c>
      <c r="V132" s="74">
        <f t="shared" si="72"/>
        <v>0</v>
      </c>
      <c r="W132" s="74">
        <f t="shared" si="73"/>
        <v>0</v>
      </c>
      <c r="X132" s="74">
        <f t="shared" si="74"/>
        <v>0</v>
      </c>
      <c r="Y132" s="74">
        <f t="shared" si="75"/>
        <v>0</v>
      </c>
      <c r="Z132" s="74">
        <f t="shared" si="76"/>
        <v>0</v>
      </c>
      <c r="AA132" s="74">
        <f t="shared" si="77"/>
        <v>0</v>
      </c>
      <c r="AB132" s="74">
        <f t="shared" si="78"/>
        <v>0</v>
      </c>
      <c r="AC132" s="74">
        <f t="shared" si="79"/>
        <v>0</v>
      </c>
      <c r="AD132" s="74">
        <f t="shared" si="80"/>
        <v>0</v>
      </c>
      <c r="AE132" s="74">
        <f t="shared" si="81"/>
        <v>0</v>
      </c>
      <c r="AF132" s="74">
        <f t="shared" si="82"/>
        <v>0</v>
      </c>
      <c r="AG132" s="74">
        <f t="shared" si="83"/>
        <v>0</v>
      </c>
      <c r="AH132" s="6" t="s">
        <v>51</v>
      </c>
    </row>
    <row r="133" spans="1:34">
      <c r="A133" s="159" t="s">
        <v>1625</v>
      </c>
      <c r="B133" s="155" t="s">
        <v>1626</v>
      </c>
      <c r="C133" s="160">
        <v>0</v>
      </c>
      <c r="D133" s="160">
        <v>0</v>
      </c>
      <c r="E133" s="160">
        <v>0</v>
      </c>
      <c r="F133" s="160">
        <v>0</v>
      </c>
      <c r="G133" s="160">
        <v>0</v>
      </c>
      <c r="H133" s="160">
        <v>0</v>
      </c>
      <c r="I133" s="160">
        <v>0</v>
      </c>
      <c r="J133" s="160">
        <v>0</v>
      </c>
      <c r="K133" s="160">
        <v>0</v>
      </c>
      <c r="L133" s="160">
        <v>0</v>
      </c>
      <c r="M133" s="160">
        <v>0</v>
      </c>
      <c r="N133" s="160">
        <v>0</v>
      </c>
      <c r="O133" s="160">
        <v>0</v>
      </c>
      <c r="Q133" s="73">
        <v>5</v>
      </c>
      <c r="R133" s="20" t="s">
        <v>1156</v>
      </c>
      <c r="S133" s="20" t="s">
        <v>1210</v>
      </c>
      <c r="U133" s="74">
        <f t="shared" si="71"/>
        <v>0</v>
      </c>
      <c r="V133" s="74">
        <f t="shared" si="72"/>
        <v>0</v>
      </c>
      <c r="W133" s="74">
        <f t="shared" si="73"/>
        <v>0</v>
      </c>
      <c r="X133" s="74">
        <f t="shared" si="74"/>
        <v>0</v>
      </c>
      <c r="Y133" s="74">
        <f t="shared" si="75"/>
        <v>0</v>
      </c>
      <c r="Z133" s="74">
        <f t="shared" si="76"/>
        <v>0</v>
      </c>
      <c r="AA133" s="74">
        <f t="shared" si="77"/>
        <v>0</v>
      </c>
      <c r="AB133" s="74">
        <f t="shared" si="78"/>
        <v>0</v>
      </c>
      <c r="AC133" s="74">
        <f t="shared" si="79"/>
        <v>0</v>
      </c>
      <c r="AD133" s="74">
        <f t="shared" si="80"/>
        <v>0</v>
      </c>
      <c r="AE133" s="74">
        <f t="shared" si="81"/>
        <v>0</v>
      </c>
      <c r="AF133" s="74">
        <f t="shared" si="82"/>
        <v>0</v>
      </c>
      <c r="AG133" s="74">
        <f t="shared" si="83"/>
        <v>0</v>
      </c>
      <c r="AH133" s="6" t="s">
        <v>43</v>
      </c>
    </row>
    <row r="134" spans="1:34">
      <c r="A134" s="159" t="s">
        <v>1627</v>
      </c>
      <c r="B134" s="155" t="s">
        <v>1628</v>
      </c>
      <c r="C134" s="160">
        <v>0</v>
      </c>
      <c r="D134" s="160">
        <v>0</v>
      </c>
      <c r="E134" s="160">
        <v>0</v>
      </c>
      <c r="F134" s="160">
        <v>0</v>
      </c>
      <c r="G134" s="160">
        <v>0</v>
      </c>
      <c r="H134" s="160">
        <v>0</v>
      </c>
      <c r="I134" s="160">
        <v>0</v>
      </c>
      <c r="J134" s="160">
        <v>0</v>
      </c>
      <c r="K134" s="160">
        <v>0</v>
      </c>
      <c r="L134" s="160">
        <v>0</v>
      </c>
      <c r="M134" s="160">
        <v>0</v>
      </c>
      <c r="N134" s="160">
        <v>0</v>
      </c>
      <c r="O134" s="160">
        <v>0</v>
      </c>
      <c r="Q134" s="73">
        <v>5</v>
      </c>
      <c r="R134" s="20" t="s">
        <v>1156</v>
      </c>
      <c r="S134" s="20" t="s">
        <v>1210</v>
      </c>
      <c r="U134" s="74">
        <f t="shared" si="71"/>
        <v>0</v>
      </c>
      <c r="V134" s="74">
        <f t="shared" si="72"/>
        <v>0</v>
      </c>
      <c r="W134" s="74">
        <f t="shared" si="73"/>
        <v>0</v>
      </c>
      <c r="X134" s="74">
        <f t="shared" si="74"/>
        <v>0</v>
      </c>
      <c r="Y134" s="74">
        <f t="shared" si="75"/>
        <v>0</v>
      </c>
      <c r="Z134" s="74">
        <f t="shared" si="76"/>
        <v>0</v>
      </c>
      <c r="AA134" s="74">
        <f t="shared" si="77"/>
        <v>0</v>
      </c>
      <c r="AB134" s="74">
        <f t="shared" si="78"/>
        <v>0</v>
      </c>
      <c r="AC134" s="74">
        <f t="shared" si="79"/>
        <v>0</v>
      </c>
      <c r="AD134" s="74">
        <f t="shared" si="80"/>
        <v>0</v>
      </c>
      <c r="AE134" s="74">
        <f t="shared" si="81"/>
        <v>0</v>
      </c>
      <c r="AF134" s="74">
        <f t="shared" si="82"/>
        <v>0</v>
      </c>
      <c r="AG134" s="74">
        <f t="shared" si="83"/>
        <v>0</v>
      </c>
      <c r="AH134" s="6" t="s">
        <v>43</v>
      </c>
    </row>
    <row r="135" spans="1:34">
      <c r="A135" s="159" t="s">
        <v>1629</v>
      </c>
      <c r="B135" s="155" t="s">
        <v>1630</v>
      </c>
      <c r="C135" s="160">
        <v>0</v>
      </c>
      <c r="D135" s="160">
        <v>0</v>
      </c>
      <c r="E135" s="160">
        <v>0</v>
      </c>
      <c r="F135" s="160">
        <v>0</v>
      </c>
      <c r="G135" s="160">
        <v>0</v>
      </c>
      <c r="H135" s="160">
        <v>0</v>
      </c>
      <c r="I135" s="160">
        <v>0</v>
      </c>
      <c r="J135" s="160">
        <v>0</v>
      </c>
      <c r="K135" s="160">
        <v>0</v>
      </c>
      <c r="L135" s="160">
        <v>0</v>
      </c>
      <c r="M135" s="160">
        <v>0</v>
      </c>
      <c r="N135" s="160">
        <v>0</v>
      </c>
      <c r="O135" s="160">
        <v>0</v>
      </c>
      <c r="Q135" s="73">
        <v>5</v>
      </c>
      <c r="R135" s="20" t="s">
        <v>1156</v>
      </c>
      <c r="S135" s="20" t="s">
        <v>1210</v>
      </c>
      <c r="U135" s="74">
        <f t="shared" si="71"/>
        <v>0</v>
      </c>
      <c r="V135" s="74">
        <f t="shared" si="72"/>
        <v>0</v>
      </c>
      <c r="W135" s="74">
        <f t="shared" si="73"/>
        <v>0</v>
      </c>
      <c r="X135" s="74">
        <f t="shared" si="74"/>
        <v>0</v>
      </c>
      <c r="Y135" s="74">
        <f t="shared" si="75"/>
        <v>0</v>
      </c>
      <c r="Z135" s="74">
        <f t="shared" si="76"/>
        <v>0</v>
      </c>
      <c r="AA135" s="74">
        <f t="shared" si="77"/>
        <v>0</v>
      </c>
      <c r="AB135" s="74">
        <f t="shared" si="78"/>
        <v>0</v>
      </c>
      <c r="AC135" s="74">
        <f t="shared" si="79"/>
        <v>0</v>
      </c>
      <c r="AD135" s="74">
        <f t="shared" si="80"/>
        <v>0</v>
      </c>
      <c r="AE135" s="74">
        <f t="shared" si="81"/>
        <v>0</v>
      </c>
      <c r="AF135" s="74">
        <f t="shared" si="82"/>
        <v>0</v>
      </c>
      <c r="AG135" s="74">
        <f t="shared" si="83"/>
        <v>0</v>
      </c>
      <c r="AH135" s="6" t="s">
        <v>43</v>
      </c>
    </row>
    <row r="136" spans="1:34">
      <c r="A136" s="159" t="s">
        <v>1631</v>
      </c>
      <c r="B136" s="155" t="s">
        <v>1632</v>
      </c>
      <c r="C136" s="160">
        <v>0</v>
      </c>
      <c r="D136" s="160">
        <v>0</v>
      </c>
      <c r="E136" s="160">
        <v>0</v>
      </c>
      <c r="F136" s="160">
        <v>0</v>
      </c>
      <c r="G136" s="160">
        <v>0</v>
      </c>
      <c r="H136" s="160">
        <v>0</v>
      </c>
      <c r="I136" s="160">
        <v>0</v>
      </c>
      <c r="J136" s="160">
        <v>0</v>
      </c>
      <c r="K136" s="160">
        <v>0</v>
      </c>
      <c r="L136" s="160">
        <v>0</v>
      </c>
      <c r="M136" s="160">
        <v>0</v>
      </c>
      <c r="N136" s="160">
        <v>0</v>
      </c>
      <c r="O136" s="160">
        <v>0</v>
      </c>
      <c r="Q136" s="73">
        <v>5</v>
      </c>
      <c r="R136" s="20" t="s">
        <v>1156</v>
      </c>
      <c r="S136" s="20" t="s">
        <v>1210</v>
      </c>
      <c r="U136" s="74">
        <f t="shared" si="71"/>
        <v>0</v>
      </c>
      <c r="V136" s="74">
        <f t="shared" si="72"/>
        <v>0</v>
      </c>
      <c r="W136" s="74">
        <f t="shared" si="73"/>
        <v>0</v>
      </c>
      <c r="X136" s="74">
        <f t="shared" si="74"/>
        <v>0</v>
      </c>
      <c r="Y136" s="74">
        <f t="shared" si="75"/>
        <v>0</v>
      </c>
      <c r="Z136" s="74">
        <f t="shared" si="76"/>
        <v>0</v>
      </c>
      <c r="AA136" s="74">
        <f t="shared" si="77"/>
        <v>0</v>
      </c>
      <c r="AB136" s="74">
        <f t="shared" si="78"/>
        <v>0</v>
      </c>
      <c r="AC136" s="74">
        <f t="shared" si="79"/>
        <v>0</v>
      </c>
      <c r="AD136" s="74">
        <f t="shared" si="80"/>
        <v>0</v>
      </c>
      <c r="AE136" s="74">
        <f t="shared" si="81"/>
        <v>0</v>
      </c>
      <c r="AF136" s="74">
        <f t="shared" si="82"/>
        <v>0</v>
      </c>
      <c r="AG136" s="74">
        <f t="shared" si="83"/>
        <v>0</v>
      </c>
      <c r="AH136" s="6" t="s">
        <v>43</v>
      </c>
    </row>
    <row r="137" spans="1:34">
      <c r="A137" s="159" t="s">
        <v>1633</v>
      </c>
      <c r="B137" s="155" t="s">
        <v>1634</v>
      </c>
      <c r="C137" s="160">
        <v>0</v>
      </c>
      <c r="D137" s="160">
        <v>0</v>
      </c>
      <c r="E137" s="160">
        <v>0</v>
      </c>
      <c r="F137" s="160">
        <v>0</v>
      </c>
      <c r="G137" s="160">
        <v>0</v>
      </c>
      <c r="H137" s="160">
        <v>0</v>
      </c>
      <c r="I137" s="160">
        <v>0</v>
      </c>
      <c r="J137" s="160">
        <v>0</v>
      </c>
      <c r="K137" s="160">
        <v>0</v>
      </c>
      <c r="L137" s="160">
        <v>0</v>
      </c>
      <c r="M137" s="160">
        <v>0</v>
      </c>
      <c r="N137" s="160">
        <v>0</v>
      </c>
      <c r="O137" s="160">
        <v>0</v>
      </c>
      <c r="Q137" s="73">
        <v>5</v>
      </c>
      <c r="R137" s="20" t="s">
        <v>1156</v>
      </c>
      <c r="S137" s="20" t="s">
        <v>1210</v>
      </c>
      <c r="U137" s="74">
        <f t="shared" si="71"/>
        <v>0</v>
      </c>
      <c r="V137" s="74">
        <f t="shared" si="72"/>
        <v>0</v>
      </c>
      <c r="W137" s="74">
        <f t="shared" si="73"/>
        <v>0</v>
      </c>
      <c r="X137" s="74">
        <f t="shared" si="74"/>
        <v>0</v>
      </c>
      <c r="Y137" s="74">
        <f t="shared" si="75"/>
        <v>0</v>
      </c>
      <c r="Z137" s="74">
        <f t="shared" si="76"/>
        <v>0</v>
      </c>
      <c r="AA137" s="74">
        <f t="shared" si="77"/>
        <v>0</v>
      </c>
      <c r="AB137" s="74">
        <f t="shared" si="78"/>
        <v>0</v>
      </c>
      <c r="AC137" s="74">
        <f t="shared" si="79"/>
        <v>0</v>
      </c>
      <c r="AD137" s="74">
        <f t="shared" si="80"/>
        <v>0</v>
      </c>
      <c r="AE137" s="74">
        <f t="shared" si="81"/>
        <v>0</v>
      </c>
      <c r="AF137" s="74">
        <f t="shared" si="82"/>
        <v>0</v>
      </c>
      <c r="AG137" s="74">
        <f t="shared" si="83"/>
        <v>0</v>
      </c>
      <c r="AH137" s="6" t="s">
        <v>43</v>
      </c>
    </row>
    <row r="138" spans="1:34">
      <c r="A138" s="159" t="s">
        <v>1635</v>
      </c>
      <c r="B138" s="155" t="s">
        <v>1636</v>
      </c>
      <c r="C138" s="160">
        <v>0</v>
      </c>
      <c r="D138" s="160">
        <v>0</v>
      </c>
      <c r="E138" s="160">
        <v>0</v>
      </c>
      <c r="F138" s="160">
        <v>0</v>
      </c>
      <c r="G138" s="160">
        <v>0</v>
      </c>
      <c r="H138" s="160">
        <v>0</v>
      </c>
      <c r="I138" s="160">
        <v>0</v>
      </c>
      <c r="J138" s="160">
        <v>0</v>
      </c>
      <c r="K138" s="160">
        <v>0</v>
      </c>
      <c r="L138" s="160">
        <v>448.54</v>
      </c>
      <c r="M138" s="160">
        <v>185</v>
      </c>
      <c r="N138" s="160">
        <v>1145.54</v>
      </c>
      <c r="O138" s="160">
        <v>1779.08</v>
      </c>
      <c r="Q138" s="73">
        <v>5</v>
      </c>
      <c r="R138" s="20" t="s">
        <v>1156</v>
      </c>
      <c r="S138" s="20" t="s">
        <v>1210</v>
      </c>
      <c r="U138" s="74">
        <f t="shared" si="71"/>
        <v>0</v>
      </c>
      <c r="V138" s="74">
        <f t="shared" si="72"/>
        <v>0</v>
      </c>
      <c r="W138" s="74">
        <f t="shared" si="73"/>
        <v>0</v>
      </c>
      <c r="X138" s="74">
        <f t="shared" si="74"/>
        <v>0</v>
      </c>
      <c r="Y138" s="74">
        <f t="shared" si="75"/>
        <v>0</v>
      </c>
      <c r="Z138" s="74">
        <f t="shared" si="76"/>
        <v>0</v>
      </c>
      <c r="AA138" s="74">
        <f t="shared" si="77"/>
        <v>0</v>
      </c>
      <c r="AB138" s="74">
        <f t="shared" si="78"/>
        <v>0</v>
      </c>
      <c r="AC138" s="74">
        <f t="shared" si="79"/>
        <v>0</v>
      </c>
      <c r="AD138" s="74">
        <f t="shared" si="80"/>
        <v>-448.54</v>
      </c>
      <c r="AE138" s="74">
        <f t="shared" si="81"/>
        <v>-185</v>
      </c>
      <c r="AF138" s="74">
        <f t="shared" si="82"/>
        <v>-1145.54</v>
      </c>
      <c r="AG138" s="74">
        <f t="shared" si="83"/>
        <v>-1779.08</v>
      </c>
      <c r="AH138" s="6" t="s">
        <v>43</v>
      </c>
    </row>
    <row r="139" spans="1:34">
      <c r="A139" s="159" t="s">
        <v>1637</v>
      </c>
      <c r="B139" s="155" t="s">
        <v>1638</v>
      </c>
      <c r="C139" s="160">
        <v>0</v>
      </c>
      <c r="D139" s="160">
        <v>0</v>
      </c>
      <c r="E139" s="160">
        <v>0</v>
      </c>
      <c r="F139" s="160">
        <v>0</v>
      </c>
      <c r="G139" s="160">
        <v>0</v>
      </c>
      <c r="H139" s="160">
        <v>0</v>
      </c>
      <c r="I139" s="160">
        <v>0</v>
      </c>
      <c r="J139" s="160">
        <v>0</v>
      </c>
      <c r="K139" s="160">
        <v>0</v>
      </c>
      <c r="L139" s="160">
        <v>0</v>
      </c>
      <c r="M139" s="160">
        <v>0</v>
      </c>
      <c r="N139" s="160">
        <v>0</v>
      </c>
      <c r="O139" s="160">
        <v>0</v>
      </c>
      <c r="Q139" s="73">
        <v>5</v>
      </c>
      <c r="R139" s="20" t="s">
        <v>1156</v>
      </c>
      <c r="S139" s="20" t="s">
        <v>1210</v>
      </c>
      <c r="U139" s="74">
        <f t="shared" si="71"/>
        <v>0</v>
      </c>
      <c r="V139" s="74">
        <f t="shared" si="72"/>
        <v>0</v>
      </c>
      <c r="W139" s="74">
        <f t="shared" si="73"/>
        <v>0</v>
      </c>
      <c r="X139" s="74">
        <f t="shared" si="74"/>
        <v>0</v>
      </c>
      <c r="Y139" s="74">
        <f t="shared" si="75"/>
        <v>0</v>
      </c>
      <c r="Z139" s="74">
        <f t="shared" si="76"/>
        <v>0</v>
      </c>
      <c r="AA139" s="74">
        <f t="shared" si="77"/>
        <v>0</v>
      </c>
      <c r="AB139" s="74">
        <f t="shared" si="78"/>
        <v>0</v>
      </c>
      <c r="AC139" s="74">
        <f t="shared" si="79"/>
        <v>0</v>
      </c>
      <c r="AD139" s="74">
        <f t="shared" si="80"/>
        <v>0</v>
      </c>
      <c r="AE139" s="74">
        <f t="shared" si="81"/>
        <v>0</v>
      </c>
      <c r="AF139" s="74">
        <f t="shared" si="82"/>
        <v>0</v>
      </c>
      <c r="AG139" s="74">
        <f t="shared" si="83"/>
        <v>0</v>
      </c>
      <c r="AH139" s="6" t="s">
        <v>43</v>
      </c>
    </row>
    <row r="140" spans="1:34">
      <c r="A140" s="159" t="s">
        <v>1639</v>
      </c>
      <c r="B140" s="155" t="s">
        <v>1640</v>
      </c>
      <c r="C140" s="160">
        <v>0</v>
      </c>
      <c r="D140" s="160">
        <v>0</v>
      </c>
      <c r="E140" s="160">
        <v>0</v>
      </c>
      <c r="F140" s="160">
        <v>0</v>
      </c>
      <c r="G140" s="160">
        <v>0</v>
      </c>
      <c r="H140" s="160">
        <v>0</v>
      </c>
      <c r="I140" s="160">
        <v>0</v>
      </c>
      <c r="J140" s="160">
        <v>0</v>
      </c>
      <c r="K140" s="160">
        <v>0</v>
      </c>
      <c r="L140" s="160">
        <v>0</v>
      </c>
      <c r="M140" s="160">
        <v>0</v>
      </c>
      <c r="N140" s="160">
        <v>0</v>
      </c>
      <c r="O140" s="160">
        <v>0</v>
      </c>
      <c r="Q140" s="73">
        <v>5</v>
      </c>
      <c r="R140" s="20" t="s">
        <v>1156</v>
      </c>
      <c r="S140" s="20" t="s">
        <v>1210</v>
      </c>
      <c r="U140" s="74">
        <f t="shared" si="71"/>
        <v>0</v>
      </c>
      <c r="V140" s="74">
        <f t="shared" si="72"/>
        <v>0</v>
      </c>
      <c r="W140" s="74">
        <f t="shared" si="73"/>
        <v>0</v>
      </c>
      <c r="X140" s="74">
        <f t="shared" si="74"/>
        <v>0</v>
      </c>
      <c r="Y140" s="74">
        <f t="shared" si="75"/>
        <v>0</v>
      </c>
      <c r="Z140" s="74">
        <f t="shared" si="76"/>
        <v>0</v>
      </c>
      <c r="AA140" s="74">
        <f t="shared" si="77"/>
        <v>0</v>
      </c>
      <c r="AB140" s="74">
        <f t="shared" si="78"/>
        <v>0</v>
      </c>
      <c r="AC140" s="74">
        <f t="shared" si="79"/>
        <v>0</v>
      </c>
      <c r="AD140" s="74">
        <f t="shared" si="80"/>
        <v>0</v>
      </c>
      <c r="AE140" s="74">
        <f t="shared" si="81"/>
        <v>0</v>
      </c>
      <c r="AF140" s="74">
        <f t="shared" si="82"/>
        <v>0</v>
      </c>
      <c r="AG140" s="74">
        <f t="shared" si="83"/>
        <v>0</v>
      </c>
      <c r="AH140" s="6" t="s">
        <v>43</v>
      </c>
    </row>
    <row r="141" spans="1:34">
      <c r="A141" s="159" t="s">
        <v>1641</v>
      </c>
      <c r="B141" s="155" t="s">
        <v>1642</v>
      </c>
      <c r="C141" s="160">
        <v>0</v>
      </c>
      <c r="D141" s="160">
        <v>0</v>
      </c>
      <c r="E141" s="160">
        <v>0</v>
      </c>
      <c r="F141" s="160">
        <v>0</v>
      </c>
      <c r="G141" s="160">
        <v>0</v>
      </c>
      <c r="H141" s="160">
        <v>0</v>
      </c>
      <c r="I141" s="160">
        <v>0</v>
      </c>
      <c r="J141" s="160">
        <v>0</v>
      </c>
      <c r="K141" s="160">
        <v>0</v>
      </c>
      <c r="L141" s="160">
        <v>0</v>
      </c>
      <c r="M141" s="160">
        <v>0</v>
      </c>
      <c r="N141" s="160">
        <v>0</v>
      </c>
      <c r="O141" s="160">
        <v>0</v>
      </c>
      <c r="Q141" s="73">
        <v>5</v>
      </c>
      <c r="R141" s="20" t="s">
        <v>1156</v>
      </c>
      <c r="S141" s="20" t="s">
        <v>1210</v>
      </c>
      <c r="U141" s="74">
        <f t="shared" si="71"/>
        <v>0</v>
      </c>
      <c r="V141" s="74">
        <f t="shared" si="72"/>
        <v>0</v>
      </c>
      <c r="W141" s="74">
        <f t="shared" si="73"/>
        <v>0</v>
      </c>
      <c r="X141" s="74">
        <f t="shared" si="74"/>
        <v>0</v>
      </c>
      <c r="Y141" s="74">
        <f t="shared" si="75"/>
        <v>0</v>
      </c>
      <c r="Z141" s="74">
        <f t="shared" si="76"/>
        <v>0</v>
      </c>
      <c r="AA141" s="74">
        <f t="shared" si="77"/>
        <v>0</v>
      </c>
      <c r="AB141" s="74">
        <f t="shared" si="78"/>
        <v>0</v>
      </c>
      <c r="AC141" s="74">
        <f t="shared" si="79"/>
        <v>0</v>
      </c>
      <c r="AD141" s="74">
        <f t="shared" si="80"/>
        <v>0</v>
      </c>
      <c r="AE141" s="74">
        <f t="shared" si="81"/>
        <v>0</v>
      </c>
      <c r="AF141" s="74">
        <f t="shared" si="82"/>
        <v>0</v>
      </c>
      <c r="AG141" s="74">
        <f t="shared" si="83"/>
        <v>0</v>
      </c>
      <c r="AH141" s="6" t="s">
        <v>43</v>
      </c>
    </row>
    <row r="142" spans="1:34">
      <c r="A142" s="159" t="s">
        <v>1643</v>
      </c>
      <c r="B142" s="155" t="s">
        <v>1644</v>
      </c>
      <c r="C142" s="160">
        <v>0</v>
      </c>
      <c r="D142" s="160">
        <v>0</v>
      </c>
      <c r="E142" s="160">
        <v>0</v>
      </c>
      <c r="F142" s="160">
        <v>0</v>
      </c>
      <c r="G142" s="160">
        <v>0</v>
      </c>
      <c r="H142" s="160">
        <v>0</v>
      </c>
      <c r="I142" s="160">
        <v>0</v>
      </c>
      <c r="J142" s="160">
        <v>0</v>
      </c>
      <c r="K142" s="160">
        <v>0</v>
      </c>
      <c r="L142" s="160">
        <v>1221.45</v>
      </c>
      <c r="M142" s="160">
        <v>1164.95</v>
      </c>
      <c r="N142" s="160">
        <v>1445.75</v>
      </c>
      <c r="O142" s="160">
        <v>3832.15</v>
      </c>
      <c r="Q142" s="73">
        <v>5</v>
      </c>
      <c r="R142" s="20" t="s">
        <v>1156</v>
      </c>
      <c r="S142" s="20" t="s">
        <v>1210</v>
      </c>
      <c r="U142" s="74">
        <f t="shared" si="71"/>
        <v>0</v>
      </c>
      <c r="V142" s="74">
        <f t="shared" si="72"/>
        <v>0</v>
      </c>
      <c r="W142" s="74">
        <f t="shared" si="73"/>
        <v>0</v>
      </c>
      <c r="X142" s="74">
        <f t="shared" si="74"/>
        <v>0</v>
      </c>
      <c r="Y142" s="74">
        <f t="shared" si="75"/>
        <v>0</v>
      </c>
      <c r="Z142" s="74">
        <f t="shared" si="76"/>
        <v>0</v>
      </c>
      <c r="AA142" s="74">
        <f t="shared" si="77"/>
        <v>0</v>
      </c>
      <c r="AB142" s="74">
        <f t="shared" si="78"/>
        <v>0</v>
      </c>
      <c r="AC142" s="74">
        <f t="shared" si="79"/>
        <v>0</v>
      </c>
      <c r="AD142" s="74">
        <f t="shared" si="80"/>
        <v>-1221.45</v>
      </c>
      <c r="AE142" s="74">
        <f t="shared" si="81"/>
        <v>-1164.95</v>
      </c>
      <c r="AF142" s="74">
        <f t="shared" si="82"/>
        <v>-1445.75</v>
      </c>
      <c r="AG142" s="74">
        <f t="shared" si="83"/>
        <v>-3832.15</v>
      </c>
      <c r="AH142" s="6" t="s">
        <v>43</v>
      </c>
    </row>
    <row r="143" spans="1:34">
      <c r="A143" s="159" t="s">
        <v>1645</v>
      </c>
      <c r="B143" s="155" t="s">
        <v>1646</v>
      </c>
      <c r="C143" s="160">
        <v>0</v>
      </c>
      <c r="D143" s="160">
        <v>0</v>
      </c>
      <c r="E143" s="160">
        <v>0</v>
      </c>
      <c r="F143" s="160">
        <v>0</v>
      </c>
      <c r="G143" s="160">
        <v>0</v>
      </c>
      <c r="H143" s="160">
        <v>0</v>
      </c>
      <c r="I143" s="160">
        <v>0</v>
      </c>
      <c r="J143" s="160">
        <v>0</v>
      </c>
      <c r="K143" s="160">
        <v>0</v>
      </c>
      <c r="L143" s="160">
        <v>0</v>
      </c>
      <c r="M143" s="160">
        <v>0</v>
      </c>
      <c r="N143" s="160">
        <v>0</v>
      </c>
      <c r="O143" s="160">
        <v>0</v>
      </c>
      <c r="Q143" s="73">
        <v>5</v>
      </c>
      <c r="R143" s="20" t="s">
        <v>1156</v>
      </c>
      <c r="S143" s="20" t="s">
        <v>1210</v>
      </c>
      <c r="U143" s="74">
        <f t="shared" si="71"/>
        <v>0</v>
      </c>
      <c r="V143" s="74">
        <f t="shared" si="72"/>
        <v>0</v>
      </c>
      <c r="W143" s="74">
        <f t="shared" si="73"/>
        <v>0</v>
      </c>
      <c r="X143" s="74">
        <f t="shared" si="74"/>
        <v>0</v>
      </c>
      <c r="Y143" s="74">
        <f t="shared" si="75"/>
        <v>0</v>
      </c>
      <c r="Z143" s="74">
        <f t="shared" si="76"/>
        <v>0</v>
      </c>
      <c r="AA143" s="74">
        <f t="shared" si="77"/>
        <v>0</v>
      </c>
      <c r="AB143" s="74">
        <f t="shared" si="78"/>
        <v>0</v>
      </c>
      <c r="AC143" s="74">
        <f t="shared" si="79"/>
        <v>0</v>
      </c>
      <c r="AD143" s="74">
        <f t="shared" si="80"/>
        <v>0</v>
      </c>
      <c r="AE143" s="74">
        <f t="shared" si="81"/>
        <v>0</v>
      </c>
      <c r="AF143" s="74">
        <f t="shared" si="82"/>
        <v>0</v>
      </c>
      <c r="AG143" s="74">
        <f t="shared" si="83"/>
        <v>0</v>
      </c>
      <c r="AH143" s="6" t="s">
        <v>43</v>
      </c>
    </row>
    <row r="144" spans="1:34">
      <c r="A144" s="159" t="s">
        <v>1647</v>
      </c>
      <c r="B144" s="155" t="s">
        <v>1648</v>
      </c>
      <c r="C144" s="160">
        <v>0</v>
      </c>
      <c r="D144" s="160">
        <v>0</v>
      </c>
      <c r="E144" s="160">
        <v>0</v>
      </c>
      <c r="F144" s="160">
        <v>0</v>
      </c>
      <c r="G144" s="160">
        <v>0</v>
      </c>
      <c r="H144" s="160">
        <v>0</v>
      </c>
      <c r="I144" s="160">
        <v>0</v>
      </c>
      <c r="J144" s="160">
        <v>0</v>
      </c>
      <c r="K144" s="160">
        <v>0</v>
      </c>
      <c r="L144" s="160">
        <v>0</v>
      </c>
      <c r="M144" s="160">
        <v>0</v>
      </c>
      <c r="N144" s="160">
        <v>0</v>
      </c>
      <c r="O144" s="160">
        <v>0</v>
      </c>
      <c r="Q144" s="73">
        <v>5</v>
      </c>
      <c r="R144" s="20" t="s">
        <v>1156</v>
      </c>
      <c r="S144" s="20" t="s">
        <v>1210</v>
      </c>
      <c r="U144" s="74">
        <f t="shared" si="71"/>
        <v>0</v>
      </c>
      <c r="V144" s="74">
        <f t="shared" si="72"/>
        <v>0</v>
      </c>
      <c r="W144" s="74">
        <f t="shared" si="73"/>
        <v>0</v>
      </c>
      <c r="X144" s="74">
        <f t="shared" si="74"/>
        <v>0</v>
      </c>
      <c r="Y144" s="74">
        <f t="shared" si="75"/>
        <v>0</v>
      </c>
      <c r="Z144" s="74">
        <f t="shared" si="76"/>
        <v>0</v>
      </c>
      <c r="AA144" s="74">
        <f t="shared" si="77"/>
        <v>0</v>
      </c>
      <c r="AB144" s="74">
        <f t="shared" si="78"/>
        <v>0</v>
      </c>
      <c r="AC144" s="74">
        <f t="shared" si="79"/>
        <v>0</v>
      </c>
      <c r="AD144" s="74">
        <f t="shared" si="80"/>
        <v>0</v>
      </c>
      <c r="AE144" s="74">
        <f t="shared" si="81"/>
        <v>0</v>
      </c>
      <c r="AF144" s="74">
        <f t="shared" si="82"/>
        <v>0</v>
      </c>
      <c r="AG144" s="74">
        <f t="shared" si="83"/>
        <v>0</v>
      </c>
      <c r="AH144" s="6" t="s">
        <v>43</v>
      </c>
    </row>
    <row r="145" spans="1:34">
      <c r="A145" s="159" t="s">
        <v>1649</v>
      </c>
      <c r="B145" s="155" t="s">
        <v>1650</v>
      </c>
      <c r="C145" s="160">
        <v>0</v>
      </c>
      <c r="D145" s="160">
        <v>0</v>
      </c>
      <c r="E145" s="160">
        <v>0</v>
      </c>
      <c r="F145" s="160">
        <v>0</v>
      </c>
      <c r="G145" s="160">
        <v>0</v>
      </c>
      <c r="H145" s="160">
        <v>0</v>
      </c>
      <c r="I145" s="160">
        <v>0</v>
      </c>
      <c r="J145" s="160">
        <v>0</v>
      </c>
      <c r="K145" s="160">
        <v>0</v>
      </c>
      <c r="L145" s="160">
        <v>0</v>
      </c>
      <c r="M145" s="160">
        <v>0</v>
      </c>
      <c r="N145" s="160">
        <v>0</v>
      </c>
      <c r="O145" s="160">
        <v>0</v>
      </c>
      <c r="Q145" s="73">
        <v>5</v>
      </c>
      <c r="R145" s="20" t="s">
        <v>1156</v>
      </c>
      <c r="S145" s="20" t="s">
        <v>1210</v>
      </c>
      <c r="U145" s="74">
        <f t="shared" si="71"/>
        <v>0</v>
      </c>
      <c r="V145" s="74">
        <f t="shared" si="72"/>
        <v>0</v>
      </c>
      <c r="W145" s="74">
        <f t="shared" si="73"/>
        <v>0</v>
      </c>
      <c r="X145" s="74">
        <f t="shared" si="74"/>
        <v>0</v>
      </c>
      <c r="Y145" s="74">
        <f t="shared" si="75"/>
        <v>0</v>
      </c>
      <c r="Z145" s="74">
        <f t="shared" si="76"/>
        <v>0</v>
      </c>
      <c r="AA145" s="74">
        <f t="shared" si="77"/>
        <v>0</v>
      </c>
      <c r="AB145" s="74">
        <f t="shared" si="78"/>
        <v>0</v>
      </c>
      <c r="AC145" s="74">
        <f t="shared" si="79"/>
        <v>0</v>
      </c>
      <c r="AD145" s="74">
        <f t="shared" si="80"/>
        <v>0</v>
      </c>
      <c r="AE145" s="74">
        <f t="shared" si="81"/>
        <v>0</v>
      </c>
      <c r="AF145" s="74">
        <f t="shared" si="82"/>
        <v>0</v>
      </c>
      <c r="AG145" s="74">
        <f t="shared" si="83"/>
        <v>0</v>
      </c>
      <c r="AH145" s="6" t="s">
        <v>43</v>
      </c>
    </row>
    <row r="146" spans="1:34">
      <c r="A146" s="159" t="s">
        <v>1651</v>
      </c>
      <c r="B146" s="155" t="s">
        <v>1652</v>
      </c>
      <c r="C146" s="160">
        <v>0</v>
      </c>
      <c r="D146" s="160">
        <v>0</v>
      </c>
      <c r="E146" s="160">
        <v>0</v>
      </c>
      <c r="F146" s="160">
        <v>0</v>
      </c>
      <c r="G146" s="160">
        <v>0</v>
      </c>
      <c r="H146" s="160">
        <v>0</v>
      </c>
      <c r="I146" s="160">
        <v>0</v>
      </c>
      <c r="J146" s="160">
        <v>0</v>
      </c>
      <c r="K146" s="160">
        <v>0</v>
      </c>
      <c r="L146" s="160">
        <v>0</v>
      </c>
      <c r="M146" s="160">
        <v>0</v>
      </c>
      <c r="N146" s="160">
        <v>0</v>
      </c>
      <c r="O146" s="160">
        <v>0</v>
      </c>
      <c r="Q146" s="73">
        <v>5</v>
      </c>
      <c r="R146" s="20" t="s">
        <v>1156</v>
      </c>
      <c r="S146" s="20" t="s">
        <v>1210</v>
      </c>
      <c r="U146" s="74">
        <f t="shared" si="71"/>
        <v>0</v>
      </c>
      <c r="V146" s="74">
        <f t="shared" si="72"/>
        <v>0</v>
      </c>
      <c r="W146" s="74">
        <f t="shared" si="73"/>
        <v>0</v>
      </c>
      <c r="X146" s="74">
        <f t="shared" si="74"/>
        <v>0</v>
      </c>
      <c r="Y146" s="74">
        <f t="shared" si="75"/>
        <v>0</v>
      </c>
      <c r="Z146" s="74">
        <f t="shared" si="76"/>
        <v>0</v>
      </c>
      <c r="AA146" s="74">
        <f t="shared" si="77"/>
        <v>0</v>
      </c>
      <c r="AB146" s="74">
        <f t="shared" si="78"/>
        <v>0</v>
      </c>
      <c r="AC146" s="74">
        <f t="shared" si="79"/>
        <v>0</v>
      </c>
      <c r="AD146" s="74">
        <f t="shared" si="80"/>
        <v>0</v>
      </c>
      <c r="AE146" s="74">
        <f t="shared" si="81"/>
        <v>0</v>
      </c>
      <c r="AF146" s="74">
        <f t="shared" si="82"/>
        <v>0</v>
      </c>
      <c r="AG146" s="74">
        <f t="shared" si="83"/>
        <v>0</v>
      </c>
      <c r="AH146" s="6" t="s">
        <v>43</v>
      </c>
    </row>
    <row r="147" spans="1:34">
      <c r="A147" s="159" t="s">
        <v>1653</v>
      </c>
      <c r="B147" s="155" t="s">
        <v>1654</v>
      </c>
      <c r="C147" s="160">
        <v>0</v>
      </c>
      <c r="D147" s="160">
        <v>0</v>
      </c>
      <c r="E147" s="160">
        <v>0</v>
      </c>
      <c r="F147" s="160">
        <v>0</v>
      </c>
      <c r="G147" s="160">
        <v>0</v>
      </c>
      <c r="H147" s="160">
        <v>0</v>
      </c>
      <c r="I147" s="160">
        <v>0</v>
      </c>
      <c r="J147" s="160">
        <v>0</v>
      </c>
      <c r="K147" s="160">
        <v>0</v>
      </c>
      <c r="L147" s="160">
        <v>0</v>
      </c>
      <c r="M147" s="160">
        <v>0</v>
      </c>
      <c r="N147" s="160">
        <v>0</v>
      </c>
      <c r="O147" s="160">
        <v>0</v>
      </c>
      <c r="Q147" s="73">
        <v>5</v>
      </c>
      <c r="R147" s="20" t="s">
        <v>1156</v>
      </c>
      <c r="S147" s="20" t="s">
        <v>1210</v>
      </c>
      <c r="U147" s="74">
        <f t="shared" si="71"/>
        <v>0</v>
      </c>
      <c r="V147" s="74">
        <f t="shared" si="72"/>
        <v>0</v>
      </c>
      <c r="W147" s="74">
        <f t="shared" si="73"/>
        <v>0</v>
      </c>
      <c r="X147" s="74">
        <f t="shared" si="74"/>
        <v>0</v>
      </c>
      <c r="Y147" s="74">
        <f t="shared" si="75"/>
        <v>0</v>
      </c>
      <c r="Z147" s="74">
        <f t="shared" si="76"/>
        <v>0</v>
      </c>
      <c r="AA147" s="74">
        <f t="shared" si="77"/>
        <v>0</v>
      </c>
      <c r="AB147" s="74">
        <f t="shared" si="78"/>
        <v>0</v>
      </c>
      <c r="AC147" s="74">
        <f t="shared" si="79"/>
        <v>0</v>
      </c>
      <c r="AD147" s="74">
        <f t="shared" si="80"/>
        <v>0</v>
      </c>
      <c r="AE147" s="74">
        <f t="shared" si="81"/>
        <v>0</v>
      </c>
      <c r="AF147" s="74">
        <f t="shared" si="82"/>
        <v>0</v>
      </c>
      <c r="AG147" s="74">
        <f t="shared" si="83"/>
        <v>0</v>
      </c>
      <c r="AH147" s="6" t="s">
        <v>43</v>
      </c>
    </row>
    <row r="148" spans="1:34">
      <c r="A148" s="159" t="s">
        <v>1655</v>
      </c>
      <c r="B148" s="155" t="s">
        <v>1656</v>
      </c>
      <c r="C148" s="160">
        <v>0</v>
      </c>
      <c r="D148" s="160">
        <v>0</v>
      </c>
      <c r="E148" s="160">
        <v>0</v>
      </c>
      <c r="F148" s="160">
        <v>0</v>
      </c>
      <c r="G148" s="160">
        <v>0</v>
      </c>
      <c r="H148" s="160">
        <v>0</v>
      </c>
      <c r="I148" s="160">
        <v>0</v>
      </c>
      <c r="J148" s="160">
        <v>0</v>
      </c>
      <c r="K148" s="160">
        <v>0</v>
      </c>
      <c r="L148" s="160">
        <v>0</v>
      </c>
      <c r="M148" s="160">
        <v>0</v>
      </c>
      <c r="N148" s="160">
        <v>0</v>
      </c>
      <c r="O148" s="160">
        <v>0</v>
      </c>
      <c r="Q148" s="73">
        <v>5</v>
      </c>
      <c r="R148" s="20" t="s">
        <v>1156</v>
      </c>
      <c r="S148" s="20" t="s">
        <v>1210</v>
      </c>
      <c r="U148" s="74">
        <f t="shared" si="71"/>
        <v>0</v>
      </c>
      <c r="V148" s="74">
        <f t="shared" si="72"/>
        <v>0</v>
      </c>
      <c r="W148" s="74">
        <f t="shared" si="73"/>
        <v>0</v>
      </c>
      <c r="X148" s="74">
        <f t="shared" si="74"/>
        <v>0</v>
      </c>
      <c r="Y148" s="74">
        <f t="shared" si="75"/>
        <v>0</v>
      </c>
      <c r="Z148" s="74">
        <f t="shared" si="76"/>
        <v>0</v>
      </c>
      <c r="AA148" s="74">
        <f t="shared" si="77"/>
        <v>0</v>
      </c>
      <c r="AB148" s="74">
        <f t="shared" si="78"/>
        <v>0</v>
      </c>
      <c r="AC148" s="74">
        <f t="shared" si="79"/>
        <v>0</v>
      </c>
      <c r="AD148" s="74">
        <f t="shared" si="80"/>
        <v>0</v>
      </c>
      <c r="AE148" s="74">
        <f t="shared" si="81"/>
        <v>0</v>
      </c>
      <c r="AF148" s="74">
        <f t="shared" si="82"/>
        <v>0</v>
      </c>
      <c r="AG148" s="74">
        <f t="shared" si="83"/>
        <v>0</v>
      </c>
      <c r="AH148" s="6" t="s">
        <v>43</v>
      </c>
    </row>
    <row r="149" spans="1:34">
      <c r="A149" s="159" t="s">
        <v>1657</v>
      </c>
      <c r="B149" s="155" t="s">
        <v>1522</v>
      </c>
      <c r="C149" s="160">
        <v>0</v>
      </c>
      <c r="D149" s="160">
        <v>0</v>
      </c>
      <c r="E149" s="160">
        <v>0</v>
      </c>
      <c r="F149" s="160">
        <v>0</v>
      </c>
      <c r="G149" s="160">
        <v>0</v>
      </c>
      <c r="H149" s="160">
        <v>0</v>
      </c>
      <c r="I149" s="160">
        <v>0</v>
      </c>
      <c r="J149" s="160">
        <v>0</v>
      </c>
      <c r="K149" s="160">
        <v>0</v>
      </c>
      <c r="L149" s="160">
        <v>3016.2</v>
      </c>
      <c r="M149" s="160">
        <v>1480.68</v>
      </c>
      <c r="N149" s="160">
        <v>1508.1</v>
      </c>
      <c r="O149" s="160">
        <v>6004.98</v>
      </c>
      <c r="Q149" s="73">
        <v>5</v>
      </c>
      <c r="R149" s="20" t="s">
        <v>1156</v>
      </c>
      <c r="S149" s="20" t="s">
        <v>1210</v>
      </c>
      <c r="U149" s="74">
        <f t="shared" si="71"/>
        <v>0</v>
      </c>
      <c r="V149" s="74">
        <f t="shared" si="72"/>
        <v>0</v>
      </c>
      <c r="W149" s="74">
        <f t="shared" si="73"/>
        <v>0</v>
      </c>
      <c r="X149" s="74">
        <f t="shared" si="74"/>
        <v>0</v>
      </c>
      <c r="Y149" s="74">
        <f t="shared" si="75"/>
        <v>0</v>
      </c>
      <c r="Z149" s="74">
        <f t="shared" si="76"/>
        <v>0</v>
      </c>
      <c r="AA149" s="74">
        <f t="shared" si="77"/>
        <v>0</v>
      </c>
      <c r="AB149" s="74">
        <f t="shared" si="78"/>
        <v>0</v>
      </c>
      <c r="AC149" s="74">
        <f t="shared" si="79"/>
        <v>0</v>
      </c>
      <c r="AD149" s="74">
        <f t="shared" si="80"/>
        <v>-3016.2</v>
      </c>
      <c r="AE149" s="74">
        <f t="shared" si="81"/>
        <v>-1480.68</v>
      </c>
      <c r="AF149" s="74">
        <f t="shared" si="82"/>
        <v>-1508.1</v>
      </c>
      <c r="AG149" s="74">
        <f t="shared" si="83"/>
        <v>-6004.98</v>
      </c>
      <c r="AH149" s="6" t="s">
        <v>43</v>
      </c>
    </row>
    <row r="150" spans="1:34">
      <c r="A150" s="159" t="s">
        <v>1658</v>
      </c>
      <c r="B150" s="155" t="s">
        <v>1659</v>
      </c>
      <c r="C150" s="160">
        <v>0</v>
      </c>
      <c r="D150" s="160">
        <v>0</v>
      </c>
      <c r="E150" s="160">
        <v>0</v>
      </c>
      <c r="F150" s="160">
        <v>0</v>
      </c>
      <c r="G150" s="160">
        <v>0</v>
      </c>
      <c r="H150" s="160">
        <v>0</v>
      </c>
      <c r="I150" s="160">
        <v>0</v>
      </c>
      <c r="J150" s="160">
        <v>0</v>
      </c>
      <c r="K150" s="160">
        <v>0</v>
      </c>
      <c r="L150" s="160">
        <v>0</v>
      </c>
      <c r="M150" s="160">
        <v>0</v>
      </c>
      <c r="N150" s="160">
        <v>0</v>
      </c>
      <c r="O150" s="160">
        <v>0</v>
      </c>
      <c r="Q150" s="73">
        <v>5</v>
      </c>
      <c r="R150" s="20" t="s">
        <v>1156</v>
      </c>
      <c r="S150" s="20" t="s">
        <v>1210</v>
      </c>
      <c r="U150" s="74">
        <f t="shared" si="71"/>
        <v>0</v>
      </c>
      <c r="V150" s="74">
        <f t="shared" si="72"/>
        <v>0</v>
      </c>
      <c r="W150" s="74">
        <f t="shared" si="73"/>
        <v>0</v>
      </c>
      <c r="X150" s="74">
        <f t="shared" si="74"/>
        <v>0</v>
      </c>
      <c r="Y150" s="74">
        <f t="shared" si="75"/>
        <v>0</v>
      </c>
      <c r="Z150" s="74">
        <f t="shared" si="76"/>
        <v>0</v>
      </c>
      <c r="AA150" s="74">
        <f t="shared" si="77"/>
        <v>0</v>
      </c>
      <c r="AB150" s="74">
        <f t="shared" si="78"/>
        <v>0</v>
      </c>
      <c r="AC150" s="74">
        <f t="shared" si="79"/>
        <v>0</v>
      </c>
      <c r="AD150" s="74">
        <f t="shared" si="80"/>
        <v>0</v>
      </c>
      <c r="AE150" s="74">
        <f t="shared" si="81"/>
        <v>0</v>
      </c>
      <c r="AF150" s="74">
        <f t="shared" si="82"/>
        <v>0</v>
      </c>
      <c r="AG150" s="74">
        <f t="shared" si="83"/>
        <v>0</v>
      </c>
      <c r="AH150" s="6" t="s">
        <v>43</v>
      </c>
    </row>
    <row r="151" spans="1:34">
      <c r="A151" s="159" t="s">
        <v>1660</v>
      </c>
      <c r="B151" s="155" t="s">
        <v>1661</v>
      </c>
      <c r="C151" s="160">
        <v>0</v>
      </c>
      <c r="D151" s="160">
        <v>0</v>
      </c>
      <c r="E151" s="160">
        <v>0</v>
      </c>
      <c r="F151" s="160">
        <v>0</v>
      </c>
      <c r="G151" s="160">
        <v>0</v>
      </c>
      <c r="H151" s="160">
        <v>0</v>
      </c>
      <c r="I151" s="160">
        <v>0</v>
      </c>
      <c r="J151" s="160">
        <v>0</v>
      </c>
      <c r="K151" s="160">
        <v>0</v>
      </c>
      <c r="L151" s="160">
        <v>0</v>
      </c>
      <c r="M151" s="160">
        <v>0</v>
      </c>
      <c r="N151" s="160">
        <v>0</v>
      </c>
      <c r="O151" s="160">
        <v>0</v>
      </c>
      <c r="Q151" s="73">
        <v>5</v>
      </c>
      <c r="R151" s="20" t="s">
        <v>1156</v>
      </c>
      <c r="S151" s="20" t="s">
        <v>1210</v>
      </c>
      <c r="U151" s="74">
        <f t="shared" si="71"/>
        <v>0</v>
      </c>
      <c r="V151" s="74">
        <f t="shared" si="72"/>
        <v>0</v>
      </c>
      <c r="W151" s="74">
        <f t="shared" si="73"/>
        <v>0</v>
      </c>
      <c r="X151" s="74">
        <f t="shared" si="74"/>
        <v>0</v>
      </c>
      <c r="Y151" s="74">
        <f t="shared" si="75"/>
        <v>0</v>
      </c>
      <c r="Z151" s="74">
        <f t="shared" si="76"/>
        <v>0</v>
      </c>
      <c r="AA151" s="74">
        <f t="shared" si="77"/>
        <v>0</v>
      </c>
      <c r="AB151" s="74">
        <f t="shared" si="78"/>
        <v>0</v>
      </c>
      <c r="AC151" s="74">
        <f t="shared" si="79"/>
        <v>0</v>
      </c>
      <c r="AD151" s="74">
        <f t="shared" si="80"/>
        <v>0</v>
      </c>
      <c r="AE151" s="74">
        <f t="shared" si="81"/>
        <v>0</v>
      </c>
      <c r="AF151" s="74">
        <f t="shared" si="82"/>
        <v>0</v>
      </c>
      <c r="AG151" s="74">
        <f t="shared" si="83"/>
        <v>0</v>
      </c>
      <c r="AH151" s="6" t="s">
        <v>43</v>
      </c>
    </row>
    <row r="152" spans="1:34">
      <c r="A152" s="159" t="s">
        <v>1662</v>
      </c>
      <c r="B152" s="155" t="s">
        <v>83</v>
      </c>
      <c r="C152" s="160">
        <v>0</v>
      </c>
      <c r="D152" s="160">
        <v>0</v>
      </c>
      <c r="E152" s="160">
        <v>0</v>
      </c>
      <c r="F152" s="160">
        <v>0</v>
      </c>
      <c r="G152" s="160">
        <v>0</v>
      </c>
      <c r="H152" s="160">
        <v>0</v>
      </c>
      <c r="I152" s="160">
        <v>0</v>
      </c>
      <c r="J152" s="160">
        <v>0</v>
      </c>
      <c r="K152" s="160">
        <v>0</v>
      </c>
      <c r="L152" s="160">
        <v>0</v>
      </c>
      <c r="M152" s="160">
        <v>0</v>
      </c>
      <c r="N152" s="160">
        <v>0</v>
      </c>
      <c r="O152" s="160">
        <v>0</v>
      </c>
      <c r="Q152" s="73">
        <v>5</v>
      </c>
      <c r="R152" s="20" t="s">
        <v>1156</v>
      </c>
      <c r="S152" s="20" t="s">
        <v>1210</v>
      </c>
      <c r="U152" s="74">
        <f t="shared" si="71"/>
        <v>0</v>
      </c>
      <c r="V152" s="74">
        <f t="shared" si="72"/>
        <v>0</v>
      </c>
      <c r="W152" s="74">
        <f t="shared" si="73"/>
        <v>0</v>
      </c>
      <c r="X152" s="74">
        <f t="shared" si="74"/>
        <v>0</v>
      </c>
      <c r="Y152" s="74">
        <f t="shared" si="75"/>
        <v>0</v>
      </c>
      <c r="Z152" s="74">
        <f t="shared" si="76"/>
        <v>0</v>
      </c>
      <c r="AA152" s="74">
        <f t="shared" si="77"/>
        <v>0</v>
      </c>
      <c r="AB152" s="74">
        <f t="shared" si="78"/>
        <v>0</v>
      </c>
      <c r="AC152" s="74">
        <f t="shared" si="79"/>
        <v>0</v>
      </c>
      <c r="AD152" s="74">
        <f t="shared" si="80"/>
        <v>0</v>
      </c>
      <c r="AE152" s="74">
        <f t="shared" si="81"/>
        <v>0</v>
      </c>
      <c r="AF152" s="74">
        <f t="shared" si="82"/>
        <v>0</v>
      </c>
      <c r="AG152" s="74">
        <f t="shared" si="83"/>
        <v>0</v>
      </c>
      <c r="AH152" s="6" t="s">
        <v>43</v>
      </c>
    </row>
    <row r="153" spans="1:34">
      <c r="A153" s="159" t="s">
        <v>1663</v>
      </c>
      <c r="B153" s="155" t="s">
        <v>1664</v>
      </c>
      <c r="C153" s="160">
        <v>0</v>
      </c>
      <c r="D153" s="160">
        <v>0</v>
      </c>
      <c r="E153" s="160">
        <v>0</v>
      </c>
      <c r="F153" s="160">
        <v>0</v>
      </c>
      <c r="G153" s="160">
        <v>0</v>
      </c>
      <c r="H153" s="160">
        <v>0</v>
      </c>
      <c r="I153" s="160">
        <v>0</v>
      </c>
      <c r="J153" s="160">
        <v>0</v>
      </c>
      <c r="K153" s="160">
        <v>0</v>
      </c>
      <c r="L153" s="160">
        <v>0</v>
      </c>
      <c r="M153" s="160">
        <v>0</v>
      </c>
      <c r="N153" s="160">
        <v>0</v>
      </c>
      <c r="O153" s="160">
        <v>0</v>
      </c>
      <c r="Q153" s="73">
        <v>5</v>
      </c>
      <c r="R153" s="20" t="s">
        <v>1156</v>
      </c>
      <c r="S153" s="20" t="s">
        <v>1210</v>
      </c>
      <c r="U153" s="74">
        <f t="shared" si="71"/>
        <v>0</v>
      </c>
      <c r="V153" s="74">
        <f t="shared" si="72"/>
        <v>0</v>
      </c>
      <c r="W153" s="74">
        <f t="shared" si="73"/>
        <v>0</v>
      </c>
      <c r="X153" s="74">
        <f t="shared" si="74"/>
        <v>0</v>
      </c>
      <c r="Y153" s="74">
        <f t="shared" si="75"/>
        <v>0</v>
      </c>
      <c r="Z153" s="74">
        <f t="shared" si="76"/>
        <v>0</v>
      </c>
      <c r="AA153" s="74">
        <f t="shared" si="77"/>
        <v>0</v>
      </c>
      <c r="AB153" s="74">
        <f t="shared" si="78"/>
        <v>0</v>
      </c>
      <c r="AC153" s="74">
        <f t="shared" si="79"/>
        <v>0</v>
      </c>
      <c r="AD153" s="74">
        <f t="shared" si="80"/>
        <v>0</v>
      </c>
      <c r="AE153" s="74">
        <f t="shared" si="81"/>
        <v>0</v>
      </c>
      <c r="AF153" s="74">
        <f t="shared" si="82"/>
        <v>0</v>
      </c>
      <c r="AG153" s="74">
        <f t="shared" si="83"/>
        <v>0</v>
      </c>
      <c r="AH153" s="6" t="s">
        <v>43</v>
      </c>
    </row>
    <row r="154" spans="1:34">
      <c r="A154" s="159" t="s">
        <v>1665</v>
      </c>
      <c r="B154" s="155" t="s">
        <v>1666</v>
      </c>
      <c r="C154" s="160">
        <v>0</v>
      </c>
      <c r="D154" s="160">
        <v>0</v>
      </c>
      <c r="E154" s="160">
        <v>0</v>
      </c>
      <c r="F154" s="160">
        <v>0</v>
      </c>
      <c r="G154" s="160">
        <v>0</v>
      </c>
      <c r="H154" s="160">
        <v>0</v>
      </c>
      <c r="I154" s="160">
        <v>0</v>
      </c>
      <c r="J154" s="160">
        <v>0</v>
      </c>
      <c r="K154" s="160">
        <v>0</v>
      </c>
      <c r="L154" s="160">
        <v>0</v>
      </c>
      <c r="M154" s="160">
        <v>22.08</v>
      </c>
      <c r="N154" s="160">
        <v>42.2</v>
      </c>
      <c r="O154" s="160">
        <v>64.28</v>
      </c>
      <c r="Q154" s="75">
        <v>5</v>
      </c>
      <c r="R154" s="76" t="str">
        <f>R153</f>
        <v>Tides on Westcreek</v>
      </c>
      <c r="S154" s="76" t="str">
        <f>S153</f>
        <v>TOW</v>
      </c>
      <c r="T154" s="75">
        <f>T153</f>
        <v>0</v>
      </c>
      <c r="U154" s="77">
        <f t="shared" ref="U154:AG154" si="84">SUM(U127:U153)</f>
        <v>0</v>
      </c>
      <c r="V154" s="77">
        <f t="shared" si="84"/>
        <v>0</v>
      </c>
      <c r="W154" s="77">
        <f t="shared" si="84"/>
        <v>0</v>
      </c>
      <c r="X154" s="77">
        <f t="shared" si="84"/>
        <v>0</v>
      </c>
      <c r="Y154" s="77">
        <f t="shared" si="84"/>
        <v>0</v>
      </c>
      <c r="Z154" s="77">
        <f t="shared" si="84"/>
        <v>0</v>
      </c>
      <c r="AA154" s="77">
        <f t="shared" si="84"/>
        <v>0</v>
      </c>
      <c r="AB154" s="77">
        <f t="shared" si="84"/>
        <v>0</v>
      </c>
      <c r="AC154" s="77">
        <f t="shared" si="84"/>
        <v>0</v>
      </c>
      <c r="AD154" s="77">
        <f t="shared" si="84"/>
        <v>-4760.0200000000004</v>
      </c>
      <c r="AE154" s="77">
        <f t="shared" si="84"/>
        <v>-3415.3100000000004</v>
      </c>
      <c r="AF154" s="77">
        <f t="shared" si="84"/>
        <v>-4394.67</v>
      </c>
      <c r="AG154" s="77">
        <f t="shared" si="84"/>
        <v>-12570</v>
      </c>
      <c r="AH154" s="6" t="s">
        <v>43</v>
      </c>
    </row>
    <row r="155" spans="1:34">
      <c r="A155" s="159" t="s">
        <v>1667</v>
      </c>
      <c r="B155" s="155" t="s">
        <v>1668</v>
      </c>
      <c r="C155" s="160">
        <v>0</v>
      </c>
      <c r="D155" s="160">
        <v>0</v>
      </c>
      <c r="E155" s="160">
        <v>0</v>
      </c>
      <c r="F155" s="160">
        <v>0</v>
      </c>
      <c r="G155" s="160">
        <v>0</v>
      </c>
      <c r="H155" s="160">
        <v>0</v>
      </c>
      <c r="I155" s="160">
        <v>0</v>
      </c>
      <c r="J155" s="160">
        <v>0</v>
      </c>
      <c r="K155" s="160">
        <v>0</v>
      </c>
      <c r="L155" s="160">
        <v>0</v>
      </c>
      <c r="M155" s="160">
        <v>0</v>
      </c>
      <c r="N155" s="160">
        <v>0</v>
      </c>
      <c r="O155" s="160">
        <v>0</v>
      </c>
      <c r="AH155" s="6" t="s">
        <v>43</v>
      </c>
    </row>
    <row r="156" spans="1:34">
      <c r="A156" s="159" t="s">
        <v>1669</v>
      </c>
      <c r="B156" s="155" t="s">
        <v>1402</v>
      </c>
      <c r="C156" s="160">
        <v>0</v>
      </c>
      <c r="D156" s="160">
        <v>0</v>
      </c>
      <c r="E156" s="160">
        <v>0</v>
      </c>
      <c r="F156" s="160">
        <v>0</v>
      </c>
      <c r="G156" s="160">
        <v>0</v>
      </c>
      <c r="H156" s="160">
        <v>0</v>
      </c>
      <c r="I156" s="160">
        <v>0</v>
      </c>
      <c r="J156" s="160">
        <v>0</v>
      </c>
      <c r="K156" s="160">
        <v>0</v>
      </c>
      <c r="L156" s="160">
        <v>0</v>
      </c>
      <c r="M156" s="160">
        <v>0</v>
      </c>
      <c r="N156" s="160">
        <v>0</v>
      </c>
      <c r="O156" s="160">
        <v>0</v>
      </c>
      <c r="AH156" s="6" t="s">
        <v>43</v>
      </c>
    </row>
    <row r="157" spans="1:34">
      <c r="A157" s="159" t="s">
        <v>1670</v>
      </c>
      <c r="B157" s="155" t="s">
        <v>1671</v>
      </c>
      <c r="C157" s="160">
        <v>0</v>
      </c>
      <c r="D157" s="160">
        <v>0</v>
      </c>
      <c r="E157" s="160">
        <v>0</v>
      </c>
      <c r="F157" s="160">
        <v>0</v>
      </c>
      <c r="G157" s="160">
        <v>0</v>
      </c>
      <c r="H157" s="160">
        <v>0</v>
      </c>
      <c r="I157" s="160">
        <v>0</v>
      </c>
      <c r="J157" s="160">
        <v>0</v>
      </c>
      <c r="K157" s="160">
        <v>0</v>
      </c>
      <c r="L157" s="160">
        <v>0</v>
      </c>
      <c r="M157" s="160">
        <v>0</v>
      </c>
      <c r="N157" s="160">
        <v>0</v>
      </c>
      <c r="O157" s="160">
        <v>0</v>
      </c>
      <c r="Q157" s="73">
        <v>5</v>
      </c>
      <c r="R157" s="20" t="s">
        <v>1156</v>
      </c>
      <c r="S157" s="20" t="s">
        <v>1210</v>
      </c>
      <c r="U157" s="74">
        <f t="shared" ref="U157:U164" si="85">IF(5 = Q157, C157 * -1, C157)</f>
        <v>0</v>
      </c>
      <c r="V157" s="74">
        <f t="shared" ref="V157:V164" si="86">IF(5 = Q157, D157 * -1, D157)</f>
        <v>0</v>
      </c>
      <c r="W157" s="74">
        <f t="shared" ref="W157:W164" si="87">IF(5 = Q157, E157 * -1, E157)</f>
        <v>0</v>
      </c>
      <c r="X157" s="74">
        <f t="shared" ref="X157:X164" si="88">IF(5 = Q157, F157 * -1, F157)</f>
        <v>0</v>
      </c>
      <c r="Y157" s="74">
        <f t="shared" ref="Y157:Y164" si="89">IF(5 = Q157, G157 * -1, G157)</f>
        <v>0</v>
      </c>
      <c r="Z157" s="74">
        <f t="shared" ref="Z157:Z164" si="90">IF(5 = Q157, H157 * -1, H157)</f>
        <v>0</v>
      </c>
      <c r="AA157" s="74">
        <f t="shared" ref="AA157:AA164" si="91">IF(5 = Q157, I157 * -1, I157)</f>
        <v>0</v>
      </c>
      <c r="AB157" s="74">
        <f t="shared" ref="AB157:AB164" si="92">IF(5 = Q157, J157 * -1, J157)</f>
        <v>0</v>
      </c>
      <c r="AC157" s="74">
        <f t="shared" ref="AC157:AC164" si="93">IF(5 = Q157, K157 * -1, K157)</f>
        <v>0</v>
      </c>
      <c r="AD157" s="74">
        <f t="shared" ref="AD157:AD164" si="94">IF(5 = Q157, L157 * -1, L157)</f>
        <v>0</v>
      </c>
      <c r="AE157" s="74">
        <f t="shared" ref="AE157:AE164" si="95">IF(5 = Q157, M157 * -1, M157)</f>
        <v>0</v>
      </c>
      <c r="AF157" s="74">
        <f t="shared" ref="AF157:AF164" si="96">IF(5 = Q157, N157 * -1, N157)</f>
        <v>0</v>
      </c>
      <c r="AG157" s="74">
        <f t="shared" ref="AG157:AG164" si="97">IF(5 = Q157, O157 * -1, O157)</f>
        <v>0</v>
      </c>
      <c r="AH157" s="6" t="s">
        <v>43</v>
      </c>
    </row>
    <row r="158" spans="1:34">
      <c r="A158" s="159" t="s">
        <v>1672</v>
      </c>
      <c r="B158" s="155" t="s">
        <v>1673</v>
      </c>
      <c r="C158" s="160">
        <v>0</v>
      </c>
      <c r="D158" s="160">
        <v>0</v>
      </c>
      <c r="E158" s="160">
        <v>0</v>
      </c>
      <c r="F158" s="160">
        <v>0</v>
      </c>
      <c r="G158" s="160">
        <v>0</v>
      </c>
      <c r="H158" s="160">
        <v>0</v>
      </c>
      <c r="I158" s="160">
        <v>0</v>
      </c>
      <c r="J158" s="160">
        <v>0</v>
      </c>
      <c r="K158" s="160">
        <v>0</v>
      </c>
      <c r="L158" s="160">
        <v>0</v>
      </c>
      <c r="M158" s="160">
        <v>0</v>
      </c>
      <c r="N158" s="160">
        <v>0</v>
      </c>
      <c r="O158" s="160">
        <v>0</v>
      </c>
      <c r="Q158" s="73">
        <v>5</v>
      </c>
      <c r="R158" s="20" t="s">
        <v>1156</v>
      </c>
      <c r="S158" s="20" t="s">
        <v>1210</v>
      </c>
      <c r="U158" s="74">
        <f t="shared" si="85"/>
        <v>0</v>
      </c>
      <c r="V158" s="74">
        <f t="shared" si="86"/>
        <v>0</v>
      </c>
      <c r="W158" s="74">
        <f t="shared" si="87"/>
        <v>0</v>
      </c>
      <c r="X158" s="74">
        <f t="shared" si="88"/>
        <v>0</v>
      </c>
      <c r="Y158" s="74">
        <f t="shared" si="89"/>
        <v>0</v>
      </c>
      <c r="Z158" s="74">
        <f t="shared" si="90"/>
        <v>0</v>
      </c>
      <c r="AA158" s="74">
        <f t="shared" si="91"/>
        <v>0</v>
      </c>
      <c r="AB158" s="74">
        <f t="shared" si="92"/>
        <v>0</v>
      </c>
      <c r="AC158" s="74">
        <f t="shared" si="93"/>
        <v>0</v>
      </c>
      <c r="AD158" s="74">
        <f t="shared" si="94"/>
        <v>0</v>
      </c>
      <c r="AE158" s="74">
        <f t="shared" si="95"/>
        <v>0</v>
      </c>
      <c r="AF158" s="74">
        <f t="shared" si="96"/>
        <v>0</v>
      </c>
      <c r="AG158" s="74">
        <f t="shared" si="97"/>
        <v>0</v>
      </c>
      <c r="AH158" s="6" t="s">
        <v>43</v>
      </c>
    </row>
    <row r="159" spans="1:34">
      <c r="A159" s="159" t="s">
        <v>1674</v>
      </c>
      <c r="B159" s="155" t="s">
        <v>1675</v>
      </c>
      <c r="C159" s="160">
        <v>0</v>
      </c>
      <c r="D159" s="160">
        <v>0</v>
      </c>
      <c r="E159" s="160">
        <v>0</v>
      </c>
      <c r="F159" s="160">
        <v>0</v>
      </c>
      <c r="G159" s="160">
        <v>0</v>
      </c>
      <c r="H159" s="160">
        <v>0</v>
      </c>
      <c r="I159" s="160">
        <v>0</v>
      </c>
      <c r="J159" s="160">
        <v>0</v>
      </c>
      <c r="K159" s="160">
        <v>0</v>
      </c>
      <c r="L159" s="160">
        <v>0</v>
      </c>
      <c r="M159" s="160">
        <v>0</v>
      </c>
      <c r="N159" s="160">
        <v>0</v>
      </c>
      <c r="O159" s="160">
        <v>0</v>
      </c>
      <c r="Q159" s="73">
        <v>5</v>
      </c>
      <c r="R159" s="20" t="s">
        <v>1156</v>
      </c>
      <c r="S159" s="20" t="s">
        <v>1210</v>
      </c>
      <c r="U159" s="74">
        <f t="shared" si="85"/>
        <v>0</v>
      </c>
      <c r="V159" s="74">
        <f t="shared" si="86"/>
        <v>0</v>
      </c>
      <c r="W159" s="74">
        <f t="shared" si="87"/>
        <v>0</v>
      </c>
      <c r="X159" s="74">
        <f t="shared" si="88"/>
        <v>0</v>
      </c>
      <c r="Y159" s="74">
        <f t="shared" si="89"/>
        <v>0</v>
      </c>
      <c r="Z159" s="74">
        <f t="shared" si="90"/>
        <v>0</v>
      </c>
      <c r="AA159" s="74">
        <f t="shared" si="91"/>
        <v>0</v>
      </c>
      <c r="AB159" s="74">
        <f t="shared" si="92"/>
        <v>0</v>
      </c>
      <c r="AC159" s="74">
        <f t="shared" si="93"/>
        <v>0</v>
      </c>
      <c r="AD159" s="74">
        <f t="shared" si="94"/>
        <v>0</v>
      </c>
      <c r="AE159" s="74">
        <f t="shared" si="95"/>
        <v>0</v>
      </c>
      <c r="AF159" s="74">
        <f t="shared" si="96"/>
        <v>0</v>
      </c>
      <c r="AG159" s="74">
        <f t="shared" si="97"/>
        <v>0</v>
      </c>
      <c r="AH159" s="6" t="s">
        <v>43</v>
      </c>
    </row>
    <row r="160" spans="1:34">
      <c r="A160" s="159" t="s">
        <v>1676</v>
      </c>
      <c r="B160" s="155" t="s">
        <v>1677</v>
      </c>
      <c r="C160" s="160">
        <v>0</v>
      </c>
      <c r="D160" s="160">
        <v>0</v>
      </c>
      <c r="E160" s="160">
        <v>0</v>
      </c>
      <c r="F160" s="160">
        <v>0</v>
      </c>
      <c r="G160" s="160">
        <v>0</v>
      </c>
      <c r="H160" s="160">
        <v>0</v>
      </c>
      <c r="I160" s="160">
        <v>0</v>
      </c>
      <c r="J160" s="160">
        <v>0</v>
      </c>
      <c r="K160" s="160">
        <v>0</v>
      </c>
      <c r="L160" s="160">
        <v>0</v>
      </c>
      <c r="M160" s="160">
        <v>0</v>
      </c>
      <c r="N160" s="160">
        <v>0</v>
      </c>
      <c r="O160" s="160">
        <v>0</v>
      </c>
      <c r="Q160" s="73">
        <v>5</v>
      </c>
      <c r="R160" s="20" t="s">
        <v>1156</v>
      </c>
      <c r="S160" s="20" t="s">
        <v>1210</v>
      </c>
      <c r="U160" s="74">
        <f t="shared" si="85"/>
        <v>0</v>
      </c>
      <c r="V160" s="74">
        <f t="shared" si="86"/>
        <v>0</v>
      </c>
      <c r="W160" s="74">
        <f t="shared" si="87"/>
        <v>0</v>
      </c>
      <c r="X160" s="74">
        <f t="shared" si="88"/>
        <v>0</v>
      </c>
      <c r="Y160" s="74">
        <f t="shared" si="89"/>
        <v>0</v>
      </c>
      <c r="Z160" s="74">
        <f t="shared" si="90"/>
        <v>0</v>
      </c>
      <c r="AA160" s="74">
        <f t="shared" si="91"/>
        <v>0</v>
      </c>
      <c r="AB160" s="74">
        <f t="shared" si="92"/>
        <v>0</v>
      </c>
      <c r="AC160" s="74">
        <f t="shared" si="93"/>
        <v>0</v>
      </c>
      <c r="AD160" s="74">
        <f t="shared" si="94"/>
        <v>0</v>
      </c>
      <c r="AE160" s="74">
        <f t="shared" si="95"/>
        <v>0</v>
      </c>
      <c r="AF160" s="74">
        <f t="shared" si="96"/>
        <v>0</v>
      </c>
      <c r="AG160" s="74">
        <f t="shared" si="97"/>
        <v>0</v>
      </c>
      <c r="AH160" s="6" t="s">
        <v>43</v>
      </c>
    </row>
    <row r="161" spans="1:34">
      <c r="A161" s="159" t="s">
        <v>1678</v>
      </c>
      <c r="B161" s="155" t="s">
        <v>1679</v>
      </c>
      <c r="C161" s="160">
        <v>0</v>
      </c>
      <c r="D161" s="160">
        <v>0</v>
      </c>
      <c r="E161" s="160">
        <v>0</v>
      </c>
      <c r="F161" s="160">
        <v>0</v>
      </c>
      <c r="G161" s="160">
        <v>0</v>
      </c>
      <c r="H161" s="160">
        <v>0</v>
      </c>
      <c r="I161" s="160">
        <v>0</v>
      </c>
      <c r="J161" s="160">
        <v>0</v>
      </c>
      <c r="K161" s="160">
        <v>0</v>
      </c>
      <c r="L161" s="160">
        <v>0</v>
      </c>
      <c r="M161" s="160">
        <v>0</v>
      </c>
      <c r="N161" s="160">
        <v>0</v>
      </c>
      <c r="O161" s="160">
        <v>0</v>
      </c>
      <c r="Q161" s="73">
        <v>5</v>
      </c>
      <c r="R161" s="20" t="s">
        <v>1156</v>
      </c>
      <c r="S161" s="20" t="s">
        <v>1210</v>
      </c>
      <c r="U161" s="74">
        <f t="shared" si="85"/>
        <v>0</v>
      </c>
      <c r="V161" s="74">
        <f t="shared" si="86"/>
        <v>0</v>
      </c>
      <c r="W161" s="74">
        <f t="shared" si="87"/>
        <v>0</v>
      </c>
      <c r="X161" s="74">
        <f t="shared" si="88"/>
        <v>0</v>
      </c>
      <c r="Y161" s="74">
        <f t="shared" si="89"/>
        <v>0</v>
      </c>
      <c r="Z161" s="74">
        <f t="shared" si="90"/>
        <v>0</v>
      </c>
      <c r="AA161" s="74">
        <f t="shared" si="91"/>
        <v>0</v>
      </c>
      <c r="AB161" s="74">
        <f t="shared" si="92"/>
        <v>0</v>
      </c>
      <c r="AC161" s="74">
        <f t="shared" si="93"/>
        <v>0</v>
      </c>
      <c r="AD161" s="74">
        <f t="shared" si="94"/>
        <v>0</v>
      </c>
      <c r="AE161" s="74">
        <f t="shared" si="95"/>
        <v>0</v>
      </c>
      <c r="AF161" s="74">
        <f t="shared" si="96"/>
        <v>0</v>
      </c>
      <c r="AG161" s="74">
        <f t="shared" si="97"/>
        <v>0</v>
      </c>
      <c r="AH161" s="6" t="s">
        <v>43</v>
      </c>
    </row>
    <row r="162" spans="1:34">
      <c r="A162" s="159" t="s">
        <v>1680</v>
      </c>
      <c r="B162" s="155" t="s">
        <v>1681</v>
      </c>
      <c r="C162" s="160">
        <v>0</v>
      </c>
      <c r="D162" s="160">
        <v>0</v>
      </c>
      <c r="E162" s="160">
        <v>0</v>
      </c>
      <c r="F162" s="160">
        <v>0</v>
      </c>
      <c r="G162" s="160">
        <v>0</v>
      </c>
      <c r="H162" s="160">
        <v>0</v>
      </c>
      <c r="I162" s="160">
        <v>0</v>
      </c>
      <c r="J162" s="160">
        <v>0</v>
      </c>
      <c r="K162" s="160">
        <v>0</v>
      </c>
      <c r="L162" s="160">
        <v>0</v>
      </c>
      <c r="M162" s="160">
        <v>0</v>
      </c>
      <c r="N162" s="160">
        <v>0</v>
      </c>
      <c r="O162" s="160">
        <v>0</v>
      </c>
      <c r="Q162" s="73">
        <v>5</v>
      </c>
      <c r="R162" s="20" t="s">
        <v>1156</v>
      </c>
      <c r="S162" s="20" t="s">
        <v>1210</v>
      </c>
      <c r="U162" s="74">
        <f t="shared" si="85"/>
        <v>0</v>
      </c>
      <c r="V162" s="74">
        <f t="shared" si="86"/>
        <v>0</v>
      </c>
      <c r="W162" s="74">
        <f t="shared" si="87"/>
        <v>0</v>
      </c>
      <c r="X162" s="74">
        <f t="shared" si="88"/>
        <v>0</v>
      </c>
      <c r="Y162" s="74">
        <f t="shared" si="89"/>
        <v>0</v>
      </c>
      <c r="Z162" s="74">
        <f t="shared" si="90"/>
        <v>0</v>
      </c>
      <c r="AA162" s="74">
        <f t="shared" si="91"/>
        <v>0</v>
      </c>
      <c r="AB162" s="74">
        <f t="shared" si="92"/>
        <v>0</v>
      </c>
      <c r="AC162" s="74">
        <f t="shared" si="93"/>
        <v>0</v>
      </c>
      <c r="AD162" s="74">
        <f t="shared" si="94"/>
        <v>0</v>
      </c>
      <c r="AE162" s="74">
        <f t="shared" si="95"/>
        <v>0</v>
      </c>
      <c r="AF162" s="74">
        <f t="shared" si="96"/>
        <v>0</v>
      </c>
      <c r="AG162" s="74">
        <f t="shared" si="97"/>
        <v>0</v>
      </c>
      <c r="AH162" s="6" t="s">
        <v>43</v>
      </c>
    </row>
    <row r="163" spans="1:34">
      <c r="A163" s="159" t="s">
        <v>1682</v>
      </c>
      <c r="B163" s="155" t="s">
        <v>1683</v>
      </c>
      <c r="C163" s="160">
        <v>0</v>
      </c>
      <c r="D163" s="160">
        <v>0</v>
      </c>
      <c r="E163" s="160">
        <v>0</v>
      </c>
      <c r="F163" s="160">
        <v>0</v>
      </c>
      <c r="G163" s="160">
        <v>0</v>
      </c>
      <c r="H163" s="160">
        <v>0</v>
      </c>
      <c r="I163" s="160">
        <v>0</v>
      </c>
      <c r="J163" s="160">
        <v>0</v>
      </c>
      <c r="K163" s="160">
        <v>0</v>
      </c>
      <c r="L163" s="160">
        <v>0</v>
      </c>
      <c r="M163" s="160">
        <v>0</v>
      </c>
      <c r="N163" s="160">
        <v>0</v>
      </c>
      <c r="O163" s="160">
        <v>0</v>
      </c>
      <c r="Q163" s="73">
        <v>5</v>
      </c>
      <c r="R163" s="20" t="s">
        <v>1156</v>
      </c>
      <c r="S163" s="20" t="s">
        <v>1210</v>
      </c>
      <c r="U163" s="74">
        <f t="shared" si="85"/>
        <v>0</v>
      </c>
      <c r="V163" s="74">
        <f t="shared" si="86"/>
        <v>0</v>
      </c>
      <c r="W163" s="74">
        <f t="shared" si="87"/>
        <v>0</v>
      </c>
      <c r="X163" s="74">
        <f t="shared" si="88"/>
        <v>0</v>
      </c>
      <c r="Y163" s="74">
        <f t="shared" si="89"/>
        <v>0</v>
      </c>
      <c r="Z163" s="74">
        <f t="shared" si="90"/>
        <v>0</v>
      </c>
      <c r="AA163" s="74">
        <f t="shared" si="91"/>
        <v>0</v>
      </c>
      <c r="AB163" s="74">
        <f t="shared" si="92"/>
        <v>0</v>
      </c>
      <c r="AC163" s="74">
        <f t="shared" si="93"/>
        <v>0</v>
      </c>
      <c r="AD163" s="74">
        <f t="shared" si="94"/>
        <v>0</v>
      </c>
      <c r="AE163" s="74">
        <f t="shared" si="95"/>
        <v>0</v>
      </c>
      <c r="AF163" s="74">
        <f t="shared" si="96"/>
        <v>0</v>
      </c>
      <c r="AG163" s="74">
        <f t="shared" si="97"/>
        <v>0</v>
      </c>
      <c r="AH163" s="6" t="s">
        <v>43</v>
      </c>
    </row>
    <row r="164" spans="1:34">
      <c r="A164" s="159" t="s">
        <v>1684</v>
      </c>
      <c r="B164" s="155" t="s">
        <v>1685</v>
      </c>
      <c r="C164" s="160">
        <v>0</v>
      </c>
      <c r="D164" s="160">
        <v>0</v>
      </c>
      <c r="E164" s="160">
        <v>0</v>
      </c>
      <c r="F164" s="160">
        <v>0</v>
      </c>
      <c r="G164" s="160">
        <v>0</v>
      </c>
      <c r="H164" s="160">
        <v>0</v>
      </c>
      <c r="I164" s="160">
        <v>0</v>
      </c>
      <c r="J164" s="160">
        <v>0</v>
      </c>
      <c r="K164" s="160">
        <v>0</v>
      </c>
      <c r="L164" s="160">
        <v>0</v>
      </c>
      <c r="M164" s="160">
        <v>0</v>
      </c>
      <c r="N164" s="160">
        <v>0</v>
      </c>
      <c r="O164" s="160">
        <v>0</v>
      </c>
      <c r="Q164" s="73">
        <v>5</v>
      </c>
      <c r="R164" s="20" t="s">
        <v>1156</v>
      </c>
      <c r="S164" s="20" t="s">
        <v>1210</v>
      </c>
      <c r="U164" s="74">
        <f t="shared" si="85"/>
        <v>0</v>
      </c>
      <c r="V164" s="74">
        <f t="shared" si="86"/>
        <v>0</v>
      </c>
      <c r="W164" s="74">
        <f t="shared" si="87"/>
        <v>0</v>
      </c>
      <c r="X164" s="74">
        <f t="shared" si="88"/>
        <v>0</v>
      </c>
      <c r="Y164" s="74">
        <f t="shared" si="89"/>
        <v>0</v>
      </c>
      <c r="Z164" s="74">
        <f t="shared" si="90"/>
        <v>0</v>
      </c>
      <c r="AA164" s="74">
        <f t="shared" si="91"/>
        <v>0</v>
      </c>
      <c r="AB164" s="74">
        <f t="shared" si="92"/>
        <v>0</v>
      </c>
      <c r="AC164" s="74">
        <f t="shared" si="93"/>
        <v>0</v>
      </c>
      <c r="AD164" s="74">
        <f t="shared" si="94"/>
        <v>0</v>
      </c>
      <c r="AE164" s="74">
        <f t="shared" si="95"/>
        <v>0</v>
      </c>
      <c r="AF164" s="74">
        <f t="shared" si="96"/>
        <v>0</v>
      </c>
      <c r="AG164" s="74">
        <f t="shared" si="97"/>
        <v>0</v>
      </c>
      <c r="AH164" s="6" t="s">
        <v>43</v>
      </c>
    </row>
    <row r="165" spans="1:34">
      <c r="A165" s="159" t="s">
        <v>1686</v>
      </c>
      <c r="B165" s="155" t="s">
        <v>1687</v>
      </c>
      <c r="C165" s="160">
        <v>0</v>
      </c>
      <c r="D165" s="160">
        <v>0</v>
      </c>
      <c r="E165" s="160">
        <v>0</v>
      </c>
      <c r="F165" s="160">
        <v>0</v>
      </c>
      <c r="G165" s="160">
        <v>0</v>
      </c>
      <c r="H165" s="160">
        <v>0</v>
      </c>
      <c r="I165" s="160">
        <v>0</v>
      </c>
      <c r="J165" s="160">
        <v>0</v>
      </c>
      <c r="K165" s="160">
        <v>0</v>
      </c>
      <c r="L165" s="160">
        <v>0</v>
      </c>
      <c r="M165" s="160">
        <v>0</v>
      </c>
      <c r="N165" s="160">
        <v>0</v>
      </c>
      <c r="O165" s="160">
        <v>0</v>
      </c>
      <c r="Q165" s="75">
        <v>5</v>
      </c>
      <c r="R165" s="76" t="str">
        <f>R164</f>
        <v>Tides on Westcreek</v>
      </c>
      <c r="S165" s="76" t="str">
        <f>S164</f>
        <v>TOW</v>
      </c>
      <c r="T165" s="75">
        <f>T164</f>
        <v>0</v>
      </c>
      <c r="U165" s="77">
        <f t="shared" ref="U165:AG165" si="98">SUM(U157:U164)</f>
        <v>0</v>
      </c>
      <c r="V165" s="77">
        <f t="shared" si="98"/>
        <v>0</v>
      </c>
      <c r="W165" s="77">
        <f t="shared" si="98"/>
        <v>0</v>
      </c>
      <c r="X165" s="77">
        <f t="shared" si="98"/>
        <v>0</v>
      </c>
      <c r="Y165" s="77">
        <f t="shared" si="98"/>
        <v>0</v>
      </c>
      <c r="Z165" s="77">
        <f t="shared" si="98"/>
        <v>0</v>
      </c>
      <c r="AA165" s="77">
        <f t="shared" si="98"/>
        <v>0</v>
      </c>
      <c r="AB165" s="77">
        <f t="shared" si="98"/>
        <v>0</v>
      </c>
      <c r="AC165" s="77">
        <f t="shared" si="98"/>
        <v>0</v>
      </c>
      <c r="AD165" s="77">
        <f t="shared" si="98"/>
        <v>0</v>
      </c>
      <c r="AE165" s="77">
        <f t="shared" si="98"/>
        <v>0</v>
      </c>
      <c r="AF165" s="77">
        <f t="shared" si="98"/>
        <v>0</v>
      </c>
      <c r="AG165" s="77">
        <f t="shared" si="98"/>
        <v>0</v>
      </c>
      <c r="AH165" s="6" t="s">
        <v>43</v>
      </c>
    </row>
    <row r="166" spans="1:34">
      <c r="A166" s="159" t="s">
        <v>1688</v>
      </c>
      <c r="B166" s="155" t="s">
        <v>1689</v>
      </c>
      <c r="C166" s="160">
        <v>0</v>
      </c>
      <c r="D166" s="160">
        <v>0</v>
      </c>
      <c r="E166" s="160">
        <v>0</v>
      </c>
      <c r="F166" s="160">
        <v>0</v>
      </c>
      <c r="G166" s="160">
        <v>0</v>
      </c>
      <c r="H166" s="160">
        <v>0</v>
      </c>
      <c r="I166" s="160">
        <v>0</v>
      </c>
      <c r="J166" s="160">
        <v>0</v>
      </c>
      <c r="K166" s="160">
        <v>0</v>
      </c>
      <c r="L166" s="160">
        <v>0</v>
      </c>
      <c r="M166" s="160">
        <v>0</v>
      </c>
      <c r="N166" s="160">
        <v>0</v>
      </c>
      <c r="O166" s="160">
        <v>0</v>
      </c>
      <c r="AH166" s="6" t="s">
        <v>43</v>
      </c>
    </row>
    <row r="167" spans="1:34">
      <c r="A167" s="159" t="s">
        <v>280</v>
      </c>
      <c r="B167" s="155" t="s">
        <v>1690</v>
      </c>
      <c r="C167" s="160">
        <v>0</v>
      </c>
      <c r="D167" s="160">
        <v>0</v>
      </c>
      <c r="E167" s="160">
        <v>0</v>
      </c>
      <c r="F167" s="160">
        <v>0</v>
      </c>
      <c r="G167" s="160">
        <v>0</v>
      </c>
      <c r="H167" s="160">
        <v>0</v>
      </c>
      <c r="I167" s="160">
        <v>0</v>
      </c>
      <c r="J167" s="160">
        <v>0</v>
      </c>
      <c r="K167" s="160">
        <v>0</v>
      </c>
      <c r="L167" s="160">
        <v>0</v>
      </c>
      <c r="M167" s="160">
        <v>17.97</v>
      </c>
      <c r="N167" s="160">
        <v>101.57</v>
      </c>
      <c r="O167" s="160">
        <v>119.54</v>
      </c>
      <c r="Q167" s="75">
        <v>5</v>
      </c>
      <c r="R167" s="76" t="str">
        <f>R164</f>
        <v>Tides on Westcreek</v>
      </c>
      <c r="S167" s="76" t="str">
        <f>S164</f>
        <v>TOW</v>
      </c>
      <c r="T167" s="75">
        <f>T164</f>
        <v>0</v>
      </c>
      <c r="U167" s="77">
        <f t="shared" ref="U167:AG167" si="99">SUM(U127:U153)+SUM(U157:U164)</f>
        <v>0</v>
      </c>
      <c r="V167" s="77">
        <f t="shared" si="99"/>
        <v>0</v>
      </c>
      <c r="W167" s="77">
        <f t="shared" si="99"/>
        <v>0</v>
      </c>
      <c r="X167" s="77">
        <f t="shared" si="99"/>
        <v>0</v>
      </c>
      <c r="Y167" s="77">
        <f t="shared" si="99"/>
        <v>0</v>
      </c>
      <c r="Z167" s="77">
        <f t="shared" si="99"/>
        <v>0</v>
      </c>
      <c r="AA167" s="77">
        <f t="shared" si="99"/>
        <v>0</v>
      </c>
      <c r="AB167" s="77">
        <f t="shared" si="99"/>
        <v>0</v>
      </c>
      <c r="AC167" s="77">
        <f t="shared" si="99"/>
        <v>0</v>
      </c>
      <c r="AD167" s="77">
        <f t="shared" si="99"/>
        <v>-4760.0200000000004</v>
      </c>
      <c r="AE167" s="77">
        <f t="shared" si="99"/>
        <v>-3415.3100000000004</v>
      </c>
      <c r="AF167" s="77">
        <f t="shared" si="99"/>
        <v>-4394.67</v>
      </c>
      <c r="AG167" s="77">
        <f t="shared" si="99"/>
        <v>-12570</v>
      </c>
      <c r="AH167" s="6" t="s">
        <v>43</v>
      </c>
    </row>
    <row r="168" spans="1:34">
      <c r="A168" s="159" t="s">
        <v>290</v>
      </c>
      <c r="B168" s="155" t="s">
        <v>49</v>
      </c>
      <c r="C168" s="160">
        <v>0</v>
      </c>
      <c r="D168" s="160">
        <v>0</v>
      </c>
      <c r="E168" s="160">
        <v>0</v>
      </c>
      <c r="F168" s="160">
        <v>0</v>
      </c>
      <c r="G168" s="160">
        <v>0</v>
      </c>
      <c r="H168" s="160">
        <v>0</v>
      </c>
      <c r="I168" s="160">
        <v>0</v>
      </c>
      <c r="J168" s="160">
        <v>0</v>
      </c>
      <c r="K168" s="160">
        <v>0</v>
      </c>
      <c r="L168" s="160">
        <v>193.78</v>
      </c>
      <c r="M168" s="160">
        <v>193.78</v>
      </c>
      <c r="N168" s="160">
        <v>194.22</v>
      </c>
      <c r="O168" s="160">
        <v>581.78</v>
      </c>
      <c r="AH168" s="6" t="s">
        <v>43</v>
      </c>
    </row>
    <row r="169" spans="1:34">
      <c r="A169" s="159" t="s">
        <v>294</v>
      </c>
      <c r="B169" s="155" t="s">
        <v>1691</v>
      </c>
      <c r="C169" s="160">
        <v>0</v>
      </c>
      <c r="D169" s="160">
        <v>0</v>
      </c>
      <c r="E169" s="160">
        <v>0</v>
      </c>
      <c r="F169" s="160">
        <v>0</v>
      </c>
      <c r="G169" s="160">
        <v>0</v>
      </c>
      <c r="H169" s="160">
        <v>0</v>
      </c>
      <c r="I169" s="160">
        <v>0</v>
      </c>
      <c r="J169" s="160">
        <v>0</v>
      </c>
      <c r="K169" s="160">
        <v>0</v>
      </c>
      <c r="L169" s="160">
        <v>0</v>
      </c>
      <c r="M169" s="160">
        <v>0</v>
      </c>
      <c r="N169" s="160">
        <v>0</v>
      </c>
      <c r="O169" s="160">
        <v>0</v>
      </c>
      <c r="AH169" s="6" t="s">
        <v>43</v>
      </c>
    </row>
    <row r="170" spans="1:34">
      <c r="A170" s="159" t="s">
        <v>296</v>
      </c>
      <c r="B170" s="155" t="s">
        <v>1692</v>
      </c>
      <c r="C170" s="160">
        <v>0</v>
      </c>
      <c r="D170" s="160">
        <v>0</v>
      </c>
      <c r="E170" s="160">
        <v>0</v>
      </c>
      <c r="F170" s="160">
        <v>0</v>
      </c>
      <c r="G170" s="160">
        <v>0</v>
      </c>
      <c r="H170" s="160">
        <v>0</v>
      </c>
      <c r="I170" s="160">
        <v>0</v>
      </c>
      <c r="J170" s="160">
        <v>0</v>
      </c>
      <c r="K170" s="160">
        <v>0</v>
      </c>
      <c r="L170" s="160">
        <v>0</v>
      </c>
      <c r="M170" s="160">
        <v>0</v>
      </c>
      <c r="N170" s="160">
        <v>0</v>
      </c>
      <c r="O170" s="160">
        <v>0</v>
      </c>
      <c r="Q170" s="73">
        <v>5</v>
      </c>
      <c r="R170" s="20" t="s">
        <v>1156</v>
      </c>
      <c r="S170" s="20" t="s">
        <v>1210</v>
      </c>
      <c r="U170" s="74">
        <f t="shared" ref="U170:U181" si="100">IF(5 = Q170, C170 * -1, C170)</f>
        <v>0</v>
      </c>
      <c r="V170" s="74">
        <f t="shared" ref="V170:V181" si="101">IF(5 = Q170, D170 * -1, D170)</f>
        <v>0</v>
      </c>
      <c r="W170" s="74">
        <f t="shared" ref="W170:W181" si="102">IF(5 = Q170, E170 * -1, E170)</f>
        <v>0</v>
      </c>
      <c r="X170" s="74">
        <f t="shared" ref="X170:X181" si="103">IF(5 = Q170, F170 * -1, F170)</f>
        <v>0</v>
      </c>
      <c r="Y170" s="74">
        <f t="shared" ref="Y170:Y181" si="104">IF(5 = Q170, G170 * -1, G170)</f>
        <v>0</v>
      </c>
      <c r="Z170" s="74">
        <f t="shared" ref="Z170:Z181" si="105">IF(5 = Q170, H170 * -1, H170)</f>
        <v>0</v>
      </c>
      <c r="AA170" s="74">
        <f t="shared" ref="AA170:AA181" si="106">IF(5 = Q170, I170 * -1, I170)</f>
        <v>0</v>
      </c>
      <c r="AB170" s="74">
        <f t="shared" ref="AB170:AB181" si="107">IF(5 = Q170, J170 * -1, J170)</f>
        <v>0</v>
      </c>
      <c r="AC170" s="74">
        <f t="shared" ref="AC170:AC181" si="108">IF(5 = Q170, K170 * -1, K170)</f>
        <v>0</v>
      </c>
      <c r="AD170" s="74">
        <f t="shared" ref="AD170:AD181" si="109">IF(5 = Q170, L170 * -1, L170)</f>
        <v>0</v>
      </c>
      <c r="AE170" s="74">
        <f t="shared" ref="AE170:AE181" si="110">IF(5 = Q170, M170 * -1, M170)</f>
        <v>0</v>
      </c>
      <c r="AF170" s="74">
        <f t="shared" ref="AF170:AF181" si="111">IF(5 = Q170, N170 * -1, N170)</f>
        <v>0</v>
      </c>
      <c r="AG170" s="74">
        <f t="shared" ref="AG170:AG181" si="112">IF(5 = Q170, O170 * -1, O170)</f>
        <v>0</v>
      </c>
      <c r="AH170" s="6" t="s">
        <v>43</v>
      </c>
    </row>
    <row r="171" spans="1:34">
      <c r="A171" s="159" t="s">
        <v>300</v>
      </c>
      <c r="B171" s="155" t="s">
        <v>1693</v>
      </c>
      <c r="C171" s="160">
        <v>0</v>
      </c>
      <c r="D171" s="160">
        <v>0</v>
      </c>
      <c r="E171" s="160">
        <v>0</v>
      </c>
      <c r="F171" s="160">
        <v>0</v>
      </c>
      <c r="G171" s="160">
        <v>0</v>
      </c>
      <c r="H171" s="160">
        <v>0</v>
      </c>
      <c r="I171" s="160">
        <v>0</v>
      </c>
      <c r="J171" s="160">
        <v>0</v>
      </c>
      <c r="K171" s="160">
        <v>0</v>
      </c>
      <c r="L171" s="160">
        <v>97.35</v>
      </c>
      <c r="M171" s="160">
        <v>74.48</v>
      </c>
      <c r="N171" s="160">
        <v>104.94</v>
      </c>
      <c r="O171" s="160">
        <v>276.77</v>
      </c>
      <c r="Q171" s="73">
        <v>5</v>
      </c>
      <c r="R171" s="20" t="s">
        <v>1156</v>
      </c>
      <c r="S171" s="20" t="s">
        <v>1210</v>
      </c>
      <c r="U171" s="74">
        <f t="shared" si="100"/>
        <v>0</v>
      </c>
      <c r="V171" s="74">
        <f t="shared" si="101"/>
        <v>0</v>
      </c>
      <c r="W171" s="74">
        <f t="shared" si="102"/>
        <v>0</v>
      </c>
      <c r="X171" s="74">
        <f t="shared" si="103"/>
        <v>0</v>
      </c>
      <c r="Y171" s="74">
        <f t="shared" si="104"/>
        <v>0</v>
      </c>
      <c r="Z171" s="74">
        <f t="shared" si="105"/>
        <v>0</v>
      </c>
      <c r="AA171" s="74">
        <f t="shared" si="106"/>
        <v>0</v>
      </c>
      <c r="AB171" s="74">
        <f t="shared" si="107"/>
        <v>0</v>
      </c>
      <c r="AC171" s="74">
        <f t="shared" si="108"/>
        <v>0</v>
      </c>
      <c r="AD171" s="74">
        <f t="shared" si="109"/>
        <v>-97.35</v>
      </c>
      <c r="AE171" s="74">
        <f t="shared" si="110"/>
        <v>-74.48</v>
      </c>
      <c r="AF171" s="74">
        <f t="shared" si="111"/>
        <v>-104.94</v>
      </c>
      <c r="AG171" s="74">
        <f t="shared" si="112"/>
        <v>-276.77</v>
      </c>
      <c r="AH171" s="6" t="s">
        <v>43</v>
      </c>
    </row>
    <row r="172" spans="1:34">
      <c r="A172" s="159" t="s">
        <v>310</v>
      </c>
      <c r="B172" s="155" t="s">
        <v>1694</v>
      </c>
      <c r="C172" s="160">
        <v>0</v>
      </c>
      <c r="D172" s="160">
        <v>0</v>
      </c>
      <c r="E172" s="160">
        <v>0</v>
      </c>
      <c r="F172" s="160">
        <v>0</v>
      </c>
      <c r="G172" s="160">
        <v>0</v>
      </c>
      <c r="H172" s="160">
        <v>0</v>
      </c>
      <c r="I172" s="160">
        <v>0</v>
      </c>
      <c r="J172" s="160">
        <v>0</v>
      </c>
      <c r="K172" s="160">
        <v>0</v>
      </c>
      <c r="L172" s="160">
        <v>358</v>
      </c>
      <c r="M172" s="160">
        <v>507.7</v>
      </c>
      <c r="N172" s="160">
        <v>325.55</v>
      </c>
      <c r="O172" s="160">
        <v>1191.25</v>
      </c>
      <c r="Q172" s="73">
        <v>5</v>
      </c>
      <c r="R172" s="20" t="s">
        <v>1156</v>
      </c>
      <c r="S172" s="20" t="s">
        <v>1210</v>
      </c>
      <c r="U172" s="74">
        <f t="shared" si="100"/>
        <v>0</v>
      </c>
      <c r="V172" s="74">
        <f t="shared" si="101"/>
        <v>0</v>
      </c>
      <c r="W172" s="74">
        <f t="shared" si="102"/>
        <v>0</v>
      </c>
      <c r="X172" s="74">
        <f t="shared" si="103"/>
        <v>0</v>
      </c>
      <c r="Y172" s="74">
        <f t="shared" si="104"/>
        <v>0</v>
      </c>
      <c r="Z172" s="74">
        <f t="shared" si="105"/>
        <v>0</v>
      </c>
      <c r="AA172" s="74">
        <f t="shared" si="106"/>
        <v>0</v>
      </c>
      <c r="AB172" s="74">
        <f t="shared" si="107"/>
        <v>0</v>
      </c>
      <c r="AC172" s="74">
        <f t="shared" si="108"/>
        <v>0</v>
      </c>
      <c r="AD172" s="74">
        <f t="shared" si="109"/>
        <v>-358</v>
      </c>
      <c r="AE172" s="74">
        <f t="shared" si="110"/>
        <v>-507.7</v>
      </c>
      <c r="AF172" s="74">
        <f t="shared" si="111"/>
        <v>-325.55</v>
      </c>
      <c r="AG172" s="74">
        <f t="shared" si="112"/>
        <v>-1191.25</v>
      </c>
      <c r="AH172" s="6" t="s">
        <v>82</v>
      </c>
    </row>
    <row r="173" spans="1:34">
      <c r="A173" s="159" t="s">
        <v>1695</v>
      </c>
      <c r="B173" s="155" t="s">
        <v>47</v>
      </c>
      <c r="C173" s="160">
        <v>0</v>
      </c>
      <c r="D173" s="160">
        <v>0</v>
      </c>
      <c r="E173" s="160">
        <v>0</v>
      </c>
      <c r="F173" s="160">
        <v>0</v>
      </c>
      <c r="G173" s="160">
        <v>0</v>
      </c>
      <c r="H173" s="160">
        <v>0</v>
      </c>
      <c r="I173" s="160">
        <v>0</v>
      </c>
      <c r="J173" s="160">
        <v>0</v>
      </c>
      <c r="K173" s="160">
        <v>0</v>
      </c>
      <c r="L173" s="160">
        <v>0</v>
      </c>
      <c r="M173" s="160">
        <v>0</v>
      </c>
      <c r="N173" s="160">
        <v>0</v>
      </c>
      <c r="O173" s="160">
        <v>0</v>
      </c>
      <c r="Q173" s="73">
        <v>5</v>
      </c>
      <c r="R173" s="20" t="s">
        <v>1156</v>
      </c>
      <c r="S173" s="20" t="s">
        <v>1210</v>
      </c>
      <c r="U173" s="74">
        <f t="shared" si="100"/>
        <v>0</v>
      </c>
      <c r="V173" s="74">
        <f t="shared" si="101"/>
        <v>0</v>
      </c>
      <c r="W173" s="74">
        <f t="shared" si="102"/>
        <v>0</v>
      </c>
      <c r="X173" s="74">
        <f t="shared" si="103"/>
        <v>0</v>
      </c>
      <c r="Y173" s="74">
        <f t="shared" si="104"/>
        <v>0</v>
      </c>
      <c r="Z173" s="74">
        <f t="shared" si="105"/>
        <v>0</v>
      </c>
      <c r="AA173" s="74">
        <f t="shared" si="106"/>
        <v>0</v>
      </c>
      <c r="AB173" s="74">
        <f t="shared" si="107"/>
        <v>0</v>
      </c>
      <c r="AC173" s="74">
        <f t="shared" si="108"/>
        <v>0</v>
      </c>
      <c r="AD173" s="74">
        <f t="shared" si="109"/>
        <v>0</v>
      </c>
      <c r="AE173" s="74">
        <f t="shared" si="110"/>
        <v>0</v>
      </c>
      <c r="AF173" s="74">
        <f t="shared" si="111"/>
        <v>0</v>
      </c>
      <c r="AG173" s="74">
        <f t="shared" si="112"/>
        <v>0</v>
      </c>
      <c r="AH173" s="6" t="s">
        <v>82</v>
      </c>
    </row>
    <row r="174" spans="1:34">
      <c r="A174" s="159" t="s">
        <v>318</v>
      </c>
      <c r="B174" s="155" t="s">
        <v>1696</v>
      </c>
      <c r="C174" s="160">
        <v>0</v>
      </c>
      <c r="D174" s="160">
        <v>0</v>
      </c>
      <c r="E174" s="160">
        <v>0</v>
      </c>
      <c r="F174" s="160">
        <v>0</v>
      </c>
      <c r="G174" s="160">
        <v>0</v>
      </c>
      <c r="H174" s="160">
        <v>0</v>
      </c>
      <c r="I174" s="160">
        <v>0</v>
      </c>
      <c r="J174" s="160">
        <v>0</v>
      </c>
      <c r="K174" s="160">
        <v>0</v>
      </c>
      <c r="L174" s="160">
        <v>0</v>
      </c>
      <c r="M174" s="160">
        <v>0</v>
      </c>
      <c r="N174" s="160">
        <v>0</v>
      </c>
      <c r="O174" s="160">
        <v>0</v>
      </c>
      <c r="Q174" s="73">
        <v>5</v>
      </c>
      <c r="R174" s="20" t="s">
        <v>1156</v>
      </c>
      <c r="S174" s="20" t="s">
        <v>1210</v>
      </c>
      <c r="U174" s="74">
        <f t="shared" si="100"/>
        <v>0</v>
      </c>
      <c r="V174" s="74">
        <f t="shared" si="101"/>
        <v>0</v>
      </c>
      <c r="W174" s="74">
        <f t="shared" si="102"/>
        <v>0</v>
      </c>
      <c r="X174" s="74">
        <f t="shared" si="103"/>
        <v>0</v>
      </c>
      <c r="Y174" s="74">
        <f t="shared" si="104"/>
        <v>0</v>
      </c>
      <c r="Z174" s="74">
        <f t="shared" si="105"/>
        <v>0</v>
      </c>
      <c r="AA174" s="74">
        <f t="shared" si="106"/>
        <v>0</v>
      </c>
      <c r="AB174" s="74">
        <f t="shared" si="107"/>
        <v>0</v>
      </c>
      <c r="AC174" s="74">
        <f t="shared" si="108"/>
        <v>0</v>
      </c>
      <c r="AD174" s="74">
        <f t="shared" si="109"/>
        <v>0</v>
      </c>
      <c r="AE174" s="74">
        <f t="shared" si="110"/>
        <v>0</v>
      </c>
      <c r="AF174" s="74">
        <f t="shared" si="111"/>
        <v>0</v>
      </c>
      <c r="AG174" s="74">
        <f t="shared" si="112"/>
        <v>0</v>
      </c>
      <c r="AH174" s="6" t="s">
        <v>82</v>
      </c>
    </row>
    <row r="175" spans="1:34">
      <c r="A175" s="159" t="s">
        <v>1697</v>
      </c>
      <c r="B175" s="155" t="s">
        <v>1698</v>
      </c>
      <c r="C175" s="160">
        <v>0</v>
      </c>
      <c r="D175" s="160">
        <v>0</v>
      </c>
      <c r="E175" s="160">
        <v>0</v>
      </c>
      <c r="F175" s="160">
        <v>0</v>
      </c>
      <c r="G175" s="160">
        <v>0</v>
      </c>
      <c r="H175" s="160">
        <v>0</v>
      </c>
      <c r="I175" s="160">
        <v>0</v>
      </c>
      <c r="J175" s="160">
        <v>0</v>
      </c>
      <c r="K175" s="160">
        <v>0</v>
      </c>
      <c r="L175" s="160">
        <v>0</v>
      </c>
      <c r="M175" s="160">
        <v>0</v>
      </c>
      <c r="N175" s="160">
        <v>0</v>
      </c>
      <c r="O175" s="160">
        <v>0</v>
      </c>
      <c r="Q175" s="73">
        <v>5</v>
      </c>
      <c r="R175" s="20" t="s">
        <v>1156</v>
      </c>
      <c r="S175" s="20" t="s">
        <v>1210</v>
      </c>
      <c r="U175" s="74">
        <f t="shared" si="100"/>
        <v>0</v>
      </c>
      <c r="V175" s="74">
        <f t="shared" si="101"/>
        <v>0</v>
      </c>
      <c r="W175" s="74">
        <f t="shared" si="102"/>
        <v>0</v>
      </c>
      <c r="X175" s="74">
        <f t="shared" si="103"/>
        <v>0</v>
      </c>
      <c r="Y175" s="74">
        <f t="shared" si="104"/>
        <v>0</v>
      </c>
      <c r="Z175" s="74">
        <f t="shared" si="105"/>
        <v>0</v>
      </c>
      <c r="AA175" s="74">
        <f t="shared" si="106"/>
        <v>0</v>
      </c>
      <c r="AB175" s="74">
        <f t="shared" si="107"/>
        <v>0</v>
      </c>
      <c r="AC175" s="74">
        <f t="shared" si="108"/>
        <v>0</v>
      </c>
      <c r="AD175" s="74">
        <f t="shared" si="109"/>
        <v>0</v>
      </c>
      <c r="AE175" s="74">
        <f t="shared" si="110"/>
        <v>0</v>
      </c>
      <c r="AF175" s="74">
        <f t="shared" si="111"/>
        <v>0</v>
      </c>
      <c r="AG175" s="74">
        <f t="shared" si="112"/>
        <v>0</v>
      </c>
      <c r="AH175" s="6" t="s">
        <v>82</v>
      </c>
    </row>
    <row r="176" spans="1:34">
      <c r="A176" s="159" t="s">
        <v>1699</v>
      </c>
      <c r="B176" s="155" t="s">
        <v>1700</v>
      </c>
      <c r="C176" s="160">
        <v>0</v>
      </c>
      <c r="D176" s="160">
        <v>0</v>
      </c>
      <c r="E176" s="160">
        <v>0</v>
      </c>
      <c r="F176" s="160">
        <v>0</v>
      </c>
      <c r="G176" s="160">
        <v>0</v>
      </c>
      <c r="H176" s="160">
        <v>0</v>
      </c>
      <c r="I176" s="160">
        <v>0</v>
      </c>
      <c r="J176" s="160">
        <v>0</v>
      </c>
      <c r="K176" s="160">
        <v>0</v>
      </c>
      <c r="L176" s="160">
        <v>0</v>
      </c>
      <c r="M176" s="160">
        <v>0</v>
      </c>
      <c r="N176" s="160">
        <v>0</v>
      </c>
      <c r="O176" s="160">
        <v>0</v>
      </c>
      <c r="Q176" s="73">
        <v>5</v>
      </c>
      <c r="R176" s="20" t="s">
        <v>1156</v>
      </c>
      <c r="S176" s="20" t="s">
        <v>1210</v>
      </c>
      <c r="U176" s="74">
        <f t="shared" si="100"/>
        <v>0</v>
      </c>
      <c r="V176" s="74">
        <f t="shared" si="101"/>
        <v>0</v>
      </c>
      <c r="W176" s="74">
        <f t="shared" si="102"/>
        <v>0</v>
      </c>
      <c r="X176" s="74">
        <f t="shared" si="103"/>
        <v>0</v>
      </c>
      <c r="Y176" s="74">
        <f t="shared" si="104"/>
        <v>0</v>
      </c>
      <c r="Z176" s="74">
        <f t="shared" si="105"/>
        <v>0</v>
      </c>
      <c r="AA176" s="74">
        <f t="shared" si="106"/>
        <v>0</v>
      </c>
      <c r="AB176" s="74">
        <f t="shared" si="107"/>
        <v>0</v>
      </c>
      <c r="AC176" s="74">
        <f t="shared" si="108"/>
        <v>0</v>
      </c>
      <c r="AD176" s="74">
        <f t="shared" si="109"/>
        <v>0</v>
      </c>
      <c r="AE176" s="74">
        <f t="shared" si="110"/>
        <v>0</v>
      </c>
      <c r="AF176" s="74">
        <f t="shared" si="111"/>
        <v>0</v>
      </c>
      <c r="AG176" s="74">
        <f t="shared" si="112"/>
        <v>0</v>
      </c>
      <c r="AH176" s="6" t="s">
        <v>82</v>
      </c>
    </row>
    <row r="177" spans="1:34">
      <c r="A177" s="159" t="s">
        <v>1701</v>
      </c>
      <c r="B177" s="155" t="s">
        <v>1702</v>
      </c>
      <c r="C177" s="160">
        <v>0</v>
      </c>
      <c r="D177" s="160">
        <v>0</v>
      </c>
      <c r="E177" s="160">
        <v>0</v>
      </c>
      <c r="F177" s="160">
        <v>0</v>
      </c>
      <c r="G177" s="160">
        <v>0</v>
      </c>
      <c r="H177" s="160">
        <v>0</v>
      </c>
      <c r="I177" s="160">
        <v>0</v>
      </c>
      <c r="J177" s="160">
        <v>0</v>
      </c>
      <c r="K177" s="160">
        <v>0</v>
      </c>
      <c r="L177" s="160">
        <v>0</v>
      </c>
      <c r="M177" s="160">
        <v>0</v>
      </c>
      <c r="N177" s="160">
        <v>0</v>
      </c>
      <c r="O177" s="160">
        <v>0</v>
      </c>
      <c r="Q177" s="73">
        <v>5</v>
      </c>
      <c r="R177" s="20" t="s">
        <v>1156</v>
      </c>
      <c r="S177" s="20" t="s">
        <v>1210</v>
      </c>
      <c r="U177" s="74">
        <f t="shared" si="100"/>
        <v>0</v>
      </c>
      <c r="V177" s="74">
        <f t="shared" si="101"/>
        <v>0</v>
      </c>
      <c r="W177" s="74">
        <f t="shared" si="102"/>
        <v>0</v>
      </c>
      <c r="X177" s="74">
        <f t="shared" si="103"/>
        <v>0</v>
      </c>
      <c r="Y177" s="74">
        <f t="shared" si="104"/>
        <v>0</v>
      </c>
      <c r="Z177" s="74">
        <f t="shared" si="105"/>
        <v>0</v>
      </c>
      <c r="AA177" s="74">
        <f t="shared" si="106"/>
        <v>0</v>
      </c>
      <c r="AB177" s="74">
        <f t="shared" si="107"/>
        <v>0</v>
      </c>
      <c r="AC177" s="74">
        <f t="shared" si="108"/>
        <v>0</v>
      </c>
      <c r="AD177" s="74">
        <f t="shared" si="109"/>
        <v>0</v>
      </c>
      <c r="AE177" s="74">
        <f t="shared" si="110"/>
        <v>0</v>
      </c>
      <c r="AF177" s="74">
        <f t="shared" si="111"/>
        <v>0</v>
      </c>
      <c r="AG177" s="74">
        <f t="shared" si="112"/>
        <v>0</v>
      </c>
      <c r="AH177" s="6" t="s">
        <v>82</v>
      </c>
    </row>
    <row r="178" spans="1:34">
      <c r="A178" s="159" t="s">
        <v>1703</v>
      </c>
      <c r="B178" s="155" t="s">
        <v>1704</v>
      </c>
      <c r="C178" s="160">
        <v>0</v>
      </c>
      <c r="D178" s="160">
        <v>0</v>
      </c>
      <c r="E178" s="160">
        <v>0</v>
      </c>
      <c r="F178" s="160">
        <v>0</v>
      </c>
      <c r="G178" s="160">
        <v>0</v>
      </c>
      <c r="H178" s="160">
        <v>0</v>
      </c>
      <c r="I178" s="160">
        <v>0</v>
      </c>
      <c r="J178" s="160">
        <v>0</v>
      </c>
      <c r="K178" s="160">
        <v>0</v>
      </c>
      <c r="L178" s="160">
        <v>0</v>
      </c>
      <c r="M178" s="160">
        <v>0</v>
      </c>
      <c r="N178" s="160">
        <v>0</v>
      </c>
      <c r="O178" s="160">
        <v>0</v>
      </c>
      <c r="Q178" s="73">
        <v>5</v>
      </c>
      <c r="R178" s="20" t="s">
        <v>1156</v>
      </c>
      <c r="S178" s="20" t="s">
        <v>1210</v>
      </c>
      <c r="U178" s="74">
        <f t="shared" si="100"/>
        <v>0</v>
      </c>
      <c r="V178" s="74">
        <f t="shared" si="101"/>
        <v>0</v>
      </c>
      <c r="W178" s="74">
        <f t="shared" si="102"/>
        <v>0</v>
      </c>
      <c r="X178" s="74">
        <f t="shared" si="103"/>
        <v>0</v>
      </c>
      <c r="Y178" s="74">
        <f t="shared" si="104"/>
        <v>0</v>
      </c>
      <c r="Z178" s="74">
        <f t="shared" si="105"/>
        <v>0</v>
      </c>
      <c r="AA178" s="74">
        <f t="shared" si="106"/>
        <v>0</v>
      </c>
      <c r="AB178" s="74">
        <f t="shared" si="107"/>
        <v>0</v>
      </c>
      <c r="AC178" s="74">
        <f t="shared" si="108"/>
        <v>0</v>
      </c>
      <c r="AD178" s="74">
        <f t="shared" si="109"/>
        <v>0</v>
      </c>
      <c r="AE178" s="74">
        <f t="shared" si="110"/>
        <v>0</v>
      </c>
      <c r="AF178" s="74">
        <f t="shared" si="111"/>
        <v>0</v>
      </c>
      <c r="AG178" s="74">
        <f t="shared" si="112"/>
        <v>0</v>
      </c>
      <c r="AH178" s="6" t="s">
        <v>43</v>
      </c>
    </row>
    <row r="179" spans="1:34">
      <c r="A179" s="159" t="s">
        <v>1705</v>
      </c>
      <c r="B179" s="155" t="s">
        <v>1706</v>
      </c>
      <c r="C179" s="160">
        <v>0</v>
      </c>
      <c r="D179" s="160">
        <v>0</v>
      </c>
      <c r="E179" s="160">
        <v>0</v>
      </c>
      <c r="F179" s="160">
        <v>0</v>
      </c>
      <c r="G179" s="160">
        <v>0</v>
      </c>
      <c r="H179" s="160">
        <v>0</v>
      </c>
      <c r="I179" s="160">
        <v>0</v>
      </c>
      <c r="J179" s="160">
        <v>0</v>
      </c>
      <c r="K179" s="160">
        <v>0</v>
      </c>
      <c r="L179" s="160">
        <v>0</v>
      </c>
      <c r="M179" s="160">
        <v>0</v>
      </c>
      <c r="N179" s="160">
        <v>0</v>
      </c>
      <c r="O179" s="160">
        <v>0</v>
      </c>
      <c r="Q179" s="73">
        <v>5</v>
      </c>
      <c r="R179" s="20" t="s">
        <v>1156</v>
      </c>
      <c r="S179" s="20" t="s">
        <v>1210</v>
      </c>
      <c r="U179" s="74">
        <f t="shared" si="100"/>
        <v>0</v>
      </c>
      <c r="V179" s="74">
        <f t="shared" si="101"/>
        <v>0</v>
      </c>
      <c r="W179" s="74">
        <f t="shared" si="102"/>
        <v>0</v>
      </c>
      <c r="X179" s="74">
        <f t="shared" si="103"/>
        <v>0</v>
      </c>
      <c r="Y179" s="74">
        <f t="shared" si="104"/>
        <v>0</v>
      </c>
      <c r="Z179" s="74">
        <f t="shared" si="105"/>
        <v>0</v>
      </c>
      <c r="AA179" s="74">
        <f t="shared" si="106"/>
        <v>0</v>
      </c>
      <c r="AB179" s="74">
        <f t="shared" si="107"/>
        <v>0</v>
      </c>
      <c r="AC179" s="74">
        <f t="shared" si="108"/>
        <v>0</v>
      </c>
      <c r="AD179" s="74">
        <f t="shared" si="109"/>
        <v>0</v>
      </c>
      <c r="AE179" s="74">
        <f t="shared" si="110"/>
        <v>0</v>
      </c>
      <c r="AF179" s="74">
        <f t="shared" si="111"/>
        <v>0</v>
      </c>
      <c r="AG179" s="74">
        <f t="shared" si="112"/>
        <v>0</v>
      </c>
      <c r="AH179" s="6" t="s">
        <v>43</v>
      </c>
    </row>
    <row r="180" spans="1:34">
      <c r="A180" s="159" t="s">
        <v>1707</v>
      </c>
      <c r="B180" s="155" t="s">
        <v>1708</v>
      </c>
      <c r="C180" s="160">
        <v>0</v>
      </c>
      <c r="D180" s="160">
        <v>0</v>
      </c>
      <c r="E180" s="160">
        <v>0</v>
      </c>
      <c r="F180" s="160">
        <v>0</v>
      </c>
      <c r="G180" s="160">
        <v>0</v>
      </c>
      <c r="H180" s="160">
        <v>0</v>
      </c>
      <c r="I180" s="160">
        <v>0</v>
      </c>
      <c r="J180" s="160">
        <v>0</v>
      </c>
      <c r="K180" s="160">
        <v>0</v>
      </c>
      <c r="L180" s="160">
        <v>0</v>
      </c>
      <c r="M180" s="160">
        <v>0</v>
      </c>
      <c r="N180" s="160">
        <v>0</v>
      </c>
      <c r="O180" s="160">
        <v>0</v>
      </c>
      <c r="Q180" s="73">
        <v>5</v>
      </c>
      <c r="R180" s="20" t="s">
        <v>1156</v>
      </c>
      <c r="S180" s="20" t="s">
        <v>1210</v>
      </c>
      <c r="U180" s="74">
        <f t="shared" si="100"/>
        <v>0</v>
      </c>
      <c r="V180" s="74">
        <f t="shared" si="101"/>
        <v>0</v>
      </c>
      <c r="W180" s="74">
        <f t="shared" si="102"/>
        <v>0</v>
      </c>
      <c r="X180" s="74">
        <f t="shared" si="103"/>
        <v>0</v>
      </c>
      <c r="Y180" s="74">
        <f t="shared" si="104"/>
        <v>0</v>
      </c>
      <c r="Z180" s="74">
        <f t="shared" si="105"/>
        <v>0</v>
      </c>
      <c r="AA180" s="74">
        <f t="shared" si="106"/>
        <v>0</v>
      </c>
      <c r="AB180" s="74">
        <f t="shared" si="107"/>
        <v>0</v>
      </c>
      <c r="AC180" s="74">
        <f t="shared" si="108"/>
        <v>0</v>
      </c>
      <c r="AD180" s="74">
        <f t="shared" si="109"/>
        <v>0</v>
      </c>
      <c r="AE180" s="74">
        <f t="shared" si="110"/>
        <v>0</v>
      </c>
      <c r="AF180" s="74">
        <f t="shared" si="111"/>
        <v>0</v>
      </c>
      <c r="AG180" s="74">
        <f t="shared" si="112"/>
        <v>0</v>
      </c>
      <c r="AH180" s="6" t="s">
        <v>43</v>
      </c>
    </row>
    <row r="181" spans="1:34">
      <c r="A181" s="159" t="s">
        <v>1709</v>
      </c>
      <c r="B181" s="155" t="s">
        <v>1710</v>
      </c>
      <c r="C181" s="160">
        <v>0</v>
      </c>
      <c r="D181" s="160">
        <v>0</v>
      </c>
      <c r="E181" s="160">
        <v>0</v>
      </c>
      <c r="F181" s="160">
        <v>0</v>
      </c>
      <c r="G181" s="160">
        <v>0</v>
      </c>
      <c r="H181" s="160">
        <v>0</v>
      </c>
      <c r="I181" s="160">
        <v>0</v>
      </c>
      <c r="J181" s="160">
        <v>0</v>
      </c>
      <c r="K181" s="160">
        <v>0</v>
      </c>
      <c r="L181" s="160">
        <v>9021.26</v>
      </c>
      <c r="M181" s="160">
        <v>6764.63</v>
      </c>
      <c r="N181" s="160">
        <v>3752.54</v>
      </c>
      <c r="O181" s="160">
        <v>19538.43</v>
      </c>
      <c r="Q181" s="73">
        <v>5</v>
      </c>
      <c r="R181" s="20" t="s">
        <v>1156</v>
      </c>
      <c r="S181" s="20" t="s">
        <v>1210</v>
      </c>
      <c r="U181" s="74">
        <f t="shared" si="100"/>
        <v>0</v>
      </c>
      <c r="V181" s="74">
        <f t="shared" si="101"/>
        <v>0</v>
      </c>
      <c r="W181" s="74">
        <f t="shared" si="102"/>
        <v>0</v>
      </c>
      <c r="X181" s="74">
        <f t="shared" si="103"/>
        <v>0</v>
      </c>
      <c r="Y181" s="74">
        <f t="shared" si="104"/>
        <v>0</v>
      </c>
      <c r="Z181" s="74">
        <f t="shared" si="105"/>
        <v>0</v>
      </c>
      <c r="AA181" s="74">
        <f t="shared" si="106"/>
        <v>0</v>
      </c>
      <c r="AB181" s="74">
        <f t="shared" si="107"/>
        <v>0</v>
      </c>
      <c r="AC181" s="74">
        <f t="shared" si="108"/>
        <v>0</v>
      </c>
      <c r="AD181" s="74">
        <f t="shared" si="109"/>
        <v>-9021.26</v>
      </c>
      <c r="AE181" s="74">
        <f t="shared" si="110"/>
        <v>-6764.63</v>
      </c>
      <c r="AF181" s="74">
        <f t="shared" si="111"/>
        <v>-3752.54</v>
      </c>
      <c r="AG181" s="74">
        <f t="shared" si="112"/>
        <v>-19538.43</v>
      </c>
      <c r="AH181" s="6" t="s">
        <v>51</v>
      </c>
    </row>
    <row r="182" spans="1:34">
      <c r="B182" s="157" t="s">
        <v>1618</v>
      </c>
      <c r="C182" s="161">
        <v>0</v>
      </c>
      <c r="D182" s="161">
        <v>0</v>
      </c>
      <c r="E182" s="161">
        <v>0</v>
      </c>
      <c r="F182" s="161">
        <v>0</v>
      </c>
      <c r="G182" s="161">
        <v>0</v>
      </c>
      <c r="H182" s="161">
        <v>0</v>
      </c>
      <c r="I182" s="161">
        <v>0</v>
      </c>
      <c r="J182" s="161">
        <v>0</v>
      </c>
      <c r="K182" s="161">
        <v>0</v>
      </c>
      <c r="L182" s="161">
        <v>14430.41</v>
      </c>
      <c r="M182" s="161">
        <v>10995.95</v>
      </c>
      <c r="N182" s="161">
        <v>8915.6899999999987</v>
      </c>
      <c r="O182" s="161">
        <v>34342.050000000003</v>
      </c>
      <c r="Q182" s="75">
        <v>5</v>
      </c>
      <c r="R182" s="76" t="str">
        <f>R181</f>
        <v>Tides on Westcreek</v>
      </c>
      <c r="S182" s="76" t="str">
        <f>S181</f>
        <v>TOW</v>
      </c>
      <c r="T182" s="75">
        <f>T181</f>
        <v>0</v>
      </c>
      <c r="U182" s="77">
        <f t="shared" ref="U182:AG182" si="113">SUM(U170:U181)</f>
        <v>0</v>
      </c>
      <c r="V182" s="77">
        <f t="shared" si="113"/>
        <v>0</v>
      </c>
      <c r="W182" s="77">
        <f t="shared" si="113"/>
        <v>0</v>
      </c>
      <c r="X182" s="77">
        <f t="shared" si="113"/>
        <v>0</v>
      </c>
      <c r="Y182" s="77">
        <f t="shared" si="113"/>
        <v>0</v>
      </c>
      <c r="Z182" s="77">
        <f t="shared" si="113"/>
        <v>0</v>
      </c>
      <c r="AA182" s="77">
        <f t="shared" si="113"/>
        <v>0</v>
      </c>
      <c r="AB182" s="77">
        <f t="shared" si="113"/>
        <v>0</v>
      </c>
      <c r="AC182" s="77">
        <f t="shared" si="113"/>
        <v>0</v>
      </c>
      <c r="AD182" s="77">
        <f t="shared" si="113"/>
        <v>-9476.61</v>
      </c>
      <c r="AE182" s="77">
        <f t="shared" si="113"/>
        <v>-7346.81</v>
      </c>
      <c r="AF182" s="77">
        <f t="shared" si="113"/>
        <v>-4183.03</v>
      </c>
      <c r="AG182" s="77">
        <f t="shared" si="113"/>
        <v>-21006.45</v>
      </c>
    </row>
    <row r="184" spans="1:34">
      <c r="A184" s="158" t="s">
        <v>1711</v>
      </c>
      <c r="B184" s="158"/>
      <c r="C184" s="158"/>
      <c r="D184" s="158"/>
      <c r="E184" s="158"/>
      <c r="F184" s="158"/>
      <c r="G184" s="158"/>
      <c r="H184" s="158"/>
      <c r="I184" s="158"/>
      <c r="J184" s="158"/>
      <c r="K184" s="158"/>
      <c r="L184" s="158"/>
      <c r="M184" s="158"/>
      <c r="N184" s="158"/>
      <c r="O184" s="158"/>
    </row>
    <row r="185" spans="1:34">
      <c r="A185" s="159" t="s">
        <v>1712</v>
      </c>
      <c r="B185" s="155" t="s">
        <v>1713</v>
      </c>
      <c r="C185" s="160">
        <v>0</v>
      </c>
      <c r="D185" s="160">
        <v>0</v>
      </c>
      <c r="E185" s="160">
        <v>0</v>
      </c>
      <c r="F185" s="160">
        <v>0</v>
      </c>
      <c r="G185" s="160">
        <v>0</v>
      </c>
      <c r="H185" s="160">
        <v>0</v>
      </c>
      <c r="I185" s="160">
        <v>0</v>
      </c>
      <c r="J185" s="160">
        <v>0</v>
      </c>
      <c r="K185" s="160">
        <v>0</v>
      </c>
      <c r="L185" s="160">
        <v>10082.26</v>
      </c>
      <c r="M185" s="160">
        <v>9912.5499999999993</v>
      </c>
      <c r="N185" s="160">
        <v>6434.98</v>
      </c>
      <c r="O185" s="160">
        <v>26429.79</v>
      </c>
      <c r="Q185" s="73">
        <v>5</v>
      </c>
      <c r="R185" s="20" t="s">
        <v>1156</v>
      </c>
      <c r="S185" s="20" t="s">
        <v>1210</v>
      </c>
      <c r="U185" s="74">
        <f t="shared" ref="U185:U199" si="114">IF(5 = Q185, C185 * -1, C185)</f>
        <v>0</v>
      </c>
      <c r="V185" s="74">
        <f t="shared" ref="V185:V199" si="115">IF(5 = Q185, D185 * -1, D185)</f>
        <v>0</v>
      </c>
      <c r="W185" s="74">
        <f t="shared" ref="W185:W199" si="116">IF(5 = Q185, E185 * -1, E185)</f>
        <v>0</v>
      </c>
      <c r="X185" s="74">
        <f t="shared" ref="X185:X199" si="117">IF(5 = Q185, F185 * -1, F185)</f>
        <v>0</v>
      </c>
      <c r="Y185" s="74">
        <f t="shared" ref="Y185:Y199" si="118">IF(5 = Q185, G185 * -1, G185)</f>
        <v>0</v>
      </c>
      <c r="Z185" s="74">
        <f t="shared" ref="Z185:Z199" si="119">IF(5 = Q185, H185 * -1, H185)</f>
        <v>0</v>
      </c>
      <c r="AA185" s="74">
        <f t="shared" ref="AA185:AA199" si="120">IF(5 = Q185, I185 * -1, I185)</f>
        <v>0</v>
      </c>
      <c r="AB185" s="74">
        <f t="shared" ref="AB185:AB199" si="121">IF(5 = Q185, J185 * -1, J185)</f>
        <v>0</v>
      </c>
      <c r="AC185" s="74">
        <f t="shared" ref="AC185:AC199" si="122">IF(5 = Q185, K185 * -1, K185)</f>
        <v>0</v>
      </c>
      <c r="AD185" s="74">
        <f t="shared" ref="AD185:AD199" si="123">IF(5 = Q185, L185 * -1, L185)</f>
        <v>-10082.26</v>
      </c>
      <c r="AE185" s="74">
        <f t="shared" ref="AE185:AE199" si="124">IF(5 = Q185, M185 * -1, M185)</f>
        <v>-9912.5499999999993</v>
      </c>
      <c r="AF185" s="74">
        <f t="shared" ref="AF185:AF199" si="125">IF(5 = Q185, N185 * -1, N185)</f>
        <v>-6434.98</v>
      </c>
      <c r="AG185" s="74">
        <f t="shared" ref="AG185:AG199" si="126">IF(5 = Q185, O185 * -1, O185)</f>
        <v>-26429.79</v>
      </c>
      <c r="AH185" s="6" t="s">
        <v>40</v>
      </c>
    </row>
    <row r="186" spans="1:34">
      <c r="A186" s="159" t="s">
        <v>1714</v>
      </c>
      <c r="B186" s="155" t="s">
        <v>1715</v>
      </c>
      <c r="C186" s="160">
        <v>0</v>
      </c>
      <c r="D186" s="160">
        <v>0</v>
      </c>
      <c r="E186" s="160">
        <v>0</v>
      </c>
      <c r="F186" s="160">
        <v>0</v>
      </c>
      <c r="G186" s="160">
        <v>0</v>
      </c>
      <c r="H186" s="160">
        <v>0</v>
      </c>
      <c r="I186" s="160">
        <v>0</v>
      </c>
      <c r="J186" s="160">
        <v>0</v>
      </c>
      <c r="K186" s="160">
        <v>0</v>
      </c>
      <c r="L186" s="160">
        <v>0</v>
      </c>
      <c r="M186" s="160">
        <v>0</v>
      </c>
      <c r="N186" s="160">
        <v>0</v>
      </c>
      <c r="O186" s="160">
        <v>0</v>
      </c>
      <c r="Q186" s="73">
        <v>5</v>
      </c>
      <c r="R186" s="20" t="s">
        <v>1156</v>
      </c>
      <c r="S186" s="20" t="s">
        <v>1210</v>
      </c>
      <c r="U186" s="74">
        <f t="shared" si="114"/>
        <v>0</v>
      </c>
      <c r="V186" s="74">
        <f t="shared" si="115"/>
        <v>0</v>
      </c>
      <c r="W186" s="74">
        <f t="shared" si="116"/>
        <v>0</v>
      </c>
      <c r="X186" s="74">
        <f t="shared" si="117"/>
        <v>0</v>
      </c>
      <c r="Y186" s="74">
        <f t="shared" si="118"/>
        <v>0</v>
      </c>
      <c r="Z186" s="74">
        <f t="shared" si="119"/>
        <v>0</v>
      </c>
      <c r="AA186" s="74">
        <f t="shared" si="120"/>
        <v>0</v>
      </c>
      <c r="AB186" s="74">
        <f t="shared" si="121"/>
        <v>0</v>
      </c>
      <c r="AC186" s="74">
        <f t="shared" si="122"/>
        <v>0</v>
      </c>
      <c r="AD186" s="74">
        <f t="shared" si="123"/>
        <v>0</v>
      </c>
      <c r="AE186" s="74">
        <f t="shared" si="124"/>
        <v>0</v>
      </c>
      <c r="AF186" s="74">
        <f t="shared" si="125"/>
        <v>0</v>
      </c>
      <c r="AG186" s="74">
        <f t="shared" si="126"/>
        <v>0</v>
      </c>
      <c r="AH186" s="6" t="s">
        <v>40</v>
      </c>
    </row>
    <row r="187" spans="1:34">
      <c r="A187" s="159" t="s">
        <v>1716</v>
      </c>
      <c r="B187" s="155" t="s">
        <v>1717</v>
      </c>
      <c r="C187" s="160">
        <v>0</v>
      </c>
      <c r="D187" s="160">
        <v>0</v>
      </c>
      <c r="E187" s="160">
        <v>0</v>
      </c>
      <c r="F187" s="160">
        <v>0</v>
      </c>
      <c r="G187" s="160">
        <v>0</v>
      </c>
      <c r="H187" s="160">
        <v>0</v>
      </c>
      <c r="I187" s="160">
        <v>0</v>
      </c>
      <c r="J187" s="160">
        <v>0</v>
      </c>
      <c r="K187" s="160">
        <v>0</v>
      </c>
      <c r="L187" s="160">
        <v>0</v>
      </c>
      <c r="M187" s="160">
        <v>0</v>
      </c>
      <c r="N187" s="160">
        <v>0</v>
      </c>
      <c r="O187" s="160">
        <v>0</v>
      </c>
      <c r="Q187" s="73">
        <v>5</v>
      </c>
      <c r="R187" s="20" t="s">
        <v>1156</v>
      </c>
      <c r="S187" s="20" t="s">
        <v>1210</v>
      </c>
      <c r="U187" s="74">
        <f t="shared" si="114"/>
        <v>0</v>
      </c>
      <c r="V187" s="74">
        <f t="shared" si="115"/>
        <v>0</v>
      </c>
      <c r="W187" s="74">
        <f t="shared" si="116"/>
        <v>0</v>
      </c>
      <c r="X187" s="74">
        <f t="shared" si="117"/>
        <v>0</v>
      </c>
      <c r="Y187" s="74">
        <f t="shared" si="118"/>
        <v>0</v>
      </c>
      <c r="Z187" s="74">
        <f t="shared" si="119"/>
        <v>0</v>
      </c>
      <c r="AA187" s="74">
        <f t="shared" si="120"/>
        <v>0</v>
      </c>
      <c r="AB187" s="74">
        <f t="shared" si="121"/>
        <v>0</v>
      </c>
      <c r="AC187" s="74">
        <f t="shared" si="122"/>
        <v>0</v>
      </c>
      <c r="AD187" s="74">
        <f t="shared" si="123"/>
        <v>0</v>
      </c>
      <c r="AE187" s="74">
        <f t="shared" si="124"/>
        <v>0</v>
      </c>
      <c r="AF187" s="74">
        <f t="shared" si="125"/>
        <v>0</v>
      </c>
      <c r="AG187" s="74">
        <f t="shared" si="126"/>
        <v>0</v>
      </c>
      <c r="AH187" s="6" t="s">
        <v>40</v>
      </c>
    </row>
    <row r="188" spans="1:34">
      <c r="A188" s="159" t="s">
        <v>1718</v>
      </c>
      <c r="B188" s="155" t="s">
        <v>1719</v>
      </c>
      <c r="C188" s="160">
        <v>0</v>
      </c>
      <c r="D188" s="160">
        <v>0</v>
      </c>
      <c r="E188" s="160">
        <v>0</v>
      </c>
      <c r="F188" s="160">
        <v>0</v>
      </c>
      <c r="G188" s="160">
        <v>0</v>
      </c>
      <c r="H188" s="160">
        <v>0</v>
      </c>
      <c r="I188" s="160">
        <v>0</v>
      </c>
      <c r="J188" s="160">
        <v>0</v>
      </c>
      <c r="K188" s="160">
        <v>0</v>
      </c>
      <c r="L188" s="160">
        <v>0</v>
      </c>
      <c r="M188" s="160">
        <v>0</v>
      </c>
      <c r="N188" s="160">
        <v>0</v>
      </c>
      <c r="O188" s="160">
        <v>0</v>
      </c>
      <c r="Q188" s="73">
        <v>5</v>
      </c>
      <c r="R188" s="20" t="s">
        <v>1156</v>
      </c>
      <c r="S188" s="20" t="s">
        <v>1210</v>
      </c>
      <c r="U188" s="74">
        <f t="shared" si="114"/>
        <v>0</v>
      </c>
      <c r="V188" s="74">
        <f t="shared" si="115"/>
        <v>0</v>
      </c>
      <c r="W188" s="74">
        <f t="shared" si="116"/>
        <v>0</v>
      </c>
      <c r="X188" s="74">
        <f t="shared" si="117"/>
        <v>0</v>
      </c>
      <c r="Y188" s="74">
        <f t="shared" si="118"/>
        <v>0</v>
      </c>
      <c r="Z188" s="74">
        <f t="shared" si="119"/>
        <v>0</v>
      </c>
      <c r="AA188" s="74">
        <f t="shared" si="120"/>
        <v>0</v>
      </c>
      <c r="AB188" s="74">
        <f t="shared" si="121"/>
        <v>0</v>
      </c>
      <c r="AC188" s="74">
        <f t="shared" si="122"/>
        <v>0</v>
      </c>
      <c r="AD188" s="74">
        <f t="shared" si="123"/>
        <v>0</v>
      </c>
      <c r="AE188" s="74">
        <f t="shared" si="124"/>
        <v>0</v>
      </c>
      <c r="AF188" s="74">
        <f t="shared" si="125"/>
        <v>0</v>
      </c>
      <c r="AG188" s="74">
        <f t="shared" si="126"/>
        <v>0</v>
      </c>
      <c r="AH188" s="6" t="s">
        <v>40</v>
      </c>
    </row>
    <row r="189" spans="1:34">
      <c r="A189" s="159" t="s">
        <v>1720</v>
      </c>
      <c r="B189" s="155" t="s">
        <v>1721</v>
      </c>
      <c r="C189" s="160">
        <v>0</v>
      </c>
      <c r="D189" s="160">
        <v>0</v>
      </c>
      <c r="E189" s="160">
        <v>0</v>
      </c>
      <c r="F189" s="160">
        <v>0</v>
      </c>
      <c r="G189" s="160">
        <v>0</v>
      </c>
      <c r="H189" s="160">
        <v>0</v>
      </c>
      <c r="I189" s="160">
        <v>0</v>
      </c>
      <c r="J189" s="160">
        <v>0</v>
      </c>
      <c r="K189" s="160">
        <v>0</v>
      </c>
      <c r="L189" s="160">
        <v>0</v>
      </c>
      <c r="M189" s="160">
        <v>0</v>
      </c>
      <c r="N189" s="160">
        <v>0</v>
      </c>
      <c r="O189" s="160">
        <v>0</v>
      </c>
      <c r="Q189" s="73">
        <v>5</v>
      </c>
      <c r="R189" s="20" t="s">
        <v>1156</v>
      </c>
      <c r="S189" s="20" t="s">
        <v>1210</v>
      </c>
      <c r="U189" s="74">
        <f t="shared" si="114"/>
        <v>0</v>
      </c>
      <c r="V189" s="74">
        <f t="shared" si="115"/>
        <v>0</v>
      </c>
      <c r="W189" s="74">
        <f t="shared" si="116"/>
        <v>0</v>
      </c>
      <c r="X189" s="74">
        <f t="shared" si="117"/>
        <v>0</v>
      </c>
      <c r="Y189" s="74">
        <f t="shared" si="118"/>
        <v>0</v>
      </c>
      <c r="Z189" s="74">
        <f t="shared" si="119"/>
        <v>0</v>
      </c>
      <c r="AA189" s="74">
        <f t="shared" si="120"/>
        <v>0</v>
      </c>
      <c r="AB189" s="74">
        <f t="shared" si="121"/>
        <v>0</v>
      </c>
      <c r="AC189" s="74">
        <f t="shared" si="122"/>
        <v>0</v>
      </c>
      <c r="AD189" s="74">
        <f t="shared" si="123"/>
        <v>0</v>
      </c>
      <c r="AE189" s="74">
        <f t="shared" si="124"/>
        <v>0</v>
      </c>
      <c r="AF189" s="74">
        <f t="shared" si="125"/>
        <v>0</v>
      </c>
      <c r="AG189" s="74">
        <f t="shared" si="126"/>
        <v>0</v>
      </c>
      <c r="AH189" s="6" t="s">
        <v>40</v>
      </c>
    </row>
    <row r="190" spans="1:34">
      <c r="A190" s="159" t="s">
        <v>1722</v>
      </c>
      <c r="B190" s="155" t="s">
        <v>1723</v>
      </c>
      <c r="C190" s="160">
        <v>0</v>
      </c>
      <c r="D190" s="160">
        <v>0</v>
      </c>
      <c r="E190" s="160">
        <v>0</v>
      </c>
      <c r="F190" s="160">
        <v>0</v>
      </c>
      <c r="G190" s="160">
        <v>0</v>
      </c>
      <c r="H190" s="160">
        <v>0</v>
      </c>
      <c r="I190" s="160">
        <v>0</v>
      </c>
      <c r="J190" s="160">
        <v>0</v>
      </c>
      <c r="K190" s="160">
        <v>0</v>
      </c>
      <c r="L190" s="160">
        <v>0</v>
      </c>
      <c r="M190" s="160">
        <v>0</v>
      </c>
      <c r="N190" s="160">
        <v>0</v>
      </c>
      <c r="O190" s="160">
        <v>0</v>
      </c>
      <c r="Q190" s="73">
        <v>5</v>
      </c>
      <c r="R190" s="20" t="s">
        <v>1156</v>
      </c>
      <c r="S190" s="20" t="s">
        <v>1210</v>
      </c>
      <c r="U190" s="74">
        <f t="shared" si="114"/>
        <v>0</v>
      </c>
      <c r="V190" s="74">
        <f t="shared" si="115"/>
        <v>0</v>
      </c>
      <c r="W190" s="74">
        <f t="shared" si="116"/>
        <v>0</v>
      </c>
      <c r="X190" s="74">
        <f t="shared" si="117"/>
        <v>0</v>
      </c>
      <c r="Y190" s="74">
        <f t="shared" si="118"/>
        <v>0</v>
      </c>
      <c r="Z190" s="74">
        <f t="shared" si="119"/>
        <v>0</v>
      </c>
      <c r="AA190" s="74">
        <f t="shared" si="120"/>
        <v>0</v>
      </c>
      <c r="AB190" s="74">
        <f t="shared" si="121"/>
        <v>0</v>
      </c>
      <c r="AC190" s="74">
        <f t="shared" si="122"/>
        <v>0</v>
      </c>
      <c r="AD190" s="74">
        <f t="shared" si="123"/>
        <v>0</v>
      </c>
      <c r="AE190" s="74">
        <f t="shared" si="124"/>
        <v>0</v>
      </c>
      <c r="AF190" s="74">
        <f t="shared" si="125"/>
        <v>0</v>
      </c>
      <c r="AG190" s="74">
        <f t="shared" si="126"/>
        <v>0</v>
      </c>
      <c r="AH190" s="6" t="s">
        <v>40</v>
      </c>
    </row>
    <row r="191" spans="1:34">
      <c r="A191" s="159" t="s">
        <v>1145</v>
      </c>
      <c r="B191" s="155" t="s">
        <v>1724</v>
      </c>
      <c r="C191" s="160">
        <v>0</v>
      </c>
      <c r="D191" s="160">
        <v>0</v>
      </c>
      <c r="E191" s="160">
        <v>0</v>
      </c>
      <c r="F191" s="160">
        <v>0</v>
      </c>
      <c r="G191" s="160">
        <v>0</v>
      </c>
      <c r="H191" s="160">
        <v>0</v>
      </c>
      <c r="I191" s="160">
        <v>0</v>
      </c>
      <c r="J191" s="160">
        <v>0</v>
      </c>
      <c r="K191" s="160">
        <v>0</v>
      </c>
      <c r="L191" s="160">
        <v>8637.82</v>
      </c>
      <c r="M191" s="160">
        <v>9693.52</v>
      </c>
      <c r="N191" s="160">
        <v>5203.7700000000004</v>
      </c>
      <c r="O191" s="160">
        <v>23535.11</v>
      </c>
      <c r="Q191" s="73">
        <v>5</v>
      </c>
      <c r="R191" s="20" t="s">
        <v>1156</v>
      </c>
      <c r="S191" s="20" t="s">
        <v>1210</v>
      </c>
      <c r="U191" s="74">
        <f t="shared" si="114"/>
        <v>0</v>
      </c>
      <c r="V191" s="74">
        <f t="shared" si="115"/>
        <v>0</v>
      </c>
      <c r="W191" s="74">
        <f t="shared" si="116"/>
        <v>0</v>
      </c>
      <c r="X191" s="74">
        <f t="shared" si="117"/>
        <v>0</v>
      </c>
      <c r="Y191" s="74">
        <f t="shared" si="118"/>
        <v>0</v>
      </c>
      <c r="Z191" s="74">
        <f t="shared" si="119"/>
        <v>0</v>
      </c>
      <c r="AA191" s="74">
        <f t="shared" si="120"/>
        <v>0</v>
      </c>
      <c r="AB191" s="74">
        <f t="shared" si="121"/>
        <v>0</v>
      </c>
      <c r="AC191" s="74">
        <f t="shared" si="122"/>
        <v>0</v>
      </c>
      <c r="AD191" s="74">
        <f t="shared" si="123"/>
        <v>-8637.82</v>
      </c>
      <c r="AE191" s="74">
        <f t="shared" si="124"/>
        <v>-9693.52</v>
      </c>
      <c r="AF191" s="74">
        <f t="shared" si="125"/>
        <v>-5203.7700000000004</v>
      </c>
      <c r="AG191" s="74">
        <f t="shared" si="126"/>
        <v>-23535.11</v>
      </c>
      <c r="AH191" s="6" t="s">
        <v>40</v>
      </c>
    </row>
    <row r="192" spans="1:34">
      <c r="A192" s="159" t="s">
        <v>1725</v>
      </c>
      <c r="B192" s="155" t="s">
        <v>1726</v>
      </c>
      <c r="C192" s="160">
        <v>0</v>
      </c>
      <c r="D192" s="160">
        <v>0</v>
      </c>
      <c r="E192" s="160">
        <v>0</v>
      </c>
      <c r="F192" s="160">
        <v>0</v>
      </c>
      <c r="G192" s="160">
        <v>0</v>
      </c>
      <c r="H192" s="160">
        <v>0</v>
      </c>
      <c r="I192" s="160">
        <v>0</v>
      </c>
      <c r="J192" s="160">
        <v>0</v>
      </c>
      <c r="K192" s="160">
        <v>0</v>
      </c>
      <c r="L192" s="160">
        <v>0</v>
      </c>
      <c r="M192" s="160">
        <v>0</v>
      </c>
      <c r="N192" s="160">
        <v>0</v>
      </c>
      <c r="O192" s="160">
        <v>0</v>
      </c>
      <c r="Q192" s="73">
        <v>5</v>
      </c>
      <c r="R192" s="20" t="s">
        <v>1156</v>
      </c>
      <c r="S192" s="20" t="s">
        <v>1210</v>
      </c>
      <c r="U192" s="74">
        <f t="shared" si="114"/>
        <v>0</v>
      </c>
      <c r="V192" s="74">
        <f t="shared" si="115"/>
        <v>0</v>
      </c>
      <c r="W192" s="74">
        <f t="shared" si="116"/>
        <v>0</v>
      </c>
      <c r="X192" s="74">
        <f t="shared" si="117"/>
        <v>0</v>
      </c>
      <c r="Y192" s="74">
        <f t="shared" si="118"/>
        <v>0</v>
      </c>
      <c r="Z192" s="74">
        <f t="shared" si="119"/>
        <v>0</v>
      </c>
      <c r="AA192" s="74">
        <f t="shared" si="120"/>
        <v>0</v>
      </c>
      <c r="AB192" s="74">
        <f t="shared" si="121"/>
        <v>0</v>
      </c>
      <c r="AC192" s="74">
        <f t="shared" si="122"/>
        <v>0</v>
      </c>
      <c r="AD192" s="74">
        <f t="shared" si="123"/>
        <v>0</v>
      </c>
      <c r="AE192" s="74">
        <f t="shared" si="124"/>
        <v>0</v>
      </c>
      <c r="AF192" s="74">
        <f t="shared" si="125"/>
        <v>0</v>
      </c>
      <c r="AG192" s="74">
        <f t="shared" si="126"/>
        <v>0</v>
      </c>
      <c r="AH192" s="6" t="s">
        <v>40</v>
      </c>
    </row>
    <row r="193" spans="1:34">
      <c r="A193" s="159" t="s">
        <v>1727</v>
      </c>
      <c r="B193" s="155" t="s">
        <v>1728</v>
      </c>
      <c r="C193" s="160">
        <v>0</v>
      </c>
      <c r="D193" s="160">
        <v>0</v>
      </c>
      <c r="E193" s="160">
        <v>0</v>
      </c>
      <c r="F193" s="160">
        <v>0</v>
      </c>
      <c r="G193" s="160">
        <v>0</v>
      </c>
      <c r="H193" s="160">
        <v>0</v>
      </c>
      <c r="I193" s="160">
        <v>0</v>
      </c>
      <c r="J193" s="160">
        <v>0</v>
      </c>
      <c r="K193" s="160">
        <v>0</v>
      </c>
      <c r="L193" s="160">
        <v>0</v>
      </c>
      <c r="M193" s="160">
        <v>0</v>
      </c>
      <c r="N193" s="160">
        <v>0</v>
      </c>
      <c r="O193" s="160">
        <v>0</v>
      </c>
      <c r="Q193" s="73">
        <v>5</v>
      </c>
      <c r="R193" s="20" t="s">
        <v>1156</v>
      </c>
      <c r="S193" s="20" t="s">
        <v>1210</v>
      </c>
      <c r="U193" s="74">
        <f t="shared" si="114"/>
        <v>0</v>
      </c>
      <c r="V193" s="74">
        <f t="shared" si="115"/>
        <v>0</v>
      </c>
      <c r="W193" s="74">
        <f t="shared" si="116"/>
        <v>0</v>
      </c>
      <c r="X193" s="74">
        <f t="shared" si="117"/>
        <v>0</v>
      </c>
      <c r="Y193" s="74">
        <f t="shared" si="118"/>
        <v>0</v>
      </c>
      <c r="Z193" s="74">
        <f t="shared" si="119"/>
        <v>0</v>
      </c>
      <c r="AA193" s="74">
        <f t="shared" si="120"/>
        <v>0</v>
      </c>
      <c r="AB193" s="74">
        <f t="shared" si="121"/>
        <v>0</v>
      </c>
      <c r="AC193" s="74">
        <f t="shared" si="122"/>
        <v>0</v>
      </c>
      <c r="AD193" s="74">
        <f t="shared" si="123"/>
        <v>0</v>
      </c>
      <c r="AE193" s="74">
        <f t="shared" si="124"/>
        <v>0</v>
      </c>
      <c r="AF193" s="74">
        <f t="shared" si="125"/>
        <v>0</v>
      </c>
      <c r="AG193" s="74">
        <f t="shared" si="126"/>
        <v>0</v>
      </c>
      <c r="AH193" s="6" t="s">
        <v>40</v>
      </c>
    </row>
    <row r="194" spans="1:34">
      <c r="A194" s="159" t="s">
        <v>1729</v>
      </c>
      <c r="B194" s="155" t="s">
        <v>1730</v>
      </c>
      <c r="C194" s="160">
        <v>0</v>
      </c>
      <c r="D194" s="160">
        <v>0</v>
      </c>
      <c r="E194" s="160">
        <v>0</v>
      </c>
      <c r="F194" s="160">
        <v>0</v>
      </c>
      <c r="G194" s="160">
        <v>0</v>
      </c>
      <c r="H194" s="160">
        <v>0</v>
      </c>
      <c r="I194" s="160">
        <v>0</v>
      </c>
      <c r="J194" s="160">
        <v>0</v>
      </c>
      <c r="K194" s="160">
        <v>0</v>
      </c>
      <c r="L194" s="160">
        <v>0</v>
      </c>
      <c r="M194" s="160">
        <v>0</v>
      </c>
      <c r="N194" s="160">
        <v>0</v>
      </c>
      <c r="O194" s="160">
        <v>0</v>
      </c>
      <c r="Q194" s="73">
        <v>5</v>
      </c>
      <c r="R194" s="20" t="s">
        <v>1156</v>
      </c>
      <c r="S194" s="20" t="s">
        <v>1210</v>
      </c>
      <c r="U194" s="74">
        <f t="shared" si="114"/>
        <v>0</v>
      </c>
      <c r="V194" s="74">
        <f t="shared" si="115"/>
        <v>0</v>
      </c>
      <c r="W194" s="74">
        <f t="shared" si="116"/>
        <v>0</v>
      </c>
      <c r="X194" s="74">
        <f t="shared" si="117"/>
        <v>0</v>
      </c>
      <c r="Y194" s="74">
        <f t="shared" si="118"/>
        <v>0</v>
      </c>
      <c r="Z194" s="74">
        <f t="shared" si="119"/>
        <v>0</v>
      </c>
      <c r="AA194" s="74">
        <f t="shared" si="120"/>
        <v>0</v>
      </c>
      <c r="AB194" s="74">
        <f t="shared" si="121"/>
        <v>0</v>
      </c>
      <c r="AC194" s="74">
        <f t="shared" si="122"/>
        <v>0</v>
      </c>
      <c r="AD194" s="74">
        <f t="shared" si="123"/>
        <v>0</v>
      </c>
      <c r="AE194" s="74">
        <f t="shared" si="124"/>
        <v>0</v>
      </c>
      <c r="AF194" s="74">
        <f t="shared" si="125"/>
        <v>0</v>
      </c>
      <c r="AG194" s="74">
        <f t="shared" si="126"/>
        <v>0</v>
      </c>
      <c r="AH194" s="6" t="s">
        <v>40</v>
      </c>
    </row>
    <row r="195" spans="1:34">
      <c r="A195" s="159" t="s">
        <v>1731</v>
      </c>
      <c r="B195" s="155" t="s">
        <v>1732</v>
      </c>
      <c r="C195" s="160">
        <v>0</v>
      </c>
      <c r="D195" s="160">
        <v>0</v>
      </c>
      <c r="E195" s="160">
        <v>0</v>
      </c>
      <c r="F195" s="160">
        <v>0</v>
      </c>
      <c r="G195" s="160">
        <v>0</v>
      </c>
      <c r="H195" s="160">
        <v>0</v>
      </c>
      <c r="I195" s="160">
        <v>0</v>
      </c>
      <c r="J195" s="160">
        <v>0</v>
      </c>
      <c r="K195" s="160">
        <v>0</v>
      </c>
      <c r="L195" s="160">
        <v>0</v>
      </c>
      <c r="M195" s="160">
        <v>0</v>
      </c>
      <c r="N195" s="160">
        <v>0</v>
      </c>
      <c r="O195" s="160">
        <v>0</v>
      </c>
      <c r="Q195" s="73">
        <v>5</v>
      </c>
      <c r="R195" s="20" t="s">
        <v>1156</v>
      </c>
      <c r="S195" s="20" t="s">
        <v>1210</v>
      </c>
      <c r="U195" s="74">
        <f t="shared" si="114"/>
        <v>0</v>
      </c>
      <c r="V195" s="74">
        <f t="shared" si="115"/>
        <v>0</v>
      </c>
      <c r="W195" s="74">
        <f t="shared" si="116"/>
        <v>0</v>
      </c>
      <c r="X195" s="74">
        <f t="shared" si="117"/>
        <v>0</v>
      </c>
      <c r="Y195" s="74">
        <f t="shared" si="118"/>
        <v>0</v>
      </c>
      <c r="Z195" s="74">
        <f t="shared" si="119"/>
        <v>0</v>
      </c>
      <c r="AA195" s="74">
        <f t="shared" si="120"/>
        <v>0</v>
      </c>
      <c r="AB195" s="74">
        <f t="shared" si="121"/>
        <v>0</v>
      </c>
      <c r="AC195" s="74">
        <f t="shared" si="122"/>
        <v>0</v>
      </c>
      <c r="AD195" s="74">
        <f t="shared" si="123"/>
        <v>0</v>
      </c>
      <c r="AE195" s="74">
        <f t="shared" si="124"/>
        <v>0</v>
      </c>
      <c r="AF195" s="74">
        <f t="shared" si="125"/>
        <v>0</v>
      </c>
      <c r="AG195" s="74">
        <f t="shared" si="126"/>
        <v>0</v>
      </c>
      <c r="AH195" s="6" t="s">
        <v>40</v>
      </c>
    </row>
    <row r="196" spans="1:34">
      <c r="A196" s="159" t="s">
        <v>1733</v>
      </c>
      <c r="B196" s="155" t="s">
        <v>1734</v>
      </c>
      <c r="C196" s="160">
        <v>0</v>
      </c>
      <c r="D196" s="160">
        <v>0</v>
      </c>
      <c r="E196" s="160">
        <v>0</v>
      </c>
      <c r="F196" s="160">
        <v>0</v>
      </c>
      <c r="G196" s="160">
        <v>0</v>
      </c>
      <c r="H196" s="160">
        <v>0</v>
      </c>
      <c r="I196" s="160">
        <v>0</v>
      </c>
      <c r="J196" s="160">
        <v>0</v>
      </c>
      <c r="K196" s="160">
        <v>0</v>
      </c>
      <c r="L196" s="160">
        <v>0</v>
      </c>
      <c r="M196" s="160">
        <v>0</v>
      </c>
      <c r="N196" s="160">
        <v>0</v>
      </c>
      <c r="O196" s="160">
        <v>0</v>
      </c>
      <c r="Q196" s="73">
        <v>5</v>
      </c>
      <c r="R196" s="20" t="s">
        <v>1156</v>
      </c>
      <c r="S196" s="20" t="s">
        <v>1210</v>
      </c>
      <c r="U196" s="74">
        <f t="shared" si="114"/>
        <v>0</v>
      </c>
      <c r="V196" s="74">
        <f t="shared" si="115"/>
        <v>0</v>
      </c>
      <c r="W196" s="74">
        <f t="shared" si="116"/>
        <v>0</v>
      </c>
      <c r="X196" s="74">
        <f t="shared" si="117"/>
        <v>0</v>
      </c>
      <c r="Y196" s="74">
        <f t="shared" si="118"/>
        <v>0</v>
      </c>
      <c r="Z196" s="74">
        <f t="shared" si="119"/>
        <v>0</v>
      </c>
      <c r="AA196" s="74">
        <f t="shared" si="120"/>
        <v>0</v>
      </c>
      <c r="AB196" s="74">
        <f t="shared" si="121"/>
        <v>0</v>
      </c>
      <c r="AC196" s="74">
        <f t="shared" si="122"/>
        <v>0</v>
      </c>
      <c r="AD196" s="74">
        <f t="shared" si="123"/>
        <v>0</v>
      </c>
      <c r="AE196" s="74">
        <f t="shared" si="124"/>
        <v>0</v>
      </c>
      <c r="AF196" s="74">
        <f t="shared" si="125"/>
        <v>0</v>
      </c>
      <c r="AG196" s="74">
        <f t="shared" si="126"/>
        <v>0</v>
      </c>
      <c r="AH196" s="6" t="s">
        <v>40</v>
      </c>
    </row>
    <row r="197" spans="1:34">
      <c r="A197" s="159" t="s">
        <v>1735</v>
      </c>
      <c r="B197" s="155" t="s">
        <v>1736</v>
      </c>
      <c r="C197" s="160">
        <v>0</v>
      </c>
      <c r="D197" s="160">
        <v>0</v>
      </c>
      <c r="E197" s="160">
        <v>0</v>
      </c>
      <c r="F197" s="160">
        <v>0</v>
      </c>
      <c r="G197" s="160">
        <v>0</v>
      </c>
      <c r="H197" s="160">
        <v>0</v>
      </c>
      <c r="I197" s="160">
        <v>0</v>
      </c>
      <c r="J197" s="160">
        <v>0</v>
      </c>
      <c r="K197" s="160">
        <v>0</v>
      </c>
      <c r="L197" s="160">
        <v>0</v>
      </c>
      <c r="M197" s="160">
        <v>0</v>
      </c>
      <c r="N197" s="160">
        <v>0</v>
      </c>
      <c r="O197" s="160">
        <v>0</v>
      </c>
      <c r="Q197" s="73">
        <v>5</v>
      </c>
      <c r="R197" s="20" t="s">
        <v>1156</v>
      </c>
      <c r="S197" s="20" t="s">
        <v>1210</v>
      </c>
      <c r="U197" s="74">
        <f t="shared" si="114"/>
        <v>0</v>
      </c>
      <c r="V197" s="74">
        <f t="shared" si="115"/>
        <v>0</v>
      </c>
      <c r="W197" s="74">
        <f t="shared" si="116"/>
        <v>0</v>
      </c>
      <c r="X197" s="74">
        <f t="shared" si="117"/>
        <v>0</v>
      </c>
      <c r="Y197" s="74">
        <f t="shared" si="118"/>
        <v>0</v>
      </c>
      <c r="Z197" s="74">
        <f t="shared" si="119"/>
        <v>0</v>
      </c>
      <c r="AA197" s="74">
        <f t="shared" si="120"/>
        <v>0</v>
      </c>
      <c r="AB197" s="74">
        <f t="shared" si="121"/>
        <v>0</v>
      </c>
      <c r="AC197" s="74">
        <f t="shared" si="122"/>
        <v>0</v>
      </c>
      <c r="AD197" s="74">
        <f t="shared" si="123"/>
        <v>0</v>
      </c>
      <c r="AE197" s="74">
        <f t="shared" si="124"/>
        <v>0</v>
      </c>
      <c r="AF197" s="74">
        <f t="shared" si="125"/>
        <v>0</v>
      </c>
      <c r="AG197" s="74">
        <f t="shared" si="126"/>
        <v>0</v>
      </c>
      <c r="AH197" s="6" t="s">
        <v>40</v>
      </c>
    </row>
    <row r="198" spans="1:34">
      <c r="A198" s="159" t="s">
        <v>1737</v>
      </c>
      <c r="B198" s="155" t="s">
        <v>1738</v>
      </c>
      <c r="C198" s="160">
        <v>0</v>
      </c>
      <c r="D198" s="160">
        <v>0</v>
      </c>
      <c r="E198" s="160">
        <v>0</v>
      </c>
      <c r="F198" s="160">
        <v>0</v>
      </c>
      <c r="G198" s="160">
        <v>0</v>
      </c>
      <c r="H198" s="160">
        <v>0</v>
      </c>
      <c r="I198" s="160">
        <v>0</v>
      </c>
      <c r="J198" s="160">
        <v>0</v>
      </c>
      <c r="K198" s="160">
        <v>0</v>
      </c>
      <c r="L198" s="160">
        <v>0</v>
      </c>
      <c r="M198" s="160">
        <v>0</v>
      </c>
      <c r="N198" s="160">
        <v>0</v>
      </c>
      <c r="O198" s="160">
        <v>0</v>
      </c>
      <c r="Q198" s="73">
        <v>5</v>
      </c>
      <c r="R198" s="20" t="s">
        <v>1156</v>
      </c>
      <c r="S198" s="20" t="s">
        <v>1210</v>
      </c>
      <c r="U198" s="74">
        <f t="shared" si="114"/>
        <v>0</v>
      </c>
      <c r="V198" s="74">
        <f t="shared" si="115"/>
        <v>0</v>
      </c>
      <c r="W198" s="74">
        <f t="shared" si="116"/>
        <v>0</v>
      </c>
      <c r="X198" s="74">
        <f t="shared" si="117"/>
        <v>0</v>
      </c>
      <c r="Y198" s="74">
        <f t="shared" si="118"/>
        <v>0</v>
      </c>
      <c r="Z198" s="74">
        <f t="shared" si="119"/>
        <v>0</v>
      </c>
      <c r="AA198" s="74">
        <f t="shared" si="120"/>
        <v>0</v>
      </c>
      <c r="AB198" s="74">
        <f t="shared" si="121"/>
        <v>0</v>
      </c>
      <c r="AC198" s="74">
        <f t="shared" si="122"/>
        <v>0</v>
      </c>
      <c r="AD198" s="74">
        <f t="shared" si="123"/>
        <v>0</v>
      </c>
      <c r="AE198" s="74">
        <f t="shared" si="124"/>
        <v>0</v>
      </c>
      <c r="AF198" s="74">
        <f t="shared" si="125"/>
        <v>0</v>
      </c>
      <c r="AG198" s="74">
        <f t="shared" si="126"/>
        <v>0</v>
      </c>
      <c r="AH198" s="6" t="s">
        <v>40</v>
      </c>
    </row>
    <row r="199" spans="1:34">
      <c r="A199" s="159" t="s">
        <v>1739</v>
      </c>
      <c r="B199" s="155" t="s">
        <v>1740</v>
      </c>
      <c r="C199" s="160">
        <v>0</v>
      </c>
      <c r="D199" s="160">
        <v>0</v>
      </c>
      <c r="E199" s="160">
        <v>0</v>
      </c>
      <c r="F199" s="160">
        <v>0</v>
      </c>
      <c r="G199" s="160">
        <v>0</v>
      </c>
      <c r="H199" s="160">
        <v>0</v>
      </c>
      <c r="I199" s="160">
        <v>0</v>
      </c>
      <c r="J199" s="160">
        <v>0</v>
      </c>
      <c r="K199" s="160">
        <v>0</v>
      </c>
      <c r="L199" s="160">
        <v>0</v>
      </c>
      <c r="M199" s="160">
        <v>0</v>
      </c>
      <c r="N199" s="160">
        <v>0</v>
      </c>
      <c r="O199" s="160">
        <v>0</v>
      </c>
      <c r="Q199" s="73">
        <v>5</v>
      </c>
      <c r="R199" s="20" t="s">
        <v>1156</v>
      </c>
      <c r="S199" s="20" t="s">
        <v>1210</v>
      </c>
      <c r="U199" s="74">
        <f t="shared" si="114"/>
        <v>0</v>
      </c>
      <c r="V199" s="74">
        <f t="shared" si="115"/>
        <v>0</v>
      </c>
      <c r="W199" s="74">
        <f t="shared" si="116"/>
        <v>0</v>
      </c>
      <c r="X199" s="74">
        <f t="shared" si="117"/>
        <v>0</v>
      </c>
      <c r="Y199" s="74">
        <f t="shared" si="118"/>
        <v>0</v>
      </c>
      <c r="Z199" s="74">
        <f t="shared" si="119"/>
        <v>0</v>
      </c>
      <c r="AA199" s="74">
        <f t="shared" si="120"/>
        <v>0</v>
      </c>
      <c r="AB199" s="74">
        <f t="shared" si="121"/>
        <v>0</v>
      </c>
      <c r="AC199" s="74">
        <f t="shared" si="122"/>
        <v>0</v>
      </c>
      <c r="AD199" s="74">
        <f t="shared" si="123"/>
        <v>0</v>
      </c>
      <c r="AE199" s="74">
        <f t="shared" si="124"/>
        <v>0</v>
      </c>
      <c r="AF199" s="74">
        <f t="shared" si="125"/>
        <v>0</v>
      </c>
      <c r="AG199" s="74">
        <f t="shared" si="126"/>
        <v>0</v>
      </c>
      <c r="AH199" s="6" t="s">
        <v>40</v>
      </c>
    </row>
    <row r="200" spans="1:34">
      <c r="A200" s="159" t="s">
        <v>1741</v>
      </c>
      <c r="B200" s="155" t="s">
        <v>1742</v>
      </c>
      <c r="C200" s="160">
        <v>0</v>
      </c>
      <c r="D200" s="160">
        <v>0</v>
      </c>
      <c r="E200" s="160">
        <v>0</v>
      </c>
      <c r="F200" s="160">
        <v>0</v>
      </c>
      <c r="G200" s="160">
        <v>0</v>
      </c>
      <c r="H200" s="160">
        <v>0</v>
      </c>
      <c r="I200" s="160">
        <v>0</v>
      </c>
      <c r="J200" s="160">
        <v>0</v>
      </c>
      <c r="K200" s="160">
        <v>0</v>
      </c>
      <c r="L200" s="160">
        <v>0</v>
      </c>
      <c r="M200" s="160">
        <v>0</v>
      </c>
      <c r="N200" s="160">
        <v>0</v>
      </c>
      <c r="O200" s="160">
        <v>0</v>
      </c>
      <c r="Q200" s="75">
        <v>5</v>
      </c>
      <c r="R200" s="76" t="str">
        <f>R199</f>
        <v>Tides on Westcreek</v>
      </c>
      <c r="S200" s="76" t="str">
        <f>S199</f>
        <v>TOW</v>
      </c>
      <c r="T200" s="75">
        <f>T199</f>
        <v>0</v>
      </c>
      <c r="U200" s="77">
        <f t="shared" ref="U200:AG200" si="127">SUM(U185:U199)</f>
        <v>0</v>
      </c>
      <c r="V200" s="77">
        <f t="shared" si="127"/>
        <v>0</v>
      </c>
      <c r="W200" s="77">
        <f t="shared" si="127"/>
        <v>0</v>
      </c>
      <c r="X200" s="77">
        <f t="shared" si="127"/>
        <v>0</v>
      </c>
      <c r="Y200" s="77">
        <f t="shared" si="127"/>
        <v>0</v>
      </c>
      <c r="Z200" s="77">
        <f t="shared" si="127"/>
        <v>0</v>
      </c>
      <c r="AA200" s="77">
        <f t="shared" si="127"/>
        <v>0</v>
      </c>
      <c r="AB200" s="77">
        <f t="shared" si="127"/>
        <v>0</v>
      </c>
      <c r="AC200" s="77">
        <f t="shared" si="127"/>
        <v>0</v>
      </c>
      <c r="AD200" s="77">
        <f t="shared" si="127"/>
        <v>-18720.080000000002</v>
      </c>
      <c r="AE200" s="77">
        <f t="shared" si="127"/>
        <v>-19606.07</v>
      </c>
      <c r="AF200" s="77">
        <f t="shared" si="127"/>
        <v>-11638.75</v>
      </c>
      <c r="AG200" s="77">
        <f t="shared" si="127"/>
        <v>-49964.9</v>
      </c>
      <c r="AH200" s="6" t="s">
        <v>40</v>
      </c>
    </row>
    <row r="201" spans="1:34">
      <c r="A201" s="159" t="s">
        <v>1743</v>
      </c>
      <c r="B201" s="155" t="s">
        <v>1744</v>
      </c>
      <c r="C201" s="160">
        <v>0</v>
      </c>
      <c r="D201" s="160">
        <v>0</v>
      </c>
      <c r="E201" s="160">
        <v>0</v>
      </c>
      <c r="F201" s="160">
        <v>0</v>
      </c>
      <c r="G201" s="160">
        <v>0</v>
      </c>
      <c r="H201" s="160">
        <v>0</v>
      </c>
      <c r="I201" s="160">
        <v>0</v>
      </c>
      <c r="J201" s="160">
        <v>0</v>
      </c>
      <c r="K201" s="160">
        <v>0</v>
      </c>
      <c r="L201" s="160">
        <v>0</v>
      </c>
      <c r="M201" s="160">
        <v>0</v>
      </c>
      <c r="N201" s="160">
        <v>0</v>
      </c>
      <c r="O201" s="160">
        <v>0</v>
      </c>
      <c r="AH201" s="6" t="s">
        <v>40</v>
      </c>
    </row>
    <row r="202" spans="1:34">
      <c r="A202" s="159" t="s">
        <v>1745</v>
      </c>
      <c r="B202" s="155" t="s">
        <v>1746</v>
      </c>
      <c r="C202" s="160">
        <v>0</v>
      </c>
      <c r="D202" s="160">
        <v>0</v>
      </c>
      <c r="E202" s="160">
        <v>0</v>
      </c>
      <c r="F202" s="160">
        <v>0</v>
      </c>
      <c r="G202" s="160">
        <v>0</v>
      </c>
      <c r="H202" s="160">
        <v>0</v>
      </c>
      <c r="I202" s="160">
        <v>0</v>
      </c>
      <c r="J202" s="160">
        <v>0</v>
      </c>
      <c r="K202" s="160">
        <v>0</v>
      </c>
      <c r="L202" s="160">
        <v>0</v>
      </c>
      <c r="M202" s="160">
        <v>0</v>
      </c>
      <c r="N202" s="160">
        <v>0</v>
      </c>
      <c r="O202" s="160">
        <v>0</v>
      </c>
      <c r="AH202" s="6" t="s">
        <v>40</v>
      </c>
    </row>
    <row r="203" spans="1:34">
      <c r="A203" s="159" t="s">
        <v>1747</v>
      </c>
      <c r="B203" s="155" t="s">
        <v>1748</v>
      </c>
      <c r="C203" s="160">
        <v>0</v>
      </c>
      <c r="D203" s="160">
        <v>0</v>
      </c>
      <c r="E203" s="160">
        <v>0</v>
      </c>
      <c r="F203" s="160">
        <v>0</v>
      </c>
      <c r="G203" s="160">
        <v>0</v>
      </c>
      <c r="H203" s="160">
        <v>0</v>
      </c>
      <c r="I203" s="160">
        <v>0</v>
      </c>
      <c r="J203" s="160">
        <v>0</v>
      </c>
      <c r="K203" s="160">
        <v>0</v>
      </c>
      <c r="L203" s="160">
        <v>700</v>
      </c>
      <c r="M203" s="160">
        <v>850</v>
      </c>
      <c r="N203" s="160">
        <v>850</v>
      </c>
      <c r="O203" s="160">
        <v>2400</v>
      </c>
      <c r="Q203" s="73">
        <v>5</v>
      </c>
      <c r="R203" s="20" t="s">
        <v>1156</v>
      </c>
      <c r="S203" s="20" t="s">
        <v>1210</v>
      </c>
      <c r="U203" s="74">
        <f t="shared" ref="U203:U213" si="128">IF(5 = Q203, C203 * -1, C203)</f>
        <v>0</v>
      </c>
      <c r="V203" s="74">
        <f t="shared" ref="V203:V213" si="129">IF(5 = Q203, D203 * -1, D203)</f>
        <v>0</v>
      </c>
      <c r="W203" s="74">
        <f t="shared" ref="W203:W213" si="130">IF(5 = Q203, E203 * -1, E203)</f>
        <v>0</v>
      </c>
      <c r="X203" s="74">
        <f t="shared" ref="X203:X213" si="131">IF(5 = Q203, F203 * -1, F203)</f>
        <v>0</v>
      </c>
      <c r="Y203" s="74">
        <f t="shared" ref="Y203:Y213" si="132">IF(5 = Q203, G203 * -1, G203)</f>
        <v>0</v>
      </c>
      <c r="Z203" s="74">
        <f t="shared" ref="Z203:Z213" si="133">IF(5 = Q203, H203 * -1, H203)</f>
        <v>0</v>
      </c>
      <c r="AA203" s="74">
        <f t="shared" ref="AA203:AA213" si="134">IF(5 = Q203, I203 * -1, I203)</f>
        <v>0</v>
      </c>
      <c r="AB203" s="74">
        <f t="shared" ref="AB203:AB213" si="135">IF(5 = Q203, J203 * -1, J203)</f>
        <v>0</v>
      </c>
      <c r="AC203" s="74">
        <f t="shared" ref="AC203:AC213" si="136">IF(5 = Q203, K203 * -1, K203)</f>
        <v>0</v>
      </c>
      <c r="AD203" s="74">
        <f t="shared" ref="AD203:AD213" si="137">IF(5 = Q203, L203 * -1, L203)</f>
        <v>-700</v>
      </c>
      <c r="AE203" s="74">
        <f t="shared" ref="AE203:AE213" si="138">IF(5 = Q203, M203 * -1, M203)</f>
        <v>-850</v>
      </c>
      <c r="AF203" s="74">
        <f t="shared" ref="AF203:AF213" si="139">IF(5 = Q203, N203 * -1, N203)</f>
        <v>-850</v>
      </c>
      <c r="AG203" s="74">
        <f t="shared" ref="AG203:AG213" si="140">IF(5 = Q203, O203 * -1, O203)</f>
        <v>-2400</v>
      </c>
      <c r="AH203" s="6" t="s">
        <v>40</v>
      </c>
    </row>
    <row r="204" spans="1:34">
      <c r="A204" s="159" t="s">
        <v>1749</v>
      </c>
      <c r="B204" s="155" t="s">
        <v>1750</v>
      </c>
      <c r="C204" s="160">
        <v>0</v>
      </c>
      <c r="D204" s="160">
        <v>0</v>
      </c>
      <c r="E204" s="160">
        <v>0</v>
      </c>
      <c r="F204" s="160">
        <v>0</v>
      </c>
      <c r="G204" s="160">
        <v>0</v>
      </c>
      <c r="H204" s="160">
        <v>0</v>
      </c>
      <c r="I204" s="160">
        <v>0</v>
      </c>
      <c r="J204" s="160">
        <v>0</v>
      </c>
      <c r="K204" s="160">
        <v>0</v>
      </c>
      <c r="L204" s="160">
        <v>0</v>
      </c>
      <c r="M204" s="160">
        <v>0</v>
      </c>
      <c r="N204" s="160">
        <v>0</v>
      </c>
      <c r="O204" s="160">
        <v>0</v>
      </c>
      <c r="Q204" s="73">
        <v>5</v>
      </c>
      <c r="R204" s="20" t="s">
        <v>1156</v>
      </c>
      <c r="S204" s="20" t="s">
        <v>1210</v>
      </c>
      <c r="U204" s="74">
        <f t="shared" si="128"/>
        <v>0</v>
      </c>
      <c r="V204" s="74">
        <f t="shared" si="129"/>
        <v>0</v>
      </c>
      <c r="W204" s="74">
        <f t="shared" si="130"/>
        <v>0</v>
      </c>
      <c r="X204" s="74">
        <f t="shared" si="131"/>
        <v>0</v>
      </c>
      <c r="Y204" s="74">
        <f t="shared" si="132"/>
        <v>0</v>
      </c>
      <c r="Z204" s="74">
        <f t="shared" si="133"/>
        <v>0</v>
      </c>
      <c r="AA204" s="74">
        <f t="shared" si="134"/>
        <v>0</v>
      </c>
      <c r="AB204" s="74">
        <f t="shared" si="135"/>
        <v>0</v>
      </c>
      <c r="AC204" s="74">
        <f t="shared" si="136"/>
        <v>0</v>
      </c>
      <c r="AD204" s="74">
        <f t="shared" si="137"/>
        <v>0</v>
      </c>
      <c r="AE204" s="74">
        <f t="shared" si="138"/>
        <v>0</v>
      </c>
      <c r="AF204" s="74">
        <f t="shared" si="139"/>
        <v>0</v>
      </c>
      <c r="AG204" s="74">
        <f t="shared" si="140"/>
        <v>0</v>
      </c>
      <c r="AH204" s="6" t="s">
        <v>40</v>
      </c>
    </row>
    <row r="205" spans="1:34">
      <c r="A205" s="159" t="s">
        <v>1146</v>
      </c>
      <c r="B205" s="155" t="s">
        <v>1751</v>
      </c>
      <c r="C205" s="160">
        <v>0</v>
      </c>
      <c r="D205" s="160">
        <v>0</v>
      </c>
      <c r="E205" s="160">
        <v>0</v>
      </c>
      <c r="F205" s="160">
        <v>0</v>
      </c>
      <c r="G205" s="160">
        <v>0</v>
      </c>
      <c r="H205" s="160">
        <v>0</v>
      </c>
      <c r="I205" s="160">
        <v>0</v>
      </c>
      <c r="J205" s="160">
        <v>0</v>
      </c>
      <c r="K205" s="160">
        <v>0</v>
      </c>
      <c r="L205" s="160">
        <v>0</v>
      </c>
      <c r="M205" s="160">
        <v>0</v>
      </c>
      <c r="N205" s="160">
        <v>0</v>
      </c>
      <c r="O205" s="160">
        <v>0</v>
      </c>
      <c r="Q205" s="73">
        <v>5</v>
      </c>
      <c r="R205" s="20" t="s">
        <v>1156</v>
      </c>
      <c r="S205" s="20" t="s">
        <v>1210</v>
      </c>
      <c r="U205" s="74">
        <f t="shared" si="128"/>
        <v>0</v>
      </c>
      <c r="V205" s="74">
        <f t="shared" si="129"/>
        <v>0</v>
      </c>
      <c r="W205" s="74">
        <f t="shared" si="130"/>
        <v>0</v>
      </c>
      <c r="X205" s="74">
        <f t="shared" si="131"/>
        <v>0</v>
      </c>
      <c r="Y205" s="74">
        <f t="shared" si="132"/>
        <v>0</v>
      </c>
      <c r="Z205" s="74">
        <f t="shared" si="133"/>
        <v>0</v>
      </c>
      <c r="AA205" s="74">
        <f t="shared" si="134"/>
        <v>0</v>
      </c>
      <c r="AB205" s="74">
        <f t="shared" si="135"/>
        <v>0</v>
      </c>
      <c r="AC205" s="74">
        <f t="shared" si="136"/>
        <v>0</v>
      </c>
      <c r="AD205" s="74">
        <f t="shared" si="137"/>
        <v>0</v>
      </c>
      <c r="AE205" s="74">
        <f t="shared" si="138"/>
        <v>0</v>
      </c>
      <c r="AF205" s="74">
        <f t="shared" si="139"/>
        <v>0</v>
      </c>
      <c r="AG205" s="74">
        <f t="shared" si="140"/>
        <v>0</v>
      </c>
      <c r="AH205" s="6" t="s">
        <v>40</v>
      </c>
    </row>
    <row r="206" spans="1:34">
      <c r="A206" s="159" t="s">
        <v>1752</v>
      </c>
      <c r="B206" s="155" t="s">
        <v>1753</v>
      </c>
      <c r="C206" s="160">
        <v>0</v>
      </c>
      <c r="D206" s="160">
        <v>0</v>
      </c>
      <c r="E206" s="160">
        <v>0</v>
      </c>
      <c r="F206" s="160">
        <v>0</v>
      </c>
      <c r="G206" s="160">
        <v>0</v>
      </c>
      <c r="H206" s="160">
        <v>0</v>
      </c>
      <c r="I206" s="160">
        <v>0</v>
      </c>
      <c r="J206" s="160">
        <v>0</v>
      </c>
      <c r="K206" s="160">
        <v>0</v>
      </c>
      <c r="L206" s="160">
        <v>0</v>
      </c>
      <c r="M206" s="160">
        <v>132</v>
      </c>
      <c r="N206" s="160">
        <v>66</v>
      </c>
      <c r="O206" s="160">
        <v>198</v>
      </c>
      <c r="Q206" s="73">
        <v>5</v>
      </c>
      <c r="R206" s="20" t="s">
        <v>1156</v>
      </c>
      <c r="S206" s="20" t="s">
        <v>1210</v>
      </c>
      <c r="U206" s="74">
        <f t="shared" si="128"/>
        <v>0</v>
      </c>
      <c r="V206" s="74">
        <f t="shared" si="129"/>
        <v>0</v>
      </c>
      <c r="W206" s="74">
        <f t="shared" si="130"/>
        <v>0</v>
      </c>
      <c r="X206" s="74">
        <f t="shared" si="131"/>
        <v>0</v>
      </c>
      <c r="Y206" s="74">
        <f t="shared" si="132"/>
        <v>0</v>
      </c>
      <c r="Z206" s="74">
        <f t="shared" si="133"/>
        <v>0</v>
      </c>
      <c r="AA206" s="74">
        <f t="shared" si="134"/>
        <v>0</v>
      </c>
      <c r="AB206" s="74">
        <f t="shared" si="135"/>
        <v>0</v>
      </c>
      <c r="AC206" s="74">
        <f t="shared" si="136"/>
        <v>0</v>
      </c>
      <c r="AD206" s="74">
        <f t="shared" si="137"/>
        <v>0</v>
      </c>
      <c r="AE206" s="74">
        <f t="shared" si="138"/>
        <v>-132</v>
      </c>
      <c r="AF206" s="74">
        <f t="shared" si="139"/>
        <v>-66</v>
      </c>
      <c r="AG206" s="74">
        <f t="shared" si="140"/>
        <v>-198</v>
      </c>
      <c r="AH206" s="6" t="s">
        <v>40</v>
      </c>
    </row>
    <row r="207" spans="1:34">
      <c r="A207" s="159" t="s">
        <v>1754</v>
      </c>
      <c r="B207" s="155" t="s">
        <v>1348</v>
      </c>
      <c r="C207" s="160">
        <v>0</v>
      </c>
      <c r="D207" s="160">
        <v>0</v>
      </c>
      <c r="E207" s="160">
        <v>0</v>
      </c>
      <c r="F207" s="160">
        <v>0</v>
      </c>
      <c r="G207" s="160">
        <v>0</v>
      </c>
      <c r="H207" s="160">
        <v>0</v>
      </c>
      <c r="I207" s="160">
        <v>0</v>
      </c>
      <c r="J207" s="160">
        <v>0</v>
      </c>
      <c r="K207" s="160">
        <v>0</v>
      </c>
      <c r="L207" s="160">
        <v>3111.01</v>
      </c>
      <c r="M207" s="160">
        <v>3149.66</v>
      </c>
      <c r="N207" s="160">
        <v>1902.29</v>
      </c>
      <c r="O207" s="160">
        <v>8162.96</v>
      </c>
      <c r="Q207" s="73">
        <v>5</v>
      </c>
      <c r="R207" s="20" t="s">
        <v>1156</v>
      </c>
      <c r="S207" s="20" t="s">
        <v>1210</v>
      </c>
      <c r="U207" s="74">
        <f t="shared" si="128"/>
        <v>0</v>
      </c>
      <c r="V207" s="74">
        <f t="shared" si="129"/>
        <v>0</v>
      </c>
      <c r="W207" s="74">
        <f t="shared" si="130"/>
        <v>0</v>
      </c>
      <c r="X207" s="74">
        <f t="shared" si="131"/>
        <v>0</v>
      </c>
      <c r="Y207" s="74">
        <f t="shared" si="132"/>
        <v>0</v>
      </c>
      <c r="Z207" s="74">
        <f t="shared" si="133"/>
        <v>0</v>
      </c>
      <c r="AA207" s="74">
        <f t="shared" si="134"/>
        <v>0</v>
      </c>
      <c r="AB207" s="74">
        <f t="shared" si="135"/>
        <v>0</v>
      </c>
      <c r="AC207" s="74">
        <f t="shared" si="136"/>
        <v>0</v>
      </c>
      <c r="AD207" s="74">
        <f t="shared" si="137"/>
        <v>-3111.01</v>
      </c>
      <c r="AE207" s="74">
        <f t="shared" si="138"/>
        <v>-3149.66</v>
      </c>
      <c r="AF207" s="74">
        <f t="shared" si="139"/>
        <v>-1902.29</v>
      </c>
      <c r="AG207" s="74">
        <f t="shared" si="140"/>
        <v>-8162.96</v>
      </c>
      <c r="AH207" s="6" t="s">
        <v>40</v>
      </c>
    </row>
    <row r="208" spans="1:34">
      <c r="A208" s="159" t="s">
        <v>1755</v>
      </c>
      <c r="B208" s="155" t="s">
        <v>1756</v>
      </c>
      <c r="C208" s="160">
        <v>0</v>
      </c>
      <c r="D208" s="160">
        <v>0</v>
      </c>
      <c r="E208" s="160">
        <v>0</v>
      </c>
      <c r="F208" s="160">
        <v>0</v>
      </c>
      <c r="G208" s="160">
        <v>0</v>
      </c>
      <c r="H208" s="160">
        <v>0</v>
      </c>
      <c r="I208" s="160">
        <v>0</v>
      </c>
      <c r="J208" s="160">
        <v>0</v>
      </c>
      <c r="K208" s="160">
        <v>0</v>
      </c>
      <c r="L208" s="160">
        <v>297.2</v>
      </c>
      <c r="M208" s="160">
        <v>302.14999999999998</v>
      </c>
      <c r="N208" s="160">
        <v>185.81</v>
      </c>
      <c r="O208" s="160">
        <v>785.16</v>
      </c>
      <c r="Q208" s="73">
        <v>5</v>
      </c>
      <c r="R208" s="20" t="s">
        <v>1156</v>
      </c>
      <c r="S208" s="20" t="s">
        <v>1210</v>
      </c>
      <c r="U208" s="74">
        <f t="shared" si="128"/>
        <v>0</v>
      </c>
      <c r="V208" s="74">
        <f t="shared" si="129"/>
        <v>0</v>
      </c>
      <c r="W208" s="74">
        <f t="shared" si="130"/>
        <v>0</v>
      </c>
      <c r="X208" s="74">
        <f t="shared" si="131"/>
        <v>0</v>
      </c>
      <c r="Y208" s="74">
        <f t="shared" si="132"/>
        <v>0</v>
      </c>
      <c r="Z208" s="74">
        <f t="shared" si="133"/>
        <v>0</v>
      </c>
      <c r="AA208" s="74">
        <f t="shared" si="134"/>
        <v>0</v>
      </c>
      <c r="AB208" s="74">
        <f t="shared" si="135"/>
        <v>0</v>
      </c>
      <c r="AC208" s="74">
        <f t="shared" si="136"/>
        <v>0</v>
      </c>
      <c r="AD208" s="74">
        <f t="shared" si="137"/>
        <v>-297.2</v>
      </c>
      <c r="AE208" s="74">
        <f t="shared" si="138"/>
        <v>-302.14999999999998</v>
      </c>
      <c r="AF208" s="74">
        <f t="shared" si="139"/>
        <v>-185.81</v>
      </c>
      <c r="AG208" s="74">
        <f t="shared" si="140"/>
        <v>-785.16</v>
      </c>
      <c r="AH208" s="6" t="s">
        <v>40</v>
      </c>
    </row>
    <row r="209" spans="1:34">
      <c r="A209" s="159" t="s">
        <v>1757</v>
      </c>
      <c r="B209" s="155" t="s">
        <v>1758</v>
      </c>
      <c r="C209" s="160">
        <v>0</v>
      </c>
      <c r="D209" s="160">
        <v>0</v>
      </c>
      <c r="E209" s="160">
        <v>0</v>
      </c>
      <c r="F209" s="160">
        <v>0</v>
      </c>
      <c r="G209" s="160">
        <v>0</v>
      </c>
      <c r="H209" s="160">
        <v>0</v>
      </c>
      <c r="I209" s="160">
        <v>0</v>
      </c>
      <c r="J209" s="160">
        <v>0</v>
      </c>
      <c r="K209" s="160">
        <v>0</v>
      </c>
      <c r="L209" s="160">
        <v>95.11</v>
      </c>
      <c r="M209" s="160">
        <v>95.05</v>
      </c>
      <c r="N209" s="160">
        <v>67.64</v>
      </c>
      <c r="O209" s="160">
        <v>257.8</v>
      </c>
      <c r="Q209" s="73">
        <v>5</v>
      </c>
      <c r="R209" s="20" t="s">
        <v>1156</v>
      </c>
      <c r="S209" s="20" t="s">
        <v>1210</v>
      </c>
      <c r="U209" s="74">
        <f t="shared" si="128"/>
        <v>0</v>
      </c>
      <c r="V209" s="74">
        <f t="shared" si="129"/>
        <v>0</v>
      </c>
      <c r="W209" s="74">
        <f t="shared" si="130"/>
        <v>0</v>
      </c>
      <c r="X209" s="74">
        <f t="shared" si="131"/>
        <v>0</v>
      </c>
      <c r="Y209" s="74">
        <f t="shared" si="132"/>
        <v>0</v>
      </c>
      <c r="Z209" s="74">
        <f t="shared" si="133"/>
        <v>0</v>
      </c>
      <c r="AA209" s="74">
        <f t="shared" si="134"/>
        <v>0</v>
      </c>
      <c r="AB209" s="74">
        <f t="shared" si="135"/>
        <v>0</v>
      </c>
      <c r="AC209" s="74">
        <f t="shared" si="136"/>
        <v>0</v>
      </c>
      <c r="AD209" s="74">
        <f t="shared" si="137"/>
        <v>-95.11</v>
      </c>
      <c r="AE209" s="74">
        <f t="shared" si="138"/>
        <v>-95.05</v>
      </c>
      <c r="AF209" s="74">
        <f t="shared" si="139"/>
        <v>-67.64</v>
      </c>
      <c r="AG209" s="74">
        <f t="shared" si="140"/>
        <v>-257.8</v>
      </c>
      <c r="AH209" s="6" t="s">
        <v>40</v>
      </c>
    </row>
    <row r="210" spans="1:34">
      <c r="A210" s="159" t="s">
        <v>1759</v>
      </c>
      <c r="B210" s="155" t="s">
        <v>41</v>
      </c>
      <c r="C210" s="160">
        <v>0</v>
      </c>
      <c r="D210" s="160">
        <v>0</v>
      </c>
      <c r="E210" s="160">
        <v>0</v>
      </c>
      <c r="F210" s="160">
        <v>0</v>
      </c>
      <c r="G210" s="160">
        <v>0</v>
      </c>
      <c r="H210" s="160">
        <v>0</v>
      </c>
      <c r="I210" s="160">
        <v>0</v>
      </c>
      <c r="J210" s="160">
        <v>0</v>
      </c>
      <c r="K210" s="160">
        <v>0</v>
      </c>
      <c r="L210" s="160">
        <v>1947.32</v>
      </c>
      <c r="M210" s="160">
        <v>1947.32</v>
      </c>
      <c r="N210" s="160">
        <v>1328.14</v>
      </c>
      <c r="O210" s="160">
        <v>5222.78</v>
      </c>
      <c r="Q210" s="73">
        <v>5</v>
      </c>
      <c r="R210" s="20" t="s">
        <v>1156</v>
      </c>
      <c r="S210" s="20" t="s">
        <v>1210</v>
      </c>
      <c r="U210" s="74">
        <f t="shared" si="128"/>
        <v>0</v>
      </c>
      <c r="V210" s="74">
        <f t="shared" si="129"/>
        <v>0</v>
      </c>
      <c r="W210" s="74">
        <f t="shared" si="130"/>
        <v>0</v>
      </c>
      <c r="X210" s="74">
        <f t="shared" si="131"/>
        <v>0</v>
      </c>
      <c r="Y210" s="74">
        <f t="shared" si="132"/>
        <v>0</v>
      </c>
      <c r="Z210" s="74">
        <f t="shared" si="133"/>
        <v>0</v>
      </c>
      <c r="AA210" s="74">
        <f t="shared" si="134"/>
        <v>0</v>
      </c>
      <c r="AB210" s="74">
        <f t="shared" si="135"/>
        <v>0</v>
      </c>
      <c r="AC210" s="74">
        <f t="shared" si="136"/>
        <v>0</v>
      </c>
      <c r="AD210" s="74">
        <f t="shared" si="137"/>
        <v>-1947.32</v>
      </c>
      <c r="AE210" s="74">
        <f t="shared" si="138"/>
        <v>-1947.32</v>
      </c>
      <c r="AF210" s="74">
        <f t="shared" si="139"/>
        <v>-1328.14</v>
      </c>
      <c r="AG210" s="74">
        <f t="shared" si="140"/>
        <v>-5222.78</v>
      </c>
      <c r="AH210" s="6" t="s">
        <v>40</v>
      </c>
    </row>
    <row r="211" spans="1:34">
      <c r="A211" s="159" t="s">
        <v>1760</v>
      </c>
      <c r="B211" s="155" t="s">
        <v>1761</v>
      </c>
      <c r="C211" s="160">
        <v>0</v>
      </c>
      <c r="D211" s="160">
        <v>0</v>
      </c>
      <c r="E211" s="160">
        <v>0</v>
      </c>
      <c r="F211" s="160">
        <v>0</v>
      </c>
      <c r="G211" s="160">
        <v>0</v>
      </c>
      <c r="H211" s="160">
        <v>0</v>
      </c>
      <c r="I211" s="160">
        <v>0</v>
      </c>
      <c r="J211" s="160">
        <v>0</v>
      </c>
      <c r="K211" s="160">
        <v>0</v>
      </c>
      <c r="L211" s="160">
        <v>0</v>
      </c>
      <c r="M211" s="160">
        <v>0</v>
      </c>
      <c r="N211" s="160">
        <v>0</v>
      </c>
      <c r="O211" s="160">
        <v>0</v>
      </c>
      <c r="Q211" s="73">
        <v>5</v>
      </c>
      <c r="R211" s="20" t="s">
        <v>1156</v>
      </c>
      <c r="S211" s="20" t="s">
        <v>1210</v>
      </c>
      <c r="U211" s="74">
        <f t="shared" si="128"/>
        <v>0</v>
      </c>
      <c r="V211" s="74">
        <f t="shared" si="129"/>
        <v>0</v>
      </c>
      <c r="W211" s="74">
        <f t="shared" si="130"/>
        <v>0</v>
      </c>
      <c r="X211" s="74">
        <f t="shared" si="131"/>
        <v>0</v>
      </c>
      <c r="Y211" s="74">
        <f t="shared" si="132"/>
        <v>0</v>
      </c>
      <c r="Z211" s="74">
        <f t="shared" si="133"/>
        <v>0</v>
      </c>
      <c r="AA211" s="74">
        <f t="shared" si="134"/>
        <v>0</v>
      </c>
      <c r="AB211" s="74">
        <f t="shared" si="135"/>
        <v>0</v>
      </c>
      <c r="AC211" s="74">
        <f t="shared" si="136"/>
        <v>0</v>
      </c>
      <c r="AD211" s="74">
        <f t="shared" si="137"/>
        <v>0</v>
      </c>
      <c r="AE211" s="74">
        <f t="shared" si="138"/>
        <v>0</v>
      </c>
      <c r="AF211" s="74">
        <f t="shared" si="139"/>
        <v>0</v>
      </c>
      <c r="AG211" s="74">
        <f t="shared" si="140"/>
        <v>0</v>
      </c>
      <c r="AH211" s="6" t="s">
        <v>40</v>
      </c>
    </row>
    <row r="212" spans="1:34">
      <c r="A212" s="159" t="s">
        <v>1762</v>
      </c>
      <c r="B212" s="155" t="s">
        <v>1763</v>
      </c>
      <c r="C212" s="160">
        <v>0</v>
      </c>
      <c r="D212" s="160">
        <v>0</v>
      </c>
      <c r="E212" s="160">
        <v>0</v>
      </c>
      <c r="F212" s="160">
        <v>0</v>
      </c>
      <c r="G212" s="160">
        <v>0</v>
      </c>
      <c r="H212" s="160">
        <v>0</v>
      </c>
      <c r="I212" s="160">
        <v>0</v>
      </c>
      <c r="J212" s="160">
        <v>0</v>
      </c>
      <c r="K212" s="160">
        <v>0</v>
      </c>
      <c r="L212" s="160">
        <v>0</v>
      </c>
      <c r="M212" s="160">
        <v>0</v>
      </c>
      <c r="N212" s="160">
        <v>0</v>
      </c>
      <c r="O212" s="160">
        <v>0</v>
      </c>
      <c r="Q212" s="73">
        <v>5</v>
      </c>
      <c r="R212" s="20" t="s">
        <v>1156</v>
      </c>
      <c r="S212" s="20" t="s">
        <v>1210</v>
      </c>
      <c r="U212" s="74">
        <f t="shared" si="128"/>
        <v>0</v>
      </c>
      <c r="V212" s="74">
        <f t="shared" si="129"/>
        <v>0</v>
      </c>
      <c r="W212" s="74">
        <f t="shared" si="130"/>
        <v>0</v>
      </c>
      <c r="X212" s="74">
        <f t="shared" si="131"/>
        <v>0</v>
      </c>
      <c r="Y212" s="74">
        <f t="shared" si="132"/>
        <v>0</v>
      </c>
      <c r="Z212" s="74">
        <f t="shared" si="133"/>
        <v>0</v>
      </c>
      <c r="AA212" s="74">
        <f t="shared" si="134"/>
        <v>0</v>
      </c>
      <c r="AB212" s="74">
        <f t="shared" si="135"/>
        <v>0</v>
      </c>
      <c r="AC212" s="74">
        <f t="shared" si="136"/>
        <v>0</v>
      </c>
      <c r="AD212" s="74">
        <f t="shared" si="137"/>
        <v>0</v>
      </c>
      <c r="AE212" s="74">
        <f t="shared" si="138"/>
        <v>0</v>
      </c>
      <c r="AF212" s="74">
        <f t="shared" si="139"/>
        <v>0</v>
      </c>
      <c r="AG212" s="74">
        <f t="shared" si="140"/>
        <v>0</v>
      </c>
      <c r="AH212" s="6" t="s">
        <v>40</v>
      </c>
    </row>
    <row r="213" spans="1:34">
      <c r="A213" s="159" t="s">
        <v>1764</v>
      </c>
      <c r="B213" s="155" t="s">
        <v>1312</v>
      </c>
      <c r="C213" s="160">
        <v>0</v>
      </c>
      <c r="D213" s="160">
        <v>0</v>
      </c>
      <c r="E213" s="160">
        <v>0</v>
      </c>
      <c r="F213" s="160">
        <v>0</v>
      </c>
      <c r="G213" s="160">
        <v>0</v>
      </c>
      <c r="H213" s="160">
        <v>0</v>
      </c>
      <c r="I213" s="160">
        <v>0</v>
      </c>
      <c r="J213" s="160">
        <v>0</v>
      </c>
      <c r="K213" s="160">
        <v>0</v>
      </c>
      <c r="L213" s="160">
        <v>0</v>
      </c>
      <c r="M213" s="160">
        <v>25</v>
      </c>
      <c r="N213" s="160">
        <v>0</v>
      </c>
      <c r="O213" s="160">
        <v>25</v>
      </c>
      <c r="Q213" s="73">
        <v>5</v>
      </c>
      <c r="R213" s="20" t="s">
        <v>1156</v>
      </c>
      <c r="S213" s="20" t="s">
        <v>1210</v>
      </c>
      <c r="U213" s="74">
        <f t="shared" si="128"/>
        <v>0</v>
      </c>
      <c r="V213" s="74">
        <f t="shared" si="129"/>
        <v>0</v>
      </c>
      <c r="W213" s="74">
        <f t="shared" si="130"/>
        <v>0</v>
      </c>
      <c r="X213" s="74">
        <f t="shared" si="131"/>
        <v>0</v>
      </c>
      <c r="Y213" s="74">
        <f t="shared" si="132"/>
        <v>0</v>
      </c>
      <c r="Z213" s="74">
        <f t="shared" si="133"/>
        <v>0</v>
      </c>
      <c r="AA213" s="74">
        <f t="shared" si="134"/>
        <v>0</v>
      </c>
      <c r="AB213" s="74">
        <f t="shared" si="135"/>
        <v>0</v>
      </c>
      <c r="AC213" s="74">
        <f t="shared" si="136"/>
        <v>0</v>
      </c>
      <c r="AD213" s="74">
        <f t="shared" si="137"/>
        <v>0</v>
      </c>
      <c r="AE213" s="74">
        <f t="shared" si="138"/>
        <v>-25</v>
      </c>
      <c r="AF213" s="74">
        <f t="shared" si="139"/>
        <v>0</v>
      </c>
      <c r="AG213" s="74">
        <f t="shared" si="140"/>
        <v>-25</v>
      </c>
      <c r="AH213" s="6" t="s">
        <v>40</v>
      </c>
    </row>
    <row r="214" spans="1:34">
      <c r="B214" s="157" t="s">
        <v>1711</v>
      </c>
      <c r="C214" s="161">
        <v>0</v>
      </c>
      <c r="D214" s="161">
        <v>0</v>
      </c>
      <c r="E214" s="161">
        <v>0</v>
      </c>
      <c r="F214" s="161">
        <v>0</v>
      </c>
      <c r="G214" s="161">
        <v>0</v>
      </c>
      <c r="H214" s="161">
        <v>0</v>
      </c>
      <c r="I214" s="161">
        <v>0</v>
      </c>
      <c r="J214" s="161">
        <v>0</v>
      </c>
      <c r="K214" s="161">
        <v>0</v>
      </c>
      <c r="L214" s="161">
        <v>24870.720000000005</v>
      </c>
      <c r="M214" s="161">
        <v>26107.25</v>
      </c>
      <c r="N214" s="161">
        <v>16038.63</v>
      </c>
      <c r="O214" s="161">
        <v>67016.600000000006</v>
      </c>
      <c r="Q214" s="75">
        <v>5</v>
      </c>
      <c r="R214" s="76" t="str">
        <f>R213</f>
        <v>Tides on Westcreek</v>
      </c>
      <c r="S214" s="76" t="str">
        <f>S213</f>
        <v>TOW</v>
      </c>
      <c r="T214" s="75">
        <f>T213</f>
        <v>0</v>
      </c>
      <c r="U214" s="77">
        <f t="shared" ref="U214:AG214" si="141">SUM(U203:U213)</f>
        <v>0</v>
      </c>
      <c r="V214" s="77">
        <f t="shared" si="141"/>
        <v>0</v>
      </c>
      <c r="W214" s="77">
        <f t="shared" si="141"/>
        <v>0</v>
      </c>
      <c r="X214" s="77">
        <f t="shared" si="141"/>
        <v>0</v>
      </c>
      <c r="Y214" s="77">
        <f t="shared" si="141"/>
        <v>0</v>
      </c>
      <c r="Z214" s="77">
        <f t="shared" si="141"/>
        <v>0</v>
      </c>
      <c r="AA214" s="77">
        <f t="shared" si="141"/>
        <v>0</v>
      </c>
      <c r="AB214" s="77">
        <f t="shared" si="141"/>
        <v>0</v>
      </c>
      <c r="AC214" s="77">
        <f t="shared" si="141"/>
        <v>0</v>
      </c>
      <c r="AD214" s="77">
        <f t="shared" si="141"/>
        <v>-6150.6399999999994</v>
      </c>
      <c r="AE214" s="77">
        <f t="shared" si="141"/>
        <v>-6501.1799999999994</v>
      </c>
      <c r="AF214" s="77">
        <f t="shared" si="141"/>
        <v>-4399.88</v>
      </c>
      <c r="AG214" s="77">
        <f t="shared" si="141"/>
        <v>-17051.699999999997</v>
      </c>
    </row>
    <row r="216" spans="1:34">
      <c r="A216" s="158" t="s">
        <v>1765</v>
      </c>
      <c r="B216" s="158"/>
      <c r="C216" s="158"/>
      <c r="D216" s="158"/>
      <c r="E216" s="158"/>
      <c r="F216" s="158"/>
      <c r="G216" s="158"/>
      <c r="H216" s="158"/>
      <c r="I216" s="158"/>
      <c r="J216" s="158"/>
      <c r="K216" s="158"/>
      <c r="L216" s="158"/>
      <c r="M216" s="158"/>
      <c r="N216" s="158"/>
      <c r="O216" s="158"/>
    </row>
    <row r="217" spans="1:34">
      <c r="A217" s="159" t="s">
        <v>364</v>
      </c>
      <c r="B217" s="155" t="s">
        <v>1766</v>
      </c>
      <c r="C217" s="160">
        <v>0</v>
      </c>
      <c r="D217" s="160">
        <v>0</v>
      </c>
      <c r="E217" s="160">
        <v>0</v>
      </c>
      <c r="F217" s="160">
        <v>0</v>
      </c>
      <c r="G217" s="160">
        <v>0</v>
      </c>
      <c r="H217" s="160">
        <v>0</v>
      </c>
      <c r="I217" s="160">
        <v>0</v>
      </c>
      <c r="J217" s="160">
        <v>0</v>
      </c>
      <c r="K217" s="160">
        <v>0</v>
      </c>
      <c r="L217" s="160">
        <v>0</v>
      </c>
      <c r="M217" s="160">
        <v>53.68</v>
      </c>
      <c r="N217" s="160">
        <v>53.68</v>
      </c>
      <c r="O217" s="160">
        <v>107.36</v>
      </c>
      <c r="Q217" s="73">
        <v>5</v>
      </c>
      <c r="R217" s="20" t="s">
        <v>1156</v>
      </c>
      <c r="S217" s="20" t="s">
        <v>1210</v>
      </c>
      <c r="U217" s="74">
        <f t="shared" ref="U217:U237" si="142">IF(5 = Q217, C217 * -1, C217)</f>
        <v>0</v>
      </c>
      <c r="V217" s="74">
        <f t="shared" ref="V217:V237" si="143">IF(5 = Q217, D217 * -1, D217)</f>
        <v>0</v>
      </c>
      <c r="W217" s="74">
        <f t="shared" ref="W217:W237" si="144">IF(5 = Q217, E217 * -1, E217)</f>
        <v>0</v>
      </c>
      <c r="X217" s="74">
        <f t="shared" ref="X217:X237" si="145">IF(5 = Q217, F217 * -1, F217)</f>
        <v>0</v>
      </c>
      <c r="Y217" s="74">
        <f t="shared" ref="Y217:Y237" si="146">IF(5 = Q217, G217 * -1, G217)</f>
        <v>0</v>
      </c>
      <c r="Z217" s="74">
        <f t="shared" ref="Z217:Z237" si="147">IF(5 = Q217, H217 * -1, H217)</f>
        <v>0</v>
      </c>
      <c r="AA217" s="74">
        <f t="shared" ref="AA217:AA237" si="148">IF(5 = Q217, I217 * -1, I217)</f>
        <v>0</v>
      </c>
      <c r="AB217" s="74">
        <f t="shared" ref="AB217:AB237" si="149">IF(5 = Q217, J217 * -1, J217)</f>
        <v>0</v>
      </c>
      <c r="AC217" s="74">
        <f t="shared" ref="AC217:AC237" si="150">IF(5 = Q217, K217 * -1, K217)</f>
        <v>0</v>
      </c>
      <c r="AD217" s="74">
        <f t="shared" ref="AD217:AD237" si="151">IF(5 = Q217, L217 * -1, L217)</f>
        <v>0</v>
      </c>
      <c r="AE217" s="74">
        <f t="shared" ref="AE217:AE237" si="152">IF(5 = Q217, M217 * -1, M217)</f>
        <v>-53.68</v>
      </c>
      <c r="AF217" s="74">
        <f t="shared" ref="AF217:AF237" si="153">IF(5 = Q217, N217 * -1, N217)</f>
        <v>-53.68</v>
      </c>
      <c r="AG217" s="74">
        <f t="shared" ref="AG217:AG237" si="154">IF(5 = Q217, O217 * -1, O217)</f>
        <v>-107.36</v>
      </c>
      <c r="AH217" s="6" t="s">
        <v>55</v>
      </c>
    </row>
    <row r="218" spans="1:34">
      <c r="A218" s="159" t="s">
        <v>368</v>
      </c>
      <c r="B218" s="155" t="s">
        <v>1767</v>
      </c>
      <c r="C218" s="160">
        <v>0</v>
      </c>
      <c r="D218" s="160">
        <v>0</v>
      </c>
      <c r="E218" s="160">
        <v>0</v>
      </c>
      <c r="F218" s="160">
        <v>0</v>
      </c>
      <c r="G218" s="160">
        <v>0</v>
      </c>
      <c r="H218" s="160">
        <v>0</v>
      </c>
      <c r="I218" s="160">
        <v>0</v>
      </c>
      <c r="J218" s="160">
        <v>0</v>
      </c>
      <c r="K218" s="160">
        <v>0</v>
      </c>
      <c r="L218" s="160">
        <v>0</v>
      </c>
      <c r="M218" s="160">
        <v>0</v>
      </c>
      <c r="N218" s="160">
        <v>0</v>
      </c>
      <c r="O218" s="160">
        <v>0</v>
      </c>
      <c r="Q218" s="73">
        <v>5</v>
      </c>
      <c r="R218" s="20" t="s">
        <v>1156</v>
      </c>
      <c r="S218" s="20" t="s">
        <v>1210</v>
      </c>
      <c r="U218" s="74">
        <f t="shared" si="142"/>
        <v>0</v>
      </c>
      <c r="V218" s="74">
        <f t="shared" si="143"/>
        <v>0</v>
      </c>
      <c r="W218" s="74">
        <f t="shared" si="144"/>
        <v>0</v>
      </c>
      <c r="X218" s="74">
        <f t="shared" si="145"/>
        <v>0</v>
      </c>
      <c r="Y218" s="74">
        <f t="shared" si="146"/>
        <v>0</v>
      </c>
      <c r="Z218" s="74">
        <f t="shared" si="147"/>
        <v>0</v>
      </c>
      <c r="AA218" s="74">
        <f t="shared" si="148"/>
        <v>0</v>
      </c>
      <c r="AB218" s="74">
        <f t="shared" si="149"/>
        <v>0</v>
      </c>
      <c r="AC218" s="74">
        <f t="shared" si="150"/>
        <v>0</v>
      </c>
      <c r="AD218" s="74">
        <f t="shared" si="151"/>
        <v>0</v>
      </c>
      <c r="AE218" s="74">
        <f t="shared" si="152"/>
        <v>0</v>
      </c>
      <c r="AF218" s="74">
        <f t="shared" si="153"/>
        <v>0</v>
      </c>
      <c r="AG218" s="74">
        <f t="shared" si="154"/>
        <v>0</v>
      </c>
      <c r="AH218" s="6" t="s">
        <v>55</v>
      </c>
    </row>
    <row r="219" spans="1:34">
      <c r="A219" s="159" t="s">
        <v>1768</v>
      </c>
      <c r="B219" s="155" t="s">
        <v>1769</v>
      </c>
      <c r="C219" s="160">
        <v>0</v>
      </c>
      <c r="D219" s="160">
        <v>0</v>
      </c>
      <c r="E219" s="160">
        <v>0</v>
      </c>
      <c r="F219" s="160">
        <v>0</v>
      </c>
      <c r="G219" s="160">
        <v>0</v>
      </c>
      <c r="H219" s="160">
        <v>0</v>
      </c>
      <c r="I219" s="160">
        <v>0</v>
      </c>
      <c r="J219" s="160">
        <v>0</v>
      </c>
      <c r="K219" s="160">
        <v>0</v>
      </c>
      <c r="L219" s="160">
        <v>0</v>
      </c>
      <c r="M219" s="160">
        <v>0</v>
      </c>
      <c r="N219" s="160">
        <v>0</v>
      </c>
      <c r="O219" s="160">
        <v>0</v>
      </c>
      <c r="Q219" s="73">
        <v>5</v>
      </c>
      <c r="R219" s="20" t="s">
        <v>1156</v>
      </c>
      <c r="S219" s="20" t="s">
        <v>1210</v>
      </c>
      <c r="U219" s="74">
        <f t="shared" si="142"/>
        <v>0</v>
      </c>
      <c r="V219" s="74">
        <f t="shared" si="143"/>
        <v>0</v>
      </c>
      <c r="W219" s="74">
        <f t="shared" si="144"/>
        <v>0</v>
      </c>
      <c r="X219" s="74">
        <f t="shared" si="145"/>
        <v>0</v>
      </c>
      <c r="Y219" s="74">
        <f t="shared" si="146"/>
        <v>0</v>
      </c>
      <c r="Z219" s="74">
        <f t="shared" si="147"/>
        <v>0</v>
      </c>
      <c r="AA219" s="74">
        <f t="shared" si="148"/>
        <v>0</v>
      </c>
      <c r="AB219" s="74">
        <f t="shared" si="149"/>
        <v>0</v>
      </c>
      <c r="AC219" s="74">
        <f t="shared" si="150"/>
        <v>0</v>
      </c>
      <c r="AD219" s="74">
        <f t="shared" si="151"/>
        <v>0</v>
      </c>
      <c r="AE219" s="74">
        <f t="shared" si="152"/>
        <v>0</v>
      </c>
      <c r="AF219" s="74">
        <f t="shared" si="153"/>
        <v>0</v>
      </c>
      <c r="AG219" s="74">
        <f t="shared" si="154"/>
        <v>0</v>
      </c>
      <c r="AH219" s="6" t="s">
        <v>55</v>
      </c>
    </row>
    <row r="220" spans="1:34">
      <c r="A220" s="159" t="s">
        <v>378</v>
      </c>
      <c r="B220" s="155" t="s">
        <v>1770</v>
      </c>
      <c r="C220" s="160">
        <v>0</v>
      </c>
      <c r="D220" s="160">
        <v>0</v>
      </c>
      <c r="E220" s="160">
        <v>0</v>
      </c>
      <c r="F220" s="160">
        <v>0</v>
      </c>
      <c r="G220" s="160">
        <v>0</v>
      </c>
      <c r="H220" s="160">
        <v>0</v>
      </c>
      <c r="I220" s="160">
        <v>0</v>
      </c>
      <c r="J220" s="160">
        <v>0</v>
      </c>
      <c r="K220" s="160">
        <v>0</v>
      </c>
      <c r="L220" s="160">
        <v>170</v>
      </c>
      <c r="M220" s="160">
        <v>170</v>
      </c>
      <c r="N220" s="160">
        <v>340</v>
      </c>
      <c r="O220" s="160">
        <v>680</v>
      </c>
      <c r="Q220" s="73">
        <v>5</v>
      </c>
      <c r="R220" s="20" t="s">
        <v>1156</v>
      </c>
      <c r="S220" s="20" t="s">
        <v>1210</v>
      </c>
      <c r="U220" s="74">
        <f t="shared" si="142"/>
        <v>0</v>
      </c>
      <c r="V220" s="74">
        <f t="shared" si="143"/>
        <v>0</v>
      </c>
      <c r="W220" s="74">
        <f t="shared" si="144"/>
        <v>0</v>
      </c>
      <c r="X220" s="74">
        <f t="shared" si="145"/>
        <v>0</v>
      </c>
      <c r="Y220" s="74">
        <f t="shared" si="146"/>
        <v>0</v>
      </c>
      <c r="Z220" s="74">
        <f t="shared" si="147"/>
        <v>0</v>
      </c>
      <c r="AA220" s="74">
        <f t="shared" si="148"/>
        <v>0</v>
      </c>
      <c r="AB220" s="74">
        <f t="shared" si="149"/>
        <v>0</v>
      </c>
      <c r="AC220" s="74">
        <f t="shared" si="150"/>
        <v>0</v>
      </c>
      <c r="AD220" s="74">
        <f t="shared" si="151"/>
        <v>-170</v>
      </c>
      <c r="AE220" s="74">
        <f t="shared" si="152"/>
        <v>-170</v>
      </c>
      <c r="AF220" s="74">
        <f t="shared" si="153"/>
        <v>-340</v>
      </c>
      <c r="AG220" s="74">
        <f t="shared" si="154"/>
        <v>-680</v>
      </c>
      <c r="AH220" s="6" t="s">
        <v>55</v>
      </c>
    </row>
    <row r="221" spans="1:34">
      <c r="A221" s="159" t="s">
        <v>388</v>
      </c>
      <c r="B221" s="155" t="s">
        <v>1771</v>
      </c>
      <c r="C221" s="160">
        <v>0</v>
      </c>
      <c r="D221" s="160">
        <v>0</v>
      </c>
      <c r="E221" s="160">
        <v>0</v>
      </c>
      <c r="F221" s="160">
        <v>0</v>
      </c>
      <c r="G221" s="160">
        <v>0</v>
      </c>
      <c r="H221" s="160">
        <v>0</v>
      </c>
      <c r="I221" s="160">
        <v>0</v>
      </c>
      <c r="J221" s="160">
        <v>0</v>
      </c>
      <c r="K221" s="160">
        <v>0</v>
      </c>
      <c r="L221" s="160">
        <v>0</v>
      </c>
      <c r="M221" s="160">
        <v>0</v>
      </c>
      <c r="N221" s="160">
        <v>0</v>
      </c>
      <c r="O221" s="160">
        <v>0</v>
      </c>
      <c r="Q221" s="73">
        <v>5</v>
      </c>
      <c r="R221" s="20" t="s">
        <v>1156</v>
      </c>
      <c r="S221" s="20" t="s">
        <v>1210</v>
      </c>
      <c r="U221" s="74">
        <f t="shared" si="142"/>
        <v>0</v>
      </c>
      <c r="V221" s="74">
        <f t="shared" si="143"/>
        <v>0</v>
      </c>
      <c r="W221" s="74">
        <f t="shared" si="144"/>
        <v>0</v>
      </c>
      <c r="X221" s="74">
        <f t="shared" si="145"/>
        <v>0</v>
      </c>
      <c r="Y221" s="74">
        <f t="shared" si="146"/>
        <v>0</v>
      </c>
      <c r="Z221" s="74">
        <f t="shared" si="147"/>
        <v>0</v>
      </c>
      <c r="AA221" s="74">
        <f t="shared" si="148"/>
        <v>0</v>
      </c>
      <c r="AB221" s="74">
        <f t="shared" si="149"/>
        <v>0</v>
      </c>
      <c r="AC221" s="74">
        <f t="shared" si="150"/>
        <v>0</v>
      </c>
      <c r="AD221" s="74">
        <f t="shared" si="151"/>
        <v>0</v>
      </c>
      <c r="AE221" s="74">
        <f t="shared" si="152"/>
        <v>0</v>
      </c>
      <c r="AF221" s="74">
        <f t="shared" si="153"/>
        <v>0</v>
      </c>
      <c r="AG221" s="74">
        <f t="shared" si="154"/>
        <v>0</v>
      </c>
      <c r="AH221" s="6" t="s">
        <v>55</v>
      </c>
    </row>
    <row r="222" spans="1:34">
      <c r="A222" s="159" t="s">
        <v>392</v>
      </c>
      <c r="B222" s="155" t="s">
        <v>1772</v>
      </c>
      <c r="C222" s="160">
        <v>0</v>
      </c>
      <c r="D222" s="160">
        <v>0</v>
      </c>
      <c r="E222" s="160">
        <v>0</v>
      </c>
      <c r="F222" s="160">
        <v>0</v>
      </c>
      <c r="G222" s="160">
        <v>0</v>
      </c>
      <c r="H222" s="160">
        <v>0</v>
      </c>
      <c r="I222" s="160">
        <v>0</v>
      </c>
      <c r="J222" s="160">
        <v>0</v>
      </c>
      <c r="K222" s="160">
        <v>0</v>
      </c>
      <c r="L222" s="160">
        <v>0</v>
      </c>
      <c r="M222" s="160">
        <v>0</v>
      </c>
      <c r="N222" s="160">
        <v>0</v>
      </c>
      <c r="O222" s="160">
        <v>0</v>
      </c>
      <c r="Q222" s="73">
        <v>5</v>
      </c>
      <c r="R222" s="20" t="s">
        <v>1156</v>
      </c>
      <c r="S222" s="20" t="s">
        <v>1210</v>
      </c>
      <c r="U222" s="74">
        <f t="shared" si="142"/>
        <v>0</v>
      </c>
      <c r="V222" s="74">
        <f t="shared" si="143"/>
        <v>0</v>
      </c>
      <c r="W222" s="74">
        <f t="shared" si="144"/>
        <v>0</v>
      </c>
      <c r="X222" s="74">
        <f t="shared" si="145"/>
        <v>0</v>
      </c>
      <c r="Y222" s="74">
        <f t="shared" si="146"/>
        <v>0</v>
      </c>
      <c r="Z222" s="74">
        <f t="shared" si="147"/>
        <v>0</v>
      </c>
      <c r="AA222" s="74">
        <f t="shared" si="148"/>
        <v>0</v>
      </c>
      <c r="AB222" s="74">
        <f t="shared" si="149"/>
        <v>0</v>
      </c>
      <c r="AC222" s="74">
        <f t="shared" si="150"/>
        <v>0</v>
      </c>
      <c r="AD222" s="74">
        <f t="shared" si="151"/>
        <v>0</v>
      </c>
      <c r="AE222" s="74">
        <f t="shared" si="152"/>
        <v>0</v>
      </c>
      <c r="AF222" s="74">
        <f t="shared" si="153"/>
        <v>0</v>
      </c>
      <c r="AG222" s="74">
        <f t="shared" si="154"/>
        <v>0</v>
      </c>
      <c r="AH222" s="6" t="s">
        <v>55</v>
      </c>
    </row>
    <row r="223" spans="1:34">
      <c r="A223" s="159" t="s">
        <v>398</v>
      </c>
      <c r="B223" s="155" t="s">
        <v>1773</v>
      </c>
      <c r="C223" s="160">
        <v>0</v>
      </c>
      <c r="D223" s="160">
        <v>0</v>
      </c>
      <c r="E223" s="160">
        <v>0</v>
      </c>
      <c r="F223" s="160">
        <v>0</v>
      </c>
      <c r="G223" s="160">
        <v>0</v>
      </c>
      <c r="H223" s="160">
        <v>0</v>
      </c>
      <c r="I223" s="160">
        <v>0</v>
      </c>
      <c r="J223" s="160">
        <v>0</v>
      </c>
      <c r="K223" s="160">
        <v>0</v>
      </c>
      <c r="L223" s="160">
        <v>0</v>
      </c>
      <c r="M223" s="160">
        <v>0</v>
      </c>
      <c r="N223" s="160">
        <v>0</v>
      </c>
      <c r="O223" s="160">
        <v>0</v>
      </c>
      <c r="Q223" s="73">
        <v>5</v>
      </c>
      <c r="R223" s="20" t="s">
        <v>1156</v>
      </c>
      <c r="S223" s="20" t="s">
        <v>1210</v>
      </c>
      <c r="U223" s="74">
        <f t="shared" si="142"/>
        <v>0</v>
      </c>
      <c r="V223" s="74">
        <f t="shared" si="143"/>
        <v>0</v>
      </c>
      <c r="W223" s="74">
        <f t="shared" si="144"/>
        <v>0</v>
      </c>
      <c r="X223" s="74">
        <f t="shared" si="145"/>
        <v>0</v>
      </c>
      <c r="Y223" s="74">
        <f t="shared" si="146"/>
        <v>0</v>
      </c>
      <c r="Z223" s="74">
        <f t="shared" si="147"/>
        <v>0</v>
      </c>
      <c r="AA223" s="74">
        <f t="shared" si="148"/>
        <v>0</v>
      </c>
      <c r="AB223" s="74">
        <f t="shared" si="149"/>
        <v>0</v>
      </c>
      <c r="AC223" s="74">
        <f t="shared" si="150"/>
        <v>0</v>
      </c>
      <c r="AD223" s="74">
        <f t="shared" si="151"/>
        <v>0</v>
      </c>
      <c r="AE223" s="74">
        <f t="shared" si="152"/>
        <v>0</v>
      </c>
      <c r="AF223" s="74">
        <f t="shared" si="153"/>
        <v>0</v>
      </c>
      <c r="AG223" s="74">
        <f t="shared" si="154"/>
        <v>0</v>
      </c>
      <c r="AH223" s="6" t="s">
        <v>55</v>
      </c>
    </row>
    <row r="224" spans="1:34">
      <c r="A224" s="159" t="s">
        <v>1774</v>
      </c>
      <c r="B224" s="155" t="s">
        <v>1775</v>
      </c>
      <c r="C224" s="160">
        <v>0</v>
      </c>
      <c r="D224" s="160">
        <v>0</v>
      </c>
      <c r="E224" s="160">
        <v>0</v>
      </c>
      <c r="F224" s="160">
        <v>0</v>
      </c>
      <c r="G224" s="160">
        <v>0</v>
      </c>
      <c r="H224" s="160">
        <v>0</v>
      </c>
      <c r="I224" s="160">
        <v>0</v>
      </c>
      <c r="J224" s="160">
        <v>0</v>
      </c>
      <c r="K224" s="160">
        <v>0</v>
      </c>
      <c r="L224" s="160">
        <v>0</v>
      </c>
      <c r="M224" s="160">
        <v>0</v>
      </c>
      <c r="N224" s="160">
        <v>0</v>
      </c>
      <c r="O224" s="160">
        <v>0</v>
      </c>
      <c r="Q224" s="73">
        <v>5</v>
      </c>
      <c r="R224" s="20" t="s">
        <v>1156</v>
      </c>
      <c r="S224" s="20" t="s">
        <v>1210</v>
      </c>
      <c r="U224" s="74">
        <f t="shared" si="142"/>
        <v>0</v>
      </c>
      <c r="V224" s="74">
        <f t="shared" si="143"/>
        <v>0</v>
      </c>
      <c r="W224" s="74">
        <f t="shared" si="144"/>
        <v>0</v>
      </c>
      <c r="X224" s="74">
        <f t="shared" si="145"/>
        <v>0</v>
      </c>
      <c r="Y224" s="74">
        <f t="shared" si="146"/>
        <v>0</v>
      </c>
      <c r="Z224" s="74">
        <f t="shared" si="147"/>
        <v>0</v>
      </c>
      <c r="AA224" s="74">
        <f t="shared" si="148"/>
        <v>0</v>
      </c>
      <c r="AB224" s="74">
        <f t="shared" si="149"/>
        <v>0</v>
      </c>
      <c r="AC224" s="74">
        <f t="shared" si="150"/>
        <v>0</v>
      </c>
      <c r="AD224" s="74">
        <f t="shared" si="151"/>
        <v>0</v>
      </c>
      <c r="AE224" s="74">
        <f t="shared" si="152"/>
        <v>0</v>
      </c>
      <c r="AF224" s="74">
        <f t="shared" si="153"/>
        <v>0</v>
      </c>
      <c r="AG224" s="74">
        <f t="shared" si="154"/>
        <v>0</v>
      </c>
      <c r="AH224" s="6" t="s">
        <v>57</v>
      </c>
    </row>
    <row r="225" spans="1:34">
      <c r="A225" s="159" t="s">
        <v>402</v>
      </c>
      <c r="B225" s="155" t="s">
        <v>1776</v>
      </c>
      <c r="C225" s="160">
        <v>0</v>
      </c>
      <c r="D225" s="160">
        <v>0</v>
      </c>
      <c r="E225" s="160">
        <v>0</v>
      </c>
      <c r="F225" s="160">
        <v>0</v>
      </c>
      <c r="G225" s="160">
        <v>0</v>
      </c>
      <c r="H225" s="160">
        <v>0</v>
      </c>
      <c r="I225" s="160">
        <v>0</v>
      </c>
      <c r="J225" s="160">
        <v>0</v>
      </c>
      <c r="K225" s="160">
        <v>0</v>
      </c>
      <c r="L225" s="160">
        <v>0</v>
      </c>
      <c r="M225" s="160">
        <v>0</v>
      </c>
      <c r="N225" s="160">
        <v>0</v>
      </c>
      <c r="O225" s="160">
        <v>0</v>
      </c>
      <c r="Q225" s="73">
        <v>5</v>
      </c>
      <c r="R225" s="20" t="s">
        <v>1156</v>
      </c>
      <c r="S225" s="20" t="s">
        <v>1210</v>
      </c>
      <c r="U225" s="74">
        <f t="shared" si="142"/>
        <v>0</v>
      </c>
      <c r="V225" s="74">
        <f t="shared" si="143"/>
        <v>0</v>
      </c>
      <c r="W225" s="74">
        <f t="shared" si="144"/>
        <v>0</v>
      </c>
      <c r="X225" s="74">
        <f t="shared" si="145"/>
        <v>0</v>
      </c>
      <c r="Y225" s="74">
        <f t="shared" si="146"/>
        <v>0</v>
      </c>
      <c r="Z225" s="74">
        <f t="shared" si="147"/>
        <v>0</v>
      </c>
      <c r="AA225" s="74">
        <f t="shared" si="148"/>
        <v>0</v>
      </c>
      <c r="AB225" s="74">
        <f t="shared" si="149"/>
        <v>0</v>
      </c>
      <c r="AC225" s="74">
        <f t="shared" si="150"/>
        <v>0</v>
      </c>
      <c r="AD225" s="74">
        <f t="shared" si="151"/>
        <v>0</v>
      </c>
      <c r="AE225" s="74">
        <f t="shared" si="152"/>
        <v>0</v>
      </c>
      <c r="AF225" s="74">
        <f t="shared" si="153"/>
        <v>0</v>
      </c>
      <c r="AG225" s="74">
        <f t="shared" si="154"/>
        <v>0</v>
      </c>
      <c r="AH225" s="6" t="s">
        <v>55</v>
      </c>
    </row>
    <row r="226" spans="1:34">
      <c r="A226" s="159" t="s">
        <v>412</v>
      </c>
      <c r="B226" s="155" t="s">
        <v>1777</v>
      </c>
      <c r="C226" s="160">
        <v>0</v>
      </c>
      <c r="D226" s="160">
        <v>0</v>
      </c>
      <c r="E226" s="160">
        <v>0</v>
      </c>
      <c r="F226" s="160">
        <v>0</v>
      </c>
      <c r="G226" s="160">
        <v>0</v>
      </c>
      <c r="H226" s="160">
        <v>0</v>
      </c>
      <c r="I226" s="160">
        <v>0</v>
      </c>
      <c r="J226" s="160">
        <v>0</v>
      </c>
      <c r="K226" s="160">
        <v>0</v>
      </c>
      <c r="L226" s="160">
        <v>0</v>
      </c>
      <c r="M226" s="160">
        <v>0</v>
      </c>
      <c r="N226" s="160">
        <v>0</v>
      </c>
      <c r="O226" s="160">
        <v>0</v>
      </c>
      <c r="Q226" s="73">
        <v>5</v>
      </c>
      <c r="R226" s="20" t="s">
        <v>1156</v>
      </c>
      <c r="S226" s="20" t="s">
        <v>1210</v>
      </c>
      <c r="U226" s="74">
        <f t="shared" si="142"/>
        <v>0</v>
      </c>
      <c r="V226" s="74">
        <f t="shared" si="143"/>
        <v>0</v>
      </c>
      <c r="W226" s="74">
        <f t="shared" si="144"/>
        <v>0</v>
      </c>
      <c r="X226" s="74">
        <f t="shared" si="145"/>
        <v>0</v>
      </c>
      <c r="Y226" s="74">
        <f t="shared" si="146"/>
        <v>0</v>
      </c>
      <c r="Z226" s="74">
        <f t="shared" si="147"/>
        <v>0</v>
      </c>
      <c r="AA226" s="74">
        <f t="shared" si="148"/>
        <v>0</v>
      </c>
      <c r="AB226" s="74">
        <f t="shared" si="149"/>
        <v>0</v>
      </c>
      <c r="AC226" s="74">
        <f t="shared" si="150"/>
        <v>0</v>
      </c>
      <c r="AD226" s="74">
        <f t="shared" si="151"/>
        <v>0</v>
      </c>
      <c r="AE226" s="74">
        <f t="shared" si="152"/>
        <v>0</v>
      </c>
      <c r="AF226" s="74">
        <f t="shared" si="153"/>
        <v>0</v>
      </c>
      <c r="AG226" s="74">
        <f t="shared" si="154"/>
        <v>0</v>
      </c>
      <c r="AH226" s="6" t="s">
        <v>55</v>
      </c>
    </row>
    <row r="227" spans="1:34">
      <c r="A227" s="159" t="s">
        <v>416</v>
      </c>
      <c r="B227" s="155" t="s">
        <v>1778</v>
      </c>
      <c r="C227" s="160">
        <v>0</v>
      </c>
      <c r="D227" s="160">
        <v>0</v>
      </c>
      <c r="E227" s="160">
        <v>0</v>
      </c>
      <c r="F227" s="160">
        <v>0</v>
      </c>
      <c r="G227" s="160">
        <v>0</v>
      </c>
      <c r="H227" s="160">
        <v>0</v>
      </c>
      <c r="I227" s="160">
        <v>0</v>
      </c>
      <c r="J227" s="160">
        <v>0</v>
      </c>
      <c r="K227" s="160">
        <v>0</v>
      </c>
      <c r="L227" s="160">
        <v>0</v>
      </c>
      <c r="M227" s="160">
        <v>0</v>
      </c>
      <c r="N227" s="160">
        <v>0</v>
      </c>
      <c r="O227" s="160">
        <v>0</v>
      </c>
      <c r="Q227" s="73">
        <v>5</v>
      </c>
      <c r="R227" s="20" t="s">
        <v>1156</v>
      </c>
      <c r="S227" s="20" t="s">
        <v>1210</v>
      </c>
      <c r="U227" s="74">
        <f t="shared" si="142"/>
        <v>0</v>
      </c>
      <c r="V227" s="74">
        <f t="shared" si="143"/>
        <v>0</v>
      </c>
      <c r="W227" s="74">
        <f t="shared" si="144"/>
        <v>0</v>
      </c>
      <c r="X227" s="74">
        <f t="shared" si="145"/>
        <v>0</v>
      </c>
      <c r="Y227" s="74">
        <f t="shared" si="146"/>
        <v>0</v>
      </c>
      <c r="Z227" s="74">
        <f t="shared" si="147"/>
        <v>0</v>
      </c>
      <c r="AA227" s="74">
        <f t="shared" si="148"/>
        <v>0</v>
      </c>
      <c r="AB227" s="74">
        <f t="shared" si="149"/>
        <v>0</v>
      </c>
      <c r="AC227" s="74">
        <f t="shared" si="150"/>
        <v>0</v>
      </c>
      <c r="AD227" s="74">
        <f t="shared" si="151"/>
        <v>0</v>
      </c>
      <c r="AE227" s="74">
        <f t="shared" si="152"/>
        <v>0</v>
      </c>
      <c r="AF227" s="74">
        <f t="shared" si="153"/>
        <v>0</v>
      </c>
      <c r="AG227" s="74">
        <f t="shared" si="154"/>
        <v>0</v>
      </c>
      <c r="AH227" s="6" t="s">
        <v>55</v>
      </c>
    </row>
    <row r="228" spans="1:34">
      <c r="A228" s="159" t="s">
        <v>418</v>
      </c>
      <c r="B228" s="155" t="s">
        <v>1779</v>
      </c>
      <c r="C228" s="160">
        <v>0</v>
      </c>
      <c r="D228" s="160">
        <v>0</v>
      </c>
      <c r="E228" s="160">
        <v>0</v>
      </c>
      <c r="F228" s="160">
        <v>0</v>
      </c>
      <c r="G228" s="160">
        <v>0</v>
      </c>
      <c r="H228" s="160">
        <v>0</v>
      </c>
      <c r="I228" s="160">
        <v>0</v>
      </c>
      <c r="J228" s="160">
        <v>0</v>
      </c>
      <c r="K228" s="160">
        <v>0</v>
      </c>
      <c r="L228" s="160">
        <v>0</v>
      </c>
      <c r="M228" s="160">
        <v>0</v>
      </c>
      <c r="N228" s="160">
        <v>0</v>
      </c>
      <c r="O228" s="160">
        <v>0</v>
      </c>
      <c r="Q228" s="73">
        <v>5</v>
      </c>
      <c r="R228" s="20" t="s">
        <v>1156</v>
      </c>
      <c r="S228" s="20" t="s">
        <v>1210</v>
      </c>
      <c r="U228" s="74">
        <f t="shared" si="142"/>
        <v>0</v>
      </c>
      <c r="V228" s="74">
        <f t="shared" si="143"/>
        <v>0</v>
      </c>
      <c r="W228" s="74">
        <f t="shared" si="144"/>
        <v>0</v>
      </c>
      <c r="X228" s="74">
        <f t="shared" si="145"/>
        <v>0</v>
      </c>
      <c r="Y228" s="74">
        <f t="shared" si="146"/>
        <v>0</v>
      </c>
      <c r="Z228" s="74">
        <f t="shared" si="147"/>
        <v>0</v>
      </c>
      <c r="AA228" s="74">
        <f t="shared" si="148"/>
        <v>0</v>
      </c>
      <c r="AB228" s="74">
        <f t="shared" si="149"/>
        <v>0</v>
      </c>
      <c r="AC228" s="74">
        <f t="shared" si="150"/>
        <v>0</v>
      </c>
      <c r="AD228" s="74">
        <f t="shared" si="151"/>
        <v>0</v>
      </c>
      <c r="AE228" s="74">
        <f t="shared" si="152"/>
        <v>0</v>
      </c>
      <c r="AF228" s="74">
        <f t="shared" si="153"/>
        <v>0</v>
      </c>
      <c r="AG228" s="74">
        <f t="shared" si="154"/>
        <v>0</v>
      </c>
      <c r="AH228" s="6" t="s">
        <v>52</v>
      </c>
    </row>
    <row r="229" spans="1:34">
      <c r="A229" s="159" t="s">
        <v>422</v>
      </c>
      <c r="B229" s="155" t="s">
        <v>1780</v>
      </c>
      <c r="C229" s="160">
        <v>0</v>
      </c>
      <c r="D229" s="160">
        <v>0</v>
      </c>
      <c r="E229" s="160">
        <v>0</v>
      </c>
      <c r="F229" s="160">
        <v>0</v>
      </c>
      <c r="G229" s="160">
        <v>0</v>
      </c>
      <c r="H229" s="160">
        <v>0</v>
      </c>
      <c r="I229" s="160">
        <v>0</v>
      </c>
      <c r="J229" s="160">
        <v>0</v>
      </c>
      <c r="K229" s="160">
        <v>0</v>
      </c>
      <c r="L229" s="160">
        <v>2750</v>
      </c>
      <c r="M229" s="160">
        <v>3000</v>
      </c>
      <c r="N229" s="160">
        <v>3000</v>
      </c>
      <c r="O229" s="160">
        <v>8750</v>
      </c>
      <c r="Q229" s="73">
        <v>5</v>
      </c>
      <c r="R229" s="20" t="s">
        <v>1156</v>
      </c>
      <c r="S229" s="20" t="s">
        <v>1210</v>
      </c>
      <c r="U229" s="74">
        <f t="shared" si="142"/>
        <v>0</v>
      </c>
      <c r="V229" s="74">
        <f t="shared" si="143"/>
        <v>0</v>
      </c>
      <c r="W229" s="74">
        <f t="shared" si="144"/>
        <v>0</v>
      </c>
      <c r="X229" s="74">
        <f t="shared" si="145"/>
        <v>0</v>
      </c>
      <c r="Y229" s="74">
        <f t="shared" si="146"/>
        <v>0</v>
      </c>
      <c r="Z229" s="74">
        <f t="shared" si="147"/>
        <v>0</v>
      </c>
      <c r="AA229" s="74">
        <f t="shared" si="148"/>
        <v>0</v>
      </c>
      <c r="AB229" s="74">
        <f t="shared" si="149"/>
        <v>0</v>
      </c>
      <c r="AC229" s="74">
        <f t="shared" si="150"/>
        <v>0</v>
      </c>
      <c r="AD229" s="74">
        <f t="shared" si="151"/>
        <v>-2750</v>
      </c>
      <c r="AE229" s="74">
        <f t="shared" si="152"/>
        <v>-3000</v>
      </c>
      <c r="AF229" s="74">
        <f t="shared" si="153"/>
        <v>-3000</v>
      </c>
      <c r="AG229" s="74">
        <f t="shared" si="154"/>
        <v>-8750</v>
      </c>
      <c r="AH229" s="6" t="s">
        <v>52</v>
      </c>
    </row>
    <row r="230" spans="1:34">
      <c r="A230" s="159" t="s">
        <v>1781</v>
      </c>
      <c r="B230" s="155" t="s">
        <v>1782</v>
      </c>
      <c r="C230" s="160">
        <v>0</v>
      </c>
      <c r="D230" s="160">
        <v>0</v>
      </c>
      <c r="E230" s="160">
        <v>0</v>
      </c>
      <c r="F230" s="160">
        <v>0</v>
      </c>
      <c r="G230" s="160">
        <v>0</v>
      </c>
      <c r="H230" s="160">
        <v>0</v>
      </c>
      <c r="I230" s="160">
        <v>0</v>
      </c>
      <c r="J230" s="160">
        <v>0</v>
      </c>
      <c r="K230" s="160">
        <v>0</v>
      </c>
      <c r="L230" s="160">
        <v>0</v>
      </c>
      <c r="M230" s="160">
        <v>0</v>
      </c>
      <c r="N230" s="160">
        <v>0</v>
      </c>
      <c r="O230" s="160">
        <v>0</v>
      </c>
      <c r="Q230" s="73">
        <v>5</v>
      </c>
      <c r="R230" s="20" t="s">
        <v>1156</v>
      </c>
      <c r="S230" s="20" t="s">
        <v>1210</v>
      </c>
      <c r="U230" s="74">
        <f t="shared" si="142"/>
        <v>0</v>
      </c>
      <c r="V230" s="74">
        <f t="shared" si="143"/>
        <v>0</v>
      </c>
      <c r="W230" s="74">
        <f t="shared" si="144"/>
        <v>0</v>
      </c>
      <c r="X230" s="74">
        <f t="shared" si="145"/>
        <v>0</v>
      </c>
      <c r="Y230" s="74">
        <f t="shared" si="146"/>
        <v>0</v>
      </c>
      <c r="Z230" s="74">
        <f t="shared" si="147"/>
        <v>0</v>
      </c>
      <c r="AA230" s="74">
        <f t="shared" si="148"/>
        <v>0</v>
      </c>
      <c r="AB230" s="74">
        <f t="shared" si="149"/>
        <v>0</v>
      </c>
      <c r="AC230" s="74">
        <f t="shared" si="150"/>
        <v>0</v>
      </c>
      <c r="AD230" s="74">
        <f t="shared" si="151"/>
        <v>0</v>
      </c>
      <c r="AE230" s="74">
        <f t="shared" si="152"/>
        <v>0</v>
      </c>
      <c r="AF230" s="74">
        <f t="shared" si="153"/>
        <v>0</v>
      </c>
      <c r="AG230" s="74">
        <f t="shared" si="154"/>
        <v>0</v>
      </c>
      <c r="AH230" s="6" t="s">
        <v>55</v>
      </c>
    </row>
    <row r="231" spans="1:34">
      <c r="A231" s="159" t="s">
        <v>1783</v>
      </c>
      <c r="B231" s="155" t="s">
        <v>1784</v>
      </c>
      <c r="C231" s="160">
        <v>0</v>
      </c>
      <c r="D231" s="160">
        <v>0</v>
      </c>
      <c r="E231" s="160">
        <v>0</v>
      </c>
      <c r="F231" s="160">
        <v>0</v>
      </c>
      <c r="G231" s="160">
        <v>0</v>
      </c>
      <c r="H231" s="160">
        <v>0</v>
      </c>
      <c r="I231" s="160">
        <v>0</v>
      </c>
      <c r="J231" s="160">
        <v>0</v>
      </c>
      <c r="K231" s="160">
        <v>0</v>
      </c>
      <c r="L231" s="160">
        <v>0</v>
      </c>
      <c r="M231" s="160">
        <v>0</v>
      </c>
      <c r="N231" s="160">
        <v>0</v>
      </c>
      <c r="O231" s="160">
        <v>0</v>
      </c>
      <c r="Q231" s="73">
        <v>5</v>
      </c>
      <c r="R231" s="20" t="s">
        <v>1156</v>
      </c>
      <c r="S231" s="20" t="s">
        <v>1210</v>
      </c>
      <c r="U231" s="74">
        <f t="shared" si="142"/>
        <v>0</v>
      </c>
      <c r="V231" s="74">
        <f t="shared" si="143"/>
        <v>0</v>
      </c>
      <c r="W231" s="74">
        <f t="shared" si="144"/>
        <v>0</v>
      </c>
      <c r="X231" s="74">
        <f t="shared" si="145"/>
        <v>0</v>
      </c>
      <c r="Y231" s="74">
        <f t="shared" si="146"/>
        <v>0</v>
      </c>
      <c r="Z231" s="74">
        <f t="shared" si="147"/>
        <v>0</v>
      </c>
      <c r="AA231" s="74">
        <f t="shared" si="148"/>
        <v>0</v>
      </c>
      <c r="AB231" s="74">
        <f t="shared" si="149"/>
        <v>0</v>
      </c>
      <c r="AC231" s="74">
        <f t="shared" si="150"/>
        <v>0</v>
      </c>
      <c r="AD231" s="74">
        <f t="shared" si="151"/>
        <v>0</v>
      </c>
      <c r="AE231" s="74">
        <f t="shared" si="152"/>
        <v>0</v>
      </c>
      <c r="AF231" s="74">
        <f t="shared" si="153"/>
        <v>0</v>
      </c>
      <c r="AG231" s="74">
        <f t="shared" si="154"/>
        <v>0</v>
      </c>
      <c r="AH231" s="6" t="s">
        <v>55</v>
      </c>
    </row>
    <row r="232" spans="1:34">
      <c r="A232" s="159" t="s">
        <v>1785</v>
      </c>
      <c r="B232" s="155" t="s">
        <v>1786</v>
      </c>
      <c r="C232" s="160">
        <v>0</v>
      </c>
      <c r="D232" s="160">
        <v>0</v>
      </c>
      <c r="E232" s="160">
        <v>0</v>
      </c>
      <c r="F232" s="160">
        <v>0</v>
      </c>
      <c r="G232" s="160">
        <v>0</v>
      </c>
      <c r="H232" s="160">
        <v>0</v>
      </c>
      <c r="I232" s="160">
        <v>0</v>
      </c>
      <c r="J232" s="160">
        <v>0</v>
      </c>
      <c r="K232" s="160">
        <v>0</v>
      </c>
      <c r="L232" s="160">
        <v>0</v>
      </c>
      <c r="M232" s="160">
        <v>0</v>
      </c>
      <c r="N232" s="160">
        <v>0</v>
      </c>
      <c r="O232" s="160">
        <v>0</v>
      </c>
      <c r="Q232" s="73">
        <v>5</v>
      </c>
      <c r="R232" s="20" t="s">
        <v>1156</v>
      </c>
      <c r="S232" s="20" t="s">
        <v>1210</v>
      </c>
      <c r="U232" s="74">
        <f t="shared" si="142"/>
        <v>0</v>
      </c>
      <c r="V232" s="74">
        <f t="shared" si="143"/>
        <v>0</v>
      </c>
      <c r="W232" s="74">
        <f t="shared" si="144"/>
        <v>0</v>
      </c>
      <c r="X232" s="74">
        <f t="shared" si="145"/>
        <v>0</v>
      </c>
      <c r="Y232" s="74">
        <f t="shared" si="146"/>
        <v>0</v>
      </c>
      <c r="Z232" s="74">
        <f t="shared" si="147"/>
        <v>0</v>
      </c>
      <c r="AA232" s="74">
        <f t="shared" si="148"/>
        <v>0</v>
      </c>
      <c r="AB232" s="74">
        <f t="shared" si="149"/>
        <v>0</v>
      </c>
      <c r="AC232" s="74">
        <f t="shared" si="150"/>
        <v>0</v>
      </c>
      <c r="AD232" s="74">
        <f t="shared" si="151"/>
        <v>0</v>
      </c>
      <c r="AE232" s="74">
        <f t="shared" si="152"/>
        <v>0</v>
      </c>
      <c r="AF232" s="74">
        <f t="shared" si="153"/>
        <v>0</v>
      </c>
      <c r="AG232" s="74">
        <f t="shared" si="154"/>
        <v>0</v>
      </c>
      <c r="AH232" s="6" t="s">
        <v>55</v>
      </c>
    </row>
    <row r="233" spans="1:34">
      <c r="A233" s="159" t="s">
        <v>1787</v>
      </c>
      <c r="B233" s="155" t="s">
        <v>1788</v>
      </c>
      <c r="C233" s="160">
        <v>0</v>
      </c>
      <c r="D233" s="160">
        <v>0</v>
      </c>
      <c r="E233" s="160">
        <v>0</v>
      </c>
      <c r="F233" s="160">
        <v>0</v>
      </c>
      <c r="G233" s="160">
        <v>0</v>
      </c>
      <c r="H233" s="160">
        <v>0</v>
      </c>
      <c r="I233" s="160">
        <v>0</v>
      </c>
      <c r="J233" s="160">
        <v>0</v>
      </c>
      <c r="K233" s="160">
        <v>0</v>
      </c>
      <c r="L233" s="160">
        <v>0</v>
      </c>
      <c r="M233" s="160">
        <v>0</v>
      </c>
      <c r="N233" s="160">
        <v>0</v>
      </c>
      <c r="O233" s="160">
        <v>0</v>
      </c>
      <c r="Q233" s="73">
        <v>5</v>
      </c>
      <c r="R233" s="20" t="s">
        <v>1156</v>
      </c>
      <c r="S233" s="20" t="s">
        <v>1210</v>
      </c>
      <c r="U233" s="74">
        <f t="shared" si="142"/>
        <v>0</v>
      </c>
      <c r="V233" s="74">
        <f t="shared" si="143"/>
        <v>0</v>
      </c>
      <c r="W233" s="74">
        <f t="shared" si="144"/>
        <v>0</v>
      </c>
      <c r="X233" s="74">
        <f t="shared" si="145"/>
        <v>0</v>
      </c>
      <c r="Y233" s="74">
        <f t="shared" si="146"/>
        <v>0</v>
      </c>
      <c r="Z233" s="74">
        <f t="shared" si="147"/>
        <v>0</v>
      </c>
      <c r="AA233" s="74">
        <f t="shared" si="148"/>
        <v>0</v>
      </c>
      <c r="AB233" s="74">
        <f t="shared" si="149"/>
        <v>0</v>
      </c>
      <c r="AC233" s="74">
        <f t="shared" si="150"/>
        <v>0</v>
      </c>
      <c r="AD233" s="74">
        <f t="shared" si="151"/>
        <v>0</v>
      </c>
      <c r="AE233" s="74">
        <f t="shared" si="152"/>
        <v>0</v>
      </c>
      <c r="AF233" s="74">
        <f t="shared" si="153"/>
        <v>0</v>
      </c>
      <c r="AG233" s="74">
        <f t="shared" si="154"/>
        <v>0</v>
      </c>
      <c r="AH233" s="6" t="s">
        <v>55</v>
      </c>
    </row>
    <row r="234" spans="1:34">
      <c r="A234" s="159" t="s">
        <v>1147</v>
      </c>
      <c r="B234" s="155" t="s">
        <v>1789</v>
      </c>
      <c r="C234" s="160">
        <v>0</v>
      </c>
      <c r="D234" s="160">
        <v>0</v>
      </c>
      <c r="E234" s="160">
        <v>0</v>
      </c>
      <c r="F234" s="160">
        <v>0</v>
      </c>
      <c r="G234" s="160">
        <v>0</v>
      </c>
      <c r="H234" s="160">
        <v>0</v>
      </c>
      <c r="I234" s="160">
        <v>0</v>
      </c>
      <c r="J234" s="160">
        <v>0</v>
      </c>
      <c r="K234" s="160">
        <v>0</v>
      </c>
      <c r="L234" s="160">
        <v>385</v>
      </c>
      <c r="M234" s="160">
        <v>380</v>
      </c>
      <c r="N234" s="160">
        <v>280</v>
      </c>
      <c r="O234" s="160">
        <v>1045</v>
      </c>
      <c r="Q234" s="73">
        <v>5</v>
      </c>
      <c r="R234" s="20" t="s">
        <v>1156</v>
      </c>
      <c r="S234" s="20" t="s">
        <v>1210</v>
      </c>
      <c r="U234" s="74">
        <f t="shared" si="142"/>
        <v>0</v>
      </c>
      <c r="V234" s="74">
        <f t="shared" si="143"/>
        <v>0</v>
      </c>
      <c r="W234" s="74">
        <f t="shared" si="144"/>
        <v>0</v>
      </c>
      <c r="X234" s="74">
        <f t="shared" si="145"/>
        <v>0</v>
      </c>
      <c r="Y234" s="74">
        <f t="shared" si="146"/>
        <v>0</v>
      </c>
      <c r="Z234" s="74">
        <f t="shared" si="147"/>
        <v>0</v>
      </c>
      <c r="AA234" s="74">
        <f t="shared" si="148"/>
        <v>0</v>
      </c>
      <c r="AB234" s="74">
        <f t="shared" si="149"/>
        <v>0</v>
      </c>
      <c r="AC234" s="74">
        <f t="shared" si="150"/>
        <v>0</v>
      </c>
      <c r="AD234" s="74">
        <f t="shared" si="151"/>
        <v>-385</v>
      </c>
      <c r="AE234" s="74">
        <f t="shared" si="152"/>
        <v>-380</v>
      </c>
      <c r="AF234" s="74">
        <f t="shared" si="153"/>
        <v>-280</v>
      </c>
      <c r="AG234" s="74">
        <f t="shared" si="154"/>
        <v>-1045</v>
      </c>
      <c r="AH234" s="6" t="s">
        <v>52</v>
      </c>
    </row>
    <row r="235" spans="1:34">
      <c r="A235" s="159" t="s">
        <v>1790</v>
      </c>
      <c r="B235" s="155" t="s">
        <v>1791</v>
      </c>
      <c r="C235" s="160">
        <v>0</v>
      </c>
      <c r="D235" s="160">
        <v>0</v>
      </c>
      <c r="E235" s="160">
        <v>0</v>
      </c>
      <c r="F235" s="160">
        <v>0</v>
      </c>
      <c r="G235" s="160">
        <v>0</v>
      </c>
      <c r="H235" s="160">
        <v>0</v>
      </c>
      <c r="I235" s="160">
        <v>0</v>
      </c>
      <c r="J235" s="160">
        <v>0</v>
      </c>
      <c r="K235" s="160">
        <v>0</v>
      </c>
      <c r="L235" s="160">
        <v>0</v>
      </c>
      <c r="M235" s="160">
        <v>0</v>
      </c>
      <c r="N235" s="160">
        <v>0</v>
      </c>
      <c r="O235" s="160">
        <v>0</v>
      </c>
      <c r="Q235" s="73">
        <v>5</v>
      </c>
      <c r="R235" s="20" t="s">
        <v>1156</v>
      </c>
      <c r="S235" s="20" t="s">
        <v>1210</v>
      </c>
      <c r="U235" s="74">
        <f t="shared" si="142"/>
        <v>0</v>
      </c>
      <c r="V235" s="74">
        <f t="shared" si="143"/>
        <v>0</v>
      </c>
      <c r="W235" s="74">
        <f t="shared" si="144"/>
        <v>0</v>
      </c>
      <c r="X235" s="74">
        <f t="shared" si="145"/>
        <v>0</v>
      </c>
      <c r="Y235" s="74">
        <f t="shared" si="146"/>
        <v>0</v>
      </c>
      <c r="Z235" s="74">
        <f t="shared" si="147"/>
        <v>0</v>
      </c>
      <c r="AA235" s="74">
        <f t="shared" si="148"/>
        <v>0</v>
      </c>
      <c r="AB235" s="74">
        <f t="shared" si="149"/>
        <v>0</v>
      </c>
      <c r="AC235" s="74">
        <f t="shared" si="150"/>
        <v>0</v>
      </c>
      <c r="AD235" s="74">
        <f t="shared" si="151"/>
        <v>0</v>
      </c>
      <c r="AE235" s="74">
        <f t="shared" si="152"/>
        <v>0</v>
      </c>
      <c r="AF235" s="74">
        <f t="shared" si="153"/>
        <v>0</v>
      </c>
      <c r="AG235" s="74">
        <f t="shared" si="154"/>
        <v>0</v>
      </c>
      <c r="AH235" s="6" t="s">
        <v>55</v>
      </c>
    </row>
    <row r="236" spans="1:34">
      <c r="A236" s="159" t="s">
        <v>1792</v>
      </c>
      <c r="B236" s="155" t="s">
        <v>1793</v>
      </c>
      <c r="C236" s="160">
        <v>0</v>
      </c>
      <c r="D236" s="160">
        <v>0</v>
      </c>
      <c r="E236" s="160">
        <v>0</v>
      </c>
      <c r="F236" s="160">
        <v>0</v>
      </c>
      <c r="G236" s="160">
        <v>0</v>
      </c>
      <c r="H236" s="160">
        <v>0</v>
      </c>
      <c r="I236" s="160">
        <v>0</v>
      </c>
      <c r="J236" s="160">
        <v>0</v>
      </c>
      <c r="K236" s="160">
        <v>0</v>
      </c>
      <c r="L236" s="160">
        <v>0</v>
      </c>
      <c r="M236" s="160">
        <v>0</v>
      </c>
      <c r="N236" s="160">
        <v>0</v>
      </c>
      <c r="O236" s="160">
        <v>0</v>
      </c>
      <c r="Q236" s="73">
        <v>5</v>
      </c>
      <c r="R236" s="20" t="s">
        <v>1156</v>
      </c>
      <c r="S236" s="20" t="s">
        <v>1210</v>
      </c>
      <c r="U236" s="74">
        <f t="shared" si="142"/>
        <v>0</v>
      </c>
      <c r="V236" s="74">
        <f t="shared" si="143"/>
        <v>0</v>
      </c>
      <c r="W236" s="74">
        <f t="shared" si="144"/>
        <v>0</v>
      </c>
      <c r="X236" s="74">
        <f t="shared" si="145"/>
        <v>0</v>
      </c>
      <c r="Y236" s="74">
        <f t="shared" si="146"/>
        <v>0</v>
      </c>
      <c r="Z236" s="74">
        <f t="shared" si="147"/>
        <v>0</v>
      </c>
      <c r="AA236" s="74">
        <f t="shared" si="148"/>
        <v>0</v>
      </c>
      <c r="AB236" s="74">
        <f t="shared" si="149"/>
        <v>0</v>
      </c>
      <c r="AC236" s="74">
        <f t="shared" si="150"/>
        <v>0</v>
      </c>
      <c r="AD236" s="74">
        <f t="shared" si="151"/>
        <v>0</v>
      </c>
      <c r="AE236" s="74">
        <f t="shared" si="152"/>
        <v>0</v>
      </c>
      <c r="AF236" s="74">
        <f t="shared" si="153"/>
        <v>0</v>
      </c>
      <c r="AG236" s="74">
        <f t="shared" si="154"/>
        <v>0</v>
      </c>
      <c r="AH236" s="6" t="s">
        <v>57</v>
      </c>
    </row>
    <row r="237" spans="1:34">
      <c r="A237" s="159" t="s">
        <v>1148</v>
      </c>
      <c r="B237" s="155" t="s">
        <v>1794</v>
      </c>
      <c r="C237" s="160">
        <v>0</v>
      </c>
      <c r="D237" s="160">
        <v>0</v>
      </c>
      <c r="E237" s="160">
        <v>0</v>
      </c>
      <c r="F237" s="160">
        <v>0</v>
      </c>
      <c r="G237" s="160">
        <v>0</v>
      </c>
      <c r="H237" s="160">
        <v>0</v>
      </c>
      <c r="I237" s="160">
        <v>0</v>
      </c>
      <c r="J237" s="160">
        <v>0</v>
      </c>
      <c r="K237" s="160">
        <v>0</v>
      </c>
      <c r="L237" s="160">
        <v>0</v>
      </c>
      <c r="M237" s="160">
        <v>0</v>
      </c>
      <c r="N237" s="160">
        <v>0</v>
      </c>
      <c r="O237" s="160">
        <v>0</v>
      </c>
      <c r="Q237" s="73">
        <v>5</v>
      </c>
      <c r="R237" s="20" t="s">
        <v>1156</v>
      </c>
      <c r="S237" s="20" t="s">
        <v>1210</v>
      </c>
      <c r="U237" s="74">
        <f t="shared" si="142"/>
        <v>0</v>
      </c>
      <c r="V237" s="74">
        <f t="shared" si="143"/>
        <v>0</v>
      </c>
      <c r="W237" s="74">
        <f t="shared" si="144"/>
        <v>0</v>
      </c>
      <c r="X237" s="74">
        <f t="shared" si="145"/>
        <v>0</v>
      </c>
      <c r="Y237" s="74">
        <f t="shared" si="146"/>
        <v>0</v>
      </c>
      <c r="Z237" s="74">
        <f t="shared" si="147"/>
        <v>0</v>
      </c>
      <c r="AA237" s="74">
        <f t="shared" si="148"/>
        <v>0</v>
      </c>
      <c r="AB237" s="74">
        <f t="shared" si="149"/>
        <v>0</v>
      </c>
      <c r="AC237" s="74">
        <f t="shared" si="150"/>
        <v>0</v>
      </c>
      <c r="AD237" s="74">
        <f t="shared" si="151"/>
        <v>0</v>
      </c>
      <c r="AE237" s="74">
        <f t="shared" si="152"/>
        <v>0</v>
      </c>
      <c r="AF237" s="74">
        <f t="shared" si="153"/>
        <v>0</v>
      </c>
      <c r="AG237" s="74">
        <f t="shared" si="154"/>
        <v>0</v>
      </c>
      <c r="AH237" s="6" t="s">
        <v>52</v>
      </c>
    </row>
    <row r="238" spans="1:34">
      <c r="A238" s="159" t="s">
        <v>1795</v>
      </c>
      <c r="B238" s="155" t="s">
        <v>1796</v>
      </c>
      <c r="C238" s="160">
        <v>0</v>
      </c>
      <c r="D238" s="160">
        <v>0</v>
      </c>
      <c r="E238" s="160">
        <v>0</v>
      </c>
      <c r="F238" s="160">
        <v>0</v>
      </c>
      <c r="G238" s="160">
        <v>0</v>
      </c>
      <c r="H238" s="160">
        <v>0</v>
      </c>
      <c r="I238" s="160">
        <v>0</v>
      </c>
      <c r="J238" s="160">
        <v>0</v>
      </c>
      <c r="K238" s="160">
        <v>0</v>
      </c>
      <c r="L238" s="160">
        <v>250</v>
      </c>
      <c r="M238" s="160">
        <v>250</v>
      </c>
      <c r="N238" s="160">
        <v>250</v>
      </c>
      <c r="O238" s="160">
        <v>750</v>
      </c>
      <c r="Q238" s="75">
        <v>5</v>
      </c>
      <c r="R238" s="76" t="str">
        <f>R237</f>
        <v>Tides on Westcreek</v>
      </c>
      <c r="S238" s="76" t="str">
        <f>S237</f>
        <v>TOW</v>
      </c>
      <c r="T238" s="75">
        <f>T237</f>
        <v>0</v>
      </c>
      <c r="U238" s="77">
        <f t="shared" ref="U238:AG238" si="155">SUM(U217:U237)</f>
        <v>0</v>
      </c>
      <c r="V238" s="77">
        <f t="shared" si="155"/>
        <v>0</v>
      </c>
      <c r="W238" s="77">
        <f t="shared" si="155"/>
        <v>0</v>
      </c>
      <c r="X238" s="77">
        <f t="shared" si="155"/>
        <v>0</v>
      </c>
      <c r="Y238" s="77">
        <f t="shared" si="155"/>
        <v>0</v>
      </c>
      <c r="Z238" s="77">
        <f t="shared" si="155"/>
        <v>0</v>
      </c>
      <c r="AA238" s="77">
        <f t="shared" si="155"/>
        <v>0</v>
      </c>
      <c r="AB238" s="77">
        <f t="shared" si="155"/>
        <v>0</v>
      </c>
      <c r="AC238" s="77">
        <f t="shared" si="155"/>
        <v>0</v>
      </c>
      <c r="AD238" s="77">
        <f t="shared" si="155"/>
        <v>-3305</v>
      </c>
      <c r="AE238" s="77">
        <f t="shared" si="155"/>
        <v>-3603.68</v>
      </c>
      <c r="AF238" s="77">
        <f t="shared" si="155"/>
        <v>-3673.68</v>
      </c>
      <c r="AG238" s="77">
        <f t="shared" si="155"/>
        <v>-10582.36</v>
      </c>
      <c r="AH238" s="6" t="s">
        <v>57</v>
      </c>
    </row>
    <row r="239" spans="1:34">
      <c r="A239" s="159" t="s">
        <v>1797</v>
      </c>
      <c r="B239" s="155" t="s">
        <v>1798</v>
      </c>
      <c r="C239" s="160">
        <v>0</v>
      </c>
      <c r="D239" s="160">
        <v>0</v>
      </c>
      <c r="E239" s="160">
        <v>0</v>
      </c>
      <c r="F239" s="160">
        <v>0</v>
      </c>
      <c r="G239" s="160">
        <v>0</v>
      </c>
      <c r="H239" s="160">
        <v>0</v>
      </c>
      <c r="I239" s="160">
        <v>0</v>
      </c>
      <c r="J239" s="160">
        <v>0</v>
      </c>
      <c r="K239" s="160">
        <v>0</v>
      </c>
      <c r="L239" s="160">
        <v>0</v>
      </c>
      <c r="M239" s="160">
        <v>0</v>
      </c>
      <c r="N239" s="160">
        <v>0</v>
      </c>
      <c r="O239" s="160">
        <v>0</v>
      </c>
      <c r="AH239" s="6" t="s">
        <v>52</v>
      </c>
    </row>
    <row r="240" spans="1:34">
      <c r="A240" s="159" t="s">
        <v>1799</v>
      </c>
      <c r="B240" s="155" t="s">
        <v>1800</v>
      </c>
      <c r="C240" s="160">
        <v>0</v>
      </c>
      <c r="D240" s="160">
        <v>0</v>
      </c>
      <c r="E240" s="160">
        <v>0</v>
      </c>
      <c r="F240" s="160">
        <v>0</v>
      </c>
      <c r="G240" s="160">
        <v>0</v>
      </c>
      <c r="H240" s="160">
        <v>0</v>
      </c>
      <c r="I240" s="160">
        <v>0</v>
      </c>
      <c r="J240" s="160">
        <v>0</v>
      </c>
      <c r="K240" s="160">
        <v>0</v>
      </c>
      <c r="L240" s="160">
        <v>437.12</v>
      </c>
      <c r="M240" s="160">
        <v>1391.88</v>
      </c>
      <c r="N240" s="160">
        <v>1649.02</v>
      </c>
      <c r="O240" s="160">
        <v>3478.02</v>
      </c>
      <c r="AH240" s="6" t="s">
        <v>61</v>
      </c>
    </row>
    <row r="241" spans="1:34">
      <c r="A241" s="159" t="s">
        <v>1801</v>
      </c>
      <c r="B241" s="155" t="s">
        <v>1802</v>
      </c>
      <c r="C241" s="160">
        <v>0</v>
      </c>
      <c r="D241" s="160">
        <v>0</v>
      </c>
      <c r="E241" s="160">
        <v>0</v>
      </c>
      <c r="F241" s="160">
        <v>0</v>
      </c>
      <c r="G241" s="160">
        <v>0</v>
      </c>
      <c r="H241" s="160">
        <v>0</v>
      </c>
      <c r="I241" s="160">
        <v>0</v>
      </c>
      <c r="J241" s="160">
        <v>0</v>
      </c>
      <c r="K241" s="160">
        <v>0</v>
      </c>
      <c r="L241" s="160">
        <v>0</v>
      </c>
      <c r="M241" s="160">
        <v>0</v>
      </c>
      <c r="N241" s="160">
        <v>0</v>
      </c>
      <c r="O241" s="160">
        <v>0</v>
      </c>
      <c r="Q241" s="73">
        <v>5</v>
      </c>
      <c r="R241" s="20" t="s">
        <v>1156</v>
      </c>
      <c r="S241" s="20" t="s">
        <v>1210</v>
      </c>
      <c r="U241" s="74">
        <f t="shared" ref="U241:U260" si="156">IF(5 = Q241, C241 * -1, C241)</f>
        <v>0</v>
      </c>
      <c r="V241" s="74">
        <f t="shared" ref="V241:V260" si="157">IF(5 = Q241, D241 * -1, D241)</f>
        <v>0</v>
      </c>
      <c r="W241" s="74">
        <f t="shared" ref="W241:W260" si="158">IF(5 = Q241, E241 * -1, E241)</f>
        <v>0</v>
      </c>
      <c r="X241" s="74">
        <f t="shared" ref="X241:X260" si="159">IF(5 = Q241, F241 * -1, F241)</f>
        <v>0</v>
      </c>
      <c r="Y241" s="74">
        <f t="shared" ref="Y241:Y260" si="160">IF(5 = Q241, G241 * -1, G241)</f>
        <v>0</v>
      </c>
      <c r="Z241" s="74">
        <f t="shared" ref="Z241:Z260" si="161">IF(5 = Q241, H241 * -1, H241)</f>
        <v>0</v>
      </c>
      <c r="AA241" s="74">
        <f t="shared" ref="AA241:AA260" si="162">IF(5 = Q241, I241 * -1, I241)</f>
        <v>0</v>
      </c>
      <c r="AB241" s="74">
        <f t="shared" ref="AB241:AB260" si="163">IF(5 = Q241, J241 * -1, J241)</f>
        <v>0</v>
      </c>
      <c r="AC241" s="74">
        <f t="shared" ref="AC241:AC260" si="164">IF(5 = Q241, K241 * -1, K241)</f>
        <v>0</v>
      </c>
      <c r="AD241" s="74">
        <f t="shared" ref="AD241:AD260" si="165">IF(5 = Q241, L241 * -1, L241)</f>
        <v>0</v>
      </c>
      <c r="AE241" s="74">
        <f t="shared" ref="AE241:AE260" si="166">IF(5 = Q241, M241 * -1, M241)</f>
        <v>0</v>
      </c>
      <c r="AF241" s="74">
        <f t="shared" ref="AF241:AF260" si="167">IF(5 = Q241, N241 * -1, N241)</f>
        <v>0</v>
      </c>
      <c r="AG241" s="74">
        <f t="shared" ref="AG241:AG260" si="168">IF(5 = Q241, O241 * -1, O241)</f>
        <v>0</v>
      </c>
      <c r="AH241" s="6" t="s">
        <v>61</v>
      </c>
    </row>
    <row r="242" spans="1:34">
      <c r="A242" s="159" t="s">
        <v>1803</v>
      </c>
      <c r="B242" s="155" t="s">
        <v>1804</v>
      </c>
      <c r="C242" s="160">
        <v>0</v>
      </c>
      <c r="D242" s="160">
        <v>0</v>
      </c>
      <c r="E242" s="160">
        <v>0</v>
      </c>
      <c r="F242" s="160">
        <v>0</v>
      </c>
      <c r="G242" s="160">
        <v>0</v>
      </c>
      <c r="H242" s="160">
        <v>0</v>
      </c>
      <c r="I242" s="160">
        <v>0</v>
      </c>
      <c r="J242" s="160">
        <v>0</v>
      </c>
      <c r="K242" s="160">
        <v>0</v>
      </c>
      <c r="L242" s="160">
        <v>1998.26</v>
      </c>
      <c r="M242" s="160">
        <v>1998.26</v>
      </c>
      <c r="N242" s="160">
        <v>1998.26</v>
      </c>
      <c r="O242" s="160">
        <v>5994.78</v>
      </c>
      <c r="Q242" s="73">
        <v>5</v>
      </c>
      <c r="R242" s="20" t="s">
        <v>1156</v>
      </c>
      <c r="S242" s="20" t="s">
        <v>1210</v>
      </c>
      <c r="U242" s="74">
        <f t="shared" si="156"/>
        <v>0</v>
      </c>
      <c r="V242" s="74">
        <f t="shared" si="157"/>
        <v>0</v>
      </c>
      <c r="W242" s="74">
        <f t="shared" si="158"/>
        <v>0</v>
      </c>
      <c r="X242" s="74">
        <f t="shared" si="159"/>
        <v>0</v>
      </c>
      <c r="Y242" s="74">
        <f t="shared" si="160"/>
        <v>0</v>
      </c>
      <c r="Z242" s="74">
        <f t="shared" si="161"/>
        <v>0</v>
      </c>
      <c r="AA242" s="74">
        <f t="shared" si="162"/>
        <v>0</v>
      </c>
      <c r="AB242" s="74">
        <f t="shared" si="163"/>
        <v>0</v>
      </c>
      <c r="AC242" s="74">
        <f t="shared" si="164"/>
        <v>0</v>
      </c>
      <c r="AD242" s="74">
        <f t="shared" si="165"/>
        <v>-1998.26</v>
      </c>
      <c r="AE242" s="74">
        <f t="shared" si="166"/>
        <v>-1998.26</v>
      </c>
      <c r="AF242" s="74">
        <f t="shared" si="167"/>
        <v>-1998.26</v>
      </c>
      <c r="AG242" s="74">
        <f t="shared" si="168"/>
        <v>-5994.78</v>
      </c>
      <c r="AH242" s="6" t="s">
        <v>55</v>
      </c>
    </row>
    <row r="243" spans="1:34">
      <c r="A243" s="159" t="s">
        <v>1805</v>
      </c>
      <c r="B243" s="155" t="s">
        <v>1806</v>
      </c>
      <c r="C243" s="160">
        <v>0</v>
      </c>
      <c r="D243" s="160">
        <v>0</v>
      </c>
      <c r="E243" s="160">
        <v>0</v>
      </c>
      <c r="F243" s="160">
        <v>0</v>
      </c>
      <c r="G243" s="160">
        <v>0</v>
      </c>
      <c r="H243" s="160">
        <v>0</v>
      </c>
      <c r="I243" s="160">
        <v>0</v>
      </c>
      <c r="J243" s="160">
        <v>0</v>
      </c>
      <c r="K243" s="160">
        <v>0</v>
      </c>
      <c r="L243" s="160">
        <v>0</v>
      </c>
      <c r="M243" s="160">
        <v>0</v>
      </c>
      <c r="N243" s="160">
        <v>0</v>
      </c>
      <c r="O243" s="160">
        <v>0</v>
      </c>
      <c r="Q243" s="73">
        <v>5</v>
      </c>
      <c r="R243" s="20" t="s">
        <v>1156</v>
      </c>
      <c r="S243" s="20" t="s">
        <v>1210</v>
      </c>
      <c r="U243" s="74">
        <f t="shared" si="156"/>
        <v>0</v>
      </c>
      <c r="V243" s="74">
        <f t="shared" si="157"/>
        <v>0</v>
      </c>
      <c r="W243" s="74">
        <f t="shared" si="158"/>
        <v>0</v>
      </c>
      <c r="X243" s="74">
        <f t="shared" si="159"/>
        <v>0</v>
      </c>
      <c r="Y243" s="74">
        <f t="shared" si="160"/>
        <v>0</v>
      </c>
      <c r="Z243" s="74">
        <f t="shared" si="161"/>
        <v>0</v>
      </c>
      <c r="AA243" s="74">
        <f t="shared" si="162"/>
        <v>0</v>
      </c>
      <c r="AB243" s="74">
        <f t="shared" si="163"/>
        <v>0</v>
      </c>
      <c r="AC243" s="74">
        <f t="shared" si="164"/>
        <v>0</v>
      </c>
      <c r="AD243" s="74">
        <f t="shared" si="165"/>
        <v>0</v>
      </c>
      <c r="AE243" s="74">
        <f t="shared" si="166"/>
        <v>0</v>
      </c>
      <c r="AF243" s="74">
        <f t="shared" si="167"/>
        <v>0</v>
      </c>
      <c r="AG243" s="74">
        <f t="shared" si="168"/>
        <v>0</v>
      </c>
      <c r="AH243" s="6" t="s">
        <v>55</v>
      </c>
    </row>
    <row r="244" spans="1:34">
      <c r="A244" s="159" t="s">
        <v>1807</v>
      </c>
      <c r="B244" s="155" t="s">
        <v>1808</v>
      </c>
      <c r="C244" s="160">
        <v>0</v>
      </c>
      <c r="D244" s="160">
        <v>0</v>
      </c>
      <c r="E244" s="160">
        <v>0</v>
      </c>
      <c r="F244" s="160">
        <v>0</v>
      </c>
      <c r="G244" s="160">
        <v>0</v>
      </c>
      <c r="H244" s="160">
        <v>0</v>
      </c>
      <c r="I244" s="160">
        <v>0</v>
      </c>
      <c r="J244" s="160">
        <v>0</v>
      </c>
      <c r="K244" s="160">
        <v>0</v>
      </c>
      <c r="L244" s="160">
        <v>0</v>
      </c>
      <c r="M244" s="160">
        <v>0</v>
      </c>
      <c r="N244" s="160">
        <v>0</v>
      </c>
      <c r="O244" s="160">
        <v>0</v>
      </c>
      <c r="Q244" s="73">
        <v>5</v>
      </c>
      <c r="R244" s="20" t="s">
        <v>1156</v>
      </c>
      <c r="S244" s="20" t="s">
        <v>1210</v>
      </c>
      <c r="U244" s="74">
        <f t="shared" si="156"/>
        <v>0</v>
      </c>
      <c r="V244" s="74">
        <f t="shared" si="157"/>
        <v>0</v>
      </c>
      <c r="W244" s="74">
        <f t="shared" si="158"/>
        <v>0</v>
      </c>
      <c r="X244" s="74">
        <f t="shared" si="159"/>
        <v>0</v>
      </c>
      <c r="Y244" s="74">
        <f t="shared" si="160"/>
        <v>0</v>
      </c>
      <c r="Z244" s="74">
        <f t="shared" si="161"/>
        <v>0</v>
      </c>
      <c r="AA244" s="74">
        <f t="shared" si="162"/>
        <v>0</v>
      </c>
      <c r="AB244" s="74">
        <f t="shared" si="163"/>
        <v>0</v>
      </c>
      <c r="AC244" s="74">
        <f t="shared" si="164"/>
        <v>0</v>
      </c>
      <c r="AD244" s="74">
        <f t="shared" si="165"/>
        <v>0</v>
      </c>
      <c r="AE244" s="74">
        <f t="shared" si="166"/>
        <v>0</v>
      </c>
      <c r="AF244" s="74">
        <f t="shared" si="167"/>
        <v>0</v>
      </c>
      <c r="AG244" s="74">
        <f t="shared" si="168"/>
        <v>0</v>
      </c>
      <c r="AH244" s="6" t="s">
        <v>55</v>
      </c>
    </row>
    <row r="245" spans="1:34">
      <c r="A245" s="159" t="s">
        <v>1809</v>
      </c>
      <c r="B245" s="155" t="s">
        <v>1810</v>
      </c>
      <c r="C245" s="160">
        <v>0</v>
      </c>
      <c r="D245" s="160">
        <v>0</v>
      </c>
      <c r="E245" s="160">
        <v>0</v>
      </c>
      <c r="F245" s="160">
        <v>0</v>
      </c>
      <c r="G245" s="160">
        <v>0</v>
      </c>
      <c r="H245" s="160">
        <v>0</v>
      </c>
      <c r="I245" s="160">
        <v>0</v>
      </c>
      <c r="J245" s="160">
        <v>0</v>
      </c>
      <c r="K245" s="160">
        <v>0</v>
      </c>
      <c r="L245" s="160">
        <v>0</v>
      </c>
      <c r="M245" s="160">
        <v>0</v>
      </c>
      <c r="N245" s="160">
        <v>0</v>
      </c>
      <c r="O245" s="160">
        <v>0</v>
      </c>
      <c r="Q245" s="73">
        <v>5</v>
      </c>
      <c r="R245" s="20" t="s">
        <v>1156</v>
      </c>
      <c r="S245" s="20" t="s">
        <v>1210</v>
      </c>
      <c r="U245" s="74">
        <f t="shared" si="156"/>
        <v>0</v>
      </c>
      <c r="V245" s="74">
        <f t="shared" si="157"/>
        <v>0</v>
      </c>
      <c r="W245" s="74">
        <f t="shared" si="158"/>
        <v>0</v>
      </c>
      <c r="X245" s="74">
        <f t="shared" si="159"/>
        <v>0</v>
      </c>
      <c r="Y245" s="74">
        <f t="shared" si="160"/>
        <v>0</v>
      </c>
      <c r="Z245" s="74">
        <f t="shared" si="161"/>
        <v>0</v>
      </c>
      <c r="AA245" s="74">
        <f t="shared" si="162"/>
        <v>0</v>
      </c>
      <c r="AB245" s="74">
        <f t="shared" si="163"/>
        <v>0</v>
      </c>
      <c r="AC245" s="74">
        <f t="shared" si="164"/>
        <v>0</v>
      </c>
      <c r="AD245" s="74">
        <f t="shared" si="165"/>
        <v>0</v>
      </c>
      <c r="AE245" s="74">
        <f t="shared" si="166"/>
        <v>0</v>
      </c>
      <c r="AF245" s="74">
        <f t="shared" si="167"/>
        <v>0</v>
      </c>
      <c r="AG245" s="74">
        <f t="shared" si="168"/>
        <v>0</v>
      </c>
      <c r="AH245" s="6" t="s">
        <v>55</v>
      </c>
    </row>
    <row r="246" spans="1:34">
      <c r="B246" s="157" t="s">
        <v>1765</v>
      </c>
      <c r="C246" s="161">
        <v>0</v>
      </c>
      <c r="D246" s="161">
        <v>0</v>
      </c>
      <c r="E246" s="161">
        <v>0</v>
      </c>
      <c r="F246" s="161">
        <v>0</v>
      </c>
      <c r="G246" s="161">
        <v>0</v>
      </c>
      <c r="H246" s="161">
        <v>0</v>
      </c>
      <c r="I246" s="161">
        <v>0</v>
      </c>
      <c r="J246" s="161">
        <v>0</v>
      </c>
      <c r="K246" s="161">
        <v>0</v>
      </c>
      <c r="L246" s="161">
        <v>5990.38</v>
      </c>
      <c r="M246" s="161">
        <v>7243.82</v>
      </c>
      <c r="N246" s="161">
        <v>7570.96</v>
      </c>
      <c r="O246" s="161">
        <v>20805.16</v>
      </c>
      <c r="Q246" s="73">
        <v>5</v>
      </c>
      <c r="R246" s="20" t="s">
        <v>1156</v>
      </c>
      <c r="S246" s="20" t="s">
        <v>1210</v>
      </c>
      <c r="U246" s="74">
        <f t="shared" si="156"/>
        <v>0</v>
      </c>
      <c r="V246" s="74">
        <f t="shared" si="157"/>
        <v>0</v>
      </c>
      <c r="W246" s="74">
        <f t="shared" si="158"/>
        <v>0</v>
      </c>
      <c r="X246" s="74">
        <f t="shared" si="159"/>
        <v>0</v>
      </c>
      <c r="Y246" s="74">
        <f t="shared" si="160"/>
        <v>0</v>
      </c>
      <c r="Z246" s="74">
        <f t="shared" si="161"/>
        <v>0</v>
      </c>
      <c r="AA246" s="74">
        <f t="shared" si="162"/>
        <v>0</v>
      </c>
      <c r="AB246" s="74">
        <f t="shared" si="163"/>
        <v>0</v>
      </c>
      <c r="AC246" s="74">
        <f t="shared" si="164"/>
        <v>0</v>
      </c>
      <c r="AD246" s="74">
        <f t="shared" si="165"/>
        <v>-5990.38</v>
      </c>
      <c r="AE246" s="74">
        <f t="shared" si="166"/>
        <v>-7243.82</v>
      </c>
      <c r="AF246" s="74">
        <f t="shared" si="167"/>
        <v>-7570.96</v>
      </c>
      <c r="AG246" s="74">
        <f t="shared" si="168"/>
        <v>-20805.16</v>
      </c>
    </row>
    <row r="247" spans="1:34">
      <c r="Q247" s="73">
        <v>5</v>
      </c>
      <c r="R247" s="20" t="s">
        <v>1156</v>
      </c>
      <c r="S247" s="20" t="s">
        <v>1210</v>
      </c>
      <c r="U247" s="74">
        <f t="shared" si="156"/>
        <v>0</v>
      </c>
      <c r="V247" s="74">
        <f t="shared" si="157"/>
        <v>0</v>
      </c>
      <c r="W247" s="74">
        <f t="shared" si="158"/>
        <v>0</v>
      </c>
      <c r="X247" s="74">
        <f t="shared" si="159"/>
        <v>0</v>
      </c>
      <c r="Y247" s="74">
        <f t="shared" si="160"/>
        <v>0</v>
      </c>
      <c r="Z247" s="74">
        <f t="shared" si="161"/>
        <v>0</v>
      </c>
      <c r="AA247" s="74">
        <f t="shared" si="162"/>
        <v>0</v>
      </c>
      <c r="AB247" s="74">
        <f t="shared" si="163"/>
        <v>0</v>
      </c>
      <c r="AC247" s="74">
        <f t="shared" si="164"/>
        <v>0</v>
      </c>
      <c r="AD247" s="74">
        <f t="shared" si="165"/>
        <v>0</v>
      </c>
      <c r="AE247" s="74">
        <f t="shared" si="166"/>
        <v>0</v>
      </c>
      <c r="AF247" s="74">
        <f t="shared" si="167"/>
        <v>0</v>
      </c>
      <c r="AG247" s="74">
        <f t="shared" si="168"/>
        <v>0</v>
      </c>
    </row>
    <row r="248" spans="1:34">
      <c r="A248" s="158" t="s">
        <v>55</v>
      </c>
      <c r="B248" s="158"/>
      <c r="C248" s="158"/>
      <c r="D248" s="158"/>
      <c r="E248" s="158"/>
      <c r="F248" s="158"/>
      <c r="G248" s="158"/>
      <c r="H248" s="158"/>
      <c r="I248" s="158"/>
      <c r="J248" s="158"/>
      <c r="K248" s="158"/>
      <c r="L248" s="158"/>
      <c r="M248" s="158"/>
      <c r="N248" s="158"/>
      <c r="O248" s="158"/>
      <c r="Q248" s="73">
        <v>5</v>
      </c>
      <c r="R248" s="20" t="s">
        <v>1156</v>
      </c>
      <c r="S248" s="20" t="s">
        <v>1210</v>
      </c>
      <c r="U248" s="74">
        <f t="shared" si="156"/>
        <v>0</v>
      </c>
      <c r="V248" s="74">
        <f t="shared" si="157"/>
        <v>0</v>
      </c>
      <c r="W248" s="74">
        <f t="shared" si="158"/>
        <v>0</v>
      </c>
      <c r="X248" s="74">
        <f t="shared" si="159"/>
        <v>0</v>
      </c>
      <c r="Y248" s="74">
        <f t="shared" si="160"/>
        <v>0</v>
      </c>
      <c r="Z248" s="74">
        <f t="shared" si="161"/>
        <v>0</v>
      </c>
      <c r="AA248" s="74">
        <f t="shared" si="162"/>
        <v>0</v>
      </c>
      <c r="AB248" s="74">
        <f t="shared" si="163"/>
        <v>0</v>
      </c>
      <c r="AC248" s="74">
        <f t="shared" si="164"/>
        <v>0</v>
      </c>
      <c r="AD248" s="74">
        <f t="shared" si="165"/>
        <v>0</v>
      </c>
      <c r="AE248" s="74">
        <f t="shared" si="166"/>
        <v>0</v>
      </c>
      <c r="AF248" s="74">
        <f t="shared" si="167"/>
        <v>0</v>
      </c>
      <c r="AG248" s="74">
        <f t="shared" si="168"/>
        <v>0</v>
      </c>
    </row>
    <row r="249" spans="1:34">
      <c r="A249" s="159" t="s">
        <v>437</v>
      </c>
      <c r="B249" s="155" t="s">
        <v>1811</v>
      </c>
      <c r="C249" s="160">
        <v>0</v>
      </c>
      <c r="D249" s="160">
        <v>0</v>
      </c>
      <c r="E249" s="160">
        <v>0</v>
      </c>
      <c r="F249" s="160">
        <v>0</v>
      </c>
      <c r="G249" s="160">
        <v>0</v>
      </c>
      <c r="H249" s="160">
        <v>0</v>
      </c>
      <c r="I249" s="160">
        <v>0</v>
      </c>
      <c r="J249" s="160">
        <v>0</v>
      </c>
      <c r="K249" s="160">
        <v>0</v>
      </c>
      <c r="L249" s="160">
        <v>0</v>
      </c>
      <c r="M249" s="160">
        <v>327.04000000000002</v>
      </c>
      <c r="N249" s="160">
        <v>0</v>
      </c>
      <c r="O249" s="160">
        <v>327.04000000000002</v>
      </c>
      <c r="Q249" s="73">
        <v>5</v>
      </c>
      <c r="R249" s="20" t="s">
        <v>1156</v>
      </c>
      <c r="S249" s="20" t="s">
        <v>1210</v>
      </c>
      <c r="U249" s="74">
        <f t="shared" si="156"/>
        <v>0</v>
      </c>
      <c r="V249" s="74">
        <f t="shared" si="157"/>
        <v>0</v>
      </c>
      <c r="W249" s="74">
        <f t="shared" si="158"/>
        <v>0</v>
      </c>
      <c r="X249" s="74">
        <f t="shared" si="159"/>
        <v>0</v>
      </c>
      <c r="Y249" s="74">
        <f t="shared" si="160"/>
        <v>0</v>
      </c>
      <c r="Z249" s="74">
        <f t="shared" si="161"/>
        <v>0</v>
      </c>
      <c r="AA249" s="74">
        <f t="shared" si="162"/>
        <v>0</v>
      </c>
      <c r="AB249" s="74">
        <f t="shared" si="163"/>
        <v>0</v>
      </c>
      <c r="AC249" s="74">
        <f t="shared" si="164"/>
        <v>0</v>
      </c>
      <c r="AD249" s="74">
        <f t="shared" si="165"/>
        <v>0</v>
      </c>
      <c r="AE249" s="74">
        <f t="shared" si="166"/>
        <v>-327.04000000000002</v>
      </c>
      <c r="AF249" s="74">
        <f t="shared" si="167"/>
        <v>0</v>
      </c>
      <c r="AG249" s="74">
        <f t="shared" si="168"/>
        <v>-327.04000000000002</v>
      </c>
      <c r="AH249" s="6" t="s">
        <v>55</v>
      </c>
    </row>
    <row r="250" spans="1:34">
      <c r="A250" s="159" t="s">
        <v>446</v>
      </c>
      <c r="B250" s="155" t="s">
        <v>1812</v>
      </c>
      <c r="C250" s="160">
        <v>0</v>
      </c>
      <c r="D250" s="160">
        <v>0</v>
      </c>
      <c r="E250" s="160">
        <v>0</v>
      </c>
      <c r="F250" s="160">
        <v>0</v>
      </c>
      <c r="G250" s="160">
        <v>0</v>
      </c>
      <c r="H250" s="160">
        <v>0</v>
      </c>
      <c r="I250" s="160">
        <v>0</v>
      </c>
      <c r="J250" s="160">
        <v>0</v>
      </c>
      <c r="K250" s="160">
        <v>0</v>
      </c>
      <c r="L250" s="160">
        <v>89.86</v>
      </c>
      <c r="M250" s="160">
        <v>0</v>
      </c>
      <c r="N250" s="160">
        <v>0</v>
      </c>
      <c r="O250" s="160">
        <v>89.86</v>
      </c>
      <c r="Q250" s="73">
        <v>5</v>
      </c>
      <c r="R250" s="20" t="s">
        <v>1156</v>
      </c>
      <c r="S250" s="20" t="s">
        <v>1210</v>
      </c>
      <c r="U250" s="74">
        <f t="shared" si="156"/>
        <v>0</v>
      </c>
      <c r="V250" s="74">
        <f t="shared" si="157"/>
        <v>0</v>
      </c>
      <c r="W250" s="74">
        <f t="shared" si="158"/>
        <v>0</v>
      </c>
      <c r="X250" s="74">
        <f t="shared" si="159"/>
        <v>0</v>
      </c>
      <c r="Y250" s="74">
        <f t="shared" si="160"/>
        <v>0</v>
      </c>
      <c r="Z250" s="74">
        <f t="shared" si="161"/>
        <v>0</v>
      </c>
      <c r="AA250" s="74">
        <f t="shared" si="162"/>
        <v>0</v>
      </c>
      <c r="AB250" s="74">
        <f t="shared" si="163"/>
        <v>0</v>
      </c>
      <c r="AC250" s="74">
        <f t="shared" si="164"/>
        <v>0</v>
      </c>
      <c r="AD250" s="74">
        <f t="shared" si="165"/>
        <v>-89.86</v>
      </c>
      <c r="AE250" s="74">
        <f t="shared" si="166"/>
        <v>0</v>
      </c>
      <c r="AF250" s="74">
        <f t="shared" si="167"/>
        <v>0</v>
      </c>
      <c r="AG250" s="74">
        <f t="shared" si="168"/>
        <v>-89.86</v>
      </c>
      <c r="AH250" s="6" t="s">
        <v>55</v>
      </c>
    </row>
    <row r="251" spans="1:34">
      <c r="A251" s="159" t="s">
        <v>454</v>
      </c>
      <c r="B251" s="155" t="s">
        <v>1813</v>
      </c>
      <c r="C251" s="160">
        <v>0</v>
      </c>
      <c r="D251" s="160">
        <v>0</v>
      </c>
      <c r="E251" s="160">
        <v>0</v>
      </c>
      <c r="F251" s="160">
        <v>0</v>
      </c>
      <c r="G251" s="160">
        <v>0</v>
      </c>
      <c r="H251" s="160">
        <v>0</v>
      </c>
      <c r="I251" s="160">
        <v>0</v>
      </c>
      <c r="J251" s="160">
        <v>0</v>
      </c>
      <c r="K251" s="160">
        <v>0</v>
      </c>
      <c r="L251" s="160">
        <v>0</v>
      </c>
      <c r="M251" s="160">
        <v>138.28</v>
      </c>
      <c r="N251" s="160">
        <v>254.67</v>
      </c>
      <c r="O251" s="160">
        <v>392.95</v>
      </c>
      <c r="Q251" s="73">
        <v>5</v>
      </c>
      <c r="R251" s="20" t="s">
        <v>1156</v>
      </c>
      <c r="S251" s="20" t="s">
        <v>1210</v>
      </c>
      <c r="U251" s="74">
        <f t="shared" si="156"/>
        <v>0</v>
      </c>
      <c r="V251" s="74">
        <f t="shared" si="157"/>
        <v>0</v>
      </c>
      <c r="W251" s="74">
        <f t="shared" si="158"/>
        <v>0</v>
      </c>
      <c r="X251" s="74">
        <f t="shared" si="159"/>
        <v>0</v>
      </c>
      <c r="Y251" s="74">
        <f t="shared" si="160"/>
        <v>0</v>
      </c>
      <c r="Z251" s="74">
        <f t="shared" si="161"/>
        <v>0</v>
      </c>
      <c r="AA251" s="74">
        <f t="shared" si="162"/>
        <v>0</v>
      </c>
      <c r="AB251" s="74">
        <f t="shared" si="163"/>
        <v>0</v>
      </c>
      <c r="AC251" s="74">
        <f t="shared" si="164"/>
        <v>0</v>
      </c>
      <c r="AD251" s="74">
        <f t="shared" si="165"/>
        <v>0</v>
      </c>
      <c r="AE251" s="74">
        <f t="shared" si="166"/>
        <v>-138.28</v>
      </c>
      <c r="AF251" s="74">
        <f t="shared" si="167"/>
        <v>-254.67</v>
      </c>
      <c r="AG251" s="74">
        <f t="shared" si="168"/>
        <v>-392.95</v>
      </c>
      <c r="AH251" s="6" t="s">
        <v>55</v>
      </c>
    </row>
    <row r="252" spans="1:34">
      <c r="A252" s="159" t="s">
        <v>1814</v>
      </c>
      <c r="B252" s="155" t="s">
        <v>1815</v>
      </c>
      <c r="C252" s="160">
        <v>0</v>
      </c>
      <c r="D252" s="160">
        <v>0</v>
      </c>
      <c r="E252" s="160">
        <v>0</v>
      </c>
      <c r="F252" s="160">
        <v>0</v>
      </c>
      <c r="G252" s="160">
        <v>0</v>
      </c>
      <c r="H252" s="160">
        <v>0</v>
      </c>
      <c r="I252" s="160">
        <v>0</v>
      </c>
      <c r="J252" s="160">
        <v>0</v>
      </c>
      <c r="K252" s="160">
        <v>0</v>
      </c>
      <c r="L252" s="160">
        <v>0</v>
      </c>
      <c r="M252" s="160">
        <v>0</v>
      </c>
      <c r="N252" s="160">
        <v>0</v>
      </c>
      <c r="O252" s="160">
        <v>0</v>
      </c>
      <c r="Q252" s="73">
        <v>5</v>
      </c>
      <c r="R252" s="20" t="s">
        <v>1156</v>
      </c>
      <c r="S252" s="20" t="s">
        <v>1210</v>
      </c>
      <c r="U252" s="74">
        <f t="shared" si="156"/>
        <v>0</v>
      </c>
      <c r="V252" s="74">
        <f t="shared" si="157"/>
        <v>0</v>
      </c>
      <c r="W252" s="74">
        <f t="shared" si="158"/>
        <v>0</v>
      </c>
      <c r="X252" s="74">
        <f t="shared" si="159"/>
        <v>0</v>
      </c>
      <c r="Y252" s="74">
        <f t="shared" si="160"/>
        <v>0</v>
      </c>
      <c r="Z252" s="74">
        <f t="shared" si="161"/>
        <v>0</v>
      </c>
      <c r="AA252" s="74">
        <f t="shared" si="162"/>
        <v>0</v>
      </c>
      <c r="AB252" s="74">
        <f t="shared" si="163"/>
        <v>0</v>
      </c>
      <c r="AC252" s="74">
        <f t="shared" si="164"/>
        <v>0</v>
      </c>
      <c r="AD252" s="74">
        <f t="shared" si="165"/>
        <v>0</v>
      </c>
      <c r="AE252" s="74">
        <f t="shared" si="166"/>
        <v>0</v>
      </c>
      <c r="AF252" s="74">
        <f t="shared" si="167"/>
        <v>0</v>
      </c>
      <c r="AG252" s="74">
        <f t="shared" si="168"/>
        <v>0</v>
      </c>
      <c r="AH252" s="6" t="s">
        <v>55</v>
      </c>
    </row>
    <row r="253" spans="1:34">
      <c r="A253" s="159" t="s">
        <v>1816</v>
      </c>
      <c r="B253" s="155" t="s">
        <v>1817</v>
      </c>
      <c r="C253" s="160">
        <v>0</v>
      </c>
      <c r="D253" s="160">
        <v>0</v>
      </c>
      <c r="E253" s="160">
        <v>0</v>
      </c>
      <c r="F253" s="160">
        <v>0</v>
      </c>
      <c r="G253" s="160">
        <v>0</v>
      </c>
      <c r="H253" s="160">
        <v>0</v>
      </c>
      <c r="I253" s="160">
        <v>0</v>
      </c>
      <c r="J253" s="160">
        <v>0</v>
      </c>
      <c r="K253" s="160">
        <v>0</v>
      </c>
      <c r="L253" s="160">
        <v>0</v>
      </c>
      <c r="M253" s="160">
        <v>0</v>
      </c>
      <c r="N253" s="160">
        <v>0</v>
      </c>
      <c r="O253" s="160">
        <v>0</v>
      </c>
      <c r="Q253" s="73">
        <v>5</v>
      </c>
      <c r="R253" s="20" t="s">
        <v>1156</v>
      </c>
      <c r="S253" s="20" t="s">
        <v>1210</v>
      </c>
      <c r="U253" s="74">
        <f t="shared" si="156"/>
        <v>0</v>
      </c>
      <c r="V253" s="74">
        <f t="shared" si="157"/>
        <v>0</v>
      </c>
      <c r="W253" s="74">
        <f t="shared" si="158"/>
        <v>0</v>
      </c>
      <c r="X253" s="74">
        <f t="shared" si="159"/>
        <v>0</v>
      </c>
      <c r="Y253" s="74">
        <f t="shared" si="160"/>
        <v>0</v>
      </c>
      <c r="Z253" s="74">
        <f t="shared" si="161"/>
        <v>0</v>
      </c>
      <c r="AA253" s="74">
        <f t="shared" si="162"/>
        <v>0</v>
      </c>
      <c r="AB253" s="74">
        <f t="shared" si="163"/>
        <v>0</v>
      </c>
      <c r="AC253" s="74">
        <f t="shared" si="164"/>
        <v>0</v>
      </c>
      <c r="AD253" s="74">
        <f t="shared" si="165"/>
        <v>0</v>
      </c>
      <c r="AE253" s="74">
        <f t="shared" si="166"/>
        <v>0</v>
      </c>
      <c r="AF253" s="74">
        <f t="shared" si="167"/>
        <v>0</v>
      </c>
      <c r="AG253" s="74">
        <f t="shared" si="168"/>
        <v>0</v>
      </c>
      <c r="AH253" s="6" t="s">
        <v>55</v>
      </c>
    </row>
    <row r="254" spans="1:34">
      <c r="A254" s="159" t="s">
        <v>1818</v>
      </c>
      <c r="B254" s="155" t="s">
        <v>1819</v>
      </c>
      <c r="C254" s="160">
        <v>0</v>
      </c>
      <c r="D254" s="160">
        <v>0</v>
      </c>
      <c r="E254" s="160">
        <v>0</v>
      </c>
      <c r="F254" s="160">
        <v>0</v>
      </c>
      <c r="G254" s="160">
        <v>0</v>
      </c>
      <c r="H254" s="160">
        <v>0</v>
      </c>
      <c r="I254" s="160">
        <v>0</v>
      </c>
      <c r="J254" s="160">
        <v>0</v>
      </c>
      <c r="K254" s="160">
        <v>0</v>
      </c>
      <c r="L254" s="160">
        <v>0</v>
      </c>
      <c r="M254" s="160">
        <v>0</v>
      </c>
      <c r="N254" s="160">
        <v>0</v>
      </c>
      <c r="O254" s="160">
        <v>0</v>
      </c>
      <c r="Q254" s="73">
        <v>5</v>
      </c>
      <c r="R254" s="20" t="s">
        <v>1156</v>
      </c>
      <c r="S254" s="20" t="s">
        <v>1210</v>
      </c>
      <c r="U254" s="74">
        <f t="shared" si="156"/>
        <v>0</v>
      </c>
      <c r="V254" s="74">
        <f t="shared" si="157"/>
        <v>0</v>
      </c>
      <c r="W254" s="74">
        <f t="shared" si="158"/>
        <v>0</v>
      </c>
      <c r="X254" s="74">
        <f t="shared" si="159"/>
        <v>0</v>
      </c>
      <c r="Y254" s="74">
        <f t="shared" si="160"/>
        <v>0</v>
      </c>
      <c r="Z254" s="74">
        <f t="shared" si="161"/>
        <v>0</v>
      </c>
      <c r="AA254" s="74">
        <f t="shared" si="162"/>
        <v>0</v>
      </c>
      <c r="AB254" s="74">
        <f t="shared" si="163"/>
        <v>0</v>
      </c>
      <c r="AC254" s="74">
        <f t="shared" si="164"/>
        <v>0</v>
      </c>
      <c r="AD254" s="74">
        <f t="shared" si="165"/>
        <v>0</v>
      </c>
      <c r="AE254" s="74">
        <f t="shared" si="166"/>
        <v>0</v>
      </c>
      <c r="AF254" s="74">
        <f t="shared" si="167"/>
        <v>0</v>
      </c>
      <c r="AG254" s="74">
        <f t="shared" si="168"/>
        <v>0</v>
      </c>
      <c r="AH254" s="6" t="s">
        <v>55</v>
      </c>
    </row>
    <row r="255" spans="1:34">
      <c r="A255" s="159" t="s">
        <v>1820</v>
      </c>
      <c r="B255" s="155" t="s">
        <v>1821</v>
      </c>
      <c r="C255" s="160">
        <v>0</v>
      </c>
      <c r="D255" s="160">
        <v>0</v>
      </c>
      <c r="E255" s="160">
        <v>0</v>
      </c>
      <c r="F255" s="160">
        <v>0</v>
      </c>
      <c r="G255" s="160">
        <v>0</v>
      </c>
      <c r="H255" s="160">
        <v>0</v>
      </c>
      <c r="I255" s="160">
        <v>0</v>
      </c>
      <c r="J255" s="160">
        <v>0</v>
      </c>
      <c r="K255" s="160">
        <v>0</v>
      </c>
      <c r="L255" s="160">
        <v>0</v>
      </c>
      <c r="M255" s="160">
        <v>0</v>
      </c>
      <c r="N255" s="160">
        <v>0</v>
      </c>
      <c r="O255" s="160">
        <v>0</v>
      </c>
      <c r="Q255" s="73">
        <v>5</v>
      </c>
      <c r="R255" s="20" t="s">
        <v>1156</v>
      </c>
      <c r="S255" s="20" t="s">
        <v>1210</v>
      </c>
      <c r="U255" s="74">
        <f t="shared" si="156"/>
        <v>0</v>
      </c>
      <c r="V255" s="74">
        <f t="shared" si="157"/>
        <v>0</v>
      </c>
      <c r="W255" s="74">
        <f t="shared" si="158"/>
        <v>0</v>
      </c>
      <c r="X255" s="74">
        <f t="shared" si="159"/>
        <v>0</v>
      </c>
      <c r="Y255" s="74">
        <f t="shared" si="160"/>
        <v>0</v>
      </c>
      <c r="Z255" s="74">
        <f t="shared" si="161"/>
        <v>0</v>
      </c>
      <c r="AA255" s="74">
        <f t="shared" si="162"/>
        <v>0</v>
      </c>
      <c r="AB255" s="74">
        <f t="shared" si="163"/>
        <v>0</v>
      </c>
      <c r="AC255" s="74">
        <f t="shared" si="164"/>
        <v>0</v>
      </c>
      <c r="AD255" s="74">
        <f t="shared" si="165"/>
        <v>0</v>
      </c>
      <c r="AE255" s="74">
        <f t="shared" si="166"/>
        <v>0</v>
      </c>
      <c r="AF255" s="74">
        <f t="shared" si="167"/>
        <v>0</v>
      </c>
      <c r="AG255" s="74">
        <f t="shared" si="168"/>
        <v>0</v>
      </c>
      <c r="AH255" s="6" t="s">
        <v>55</v>
      </c>
    </row>
    <row r="256" spans="1:34">
      <c r="A256" s="159" t="s">
        <v>1822</v>
      </c>
      <c r="B256" s="155" t="s">
        <v>1823</v>
      </c>
      <c r="C256" s="160">
        <v>0</v>
      </c>
      <c r="D256" s="160">
        <v>0</v>
      </c>
      <c r="E256" s="160">
        <v>0</v>
      </c>
      <c r="F256" s="160">
        <v>0</v>
      </c>
      <c r="G256" s="160">
        <v>0</v>
      </c>
      <c r="H256" s="160">
        <v>0</v>
      </c>
      <c r="I256" s="160">
        <v>0</v>
      </c>
      <c r="J256" s="160">
        <v>0</v>
      </c>
      <c r="K256" s="160">
        <v>0</v>
      </c>
      <c r="L256" s="160">
        <v>0</v>
      </c>
      <c r="M256" s="160">
        <v>0</v>
      </c>
      <c r="N256" s="160">
        <v>0</v>
      </c>
      <c r="O256" s="160">
        <v>0</v>
      </c>
      <c r="Q256" s="73">
        <v>5</v>
      </c>
      <c r="R256" s="20" t="s">
        <v>1156</v>
      </c>
      <c r="S256" s="20" t="s">
        <v>1210</v>
      </c>
      <c r="U256" s="74">
        <f t="shared" si="156"/>
        <v>0</v>
      </c>
      <c r="V256" s="74">
        <f t="shared" si="157"/>
        <v>0</v>
      </c>
      <c r="W256" s="74">
        <f t="shared" si="158"/>
        <v>0</v>
      </c>
      <c r="X256" s="74">
        <f t="shared" si="159"/>
        <v>0</v>
      </c>
      <c r="Y256" s="74">
        <f t="shared" si="160"/>
        <v>0</v>
      </c>
      <c r="Z256" s="74">
        <f t="shared" si="161"/>
        <v>0</v>
      </c>
      <c r="AA256" s="74">
        <f t="shared" si="162"/>
        <v>0</v>
      </c>
      <c r="AB256" s="74">
        <f t="shared" si="163"/>
        <v>0</v>
      </c>
      <c r="AC256" s="74">
        <f t="shared" si="164"/>
        <v>0</v>
      </c>
      <c r="AD256" s="74">
        <f t="shared" si="165"/>
        <v>0</v>
      </c>
      <c r="AE256" s="74">
        <f t="shared" si="166"/>
        <v>0</v>
      </c>
      <c r="AF256" s="74">
        <f t="shared" si="167"/>
        <v>0</v>
      </c>
      <c r="AG256" s="74">
        <f t="shared" si="168"/>
        <v>0</v>
      </c>
      <c r="AH256" s="6" t="s">
        <v>55</v>
      </c>
    </row>
    <row r="257" spans="1:34">
      <c r="A257" s="159" t="s">
        <v>1824</v>
      </c>
      <c r="B257" s="155" t="s">
        <v>1825</v>
      </c>
      <c r="C257" s="160">
        <v>0</v>
      </c>
      <c r="D257" s="160">
        <v>0</v>
      </c>
      <c r="E257" s="160">
        <v>0</v>
      </c>
      <c r="F257" s="160">
        <v>0</v>
      </c>
      <c r="G257" s="160">
        <v>0</v>
      </c>
      <c r="H257" s="160">
        <v>0</v>
      </c>
      <c r="I257" s="160">
        <v>0</v>
      </c>
      <c r="J257" s="160">
        <v>0</v>
      </c>
      <c r="K257" s="160">
        <v>0</v>
      </c>
      <c r="L257" s="160">
        <v>0</v>
      </c>
      <c r="M257" s="160">
        <v>0</v>
      </c>
      <c r="N257" s="160">
        <v>0</v>
      </c>
      <c r="O257" s="160">
        <v>0</v>
      </c>
      <c r="Q257" s="73">
        <v>5</v>
      </c>
      <c r="R257" s="20" t="s">
        <v>1156</v>
      </c>
      <c r="S257" s="20" t="s">
        <v>1210</v>
      </c>
      <c r="U257" s="74">
        <f t="shared" si="156"/>
        <v>0</v>
      </c>
      <c r="V257" s="74">
        <f t="shared" si="157"/>
        <v>0</v>
      </c>
      <c r="W257" s="74">
        <f t="shared" si="158"/>
        <v>0</v>
      </c>
      <c r="X257" s="74">
        <f t="shared" si="159"/>
        <v>0</v>
      </c>
      <c r="Y257" s="74">
        <f t="shared" si="160"/>
        <v>0</v>
      </c>
      <c r="Z257" s="74">
        <f t="shared" si="161"/>
        <v>0</v>
      </c>
      <c r="AA257" s="74">
        <f t="shared" si="162"/>
        <v>0</v>
      </c>
      <c r="AB257" s="74">
        <f t="shared" si="163"/>
        <v>0</v>
      </c>
      <c r="AC257" s="74">
        <f t="shared" si="164"/>
        <v>0</v>
      </c>
      <c r="AD257" s="74">
        <f t="shared" si="165"/>
        <v>0</v>
      </c>
      <c r="AE257" s="74">
        <f t="shared" si="166"/>
        <v>0</v>
      </c>
      <c r="AF257" s="74">
        <f t="shared" si="167"/>
        <v>0</v>
      </c>
      <c r="AG257" s="74">
        <f t="shared" si="168"/>
        <v>0</v>
      </c>
      <c r="AH257" s="6" t="s">
        <v>55</v>
      </c>
    </row>
    <row r="258" spans="1:34">
      <c r="A258" s="159" t="s">
        <v>1826</v>
      </c>
      <c r="B258" s="155" t="s">
        <v>1827</v>
      </c>
      <c r="C258" s="160">
        <v>0</v>
      </c>
      <c r="D258" s="160">
        <v>0</v>
      </c>
      <c r="E258" s="160">
        <v>0</v>
      </c>
      <c r="F258" s="160">
        <v>0</v>
      </c>
      <c r="G258" s="160">
        <v>0</v>
      </c>
      <c r="H258" s="160">
        <v>0</v>
      </c>
      <c r="I258" s="160">
        <v>0</v>
      </c>
      <c r="J258" s="160">
        <v>0</v>
      </c>
      <c r="K258" s="160">
        <v>0</v>
      </c>
      <c r="L258" s="160">
        <v>134</v>
      </c>
      <c r="M258" s="160">
        <v>125.46</v>
      </c>
      <c r="N258" s="160">
        <v>0</v>
      </c>
      <c r="O258" s="160">
        <v>259.45999999999998</v>
      </c>
      <c r="Q258" s="73">
        <v>5</v>
      </c>
      <c r="R258" s="20" t="s">
        <v>1156</v>
      </c>
      <c r="S258" s="20" t="s">
        <v>1210</v>
      </c>
      <c r="U258" s="74">
        <f t="shared" si="156"/>
        <v>0</v>
      </c>
      <c r="V258" s="74">
        <f t="shared" si="157"/>
        <v>0</v>
      </c>
      <c r="W258" s="74">
        <f t="shared" si="158"/>
        <v>0</v>
      </c>
      <c r="X258" s="74">
        <f t="shared" si="159"/>
        <v>0</v>
      </c>
      <c r="Y258" s="74">
        <f t="shared" si="160"/>
        <v>0</v>
      </c>
      <c r="Z258" s="74">
        <f t="shared" si="161"/>
        <v>0</v>
      </c>
      <c r="AA258" s="74">
        <f t="shared" si="162"/>
        <v>0</v>
      </c>
      <c r="AB258" s="74">
        <f t="shared" si="163"/>
        <v>0</v>
      </c>
      <c r="AC258" s="74">
        <f t="shared" si="164"/>
        <v>0</v>
      </c>
      <c r="AD258" s="74">
        <f t="shared" si="165"/>
        <v>-134</v>
      </c>
      <c r="AE258" s="74">
        <f t="shared" si="166"/>
        <v>-125.46</v>
      </c>
      <c r="AF258" s="74">
        <f t="shared" si="167"/>
        <v>0</v>
      </c>
      <c r="AG258" s="74">
        <f t="shared" si="168"/>
        <v>-259.45999999999998</v>
      </c>
      <c r="AH258" s="6" t="s">
        <v>55</v>
      </c>
    </row>
    <row r="259" spans="1:34">
      <c r="A259" s="159" t="s">
        <v>1828</v>
      </c>
      <c r="B259" s="155" t="s">
        <v>1829</v>
      </c>
      <c r="C259" s="160">
        <v>0</v>
      </c>
      <c r="D259" s="160">
        <v>0</v>
      </c>
      <c r="E259" s="160">
        <v>0</v>
      </c>
      <c r="F259" s="160">
        <v>0</v>
      </c>
      <c r="G259" s="160">
        <v>0</v>
      </c>
      <c r="H259" s="160">
        <v>0</v>
      </c>
      <c r="I259" s="160">
        <v>0</v>
      </c>
      <c r="J259" s="160">
        <v>0</v>
      </c>
      <c r="K259" s="160">
        <v>0</v>
      </c>
      <c r="L259" s="160">
        <v>0</v>
      </c>
      <c r="M259" s="160">
        <v>0</v>
      </c>
      <c r="N259" s="160">
        <v>0</v>
      </c>
      <c r="O259" s="160">
        <v>0</v>
      </c>
      <c r="Q259" s="73">
        <v>5</v>
      </c>
      <c r="R259" s="20" t="s">
        <v>1156</v>
      </c>
      <c r="S259" s="20" t="s">
        <v>1210</v>
      </c>
      <c r="U259" s="74">
        <f t="shared" si="156"/>
        <v>0</v>
      </c>
      <c r="V259" s="74">
        <f t="shared" si="157"/>
        <v>0</v>
      </c>
      <c r="W259" s="74">
        <f t="shared" si="158"/>
        <v>0</v>
      </c>
      <c r="X259" s="74">
        <f t="shared" si="159"/>
        <v>0</v>
      </c>
      <c r="Y259" s="74">
        <f t="shared" si="160"/>
        <v>0</v>
      </c>
      <c r="Z259" s="74">
        <f t="shared" si="161"/>
        <v>0</v>
      </c>
      <c r="AA259" s="74">
        <f t="shared" si="162"/>
        <v>0</v>
      </c>
      <c r="AB259" s="74">
        <f t="shared" si="163"/>
        <v>0</v>
      </c>
      <c r="AC259" s="74">
        <f t="shared" si="164"/>
        <v>0</v>
      </c>
      <c r="AD259" s="74">
        <f t="shared" si="165"/>
        <v>0</v>
      </c>
      <c r="AE259" s="74">
        <f t="shared" si="166"/>
        <v>0</v>
      </c>
      <c r="AF259" s="74">
        <f t="shared" si="167"/>
        <v>0</v>
      </c>
      <c r="AG259" s="74">
        <f t="shared" si="168"/>
        <v>0</v>
      </c>
      <c r="AH259" s="6" t="s">
        <v>55</v>
      </c>
    </row>
    <row r="260" spans="1:34">
      <c r="A260" s="159" t="s">
        <v>1830</v>
      </c>
      <c r="B260" s="155" t="s">
        <v>1831</v>
      </c>
      <c r="C260" s="160">
        <v>0</v>
      </c>
      <c r="D260" s="160">
        <v>0</v>
      </c>
      <c r="E260" s="160">
        <v>0</v>
      </c>
      <c r="F260" s="160">
        <v>0</v>
      </c>
      <c r="G260" s="160">
        <v>0</v>
      </c>
      <c r="H260" s="160">
        <v>0</v>
      </c>
      <c r="I260" s="160">
        <v>0</v>
      </c>
      <c r="J260" s="160">
        <v>0</v>
      </c>
      <c r="K260" s="160">
        <v>0</v>
      </c>
      <c r="L260" s="160">
        <v>0</v>
      </c>
      <c r="M260" s="160">
        <v>0</v>
      </c>
      <c r="N260" s="160">
        <v>0</v>
      </c>
      <c r="O260" s="160">
        <v>0</v>
      </c>
      <c r="Q260" s="73">
        <v>5</v>
      </c>
      <c r="R260" s="20" t="s">
        <v>1156</v>
      </c>
      <c r="S260" s="20" t="s">
        <v>1210</v>
      </c>
      <c r="U260" s="74">
        <f t="shared" si="156"/>
        <v>0</v>
      </c>
      <c r="V260" s="74">
        <f t="shared" si="157"/>
        <v>0</v>
      </c>
      <c r="W260" s="74">
        <f t="shared" si="158"/>
        <v>0</v>
      </c>
      <c r="X260" s="74">
        <f t="shared" si="159"/>
        <v>0</v>
      </c>
      <c r="Y260" s="74">
        <f t="shared" si="160"/>
        <v>0</v>
      </c>
      <c r="Z260" s="74">
        <f t="shared" si="161"/>
        <v>0</v>
      </c>
      <c r="AA260" s="74">
        <f t="shared" si="162"/>
        <v>0</v>
      </c>
      <c r="AB260" s="74">
        <f t="shared" si="163"/>
        <v>0</v>
      </c>
      <c r="AC260" s="74">
        <f t="shared" si="164"/>
        <v>0</v>
      </c>
      <c r="AD260" s="74">
        <f t="shared" si="165"/>
        <v>0</v>
      </c>
      <c r="AE260" s="74">
        <f t="shared" si="166"/>
        <v>0</v>
      </c>
      <c r="AF260" s="74">
        <f t="shared" si="167"/>
        <v>0</v>
      </c>
      <c r="AG260" s="74">
        <f t="shared" si="168"/>
        <v>0</v>
      </c>
      <c r="AH260" s="6" t="s">
        <v>55</v>
      </c>
    </row>
    <row r="261" spans="1:34">
      <c r="A261" s="159" t="s">
        <v>1832</v>
      </c>
      <c r="B261" s="155" t="s">
        <v>1833</v>
      </c>
      <c r="C261" s="160">
        <v>0</v>
      </c>
      <c r="D261" s="160">
        <v>0</v>
      </c>
      <c r="E261" s="160">
        <v>0</v>
      </c>
      <c r="F261" s="160">
        <v>0</v>
      </c>
      <c r="G261" s="160">
        <v>0</v>
      </c>
      <c r="H261" s="160">
        <v>0</v>
      </c>
      <c r="I261" s="160">
        <v>0</v>
      </c>
      <c r="J261" s="160">
        <v>0</v>
      </c>
      <c r="K261" s="160">
        <v>0</v>
      </c>
      <c r="L261" s="160">
        <v>0</v>
      </c>
      <c r="M261" s="160">
        <v>0</v>
      </c>
      <c r="N261" s="160">
        <v>0</v>
      </c>
      <c r="O261" s="160">
        <v>0</v>
      </c>
      <c r="Q261" s="75">
        <v>5</v>
      </c>
      <c r="R261" s="76" t="str">
        <f>R260</f>
        <v>Tides on Westcreek</v>
      </c>
      <c r="S261" s="76" t="str">
        <f>S260</f>
        <v>TOW</v>
      </c>
      <c r="T261" s="75">
        <f>T260</f>
        <v>0</v>
      </c>
      <c r="U261" s="77">
        <f t="shared" ref="U261:AG261" si="169">SUM(U241:U260)</f>
        <v>0</v>
      </c>
      <c r="V261" s="77">
        <f t="shared" si="169"/>
        <v>0</v>
      </c>
      <c r="W261" s="77">
        <f t="shared" si="169"/>
        <v>0</v>
      </c>
      <c r="X261" s="77">
        <f t="shared" si="169"/>
        <v>0</v>
      </c>
      <c r="Y261" s="77">
        <f t="shared" si="169"/>
        <v>0</v>
      </c>
      <c r="Z261" s="77">
        <f t="shared" si="169"/>
        <v>0</v>
      </c>
      <c r="AA261" s="77">
        <f t="shared" si="169"/>
        <v>0</v>
      </c>
      <c r="AB261" s="77">
        <f t="shared" si="169"/>
        <v>0</v>
      </c>
      <c r="AC261" s="77">
        <f t="shared" si="169"/>
        <v>0</v>
      </c>
      <c r="AD261" s="77">
        <f t="shared" si="169"/>
        <v>-8212.5</v>
      </c>
      <c r="AE261" s="77">
        <f t="shared" si="169"/>
        <v>-9832.86</v>
      </c>
      <c r="AF261" s="77">
        <f t="shared" si="169"/>
        <v>-9823.89</v>
      </c>
      <c r="AG261" s="77">
        <f t="shared" si="169"/>
        <v>-27869.25</v>
      </c>
      <c r="AH261" s="6" t="s">
        <v>55</v>
      </c>
    </row>
    <row r="262" spans="1:34">
      <c r="A262" s="159" t="s">
        <v>1834</v>
      </c>
      <c r="B262" s="155" t="s">
        <v>1835</v>
      </c>
      <c r="C262" s="160">
        <v>0</v>
      </c>
      <c r="D262" s="160">
        <v>0</v>
      </c>
      <c r="E262" s="160">
        <v>0</v>
      </c>
      <c r="F262" s="160">
        <v>0</v>
      </c>
      <c r="G262" s="160">
        <v>0</v>
      </c>
      <c r="H262" s="160">
        <v>0</v>
      </c>
      <c r="I262" s="160">
        <v>0</v>
      </c>
      <c r="J262" s="160">
        <v>0</v>
      </c>
      <c r="K262" s="160">
        <v>0</v>
      </c>
      <c r="L262" s="160">
        <v>16.47</v>
      </c>
      <c r="M262" s="160">
        <v>119.84</v>
      </c>
      <c r="N262" s="160">
        <v>149.13999999999999</v>
      </c>
      <c r="O262" s="160">
        <v>285.45</v>
      </c>
      <c r="AH262" s="6" t="s">
        <v>55</v>
      </c>
    </row>
    <row r="263" spans="1:34">
      <c r="A263" s="159" t="s">
        <v>1836</v>
      </c>
      <c r="B263" s="155" t="s">
        <v>1837</v>
      </c>
      <c r="C263" s="160">
        <v>0</v>
      </c>
      <c r="D263" s="160">
        <v>0</v>
      </c>
      <c r="E263" s="160">
        <v>0</v>
      </c>
      <c r="F263" s="160">
        <v>0</v>
      </c>
      <c r="G263" s="160">
        <v>0</v>
      </c>
      <c r="H263" s="160">
        <v>0</v>
      </c>
      <c r="I263" s="160">
        <v>0</v>
      </c>
      <c r="J263" s="160">
        <v>0</v>
      </c>
      <c r="K263" s="160">
        <v>0</v>
      </c>
      <c r="L263" s="160">
        <v>75.739999999999995</v>
      </c>
      <c r="M263" s="160">
        <v>792.11</v>
      </c>
      <c r="N263" s="160">
        <v>120.97</v>
      </c>
      <c r="O263" s="160">
        <v>988.82</v>
      </c>
      <c r="AH263" s="6" t="s">
        <v>55</v>
      </c>
    </row>
    <row r="264" spans="1:34">
      <c r="A264" s="159" t="s">
        <v>458</v>
      </c>
      <c r="B264" s="155" t="s">
        <v>1838</v>
      </c>
      <c r="C264" s="160">
        <v>0</v>
      </c>
      <c r="D264" s="160">
        <v>0</v>
      </c>
      <c r="E264" s="160">
        <v>0</v>
      </c>
      <c r="F264" s="160">
        <v>0</v>
      </c>
      <c r="G264" s="160">
        <v>0</v>
      </c>
      <c r="H264" s="160">
        <v>0</v>
      </c>
      <c r="I264" s="160">
        <v>0</v>
      </c>
      <c r="J264" s="160">
        <v>0</v>
      </c>
      <c r="K264" s="160">
        <v>0</v>
      </c>
      <c r="L264" s="160">
        <v>0</v>
      </c>
      <c r="M264" s="160">
        <v>0</v>
      </c>
      <c r="N264" s="160">
        <v>0</v>
      </c>
      <c r="O264" s="160">
        <v>0</v>
      </c>
      <c r="Q264" s="73">
        <v>5</v>
      </c>
      <c r="R264" s="20" t="s">
        <v>1156</v>
      </c>
      <c r="S264" s="20" t="s">
        <v>1210</v>
      </c>
      <c r="U264" s="74">
        <f t="shared" ref="U264:U299" si="170">IF(5 = Q264, C264 * -1, C264)</f>
        <v>0</v>
      </c>
      <c r="V264" s="74">
        <f t="shared" ref="V264:V299" si="171">IF(5 = Q264, D264 * -1, D264)</f>
        <v>0</v>
      </c>
      <c r="W264" s="74">
        <f t="shared" ref="W264:W299" si="172">IF(5 = Q264, E264 * -1, E264)</f>
        <v>0</v>
      </c>
      <c r="X264" s="74">
        <f t="shared" ref="X264:X299" si="173">IF(5 = Q264, F264 * -1, F264)</f>
        <v>0</v>
      </c>
      <c r="Y264" s="74">
        <f t="shared" ref="Y264:Y299" si="174">IF(5 = Q264, G264 * -1, G264)</f>
        <v>0</v>
      </c>
      <c r="Z264" s="74">
        <f t="shared" ref="Z264:Z299" si="175">IF(5 = Q264, H264 * -1, H264)</f>
        <v>0</v>
      </c>
      <c r="AA264" s="74">
        <f t="shared" ref="AA264:AA299" si="176">IF(5 = Q264, I264 * -1, I264)</f>
        <v>0</v>
      </c>
      <c r="AB264" s="74">
        <f t="shared" ref="AB264:AB299" si="177">IF(5 = Q264, J264 * -1, J264)</f>
        <v>0</v>
      </c>
      <c r="AC264" s="74">
        <f t="shared" ref="AC264:AC299" si="178">IF(5 = Q264, K264 * -1, K264)</f>
        <v>0</v>
      </c>
      <c r="AD264" s="74">
        <f t="shared" ref="AD264:AD299" si="179">IF(5 = Q264, L264 * -1, L264)</f>
        <v>0</v>
      </c>
      <c r="AE264" s="74">
        <f t="shared" ref="AE264:AE299" si="180">IF(5 = Q264, M264 * -1, M264)</f>
        <v>0</v>
      </c>
      <c r="AF264" s="74">
        <f t="shared" ref="AF264:AF299" si="181">IF(5 = Q264, N264 * -1, N264)</f>
        <v>0</v>
      </c>
      <c r="AG264" s="74">
        <f t="shared" ref="AG264:AG299" si="182">IF(5 = Q264, O264 * -1, O264)</f>
        <v>0</v>
      </c>
      <c r="AH264" s="6" t="s">
        <v>55</v>
      </c>
    </row>
    <row r="265" spans="1:34">
      <c r="A265" s="159" t="s">
        <v>462</v>
      </c>
      <c r="B265" s="155" t="s">
        <v>1839</v>
      </c>
      <c r="C265" s="160">
        <v>0</v>
      </c>
      <c r="D265" s="160">
        <v>0</v>
      </c>
      <c r="E265" s="160">
        <v>0</v>
      </c>
      <c r="F265" s="160">
        <v>0</v>
      </c>
      <c r="G265" s="160">
        <v>0</v>
      </c>
      <c r="H265" s="160">
        <v>0</v>
      </c>
      <c r="I265" s="160">
        <v>0</v>
      </c>
      <c r="J265" s="160">
        <v>0</v>
      </c>
      <c r="K265" s="160">
        <v>0</v>
      </c>
      <c r="L265" s="160">
        <v>0</v>
      </c>
      <c r="M265" s="160">
        <v>0</v>
      </c>
      <c r="N265" s="160">
        <v>0</v>
      </c>
      <c r="O265" s="160">
        <v>0</v>
      </c>
      <c r="Q265" s="73">
        <v>5</v>
      </c>
      <c r="R265" s="20" t="s">
        <v>1156</v>
      </c>
      <c r="S265" s="20" t="s">
        <v>1210</v>
      </c>
      <c r="U265" s="74">
        <f t="shared" si="170"/>
        <v>0</v>
      </c>
      <c r="V265" s="74">
        <f t="shared" si="171"/>
        <v>0</v>
      </c>
      <c r="W265" s="74">
        <f t="shared" si="172"/>
        <v>0</v>
      </c>
      <c r="X265" s="74">
        <f t="shared" si="173"/>
        <v>0</v>
      </c>
      <c r="Y265" s="74">
        <f t="shared" si="174"/>
        <v>0</v>
      </c>
      <c r="Z265" s="74">
        <f t="shared" si="175"/>
        <v>0</v>
      </c>
      <c r="AA265" s="74">
        <f t="shared" si="176"/>
        <v>0</v>
      </c>
      <c r="AB265" s="74">
        <f t="shared" si="177"/>
        <v>0</v>
      </c>
      <c r="AC265" s="74">
        <f t="shared" si="178"/>
        <v>0</v>
      </c>
      <c r="AD265" s="74">
        <f t="shared" si="179"/>
        <v>0</v>
      </c>
      <c r="AE265" s="74">
        <f t="shared" si="180"/>
        <v>0</v>
      </c>
      <c r="AF265" s="74">
        <f t="shared" si="181"/>
        <v>0</v>
      </c>
      <c r="AG265" s="74">
        <f t="shared" si="182"/>
        <v>0</v>
      </c>
      <c r="AH265" s="6" t="s">
        <v>55</v>
      </c>
    </row>
    <row r="266" spans="1:34">
      <c r="A266" s="159" t="s">
        <v>1840</v>
      </c>
      <c r="B266" s="155" t="s">
        <v>1841</v>
      </c>
      <c r="C266" s="160">
        <v>0</v>
      </c>
      <c r="D266" s="160">
        <v>0</v>
      </c>
      <c r="E266" s="160">
        <v>0</v>
      </c>
      <c r="F266" s="160">
        <v>0</v>
      </c>
      <c r="G266" s="160">
        <v>0</v>
      </c>
      <c r="H266" s="160">
        <v>0</v>
      </c>
      <c r="I266" s="160">
        <v>0</v>
      </c>
      <c r="J266" s="160">
        <v>0</v>
      </c>
      <c r="K266" s="160">
        <v>0</v>
      </c>
      <c r="L266" s="160">
        <v>0</v>
      </c>
      <c r="M266" s="160">
        <v>0</v>
      </c>
      <c r="N266" s="160">
        <v>0</v>
      </c>
      <c r="O266" s="160">
        <v>0</v>
      </c>
      <c r="Q266" s="73">
        <v>5</v>
      </c>
      <c r="R266" s="20" t="s">
        <v>1156</v>
      </c>
      <c r="S266" s="20" t="s">
        <v>1210</v>
      </c>
      <c r="U266" s="74">
        <f t="shared" si="170"/>
        <v>0</v>
      </c>
      <c r="V266" s="74">
        <f t="shared" si="171"/>
        <v>0</v>
      </c>
      <c r="W266" s="74">
        <f t="shared" si="172"/>
        <v>0</v>
      </c>
      <c r="X266" s="74">
        <f t="shared" si="173"/>
        <v>0</v>
      </c>
      <c r="Y266" s="74">
        <f t="shared" si="174"/>
        <v>0</v>
      </c>
      <c r="Z266" s="74">
        <f t="shared" si="175"/>
        <v>0</v>
      </c>
      <c r="AA266" s="74">
        <f t="shared" si="176"/>
        <v>0</v>
      </c>
      <c r="AB266" s="74">
        <f t="shared" si="177"/>
        <v>0</v>
      </c>
      <c r="AC266" s="74">
        <f t="shared" si="178"/>
        <v>0</v>
      </c>
      <c r="AD266" s="74">
        <f t="shared" si="179"/>
        <v>0</v>
      </c>
      <c r="AE266" s="74">
        <f t="shared" si="180"/>
        <v>0</v>
      </c>
      <c r="AF266" s="74">
        <f t="shared" si="181"/>
        <v>0</v>
      </c>
      <c r="AG266" s="74">
        <f t="shared" si="182"/>
        <v>0</v>
      </c>
      <c r="AH266" s="6" t="s">
        <v>55</v>
      </c>
    </row>
    <row r="267" spans="1:34">
      <c r="A267" s="159" t="s">
        <v>1842</v>
      </c>
      <c r="B267" s="155" t="s">
        <v>1843</v>
      </c>
      <c r="C267" s="160">
        <v>0</v>
      </c>
      <c r="D267" s="160">
        <v>0</v>
      </c>
      <c r="E267" s="160">
        <v>0</v>
      </c>
      <c r="F267" s="160">
        <v>0</v>
      </c>
      <c r="G267" s="160">
        <v>0</v>
      </c>
      <c r="H267" s="160">
        <v>0</v>
      </c>
      <c r="I267" s="160">
        <v>0</v>
      </c>
      <c r="J267" s="160">
        <v>0</v>
      </c>
      <c r="K267" s="160">
        <v>0</v>
      </c>
      <c r="L267" s="160">
        <v>0</v>
      </c>
      <c r="M267" s="160">
        <v>0</v>
      </c>
      <c r="N267" s="160">
        <v>0</v>
      </c>
      <c r="O267" s="160">
        <v>0</v>
      </c>
      <c r="Q267" s="73">
        <v>5</v>
      </c>
      <c r="R267" s="20" t="s">
        <v>1156</v>
      </c>
      <c r="S267" s="20" t="s">
        <v>1210</v>
      </c>
      <c r="U267" s="74">
        <f t="shared" si="170"/>
        <v>0</v>
      </c>
      <c r="V267" s="74">
        <f t="shared" si="171"/>
        <v>0</v>
      </c>
      <c r="W267" s="74">
        <f t="shared" si="172"/>
        <v>0</v>
      </c>
      <c r="X267" s="74">
        <f t="shared" si="173"/>
        <v>0</v>
      </c>
      <c r="Y267" s="74">
        <f t="shared" si="174"/>
        <v>0</v>
      </c>
      <c r="Z267" s="74">
        <f t="shared" si="175"/>
        <v>0</v>
      </c>
      <c r="AA267" s="74">
        <f t="shared" si="176"/>
        <v>0</v>
      </c>
      <c r="AB267" s="74">
        <f t="shared" si="177"/>
        <v>0</v>
      </c>
      <c r="AC267" s="74">
        <f t="shared" si="178"/>
        <v>0</v>
      </c>
      <c r="AD267" s="74">
        <f t="shared" si="179"/>
        <v>0</v>
      </c>
      <c r="AE267" s="74">
        <f t="shared" si="180"/>
        <v>0</v>
      </c>
      <c r="AF267" s="74">
        <f t="shared" si="181"/>
        <v>0</v>
      </c>
      <c r="AG267" s="74">
        <f t="shared" si="182"/>
        <v>0</v>
      </c>
      <c r="AH267" s="6" t="s">
        <v>55</v>
      </c>
    </row>
    <row r="268" spans="1:34">
      <c r="A268" s="159" t="s">
        <v>1844</v>
      </c>
      <c r="B268" s="155" t="s">
        <v>1845</v>
      </c>
      <c r="C268" s="160">
        <v>0</v>
      </c>
      <c r="D268" s="160">
        <v>0</v>
      </c>
      <c r="E268" s="160">
        <v>0</v>
      </c>
      <c r="F268" s="160">
        <v>0</v>
      </c>
      <c r="G268" s="160">
        <v>0</v>
      </c>
      <c r="H268" s="160">
        <v>0</v>
      </c>
      <c r="I268" s="160">
        <v>0</v>
      </c>
      <c r="J268" s="160">
        <v>0</v>
      </c>
      <c r="K268" s="160">
        <v>0</v>
      </c>
      <c r="L268" s="160">
        <v>0</v>
      </c>
      <c r="M268" s="160">
        <v>0</v>
      </c>
      <c r="N268" s="160">
        <v>0</v>
      </c>
      <c r="O268" s="160">
        <v>0</v>
      </c>
      <c r="Q268" s="73">
        <v>5</v>
      </c>
      <c r="R268" s="20" t="s">
        <v>1156</v>
      </c>
      <c r="S268" s="20" t="s">
        <v>1210</v>
      </c>
      <c r="U268" s="74">
        <f t="shared" si="170"/>
        <v>0</v>
      </c>
      <c r="V268" s="74">
        <f t="shared" si="171"/>
        <v>0</v>
      </c>
      <c r="W268" s="74">
        <f t="shared" si="172"/>
        <v>0</v>
      </c>
      <c r="X268" s="74">
        <f t="shared" si="173"/>
        <v>0</v>
      </c>
      <c r="Y268" s="74">
        <f t="shared" si="174"/>
        <v>0</v>
      </c>
      <c r="Z268" s="74">
        <f t="shared" si="175"/>
        <v>0</v>
      </c>
      <c r="AA268" s="74">
        <f t="shared" si="176"/>
        <v>0</v>
      </c>
      <c r="AB268" s="74">
        <f t="shared" si="177"/>
        <v>0</v>
      </c>
      <c r="AC268" s="74">
        <f t="shared" si="178"/>
        <v>0</v>
      </c>
      <c r="AD268" s="74">
        <f t="shared" si="179"/>
        <v>0</v>
      </c>
      <c r="AE268" s="74">
        <f t="shared" si="180"/>
        <v>0</v>
      </c>
      <c r="AF268" s="74">
        <f t="shared" si="181"/>
        <v>0</v>
      </c>
      <c r="AG268" s="74">
        <f t="shared" si="182"/>
        <v>0</v>
      </c>
      <c r="AH268" s="6" t="s">
        <v>55</v>
      </c>
    </row>
    <row r="269" spans="1:34">
      <c r="A269" s="159" t="s">
        <v>472</v>
      </c>
      <c r="B269" s="155" t="s">
        <v>1846</v>
      </c>
      <c r="C269" s="160">
        <v>0</v>
      </c>
      <c r="D269" s="160">
        <v>0</v>
      </c>
      <c r="E269" s="160">
        <v>0</v>
      </c>
      <c r="F269" s="160">
        <v>0</v>
      </c>
      <c r="G269" s="160">
        <v>0</v>
      </c>
      <c r="H269" s="160">
        <v>0</v>
      </c>
      <c r="I269" s="160">
        <v>0</v>
      </c>
      <c r="J269" s="160">
        <v>0</v>
      </c>
      <c r="K269" s="160">
        <v>0</v>
      </c>
      <c r="L269" s="160">
        <v>0</v>
      </c>
      <c r="M269" s="160">
        <v>0</v>
      </c>
      <c r="N269" s="160">
        <v>0</v>
      </c>
      <c r="O269" s="160">
        <v>0</v>
      </c>
      <c r="Q269" s="73">
        <v>5</v>
      </c>
      <c r="R269" s="20" t="s">
        <v>1156</v>
      </c>
      <c r="S269" s="20" t="s">
        <v>1210</v>
      </c>
      <c r="U269" s="74">
        <f t="shared" si="170"/>
        <v>0</v>
      </c>
      <c r="V269" s="74">
        <f t="shared" si="171"/>
        <v>0</v>
      </c>
      <c r="W269" s="74">
        <f t="shared" si="172"/>
        <v>0</v>
      </c>
      <c r="X269" s="74">
        <f t="shared" si="173"/>
        <v>0</v>
      </c>
      <c r="Y269" s="74">
        <f t="shared" si="174"/>
        <v>0</v>
      </c>
      <c r="Z269" s="74">
        <f t="shared" si="175"/>
        <v>0</v>
      </c>
      <c r="AA269" s="74">
        <f t="shared" si="176"/>
        <v>0</v>
      </c>
      <c r="AB269" s="74">
        <f t="shared" si="177"/>
        <v>0</v>
      </c>
      <c r="AC269" s="74">
        <f t="shared" si="178"/>
        <v>0</v>
      </c>
      <c r="AD269" s="74">
        <f t="shared" si="179"/>
        <v>0</v>
      </c>
      <c r="AE269" s="74">
        <f t="shared" si="180"/>
        <v>0</v>
      </c>
      <c r="AF269" s="74">
        <f t="shared" si="181"/>
        <v>0</v>
      </c>
      <c r="AG269" s="74">
        <f t="shared" si="182"/>
        <v>0</v>
      </c>
      <c r="AH269" s="6" t="s">
        <v>55</v>
      </c>
    </row>
    <row r="270" spans="1:34">
      <c r="A270" s="159" t="s">
        <v>478</v>
      </c>
      <c r="B270" s="155" t="s">
        <v>1847</v>
      </c>
      <c r="C270" s="160">
        <v>0</v>
      </c>
      <c r="D270" s="160">
        <v>0</v>
      </c>
      <c r="E270" s="160">
        <v>0</v>
      </c>
      <c r="F270" s="160">
        <v>0</v>
      </c>
      <c r="G270" s="160">
        <v>0</v>
      </c>
      <c r="H270" s="160">
        <v>0</v>
      </c>
      <c r="I270" s="160">
        <v>0</v>
      </c>
      <c r="J270" s="160">
        <v>0</v>
      </c>
      <c r="K270" s="160">
        <v>0</v>
      </c>
      <c r="L270" s="160">
        <v>0</v>
      </c>
      <c r="M270" s="160">
        <v>0</v>
      </c>
      <c r="N270" s="160">
        <v>0</v>
      </c>
      <c r="O270" s="160">
        <v>0</v>
      </c>
      <c r="Q270" s="73">
        <v>5</v>
      </c>
      <c r="R270" s="20" t="s">
        <v>1156</v>
      </c>
      <c r="S270" s="20" t="s">
        <v>1210</v>
      </c>
      <c r="U270" s="74">
        <f t="shared" si="170"/>
        <v>0</v>
      </c>
      <c r="V270" s="74">
        <f t="shared" si="171"/>
        <v>0</v>
      </c>
      <c r="W270" s="74">
        <f t="shared" si="172"/>
        <v>0</v>
      </c>
      <c r="X270" s="74">
        <f t="shared" si="173"/>
        <v>0</v>
      </c>
      <c r="Y270" s="74">
        <f t="shared" si="174"/>
        <v>0</v>
      </c>
      <c r="Z270" s="74">
        <f t="shared" si="175"/>
        <v>0</v>
      </c>
      <c r="AA270" s="74">
        <f t="shared" si="176"/>
        <v>0</v>
      </c>
      <c r="AB270" s="74">
        <f t="shared" si="177"/>
        <v>0</v>
      </c>
      <c r="AC270" s="74">
        <f t="shared" si="178"/>
        <v>0</v>
      </c>
      <c r="AD270" s="74">
        <f t="shared" si="179"/>
        <v>0</v>
      </c>
      <c r="AE270" s="74">
        <f t="shared" si="180"/>
        <v>0</v>
      </c>
      <c r="AF270" s="74">
        <f t="shared" si="181"/>
        <v>0</v>
      </c>
      <c r="AG270" s="74">
        <f t="shared" si="182"/>
        <v>0</v>
      </c>
      <c r="AH270" s="6" t="s">
        <v>55</v>
      </c>
    </row>
    <row r="271" spans="1:34">
      <c r="A271" s="159" t="s">
        <v>1848</v>
      </c>
      <c r="B271" s="155" t="s">
        <v>1849</v>
      </c>
      <c r="C271" s="160">
        <v>0</v>
      </c>
      <c r="D271" s="160">
        <v>0</v>
      </c>
      <c r="E271" s="160">
        <v>0</v>
      </c>
      <c r="F271" s="160">
        <v>0</v>
      </c>
      <c r="G271" s="160">
        <v>0</v>
      </c>
      <c r="H271" s="160">
        <v>0</v>
      </c>
      <c r="I271" s="160">
        <v>0</v>
      </c>
      <c r="J271" s="160">
        <v>0</v>
      </c>
      <c r="K271" s="160">
        <v>0</v>
      </c>
      <c r="L271" s="160">
        <v>0</v>
      </c>
      <c r="M271" s="160">
        <v>0</v>
      </c>
      <c r="N271" s="160">
        <v>0</v>
      </c>
      <c r="O271" s="160">
        <v>0</v>
      </c>
      <c r="Q271" s="73">
        <v>5</v>
      </c>
      <c r="R271" s="20" t="s">
        <v>1156</v>
      </c>
      <c r="S271" s="20" t="s">
        <v>1210</v>
      </c>
      <c r="U271" s="74">
        <f t="shared" si="170"/>
        <v>0</v>
      </c>
      <c r="V271" s="74">
        <f t="shared" si="171"/>
        <v>0</v>
      </c>
      <c r="W271" s="74">
        <f t="shared" si="172"/>
        <v>0</v>
      </c>
      <c r="X271" s="74">
        <f t="shared" si="173"/>
        <v>0</v>
      </c>
      <c r="Y271" s="74">
        <f t="shared" si="174"/>
        <v>0</v>
      </c>
      <c r="Z271" s="74">
        <f t="shared" si="175"/>
        <v>0</v>
      </c>
      <c r="AA271" s="74">
        <f t="shared" si="176"/>
        <v>0</v>
      </c>
      <c r="AB271" s="74">
        <f t="shared" si="177"/>
        <v>0</v>
      </c>
      <c r="AC271" s="74">
        <f t="shared" si="178"/>
        <v>0</v>
      </c>
      <c r="AD271" s="74">
        <f t="shared" si="179"/>
        <v>0</v>
      </c>
      <c r="AE271" s="74">
        <f t="shared" si="180"/>
        <v>0</v>
      </c>
      <c r="AF271" s="74">
        <f t="shared" si="181"/>
        <v>0</v>
      </c>
      <c r="AG271" s="74">
        <f t="shared" si="182"/>
        <v>0</v>
      </c>
      <c r="AH271" s="6" t="s">
        <v>55</v>
      </c>
    </row>
    <row r="272" spans="1:34">
      <c r="A272" s="159" t="s">
        <v>484</v>
      </c>
      <c r="B272" s="155" t="s">
        <v>1850</v>
      </c>
      <c r="C272" s="160">
        <v>0</v>
      </c>
      <c r="D272" s="160">
        <v>0</v>
      </c>
      <c r="E272" s="160">
        <v>0</v>
      </c>
      <c r="F272" s="160">
        <v>0</v>
      </c>
      <c r="G272" s="160">
        <v>0</v>
      </c>
      <c r="H272" s="160">
        <v>0</v>
      </c>
      <c r="I272" s="160">
        <v>0</v>
      </c>
      <c r="J272" s="160">
        <v>0</v>
      </c>
      <c r="K272" s="160">
        <v>0</v>
      </c>
      <c r="L272" s="160">
        <v>0</v>
      </c>
      <c r="M272" s="160">
        <v>0</v>
      </c>
      <c r="N272" s="160">
        <v>0</v>
      </c>
      <c r="O272" s="160">
        <v>0</v>
      </c>
      <c r="Q272" s="73">
        <v>5</v>
      </c>
      <c r="R272" s="20" t="s">
        <v>1156</v>
      </c>
      <c r="S272" s="20" t="s">
        <v>1210</v>
      </c>
      <c r="U272" s="74">
        <f t="shared" si="170"/>
        <v>0</v>
      </c>
      <c r="V272" s="74">
        <f t="shared" si="171"/>
        <v>0</v>
      </c>
      <c r="W272" s="74">
        <f t="shared" si="172"/>
        <v>0</v>
      </c>
      <c r="X272" s="74">
        <f t="shared" si="173"/>
        <v>0</v>
      </c>
      <c r="Y272" s="74">
        <f t="shared" si="174"/>
        <v>0</v>
      </c>
      <c r="Z272" s="74">
        <f t="shared" si="175"/>
        <v>0</v>
      </c>
      <c r="AA272" s="74">
        <f t="shared" si="176"/>
        <v>0</v>
      </c>
      <c r="AB272" s="74">
        <f t="shared" si="177"/>
        <v>0</v>
      </c>
      <c r="AC272" s="74">
        <f t="shared" si="178"/>
        <v>0</v>
      </c>
      <c r="AD272" s="74">
        <f t="shared" si="179"/>
        <v>0</v>
      </c>
      <c r="AE272" s="74">
        <f t="shared" si="180"/>
        <v>0</v>
      </c>
      <c r="AF272" s="74">
        <f t="shared" si="181"/>
        <v>0</v>
      </c>
      <c r="AG272" s="74">
        <f t="shared" si="182"/>
        <v>0</v>
      </c>
      <c r="AH272" s="6" t="s">
        <v>55</v>
      </c>
    </row>
    <row r="273" spans="1:34">
      <c r="A273" s="159" t="s">
        <v>1851</v>
      </c>
      <c r="B273" s="155" t="s">
        <v>1852</v>
      </c>
      <c r="C273" s="160">
        <v>0</v>
      </c>
      <c r="D273" s="160">
        <v>0</v>
      </c>
      <c r="E273" s="160">
        <v>0</v>
      </c>
      <c r="F273" s="160">
        <v>0</v>
      </c>
      <c r="G273" s="160">
        <v>0</v>
      </c>
      <c r="H273" s="160">
        <v>0</v>
      </c>
      <c r="I273" s="160">
        <v>0</v>
      </c>
      <c r="J273" s="160">
        <v>0</v>
      </c>
      <c r="K273" s="160">
        <v>0</v>
      </c>
      <c r="L273" s="160">
        <v>0</v>
      </c>
      <c r="M273" s="160">
        <v>159.46</v>
      </c>
      <c r="N273" s="160">
        <v>0</v>
      </c>
      <c r="O273" s="160">
        <v>159.46</v>
      </c>
      <c r="Q273" s="73">
        <v>5</v>
      </c>
      <c r="R273" s="20" t="s">
        <v>1156</v>
      </c>
      <c r="S273" s="20" t="s">
        <v>1210</v>
      </c>
      <c r="U273" s="74">
        <f t="shared" si="170"/>
        <v>0</v>
      </c>
      <c r="V273" s="74">
        <f t="shared" si="171"/>
        <v>0</v>
      </c>
      <c r="W273" s="74">
        <f t="shared" si="172"/>
        <v>0</v>
      </c>
      <c r="X273" s="74">
        <f t="shared" si="173"/>
        <v>0</v>
      </c>
      <c r="Y273" s="74">
        <f t="shared" si="174"/>
        <v>0</v>
      </c>
      <c r="Z273" s="74">
        <f t="shared" si="175"/>
        <v>0</v>
      </c>
      <c r="AA273" s="74">
        <f t="shared" si="176"/>
        <v>0</v>
      </c>
      <c r="AB273" s="74">
        <f t="shared" si="177"/>
        <v>0</v>
      </c>
      <c r="AC273" s="74">
        <f t="shared" si="178"/>
        <v>0</v>
      </c>
      <c r="AD273" s="74">
        <f t="shared" si="179"/>
        <v>0</v>
      </c>
      <c r="AE273" s="74">
        <f t="shared" si="180"/>
        <v>-159.46</v>
      </c>
      <c r="AF273" s="74">
        <f t="shared" si="181"/>
        <v>0</v>
      </c>
      <c r="AG273" s="74">
        <f t="shared" si="182"/>
        <v>-159.46</v>
      </c>
      <c r="AH273" s="6" t="s">
        <v>55</v>
      </c>
    </row>
    <row r="274" spans="1:34">
      <c r="A274" s="159" t="s">
        <v>488</v>
      </c>
      <c r="B274" s="155" t="s">
        <v>1853</v>
      </c>
      <c r="C274" s="160">
        <v>0</v>
      </c>
      <c r="D274" s="160">
        <v>0</v>
      </c>
      <c r="E274" s="160">
        <v>0</v>
      </c>
      <c r="F274" s="160">
        <v>0</v>
      </c>
      <c r="G274" s="160">
        <v>0</v>
      </c>
      <c r="H274" s="160">
        <v>0</v>
      </c>
      <c r="I274" s="160">
        <v>0</v>
      </c>
      <c r="J274" s="160">
        <v>0</v>
      </c>
      <c r="K274" s="160">
        <v>0</v>
      </c>
      <c r="L274" s="160">
        <v>0</v>
      </c>
      <c r="M274" s="160">
        <v>273</v>
      </c>
      <c r="N274" s="160">
        <v>325.58</v>
      </c>
      <c r="O274" s="160">
        <v>598.58000000000004</v>
      </c>
      <c r="Q274" s="73">
        <v>5</v>
      </c>
      <c r="R274" s="20" t="s">
        <v>1156</v>
      </c>
      <c r="S274" s="20" t="s">
        <v>1210</v>
      </c>
      <c r="U274" s="74">
        <f t="shared" si="170"/>
        <v>0</v>
      </c>
      <c r="V274" s="74">
        <f t="shared" si="171"/>
        <v>0</v>
      </c>
      <c r="W274" s="74">
        <f t="shared" si="172"/>
        <v>0</v>
      </c>
      <c r="X274" s="74">
        <f t="shared" si="173"/>
        <v>0</v>
      </c>
      <c r="Y274" s="74">
        <f t="shared" si="174"/>
        <v>0</v>
      </c>
      <c r="Z274" s="74">
        <f t="shared" si="175"/>
        <v>0</v>
      </c>
      <c r="AA274" s="74">
        <f t="shared" si="176"/>
        <v>0</v>
      </c>
      <c r="AB274" s="74">
        <f t="shared" si="177"/>
        <v>0</v>
      </c>
      <c r="AC274" s="74">
        <f t="shared" si="178"/>
        <v>0</v>
      </c>
      <c r="AD274" s="74">
        <f t="shared" si="179"/>
        <v>0</v>
      </c>
      <c r="AE274" s="74">
        <f t="shared" si="180"/>
        <v>-273</v>
      </c>
      <c r="AF274" s="74">
        <f t="shared" si="181"/>
        <v>-325.58</v>
      </c>
      <c r="AG274" s="74">
        <f t="shared" si="182"/>
        <v>-598.58000000000004</v>
      </c>
      <c r="AH274" s="6" t="s">
        <v>52</v>
      </c>
    </row>
    <row r="275" spans="1:34">
      <c r="A275" s="159" t="s">
        <v>504</v>
      </c>
      <c r="B275" s="155" t="s">
        <v>1854</v>
      </c>
      <c r="C275" s="160">
        <v>0</v>
      </c>
      <c r="D275" s="160">
        <v>0</v>
      </c>
      <c r="E275" s="160">
        <v>0</v>
      </c>
      <c r="F275" s="160">
        <v>0</v>
      </c>
      <c r="G275" s="160">
        <v>0</v>
      </c>
      <c r="H275" s="160">
        <v>0</v>
      </c>
      <c r="I275" s="160">
        <v>0</v>
      </c>
      <c r="J275" s="160">
        <v>0</v>
      </c>
      <c r="K275" s="160">
        <v>0</v>
      </c>
      <c r="L275" s="160">
        <v>0</v>
      </c>
      <c r="M275" s="160">
        <v>0</v>
      </c>
      <c r="N275" s="160">
        <v>720</v>
      </c>
      <c r="O275" s="160">
        <v>720</v>
      </c>
      <c r="Q275" s="73">
        <v>5</v>
      </c>
      <c r="R275" s="20" t="s">
        <v>1156</v>
      </c>
      <c r="S275" s="20" t="s">
        <v>1210</v>
      </c>
      <c r="U275" s="74">
        <f t="shared" si="170"/>
        <v>0</v>
      </c>
      <c r="V275" s="74">
        <f t="shared" si="171"/>
        <v>0</v>
      </c>
      <c r="W275" s="74">
        <f t="shared" si="172"/>
        <v>0</v>
      </c>
      <c r="X275" s="74">
        <f t="shared" si="173"/>
        <v>0</v>
      </c>
      <c r="Y275" s="74">
        <f t="shared" si="174"/>
        <v>0</v>
      </c>
      <c r="Z275" s="74">
        <f t="shared" si="175"/>
        <v>0</v>
      </c>
      <c r="AA275" s="74">
        <f t="shared" si="176"/>
        <v>0</v>
      </c>
      <c r="AB275" s="74">
        <f t="shared" si="177"/>
        <v>0</v>
      </c>
      <c r="AC275" s="74">
        <f t="shared" si="178"/>
        <v>0</v>
      </c>
      <c r="AD275" s="74">
        <f t="shared" si="179"/>
        <v>0</v>
      </c>
      <c r="AE275" s="74">
        <f t="shared" si="180"/>
        <v>0</v>
      </c>
      <c r="AF275" s="74">
        <f t="shared" si="181"/>
        <v>-720</v>
      </c>
      <c r="AG275" s="74">
        <f t="shared" si="182"/>
        <v>-720</v>
      </c>
      <c r="AH275" s="6" t="s">
        <v>52</v>
      </c>
    </row>
    <row r="276" spans="1:34">
      <c r="A276" s="159" t="s">
        <v>1855</v>
      </c>
      <c r="B276" s="155" t="s">
        <v>1856</v>
      </c>
      <c r="C276" s="160">
        <v>0</v>
      </c>
      <c r="D276" s="160">
        <v>0</v>
      </c>
      <c r="E276" s="160">
        <v>0</v>
      </c>
      <c r="F276" s="160">
        <v>0</v>
      </c>
      <c r="G276" s="160">
        <v>0</v>
      </c>
      <c r="H276" s="160">
        <v>0</v>
      </c>
      <c r="I276" s="160">
        <v>0</v>
      </c>
      <c r="J276" s="160">
        <v>0</v>
      </c>
      <c r="K276" s="160">
        <v>0</v>
      </c>
      <c r="L276" s="160">
        <v>0</v>
      </c>
      <c r="M276" s="160">
        <v>0</v>
      </c>
      <c r="N276" s="160">
        <v>250</v>
      </c>
      <c r="O276" s="160">
        <v>250</v>
      </c>
      <c r="Q276" s="73">
        <v>5</v>
      </c>
      <c r="R276" s="20" t="s">
        <v>1156</v>
      </c>
      <c r="S276" s="20" t="s">
        <v>1210</v>
      </c>
      <c r="U276" s="74">
        <f t="shared" si="170"/>
        <v>0</v>
      </c>
      <c r="V276" s="74">
        <f t="shared" si="171"/>
        <v>0</v>
      </c>
      <c r="W276" s="74">
        <f t="shared" si="172"/>
        <v>0</v>
      </c>
      <c r="X276" s="74">
        <f t="shared" si="173"/>
        <v>0</v>
      </c>
      <c r="Y276" s="74">
        <f t="shared" si="174"/>
        <v>0</v>
      </c>
      <c r="Z276" s="74">
        <f t="shared" si="175"/>
        <v>0</v>
      </c>
      <c r="AA276" s="74">
        <f t="shared" si="176"/>
        <v>0</v>
      </c>
      <c r="AB276" s="74">
        <f t="shared" si="177"/>
        <v>0</v>
      </c>
      <c r="AC276" s="74">
        <f t="shared" si="178"/>
        <v>0</v>
      </c>
      <c r="AD276" s="74">
        <f t="shared" si="179"/>
        <v>0</v>
      </c>
      <c r="AE276" s="74">
        <f t="shared" si="180"/>
        <v>0</v>
      </c>
      <c r="AF276" s="74">
        <f t="shared" si="181"/>
        <v>-250</v>
      </c>
      <c r="AG276" s="74">
        <f t="shared" si="182"/>
        <v>-250</v>
      </c>
      <c r="AH276" s="6" t="s">
        <v>52</v>
      </c>
    </row>
    <row r="277" spans="1:34">
      <c r="A277" s="159" t="s">
        <v>1857</v>
      </c>
      <c r="B277" s="155" t="s">
        <v>1858</v>
      </c>
      <c r="C277" s="160">
        <v>0</v>
      </c>
      <c r="D277" s="160">
        <v>0</v>
      </c>
      <c r="E277" s="160">
        <v>0</v>
      </c>
      <c r="F277" s="160">
        <v>0</v>
      </c>
      <c r="G277" s="160">
        <v>0</v>
      </c>
      <c r="H277" s="160">
        <v>0</v>
      </c>
      <c r="I277" s="160">
        <v>0</v>
      </c>
      <c r="J277" s="160">
        <v>0</v>
      </c>
      <c r="K277" s="160">
        <v>0</v>
      </c>
      <c r="L277" s="160">
        <v>0</v>
      </c>
      <c r="M277" s="160">
        <v>20.46</v>
      </c>
      <c r="N277" s="160">
        <v>0</v>
      </c>
      <c r="O277" s="160">
        <v>20.46</v>
      </c>
      <c r="Q277" s="73">
        <v>5</v>
      </c>
      <c r="R277" s="20" t="s">
        <v>1156</v>
      </c>
      <c r="S277" s="20" t="s">
        <v>1210</v>
      </c>
      <c r="U277" s="74">
        <f t="shared" si="170"/>
        <v>0</v>
      </c>
      <c r="V277" s="74">
        <f t="shared" si="171"/>
        <v>0</v>
      </c>
      <c r="W277" s="74">
        <f t="shared" si="172"/>
        <v>0</v>
      </c>
      <c r="X277" s="74">
        <f t="shared" si="173"/>
        <v>0</v>
      </c>
      <c r="Y277" s="74">
        <f t="shared" si="174"/>
        <v>0</v>
      </c>
      <c r="Z277" s="74">
        <f t="shared" si="175"/>
        <v>0</v>
      </c>
      <c r="AA277" s="74">
        <f t="shared" si="176"/>
        <v>0</v>
      </c>
      <c r="AB277" s="74">
        <f t="shared" si="177"/>
        <v>0</v>
      </c>
      <c r="AC277" s="74">
        <f t="shared" si="178"/>
        <v>0</v>
      </c>
      <c r="AD277" s="74">
        <f t="shared" si="179"/>
        <v>0</v>
      </c>
      <c r="AE277" s="74">
        <f t="shared" si="180"/>
        <v>-20.46</v>
      </c>
      <c r="AF277" s="74">
        <f t="shared" si="181"/>
        <v>0</v>
      </c>
      <c r="AG277" s="74">
        <f t="shared" si="182"/>
        <v>-20.46</v>
      </c>
      <c r="AH277" s="6" t="s">
        <v>52</v>
      </c>
    </row>
    <row r="278" spans="1:34">
      <c r="A278" s="159" t="s">
        <v>1859</v>
      </c>
      <c r="B278" s="155" t="s">
        <v>1860</v>
      </c>
      <c r="C278" s="160">
        <v>0</v>
      </c>
      <c r="D278" s="160">
        <v>0</v>
      </c>
      <c r="E278" s="160">
        <v>0</v>
      </c>
      <c r="F278" s="160">
        <v>0</v>
      </c>
      <c r="G278" s="160">
        <v>0</v>
      </c>
      <c r="H278" s="160">
        <v>0</v>
      </c>
      <c r="I278" s="160">
        <v>0</v>
      </c>
      <c r="J278" s="160">
        <v>0</v>
      </c>
      <c r="K278" s="160">
        <v>0</v>
      </c>
      <c r="L278" s="160">
        <v>0</v>
      </c>
      <c r="M278" s="160">
        <v>67.540000000000006</v>
      </c>
      <c r="N278" s="160">
        <v>140.12</v>
      </c>
      <c r="O278" s="160">
        <v>207.66</v>
      </c>
      <c r="Q278" s="73">
        <v>5</v>
      </c>
      <c r="R278" s="20" t="s">
        <v>1156</v>
      </c>
      <c r="S278" s="20" t="s">
        <v>1210</v>
      </c>
      <c r="U278" s="74">
        <f t="shared" si="170"/>
        <v>0</v>
      </c>
      <c r="V278" s="74">
        <f t="shared" si="171"/>
        <v>0</v>
      </c>
      <c r="W278" s="74">
        <f t="shared" si="172"/>
        <v>0</v>
      </c>
      <c r="X278" s="74">
        <f t="shared" si="173"/>
        <v>0</v>
      </c>
      <c r="Y278" s="74">
        <f t="shared" si="174"/>
        <v>0</v>
      </c>
      <c r="Z278" s="74">
        <f t="shared" si="175"/>
        <v>0</v>
      </c>
      <c r="AA278" s="74">
        <f t="shared" si="176"/>
        <v>0</v>
      </c>
      <c r="AB278" s="74">
        <f t="shared" si="177"/>
        <v>0</v>
      </c>
      <c r="AC278" s="74">
        <f t="shared" si="178"/>
        <v>0</v>
      </c>
      <c r="AD278" s="74">
        <f t="shared" si="179"/>
        <v>0</v>
      </c>
      <c r="AE278" s="74">
        <f t="shared" si="180"/>
        <v>-67.540000000000006</v>
      </c>
      <c r="AF278" s="74">
        <f t="shared" si="181"/>
        <v>-140.12</v>
      </c>
      <c r="AG278" s="74">
        <f t="shared" si="182"/>
        <v>-207.66</v>
      </c>
      <c r="AH278" s="6" t="s">
        <v>55</v>
      </c>
    </row>
    <row r="279" spans="1:34">
      <c r="A279" s="159" t="s">
        <v>1861</v>
      </c>
      <c r="B279" s="155" t="s">
        <v>1862</v>
      </c>
      <c r="C279" s="160">
        <v>0</v>
      </c>
      <c r="D279" s="160">
        <v>0</v>
      </c>
      <c r="E279" s="160">
        <v>0</v>
      </c>
      <c r="F279" s="160">
        <v>0</v>
      </c>
      <c r="G279" s="160">
        <v>0</v>
      </c>
      <c r="H279" s="160">
        <v>0</v>
      </c>
      <c r="I279" s="160">
        <v>0</v>
      </c>
      <c r="J279" s="160">
        <v>0</v>
      </c>
      <c r="K279" s="160">
        <v>0</v>
      </c>
      <c r="L279" s="160">
        <v>0</v>
      </c>
      <c r="M279" s="160">
        <v>0</v>
      </c>
      <c r="N279" s="160">
        <v>0</v>
      </c>
      <c r="O279" s="160">
        <v>0</v>
      </c>
      <c r="Q279" s="73">
        <v>5</v>
      </c>
      <c r="R279" s="20" t="s">
        <v>1156</v>
      </c>
      <c r="S279" s="20" t="s">
        <v>1210</v>
      </c>
      <c r="U279" s="74">
        <f t="shared" si="170"/>
        <v>0</v>
      </c>
      <c r="V279" s="74">
        <f t="shared" si="171"/>
        <v>0</v>
      </c>
      <c r="W279" s="74">
        <f t="shared" si="172"/>
        <v>0</v>
      </c>
      <c r="X279" s="74">
        <f t="shared" si="173"/>
        <v>0</v>
      </c>
      <c r="Y279" s="74">
        <f t="shared" si="174"/>
        <v>0</v>
      </c>
      <c r="Z279" s="74">
        <f t="shared" si="175"/>
        <v>0</v>
      </c>
      <c r="AA279" s="74">
        <f t="shared" si="176"/>
        <v>0</v>
      </c>
      <c r="AB279" s="74">
        <f t="shared" si="177"/>
        <v>0</v>
      </c>
      <c r="AC279" s="74">
        <f t="shared" si="178"/>
        <v>0</v>
      </c>
      <c r="AD279" s="74">
        <f t="shared" si="179"/>
        <v>0</v>
      </c>
      <c r="AE279" s="74">
        <f t="shared" si="180"/>
        <v>0</v>
      </c>
      <c r="AF279" s="74">
        <f t="shared" si="181"/>
        <v>0</v>
      </c>
      <c r="AG279" s="74">
        <f t="shared" si="182"/>
        <v>0</v>
      </c>
      <c r="AH279" s="6" t="s">
        <v>55</v>
      </c>
    </row>
    <row r="280" spans="1:34">
      <c r="A280" s="159" t="s">
        <v>1863</v>
      </c>
      <c r="B280" s="155" t="s">
        <v>1864</v>
      </c>
      <c r="C280" s="160">
        <v>0</v>
      </c>
      <c r="D280" s="160">
        <v>0</v>
      </c>
      <c r="E280" s="160">
        <v>0</v>
      </c>
      <c r="F280" s="160">
        <v>0</v>
      </c>
      <c r="G280" s="160">
        <v>0</v>
      </c>
      <c r="H280" s="160">
        <v>0</v>
      </c>
      <c r="I280" s="160">
        <v>0</v>
      </c>
      <c r="J280" s="160">
        <v>0</v>
      </c>
      <c r="K280" s="160">
        <v>0</v>
      </c>
      <c r="L280" s="160">
        <v>0</v>
      </c>
      <c r="M280" s="160">
        <v>0</v>
      </c>
      <c r="N280" s="160">
        <v>0</v>
      </c>
      <c r="O280" s="160">
        <v>0</v>
      </c>
      <c r="Q280" s="73">
        <v>5</v>
      </c>
      <c r="R280" s="20" t="s">
        <v>1156</v>
      </c>
      <c r="S280" s="20" t="s">
        <v>1210</v>
      </c>
      <c r="U280" s="74">
        <f t="shared" si="170"/>
        <v>0</v>
      </c>
      <c r="V280" s="74">
        <f t="shared" si="171"/>
        <v>0</v>
      </c>
      <c r="W280" s="74">
        <f t="shared" si="172"/>
        <v>0</v>
      </c>
      <c r="X280" s="74">
        <f t="shared" si="173"/>
        <v>0</v>
      </c>
      <c r="Y280" s="74">
        <f t="shared" si="174"/>
        <v>0</v>
      </c>
      <c r="Z280" s="74">
        <f t="shared" si="175"/>
        <v>0</v>
      </c>
      <c r="AA280" s="74">
        <f t="shared" si="176"/>
        <v>0</v>
      </c>
      <c r="AB280" s="74">
        <f t="shared" si="177"/>
        <v>0</v>
      </c>
      <c r="AC280" s="74">
        <f t="shared" si="178"/>
        <v>0</v>
      </c>
      <c r="AD280" s="74">
        <f t="shared" si="179"/>
        <v>0</v>
      </c>
      <c r="AE280" s="74">
        <f t="shared" si="180"/>
        <v>0</v>
      </c>
      <c r="AF280" s="74">
        <f t="shared" si="181"/>
        <v>0</v>
      </c>
      <c r="AG280" s="74">
        <f t="shared" si="182"/>
        <v>0</v>
      </c>
      <c r="AH280" s="6" t="s">
        <v>55</v>
      </c>
    </row>
    <row r="281" spans="1:34">
      <c r="A281" s="159" t="s">
        <v>1865</v>
      </c>
      <c r="B281" s="155" t="s">
        <v>1866</v>
      </c>
      <c r="C281" s="160">
        <v>0</v>
      </c>
      <c r="D281" s="160">
        <v>0</v>
      </c>
      <c r="E281" s="160">
        <v>0</v>
      </c>
      <c r="F281" s="160">
        <v>0</v>
      </c>
      <c r="G281" s="160">
        <v>0</v>
      </c>
      <c r="H281" s="160">
        <v>0</v>
      </c>
      <c r="I281" s="160">
        <v>0</v>
      </c>
      <c r="J281" s="160">
        <v>0</v>
      </c>
      <c r="K281" s="160">
        <v>0</v>
      </c>
      <c r="L281" s="160">
        <v>0</v>
      </c>
      <c r="M281" s="160">
        <v>0</v>
      </c>
      <c r="N281" s="160">
        <v>0</v>
      </c>
      <c r="O281" s="160">
        <v>0</v>
      </c>
      <c r="Q281" s="73">
        <v>5</v>
      </c>
      <c r="R281" s="20" t="s">
        <v>1156</v>
      </c>
      <c r="S281" s="20" t="s">
        <v>1210</v>
      </c>
      <c r="U281" s="74">
        <f t="shared" si="170"/>
        <v>0</v>
      </c>
      <c r="V281" s="74">
        <f t="shared" si="171"/>
        <v>0</v>
      </c>
      <c r="W281" s="74">
        <f t="shared" si="172"/>
        <v>0</v>
      </c>
      <c r="X281" s="74">
        <f t="shared" si="173"/>
        <v>0</v>
      </c>
      <c r="Y281" s="74">
        <f t="shared" si="174"/>
        <v>0</v>
      </c>
      <c r="Z281" s="74">
        <f t="shared" si="175"/>
        <v>0</v>
      </c>
      <c r="AA281" s="74">
        <f t="shared" si="176"/>
        <v>0</v>
      </c>
      <c r="AB281" s="74">
        <f t="shared" si="177"/>
        <v>0</v>
      </c>
      <c r="AC281" s="74">
        <f t="shared" si="178"/>
        <v>0</v>
      </c>
      <c r="AD281" s="74">
        <f t="shared" si="179"/>
        <v>0</v>
      </c>
      <c r="AE281" s="74">
        <f t="shared" si="180"/>
        <v>0</v>
      </c>
      <c r="AF281" s="74">
        <f t="shared" si="181"/>
        <v>0</v>
      </c>
      <c r="AG281" s="74">
        <f t="shared" si="182"/>
        <v>0</v>
      </c>
      <c r="AH281" s="6" t="s">
        <v>55</v>
      </c>
    </row>
    <row r="282" spans="1:34">
      <c r="A282" s="159" t="s">
        <v>1867</v>
      </c>
      <c r="B282" s="155" t="s">
        <v>1868</v>
      </c>
      <c r="C282" s="160">
        <v>0</v>
      </c>
      <c r="D282" s="160">
        <v>0</v>
      </c>
      <c r="E282" s="160">
        <v>0</v>
      </c>
      <c r="F282" s="160">
        <v>0</v>
      </c>
      <c r="G282" s="160">
        <v>0</v>
      </c>
      <c r="H282" s="160">
        <v>0</v>
      </c>
      <c r="I282" s="160">
        <v>0</v>
      </c>
      <c r="J282" s="160">
        <v>0</v>
      </c>
      <c r="K282" s="160">
        <v>0</v>
      </c>
      <c r="L282" s="160">
        <v>1230.81</v>
      </c>
      <c r="M282" s="160">
        <v>356.41</v>
      </c>
      <c r="N282" s="160">
        <v>767.55</v>
      </c>
      <c r="O282" s="160">
        <v>2354.77</v>
      </c>
      <c r="Q282" s="73">
        <v>5</v>
      </c>
      <c r="R282" s="20" t="s">
        <v>1156</v>
      </c>
      <c r="S282" s="20" t="s">
        <v>1210</v>
      </c>
      <c r="U282" s="74">
        <f t="shared" si="170"/>
        <v>0</v>
      </c>
      <c r="V282" s="74">
        <f t="shared" si="171"/>
        <v>0</v>
      </c>
      <c r="W282" s="74">
        <f t="shared" si="172"/>
        <v>0</v>
      </c>
      <c r="X282" s="74">
        <f t="shared" si="173"/>
        <v>0</v>
      </c>
      <c r="Y282" s="74">
        <f t="shared" si="174"/>
        <v>0</v>
      </c>
      <c r="Z282" s="74">
        <f t="shared" si="175"/>
        <v>0</v>
      </c>
      <c r="AA282" s="74">
        <f t="shared" si="176"/>
        <v>0</v>
      </c>
      <c r="AB282" s="74">
        <f t="shared" si="177"/>
        <v>0</v>
      </c>
      <c r="AC282" s="74">
        <f t="shared" si="178"/>
        <v>0</v>
      </c>
      <c r="AD282" s="74">
        <f t="shared" si="179"/>
        <v>-1230.81</v>
      </c>
      <c r="AE282" s="74">
        <f t="shared" si="180"/>
        <v>-356.41</v>
      </c>
      <c r="AF282" s="74">
        <f t="shared" si="181"/>
        <v>-767.55</v>
      </c>
      <c r="AG282" s="74">
        <f t="shared" si="182"/>
        <v>-2354.77</v>
      </c>
      <c r="AH282" s="6" t="s">
        <v>55</v>
      </c>
    </row>
    <row r="283" spans="1:34">
      <c r="A283" s="159" t="s">
        <v>1869</v>
      </c>
      <c r="B283" s="155" t="s">
        <v>1870</v>
      </c>
      <c r="C283" s="160">
        <v>0</v>
      </c>
      <c r="D283" s="160">
        <v>0</v>
      </c>
      <c r="E283" s="160">
        <v>0</v>
      </c>
      <c r="F283" s="160">
        <v>0</v>
      </c>
      <c r="G283" s="160">
        <v>0</v>
      </c>
      <c r="H283" s="160">
        <v>0</v>
      </c>
      <c r="I283" s="160">
        <v>0</v>
      </c>
      <c r="J283" s="160">
        <v>0</v>
      </c>
      <c r="K283" s="160">
        <v>0</v>
      </c>
      <c r="L283" s="160">
        <v>884.95</v>
      </c>
      <c r="M283" s="160">
        <v>1309.77</v>
      </c>
      <c r="N283" s="160">
        <v>225</v>
      </c>
      <c r="O283" s="160">
        <v>2419.7199999999998</v>
      </c>
      <c r="Q283" s="73">
        <v>5</v>
      </c>
      <c r="R283" s="20" t="s">
        <v>1156</v>
      </c>
      <c r="S283" s="20" t="s">
        <v>1210</v>
      </c>
      <c r="U283" s="74">
        <f t="shared" si="170"/>
        <v>0</v>
      </c>
      <c r="V283" s="74">
        <f t="shared" si="171"/>
        <v>0</v>
      </c>
      <c r="W283" s="74">
        <f t="shared" si="172"/>
        <v>0</v>
      </c>
      <c r="X283" s="74">
        <f t="shared" si="173"/>
        <v>0</v>
      </c>
      <c r="Y283" s="74">
        <f t="shared" si="174"/>
        <v>0</v>
      </c>
      <c r="Z283" s="74">
        <f t="shared" si="175"/>
        <v>0</v>
      </c>
      <c r="AA283" s="74">
        <f t="shared" si="176"/>
        <v>0</v>
      </c>
      <c r="AB283" s="74">
        <f t="shared" si="177"/>
        <v>0</v>
      </c>
      <c r="AC283" s="74">
        <f t="shared" si="178"/>
        <v>0</v>
      </c>
      <c r="AD283" s="74">
        <f t="shared" si="179"/>
        <v>-884.95</v>
      </c>
      <c r="AE283" s="74">
        <f t="shared" si="180"/>
        <v>-1309.77</v>
      </c>
      <c r="AF283" s="74">
        <f t="shared" si="181"/>
        <v>-225</v>
      </c>
      <c r="AG283" s="74">
        <f t="shared" si="182"/>
        <v>-2419.7199999999998</v>
      </c>
      <c r="AH283" s="6" t="s">
        <v>55</v>
      </c>
    </row>
    <row r="284" spans="1:34">
      <c r="A284" s="159" t="s">
        <v>1871</v>
      </c>
      <c r="B284" s="155" t="s">
        <v>1872</v>
      </c>
      <c r="C284" s="160">
        <v>0</v>
      </c>
      <c r="D284" s="160">
        <v>0</v>
      </c>
      <c r="E284" s="160">
        <v>0</v>
      </c>
      <c r="F284" s="160">
        <v>0</v>
      </c>
      <c r="G284" s="160">
        <v>0</v>
      </c>
      <c r="H284" s="160">
        <v>0</v>
      </c>
      <c r="I284" s="160">
        <v>0</v>
      </c>
      <c r="J284" s="160">
        <v>0</v>
      </c>
      <c r="K284" s="160">
        <v>0</v>
      </c>
      <c r="L284" s="160">
        <v>0</v>
      </c>
      <c r="M284" s="160">
        <v>0</v>
      </c>
      <c r="N284" s="160">
        <v>0</v>
      </c>
      <c r="O284" s="160">
        <v>0</v>
      </c>
      <c r="Q284" s="73">
        <v>5</v>
      </c>
      <c r="R284" s="20" t="s">
        <v>1156</v>
      </c>
      <c r="S284" s="20" t="s">
        <v>1210</v>
      </c>
      <c r="U284" s="74">
        <f t="shared" si="170"/>
        <v>0</v>
      </c>
      <c r="V284" s="74">
        <f t="shared" si="171"/>
        <v>0</v>
      </c>
      <c r="W284" s="74">
        <f t="shared" si="172"/>
        <v>0</v>
      </c>
      <c r="X284" s="74">
        <f t="shared" si="173"/>
        <v>0</v>
      </c>
      <c r="Y284" s="74">
        <f t="shared" si="174"/>
        <v>0</v>
      </c>
      <c r="Z284" s="74">
        <f t="shared" si="175"/>
        <v>0</v>
      </c>
      <c r="AA284" s="74">
        <f t="shared" si="176"/>
        <v>0</v>
      </c>
      <c r="AB284" s="74">
        <f t="shared" si="177"/>
        <v>0</v>
      </c>
      <c r="AC284" s="74">
        <f t="shared" si="178"/>
        <v>0</v>
      </c>
      <c r="AD284" s="74">
        <f t="shared" si="179"/>
        <v>0</v>
      </c>
      <c r="AE284" s="74">
        <f t="shared" si="180"/>
        <v>0</v>
      </c>
      <c r="AF284" s="74">
        <f t="shared" si="181"/>
        <v>0</v>
      </c>
      <c r="AG284" s="74">
        <f t="shared" si="182"/>
        <v>0</v>
      </c>
      <c r="AH284" s="6" t="s">
        <v>55</v>
      </c>
    </row>
    <row r="285" spans="1:34">
      <c r="A285" s="159" t="s">
        <v>1873</v>
      </c>
      <c r="B285" s="155" t="s">
        <v>1874</v>
      </c>
      <c r="C285" s="160">
        <v>0</v>
      </c>
      <c r="D285" s="160">
        <v>0</v>
      </c>
      <c r="E285" s="160">
        <v>0</v>
      </c>
      <c r="F285" s="160">
        <v>0</v>
      </c>
      <c r="G285" s="160">
        <v>0</v>
      </c>
      <c r="H285" s="160">
        <v>0</v>
      </c>
      <c r="I285" s="160">
        <v>0</v>
      </c>
      <c r="J285" s="160">
        <v>0</v>
      </c>
      <c r="K285" s="160">
        <v>0</v>
      </c>
      <c r="L285" s="160">
        <v>0</v>
      </c>
      <c r="M285" s="160">
        <v>0</v>
      </c>
      <c r="N285" s="160">
        <v>0</v>
      </c>
      <c r="O285" s="160">
        <v>0</v>
      </c>
      <c r="Q285" s="73">
        <v>5</v>
      </c>
      <c r="R285" s="20" t="s">
        <v>1156</v>
      </c>
      <c r="S285" s="20" t="s">
        <v>1210</v>
      </c>
      <c r="U285" s="74">
        <f t="shared" si="170"/>
        <v>0</v>
      </c>
      <c r="V285" s="74">
        <f t="shared" si="171"/>
        <v>0</v>
      </c>
      <c r="W285" s="74">
        <f t="shared" si="172"/>
        <v>0</v>
      </c>
      <c r="X285" s="74">
        <f t="shared" si="173"/>
        <v>0</v>
      </c>
      <c r="Y285" s="74">
        <f t="shared" si="174"/>
        <v>0</v>
      </c>
      <c r="Z285" s="74">
        <f t="shared" si="175"/>
        <v>0</v>
      </c>
      <c r="AA285" s="74">
        <f t="shared" si="176"/>
        <v>0</v>
      </c>
      <c r="AB285" s="74">
        <f t="shared" si="177"/>
        <v>0</v>
      </c>
      <c r="AC285" s="74">
        <f t="shared" si="178"/>
        <v>0</v>
      </c>
      <c r="AD285" s="74">
        <f t="shared" si="179"/>
        <v>0</v>
      </c>
      <c r="AE285" s="74">
        <f t="shared" si="180"/>
        <v>0</v>
      </c>
      <c r="AF285" s="74">
        <f t="shared" si="181"/>
        <v>0</v>
      </c>
      <c r="AG285" s="74">
        <f t="shared" si="182"/>
        <v>0</v>
      </c>
      <c r="AH285" s="6" t="s">
        <v>55</v>
      </c>
    </row>
    <row r="286" spans="1:34">
      <c r="A286" s="159" t="s">
        <v>1875</v>
      </c>
      <c r="B286" s="155" t="s">
        <v>1876</v>
      </c>
      <c r="C286" s="160">
        <v>0</v>
      </c>
      <c r="D286" s="160">
        <v>0</v>
      </c>
      <c r="E286" s="160">
        <v>0</v>
      </c>
      <c r="F286" s="160">
        <v>0</v>
      </c>
      <c r="G286" s="160">
        <v>0</v>
      </c>
      <c r="H286" s="160">
        <v>0</v>
      </c>
      <c r="I286" s="160">
        <v>0</v>
      </c>
      <c r="J286" s="160">
        <v>0</v>
      </c>
      <c r="K286" s="160">
        <v>0</v>
      </c>
      <c r="L286" s="160">
        <v>0</v>
      </c>
      <c r="M286" s="160">
        <v>0</v>
      </c>
      <c r="N286" s="160">
        <v>0</v>
      </c>
      <c r="O286" s="160">
        <v>0</v>
      </c>
      <c r="Q286" s="73">
        <v>5</v>
      </c>
      <c r="R286" s="20" t="s">
        <v>1156</v>
      </c>
      <c r="S286" s="20" t="s">
        <v>1210</v>
      </c>
      <c r="U286" s="74">
        <f t="shared" si="170"/>
        <v>0</v>
      </c>
      <c r="V286" s="74">
        <f t="shared" si="171"/>
        <v>0</v>
      </c>
      <c r="W286" s="74">
        <f t="shared" si="172"/>
        <v>0</v>
      </c>
      <c r="X286" s="74">
        <f t="shared" si="173"/>
        <v>0</v>
      </c>
      <c r="Y286" s="74">
        <f t="shared" si="174"/>
        <v>0</v>
      </c>
      <c r="Z286" s="74">
        <f t="shared" si="175"/>
        <v>0</v>
      </c>
      <c r="AA286" s="74">
        <f t="shared" si="176"/>
        <v>0</v>
      </c>
      <c r="AB286" s="74">
        <f t="shared" si="177"/>
        <v>0</v>
      </c>
      <c r="AC286" s="74">
        <f t="shared" si="178"/>
        <v>0</v>
      </c>
      <c r="AD286" s="74">
        <f t="shared" si="179"/>
        <v>0</v>
      </c>
      <c r="AE286" s="74">
        <f t="shared" si="180"/>
        <v>0</v>
      </c>
      <c r="AF286" s="74">
        <f t="shared" si="181"/>
        <v>0</v>
      </c>
      <c r="AG286" s="74">
        <f t="shared" si="182"/>
        <v>0</v>
      </c>
      <c r="AH286" s="6" t="s">
        <v>55</v>
      </c>
    </row>
    <row r="287" spans="1:34">
      <c r="A287" s="159" t="s">
        <v>1877</v>
      </c>
      <c r="B287" s="155" t="s">
        <v>1878</v>
      </c>
      <c r="C287" s="160">
        <v>0</v>
      </c>
      <c r="D287" s="160">
        <v>0</v>
      </c>
      <c r="E287" s="160">
        <v>0</v>
      </c>
      <c r="F287" s="160">
        <v>0</v>
      </c>
      <c r="G287" s="160">
        <v>0</v>
      </c>
      <c r="H287" s="160">
        <v>0</v>
      </c>
      <c r="I287" s="160">
        <v>0</v>
      </c>
      <c r="J287" s="160">
        <v>0</v>
      </c>
      <c r="K287" s="160">
        <v>0</v>
      </c>
      <c r="L287" s="160">
        <v>0</v>
      </c>
      <c r="M287" s="160">
        <v>0</v>
      </c>
      <c r="N287" s="160">
        <v>32.840000000000003</v>
      </c>
      <c r="O287" s="160">
        <v>32.840000000000003</v>
      </c>
      <c r="Q287" s="73">
        <v>5</v>
      </c>
      <c r="R287" s="20" t="s">
        <v>1156</v>
      </c>
      <c r="S287" s="20" t="s">
        <v>1210</v>
      </c>
      <c r="U287" s="74">
        <f t="shared" si="170"/>
        <v>0</v>
      </c>
      <c r="V287" s="74">
        <f t="shared" si="171"/>
        <v>0</v>
      </c>
      <c r="W287" s="74">
        <f t="shared" si="172"/>
        <v>0</v>
      </c>
      <c r="X287" s="74">
        <f t="shared" si="173"/>
        <v>0</v>
      </c>
      <c r="Y287" s="74">
        <f t="shared" si="174"/>
        <v>0</v>
      </c>
      <c r="Z287" s="74">
        <f t="shared" si="175"/>
        <v>0</v>
      </c>
      <c r="AA287" s="74">
        <f t="shared" si="176"/>
        <v>0</v>
      </c>
      <c r="AB287" s="74">
        <f t="shared" si="177"/>
        <v>0</v>
      </c>
      <c r="AC287" s="74">
        <f t="shared" si="178"/>
        <v>0</v>
      </c>
      <c r="AD287" s="74">
        <f t="shared" si="179"/>
        <v>0</v>
      </c>
      <c r="AE287" s="74">
        <f t="shared" si="180"/>
        <v>0</v>
      </c>
      <c r="AF287" s="74">
        <f t="shared" si="181"/>
        <v>-32.840000000000003</v>
      </c>
      <c r="AG287" s="74">
        <f t="shared" si="182"/>
        <v>-32.840000000000003</v>
      </c>
      <c r="AH287" s="6" t="s">
        <v>55</v>
      </c>
    </row>
    <row r="288" spans="1:34">
      <c r="A288" s="159" t="s">
        <v>1879</v>
      </c>
      <c r="B288" s="155" t="s">
        <v>1880</v>
      </c>
      <c r="C288" s="160">
        <v>0</v>
      </c>
      <c r="D288" s="160">
        <v>0</v>
      </c>
      <c r="E288" s="160">
        <v>0</v>
      </c>
      <c r="F288" s="160">
        <v>0</v>
      </c>
      <c r="G288" s="160">
        <v>0</v>
      </c>
      <c r="H288" s="160">
        <v>0</v>
      </c>
      <c r="I288" s="160">
        <v>0</v>
      </c>
      <c r="J288" s="160">
        <v>0</v>
      </c>
      <c r="K288" s="160">
        <v>0</v>
      </c>
      <c r="L288" s="160">
        <v>0</v>
      </c>
      <c r="M288" s="160">
        <v>0</v>
      </c>
      <c r="N288" s="160">
        <v>0</v>
      </c>
      <c r="O288" s="160">
        <v>0</v>
      </c>
      <c r="Q288" s="73">
        <v>5</v>
      </c>
      <c r="R288" s="20" t="s">
        <v>1156</v>
      </c>
      <c r="S288" s="20" t="s">
        <v>1210</v>
      </c>
      <c r="U288" s="74">
        <f t="shared" si="170"/>
        <v>0</v>
      </c>
      <c r="V288" s="74">
        <f t="shared" si="171"/>
        <v>0</v>
      </c>
      <c r="W288" s="74">
        <f t="shared" si="172"/>
        <v>0</v>
      </c>
      <c r="X288" s="74">
        <f t="shared" si="173"/>
        <v>0</v>
      </c>
      <c r="Y288" s="74">
        <f t="shared" si="174"/>
        <v>0</v>
      </c>
      <c r="Z288" s="74">
        <f t="shared" si="175"/>
        <v>0</v>
      </c>
      <c r="AA288" s="74">
        <f t="shared" si="176"/>
        <v>0</v>
      </c>
      <c r="AB288" s="74">
        <f t="shared" si="177"/>
        <v>0</v>
      </c>
      <c r="AC288" s="74">
        <f t="shared" si="178"/>
        <v>0</v>
      </c>
      <c r="AD288" s="74">
        <f t="shared" si="179"/>
        <v>0</v>
      </c>
      <c r="AE288" s="74">
        <f t="shared" si="180"/>
        <v>0</v>
      </c>
      <c r="AF288" s="74">
        <f t="shared" si="181"/>
        <v>0</v>
      </c>
      <c r="AG288" s="74">
        <f t="shared" si="182"/>
        <v>0</v>
      </c>
      <c r="AH288" s="6" t="s">
        <v>55</v>
      </c>
    </row>
    <row r="289" spans="1:34">
      <c r="A289" s="159" t="s">
        <v>1881</v>
      </c>
      <c r="B289" s="155" t="s">
        <v>1882</v>
      </c>
      <c r="C289" s="160">
        <v>0</v>
      </c>
      <c r="D289" s="160">
        <v>0</v>
      </c>
      <c r="E289" s="160">
        <v>0</v>
      </c>
      <c r="F289" s="160">
        <v>0</v>
      </c>
      <c r="G289" s="160">
        <v>0</v>
      </c>
      <c r="H289" s="160">
        <v>0</v>
      </c>
      <c r="I289" s="160">
        <v>0</v>
      </c>
      <c r="J289" s="160">
        <v>0</v>
      </c>
      <c r="K289" s="160">
        <v>0</v>
      </c>
      <c r="L289" s="160">
        <v>101.14</v>
      </c>
      <c r="M289" s="160">
        <v>246.87</v>
      </c>
      <c r="N289" s="160">
        <v>162.59</v>
      </c>
      <c r="O289" s="160">
        <v>510.6</v>
      </c>
      <c r="Q289" s="73">
        <v>5</v>
      </c>
      <c r="R289" s="20" t="s">
        <v>1156</v>
      </c>
      <c r="S289" s="20" t="s">
        <v>1210</v>
      </c>
      <c r="U289" s="74">
        <f t="shared" si="170"/>
        <v>0</v>
      </c>
      <c r="V289" s="74">
        <f t="shared" si="171"/>
        <v>0</v>
      </c>
      <c r="W289" s="74">
        <f t="shared" si="172"/>
        <v>0</v>
      </c>
      <c r="X289" s="74">
        <f t="shared" si="173"/>
        <v>0</v>
      </c>
      <c r="Y289" s="74">
        <f t="shared" si="174"/>
        <v>0</v>
      </c>
      <c r="Z289" s="74">
        <f t="shared" si="175"/>
        <v>0</v>
      </c>
      <c r="AA289" s="74">
        <f t="shared" si="176"/>
        <v>0</v>
      </c>
      <c r="AB289" s="74">
        <f t="shared" si="177"/>
        <v>0</v>
      </c>
      <c r="AC289" s="74">
        <f t="shared" si="178"/>
        <v>0</v>
      </c>
      <c r="AD289" s="74">
        <f t="shared" si="179"/>
        <v>-101.14</v>
      </c>
      <c r="AE289" s="74">
        <f t="shared" si="180"/>
        <v>-246.87</v>
      </c>
      <c r="AF289" s="74">
        <f t="shared" si="181"/>
        <v>-162.59</v>
      </c>
      <c r="AG289" s="74">
        <f t="shared" si="182"/>
        <v>-510.6</v>
      </c>
      <c r="AH289" s="6" t="s">
        <v>55</v>
      </c>
    </row>
    <row r="290" spans="1:34">
      <c r="A290" s="159" t="s">
        <v>1883</v>
      </c>
      <c r="B290" s="155" t="s">
        <v>1884</v>
      </c>
      <c r="C290" s="160">
        <v>0</v>
      </c>
      <c r="D290" s="160">
        <v>0</v>
      </c>
      <c r="E290" s="160">
        <v>0</v>
      </c>
      <c r="F290" s="160">
        <v>0</v>
      </c>
      <c r="G290" s="160">
        <v>0</v>
      </c>
      <c r="H290" s="160">
        <v>0</v>
      </c>
      <c r="I290" s="160">
        <v>0</v>
      </c>
      <c r="J290" s="160">
        <v>0</v>
      </c>
      <c r="K290" s="160">
        <v>0</v>
      </c>
      <c r="L290" s="160">
        <v>0</v>
      </c>
      <c r="M290" s="160">
        <v>0</v>
      </c>
      <c r="N290" s="160">
        <v>0</v>
      </c>
      <c r="O290" s="160">
        <v>0</v>
      </c>
      <c r="Q290" s="73">
        <v>5</v>
      </c>
      <c r="R290" s="20" t="s">
        <v>1156</v>
      </c>
      <c r="S290" s="20" t="s">
        <v>1210</v>
      </c>
      <c r="U290" s="74">
        <f t="shared" si="170"/>
        <v>0</v>
      </c>
      <c r="V290" s="74">
        <f t="shared" si="171"/>
        <v>0</v>
      </c>
      <c r="W290" s="74">
        <f t="shared" si="172"/>
        <v>0</v>
      </c>
      <c r="X290" s="74">
        <f t="shared" si="173"/>
        <v>0</v>
      </c>
      <c r="Y290" s="74">
        <f t="shared" si="174"/>
        <v>0</v>
      </c>
      <c r="Z290" s="74">
        <f t="shared" si="175"/>
        <v>0</v>
      </c>
      <c r="AA290" s="74">
        <f t="shared" si="176"/>
        <v>0</v>
      </c>
      <c r="AB290" s="74">
        <f t="shared" si="177"/>
        <v>0</v>
      </c>
      <c r="AC290" s="74">
        <f t="shared" si="178"/>
        <v>0</v>
      </c>
      <c r="AD290" s="74">
        <f t="shared" si="179"/>
        <v>0</v>
      </c>
      <c r="AE290" s="74">
        <f t="shared" si="180"/>
        <v>0</v>
      </c>
      <c r="AF290" s="74">
        <f t="shared" si="181"/>
        <v>0</v>
      </c>
      <c r="AG290" s="74">
        <f t="shared" si="182"/>
        <v>0</v>
      </c>
      <c r="AH290" s="6" t="s">
        <v>55</v>
      </c>
    </row>
    <row r="291" spans="1:34">
      <c r="A291" s="159" t="s">
        <v>1885</v>
      </c>
      <c r="B291" s="155" t="s">
        <v>1886</v>
      </c>
      <c r="C291" s="160">
        <v>0</v>
      </c>
      <c r="D291" s="160">
        <v>0</v>
      </c>
      <c r="E291" s="160">
        <v>0</v>
      </c>
      <c r="F291" s="160">
        <v>0</v>
      </c>
      <c r="G291" s="160">
        <v>0</v>
      </c>
      <c r="H291" s="160">
        <v>0</v>
      </c>
      <c r="I291" s="160">
        <v>0</v>
      </c>
      <c r="J291" s="160">
        <v>0</v>
      </c>
      <c r="K291" s="160">
        <v>0</v>
      </c>
      <c r="L291" s="160">
        <v>0</v>
      </c>
      <c r="M291" s="160">
        <v>0</v>
      </c>
      <c r="N291" s="160">
        <v>0</v>
      </c>
      <c r="O291" s="160">
        <v>0</v>
      </c>
      <c r="Q291" s="73">
        <v>5</v>
      </c>
      <c r="R291" s="20" t="s">
        <v>1156</v>
      </c>
      <c r="S291" s="20" t="s">
        <v>1210</v>
      </c>
      <c r="U291" s="74">
        <f t="shared" si="170"/>
        <v>0</v>
      </c>
      <c r="V291" s="74">
        <f t="shared" si="171"/>
        <v>0</v>
      </c>
      <c r="W291" s="74">
        <f t="shared" si="172"/>
        <v>0</v>
      </c>
      <c r="X291" s="74">
        <f t="shared" si="173"/>
        <v>0</v>
      </c>
      <c r="Y291" s="74">
        <f t="shared" si="174"/>
        <v>0</v>
      </c>
      <c r="Z291" s="74">
        <f t="shared" si="175"/>
        <v>0</v>
      </c>
      <c r="AA291" s="74">
        <f t="shared" si="176"/>
        <v>0</v>
      </c>
      <c r="AB291" s="74">
        <f t="shared" si="177"/>
        <v>0</v>
      </c>
      <c r="AC291" s="74">
        <f t="shared" si="178"/>
        <v>0</v>
      </c>
      <c r="AD291" s="74">
        <f t="shared" si="179"/>
        <v>0</v>
      </c>
      <c r="AE291" s="74">
        <f t="shared" si="180"/>
        <v>0</v>
      </c>
      <c r="AF291" s="74">
        <f t="shared" si="181"/>
        <v>0</v>
      </c>
      <c r="AG291" s="74">
        <f t="shared" si="182"/>
        <v>0</v>
      </c>
      <c r="AH291" s="6" t="s">
        <v>55</v>
      </c>
    </row>
    <row r="292" spans="1:34">
      <c r="A292" s="159" t="s">
        <v>1887</v>
      </c>
      <c r="B292" s="155" t="s">
        <v>1888</v>
      </c>
      <c r="C292" s="160">
        <v>0</v>
      </c>
      <c r="D292" s="160">
        <v>0</v>
      </c>
      <c r="E292" s="160">
        <v>0</v>
      </c>
      <c r="F292" s="160">
        <v>0</v>
      </c>
      <c r="G292" s="160">
        <v>0</v>
      </c>
      <c r="H292" s="160">
        <v>0</v>
      </c>
      <c r="I292" s="160">
        <v>0</v>
      </c>
      <c r="J292" s="160">
        <v>0</v>
      </c>
      <c r="K292" s="160">
        <v>0</v>
      </c>
      <c r="L292" s="160">
        <v>0</v>
      </c>
      <c r="M292" s="160">
        <v>0</v>
      </c>
      <c r="N292" s="160">
        <v>0</v>
      </c>
      <c r="O292" s="160">
        <v>0</v>
      </c>
      <c r="Q292" s="73">
        <v>5</v>
      </c>
      <c r="R292" s="20" t="s">
        <v>1156</v>
      </c>
      <c r="S292" s="20" t="s">
        <v>1210</v>
      </c>
      <c r="U292" s="74">
        <f t="shared" si="170"/>
        <v>0</v>
      </c>
      <c r="V292" s="74">
        <f t="shared" si="171"/>
        <v>0</v>
      </c>
      <c r="W292" s="74">
        <f t="shared" si="172"/>
        <v>0</v>
      </c>
      <c r="X292" s="74">
        <f t="shared" si="173"/>
        <v>0</v>
      </c>
      <c r="Y292" s="74">
        <f t="shared" si="174"/>
        <v>0</v>
      </c>
      <c r="Z292" s="74">
        <f t="shared" si="175"/>
        <v>0</v>
      </c>
      <c r="AA292" s="74">
        <f t="shared" si="176"/>
        <v>0</v>
      </c>
      <c r="AB292" s="74">
        <f t="shared" si="177"/>
        <v>0</v>
      </c>
      <c r="AC292" s="74">
        <f t="shared" si="178"/>
        <v>0</v>
      </c>
      <c r="AD292" s="74">
        <f t="shared" si="179"/>
        <v>0</v>
      </c>
      <c r="AE292" s="74">
        <f t="shared" si="180"/>
        <v>0</v>
      </c>
      <c r="AF292" s="74">
        <f t="shared" si="181"/>
        <v>0</v>
      </c>
      <c r="AG292" s="74">
        <f t="shared" si="182"/>
        <v>0</v>
      </c>
      <c r="AH292" s="6" t="s">
        <v>55</v>
      </c>
    </row>
    <row r="293" spans="1:34">
      <c r="A293" s="159" t="s">
        <v>1889</v>
      </c>
      <c r="B293" s="155" t="s">
        <v>1890</v>
      </c>
      <c r="C293" s="160">
        <v>0</v>
      </c>
      <c r="D293" s="160">
        <v>0</v>
      </c>
      <c r="E293" s="160">
        <v>0</v>
      </c>
      <c r="F293" s="160">
        <v>0</v>
      </c>
      <c r="G293" s="160">
        <v>0</v>
      </c>
      <c r="H293" s="160">
        <v>0</v>
      </c>
      <c r="I293" s="160">
        <v>0</v>
      </c>
      <c r="J293" s="160">
        <v>0</v>
      </c>
      <c r="K293" s="160">
        <v>0</v>
      </c>
      <c r="L293" s="160">
        <v>0</v>
      </c>
      <c r="M293" s="160">
        <v>0</v>
      </c>
      <c r="N293" s="160">
        <v>0</v>
      </c>
      <c r="O293" s="160">
        <v>0</v>
      </c>
      <c r="Q293" s="73">
        <v>5</v>
      </c>
      <c r="R293" s="20" t="s">
        <v>1156</v>
      </c>
      <c r="S293" s="20" t="s">
        <v>1210</v>
      </c>
      <c r="U293" s="74">
        <f t="shared" si="170"/>
        <v>0</v>
      </c>
      <c r="V293" s="74">
        <f t="shared" si="171"/>
        <v>0</v>
      </c>
      <c r="W293" s="74">
        <f t="shared" si="172"/>
        <v>0</v>
      </c>
      <c r="X293" s="74">
        <f t="shared" si="173"/>
        <v>0</v>
      </c>
      <c r="Y293" s="74">
        <f t="shared" si="174"/>
        <v>0</v>
      </c>
      <c r="Z293" s="74">
        <f t="shared" si="175"/>
        <v>0</v>
      </c>
      <c r="AA293" s="74">
        <f t="shared" si="176"/>
        <v>0</v>
      </c>
      <c r="AB293" s="74">
        <f t="shared" si="177"/>
        <v>0</v>
      </c>
      <c r="AC293" s="74">
        <f t="shared" si="178"/>
        <v>0</v>
      </c>
      <c r="AD293" s="74">
        <f t="shared" si="179"/>
        <v>0</v>
      </c>
      <c r="AE293" s="74">
        <f t="shared" si="180"/>
        <v>0</v>
      </c>
      <c r="AF293" s="74">
        <f t="shared" si="181"/>
        <v>0</v>
      </c>
      <c r="AG293" s="74">
        <f t="shared" si="182"/>
        <v>0</v>
      </c>
      <c r="AH293" s="6" t="s">
        <v>55</v>
      </c>
    </row>
    <row r="294" spans="1:34">
      <c r="B294" s="157" t="s">
        <v>55</v>
      </c>
      <c r="C294" s="161">
        <v>0</v>
      </c>
      <c r="D294" s="161">
        <v>0</v>
      </c>
      <c r="E294" s="161">
        <v>0</v>
      </c>
      <c r="F294" s="161">
        <v>0</v>
      </c>
      <c r="G294" s="161">
        <v>0</v>
      </c>
      <c r="H294" s="161">
        <v>0</v>
      </c>
      <c r="I294" s="161">
        <v>0</v>
      </c>
      <c r="J294" s="161">
        <v>0</v>
      </c>
      <c r="K294" s="161">
        <v>0</v>
      </c>
      <c r="L294" s="161">
        <v>2532.9699999999998</v>
      </c>
      <c r="M294" s="161">
        <v>3936.24</v>
      </c>
      <c r="N294" s="161">
        <v>3148.46</v>
      </c>
      <c r="O294" s="161">
        <v>9617.67</v>
      </c>
      <c r="Q294" s="73">
        <v>5</v>
      </c>
      <c r="R294" s="20" t="s">
        <v>1156</v>
      </c>
      <c r="S294" s="20" t="s">
        <v>1210</v>
      </c>
      <c r="U294" s="74">
        <f t="shared" si="170"/>
        <v>0</v>
      </c>
      <c r="V294" s="74">
        <f t="shared" si="171"/>
        <v>0</v>
      </c>
      <c r="W294" s="74">
        <f t="shared" si="172"/>
        <v>0</v>
      </c>
      <c r="X294" s="74">
        <f t="shared" si="173"/>
        <v>0</v>
      </c>
      <c r="Y294" s="74">
        <f t="shared" si="174"/>
        <v>0</v>
      </c>
      <c r="Z294" s="74">
        <f t="shared" si="175"/>
        <v>0</v>
      </c>
      <c r="AA294" s="74">
        <f t="shared" si="176"/>
        <v>0</v>
      </c>
      <c r="AB294" s="74">
        <f t="shared" si="177"/>
        <v>0</v>
      </c>
      <c r="AC294" s="74">
        <f t="shared" si="178"/>
        <v>0</v>
      </c>
      <c r="AD294" s="74">
        <f t="shared" si="179"/>
        <v>-2532.9699999999998</v>
      </c>
      <c r="AE294" s="74">
        <f t="shared" si="180"/>
        <v>-3936.24</v>
      </c>
      <c r="AF294" s="74">
        <f t="shared" si="181"/>
        <v>-3148.46</v>
      </c>
      <c r="AG294" s="74">
        <f t="shared" si="182"/>
        <v>-9617.67</v>
      </c>
    </row>
    <row r="295" spans="1:34">
      <c r="Q295" s="73">
        <v>5</v>
      </c>
      <c r="R295" s="20" t="s">
        <v>1156</v>
      </c>
      <c r="S295" s="20" t="s">
        <v>1210</v>
      </c>
      <c r="U295" s="74">
        <f t="shared" si="170"/>
        <v>0</v>
      </c>
      <c r="V295" s="74">
        <f t="shared" si="171"/>
        <v>0</v>
      </c>
      <c r="W295" s="74">
        <f t="shared" si="172"/>
        <v>0</v>
      </c>
      <c r="X295" s="74">
        <f t="shared" si="173"/>
        <v>0</v>
      </c>
      <c r="Y295" s="74">
        <f t="shared" si="174"/>
        <v>0</v>
      </c>
      <c r="Z295" s="74">
        <f t="shared" si="175"/>
        <v>0</v>
      </c>
      <c r="AA295" s="74">
        <f t="shared" si="176"/>
        <v>0</v>
      </c>
      <c r="AB295" s="74">
        <f t="shared" si="177"/>
        <v>0</v>
      </c>
      <c r="AC295" s="74">
        <f t="shared" si="178"/>
        <v>0</v>
      </c>
      <c r="AD295" s="74">
        <f t="shared" si="179"/>
        <v>0</v>
      </c>
      <c r="AE295" s="74">
        <f t="shared" si="180"/>
        <v>0</v>
      </c>
      <c r="AF295" s="74">
        <f t="shared" si="181"/>
        <v>0</v>
      </c>
      <c r="AG295" s="74">
        <f t="shared" si="182"/>
        <v>0</v>
      </c>
    </row>
    <row r="296" spans="1:34">
      <c r="A296" s="158" t="s">
        <v>1891</v>
      </c>
      <c r="B296" s="158"/>
      <c r="C296" s="158"/>
      <c r="D296" s="158"/>
      <c r="E296" s="158"/>
      <c r="F296" s="158"/>
      <c r="G296" s="158"/>
      <c r="H296" s="158"/>
      <c r="I296" s="158"/>
      <c r="J296" s="158"/>
      <c r="K296" s="158"/>
      <c r="L296" s="158"/>
      <c r="M296" s="158"/>
      <c r="N296" s="158"/>
      <c r="O296" s="158"/>
      <c r="Q296" s="73">
        <v>5</v>
      </c>
      <c r="R296" s="20" t="s">
        <v>1156</v>
      </c>
      <c r="S296" s="20" t="s">
        <v>1210</v>
      </c>
      <c r="U296" s="74">
        <f t="shared" si="170"/>
        <v>0</v>
      </c>
      <c r="V296" s="74">
        <f t="shared" si="171"/>
        <v>0</v>
      </c>
      <c r="W296" s="74">
        <f t="shared" si="172"/>
        <v>0</v>
      </c>
      <c r="X296" s="74">
        <f t="shared" si="173"/>
        <v>0</v>
      </c>
      <c r="Y296" s="74">
        <f t="shared" si="174"/>
        <v>0</v>
      </c>
      <c r="Z296" s="74">
        <f t="shared" si="175"/>
        <v>0</v>
      </c>
      <c r="AA296" s="74">
        <f t="shared" si="176"/>
        <v>0</v>
      </c>
      <c r="AB296" s="74">
        <f t="shared" si="177"/>
        <v>0</v>
      </c>
      <c r="AC296" s="74">
        <f t="shared" si="178"/>
        <v>0</v>
      </c>
      <c r="AD296" s="74">
        <f t="shared" si="179"/>
        <v>0</v>
      </c>
      <c r="AE296" s="74">
        <f t="shared" si="180"/>
        <v>0</v>
      </c>
      <c r="AF296" s="74">
        <f t="shared" si="181"/>
        <v>0</v>
      </c>
      <c r="AG296" s="74">
        <f t="shared" si="182"/>
        <v>0</v>
      </c>
    </row>
    <row r="297" spans="1:34">
      <c r="A297" s="159" t="s">
        <v>1149</v>
      </c>
      <c r="B297" s="155" t="s">
        <v>1892</v>
      </c>
      <c r="C297" s="160">
        <v>0</v>
      </c>
      <c r="D297" s="160">
        <v>0</v>
      </c>
      <c r="E297" s="160">
        <v>0</v>
      </c>
      <c r="F297" s="160">
        <v>0</v>
      </c>
      <c r="G297" s="160">
        <v>0</v>
      </c>
      <c r="H297" s="160">
        <v>0</v>
      </c>
      <c r="I297" s="160">
        <v>0</v>
      </c>
      <c r="J297" s="160">
        <v>0</v>
      </c>
      <c r="K297" s="160">
        <v>0</v>
      </c>
      <c r="L297" s="160">
        <v>0</v>
      </c>
      <c r="M297" s="160">
        <v>0</v>
      </c>
      <c r="N297" s="160">
        <v>0</v>
      </c>
      <c r="O297" s="160">
        <v>0</v>
      </c>
      <c r="Q297" s="73">
        <v>5</v>
      </c>
      <c r="R297" s="20" t="s">
        <v>1156</v>
      </c>
      <c r="S297" s="20" t="s">
        <v>1210</v>
      </c>
      <c r="U297" s="74">
        <f t="shared" si="170"/>
        <v>0</v>
      </c>
      <c r="V297" s="74">
        <f t="shared" si="171"/>
        <v>0</v>
      </c>
      <c r="W297" s="74">
        <f t="shared" si="172"/>
        <v>0</v>
      </c>
      <c r="X297" s="74">
        <f t="shared" si="173"/>
        <v>0</v>
      </c>
      <c r="Y297" s="74">
        <f t="shared" si="174"/>
        <v>0</v>
      </c>
      <c r="Z297" s="74">
        <f t="shared" si="175"/>
        <v>0</v>
      </c>
      <c r="AA297" s="74">
        <f t="shared" si="176"/>
        <v>0</v>
      </c>
      <c r="AB297" s="74">
        <f t="shared" si="177"/>
        <v>0</v>
      </c>
      <c r="AC297" s="74">
        <f t="shared" si="178"/>
        <v>0</v>
      </c>
      <c r="AD297" s="74">
        <f t="shared" si="179"/>
        <v>0</v>
      </c>
      <c r="AE297" s="74">
        <f t="shared" si="180"/>
        <v>0</v>
      </c>
      <c r="AF297" s="74">
        <f t="shared" si="181"/>
        <v>0</v>
      </c>
      <c r="AG297" s="74">
        <f t="shared" si="182"/>
        <v>0</v>
      </c>
      <c r="AH297" s="6" t="s">
        <v>54</v>
      </c>
    </row>
    <row r="298" spans="1:34">
      <c r="A298" s="159" t="s">
        <v>1893</v>
      </c>
      <c r="B298" s="155" t="s">
        <v>1894</v>
      </c>
      <c r="C298" s="160">
        <v>0</v>
      </c>
      <c r="D298" s="160">
        <v>0</v>
      </c>
      <c r="E298" s="160">
        <v>0</v>
      </c>
      <c r="F298" s="160">
        <v>0</v>
      </c>
      <c r="G298" s="160">
        <v>0</v>
      </c>
      <c r="H298" s="160">
        <v>0</v>
      </c>
      <c r="I298" s="160">
        <v>0</v>
      </c>
      <c r="J298" s="160">
        <v>0</v>
      </c>
      <c r="K298" s="160">
        <v>0</v>
      </c>
      <c r="L298" s="160">
        <v>0</v>
      </c>
      <c r="M298" s="160">
        <v>0</v>
      </c>
      <c r="N298" s="160">
        <v>0</v>
      </c>
      <c r="O298" s="160">
        <v>0</v>
      </c>
      <c r="Q298" s="73">
        <v>5</v>
      </c>
      <c r="R298" s="20" t="s">
        <v>1156</v>
      </c>
      <c r="S298" s="20" t="s">
        <v>1210</v>
      </c>
      <c r="U298" s="74">
        <f t="shared" si="170"/>
        <v>0</v>
      </c>
      <c r="V298" s="74">
        <f t="shared" si="171"/>
        <v>0</v>
      </c>
      <c r="W298" s="74">
        <f t="shared" si="172"/>
        <v>0</v>
      </c>
      <c r="X298" s="74">
        <f t="shared" si="173"/>
        <v>0</v>
      </c>
      <c r="Y298" s="74">
        <f t="shared" si="174"/>
        <v>0</v>
      </c>
      <c r="Z298" s="74">
        <f t="shared" si="175"/>
        <v>0</v>
      </c>
      <c r="AA298" s="74">
        <f t="shared" si="176"/>
        <v>0</v>
      </c>
      <c r="AB298" s="74">
        <f t="shared" si="177"/>
        <v>0</v>
      </c>
      <c r="AC298" s="74">
        <f t="shared" si="178"/>
        <v>0</v>
      </c>
      <c r="AD298" s="74">
        <f t="shared" si="179"/>
        <v>0</v>
      </c>
      <c r="AE298" s="74">
        <f t="shared" si="180"/>
        <v>0</v>
      </c>
      <c r="AF298" s="74">
        <f t="shared" si="181"/>
        <v>0</v>
      </c>
      <c r="AG298" s="74">
        <f t="shared" si="182"/>
        <v>0</v>
      </c>
      <c r="AH298" s="6" t="s">
        <v>54</v>
      </c>
    </row>
    <row r="299" spans="1:34">
      <c r="A299" s="159" t="s">
        <v>1895</v>
      </c>
      <c r="B299" s="155" t="s">
        <v>1896</v>
      </c>
      <c r="C299" s="160">
        <v>0</v>
      </c>
      <c r="D299" s="160">
        <v>0</v>
      </c>
      <c r="E299" s="160">
        <v>0</v>
      </c>
      <c r="F299" s="160">
        <v>0</v>
      </c>
      <c r="G299" s="160">
        <v>0</v>
      </c>
      <c r="H299" s="160">
        <v>0</v>
      </c>
      <c r="I299" s="160">
        <v>0</v>
      </c>
      <c r="J299" s="160">
        <v>0</v>
      </c>
      <c r="K299" s="160">
        <v>0</v>
      </c>
      <c r="L299" s="160">
        <v>0</v>
      </c>
      <c r="M299" s="160">
        <v>0</v>
      </c>
      <c r="N299" s="160">
        <v>255</v>
      </c>
      <c r="O299" s="160">
        <v>255</v>
      </c>
      <c r="Q299" s="73">
        <v>5</v>
      </c>
      <c r="R299" s="20" t="s">
        <v>1156</v>
      </c>
      <c r="S299" s="20" t="s">
        <v>1210</v>
      </c>
      <c r="U299" s="74">
        <f t="shared" si="170"/>
        <v>0</v>
      </c>
      <c r="V299" s="74">
        <f t="shared" si="171"/>
        <v>0</v>
      </c>
      <c r="W299" s="74">
        <f t="shared" si="172"/>
        <v>0</v>
      </c>
      <c r="X299" s="74">
        <f t="shared" si="173"/>
        <v>0</v>
      </c>
      <c r="Y299" s="74">
        <f t="shared" si="174"/>
        <v>0</v>
      </c>
      <c r="Z299" s="74">
        <f t="shared" si="175"/>
        <v>0</v>
      </c>
      <c r="AA299" s="74">
        <f t="shared" si="176"/>
        <v>0</v>
      </c>
      <c r="AB299" s="74">
        <f t="shared" si="177"/>
        <v>0</v>
      </c>
      <c r="AC299" s="74">
        <f t="shared" si="178"/>
        <v>0</v>
      </c>
      <c r="AD299" s="74">
        <f t="shared" si="179"/>
        <v>0</v>
      </c>
      <c r="AE299" s="74">
        <f t="shared" si="180"/>
        <v>0</v>
      </c>
      <c r="AF299" s="74">
        <f t="shared" si="181"/>
        <v>-255</v>
      </c>
      <c r="AG299" s="74">
        <f t="shared" si="182"/>
        <v>-255</v>
      </c>
      <c r="AH299" s="6" t="s">
        <v>54</v>
      </c>
    </row>
    <row r="300" spans="1:34">
      <c r="A300" s="159" t="s">
        <v>1897</v>
      </c>
      <c r="B300" s="155" t="s">
        <v>1898</v>
      </c>
      <c r="C300" s="160">
        <v>0</v>
      </c>
      <c r="D300" s="160">
        <v>0</v>
      </c>
      <c r="E300" s="160">
        <v>0</v>
      </c>
      <c r="F300" s="160">
        <v>0</v>
      </c>
      <c r="G300" s="160">
        <v>0</v>
      </c>
      <c r="H300" s="160">
        <v>0</v>
      </c>
      <c r="I300" s="160">
        <v>0</v>
      </c>
      <c r="J300" s="160">
        <v>0</v>
      </c>
      <c r="K300" s="160">
        <v>0</v>
      </c>
      <c r="L300" s="160">
        <v>0</v>
      </c>
      <c r="M300" s="160">
        <v>0</v>
      </c>
      <c r="N300" s="160">
        <v>0</v>
      </c>
      <c r="O300" s="160">
        <v>0</v>
      </c>
      <c r="Q300" s="75">
        <v>5</v>
      </c>
      <c r="R300" s="76" t="str">
        <f>R299</f>
        <v>Tides on Westcreek</v>
      </c>
      <c r="S300" s="76" t="str">
        <f>S299</f>
        <v>TOW</v>
      </c>
      <c r="T300" s="75">
        <f>T299</f>
        <v>0</v>
      </c>
      <c r="U300" s="77">
        <f t="shared" ref="U300:AG300" si="183">SUM(U264:U299)</f>
        <v>0</v>
      </c>
      <c r="V300" s="77">
        <f t="shared" si="183"/>
        <v>0</v>
      </c>
      <c r="W300" s="77">
        <f t="shared" si="183"/>
        <v>0</v>
      </c>
      <c r="X300" s="77">
        <f t="shared" si="183"/>
        <v>0</v>
      </c>
      <c r="Y300" s="77">
        <f t="shared" si="183"/>
        <v>0</v>
      </c>
      <c r="Z300" s="77">
        <f t="shared" si="183"/>
        <v>0</v>
      </c>
      <c r="AA300" s="77">
        <f t="shared" si="183"/>
        <v>0</v>
      </c>
      <c r="AB300" s="77">
        <f t="shared" si="183"/>
        <v>0</v>
      </c>
      <c r="AC300" s="77">
        <f t="shared" si="183"/>
        <v>0</v>
      </c>
      <c r="AD300" s="77">
        <f t="shared" si="183"/>
        <v>-4749.87</v>
      </c>
      <c r="AE300" s="77">
        <f t="shared" si="183"/>
        <v>-6369.75</v>
      </c>
      <c r="AF300" s="77">
        <f t="shared" si="183"/>
        <v>-6027.14</v>
      </c>
      <c r="AG300" s="77">
        <f t="shared" si="183"/>
        <v>-17146.760000000002</v>
      </c>
      <c r="AH300" s="6" t="s">
        <v>54</v>
      </c>
    </row>
    <row r="301" spans="1:34">
      <c r="A301" s="159" t="s">
        <v>1899</v>
      </c>
      <c r="B301" s="155" t="s">
        <v>1900</v>
      </c>
      <c r="C301" s="160">
        <v>0</v>
      </c>
      <c r="D301" s="160">
        <v>0</v>
      </c>
      <c r="E301" s="160">
        <v>0</v>
      </c>
      <c r="F301" s="160">
        <v>0</v>
      </c>
      <c r="G301" s="160">
        <v>0</v>
      </c>
      <c r="H301" s="160">
        <v>0</v>
      </c>
      <c r="I301" s="160">
        <v>0</v>
      </c>
      <c r="J301" s="160">
        <v>0</v>
      </c>
      <c r="K301" s="160">
        <v>0</v>
      </c>
      <c r="L301" s="160">
        <v>0</v>
      </c>
      <c r="M301" s="160">
        <v>0</v>
      </c>
      <c r="N301" s="160">
        <v>0</v>
      </c>
      <c r="O301" s="160">
        <v>0</v>
      </c>
      <c r="AH301" s="6" t="s">
        <v>54</v>
      </c>
    </row>
    <row r="302" spans="1:34">
      <c r="A302" s="159" t="s">
        <v>1901</v>
      </c>
      <c r="B302" s="155" t="s">
        <v>1902</v>
      </c>
      <c r="C302" s="160">
        <v>0</v>
      </c>
      <c r="D302" s="160">
        <v>0</v>
      </c>
      <c r="E302" s="160">
        <v>0</v>
      </c>
      <c r="F302" s="160">
        <v>0</v>
      </c>
      <c r="G302" s="160">
        <v>0</v>
      </c>
      <c r="H302" s="160">
        <v>0</v>
      </c>
      <c r="I302" s="160">
        <v>0</v>
      </c>
      <c r="J302" s="160">
        <v>0</v>
      </c>
      <c r="K302" s="160">
        <v>0</v>
      </c>
      <c r="L302" s="160">
        <v>0</v>
      </c>
      <c r="M302" s="160">
        <v>0</v>
      </c>
      <c r="N302" s="160">
        <v>0</v>
      </c>
      <c r="O302" s="160">
        <v>0</v>
      </c>
      <c r="AH302" s="6" t="s">
        <v>54</v>
      </c>
    </row>
    <row r="303" spans="1:34">
      <c r="A303" s="159" t="s">
        <v>1150</v>
      </c>
      <c r="B303" s="155" t="s">
        <v>1903</v>
      </c>
      <c r="C303" s="160">
        <v>0</v>
      </c>
      <c r="D303" s="160">
        <v>0</v>
      </c>
      <c r="E303" s="160">
        <v>0</v>
      </c>
      <c r="F303" s="160">
        <v>0</v>
      </c>
      <c r="G303" s="160">
        <v>0</v>
      </c>
      <c r="H303" s="160">
        <v>0</v>
      </c>
      <c r="I303" s="160">
        <v>0</v>
      </c>
      <c r="J303" s="160">
        <v>0</v>
      </c>
      <c r="K303" s="160">
        <v>0</v>
      </c>
      <c r="L303" s="160">
        <v>55</v>
      </c>
      <c r="M303" s="160">
        <v>55</v>
      </c>
      <c r="N303" s="160">
        <v>0</v>
      </c>
      <c r="O303" s="160">
        <v>110</v>
      </c>
      <c r="Q303" s="73">
        <v>5</v>
      </c>
      <c r="R303" s="20" t="s">
        <v>1156</v>
      </c>
      <c r="S303" s="20" t="s">
        <v>1210</v>
      </c>
      <c r="U303" s="74">
        <f>IF(5 = Q303, C303 * -1, C303)</f>
        <v>0</v>
      </c>
      <c r="V303" s="74">
        <f>IF(5 = Q303, D303 * -1, D303)</f>
        <v>0</v>
      </c>
      <c r="W303" s="74">
        <f>IF(5 = Q303, E303 * -1, E303)</f>
        <v>0</v>
      </c>
      <c r="X303" s="74">
        <f>IF(5 = Q303, F303 * -1, F303)</f>
        <v>0</v>
      </c>
      <c r="Y303" s="74">
        <f>IF(5 = Q303, G303 * -1, G303)</f>
        <v>0</v>
      </c>
      <c r="Z303" s="74">
        <f>IF(5 = Q303, H303 * -1, H303)</f>
        <v>0</v>
      </c>
      <c r="AA303" s="74">
        <f>IF(5 = Q303, I303 * -1, I303)</f>
        <v>0</v>
      </c>
      <c r="AB303" s="74">
        <f>IF(5 = Q303, J303 * -1, J303)</f>
        <v>0</v>
      </c>
      <c r="AC303" s="74">
        <f>IF(5 = Q303, K303 * -1, K303)</f>
        <v>0</v>
      </c>
      <c r="AD303" s="74">
        <f>IF(5 = Q303, L303 * -1, L303)</f>
        <v>-55</v>
      </c>
      <c r="AE303" s="74">
        <f>IF(5 = Q303, M303 * -1, M303)</f>
        <v>-55</v>
      </c>
      <c r="AF303" s="74">
        <f>IF(5 = Q303, N303 * -1, N303)</f>
        <v>0</v>
      </c>
      <c r="AG303" s="74">
        <f>IF(5 = Q303, O303 * -1, O303)</f>
        <v>-110</v>
      </c>
      <c r="AH303" s="6" t="s">
        <v>54</v>
      </c>
    </row>
    <row r="304" spans="1:34">
      <c r="A304" s="159" t="s">
        <v>1904</v>
      </c>
      <c r="B304" s="155" t="s">
        <v>1905</v>
      </c>
      <c r="C304" s="160">
        <v>0</v>
      </c>
      <c r="D304" s="160">
        <v>0</v>
      </c>
      <c r="E304" s="160">
        <v>0</v>
      </c>
      <c r="F304" s="160">
        <v>0</v>
      </c>
      <c r="G304" s="160">
        <v>0</v>
      </c>
      <c r="H304" s="160">
        <v>0</v>
      </c>
      <c r="I304" s="160">
        <v>0</v>
      </c>
      <c r="J304" s="160">
        <v>0</v>
      </c>
      <c r="K304" s="160">
        <v>0</v>
      </c>
      <c r="L304" s="160">
        <v>880</v>
      </c>
      <c r="M304" s="160">
        <v>706.44</v>
      </c>
      <c r="N304" s="160">
        <v>673.22</v>
      </c>
      <c r="O304" s="160">
        <v>2259.66</v>
      </c>
      <c r="Q304" s="73">
        <v>5</v>
      </c>
      <c r="R304" s="20" t="s">
        <v>1156</v>
      </c>
      <c r="S304" s="20" t="s">
        <v>1210</v>
      </c>
      <c r="U304" s="74">
        <f>IF(5 = Q304, C304 * -1, C304)</f>
        <v>0</v>
      </c>
      <c r="V304" s="74">
        <f>IF(5 = Q304, D304 * -1, D304)</f>
        <v>0</v>
      </c>
      <c r="W304" s="74">
        <f>IF(5 = Q304, E304 * -1, E304)</f>
        <v>0</v>
      </c>
      <c r="X304" s="74">
        <f>IF(5 = Q304, F304 * -1, F304)</f>
        <v>0</v>
      </c>
      <c r="Y304" s="74">
        <f>IF(5 = Q304, G304 * -1, G304)</f>
        <v>0</v>
      </c>
      <c r="Z304" s="74">
        <f>IF(5 = Q304, H304 * -1, H304)</f>
        <v>0</v>
      </c>
      <c r="AA304" s="74">
        <f>IF(5 = Q304, I304 * -1, I304)</f>
        <v>0</v>
      </c>
      <c r="AB304" s="74">
        <f>IF(5 = Q304, J304 * -1, J304)</f>
        <v>0</v>
      </c>
      <c r="AC304" s="74">
        <f>IF(5 = Q304, K304 * -1, K304)</f>
        <v>0</v>
      </c>
      <c r="AD304" s="74">
        <f>IF(5 = Q304, L304 * -1, L304)</f>
        <v>-880</v>
      </c>
      <c r="AE304" s="74">
        <f>IF(5 = Q304, M304 * -1, M304)</f>
        <v>-706.44</v>
      </c>
      <c r="AF304" s="74">
        <f>IF(5 = Q304, N304 * -1, N304)</f>
        <v>-673.22</v>
      </c>
      <c r="AG304" s="74">
        <f>IF(5 = Q304, O304 * -1, O304)</f>
        <v>-2259.66</v>
      </c>
      <c r="AH304" s="6" t="s">
        <v>54</v>
      </c>
    </row>
    <row r="305" spans="1:34">
      <c r="A305" s="159" t="s">
        <v>1906</v>
      </c>
      <c r="B305" s="155" t="s">
        <v>1907</v>
      </c>
      <c r="C305" s="160">
        <v>0</v>
      </c>
      <c r="D305" s="160">
        <v>0</v>
      </c>
      <c r="E305" s="160">
        <v>0</v>
      </c>
      <c r="F305" s="160">
        <v>0</v>
      </c>
      <c r="G305" s="160">
        <v>0</v>
      </c>
      <c r="H305" s="160">
        <v>0</v>
      </c>
      <c r="I305" s="160">
        <v>0</v>
      </c>
      <c r="J305" s="160">
        <v>0</v>
      </c>
      <c r="K305" s="160">
        <v>0</v>
      </c>
      <c r="L305" s="160">
        <v>575</v>
      </c>
      <c r="M305" s="160">
        <v>595</v>
      </c>
      <c r="N305" s="160">
        <v>161.18</v>
      </c>
      <c r="O305" s="160">
        <v>1331.18</v>
      </c>
      <c r="Q305" s="73">
        <v>5</v>
      </c>
      <c r="R305" s="20" t="s">
        <v>1156</v>
      </c>
      <c r="S305" s="20" t="s">
        <v>1210</v>
      </c>
      <c r="U305" s="74">
        <f>IF(5 = Q305, C305 * -1, C305)</f>
        <v>0</v>
      </c>
      <c r="V305" s="74">
        <f>IF(5 = Q305, D305 * -1, D305)</f>
        <v>0</v>
      </c>
      <c r="W305" s="74">
        <f>IF(5 = Q305, E305 * -1, E305)</f>
        <v>0</v>
      </c>
      <c r="X305" s="74">
        <f>IF(5 = Q305, F305 * -1, F305)</f>
        <v>0</v>
      </c>
      <c r="Y305" s="74">
        <f>IF(5 = Q305, G305 * -1, G305)</f>
        <v>0</v>
      </c>
      <c r="Z305" s="74">
        <f>IF(5 = Q305, H305 * -1, H305)</f>
        <v>0</v>
      </c>
      <c r="AA305" s="74">
        <f>IF(5 = Q305, I305 * -1, I305)</f>
        <v>0</v>
      </c>
      <c r="AB305" s="74">
        <f>IF(5 = Q305, J305 * -1, J305)</f>
        <v>0</v>
      </c>
      <c r="AC305" s="74">
        <f>IF(5 = Q305, K305 * -1, K305)</f>
        <v>0</v>
      </c>
      <c r="AD305" s="74">
        <f>IF(5 = Q305, L305 * -1, L305)</f>
        <v>-575</v>
      </c>
      <c r="AE305" s="74">
        <f>IF(5 = Q305, M305 * -1, M305)</f>
        <v>-595</v>
      </c>
      <c r="AF305" s="74">
        <f>IF(5 = Q305, N305 * -1, N305)</f>
        <v>-161.18</v>
      </c>
      <c r="AG305" s="74">
        <f>IF(5 = Q305, O305 * -1, O305)</f>
        <v>-1331.18</v>
      </c>
      <c r="AH305" s="6" t="s">
        <v>54</v>
      </c>
    </row>
    <row r="306" spans="1:34">
      <c r="A306" s="159" t="s">
        <v>1908</v>
      </c>
      <c r="B306" s="155" t="s">
        <v>1909</v>
      </c>
      <c r="C306" s="160">
        <v>0</v>
      </c>
      <c r="D306" s="160">
        <v>0</v>
      </c>
      <c r="E306" s="160">
        <v>0</v>
      </c>
      <c r="F306" s="160">
        <v>0</v>
      </c>
      <c r="G306" s="160">
        <v>0</v>
      </c>
      <c r="H306" s="160">
        <v>0</v>
      </c>
      <c r="I306" s="160">
        <v>0</v>
      </c>
      <c r="J306" s="160">
        <v>0</v>
      </c>
      <c r="K306" s="160">
        <v>0</v>
      </c>
      <c r="L306" s="160">
        <v>0</v>
      </c>
      <c r="M306" s="160">
        <v>0</v>
      </c>
      <c r="N306" s="160">
        <v>0</v>
      </c>
      <c r="O306" s="160">
        <v>0</v>
      </c>
      <c r="Q306" s="73">
        <v>5</v>
      </c>
      <c r="R306" s="20" t="s">
        <v>1156</v>
      </c>
      <c r="S306" s="20" t="s">
        <v>1210</v>
      </c>
      <c r="U306" s="74">
        <f>IF(5 = Q306, C306 * -1, C306)</f>
        <v>0</v>
      </c>
      <c r="V306" s="74">
        <f>IF(5 = Q306, D306 * -1, D306)</f>
        <v>0</v>
      </c>
      <c r="W306" s="74">
        <f>IF(5 = Q306, E306 * -1, E306)</f>
        <v>0</v>
      </c>
      <c r="X306" s="74">
        <f>IF(5 = Q306, F306 * -1, F306)</f>
        <v>0</v>
      </c>
      <c r="Y306" s="74">
        <f>IF(5 = Q306, G306 * -1, G306)</f>
        <v>0</v>
      </c>
      <c r="Z306" s="74">
        <f>IF(5 = Q306, H306 * -1, H306)</f>
        <v>0</v>
      </c>
      <c r="AA306" s="74">
        <f>IF(5 = Q306, I306 * -1, I306)</f>
        <v>0</v>
      </c>
      <c r="AB306" s="74">
        <f>IF(5 = Q306, J306 * -1, J306)</f>
        <v>0</v>
      </c>
      <c r="AC306" s="74">
        <f>IF(5 = Q306, K306 * -1, K306)</f>
        <v>0</v>
      </c>
      <c r="AD306" s="74">
        <f>IF(5 = Q306, L306 * -1, L306)</f>
        <v>0</v>
      </c>
      <c r="AE306" s="74">
        <f>IF(5 = Q306, M306 * -1, M306)</f>
        <v>0</v>
      </c>
      <c r="AF306" s="74">
        <f>IF(5 = Q306, N306 * -1, N306)</f>
        <v>0</v>
      </c>
      <c r="AG306" s="74">
        <f>IF(5 = Q306, O306 * -1, O306)</f>
        <v>0</v>
      </c>
      <c r="AH306" s="6" t="s">
        <v>54</v>
      </c>
    </row>
    <row r="307" spans="1:34">
      <c r="A307" s="159" t="s">
        <v>1910</v>
      </c>
      <c r="B307" s="155" t="s">
        <v>56</v>
      </c>
      <c r="C307" s="160">
        <v>0</v>
      </c>
      <c r="D307" s="160">
        <v>0</v>
      </c>
      <c r="E307" s="160">
        <v>0</v>
      </c>
      <c r="F307" s="160">
        <v>0</v>
      </c>
      <c r="G307" s="160">
        <v>0</v>
      </c>
      <c r="H307" s="160">
        <v>0</v>
      </c>
      <c r="I307" s="160">
        <v>0</v>
      </c>
      <c r="J307" s="160">
        <v>0</v>
      </c>
      <c r="K307" s="160">
        <v>0</v>
      </c>
      <c r="L307" s="160">
        <v>106.94</v>
      </c>
      <c r="M307" s="160">
        <v>38.700000000000003</v>
      </c>
      <c r="N307" s="160">
        <v>159.44</v>
      </c>
      <c r="O307" s="160">
        <v>305.08</v>
      </c>
      <c r="Q307" s="75">
        <v>5</v>
      </c>
      <c r="R307" s="76" t="str">
        <f>R306</f>
        <v>Tides on Westcreek</v>
      </c>
      <c r="S307" s="76" t="str">
        <f>S306</f>
        <v>TOW</v>
      </c>
      <c r="T307" s="75">
        <f>T306</f>
        <v>0</v>
      </c>
      <c r="U307" s="77">
        <f t="shared" ref="U307:AG307" si="184">SUM(U303:U306)</f>
        <v>0</v>
      </c>
      <c r="V307" s="77">
        <f t="shared" si="184"/>
        <v>0</v>
      </c>
      <c r="W307" s="77">
        <f t="shared" si="184"/>
        <v>0</v>
      </c>
      <c r="X307" s="77">
        <f t="shared" si="184"/>
        <v>0</v>
      </c>
      <c r="Y307" s="77">
        <f t="shared" si="184"/>
        <v>0</v>
      </c>
      <c r="Z307" s="77">
        <f t="shared" si="184"/>
        <v>0</v>
      </c>
      <c r="AA307" s="77">
        <f t="shared" si="184"/>
        <v>0</v>
      </c>
      <c r="AB307" s="77">
        <f t="shared" si="184"/>
        <v>0</v>
      </c>
      <c r="AC307" s="77">
        <f t="shared" si="184"/>
        <v>0</v>
      </c>
      <c r="AD307" s="77">
        <f t="shared" si="184"/>
        <v>-1510</v>
      </c>
      <c r="AE307" s="77">
        <f t="shared" si="184"/>
        <v>-1356.44</v>
      </c>
      <c r="AF307" s="77">
        <f t="shared" si="184"/>
        <v>-834.40000000000009</v>
      </c>
      <c r="AG307" s="77">
        <f t="shared" si="184"/>
        <v>-3700.84</v>
      </c>
      <c r="AH307" s="6" t="s">
        <v>54</v>
      </c>
    </row>
    <row r="308" spans="1:34">
      <c r="A308" s="159" t="s">
        <v>1911</v>
      </c>
      <c r="B308" s="155" t="s">
        <v>1293</v>
      </c>
      <c r="C308" s="160">
        <v>0</v>
      </c>
      <c r="D308" s="160">
        <v>0</v>
      </c>
      <c r="E308" s="160">
        <v>0</v>
      </c>
      <c r="F308" s="160">
        <v>0</v>
      </c>
      <c r="G308" s="160">
        <v>0</v>
      </c>
      <c r="H308" s="160">
        <v>0</v>
      </c>
      <c r="I308" s="160">
        <v>0</v>
      </c>
      <c r="J308" s="160">
        <v>0</v>
      </c>
      <c r="K308" s="160">
        <v>0</v>
      </c>
      <c r="L308" s="160">
        <v>292.14999999999998</v>
      </c>
      <c r="M308" s="160">
        <v>574.85</v>
      </c>
      <c r="N308" s="160">
        <v>378.26</v>
      </c>
      <c r="O308" s="160">
        <v>1245.26</v>
      </c>
      <c r="AH308" s="6" t="s">
        <v>54</v>
      </c>
    </row>
    <row r="309" spans="1:34">
      <c r="A309" s="159" t="s">
        <v>1912</v>
      </c>
      <c r="B309" s="155" t="s">
        <v>1913</v>
      </c>
      <c r="C309" s="160">
        <v>0</v>
      </c>
      <c r="D309" s="160">
        <v>0</v>
      </c>
      <c r="E309" s="160">
        <v>0</v>
      </c>
      <c r="F309" s="160">
        <v>0</v>
      </c>
      <c r="G309" s="160">
        <v>0</v>
      </c>
      <c r="H309" s="160">
        <v>0</v>
      </c>
      <c r="I309" s="160">
        <v>0</v>
      </c>
      <c r="J309" s="160">
        <v>0</v>
      </c>
      <c r="K309" s="160">
        <v>0</v>
      </c>
      <c r="L309" s="160">
        <v>0</v>
      </c>
      <c r="M309" s="160">
        <v>0</v>
      </c>
      <c r="N309" s="160">
        <v>0</v>
      </c>
      <c r="O309" s="160">
        <v>0</v>
      </c>
      <c r="AH309" s="6" t="s">
        <v>54</v>
      </c>
    </row>
    <row r="310" spans="1:34">
      <c r="A310" s="159" t="s">
        <v>1914</v>
      </c>
      <c r="B310" s="155" t="s">
        <v>1915</v>
      </c>
      <c r="C310" s="160">
        <v>0</v>
      </c>
      <c r="D310" s="160">
        <v>0</v>
      </c>
      <c r="E310" s="160">
        <v>0</v>
      </c>
      <c r="F310" s="160">
        <v>0</v>
      </c>
      <c r="G310" s="160">
        <v>0</v>
      </c>
      <c r="H310" s="160">
        <v>0</v>
      </c>
      <c r="I310" s="160">
        <v>0</v>
      </c>
      <c r="J310" s="160">
        <v>0</v>
      </c>
      <c r="K310" s="160">
        <v>0</v>
      </c>
      <c r="L310" s="160">
        <v>0</v>
      </c>
      <c r="M310" s="160">
        <v>0</v>
      </c>
      <c r="N310" s="160">
        <v>0</v>
      </c>
      <c r="O310" s="160">
        <v>0</v>
      </c>
      <c r="Q310" s="73">
        <v>5</v>
      </c>
      <c r="R310" s="20" t="s">
        <v>1156</v>
      </c>
      <c r="S310" s="20" t="s">
        <v>1210</v>
      </c>
      <c r="U310" s="74">
        <f>IF(5 = Q310, C310 * -1, C310)</f>
        <v>0</v>
      </c>
      <c r="V310" s="74">
        <f>IF(5 = Q310, D310 * -1, D310)</f>
        <v>0</v>
      </c>
      <c r="W310" s="74">
        <f>IF(5 = Q310, E310 * -1, E310)</f>
        <v>0</v>
      </c>
      <c r="X310" s="74">
        <f>IF(5 = Q310, F310 * -1, F310)</f>
        <v>0</v>
      </c>
      <c r="Y310" s="74">
        <f>IF(5 = Q310, G310 * -1, G310)</f>
        <v>0</v>
      </c>
      <c r="Z310" s="74">
        <f>IF(5 = Q310, H310 * -1, H310)</f>
        <v>0</v>
      </c>
      <c r="AA310" s="74">
        <f>IF(5 = Q310, I310 * -1, I310)</f>
        <v>0</v>
      </c>
      <c r="AB310" s="74">
        <f>IF(5 = Q310, J310 * -1, J310)</f>
        <v>0</v>
      </c>
      <c r="AC310" s="74">
        <f>IF(5 = Q310, K310 * -1, K310)</f>
        <v>0</v>
      </c>
      <c r="AD310" s="74">
        <f>IF(5 = Q310, L310 * -1, L310)</f>
        <v>0</v>
      </c>
      <c r="AE310" s="74">
        <f>IF(5 = Q310, M310 * -1, M310)</f>
        <v>0</v>
      </c>
      <c r="AF310" s="74">
        <f>IF(5 = Q310, N310 * -1, N310)</f>
        <v>0</v>
      </c>
      <c r="AG310" s="74">
        <f>IF(5 = Q310, O310 * -1, O310)</f>
        <v>0</v>
      </c>
      <c r="AH310" s="6" t="s">
        <v>54</v>
      </c>
    </row>
    <row r="311" spans="1:34">
      <c r="B311" s="157" t="s">
        <v>1891</v>
      </c>
      <c r="C311" s="161">
        <v>0</v>
      </c>
      <c r="D311" s="161">
        <v>0</v>
      </c>
      <c r="E311" s="161">
        <v>0</v>
      </c>
      <c r="F311" s="161">
        <v>0</v>
      </c>
      <c r="G311" s="161">
        <v>0</v>
      </c>
      <c r="H311" s="161">
        <v>0</v>
      </c>
      <c r="I311" s="161">
        <v>0</v>
      </c>
      <c r="J311" s="161">
        <v>0</v>
      </c>
      <c r="K311" s="161">
        <v>0</v>
      </c>
      <c r="L311" s="161">
        <v>1909.0900000000001</v>
      </c>
      <c r="M311" s="161">
        <v>1969.9900000000002</v>
      </c>
      <c r="N311" s="161">
        <v>1627.1000000000001</v>
      </c>
      <c r="O311" s="161">
        <v>5506.18</v>
      </c>
      <c r="Q311" s="73">
        <v>5</v>
      </c>
      <c r="R311" s="20" t="s">
        <v>1156</v>
      </c>
      <c r="S311" s="20" t="s">
        <v>1210</v>
      </c>
      <c r="U311" s="74">
        <f>IF(5 = Q311, C311 * -1, C311)</f>
        <v>0</v>
      </c>
      <c r="V311" s="74">
        <f>IF(5 = Q311, D311 * -1, D311)</f>
        <v>0</v>
      </c>
      <c r="W311" s="74">
        <f>IF(5 = Q311, E311 * -1, E311)</f>
        <v>0</v>
      </c>
      <c r="X311" s="74">
        <f>IF(5 = Q311, F311 * -1, F311)</f>
        <v>0</v>
      </c>
      <c r="Y311" s="74">
        <f>IF(5 = Q311, G311 * -1, G311)</f>
        <v>0</v>
      </c>
      <c r="Z311" s="74">
        <f>IF(5 = Q311, H311 * -1, H311)</f>
        <v>0</v>
      </c>
      <c r="AA311" s="74">
        <f>IF(5 = Q311, I311 * -1, I311)</f>
        <v>0</v>
      </c>
      <c r="AB311" s="74">
        <f>IF(5 = Q311, J311 * -1, J311)</f>
        <v>0</v>
      </c>
      <c r="AC311" s="74">
        <f>IF(5 = Q311, K311 * -1, K311)</f>
        <v>0</v>
      </c>
      <c r="AD311" s="74">
        <f>IF(5 = Q311, L311 * -1, L311)</f>
        <v>-1909.0900000000001</v>
      </c>
      <c r="AE311" s="74">
        <f>IF(5 = Q311, M311 * -1, M311)</f>
        <v>-1969.9900000000002</v>
      </c>
      <c r="AF311" s="74">
        <f>IF(5 = Q311, N311 * -1, N311)</f>
        <v>-1627.1000000000001</v>
      </c>
      <c r="AG311" s="74">
        <f>IF(5 = Q311, O311 * -1, O311)</f>
        <v>-5506.18</v>
      </c>
    </row>
    <row r="312" spans="1:34">
      <c r="Q312" s="75">
        <v>5</v>
      </c>
      <c r="R312" s="76" t="str">
        <f>R311</f>
        <v>Tides on Westcreek</v>
      </c>
      <c r="S312" s="76" t="str">
        <f>S311</f>
        <v>TOW</v>
      </c>
      <c r="T312" s="75">
        <f>T311</f>
        <v>0</v>
      </c>
      <c r="U312" s="77">
        <f t="shared" ref="U312:AG312" si="185">SUM(U310:U311)</f>
        <v>0</v>
      </c>
      <c r="V312" s="77">
        <f t="shared" si="185"/>
        <v>0</v>
      </c>
      <c r="W312" s="77">
        <f t="shared" si="185"/>
        <v>0</v>
      </c>
      <c r="X312" s="77">
        <f t="shared" si="185"/>
        <v>0</v>
      </c>
      <c r="Y312" s="77">
        <f t="shared" si="185"/>
        <v>0</v>
      </c>
      <c r="Z312" s="77">
        <f t="shared" si="185"/>
        <v>0</v>
      </c>
      <c r="AA312" s="77">
        <f t="shared" si="185"/>
        <v>0</v>
      </c>
      <c r="AB312" s="77">
        <f t="shared" si="185"/>
        <v>0</v>
      </c>
      <c r="AC312" s="77">
        <f t="shared" si="185"/>
        <v>0</v>
      </c>
      <c r="AD312" s="77">
        <f t="shared" si="185"/>
        <v>-1909.0900000000001</v>
      </c>
      <c r="AE312" s="77">
        <f t="shared" si="185"/>
        <v>-1969.9900000000002</v>
      </c>
      <c r="AF312" s="77">
        <f t="shared" si="185"/>
        <v>-1627.1000000000001</v>
      </c>
      <c r="AG312" s="77">
        <f t="shared" si="185"/>
        <v>-5506.18</v>
      </c>
    </row>
    <row r="313" spans="1:34">
      <c r="A313" s="158" t="s">
        <v>1391</v>
      </c>
      <c r="B313" s="158"/>
      <c r="C313" s="158"/>
      <c r="D313" s="158"/>
      <c r="E313" s="158"/>
      <c r="F313" s="158"/>
      <c r="G313" s="158"/>
      <c r="H313" s="158"/>
      <c r="I313" s="158"/>
      <c r="J313" s="158"/>
      <c r="K313" s="158"/>
      <c r="L313" s="158"/>
      <c r="M313" s="158"/>
      <c r="N313" s="158"/>
      <c r="O313" s="158"/>
    </row>
    <row r="314" spans="1:34">
      <c r="A314" s="159" t="s">
        <v>1916</v>
      </c>
      <c r="B314" s="155" t="s">
        <v>1917</v>
      </c>
      <c r="C314" s="160">
        <v>0</v>
      </c>
      <c r="D314" s="160">
        <v>0</v>
      </c>
      <c r="E314" s="160">
        <v>0</v>
      </c>
      <c r="F314" s="160">
        <v>0</v>
      </c>
      <c r="G314" s="160">
        <v>0</v>
      </c>
      <c r="H314" s="160">
        <v>0</v>
      </c>
      <c r="I314" s="160">
        <v>0</v>
      </c>
      <c r="J314" s="160">
        <v>0</v>
      </c>
      <c r="K314" s="160">
        <v>0</v>
      </c>
      <c r="L314" s="160">
        <v>0</v>
      </c>
      <c r="M314" s="160">
        <v>0</v>
      </c>
      <c r="N314" s="160">
        <v>0</v>
      </c>
      <c r="O314" s="160">
        <v>0</v>
      </c>
      <c r="AH314" s="6" t="s">
        <v>42</v>
      </c>
    </row>
    <row r="315" spans="1:34">
      <c r="A315" s="159" t="s">
        <v>1918</v>
      </c>
      <c r="B315" s="155" t="s">
        <v>1919</v>
      </c>
      <c r="C315" s="160">
        <v>0</v>
      </c>
      <c r="D315" s="160">
        <v>0</v>
      </c>
      <c r="E315" s="160">
        <v>0</v>
      </c>
      <c r="F315" s="160">
        <v>0</v>
      </c>
      <c r="G315" s="160">
        <v>0</v>
      </c>
      <c r="H315" s="160">
        <v>0</v>
      </c>
      <c r="I315" s="160">
        <v>0</v>
      </c>
      <c r="J315" s="160">
        <v>0</v>
      </c>
      <c r="K315" s="160">
        <v>0</v>
      </c>
      <c r="L315" s="160">
        <v>0</v>
      </c>
      <c r="M315" s="160">
        <v>0</v>
      </c>
      <c r="N315" s="160">
        <v>0</v>
      </c>
      <c r="O315" s="160">
        <v>0</v>
      </c>
      <c r="Q315" s="73">
        <v>5</v>
      </c>
      <c r="R315" s="20" t="s">
        <v>1156</v>
      </c>
      <c r="S315" s="20" t="s">
        <v>1210</v>
      </c>
      <c r="U315" s="74">
        <f t="shared" ref="U315:U325" si="186">IF(5 = Q315, C315 * -1, C315)</f>
        <v>0</v>
      </c>
      <c r="V315" s="74">
        <f t="shared" ref="V315:V325" si="187">IF(5 = Q315, D315 * -1, D315)</f>
        <v>0</v>
      </c>
      <c r="W315" s="74">
        <f t="shared" ref="W315:W325" si="188">IF(5 = Q315, E315 * -1, E315)</f>
        <v>0</v>
      </c>
      <c r="X315" s="74">
        <f t="shared" ref="X315:X325" si="189">IF(5 = Q315, F315 * -1, F315)</f>
        <v>0</v>
      </c>
      <c r="Y315" s="74">
        <f t="shared" ref="Y315:Y325" si="190">IF(5 = Q315, G315 * -1, G315)</f>
        <v>0</v>
      </c>
      <c r="Z315" s="74">
        <f t="shared" ref="Z315:Z325" si="191">IF(5 = Q315, H315 * -1, H315)</f>
        <v>0</v>
      </c>
      <c r="AA315" s="74">
        <f t="shared" ref="AA315:AA325" si="192">IF(5 = Q315, I315 * -1, I315)</f>
        <v>0</v>
      </c>
      <c r="AB315" s="74">
        <f t="shared" ref="AB315:AB325" si="193">IF(5 = Q315, J315 * -1, J315)</f>
        <v>0</v>
      </c>
      <c r="AC315" s="74">
        <f t="shared" ref="AC315:AC325" si="194">IF(5 = Q315, K315 * -1, K315)</f>
        <v>0</v>
      </c>
      <c r="AD315" s="74">
        <f t="shared" ref="AD315:AD325" si="195">IF(5 = Q315, L315 * -1, L315)</f>
        <v>0</v>
      </c>
      <c r="AE315" s="74">
        <f t="shared" ref="AE315:AE325" si="196">IF(5 = Q315, M315 * -1, M315)</f>
        <v>0</v>
      </c>
      <c r="AF315" s="74">
        <f t="shared" ref="AF315:AF325" si="197">IF(5 = Q315, N315 * -1, N315)</f>
        <v>0</v>
      </c>
      <c r="AG315" s="74">
        <f t="shared" ref="AG315:AG325" si="198">IF(5 = Q315, O315 * -1, O315)</f>
        <v>0</v>
      </c>
      <c r="AH315" s="6" t="s">
        <v>42</v>
      </c>
    </row>
    <row r="316" spans="1:34">
      <c r="A316" s="159" t="s">
        <v>1920</v>
      </c>
      <c r="B316" s="155" t="s">
        <v>1921</v>
      </c>
      <c r="C316" s="160">
        <v>0</v>
      </c>
      <c r="D316" s="160">
        <v>0</v>
      </c>
      <c r="E316" s="160">
        <v>0</v>
      </c>
      <c r="F316" s="160">
        <v>0</v>
      </c>
      <c r="G316" s="160">
        <v>0</v>
      </c>
      <c r="H316" s="160">
        <v>0</v>
      </c>
      <c r="I316" s="160">
        <v>0</v>
      </c>
      <c r="J316" s="160">
        <v>0</v>
      </c>
      <c r="K316" s="160">
        <v>0</v>
      </c>
      <c r="L316" s="160">
        <v>0</v>
      </c>
      <c r="M316" s="160">
        <v>0</v>
      </c>
      <c r="N316" s="160">
        <v>0</v>
      </c>
      <c r="O316" s="160">
        <v>0</v>
      </c>
      <c r="Q316" s="73">
        <v>5</v>
      </c>
      <c r="R316" s="20" t="s">
        <v>1156</v>
      </c>
      <c r="S316" s="20" t="s">
        <v>1210</v>
      </c>
      <c r="U316" s="74">
        <f t="shared" si="186"/>
        <v>0</v>
      </c>
      <c r="V316" s="74">
        <f t="shared" si="187"/>
        <v>0</v>
      </c>
      <c r="W316" s="74">
        <f t="shared" si="188"/>
        <v>0</v>
      </c>
      <c r="X316" s="74">
        <f t="shared" si="189"/>
        <v>0</v>
      </c>
      <c r="Y316" s="74">
        <f t="shared" si="190"/>
        <v>0</v>
      </c>
      <c r="Z316" s="74">
        <f t="shared" si="191"/>
        <v>0</v>
      </c>
      <c r="AA316" s="74">
        <f t="shared" si="192"/>
        <v>0</v>
      </c>
      <c r="AB316" s="74">
        <f t="shared" si="193"/>
        <v>0</v>
      </c>
      <c r="AC316" s="74">
        <f t="shared" si="194"/>
        <v>0</v>
      </c>
      <c r="AD316" s="74">
        <f t="shared" si="195"/>
        <v>0</v>
      </c>
      <c r="AE316" s="74">
        <f t="shared" si="196"/>
        <v>0</v>
      </c>
      <c r="AF316" s="74">
        <f t="shared" si="197"/>
        <v>0</v>
      </c>
      <c r="AG316" s="74">
        <f t="shared" si="198"/>
        <v>0</v>
      </c>
      <c r="AH316" s="6" t="s">
        <v>42</v>
      </c>
    </row>
    <row r="317" spans="1:34">
      <c r="A317" s="159" t="s">
        <v>1922</v>
      </c>
      <c r="B317" s="155" t="s">
        <v>1923</v>
      </c>
      <c r="C317" s="160">
        <v>0</v>
      </c>
      <c r="D317" s="160">
        <v>0</v>
      </c>
      <c r="E317" s="160">
        <v>0</v>
      </c>
      <c r="F317" s="160">
        <v>0</v>
      </c>
      <c r="G317" s="160">
        <v>0</v>
      </c>
      <c r="H317" s="160">
        <v>0</v>
      </c>
      <c r="I317" s="160">
        <v>0</v>
      </c>
      <c r="J317" s="160">
        <v>0</v>
      </c>
      <c r="K317" s="160">
        <v>0</v>
      </c>
      <c r="L317" s="160">
        <v>0</v>
      </c>
      <c r="M317" s="160">
        <v>0</v>
      </c>
      <c r="N317" s="160">
        <v>0</v>
      </c>
      <c r="O317" s="160">
        <v>0</v>
      </c>
      <c r="Q317" s="73">
        <v>5</v>
      </c>
      <c r="R317" s="20" t="s">
        <v>1156</v>
      </c>
      <c r="S317" s="20" t="s">
        <v>1210</v>
      </c>
      <c r="U317" s="74">
        <f t="shared" si="186"/>
        <v>0</v>
      </c>
      <c r="V317" s="74">
        <f t="shared" si="187"/>
        <v>0</v>
      </c>
      <c r="W317" s="74">
        <f t="shared" si="188"/>
        <v>0</v>
      </c>
      <c r="X317" s="74">
        <f t="shared" si="189"/>
        <v>0</v>
      </c>
      <c r="Y317" s="74">
        <f t="shared" si="190"/>
        <v>0</v>
      </c>
      <c r="Z317" s="74">
        <f t="shared" si="191"/>
        <v>0</v>
      </c>
      <c r="AA317" s="74">
        <f t="shared" si="192"/>
        <v>0</v>
      </c>
      <c r="AB317" s="74">
        <f t="shared" si="193"/>
        <v>0</v>
      </c>
      <c r="AC317" s="74">
        <f t="shared" si="194"/>
        <v>0</v>
      </c>
      <c r="AD317" s="74">
        <f t="shared" si="195"/>
        <v>0</v>
      </c>
      <c r="AE317" s="74">
        <f t="shared" si="196"/>
        <v>0</v>
      </c>
      <c r="AF317" s="74">
        <f t="shared" si="197"/>
        <v>0</v>
      </c>
      <c r="AG317" s="74">
        <f t="shared" si="198"/>
        <v>0</v>
      </c>
      <c r="AH317" s="6" t="s">
        <v>42</v>
      </c>
    </row>
    <row r="318" spans="1:34">
      <c r="A318" s="159" t="s">
        <v>1924</v>
      </c>
      <c r="B318" s="155" t="s">
        <v>1925</v>
      </c>
      <c r="C318" s="160">
        <v>0</v>
      </c>
      <c r="D318" s="160">
        <v>0</v>
      </c>
      <c r="E318" s="160">
        <v>0</v>
      </c>
      <c r="F318" s="160">
        <v>0</v>
      </c>
      <c r="G318" s="160">
        <v>0</v>
      </c>
      <c r="H318" s="160">
        <v>0</v>
      </c>
      <c r="I318" s="160">
        <v>0</v>
      </c>
      <c r="J318" s="160">
        <v>0</v>
      </c>
      <c r="K318" s="160">
        <v>0</v>
      </c>
      <c r="L318" s="160">
        <v>0</v>
      </c>
      <c r="M318" s="160">
        <v>0</v>
      </c>
      <c r="N318" s="160">
        <v>0</v>
      </c>
      <c r="O318" s="160">
        <v>0</v>
      </c>
      <c r="Q318" s="73">
        <v>5</v>
      </c>
      <c r="R318" s="20" t="s">
        <v>1156</v>
      </c>
      <c r="S318" s="20" t="s">
        <v>1210</v>
      </c>
      <c r="U318" s="74">
        <f t="shared" si="186"/>
        <v>0</v>
      </c>
      <c r="V318" s="74">
        <f t="shared" si="187"/>
        <v>0</v>
      </c>
      <c r="W318" s="74">
        <f t="shared" si="188"/>
        <v>0</v>
      </c>
      <c r="X318" s="74">
        <f t="shared" si="189"/>
        <v>0</v>
      </c>
      <c r="Y318" s="74">
        <f t="shared" si="190"/>
        <v>0</v>
      </c>
      <c r="Z318" s="74">
        <f t="shared" si="191"/>
        <v>0</v>
      </c>
      <c r="AA318" s="74">
        <f t="shared" si="192"/>
        <v>0</v>
      </c>
      <c r="AB318" s="74">
        <f t="shared" si="193"/>
        <v>0</v>
      </c>
      <c r="AC318" s="74">
        <f t="shared" si="194"/>
        <v>0</v>
      </c>
      <c r="AD318" s="74">
        <f t="shared" si="195"/>
        <v>0</v>
      </c>
      <c r="AE318" s="74">
        <f t="shared" si="196"/>
        <v>0</v>
      </c>
      <c r="AF318" s="74">
        <f t="shared" si="197"/>
        <v>0</v>
      </c>
      <c r="AG318" s="74">
        <f t="shared" si="198"/>
        <v>0</v>
      </c>
      <c r="AH318" s="6" t="s">
        <v>42</v>
      </c>
    </row>
    <row r="319" spans="1:34">
      <c r="A319" s="159" t="s">
        <v>526</v>
      </c>
      <c r="B319" s="155" t="s">
        <v>1926</v>
      </c>
      <c r="C319" s="160">
        <v>0</v>
      </c>
      <c r="D319" s="160">
        <v>0</v>
      </c>
      <c r="E319" s="160">
        <v>0</v>
      </c>
      <c r="F319" s="160">
        <v>0</v>
      </c>
      <c r="G319" s="160">
        <v>0</v>
      </c>
      <c r="H319" s="160">
        <v>0</v>
      </c>
      <c r="I319" s="160">
        <v>0</v>
      </c>
      <c r="J319" s="160">
        <v>0</v>
      </c>
      <c r="K319" s="160">
        <v>0</v>
      </c>
      <c r="L319" s="160">
        <v>0</v>
      </c>
      <c r="M319" s="160">
        <v>0</v>
      </c>
      <c r="N319" s="160">
        <v>0</v>
      </c>
      <c r="O319" s="160">
        <v>0</v>
      </c>
      <c r="Q319" s="73">
        <v>5</v>
      </c>
      <c r="R319" s="20" t="s">
        <v>1156</v>
      </c>
      <c r="S319" s="20" t="s">
        <v>1210</v>
      </c>
      <c r="U319" s="74">
        <f t="shared" si="186"/>
        <v>0</v>
      </c>
      <c r="V319" s="74">
        <f t="shared" si="187"/>
        <v>0</v>
      </c>
      <c r="W319" s="74">
        <f t="shared" si="188"/>
        <v>0</v>
      </c>
      <c r="X319" s="74">
        <f t="shared" si="189"/>
        <v>0</v>
      </c>
      <c r="Y319" s="74">
        <f t="shared" si="190"/>
        <v>0</v>
      </c>
      <c r="Z319" s="74">
        <f t="shared" si="191"/>
        <v>0</v>
      </c>
      <c r="AA319" s="74">
        <f t="shared" si="192"/>
        <v>0</v>
      </c>
      <c r="AB319" s="74">
        <f t="shared" si="193"/>
        <v>0</v>
      </c>
      <c r="AC319" s="74">
        <f t="shared" si="194"/>
        <v>0</v>
      </c>
      <c r="AD319" s="74">
        <f t="shared" si="195"/>
        <v>0</v>
      </c>
      <c r="AE319" s="74">
        <f t="shared" si="196"/>
        <v>0</v>
      </c>
      <c r="AF319" s="74">
        <f t="shared" si="197"/>
        <v>0</v>
      </c>
      <c r="AG319" s="74">
        <f t="shared" si="198"/>
        <v>0</v>
      </c>
      <c r="AH319" s="6" t="s">
        <v>42</v>
      </c>
    </row>
    <row r="320" spans="1:34">
      <c r="A320" s="159" t="s">
        <v>1927</v>
      </c>
      <c r="B320" s="155" t="s">
        <v>1928</v>
      </c>
      <c r="C320" s="160">
        <v>0</v>
      </c>
      <c r="D320" s="160">
        <v>0</v>
      </c>
      <c r="E320" s="160">
        <v>0</v>
      </c>
      <c r="F320" s="160">
        <v>0</v>
      </c>
      <c r="G320" s="160">
        <v>0</v>
      </c>
      <c r="H320" s="160">
        <v>0</v>
      </c>
      <c r="I320" s="160">
        <v>0</v>
      </c>
      <c r="J320" s="160">
        <v>0</v>
      </c>
      <c r="K320" s="160">
        <v>0</v>
      </c>
      <c r="L320" s="160">
        <v>1546.95</v>
      </c>
      <c r="M320" s="160">
        <v>1767.93</v>
      </c>
      <c r="N320" s="160">
        <v>1342</v>
      </c>
      <c r="O320" s="160">
        <v>4656.88</v>
      </c>
      <c r="Q320" s="73">
        <v>5</v>
      </c>
      <c r="R320" s="20" t="s">
        <v>1156</v>
      </c>
      <c r="S320" s="20" t="s">
        <v>1210</v>
      </c>
      <c r="U320" s="74">
        <f t="shared" si="186"/>
        <v>0</v>
      </c>
      <c r="V320" s="74">
        <f t="shared" si="187"/>
        <v>0</v>
      </c>
      <c r="W320" s="74">
        <f t="shared" si="188"/>
        <v>0</v>
      </c>
      <c r="X320" s="74">
        <f t="shared" si="189"/>
        <v>0</v>
      </c>
      <c r="Y320" s="74">
        <f t="shared" si="190"/>
        <v>0</v>
      </c>
      <c r="Z320" s="74">
        <f t="shared" si="191"/>
        <v>0</v>
      </c>
      <c r="AA320" s="74">
        <f t="shared" si="192"/>
        <v>0</v>
      </c>
      <c r="AB320" s="74">
        <f t="shared" si="193"/>
        <v>0</v>
      </c>
      <c r="AC320" s="74">
        <f t="shared" si="194"/>
        <v>0</v>
      </c>
      <c r="AD320" s="74">
        <f t="shared" si="195"/>
        <v>-1546.95</v>
      </c>
      <c r="AE320" s="74">
        <f t="shared" si="196"/>
        <v>-1767.93</v>
      </c>
      <c r="AF320" s="74">
        <f t="shared" si="197"/>
        <v>-1342</v>
      </c>
      <c r="AG320" s="74">
        <f t="shared" si="198"/>
        <v>-4656.88</v>
      </c>
      <c r="AH320" s="6" t="s">
        <v>42</v>
      </c>
    </row>
    <row r="321" spans="1:34">
      <c r="A321" s="159" t="s">
        <v>1929</v>
      </c>
      <c r="B321" s="155" t="s">
        <v>1930</v>
      </c>
      <c r="C321" s="160">
        <v>0</v>
      </c>
      <c r="D321" s="160">
        <v>0</v>
      </c>
      <c r="E321" s="160">
        <v>0</v>
      </c>
      <c r="F321" s="160">
        <v>0</v>
      </c>
      <c r="G321" s="160">
        <v>0</v>
      </c>
      <c r="H321" s="160">
        <v>0</v>
      </c>
      <c r="I321" s="160">
        <v>0</v>
      </c>
      <c r="J321" s="160">
        <v>0</v>
      </c>
      <c r="K321" s="160">
        <v>0</v>
      </c>
      <c r="L321" s="160">
        <v>0</v>
      </c>
      <c r="M321" s="160">
        <v>0</v>
      </c>
      <c r="N321" s="160">
        <v>0</v>
      </c>
      <c r="O321" s="160">
        <v>0</v>
      </c>
      <c r="Q321" s="73">
        <v>5</v>
      </c>
      <c r="R321" s="20" t="s">
        <v>1156</v>
      </c>
      <c r="S321" s="20" t="s">
        <v>1210</v>
      </c>
      <c r="U321" s="74">
        <f t="shared" si="186"/>
        <v>0</v>
      </c>
      <c r="V321" s="74">
        <f t="shared" si="187"/>
        <v>0</v>
      </c>
      <c r="W321" s="74">
        <f t="shared" si="188"/>
        <v>0</v>
      </c>
      <c r="X321" s="74">
        <f t="shared" si="189"/>
        <v>0</v>
      </c>
      <c r="Y321" s="74">
        <f t="shared" si="190"/>
        <v>0</v>
      </c>
      <c r="Z321" s="74">
        <f t="shared" si="191"/>
        <v>0</v>
      </c>
      <c r="AA321" s="74">
        <f t="shared" si="192"/>
        <v>0</v>
      </c>
      <c r="AB321" s="74">
        <f t="shared" si="193"/>
        <v>0</v>
      </c>
      <c r="AC321" s="74">
        <f t="shared" si="194"/>
        <v>0</v>
      </c>
      <c r="AD321" s="74">
        <f t="shared" si="195"/>
        <v>0</v>
      </c>
      <c r="AE321" s="74">
        <f t="shared" si="196"/>
        <v>0</v>
      </c>
      <c r="AF321" s="74">
        <f t="shared" si="197"/>
        <v>0</v>
      </c>
      <c r="AG321" s="74">
        <f t="shared" si="198"/>
        <v>0</v>
      </c>
      <c r="AH321" s="6" t="s">
        <v>42</v>
      </c>
    </row>
    <row r="322" spans="1:34">
      <c r="A322" s="159" t="s">
        <v>1931</v>
      </c>
      <c r="B322" s="155" t="s">
        <v>1932</v>
      </c>
      <c r="C322" s="160">
        <v>0</v>
      </c>
      <c r="D322" s="160">
        <v>0</v>
      </c>
      <c r="E322" s="160">
        <v>0</v>
      </c>
      <c r="F322" s="160">
        <v>0</v>
      </c>
      <c r="G322" s="160">
        <v>0</v>
      </c>
      <c r="H322" s="160">
        <v>0</v>
      </c>
      <c r="I322" s="160">
        <v>0</v>
      </c>
      <c r="J322" s="160">
        <v>0</v>
      </c>
      <c r="K322" s="160">
        <v>0</v>
      </c>
      <c r="L322" s="160">
        <v>373.19</v>
      </c>
      <c r="M322" s="160">
        <v>0</v>
      </c>
      <c r="N322" s="160">
        <v>0</v>
      </c>
      <c r="O322" s="160">
        <v>373.19</v>
      </c>
      <c r="Q322" s="73">
        <v>5</v>
      </c>
      <c r="R322" s="20" t="s">
        <v>1156</v>
      </c>
      <c r="S322" s="20" t="s">
        <v>1210</v>
      </c>
      <c r="U322" s="74">
        <f t="shared" si="186"/>
        <v>0</v>
      </c>
      <c r="V322" s="74">
        <f t="shared" si="187"/>
        <v>0</v>
      </c>
      <c r="W322" s="74">
        <f t="shared" si="188"/>
        <v>0</v>
      </c>
      <c r="X322" s="74">
        <f t="shared" si="189"/>
        <v>0</v>
      </c>
      <c r="Y322" s="74">
        <f t="shared" si="190"/>
        <v>0</v>
      </c>
      <c r="Z322" s="74">
        <f t="shared" si="191"/>
        <v>0</v>
      </c>
      <c r="AA322" s="74">
        <f t="shared" si="192"/>
        <v>0</v>
      </c>
      <c r="AB322" s="74">
        <f t="shared" si="193"/>
        <v>0</v>
      </c>
      <c r="AC322" s="74">
        <f t="shared" si="194"/>
        <v>0</v>
      </c>
      <c r="AD322" s="74">
        <f t="shared" si="195"/>
        <v>-373.19</v>
      </c>
      <c r="AE322" s="74">
        <f t="shared" si="196"/>
        <v>0</v>
      </c>
      <c r="AF322" s="74">
        <f t="shared" si="197"/>
        <v>0</v>
      </c>
      <c r="AG322" s="74">
        <f t="shared" si="198"/>
        <v>-373.19</v>
      </c>
      <c r="AH322" s="6" t="s">
        <v>42</v>
      </c>
    </row>
    <row r="323" spans="1:34">
      <c r="A323" s="159" t="s">
        <v>1933</v>
      </c>
      <c r="B323" s="155" t="s">
        <v>1934</v>
      </c>
      <c r="C323" s="160">
        <v>0</v>
      </c>
      <c r="D323" s="160">
        <v>0</v>
      </c>
      <c r="E323" s="160">
        <v>0</v>
      </c>
      <c r="F323" s="160">
        <v>0</v>
      </c>
      <c r="G323" s="160">
        <v>0</v>
      </c>
      <c r="H323" s="160">
        <v>0</v>
      </c>
      <c r="I323" s="160">
        <v>0</v>
      </c>
      <c r="J323" s="160">
        <v>0</v>
      </c>
      <c r="K323" s="160">
        <v>0</v>
      </c>
      <c r="L323" s="160">
        <v>0</v>
      </c>
      <c r="M323" s="160">
        <v>0</v>
      </c>
      <c r="N323" s="160">
        <v>0</v>
      </c>
      <c r="O323" s="160">
        <v>0</v>
      </c>
      <c r="Q323" s="73">
        <v>5</v>
      </c>
      <c r="R323" s="20" t="s">
        <v>1156</v>
      </c>
      <c r="S323" s="20" t="s">
        <v>1210</v>
      </c>
      <c r="U323" s="74">
        <f t="shared" si="186"/>
        <v>0</v>
      </c>
      <c r="V323" s="74">
        <f t="shared" si="187"/>
        <v>0</v>
      </c>
      <c r="W323" s="74">
        <f t="shared" si="188"/>
        <v>0</v>
      </c>
      <c r="X323" s="74">
        <f t="shared" si="189"/>
        <v>0</v>
      </c>
      <c r="Y323" s="74">
        <f t="shared" si="190"/>
        <v>0</v>
      </c>
      <c r="Z323" s="74">
        <f t="shared" si="191"/>
        <v>0</v>
      </c>
      <c r="AA323" s="74">
        <f t="shared" si="192"/>
        <v>0</v>
      </c>
      <c r="AB323" s="74">
        <f t="shared" si="193"/>
        <v>0</v>
      </c>
      <c r="AC323" s="74">
        <f t="shared" si="194"/>
        <v>0</v>
      </c>
      <c r="AD323" s="74">
        <f t="shared" si="195"/>
        <v>0</v>
      </c>
      <c r="AE323" s="74">
        <f t="shared" si="196"/>
        <v>0</v>
      </c>
      <c r="AF323" s="74">
        <f t="shared" si="197"/>
        <v>0</v>
      </c>
      <c r="AG323" s="74">
        <f t="shared" si="198"/>
        <v>0</v>
      </c>
      <c r="AH323" s="6" t="s">
        <v>42</v>
      </c>
    </row>
    <row r="324" spans="1:34">
      <c r="A324" s="159" t="s">
        <v>1935</v>
      </c>
      <c r="B324" s="155" t="s">
        <v>1936</v>
      </c>
      <c r="C324" s="160">
        <v>0</v>
      </c>
      <c r="D324" s="160">
        <v>0</v>
      </c>
      <c r="E324" s="160">
        <v>0</v>
      </c>
      <c r="F324" s="160">
        <v>0</v>
      </c>
      <c r="G324" s="160">
        <v>0</v>
      </c>
      <c r="H324" s="160">
        <v>0</v>
      </c>
      <c r="I324" s="160">
        <v>0</v>
      </c>
      <c r="J324" s="160">
        <v>0</v>
      </c>
      <c r="K324" s="160">
        <v>0</v>
      </c>
      <c r="L324" s="160">
        <v>0</v>
      </c>
      <c r="M324" s="160">
        <v>0</v>
      </c>
      <c r="N324" s="160">
        <v>0</v>
      </c>
      <c r="O324" s="160">
        <v>0</v>
      </c>
      <c r="Q324" s="73">
        <v>5</v>
      </c>
      <c r="R324" s="20" t="s">
        <v>1156</v>
      </c>
      <c r="S324" s="20" t="s">
        <v>1210</v>
      </c>
      <c r="U324" s="74">
        <f t="shared" si="186"/>
        <v>0</v>
      </c>
      <c r="V324" s="74">
        <f t="shared" si="187"/>
        <v>0</v>
      </c>
      <c r="W324" s="74">
        <f t="shared" si="188"/>
        <v>0</v>
      </c>
      <c r="X324" s="74">
        <f t="shared" si="189"/>
        <v>0</v>
      </c>
      <c r="Y324" s="74">
        <f t="shared" si="190"/>
        <v>0</v>
      </c>
      <c r="Z324" s="74">
        <f t="shared" si="191"/>
        <v>0</v>
      </c>
      <c r="AA324" s="74">
        <f t="shared" si="192"/>
        <v>0</v>
      </c>
      <c r="AB324" s="74">
        <f t="shared" si="193"/>
        <v>0</v>
      </c>
      <c r="AC324" s="74">
        <f t="shared" si="194"/>
        <v>0</v>
      </c>
      <c r="AD324" s="74">
        <f t="shared" si="195"/>
        <v>0</v>
      </c>
      <c r="AE324" s="74">
        <f t="shared" si="196"/>
        <v>0</v>
      </c>
      <c r="AF324" s="74">
        <f t="shared" si="197"/>
        <v>0</v>
      </c>
      <c r="AG324" s="74">
        <f t="shared" si="198"/>
        <v>0</v>
      </c>
      <c r="AH324" s="6" t="s">
        <v>42</v>
      </c>
    </row>
    <row r="325" spans="1:34">
      <c r="A325" s="159" t="s">
        <v>1937</v>
      </c>
      <c r="B325" s="155" t="s">
        <v>1322</v>
      </c>
      <c r="C325" s="160">
        <v>0</v>
      </c>
      <c r="D325" s="160">
        <v>0</v>
      </c>
      <c r="E325" s="160">
        <v>0</v>
      </c>
      <c r="F325" s="160">
        <v>0</v>
      </c>
      <c r="G325" s="160">
        <v>0</v>
      </c>
      <c r="H325" s="160">
        <v>0</v>
      </c>
      <c r="I325" s="160">
        <v>0</v>
      </c>
      <c r="J325" s="160">
        <v>0</v>
      </c>
      <c r="K325" s="160">
        <v>0</v>
      </c>
      <c r="L325" s="160">
        <v>0</v>
      </c>
      <c r="M325" s="160">
        <v>0</v>
      </c>
      <c r="N325" s="160">
        <v>0</v>
      </c>
      <c r="O325" s="160">
        <v>0</v>
      </c>
      <c r="Q325" s="73">
        <v>5</v>
      </c>
      <c r="R325" s="20" t="s">
        <v>1156</v>
      </c>
      <c r="S325" s="20" t="s">
        <v>1210</v>
      </c>
      <c r="U325" s="74">
        <f t="shared" si="186"/>
        <v>0</v>
      </c>
      <c r="V325" s="74">
        <f t="shared" si="187"/>
        <v>0</v>
      </c>
      <c r="W325" s="74">
        <f t="shared" si="188"/>
        <v>0</v>
      </c>
      <c r="X325" s="74">
        <f t="shared" si="189"/>
        <v>0</v>
      </c>
      <c r="Y325" s="74">
        <f t="shared" si="190"/>
        <v>0</v>
      </c>
      <c r="Z325" s="74">
        <f t="shared" si="191"/>
        <v>0</v>
      </c>
      <c r="AA325" s="74">
        <f t="shared" si="192"/>
        <v>0</v>
      </c>
      <c r="AB325" s="74">
        <f t="shared" si="193"/>
        <v>0</v>
      </c>
      <c r="AC325" s="74">
        <f t="shared" si="194"/>
        <v>0</v>
      </c>
      <c r="AD325" s="74">
        <f t="shared" si="195"/>
        <v>0</v>
      </c>
      <c r="AE325" s="74">
        <f t="shared" si="196"/>
        <v>0</v>
      </c>
      <c r="AF325" s="74">
        <f t="shared" si="197"/>
        <v>0</v>
      </c>
      <c r="AG325" s="74">
        <f t="shared" si="198"/>
        <v>0</v>
      </c>
      <c r="AH325" s="6" t="s">
        <v>42</v>
      </c>
    </row>
    <row r="326" spans="1:34">
      <c r="A326" s="159" t="s">
        <v>1938</v>
      </c>
      <c r="B326" s="155" t="s">
        <v>1939</v>
      </c>
      <c r="C326" s="160">
        <v>0</v>
      </c>
      <c r="D326" s="160">
        <v>0</v>
      </c>
      <c r="E326" s="160">
        <v>0</v>
      </c>
      <c r="F326" s="160">
        <v>0</v>
      </c>
      <c r="G326" s="160">
        <v>0</v>
      </c>
      <c r="H326" s="160">
        <v>0</v>
      </c>
      <c r="I326" s="160">
        <v>0</v>
      </c>
      <c r="J326" s="160">
        <v>0</v>
      </c>
      <c r="K326" s="160">
        <v>0</v>
      </c>
      <c r="L326" s="160">
        <v>0</v>
      </c>
      <c r="M326" s="160">
        <v>0</v>
      </c>
      <c r="N326" s="160">
        <v>0</v>
      </c>
      <c r="O326" s="160">
        <v>0</v>
      </c>
      <c r="Q326" s="75">
        <v>5</v>
      </c>
      <c r="R326" s="76" t="str">
        <f>R325</f>
        <v>Tides on Westcreek</v>
      </c>
      <c r="S326" s="76" t="str">
        <f>S325</f>
        <v>TOW</v>
      </c>
      <c r="T326" s="75">
        <f>T325</f>
        <v>0</v>
      </c>
      <c r="U326" s="77">
        <f t="shared" ref="U326:AG326" si="199">SUM(U315:U325)</f>
        <v>0</v>
      </c>
      <c r="V326" s="77">
        <f t="shared" si="199"/>
        <v>0</v>
      </c>
      <c r="W326" s="77">
        <f t="shared" si="199"/>
        <v>0</v>
      </c>
      <c r="X326" s="77">
        <f t="shared" si="199"/>
        <v>0</v>
      </c>
      <c r="Y326" s="77">
        <f t="shared" si="199"/>
        <v>0</v>
      </c>
      <c r="Z326" s="77">
        <f t="shared" si="199"/>
        <v>0</v>
      </c>
      <c r="AA326" s="77">
        <f t="shared" si="199"/>
        <v>0</v>
      </c>
      <c r="AB326" s="77">
        <f t="shared" si="199"/>
        <v>0</v>
      </c>
      <c r="AC326" s="77">
        <f t="shared" si="199"/>
        <v>0</v>
      </c>
      <c r="AD326" s="77">
        <f t="shared" si="199"/>
        <v>-1920.14</v>
      </c>
      <c r="AE326" s="77">
        <f t="shared" si="199"/>
        <v>-1767.93</v>
      </c>
      <c r="AF326" s="77">
        <f t="shared" si="199"/>
        <v>-1342</v>
      </c>
      <c r="AG326" s="77">
        <f t="shared" si="199"/>
        <v>-5030.07</v>
      </c>
      <c r="AH326" s="6" t="s">
        <v>42</v>
      </c>
    </row>
    <row r="327" spans="1:34">
      <c r="A327" s="159" t="s">
        <v>1940</v>
      </c>
      <c r="B327" s="155" t="s">
        <v>1941</v>
      </c>
      <c r="C327" s="160">
        <v>0</v>
      </c>
      <c r="D327" s="160">
        <v>0</v>
      </c>
      <c r="E327" s="160">
        <v>0</v>
      </c>
      <c r="F327" s="160">
        <v>0</v>
      </c>
      <c r="G327" s="160">
        <v>0</v>
      </c>
      <c r="H327" s="160">
        <v>0</v>
      </c>
      <c r="I327" s="160">
        <v>0</v>
      </c>
      <c r="J327" s="160">
        <v>0</v>
      </c>
      <c r="K327" s="160">
        <v>0</v>
      </c>
      <c r="L327" s="160">
        <v>0</v>
      </c>
      <c r="M327" s="160">
        <v>0</v>
      </c>
      <c r="N327" s="160">
        <v>0</v>
      </c>
      <c r="O327" s="160">
        <v>0</v>
      </c>
      <c r="AH327" s="6" t="s">
        <v>42</v>
      </c>
    </row>
    <row r="328" spans="1:34">
      <c r="A328" s="159" t="s">
        <v>1942</v>
      </c>
      <c r="B328" s="155" t="s">
        <v>1943</v>
      </c>
      <c r="C328" s="160">
        <v>0</v>
      </c>
      <c r="D328" s="160">
        <v>0</v>
      </c>
      <c r="E328" s="160">
        <v>0</v>
      </c>
      <c r="F328" s="160">
        <v>0</v>
      </c>
      <c r="G328" s="160">
        <v>0</v>
      </c>
      <c r="H328" s="160">
        <v>0</v>
      </c>
      <c r="I328" s="160">
        <v>0</v>
      </c>
      <c r="J328" s="160">
        <v>0</v>
      </c>
      <c r="K328" s="160">
        <v>0</v>
      </c>
      <c r="L328" s="160">
        <v>39</v>
      </c>
      <c r="M328" s="160">
        <v>0</v>
      </c>
      <c r="N328" s="160">
        <v>418</v>
      </c>
      <c r="O328" s="160">
        <v>457</v>
      </c>
      <c r="Q328" s="75">
        <v>5</v>
      </c>
      <c r="R328" s="76" t="str">
        <f>R325</f>
        <v>Tides on Westcreek</v>
      </c>
      <c r="S328" s="76" t="str">
        <f>S325</f>
        <v>TOW</v>
      </c>
      <c r="T328" s="75">
        <f>T325</f>
        <v>0</v>
      </c>
      <c r="U328" s="77">
        <f t="shared" ref="U328:AG328" si="200">SUM(U127:U153)+SUM(U157:U164)+SUM(U170:U181)+SUM(U185:U199)+SUM(U203:U213)+SUM(U217:U237)+SUM(U241:U260)+SUM(U264:U299)+SUM(U303:U306)+SUM(U310:U311)+SUM(U315:U325)</f>
        <v>0</v>
      </c>
      <c r="V328" s="77">
        <f t="shared" si="200"/>
        <v>0</v>
      </c>
      <c r="W328" s="77">
        <f t="shared" si="200"/>
        <v>0</v>
      </c>
      <c r="X328" s="77">
        <f t="shared" si="200"/>
        <v>0</v>
      </c>
      <c r="Y328" s="77">
        <f t="shared" si="200"/>
        <v>0</v>
      </c>
      <c r="Z328" s="77">
        <f t="shared" si="200"/>
        <v>0</v>
      </c>
      <c r="AA328" s="77">
        <f t="shared" si="200"/>
        <v>0</v>
      </c>
      <c r="AB328" s="77">
        <f t="shared" si="200"/>
        <v>0</v>
      </c>
      <c r="AC328" s="77">
        <f t="shared" si="200"/>
        <v>0</v>
      </c>
      <c r="AD328" s="77">
        <f t="shared" si="200"/>
        <v>-60713.950000000012</v>
      </c>
      <c r="AE328" s="77">
        <f t="shared" si="200"/>
        <v>-61770.020000000004</v>
      </c>
      <c r="AF328" s="77">
        <f t="shared" si="200"/>
        <v>-47944.54</v>
      </c>
      <c r="AG328" s="77">
        <f t="shared" si="200"/>
        <v>-170428.51</v>
      </c>
      <c r="AH328" s="6" t="s">
        <v>42</v>
      </c>
    </row>
    <row r="329" spans="1:34">
      <c r="A329" s="159" t="s">
        <v>1944</v>
      </c>
      <c r="B329" s="155" t="s">
        <v>1945</v>
      </c>
      <c r="C329" s="160">
        <v>0</v>
      </c>
      <c r="D329" s="160">
        <v>0</v>
      </c>
      <c r="E329" s="160">
        <v>0</v>
      </c>
      <c r="F329" s="160">
        <v>0</v>
      </c>
      <c r="G329" s="160">
        <v>0</v>
      </c>
      <c r="H329" s="160">
        <v>0</v>
      </c>
      <c r="I329" s="160">
        <v>0</v>
      </c>
      <c r="J329" s="160">
        <v>0</v>
      </c>
      <c r="K329" s="160">
        <v>0</v>
      </c>
      <c r="L329" s="160">
        <v>0</v>
      </c>
      <c r="M329" s="160">
        <v>0</v>
      </c>
      <c r="N329" s="160">
        <v>55.88</v>
      </c>
      <c r="O329" s="160">
        <v>55.88</v>
      </c>
      <c r="AH329" s="6" t="s">
        <v>42</v>
      </c>
    </row>
    <row r="330" spans="1:34">
      <c r="A330" s="159" t="s">
        <v>1946</v>
      </c>
      <c r="B330" s="155" t="s">
        <v>1947</v>
      </c>
      <c r="C330" s="160">
        <v>0</v>
      </c>
      <c r="D330" s="160">
        <v>0</v>
      </c>
      <c r="E330" s="160">
        <v>0</v>
      </c>
      <c r="F330" s="160">
        <v>0</v>
      </c>
      <c r="G330" s="160">
        <v>0</v>
      </c>
      <c r="H330" s="160">
        <v>0</v>
      </c>
      <c r="I330" s="160">
        <v>0</v>
      </c>
      <c r="J330" s="160">
        <v>0</v>
      </c>
      <c r="K330" s="160">
        <v>0</v>
      </c>
      <c r="L330" s="160">
        <v>0</v>
      </c>
      <c r="M330" s="160">
        <v>385.94</v>
      </c>
      <c r="N330" s="160">
        <v>192.97</v>
      </c>
      <c r="O330" s="160">
        <v>578.91</v>
      </c>
      <c r="Q330" s="75">
        <v>4</v>
      </c>
      <c r="R330" s="76" t="str">
        <f>R325</f>
        <v>Tides on Westcreek</v>
      </c>
      <c r="S330" s="76" t="str">
        <f>S325</f>
        <v>TOW</v>
      </c>
      <c r="T330" s="75">
        <f>T325</f>
        <v>0</v>
      </c>
      <c r="U330" s="77">
        <f t="shared" ref="U330:AG330" si="201">SUM(U10:U19)+SUM(U23:U35)+SUM(U41:U110)+SUM(U114:U119)+SUM(U127:U153)+SUM(U157:U164)+SUM(U170:U181)+SUM(U185:U199)+SUM(U203:U213)+SUM(U217:U237)+SUM(U241:U260)+SUM(U264:U299)+SUM(U303:U306)+SUM(U310:U311)+SUM(U315:U325)</f>
        <v>0</v>
      </c>
      <c r="V330" s="77">
        <f t="shared" si="201"/>
        <v>0</v>
      </c>
      <c r="W330" s="77">
        <f t="shared" si="201"/>
        <v>0</v>
      </c>
      <c r="X330" s="77">
        <f t="shared" si="201"/>
        <v>0</v>
      </c>
      <c r="Y330" s="77">
        <f t="shared" si="201"/>
        <v>0</v>
      </c>
      <c r="Z330" s="77">
        <f t="shared" si="201"/>
        <v>0</v>
      </c>
      <c r="AA330" s="77">
        <f t="shared" si="201"/>
        <v>0</v>
      </c>
      <c r="AB330" s="77">
        <f t="shared" si="201"/>
        <v>0</v>
      </c>
      <c r="AC330" s="77">
        <f t="shared" si="201"/>
        <v>0</v>
      </c>
      <c r="AD330" s="77">
        <f t="shared" si="201"/>
        <v>558225.11000000022</v>
      </c>
      <c r="AE330" s="77">
        <f t="shared" si="201"/>
        <v>459136.95000000013</v>
      </c>
      <c r="AF330" s="77">
        <f t="shared" si="201"/>
        <v>485965.21</v>
      </c>
      <c r="AG330" s="77">
        <f t="shared" si="201"/>
        <v>1503327.2699999998</v>
      </c>
      <c r="AH330" s="6" t="s">
        <v>42</v>
      </c>
    </row>
    <row r="331" spans="1:34">
      <c r="A331" s="159" t="s">
        <v>1948</v>
      </c>
      <c r="B331" s="155" t="s">
        <v>1338</v>
      </c>
      <c r="C331" s="160">
        <v>0</v>
      </c>
      <c r="D331" s="160">
        <v>0</v>
      </c>
      <c r="E331" s="160">
        <v>0</v>
      </c>
      <c r="F331" s="160">
        <v>0</v>
      </c>
      <c r="G331" s="160">
        <v>0</v>
      </c>
      <c r="H331" s="160">
        <v>0</v>
      </c>
      <c r="I331" s="160">
        <v>0</v>
      </c>
      <c r="J331" s="160">
        <v>0</v>
      </c>
      <c r="K331" s="160">
        <v>0</v>
      </c>
      <c r="L331" s="160">
        <v>0</v>
      </c>
      <c r="M331" s="160">
        <v>0</v>
      </c>
      <c r="N331" s="160">
        <v>0</v>
      </c>
      <c r="O331" s="160">
        <v>0</v>
      </c>
      <c r="AH331" s="6" t="s">
        <v>42</v>
      </c>
    </row>
    <row r="332" spans="1:34">
      <c r="A332" s="159" t="s">
        <v>1949</v>
      </c>
      <c r="B332" s="155" t="s">
        <v>1950</v>
      </c>
      <c r="C332" s="160">
        <v>0</v>
      </c>
      <c r="D332" s="160">
        <v>0</v>
      </c>
      <c r="E332" s="160">
        <v>0</v>
      </c>
      <c r="F332" s="160">
        <v>0</v>
      </c>
      <c r="G332" s="160">
        <v>0</v>
      </c>
      <c r="H332" s="160">
        <v>0</v>
      </c>
      <c r="I332" s="160">
        <v>0</v>
      </c>
      <c r="J332" s="160">
        <v>0</v>
      </c>
      <c r="K332" s="160">
        <v>0</v>
      </c>
      <c r="L332" s="160">
        <v>0</v>
      </c>
      <c r="M332" s="160">
        <v>150.16999999999999</v>
      </c>
      <c r="N332" s="160">
        <v>241.48</v>
      </c>
      <c r="O332" s="160">
        <v>391.65</v>
      </c>
      <c r="AH332" s="6" t="s">
        <v>42</v>
      </c>
    </row>
    <row r="333" spans="1:34">
      <c r="A333" s="159" t="s">
        <v>1951</v>
      </c>
      <c r="B333" s="155" t="s">
        <v>1952</v>
      </c>
      <c r="C333" s="160">
        <v>0</v>
      </c>
      <c r="D333" s="160">
        <v>0</v>
      </c>
      <c r="E333" s="160">
        <v>0</v>
      </c>
      <c r="F333" s="160">
        <v>0</v>
      </c>
      <c r="G333" s="160">
        <v>0</v>
      </c>
      <c r="H333" s="160">
        <v>0</v>
      </c>
      <c r="I333" s="160">
        <v>0</v>
      </c>
      <c r="J333" s="160">
        <v>0</v>
      </c>
      <c r="K333" s="160">
        <v>0</v>
      </c>
      <c r="L333" s="160">
        <v>0</v>
      </c>
      <c r="M333" s="160">
        <v>0</v>
      </c>
      <c r="N333" s="160">
        <v>0</v>
      </c>
      <c r="O333" s="160">
        <v>0</v>
      </c>
      <c r="AH333" s="6" t="s">
        <v>42</v>
      </c>
    </row>
    <row r="334" spans="1:34">
      <c r="A334" s="159" t="s">
        <v>1953</v>
      </c>
      <c r="B334" s="155" t="s">
        <v>1954</v>
      </c>
      <c r="C334" s="160">
        <v>0</v>
      </c>
      <c r="D334" s="160">
        <v>0</v>
      </c>
      <c r="E334" s="160">
        <v>0</v>
      </c>
      <c r="F334" s="160">
        <v>0</v>
      </c>
      <c r="G334" s="160">
        <v>0</v>
      </c>
      <c r="H334" s="160">
        <v>0</v>
      </c>
      <c r="I334" s="160">
        <v>0</v>
      </c>
      <c r="J334" s="160">
        <v>0</v>
      </c>
      <c r="K334" s="160">
        <v>0</v>
      </c>
      <c r="L334" s="160">
        <v>0</v>
      </c>
      <c r="M334" s="160">
        <v>0</v>
      </c>
      <c r="N334" s="160">
        <v>0</v>
      </c>
      <c r="O334" s="160">
        <v>0</v>
      </c>
      <c r="AH334" s="6" t="s">
        <v>42</v>
      </c>
    </row>
    <row r="335" spans="1:34">
      <c r="A335" s="159" t="s">
        <v>1955</v>
      </c>
      <c r="B335" s="155" t="s">
        <v>1956</v>
      </c>
      <c r="C335" s="160">
        <v>0</v>
      </c>
      <c r="D335" s="160">
        <v>0</v>
      </c>
      <c r="E335" s="160">
        <v>0</v>
      </c>
      <c r="F335" s="160">
        <v>0</v>
      </c>
      <c r="G335" s="160">
        <v>0</v>
      </c>
      <c r="H335" s="160">
        <v>0</v>
      </c>
      <c r="I335" s="160">
        <v>0</v>
      </c>
      <c r="J335" s="160">
        <v>0</v>
      </c>
      <c r="K335" s="160">
        <v>0</v>
      </c>
      <c r="L335" s="160">
        <v>0</v>
      </c>
      <c r="M335" s="160">
        <v>0</v>
      </c>
      <c r="N335" s="160">
        <v>0</v>
      </c>
      <c r="O335" s="160">
        <v>0</v>
      </c>
      <c r="Q335" s="73">
        <v>5</v>
      </c>
      <c r="R335" s="20" t="s">
        <v>1156</v>
      </c>
      <c r="S335" s="20" t="s">
        <v>1210</v>
      </c>
      <c r="U335" s="74">
        <f t="shared" ref="U335:U381" si="202">IF(5 = Q335, C335 * -1, C335)</f>
        <v>0</v>
      </c>
      <c r="V335" s="74">
        <f t="shared" ref="V335:V381" si="203">IF(5 = Q335, D335 * -1, D335)</f>
        <v>0</v>
      </c>
      <c r="W335" s="74">
        <f t="shared" ref="W335:W381" si="204">IF(5 = Q335, E335 * -1, E335)</f>
        <v>0</v>
      </c>
      <c r="X335" s="74">
        <f t="shared" ref="X335:X381" si="205">IF(5 = Q335, F335 * -1, F335)</f>
        <v>0</v>
      </c>
      <c r="Y335" s="74">
        <f t="shared" ref="Y335:Y381" si="206">IF(5 = Q335, G335 * -1, G335)</f>
        <v>0</v>
      </c>
      <c r="Z335" s="74">
        <f t="shared" ref="Z335:Z381" si="207">IF(5 = Q335, H335 * -1, H335)</f>
        <v>0</v>
      </c>
      <c r="AA335" s="74">
        <f t="shared" ref="AA335:AA381" si="208">IF(5 = Q335, I335 * -1, I335)</f>
        <v>0</v>
      </c>
      <c r="AB335" s="74">
        <f t="shared" ref="AB335:AB381" si="209">IF(5 = Q335, J335 * -1, J335)</f>
        <v>0</v>
      </c>
      <c r="AC335" s="74">
        <f t="shared" ref="AC335:AC381" si="210">IF(5 = Q335, K335 * -1, K335)</f>
        <v>0</v>
      </c>
      <c r="AD335" s="74">
        <f t="shared" ref="AD335:AD381" si="211">IF(5 = Q335, L335 * -1, L335)</f>
        <v>0</v>
      </c>
      <c r="AE335" s="74">
        <f t="shared" ref="AE335:AE381" si="212">IF(5 = Q335, M335 * -1, M335)</f>
        <v>0</v>
      </c>
      <c r="AF335" s="74">
        <f t="shared" ref="AF335:AF381" si="213">IF(5 = Q335, N335 * -1, N335)</f>
        <v>0</v>
      </c>
      <c r="AG335" s="74">
        <f t="shared" ref="AG335:AG381" si="214">IF(5 = Q335, O335 * -1, O335)</f>
        <v>0</v>
      </c>
      <c r="AH335" s="6" t="s">
        <v>42</v>
      </c>
    </row>
    <row r="336" spans="1:34">
      <c r="B336" s="157" t="s">
        <v>1391</v>
      </c>
      <c r="C336" s="161">
        <v>0</v>
      </c>
      <c r="D336" s="161">
        <v>0</v>
      </c>
      <c r="E336" s="161">
        <v>0</v>
      </c>
      <c r="F336" s="161">
        <v>0</v>
      </c>
      <c r="G336" s="161">
        <v>0</v>
      </c>
      <c r="H336" s="161">
        <v>0</v>
      </c>
      <c r="I336" s="161">
        <v>0</v>
      </c>
      <c r="J336" s="161">
        <v>0</v>
      </c>
      <c r="K336" s="161">
        <v>0</v>
      </c>
      <c r="L336" s="161">
        <v>1959.14</v>
      </c>
      <c r="M336" s="161">
        <v>2304.04</v>
      </c>
      <c r="N336" s="161">
        <v>2250.33</v>
      </c>
      <c r="O336" s="161">
        <v>6513.5099999999993</v>
      </c>
      <c r="Q336" s="73">
        <v>5</v>
      </c>
      <c r="R336" s="20" t="s">
        <v>1156</v>
      </c>
      <c r="S336" s="20" t="s">
        <v>1210</v>
      </c>
      <c r="U336" s="74">
        <f t="shared" si="202"/>
        <v>0</v>
      </c>
      <c r="V336" s="74">
        <f t="shared" si="203"/>
        <v>0</v>
      </c>
      <c r="W336" s="74">
        <f t="shared" si="204"/>
        <v>0</v>
      </c>
      <c r="X336" s="74">
        <f t="shared" si="205"/>
        <v>0</v>
      </c>
      <c r="Y336" s="74">
        <f t="shared" si="206"/>
        <v>0</v>
      </c>
      <c r="Z336" s="74">
        <f t="shared" si="207"/>
        <v>0</v>
      </c>
      <c r="AA336" s="74">
        <f t="shared" si="208"/>
        <v>0</v>
      </c>
      <c r="AB336" s="74">
        <f t="shared" si="209"/>
        <v>0</v>
      </c>
      <c r="AC336" s="74">
        <f t="shared" si="210"/>
        <v>0</v>
      </c>
      <c r="AD336" s="74">
        <f t="shared" si="211"/>
        <v>-1959.14</v>
      </c>
      <c r="AE336" s="74">
        <f t="shared" si="212"/>
        <v>-2304.04</v>
      </c>
      <c r="AF336" s="74">
        <f t="shared" si="213"/>
        <v>-2250.33</v>
      </c>
      <c r="AG336" s="74">
        <f t="shared" si="214"/>
        <v>-6513.5099999999993</v>
      </c>
    </row>
    <row r="337" spans="1:34">
      <c r="Q337" s="73">
        <v>5</v>
      </c>
      <c r="R337" s="20" t="s">
        <v>1156</v>
      </c>
      <c r="S337" s="20" t="s">
        <v>1210</v>
      </c>
      <c r="U337" s="74">
        <f t="shared" si="202"/>
        <v>0</v>
      </c>
      <c r="V337" s="74">
        <f t="shared" si="203"/>
        <v>0</v>
      </c>
      <c r="W337" s="74">
        <f t="shared" si="204"/>
        <v>0</v>
      </c>
      <c r="X337" s="74">
        <f t="shared" si="205"/>
        <v>0</v>
      </c>
      <c r="Y337" s="74">
        <f t="shared" si="206"/>
        <v>0</v>
      </c>
      <c r="Z337" s="74">
        <f t="shared" si="207"/>
        <v>0</v>
      </c>
      <c r="AA337" s="74">
        <f t="shared" si="208"/>
        <v>0</v>
      </c>
      <c r="AB337" s="74">
        <f t="shared" si="209"/>
        <v>0</v>
      </c>
      <c r="AC337" s="74">
        <f t="shared" si="210"/>
        <v>0</v>
      </c>
      <c r="AD337" s="74">
        <f t="shared" si="211"/>
        <v>0</v>
      </c>
      <c r="AE337" s="74">
        <f t="shared" si="212"/>
        <v>0</v>
      </c>
      <c r="AF337" s="74">
        <f t="shared" si="213"/>
        <v>0</v>
      </c>
      <c r="AG337" s="74">
        <f t="shared" si="214"/>
        <v>0</v>
      </c>
    </row>
    <row r="338" spans="1:34">
      <c r="A338" s="158" t="s">
        <v>1957</v>
      </c>
      <c r="B338" s="158"/>
      <c r="C338" s="158"/>
      <c r="D338" s="158"/>
      <c r="E338" s="158"/>
      <c r="F338" s="158"/>
      <c r="G338" s="158"/>
      <c r="H338" s="158"/>
      <c r="I338" s="158"/>
      <c r="J338" s="158"/>
      <c r="K338" s="158"/>
      <c r="L338" s="158"/>
      <c r="M338" s="158"/>
      <c r="N338" s="158"/>
      <c r="O338" s="158"/>
      <c r="Q338" s="73">
        <v>5</v>
      </c>
      <c r="R338" s="20" t="s">
        <v>1156</v>
      </c>
      <c r="S338" s="20" t="s">
        <v>1210</v>
      </c>
      <c r="U338" s="74">
        <f t="shared" si="202"/>
        <v>0</v>
      </c>
      <c r="V338" s="74">
        <f t="shared" si="203"/>
        <v>0</v>
      </c>
      <c r="W338" s="74">
        <f t="shared" si="204"/>
        <v>0</v>
      </c>
      <c r="X338" s="74">
        <f t="shared" si="205"/>
        <v>0</v>
      </c>
      <c r="Y338" s="74">
        <f t="shared" si="206"/>
        <v>0</v>
      </c>
      <c r="Z338" s="74">
        <f t="shared" si="207"/>
        <v>0</v>
      </c>
      <c r="AA338" s="74">
        <f t="shared" si="208"/>
        <v>0</v>
      </c>
      <c r="AB338" s="74">
        <f t="shared" si="209"/>
        <v>0</v>
      </c>
      <c r="AC338" s="74">
        <f t="shared" si="210"/>
        <v>0</v>
      </c>
      <c r="AD338" s="74">
        <f t="shared" si="211"/>
        <v>0</v>
      </c>
      <c r="AE338" s="74">
        <f t="shared" si="212"/>
        <v>0</v>
      </c>
      <c r="AF338" s="74">
        <f t="shared" si="213"/>
        <v>0</v>
      </c>
      <c r="AG338" s="74">
        <f t="shared" si="214"/>
        <v>0</v>
      </c>
    </row>
    <row r="339" spans="1:34">
      <c r="A339" s="159" t="s">
        <v>1958</v>
      </c>
      <c r="B339" s="155" t="s">
        <v>1959</v>
      </c>
      <c r="C339" s="160">
        <v>0</v>
      </c>
      <c r="D339" s="160">
        <v>0</v>
      </c>
      <c r="E339" s="160">
        <v>0</v>
      </c>
      <c r="F339" s="160">
        <v>0</v>
      </c>
      <c r="G339" s="160">
        <v>0</v>
      </c>
      <c r="H339" s="160">
        <v>0</v>
      </c>
      <c r="I339" s="160">
        <v>0</v>
      </c>
      <c r="J339" s="160">
        <v>0</v>
      </c>
      <c r="K339" s="160">
        <v>0</v>
      </c>
      <c r="L339" s="160">
        <v>0</v>
      </c>
      <c r="M339" s="160">
        <v>0</v>
      </c>
      <c r="N339" s="160">
        <v>0</v>
      </c>
      <c r="O339" s="160">
        <v>0</v>
      </c>
      <c r="Q339" s="73">
        <v>5</v>
      </c>
      <c r="R339" s="20" t="s">
        <v>1156</v>
      </c>
      <c r="S339" s="20" t="s">
        <v>1210</v>
      </c>
      <c r="U339" s="74">
        <f t="shared" si="202"/>
        <v>0</v>
      </c>
      <c r="V339" s="74">
        <f t="shared" si="203"/>
        <v>0</v>
      </c>
      <c r="W339" s="74">
        <f t="shared" si="204"/>
        <v>0</v>
      </c>
      <c r="X339" s="74">
        <f t="shared" si="205"/>
        <v>0</v>
      </c>
      <c r="Y339" s="74">
        <f t="shared" si="206"/>
        <v>0</v>
      </c>
      <c r="Z339" s="74">
        <f t="shared" si="207"/>
        <v>0</v>
      </c>
      <c r="AA339" s="74">
        <f t="shared" si="208"/>
        <v>0</v>
      </c>
      <c r="AB339" s="74">
        <f t="shared" si="209"/>
        <v>0</v>
      </c>
      <c r="AC339" s="74">
        <f t="shared" si="210"/>
        <v>0</v>
      </c>
      <c r="AD339" s="74">
        <f t="shared" si="211"/>
        <v>0</v>
      </c>
      <c r="AE339" s="74">
        <f t="shared" si="212"/>
        <v>0</v>
      </c>
      <c r="AF339" s="74">
        <f t="shared" si="213"/>
        <v>0</v>
      </c>
      <c r="AG339" s="74">
        <f t="shared" si="214"/>
        <v>0</v>
      </c>
      <c r="AH339" s="6" t="s">
        <v>43</v>
      </c>
    </row>
    <row r="340" spans="1:34">
      <c r="A340" s="159" t="s">
        <v>1960</v>
      </c>
      <c r="B340" s="155" t="s">
        <v>1961</v>
      </c>
      <c r="C340" s="160">
        <v>0</v>
      </c>
      <c r="D340" s="160">
        <v>0</v>
      </c>
      <c r="E340" s="160">
        <v>0</v>
      </c>
      <c r="F340" s="160">
        <v>0</v>
      </c>
      <c r="G340" s="160">
        <v>0</v>
      </c>
      <c r="H340" s="160">
        <v>0</v>
      </c>
      <c r="I340" s="160">
        <v>0</v>
      </c>
      <c r="J340" s="160">
        <v>0</v>
      </c>
      <c r="K340" s="160">
        <v>0</v>
      </c>
      <c r="L340" s="160">
        <v>0</v>
      </c>
      <c r="M340" s="160">
        <v>0</v>
      </c>
      <c r="N340" s="160">
        <v>0</v>
      </c>
      <c r="O340" s="160">
        <v>0</v>
      </c>
      <c r="Q340" s="73">
        <v>5</v>
      </c>
      <c r="R340" s="20" t="s">
        <v>1156</v>
      </c>
      <c r="S340" s="20" t="s">
        <v>1210</v>
      </c>
      <c r="U340" s="74">
        <f t="shared" si="202"/>
        <v>0</v>
      </c>
      <c r="V340" s="74">
        <f t="shared" si="203"/>
        <v>0</v>
      </c>
      <c r="W340" s="74">
        <f t="shared" si="204"/>
        <v>0</v>
      </c>
      <c r="X340" s="74">
        <f t="shared" si="205"/>
        <v>0</v>
      </c>
      <c r="Y340" s="74">
        <f t="shared" si="206"/>
        <v>0</v>
      </c>
      <c r="Z340" s="74">
        <f t="shared" si="207"/>
        <v>0</v>
      </c>
      <c r="AA340" s="74">
        <f t="shared" si="208"/>
        <v>0</v>
      </c>
      <c r="AB340" s="74">
        <f t="shared" si="209"/>
        <v>0</v>
      </c>
      <c r="AC340" s="74">
        <f t="shared" si="210"/>
        <v>0</v>
      </c>
      <c r="AD340" s="74">
        <f t="shared" si="211"/>
        <v>0</v>
      </c>
      <c r="AE340" s="74">
        <f t="shared" si="212"/>
        <v>0</v>
      </c>
      <c r="AF340" s="74">
        <f t="shared" si="213"/>
        <v>0</v>
      </c>
      <c r="AG340" s="74">
        <f t="shared" si="214"/>
        <v>0</v>
      </c>
      <c r="AH340" s="6" t="s">
        <v>43</v>
      </c>
    </row>
    <row r="341" spans="1:34">
      <c r="A341" s="159" t="s">
        <v>1962</v>
      </c>
      <c r="B341" s="155" t="s">
        <v>1963</v>
      </c>
      <c r="C341" s="160">
        <v>0</v>
      </c>
      <c r="D341" s="160">
        <v>0</v>
      </c>
      <c r="E341" s="160">
        <v>0</v>
      </c>
      <c r="F341" s="160">
        <v>0</v>
      </c>
      <c r="G341" s="160">
        <v>0</v>
      </c>
      <c r="H341" s="160">
        <v>0</v>
      </c>
      <c r="I341" s="160">
        <v>0</v>
      </c>
      <c r="J341" s="160">
        <v>0</v>
      </c>
      <c r="K341" s="160">
        <v>0</v>
      </c>
      <c r="L341" s="160">
        <v>0</v>
      </c>
      <c r="M341" s="160">
        <v>0</v>
      </c>
      <c r="N341" s="160">
        <v>0</v>
      </c>
      <c r="O341" s="160">
        <v>0</v>
      </c>
      <c r="Q341" s="73">
        <v>5</v>
      </c>
      <c r="R341" s="20" t="s">
        <v>1156</v>
      </c>
      <c r="S341" s="20" t="s">
        <v>1210</v>
      </c>
      <c r="U341" s="74">
        <f t="shared" si="202"/>
        <v>0</v>
      </c>
      <c r="V341" s="74">
        <f t="shared" si="203"/>
        <v>0</v>
      </c>
      <c r="W341" s="74">
        <f t="shared" si="204"/>
        <v>0</v>
      </c>
      <c r="X341" s="74">
        <f t="shared" si="205"/>
        <v>0</v>
      </c>
      <c r="Y341" s="74">
        <f t="shared" si="206"/>
        <v>0</v>
      </c>
      <c r="Z341" s="74">
        <f t="shared" si="207"/>
        <v>0</v>
      </c>
      <c r="AA341" s="74">
        <f t="shared" si="208"/>
        <v>0</v>
      </c>
      <c r="AB341" s="74">
        <f t="shared" si="209"/>
        <v>0</v>
      </c>
      <c r="AC341" s="74">
        <f t="shared" si="210"/>
        <v>0</v>
      </c>
      <c r="AD341" s="74">
        <f t="shared" si="211"/>
        <v>0</v>
      </c>
      <c r="AE341" s="74">
        <f t="shared" si="212"/>
        <v>0</v>
      </c>
      <c r="AF341" s="74">
        <f t="shared" si="213"/>
        <v>0</v>
      </c>
      <c r="AG341" s="74">
        <f t="shared" si="214"/>
        <v>0</v>
      </c>
      <c r="AH341" s="6" t="s">
        <v>43</v>
      </c>
    </row>
    <row r="342" spans="1:34">
      <c r="A342" s="159" t="s">
        <v>1964</v>
      </c>
      <c r="B342" s="155" t="s">
        <v>1965</v>
      </c>
      <c r="C342" s="160">
        <v>0</v>
      </c>
      <c r="D342" s="160">
        <v>0</v>
      </c>
      <c r="E342" s="160">
        <v>0</v>
      </c>
      <c r="F342" s="160">
        <v>0</v>
      </c>
      <c r="G342" s="160">
        <v>0</v>
      </c>
      <c r="H342" s="160">
        <v>0</v>
      </c>
      <c r="I342" s="160">
        <v>0</v>
      </c>
      <c r="J342" s="160">
        <v>0</v>
      </c>
      <c r="K342" s="160">
        <v>0</v>
      </c>
      <c r="L342" s="160">
        <v>0</v>
      </c>
      <c r="M342" s="160">
        <v>0</v>
      </c>
      <c r="N342" s="160">
        <v>0</v>
      </c>
      <c r="O342" s="160">
        <v>0</v>
      </c>
      <c r="Q342" s="73">
        <v>5</v>
      </c>
      <c r="R342" s="20" t="s">
        <v>1156</v>
      </c>
      <c r="S342" s="20" t="s">
        <v>1210</v>
      </c>
      <c r="U342" s="74">
        <f t="shared" si="202"/>
        <v>0</v>
      </c>
      <c r="V342" s="74">
        <f t="shared" si="203"/>
        <v>0</v>
      </c>
      <c r="W342" s="74">
        <f t="shared" si="204"/>
        <v>0</v>
      </c>
      <c r="X342" s="74">
        <f t="shared" si="205"/>
        <v>0</v>
      </c>
      <c r="Y342" s="74">
        <f t="shared" si="206"/>
        <v>0</v>
      </c>
      <c r="Z342" s="74">
        <f t="shared" si="207"/>
        <v>0</v>
      </c>
      <c r="AA342" s="74">
        <f t="shared" si="208"/>
        <v>0</v>
      </c>
      <c r="AB342" s="74">
        <f t="shared" si="209"/>
        <v>0</v>
      </c>
      <c r="AC342" s="74">
        <f t="shared" si="210"/>
        <v>0</v>
      </c>
      <c r="AD342" s="74">
        <f t="shared" si="211"/>
        <v>0</v>
      </c>
      <c r="AE342" s="74">
        <f t="shared" si="212"/>
        <v>0</v>
      </c>
      <c r="AF342" s="74">
        <f t="shared" si="213"/>
        <v>0</v>
      </c>
      <c r="AG342" s="74">
        <f t="shared" si="214"/>
        <v>0</v>
      </c>
      <c r="AH342" s="6" t="s">
        <v>43</v>
      </c>
    </row>
    <row r="343" spans="1:34">
      <c r="A343" s="159" t="s">
        <v>1966</v>
      </c>
      <c r="B343" s="155" t="s">
        <v>1967</v>
      </c>
      <c r="C343" s="160">
        <v>0</v>
      </c>
      <c r="D343" s="160">
        <v>0</v>
      </c>
      <c r="E343" s="160">
        <v>0</v>
      </c>
      <c r="F343" s="160">
        <v>0</v>
      </c>
      <c r="G343" s="160">
        <v>0</v>
      </c>
      <c r="H343" s="160">
        <v>0</v>
      </c>
      <c r="I343" s="160">
        <v>0</v>
      </c>
      <c r="J343" s="160">
        <v>0</v>
      </c>
      <c r="K343" s="160">
        <v>0</v>
      </c>
      <c r="L343" s="160">
        <v>0</v>
      </c>
      <c r="M343" s="160">
        <v>0</v>
      </c>
      <c r="N343" s="160">
        <v>0</v>
      </c>
      <c r="O343" s="160">
        <v>0</v>
      </c>
      <c r="Q343" s="73">
        <v>5</v>
      </c>
      <c r="R343" s="20" t="s">
        <v>1156</v>
      </c>
      <c r="S343" s="20" t="s">
        <v>1210</v>
      </c>
      <c r="U343" s="74">
        <f t="shared" si="202"/>
        <v>0</v>
      </c>
      <c r="V343" s="74">
        <f t="shared" si="203"/>
        <v>0</v>
      </c>
      <c r="W343" s="74">
        <f t="shared" si="204"/>
        <v>0</v>
      </c>
      <c r="X343" s="74">
        <f t="shared" si="205"/>
        <v>0</v>
      </c>
      <c r="Y343" s="74">
        <f t="shared" si="206"/>
        <v>0</v>
      </c>
      <c r="Z343" s="74">
        <f t="shared" si="207"/>
        <v>0</v>
      </c>
      <c r="AA343" s="74">
        <f t="shared" si="208"/>
        <v>0</v>
      </c>
      <c r="AB343" s="74">
        <f t="shared" si="209"/>
        <v>0</v>
      </c>
      <c r="AC343" s="74">
        <f t="shared" si="210"/>
        <v>0</v>
      </c>
      <c r="AD343" s="74">
        <f t="shared" si="211"/>
        <v>0</v>
      </c>
      <c r="AE343" s="74">
        <f t="shared" si="212"/>
        <v>0</v>
      </c>
      <c r="AF343" s="74">
        <f t="shared" si="213"/>
        <v>0</v>
      </c>
      <c r="AG343" s="74">
        <f t="shared" si="214"/>
        <v>0</v>
      </c>
      <c r="AH343" s="6" t="s">
        <v>43</v>
      </c>
    </row>
    <row r="344" spans="1:34">
      <c r="A344" s="159" t="s">
        <v>1968</v>
      </c>
      <c r="B344" s="155" t="s">
        <v>1969</v>
      </c>
      <c r="C344" s="160">
        <v>0</v>
      </c>
      <c r="D344" s="160">
        <v>0</v>
      </c>
      <c r="E344" s="160">
        <v>0</v>
      </c>
      <c r="F344" s="160">
        <v>0</v>
      </c>
      <c r="G344" s="160">
        <v>0</v>
      </c>
      <c r="H344" s="160">
        <v>0</v>
      </c>
      <c r="I344" s="160">
        <v>0</v>
      </c>
      <c r="J344" s="160">
        <v>0</v>
      </c>
      <c r="K344" s="160">
        <v>0</v>
      </c>
      <c r="L344" s="160">
        <v>0</v>
      </c>
      <c r="M344" s="160">
        <v>0</v>
      </c>
      <c r="N344" s="160">
        <v>0</v>
      </c>
      <c r="O344" s="160">
        <v>0</v>
      </c>
      <c r="Q344" s="73">
        <v>5</v>
      </c>
      <c r="R344" s="20" t="s">
        <v>1156</v>
      </c>
      <c r="S344" s="20" t="s">
        <v>1210</v>
      </c>
      <c r="U344" s="74">
        <f t="shared" si="202"/>
        <v>0</v>
      </c>
      <c r="V344" s="74">
        <f t="shared" si="203"/>
        <v>0</v>
      </c>
      <c r="W344" s="74">
        <f t="shared" si="204"/>
        <v>0</v>
      </c>
      <c r="X344" s="74">
        <f t="shared" si="205"/>
        <v>0</v>
      </c>
      <c r="Y344" s="74">
        <f t="shared" si="206"/>
        <v>0</v>
      </c>
      <c r="Z344" s="74">
        <f t="shared" si="207"/>
        <v>0</v>
      </c>
      <c r="AA344" s="74">
        <f t="shared" si="208"/>
        <v>0</v>
      </c>
      <c r="AB344" s="74">
        <f t="shared" si="209"/>
        <v>0</v>
      </c>
      <c r="AC344" s="74">
        <f t="shared" si="210"/>
        <v>0</v>
      </c>
      <c r="AD344" s="74">
        <f t="shared" si="211"/>
        <v>0</v>
      </c>
      <c r="AE344" s="74">
        <f t="shared" si="212"/>
        <v>0</v>
      </c>
      <c r="AF344" s="74">
        <f t="shared" si="213"/>
        <v>0</v>
      </c>
      <c r="AG344" s="74">
        <f t="shared" si="214"/>
        <v>0</v>
      </c>
      <c r="AH344" s="6" t="s">
        <v>43</v>
      </c>
    </row>
    <row r="345" spans="1:34">
      <c r="B345" s="157" t="s">
        <v>1957</v>
      </c>
      <c r="C345" s="161">
        <v>0</v>
      </c>
      <c r="D345" s="161">
        <v>0</v>
      </c>
      <c r="E345" s="161">
        <v>0</v>
      </c>
      <c r="F345" s="161">
        <v>0</v>
      </c>
      <c r="G345" s="161">
        <v>0</v>
      </c>
      <c r="H345" s="161">
        <v>0</v>
      </c>
      <c r="I345" s="161">
        <v>0</v>
      </c>
      <c r="J345" s="161">
        <v>0</v>
      </c>
      <c r="K345" s="161">
        <v>0</v>
      </c>
      <c r="L345" s="161">
        <v>0</v>
      </c>
      <c r="M345" s="161">
        <v>0</v>
      </c>
      <c r="N345" s="161">
        <v>0</v>
      </c>
      <c r="O345" s="161">
        <v>0</v>
      </c>
      <c r="Q345" s="73">
        <v>5</v>
      </c>
      <c r="R345" s="20" t="s">
        <v>1156</v>
      </c>
      <c r="S345" s="20" t="s">
        <v>1210</v>
      </c>
      <c r="U345" s="74">
        <f t="shared" si="202"/>
        <v>0</v>
      </c>
      <c r="V345" s="74">
        <f t="shared" si="203"/>
        <v>0</v>
      </c>
      <c r="W345" s="74">
        <f t="shared" si="204"/>
        <v>0</v>
      </c>
      <c r="X345" s="74">
        <f t="shared" si="205"/>
        <v>0</v>
      </c>
      <c r="Y345" s="74">
        <f t="shared" si="206"/>
        <v>0</v>
      </c>
      <c r="Z345" s="74">
        <f t="shared" si="207"/>
        <v>0</v>
      </c>
      <c r="AA345" s="74">
        <f t="shared" si="208"/>
        <v>0</v>
      </c>
      <c r="AB345" s="74">
        <f t="shared" si="209"/>
        <v>0</v>
      </c>
      <c r="AC345" s="74">
        <f t="shared" si="210"/>
        <v>0</v>
      </c>
      <c r="AD345" s="74">
        <f t="shared" si="211"/>
        <v>0</v>
      </c>
      <c r="AE345" s="74">
        <f t="shared" si="212"/>
        <v>0</v>
      </c>
      <c r="AF345" s="74">
        <f t="shared" si="213"/>
        <v>0</v>
      </c>
      <c r="AG345" s="74">
        <f t="shared" si="214"/>
        <v>0</v>
      </c>
    </row>
    <row r="346" spans="1:34">
      <c r="Q346" s="73">
        <v>5</v>
      </c>
      <c r="R346" s="20" t="s">
        <v>1156</v>
      </c>
      <c r="S346" s="20" t="s">
        <v>1210</v>
      </c>
      <c r="U346" s="74">
        <f t="shared" si="202"/>
        <v>0</v>
      </c>
      <c r="V346" s="74">
        <f t="shared" si="203"/>
        <v>0</v>
      </c>
      <c r="W346" s="74">
        <f t="shared" si="204"/>
        <v>0</v>
      </c>
      <c r="X346" s="74">
        <f t="shared" si="205"/>
        <v>0</v>
      </c>
      <c r="Y346" s="74">
        <f t="shared" si="206"/>
        <v>0</v>
      </c>
      <c r="Z346" s="74">
        <f t="shared" si="207"/>
        <v>0</v>
      </c>
      <c r="AA346" s="74">
        <f t="shared" si="208"/>
        <v>0</v>
      </c>
      <c r="AB346" s="74">
        <f t="shared" si="209"/>
        <v>0</v>
      </c>
      <c r="AC346" s="74">
        <f t="shared" si="210"/>
        <v>0</v>
      </c>
      <c r="AD346" s="74">
        <f t="shared" si="211"/>
        <v>0</v>
      </c>
      <c r="AE346" s="74">
        <f t="shared" si="212"/>
        <v>0</v>
      </c>
      <c r="AF346" s="74">
        <f t="shared" si="213"/>
        <v>0</v>
      </c>
      <c r="AG346" s="74">
        <f t="shared" si="214"/>
        <v>0</v>
      </c>
    </row>
    <row r="347" spans="1:34">
      <c r="A347" s="158" t="s">
        <v>59</v>
      </c>
      <c r="B347" s="158"/>
      <c r="C347" s="158"/>
      <c r="D347" s="158"/>
      <c r="E347" s="158"/>
      <c r="F347" s="158"/>
      <c r="G347" s="158"/>
      <c r="H347" s="158"/>
      <c r="I347" s="158"/>
      <c r="J347" s="158"/>
      <c r="K347" s="158"/>
      <c r="L347" s="158"/>
      <c r="M347" s="158"/>
      <c r="N347" s="158"/>
      <c r="O347" s="158"/>
      <c r="Q347" s="73">
        <v>5</v>
      </c>
      <c r="R347" s="20" t="s">
        <v>1156</v>
      </c>
      <c r="S347" s="20" t="s">
        <v>1210</v>
      </c>
      <c r="U347" s="74">
        <f t="shared" si="202"/>
        <v>0</v>
      </c>
      <c r="V347" s="74">
        <f t="shared" si="203"/>
        <v>0</v>
      </c>
      <c r="W347" s="74">
        <f t="shared" si="204"/>
        <v>0</v>
      </c>
      <c r="X347" s="74">
        <f t="shared" si="205"/>
        <v>0</v>
      </c>
      <c r="Y347" s="74">
        <f t="shared" si="206"/>
        <v>0</v>
      </c>
      <c r="Z347" s="74">
        <f t="shared" si="207"/>
        <v>0</v>
      </c>
      <c r="AA347" s="74">
        <f t="shared" si="208"/>
        <v>0</v>
      </c>
      <c r="AB347" s="74">
        <f t="shared" si="209"/>
        <v>0</v>
      </c>
      <c r="AC347" s="74">
        <f t="shared" si="210"/>
        <v>0</v>
      </c>
      <c r="AD347" s="74">
        <f t="shared" si="211"/>
        <v>0</v>
      </c>
      <c r="AE347" s="74">
        <f t="shared" si="212"/>
        <v>0</v>
      </c>
      <c r="AF347" s="74">
        <f t="shared" si="213"/>
        <v>0</v>
      </c>
      <c r="AG347" s="74">
        <f t="shared" si="214"/>
        <v>0</v>
      </c>
    </row>
    <row r="348" spans="1:34">
      <c r="A348" s="159" t="s">
        <v>1970</v>
      </c>
      <c r="B348" s="155" t="s">
        <v>1971</v>
      </c>
      <c r="C348" s="160">
        <v>0</v>
      </c>
      <c r="D348" s="160">
        <v>0</v>
      </c>
      <c r="E348" s="160">
        <v>0</v>
      </c>
      <c r="F348" s="160">
        <v>0</v>
      </c>
      <c r="G348" s="160">
        <v>0</v>
      </c>
      <c r="H348" s="160">
        <v>0</v>
      </c>
      <c r="I348" s="160">
        <v>0</v>
      </c>
      <c r="J348" s="160">
        <v>0</v>
      </c>
      <c r="K348" s="160">
        <v>0</v>
      </c>
      <c r="L348" s="160">
        <v>3816.63</v>
      </c>
      <c r="M348" s="160">
        <v>1444</v>
      </c>
      <c r="N348" s="160">
        <v>9126.5499999999993</v>
      </c>
      <c r="O348" s="160">
        <v>14387.18</v>
      </c>
      <c r="Q348" s="73">
        <v>5</v>
      </c>
      <c r="R348" s="20" t="s">
        <v>1156</v>
      </c>
      <c r="S348" s="20" t="s">
        <v>1210</v>
      </c>
      <c r="U348" s="74">
        <f t="shared" si="202"/>
        <v>0</v>
      </c>
      <c r="V348" s="74">
        <f t="shared" si="203"/>
        <v>0</v>
      </c>
      <c r="W348" s="74">
        <f t="shared" si="204"/>
        <v>0</v>
      </c>
      <c r="X348" s="74">
        <f t="shared" si="205"/>
        <v>0</v>
      </c>
      <c r="Y348" s="74">
        <f t="shared" si="206"/>
        <v>0</v>
      </c>
      <c r="Z348" s="74">
        <f t="shared" si="207"/>
        <v>0</v>
      </c>
      <c r="AA348" s="74">
        <f t="shared" si="208"/>
        <v>0</v>
      </c>
      <c r="AB348" s="74">
        <f t="shared" si="209"/>
        <v>0</v>
      </c>
      <c r="AC348" s="74">
        <f t="shared" si="210"/>
        <v>0</v>
      </c>
      <c r="AD348" s="74">
        <f t="shared" si="211"/>
        <v>-3816.63</v>
      </c>
      <c r="AE348" s="74">
        <f t="shared" si="212"/>
        <v>-1444</v>
      </c>
      <c r="AF348" s="74">
        <f t="shared" si="213"/>
        <v>-9126.5499999999993</v>
      </c>
      <c r="AG348" s="74">
        <f t="shared" si="214"/>
        <v>-14387.18</v>
      </c>
      <c r="AH348" s="6" t="s">
        <v>59</v>
      </c>
    </row>
    <row r="349" spans="1:34">
      <c r="A349" s="159" t="s">
        <v>1972</v>
      </c>
      <c r="B349" s="155" t="s">
        <v>1973</v>
      </c>
      <c r="C349" s="160">
        <v>0</v>
      </c>
      <c r="D349" s="160">
        <v>0</v>
      </c>
      <c r="E349" s="160">
        <v>0</v>
      </c>
      <c r="F349" s="160">
        <v>0</v>
      </c>
      <c r="G349" s="160">
        <v>0</v>
      </c>
      <c r="H349" s="160">
        <v>0</v>
      </c>
      <c r="I349" s="160">
        <v>0</v>
      </c>
      <c r="J349" s="160">
        <v>0</v>
      </c>
      <c r="K349" s="160">
        <v>0</v>
      </c>
      <c r="L349" s="160">
        <v>0</v>
      </c>
      <c r="M349" s="160">
        <v>0</v>
      </c>
      <c r="N349" s="160">
        <v>0</v>
      </c>
      <c r="O349" s="160">
        <v>0</v>
      </c>
      <c r="Q349" s="73">
        <v>5</v>
      </c>
      <c r="R349" s="20" t="s">
        <v>1156</v>
      </c>
      <c r="S349" s="20" t="s">
        <v>1210</v>
      </c>
      <c r="U349" s="74">
        <f t="shared" si="202"/>
        <v>0</v>
      </c>
      <c r="V349" s="74">
        <f t="shared" si="203"/>
        <v>0</v>
      </c>
      <c r="W349" s="74">
        <f t="shared" si="204"/>
        <v>0</v>
      </c>
      <c r="X349" s="74">
        <f t="shared" si="205"/>
        <v>0</v>
      </c>
      <c r="Y349" s="74">
        <f t="shared" si="206"/>
        <v>0</v>
      </c>
      <c r="Z349" s="74">
        <f t="shared" si="207"/>
        <v>0</v>
      </c>
      <c r="AA349" s="74">
        <f t="shared" si="208"/>
        <v>0</v>
      </c>
      <c r="AB349" s="74">
        <f t="shared" si="209"/>
        <v>0</v>
      </c>
      <c r="AC349" s="74">
        <f t="shared" si="210"/>
        <v>0</v>
      </c>
      <c r="AD349" s="74">
        <f t="shared" si="211"/>
        <v>0</v>
      </c>
      <c r="AE349" s="74">
        <f t="shared" si="212"/>
        <v>0</v>
      </c>
      <c r="AF349" s="74">
        <f t="shared" si="213"/>
        <v>0</v>
      </c>
      <c r="AG349" s="74">
        <f t="shared" si="214"/>
        <v>0</v>
      </c>
      <c r="AH349" s="6" t="s">
        <v>59</v>
      </c>
    </row>
    <row r="350" spans="1:34">
      <c r="A350" s="159" t="s">
        <v>1974</v>
      </c>
      <c r="B350" s="155" t="s">
        <v>1975</v>
      </c>
      <c r="C350" s="160">
        <v>0</v>
      </c>
      <c r="D350" s="160">
        <v>0</v>
      </c>
      <c r="E350" s="160">
        <v>0</v>
      </c>
      <c r="F350" s="160">
        <v>0</v>
      </c>
      <c r="G350" s="160">
        <v>0</v>
      </c>
      <c r="H350" s="160">
        <v>0</v>
      </c>
      <c r="I350" s="160">
        <v>0</v>
      </c>
      <c r="J350" s="160">
        <v>0</v>
      </c>
      <c r="K350" s="160">
        <v>0</v>
      </c>
      <c r="L350" s="160">
        <v>0</v>
      </c>
      <c r="M350" s="160">
        <v>0</v>
      </c>
      <c r="N350" s="160">
        <v>0</v>
      </c>
      <c r="O350" s="160">
        <v>0</v>
      </c>
      <c r="Q350" s="73">
        <v>5</v>
      </c>
      <c r="R350" s="20" t="s">
        <v>1156</v>
      </c>
      <c r="S350" s="20" t="s">
        <v>1210</v>
      </c>
      <c r="U350" s="74">
        <f t="shared" si="202"/>
        <v>0</v>
      </c>
      <c r="V350" s="74">
        <f t="shared" si="203"/>
        <v>0</v>
      </c>
      <c r="W350" s="74">
        <f t="shared" si="204"/>
        <v>0</v>
      </c>
      <c r="X350" s="74">
        <f t="shared" si="205"/>
        <v>0</v>
      </c>
      <c r="Y350" s="74">
        <f t="shared" si="206"/>
        <v>0</v>
      </c>
      <c r="Z350" s="74">
        <f t="shared" si="207"/>
        <v>0</v>
      </c>
      <c r="AA350" s="74">
        <f t="shared" si="208"/>
        <v>0</v>
      </c>
      <c r="AB350" s="74">
        <f t="shared" si="209"/>
        <v>0</v>
      </c>
      <c r="AC350" s="74">
        <f t="shared" si="210"/>
        <v>0</v>
      </c>
      <c r="AD350" s="74">
        <f t="shared" si="211"/>
        <v>0</v>
      </c>
      <c r="AE350" s="74">
        <f t="shared" si="212"/>
        <v>0</v>
      </c>
      <c r="AF350" s="74">
        <f t="shared" si="213"/>
        <v>0</v>
      </c>
      <c r="AG350" s="74">
        <f t="shared" si="214"/>
        <v>0</v>
      </c>
      <c r="AH350" s="6" t="s">
        <v>59</v>
      </c>
    </row>
    <row r="351" spans="1:34">
      <c r="A351" s="159" t="s">
        <v>1976</v>
      </c>
      <c r="B351" s="155" t="s">
        <v>1977</v>
      </c>
      <c r="C351" s="160">
        <v>0</v>
      </c>
      <c r="D351" s="160">
        <v>0</v>
      </c>
      <c r="E351" s="160">
        <v>0</v>
      </c>
      <c r="F351" s="160">
        <v>0</v>
      </c>
      <c r="G351" s="160">
        <v>0</v>
      </c>
      <c r="H351" s="160">
        <v>0</v>
      </c>
      <c r="I351" s="160">
        <v>0</v>
      </c>
      <c r="J351" s="160">
        <v>0</v>
      </c>
      <c r="K351" s="160">
        <v>0</v>
      </c>
      <c r="L351" s="160">
        <v>0</v>
      </c>
      <c r="M351" s="160">
        <v>0</v>
      </c>
      <c r="N351" s="160">
        <v>0</v>
      </c>
      <c r="O351" s="160">
        <v>0</v>
      </c>
      <c r="Q351" s="73">
        <v>5</v>
      </c>
      <c r="R351" s="20" t="s">
        <v>1156</v>
      </c>
      <c r="S351" s="20" t="s">
        <v>1210</v>
      </c>
      <c r="U351" s="74">
        <f t="shared" si="202"/>
        <v>0</v>
      </c>
      <c r="V351" s="74">
        <f t="shared" si="203"/>
        <v>0</v>
      </c>
      <c r="W351" s="74">
        <f t="shared" si="204"/>
        <v>0</v>
      </c>
      <c r="X351" s="74">
        <f t="shared" si="205"/>
        <v>0</v>
      </c>
      <c r="Y351" s="74">
        <f t="shared" si="206"/>
        <v>0</v>
      </c>
      <c r="Z351" s="74">
        <f t="shared" si="207"/>
        <v>0</v>
      </c>
      <c r="AA351" s="74">
        <f t="shared" si="208"/>
        <v>0</v>
      </c>
      <c r="AB351" s="74">
        <f t="shared" si="209"/>
        <v>0</v>
      </c>
      <c r="AC351" s="74">
        <f t="shared" si="210"/>
        <v>0</v>
      </c>
      <c r="AD351" s="74">
        <f t="shared" si="211"/>
        <v>0</v>
      </c>
      <c r="AE351" s="74">
        <f t="shared" si="212"/>
        <v>0</v>
      </c>
      <c r="AF351" s="74">
        <f t="shared" si="213"/>
        <v>0</v>
      </c>
      <c r="AG351" s="74">
        <f t="shared" si="214"/>
        <v>0</v>
      </c>
      <c r="AH351" s="6" t="s">
        <v>59</v>
      </c>
    </row>
    <row r="352" spans="1:34">
      <c r="A352" s="159" t="s">
        <v>1978</v>
      </c>
      <c r="B352" s="155" t="s">
        <v>1979</v>
      </c>
      <c r="C352" s="160">
        <v>0</v>
      </c>
      <c r="D352" s="160">
        <v>0</v>
      </c>
      <c r="E352" s="160">
        <v>0</v>
      </c>
      <c r="F352" s="160">
        <v>0</v>
      </c>
      <c r="G352" s="160">
        <v>0</v>
      </c>
      <c r="H352" s="160">
        <v>0</v>
      </c>
      <c r="I352" s="160">
        <v>0</v>
      </c>
      <c r="J352" s="160">
        <v>0</v>
      </c>
      <c r="K352" s="160">
        <v>0</v>
      </c>
      <c r="L352" s="160">
        <v>1589.86</v>
      </c>
      <c r="M352" s="160">
        <v>693.03</v>
      </c>
      <c r="N352" s="160">
        <v>973.33</v>
      </c>
      <c r="O352" s="160">
        <v>3256.22</v>
      </c>
      <c r="Q352" s="73">
        <v>5</v>
      </c>
      <c r="R352" s="20" t="s">
        <v>1156</v>
      </c>
      <c r="S352" s="20" t="s">
        <v>1210</v>
      </c>
      <c r="U352" s="74">
        <f t="shared" si="202"/>
        <v>0</v>
      </c>
      <c r="V352" s="74">
        <f t="shared" si="203"/>
        <v>0</v>
      </c>
      <c r="W352" s="74">
        <f t="shared" si="204"/>
        <v>0</v>
      </c>
      <c r="X352" s="74">
        <f t="shared" si="205"/>
        <v>0</v>
      </c>
      <c r="Y352" s="74">
        <f t="shared" si="206"/>
        <v>0</v>
      </c>
      <c r="Z352" s="74">
        <f t="shared" si="207"/>
        <v>0</v>
      </c>
      <c r="AA352" s="74">
        <f t="shared" si="208"/>
        <v>0</v>
      </c>
      <c r="AB352" s="74">
        <f t="shared" si="209"/>
        <v>0</v>
      </c>
      <c r="AC352" s="74">
        <f t="shared" si="210"/>
        <v>0</v>
      </c>
      <c r="AD352" s="74">
        <f t="shared" si="211"/>
        <v>-1589.86</v>
      </c>
      <c r="AE352" s="74">
        <f t="shared" si="212"/>
        <v>-693.03</v>
      </c>
      <c r="AF352" s="74">
        <f t="shared" si="213"/>
        <v>-973.33</v>
      </c>
      <c r="AG352" s="74">
        <f t="shared" si="214"/>
        <v>-3256.22</v>
      </c>
      <c r="AH352" s="6" t="s">
        <v>59</v>
      </c>
    </row>
    <row r="353" spans="1:34">
      <c r="A353" s="159" t="s">
        <v>1980</v>
      </c>
      <c r="B353" s="155" t="s">
        <v>1981</v>
      </c>
      <c r="C353" s="160">
        <v>0</v>
      </c>
      <c r="D353" s="160">
        <v>0</v>
      </c>
      <c r="E353" s="160">
        <v>0</v>
      </c>
      <c r="F353" s="160">
        <v>0</v>
      </c>
      <c r="G353" s="160">
        <v>0</v>
      </c>
      <c r="H353" s="160">
        <v>0</v>
      </c>
      <c r="I353" s="160">
        <v>0</v>
      </c>
      <c r="J353" s="160">
        <v>0</v>
      </c>
      <c r="K353" s="160">
        <v>0</v>
      </c>
      <c r="L353" s="160">
        <v>0</v>
      </c>
      <c r="M353" s="160">
        <v>0</v>
      </c>
      <c r="N353" s="160">
        <v>0</v>
      </c>
      <c r="O353" s="160">
        <v>0</v>
      </c>
      <c r="Q353" s="73">
        <v>5</v>
      </c>
      <c r="R353" s="20" t="s">
        <v>1156</v>
      </c>
      <c r="S353" s="20" t="s">
        <v>1210</v>
      </c>
      <c r="U353" s="74">
        <f t="shared" si="202"/>
        <v>0</v>
      </c>
      <c r="V353" s="74">
        <f t="shared" si="203"/>
        <v>0</v>
      </c>
      <c r="W353" s="74">
        <f t="shared" si="204"/>
        <v>0</v>
      </c>
      <c r="X353" s="74">
        <f t="shared" si="205"/>
        <v>0</v>
      </c>
      <c r="Y353" s="74">
        <f t="shared" si="206"/>
        <v>0</v>
      </c>
      <c r="Z353" s="74">
        <f t="shared" si="207"/>
        <v>0</v>
      </c>
      <c r="AA353" s="74">
        <f t="shared" si="208"/>
        <v>0</v>
      </c>
      <c r="AB353" s="74">
        <f t="shared" si="209"/>
        <v>0</v>
      </c>
      <c r="AC353" s="74">
        <f t="shared" si="210"/>
        <v>0</v>
      </c>
      <c r="AD353" s="74">
        <f t="shared" si="211"/>
        <v>0</v>
      </c>
      <c r="AE353" s="74">
        <f t="shared" si="212"/>
        <v>0</v>
      </c>
      <c r="AF353" s="74">
        <f t="shared" si="213"/>
        <v>0</v>
      </c>
      <c r="AG353" s="74">
        <f t="shared" si="214"/>
        <v>0</v>
      </c>
      <c r="AH353" s="6" t="s">
        <v>59</v>
      </c>
    </row>
    <row r="354" spans="1:34">
      <c r="A354" s="159" t="s">
        <v>1982</v>
      </c>
      <c r="B354" s="155" t="s">
        <v>1983</v>
      </c>
      <c r="C354" s="160">
        <v>0</v>
      </c>
      <c r="D354" s="160">
        <v>0</v>
      </c>
      <c r="E354" s="160">
        <v>0</v>
      </c>
      <c r="F354" s="160">
        <v>0</v>
      </c>
      <c r="G354" s="160">
        <v>0</v>
      </c>
      <c r="H354" s="160">
        <v>0</v>
      </c>
      <c r="I354" s="160">
        <v>0</v>
      </c>
      <c r="J354" s="160">
        <v>0</v>
      </c>
      <c r="K354" s="160">
        <v>0</v>
      </c>
      <c r="L354" s="160">
        <v>0</v>
      </c>
      <c r="M354" s="160">
        <v>0</v>
      </c>
      <c r="N354" s="160">
        <v>102.19</v>
      </c>
      <c r="O354" s="160">
        <v>102.19</v>
      </c>
      <c r="Q354" s="73">
        <v>5</v>
      </c>
      <c r="R354" s="20" t="s">
        <v>1156</v>
      </c>
      <c r="S354" s="20" t="s">
        <v>1210</v>
      </c>
      <c r="U354" s="74">
        <f t="shared" si="202"/>
        <v>0</v>
      </c>
      <c r="V354" s="74">
        <f t="shared" si="203"/>
        <v>0</v>
      </c>
      <c r="W354" s="74">
        <f t="shared" si="204"/>
        <v>0</v>
      </c>
      <c r="X354" s="74">
        <f t="shared" si="205"/>
        <v>0</v>
      </c>
      <c r="Y354" s="74">
        <f t="shared" si="206"/>
        <v>0</v>
      </c>
      <c r="Z354" s="74">
        <f t="shared" si="207"/>
        <v>0</v>
      </c>
      <c r="AA354" s="74">
        <f t="shared" si="208"/>
        <v>0</v>
      </c>
      <c r="AB354" s="74">
        <f t="shared" si="209"/>
        <v>0</v>
      </c>
      <c r="AC354" s="74">
        <f t="shared" si="210"/>
        <v>0</v>
      </c>
      <c r="AD354" s="74">
        <f t="shared" si="211"/>
        <v>0</v>
      </c>
      <c r="AE354" s="74">
        <f t="shared" si="212"/>
        <v>0</v>
      </c>
      <c r="AF354" s="74">
        <f t="shared" si="213"/>
        <v>-102.19</v>
      </c>
      <c r="AG354" s="74">
        <f t="shared" si="214"/>
        <v>-102.19</v>
      </c>
      <c r="AH354" s="6" t="s">
        <v>59</v>
      </c>
    </row>
    <row r="355" spans="1:34">
      <c r="A355" s="159" t="s">
        <v>1984</v>
      </c>
      <c r="B355" s="155" t="s">
        <v>1985</v>
      </c>
      <c r="C355" s="160">
        <v>0</v>
      </c>
      <c r="D355" s="160">
        <v>0</v>
      </c>
      <c r="E355" s="160">
        <v>0</v>
      </c>
      <c r="F355" s="160">
        <v>0</v>
      </c>
      <c r="G355" s="160">
        <v>0</v>
      </c>
      <c r="H355" s="160">
        <v>0</v>
      </c>
      <c r="I355" s="160">
        <v>0</v>
      </c>
      <c r="J355" s="160">
        <v>0</v>
      </c>
      <c r="K355" s="160">
        <v>0</v>
      </c>
      <c r="L355" s="160">
        <v>0</v>
      </c>
      <c r="M355" s="160">
        <v>0</v>
      </c>
      <c r="N355" s="160">
        <v>0</v>
      </c>
      <c r="O355" s="160">
        <v>0</v>
      </c>
      <c r="Q355" s="73">
        <v>5</v>
      </c>
      <c r="R355" s="20" t="s">
        <v>1156</v>
      </c>
      <c r="S355" s="20" t="s">
        <v>1210</v>
      </c>
      <c r="U355" s="74">
        <f t="shared" si="202"/>
        <v>0</v>
      </c>
      <c r="V355" s="74">
        <f t="shared" si="203"/>
        <v>0</v>
      </c>
      <c r="W355" s="74">
        <f t="shared" si="204"/>
        <v>0</v>
      </c>
      <c r="X355" s="74">
        <f t="shared" si="205"/>
        <v>0</v>
      </c>
      <c r="Y355" s="74">
        <f t="shared" si="206"/>
        <v>0</v>
      </c>
      <c r="Z355" s="74">
        <f t="shared" si="207"/>
        <v>0</v>
      </c>
      <c r="AA355" s="74">
        <f t="shared" si="208"/>
        <v>0</v>
      </c>
      <c r="AB355" s="74">
        <f t="shared" si="209"/>
        <v>0</v>
      </c>
      <c r="AC355" s="74">
        <f t="shared" si="210"/>
        <v>0</v>
      </c>
      <c r="AD355" s="74">
        <f t="shared" si="211"/>
        <v>0</v>
      </c>
      <c r="AE355" s="74">
        <f t="shared" si="212"/>
        <v>0</v>
      </c>
      <c r="AF355" s="74">
        <f t="shared" si="213"/>
        <v>0</v>
      </c>
      <c r="AG355" s="74">
        <f t="shared" si="214"/>
        <v>0</v>
      </c>
      <c r="AH355" s="6" t="s">
        <v>59</v>
      </c>
    </row>
    <row r="356" spans="1:34">
      <c r="A356" s="159" t="s">
        <v>1986</v>
      </c>
      <c r="B356" s="155" t="s">
        <v>1987</v>
      </c>
      <c r="C356" s="160">
        <v>0</v>
      </c>
      <c r="D356" s="160">
        <v>0</v>
      </c>
      <c r="E356" s="160">
        <v>0</v>
      </c>
      <c r="F356" s="160">
        <v>0</v>
      </c>
      <c r="G356" s="160">
        <v>0</v>
      </c>
      <c r="H356" s="160">
        <v>0</v>
      </c>
      <c r="I356" s="160">
        <v>0</v>
      </c>
      <c r="J356" s="160">
        <v>0</v>
      </c>
      <c r="K356" s="160">
        <v>0</v>
      </c>
      <c r="L356" s="160">
        <v>0</v>
      </c>
      <c r="M356" s="160">
        <v>0</v>
      </c>
      <c r="N356" s="160">
        <v>0</v>
      </c>
      <c r="O356" s="160">
        <v>0</v>
      </c>
      <c r="Q356" s="73">
        <v>5</v>
      </c>
      <c r="R356" s="20" t="s">
        <v>1156</v>
      </c>
      <c r="S356" s="20" t="s">
        <v>1210</v>
      </c>
      <c r="U356" s="74">
        <f t="shared" si="202"/>
        <v>0</v>
      </c>
      <c r="V356" s="74">
        <f t="shared" si="203"/>
        <v>0</v>
      </c>
      <c r="W356" s="74">
        <f t="shared" si="204"/>
        <v>0</v>
      </c>
      <c r="X356" s="74">
        <f t="shared" si="205"/>
        <v>0</v>
      </c>
      <c r="Y356" s="74">
        <f t="shared" si="206"/>
        <v>0</v>
      </c>
      <c r="Z356" s="74">
        <f t="shared" si="207"/>
        <v>0</v>
      </c>
      <c r="AA356" s="74">
        <f t="shared" si="208"/>
        <v>0</v>
      </c>
      <c r="AB356" s="74">
        <f t="shared" si="209"/>
        <v>0</v>
      </c>
      <c r="AC356" s="74">
        <f t="shared" si="210"/>
        <v>0</v>
      </c>
      <c r="AD356" s="74">
        <f t="shared" si="211"/>
        <v>0</v>
      </c>
      <c r="AE356" s="74">
        <f t="shared" si="212"/>
        <v>0</v>
      </c>
      <c r="AF356" s="74">
        <f t="shared" si="213"/>
        <v>0</v>
      </c>
      <c r="AG356" s="74">
        <f t="shared" si="214"/>
        <v>0</v>
      </c>
      <c r="AH356" s="6" t="s">
        <v>59</v>
      </c>
    </row>
    <row r="357" spans="1:34">
      <c r="A357" s="159" t="s">
        <v>1988</v>
      </c>
      <c r="B357" s="155" t="s">
        <v>1989</v>
      </c>
      <c r="C357" s="160">
        <v>0</v>
      </c>
      <c r="D357" s="160">
        <v>0</v>
      </c>
      <c r="E357" s="160">
        <v>0</v>
      </c>
      <c r="F357" s="160">
        <v>0</v>
      </c>
      <c r="G357" s="160">
        <v>0</v>
      </c>
      <c r="H357" s="160">
        <v>0</v>
      </c>
      <c r="I357" s="160">
        <v>0</v>
      </c>
      <c r="J357" s="160">
        <v>0</v>
      </c>
      <c r="K357" s="160">
        <v>0</v>
      </c>
      <c r="L357" s="160">
        <v>0</v>
      </c>
      <c r="M357" s="160">
        <v>0</v>
      </c>
      <c r="N357" s="160">
        <v>0</v>
      </c>
      <c r="O357" s="160">
        <v>0</v>
      </c>
      <c r="Q357" s="73">
        <v>5</v>
      </c>
      <c r="R357" s="20" t="s">
        <v>1156</v>
      </c>
      <c r="S357" s="20" t="s">
        <v>1210</v>
      </c>
      <c r="U357" s="74">
        <f t="shared" si="202"/>
        <v>0</v>
      </c>
      <c r="V357" s="74">
        <f t="shared" si="203"/>
        <v>0</v>
      </c>
      <c r="W357" s="74">
        <f t="shared" si="204"/>
        <v>0</v>
      </c>
      <c r="X357" s="74">
        <f t="shared" si="205"/>
        <v>0</v>
      </c>
      <c r="Y357" s="74">
        <f t="shared" si="206"/>
        <v>0</v>
      </c>
      <c r="Z357" s="74">
        <f t="shared" si="207"/>
        <v>0</v>
      </c>
      <c r="AA357" s="74">
        <f t="shared" si="208"/>
        <v>0</v>
      </c>
      <c r="AB357" s="74">
        <f t="shared" si="209"/>
        <v>0</v>
      </c>
      <c r="AC357" s="74">
        <f t="shared" si="210"/>
        <v>0</v>
      </c>
      <c r="AD357" s="74">
        <f t="shared" si="211"/>
        <v>0</v>
      </c>
      <c r="AE357" s="74">
        <f t="shared" si="212"/>
        <v>0</v>
      </c>
      <c r="AF357" s="74">
        <f t="shared" si="213"/>
        <v>0</v>
      </c>
      <c r="AG357" s="74">
        <f t="shared" si="214"/>
        <v>0</v>
      </c>
      <c r="AH357" s="6" t="s">
        <v>59</v>
      </c>
    </row>
    <row r="358" spans="1:34">
      <c r="A358" s="159" t="s">
        <v>1990</v>
      </c>
      <c r="B358" s="155" t="s">
        <v>1991</v>
      </c>
      <c r="C358" s="160">
        <v>0</v>
      </c>
      <c r="D358" s="160">
        <v>0</v>
      </c>
      <c r="E358" s="160">
        <v>0</v>
      </c>
      <c r="F358" s="160">
        <v>0</v>
      </c>
      <c r="G358" s="160">
        <v>0</v>
      </c>
      <c r="H358" s="160">
        <v>0</v>
      </c>
      <c r="I358" s="160">
        <v>0</v>
      </c>
      <c r="J358" s="160">
        <v>0</v>
      </c>
      <c r="K358" s="160">
        <v>0</v>
      </c>
      <c r="L358" s="160">
        <v>0</v>
      </c>
      <c r="M358" s="160">
        <v>0</v>
      </c>
      <c r="N358" s="160">
        <v>0</v>
      </c>
      <c r="O358" s="160">
        <v>0</v>
      </c>
      <c r="Q358" s="73">
        <v>5</v>
      </c>
      <c r="R358" s="20" t="s">
        <v>1156</v>
      </c>
      <c r="S358" s="20" t="s">
        <v>1210</v>
      </c>
      <c r="U358" s="74">
        <f t="shared" si="202"/>
        <v>0</v>
      </c>
      <c r="V358" s="74">
        <f t="shared" si="203"/>
        <v>0</v>
      </c>
      <c r="W358" s="74">
        <f t="shared" si="204"/>
        <v>0</v>
      </c>
      <c r="X358" s="74">
        <f t="shared" si="205"/>
        <v>0</v>
      </c>
      <c r="Y358" s="74">
        <f t="shared" si="206"/>
        <v>0</v>
      </c>
      <c r="Z358" s="74">
        <f t="shared" si="207"/>
        <v>0</v>
      </c>
      <c r="AA358" s="74">
        <f t="shared" si="208"/>
        <v>0</v>
      </c>
      <c r="AB358" s="74">
        <f t="shared" si="209"/>
        <v>0</v>
      </c>
      <c r="AC358" s="74">
        <f t="shared" si="210"/>
        <v>0</v>
      </c>
      <c r="AD358" s="74">
        <f t="shared" si="211"/>
        <v>0</v>
      </c>
      <c r="AE358" s="74">
        <f t="shared" si="212"/>
        <v>0</v>
      </c>
      <c r="AF358" s="74">
        <f t="shared" si="213"/>
        <v>0</v>
      </c>
      <c r="AG358" s="74">
        <f t="shared" si="214"/>
        <v>0</v>
      </c>
      <c r="AH358" s="6" t="s">
        <v>59</v>
      </c>
    </row>
    <row r="359" spans="1:34">
      <c r="A359" s="159" t="s">
        <v>1992</v>
      </c>
      <c r="B359" s="155" t="s">
        <v>1262</v>
      </c>
      <c r="C359" s="160">
        <v>0</v>
      </c>
      <c r="D359" s="160">
        <v>0</v>
      </c>
      <c r="E359" s="160">
        <v>0</v>
      </c>
      <c r="F359" s="160">
        <v>0</v>
      </c>
      <c r="G359" s="160">
        <v>0</v>
      </c>
      <c r="H359" s="160">
        <v>0</v>
      </c>
      <c r="I359" s="160">
        <v>0</v>
      </c>
      <c r="J359" s="160">
        <v>0</v>
      </c>
      <c r="K359" s="160">
        <v>0</v>
      </c>
      <c r="L359" s="160">
        <v>1721.93</v>
      </c>
      <c r="M359" s="160">
        <v>1804.22</v>
      </c>
      <c r="N359" s="160">
        <v>3363.21</v>
      </c>
      <c r="O359" s="160">
        <v>6889.36</v>
      </c>
      <c r="Q359" s="73">
        <v>5</v>
      </c>
      <c r="R359" s="20" t="s">
        <v>1156</v>
      </c>
      <c r="S359" s="20" t="s">
        <v>1210</v>
      </c>
      <c r="U359" s="74">
        <f t="shared" si="202"/>
        <v>0</v>
      </c>
      <c r="V359" s="74">
        <f t="shared" si="203"/>
        <v>0</v>
      </c>
      <c r="W359" s="74">
        <f t="shared" si="204"/>
        <v>0</v>
      </c>
      <c r="X359" s="74">
        <f t="shared" si="205"/>
        <v>0</v>
      </c>
      <c r="Y359" s="74">
        <f t="shared" si="206"/>
        <v>0</v>
      </c>
      <c r="Z359" s="74">
        <f t="shared" si="207"/>
        <v>0</v>
      </c>
      <c r="AA359" s="74">
        <f t="shared" si="208"/>
        <v>0</v>
      </c>
      <c r="AB359" s="74">
        <f t="shared" si="209"/>
        <v>0</v>
      </c>
      <c r="AC359" s="74">
        <f t="shared" si="210"/>
        <v>0</v>
      </c>
      <c r="AD359" s="74">
        <f t="shared" si="211"/>
        <v>-1721.93</v>
      </c>
      <c r="AE359" s="74">
        <f t="shared" si="212"/>
        <v>-1804.22</v>
      </c>
      <c r="AF359" s="74">
        <f t="shared" si="213"/>
        <v>-3363.21</v>
      </c>
      <c r="AG359" s="74">
        <f t="shared" si="214"/>
        <v>-6889.36</v>
      </c>
      <c r="AH359" s="6" t="s">
        <v>59</v>
      </c>
    </row>
    <row r="360" spans="1:34">
      <c r="A360" s="159" t="s">
        <v>1993</v>
      </c>
      <c r="B360" s="155" t="s">
        <v>1264</v>
      </c>
      <c r="C360" s="160">
        <v>0</v>
      </c>
      <c r="D360" s="160">
        <v>0</v>
      </c>
      <c r="E360" s="160">
        <v>0</v>
      </c>
      <c r="F360" s="160">
        <v>0</v>
      </c>
      <c r="G360" s="160">
        <v>0</v>
      </c>
      <c r="H360" s="160">
        <v>0</v>
      </c>
      <c r="I360" s="160">
        <v>0</v>
      </c>
      <c r="J360" s="160">
        <v>0</v>
      </c>
      <c r="K360" s="160">
        <v>0</v>
      </c>
      <c r="L360" s="160">
        <v>3632.23</v>
      </c>
      <c r="M360" s="160">
        <v>2027.44</v>
      </c>
      <c r="N360" s="160">
        <v>2677.55</v>
      </c>
      <c r="O360" s="160">
        <v>8337.2199999999993</v>
      </c>
      <c r="Q360" s="73">
        <v>5</v>
      </c>
      <c r="R360" s="20" t="s">
        <v>1156</v>
      </c>
      <c r="S360" s="20" t="s">
        <v>1210</v>
      </c>
      <c r="U360" s="74">
        <f t="shared" si="202"/>
        <v>0</v>
      </c>
      <c r="V360" s="74">
        <f t="shared" si="203"/>
        <v>0</v>
      </c>
      <c r="W360" s="74">
        <f t="shared" si="204"/>
        <v>0</v>
      </c>
      <c r="X360" s="74">
        <f t="shared" si="205"/>
        <v>0</v>
      </c>
      <c r="Y360" s="74">
        <f t="shared" si="206"/>
        <v>0</v>
      </c>
      <c r="Z360" s="74">
        <f t="shared" si="207"/>
        <v>0</v>
      </c>
      <c r="AA360" s="74">
        <f t="shared" si="208"/>
        <v>0</v>
      </c>
      <c r="AB360" s="74">
        <f t="shared" si="209"/>
        <v>0</v>
      </c>
      <c r="AC360" s="74">
        <f t="shared" si="210"/>
        <v>0</v>
      </c>
      <c r="AD360" s="74">
        <f t="shared" si="211"/>
        <v>-3632.23</v>
      </c>
      <c r="AE360" s="74">
        <f t="shared" si="212"/>
        <v>-2027.44</v>
      </c>
      <c r="AF360" s="74">
        <f t="shared" si="213"/>
        <v>-2677.55</v>
      </c>
      <c r="AG360" s="74">
        <f t="shared" si="214"/>
        <v>-8337.2199999999993</v>
      </c>
      <c r="AH360" s="6" t="s">
        <v>59</v>
      </c>
    </row>
    <row r="361" spans="1:34">
      <c r="A361" s="159" t="s">
        <v>1994</v>
      </c>
      <c r="B361" s="155" t="s">
        <v>1995</v>
      </c>
      <c r="C361" s="160">
        <v>0</v>
      </c>
      <c r="D361" s="160">
        <v>0</v>
      </c>
      <c r="E361" s="160">
        <v>0</v>
      </c>
      <c r="F361" s="160">
        <v>0</v>
      </c>
      <c r="G361" s="160">
        <v>0</v>
      </c>
      <c r="H361" s="160">
        <v>0</v>
      </c>
      <c r="I361" s="160">
        <v>0</v>
      </c>
      <c r="J361" s="160">
        <v>0</v>
      </c>
      <c r="K361" s="160">
        <v>0</v>
      </c>
      <c r="L361" s="160">
        <v>0</v>
      </c>
      <c r="M361" s="160">
        <v>0</v>
      </c>
      <c r="N361" s="160">
        <v>0</v>
      </c>
      <c r="O361" s="160">
        <v>0</v>
      </c>
      <c r="Q361" s="73">
        <v>5</v>
      </c>
      <c r="R361" s="20" t="s">
        <v>1156</v>
      </c>
      <c r="S361" s="20" t="s">
        <v>1210</v>
      </c>
      <c r="U361" s="74">
        <f t="shared" si="202"/>
        <v>0</v>
      </c>
      <c r="V361" s="74">
        <f t="shared" si="203"/>
        <v>0</v>
      </c>
      <c r="W361" s="74">
        <f t="shared" si="204"/>
        <v>0</v>
      </c>
      <c r="X361" s="74">
        <f t="shared" si="205"/>
        <v>0</v>
      </c>
      <c r="Y361" s="74">
        <f t="shared" si="206"/>
        <v>0</v>
      </c>
      <c r="Z361" s="74">
        <f t="shared" si="207"/>
        <v>0</v>
      </c>
      <c r="AA361" s="74">
        <f t="shared" si="208"/>
        <v>0</v>
      </c>
      <c r="AB361" s="74">
        <f t="shared" si="209"/>
        <v>0</v>
      </c>
      <c r="AC361" s="74">
        <f t="shared" si="210"/>
        <v>0</v>
      </c>
      <c r="AD361" s="74">
        <f t="shared" si="211"/>
        <v>0</v>
      </c>
      <c r="AE361" s="74">
        <f t="shared" si="212"/>
        <v>0</v>
      </c>
      <c r="AF361" s="74">
        <f t="shared" si="213"/>
        <v>0</v>
      </c>
      <c r="AG361" s="74">
        <f t="shared" si="214"/>
        <v>0</v>
      </c>
      <c r="AH361" s="6" t="s">
        <v>59</v>
      </c>
    </row>
    <row r="362" spans="1:34">
      <c r="A362" s="159" t="s">
        <v>1996</v>
      </c>
      <c r="B362" s="155" t="s">
        <v>1997</v>
      </c>
      <c r="C362" s="160">
        <v>0</v>
      </c>
      <c r="D362" s="160">
        <v>0</v>
      </c>
      <c r="E362" s="160">
        <v>0</v>
      </c>
      <c r="F362" s="160">
        <v>0</v>
      </c>
      <c r="G362" s="160">
        <v>0</v>
      </c>
      <c r="H362" s="160">
        <v>0</v>
      </c>
      <c r="I362" s="160">
        <v>0</v>
      </c>
      <c r="J362" s="160">
        <v>0</v>
      </c>
      <c r="K362" s="160">
        <v>0</v>
      </c>
      <c r="L362" s="160">
        <v>0</v>
      </c>
      <c r="M362" s="160">
        <v>0</v>
      </c>
      <c r="N362" s="160">
        <v>0</v>
      </c>
      <c r="O362" s="160">
        <v>0</v>
      </c>
      <c r="Q362" s="73">
        <v>5</v>
      </c>
      <c r="R362" s="20" t="s">
        <v>1156</v>
      </c>
      <c r="S362" s="20" t="s">
        <v>1210</v>
      </c>
      <c r="U362" s="74">
        <f t="shared" si="202"/>
        <v>0</v>
      </c>
      <c r="V362" s="74">
        <f t="shared" si="203"/>
        <v>0</v>
      </c>
      <c r="W362" s="74">
        <f t="shared" si="204"/>
        <v>0</v>
      </c>
      <c r="X362" s="74">
        <f t="shared" si="205"/>
        <v>0</v>
      </c>
      <c r="Y362" s="74">
        <f t="shared" si="206"/>
        <v>0</v>
      </c>
      <c r="Z362" s="74">
        <f t="shared" si="207"/>
        <v>0</v>
      </c>
      <c r="AA362" s="74">
        <f t="shared" si="208"/>
        <v>0</v>
      </c>
      <c r="AB362" s="74">
        <f t="shared" si="209"/>
        <v>0</v>
      </c>
      <c r="AC362" s="74">
        <f t="shared" si="210"/>
        <v>0</v>
      </c>
      <c r="AD362" s="74">
        <f t="shared" si="211"/>
        <v>0</v>
      </c>
      <c r="AE362" s="74">
        <f t="shared" si="212"/>
        <v>0</v>
      </c>
      <c r="AF362" s="74">
        <f t="shared" si="213"/>
        <v>0</v>
      </c>
      <c r="AG362" s="74">
        <f t="shared" si="214"/>
        <v>0</v>
      </c>
      <c r="AH362" s="6" t="s">
        <v>59</v>
      </c>
    </row>
    <row r="363" spans="1:34">
      <c r="A363" s="159" t="s">
        <v>1998</v>
      </c>
      <c r="B363" s="155" t="s">
        <v>62</v>
      </c>
      <c r="C363" s="160">
        <v>0</v>
      </c>
      <c r="D363" s="160">
        <v>0</v>
      </c>
      <c r="E363" s="160">
        <v>0</v>
      </c>
      <c r="F363" s="160">
        <v>0</v>
      </c>
      <c r="G363" s="160">
        <v>0</v>
      </c>
      <c r="H363" s="160">
        <v>0</v>
      </c>
      <c r="I363" s="160">
        <v>0</v>
      </c>
      <c r="J363" s="160">
        <v>0</v>
      </c>
      <c r="K363" s="160">
        <v>0</v>
      </c>
      <c r="L363" s="160">
        <v>0</v>
      </c>
      <c r="M363" s="160">
        <v>0</v>
      </c>
      <c r="N363" s="160">
        <v>0</v>
      </c>
      <c r="O363" s="160">
        <v>0</v>
      </c>
      <c r="Q363" s="73">
        <v>5</v>
      </c>
      <c r="R363" s="20" t="s">
        <v>1156</v>
      </c>
      <c r="S363" s="20" t="s">
        <v>1210</v>
      </c>
      <c r="U363" s="74">
        <f t="shared" si="202"/>
        <v>0</v>
      </c>
      <c r="V363" s="74">
        <f t="shared" si="203"/>
        <v>0</v>
      </c>
      <c r="W363" s="74">
        <f t="shared" si="204"/>
        <v>0</v>
      </c>
      <c r="X363" s="74">
        <f t="shared" si="205"/>
        <v>0</v>
      </c>
      <c r="Y363" s="74">
        <f t="shared" si="206"/>
        <v>0</v>
      </c>
      <c r="Z363" s="74">
        <f t="shared" si="207"/>
        <v>0</v>
      </c>
      <c r="AA363" s="74">
        <f t="shared" si="208"/>
        <v>0</v>
      </c>
      <c r="AB363" s="74">
        <f t="shared" si="209"/>
        <v>0</v>
      </c>
      <c r="AC363" s="74">
        <f t="shared" si="210"/>
        <v>0</v>
      </c>
      <c r="AD363" s="74">
        <f t="shared" si="211"/>
        <v>0</v>
      </c>
      <c r="AE363" s="74">
        <f t="shared" si="212"/>
        <v>0</v>
      </c>
      <c r="AF363" s="74">
        <f t="shared" si="213"/>
        <v>0</v>
      </c>
      <c r="AG363" s="74">
        <f t="shared" si="214"/>
        <v>0</v>
      </c>
      <c r="AH363" s="6" t="s">
        <v>59</v>
      </c>
    </row>
    <row r="364" spans="1:34">
      <c r="A364" s="159" t="s">
        <v>1999</v>
      </c>
      <c r="B364" s="155" t="s">
        <v>2000</v>
      </c>
      <c r="C364" s="160">
        <v>0</v>
      </c>
      <c r="D364" s="160">
        <v>0</v>
      </c>
      <c r="E364" s="160">
        <v>0</v>
      </c>
      <c r="F364" s="160">
        <v>0</v>
      </c>
      <c r="G364" s="160">
        <v>0</v>
      </c>
      <c r="H364" s="160">
        <v>0</v>
      </c>
      <c r="I364" s="160">
        <v>0</v>
      </c>
      <c r="J364" s="160">
        <v>0</v>
      </c>
      <c r="K364" s="160">
        <v>0</v>
      </c>
      <c r="L364" s="160">
        <v>0</v>
      </c>
      <c r="M364" s="160">
        <v>0</v>
      </c>
      <c r="N364" s="160">
        <v>0</v>
      </c>
      <c r="O364" s="160">
        <v>0</v>
      </c>
      <c r="Q364" s="73">
        <v>5</v>
      </c>
      <c r="R364" s="20" t="s">
        <v>1156</v>
      </c>
      <c r="S364" s="20" t="s">
        <v>1210</v>
      </c>
      <c r="U364" s="74">
        <f t="shared" si="202"/>
        <v>0</v>
      </c>
      <c r="V364" s="74">
        <f t="shared" si="203"/>
        <v>0</v>
      </c>
      <c r="W364" s="74">
        <f t="shared" si="204"/>
        <v>0</v>
      </c>
      <c r="X364" s="74">
        <f t="shared" si="205"/>
        <v>0</v>
      </c>
      <c r="Y364" s="74">
        <f t="shared" si="206"/>
        <v>0</v>
      </c>
      <c r="Z364" s="74">
        <f t="shared" si="207"/>
        <v>0</v>
      </c>
      <c r="AA364" s="74">
        <f t="shared" si="208"/>
        <v>0</v>
      </c>
      <c r="AB364" s="74">
        <f t="shared" si="209"/>
        <v>0</v>
      </c>
      <c r="AC364" s="74">
        <f t="shared" si="210"/>
        <v>0</v>
      </c>
      <c r="AD364" s="74">
        <f t="shared" si="211"/>
        <v>0</v>
      </c>
      <c r="AE364" s="74">
        <f t="shared" si="212"/>
        <v>0</v>
      </c>
      <c r="AF364" s="74">
        <f t="shared" si="213"/>
        <v>0</v>
      </c>
      <c r="AG364" s="74">
        <f t="shared" si="214"/>
        <v>0</v>
      </c>
      <c r="AH364" s="6" t="s">
        <v>59</v>
      </c>
    </row>
    <row r="365" spans="1:34">
      <c r="A365" s="159" t="s">
        <v>2001</v>
      </c>
      <c r="B365" s="155" t="s">
        <v>2002</v>
      </c>
      <c r="C365" s="160">
        <v>0</v>
      </c>
      <c r="D365" s="160">
        <v>0</v>
      </c>
      <c r="E365" s="160">
        <v>0</v>
      </c>
      <c r="F365" s="160">
        <v>0</v>
      </c>
      <c r="G365" s="160">
        <v>0</v>
      </c>
      <c r="H365" s="160">
        <v>0</v>
      </c>
      <c r="I365" s="160">
        <v>0</v>
      </c>
      <c r="J365" s="160">
        <v>0</v>
      </c>
      <c r="K365" s="160">
        <v>0</v>
      </c>
      <c r="L365" s="160">
        <v>0</v>
      </c>
      <c r="M365" s="160">
        <v>0</v>
      </c>
      <c r="N365" s="160">
        <v>0</v>
      </c>
      <c r="O365" s="160">
        <v>0</v>
      </c>
      <c r="Q365" s="73">
        <v>5</v>
      </c>
      <c r="R365" s="20" t="s">
        <v>1156</v>
      </c>
      <c r="S365" s="20" t="s">
        <v>1210</v>
      </c>
      <c r="U365" s="74">
        <f t="shared" si="202"/>
        <v>0</v>
      </c>
      <c r="V365" s="74">
        <f t="shared" si="203"/>
        <v>0</v>
      </c>
      <c r="W365" s="74">
        <f t="shared" si="204"/>
        <v>0</v>
      </c>
      <c r="X365" s="74">
        <f t="shared" si="205"/>
        <v>0</v>
      </c>
      <c r="Y365" s="74">
        <f t="shared" si="206"/>
        <v>0</v>
      </c>
      <c r="Z365" s="74">
        <f t="shared" si="207"/>
        <v>0</v>
      </c>
      <c r="AA365" s="74">
        <f t="shared" si="208"/>
        <v>0</v>
      </c>
      <c r="AB365" s="74">
        <f t="shared" si="209"/>
        <v>0</v>
      </c>
      <c r="AC365" s="74">
        <f t="shared" si="210"/>
        <v>0</v>
      </c>
      <c r="AD365" s="74">
        <f t="shared" si="211"/>
        <v>0</v>
      </c>
      <c r="AE365" s="74">
        <f t="shared" si="212"/>
        <v>0</v>
      </c>
      <c r="AF365" s="74">
        <f t="shared" si="213"/>
        <v>0</v>
      </c>
      <c r="AG365" s="74">
        <f t="shared" si="214"/>
        <v>0</v>
      </c>
      <c r="AH365" s="6" t="s">
        <v>59</v>
      </c>
    </row>
    <row r="366" spans="1:34">
      <c r="A366" s="159" t="s">
        <v>2003</v>
      </c>
      <c r="B366" s="155" t="s">
        <v>2004</v>
      </c>
      <c r="C366" s="160">
        <v>0</v>
      </c>
      <c r="D366" s="160">
        <v>0</v>
      </c>
      <c r="E366" s="160">
        <v>0</v>
      </c>
      <c r="F366" s="160">
        <v>0</v>
      </c>
      <c r="G366" s="160">
        <v>0</v>
      </c>
      <c r="H366" s="160">
        <v>0</v>
      </c>
      <c r="I366" s="160">
        <v>0</v>
      </c>
      <c r="J366" s="160">
        <v>0</v>
      </c>
      <c r="K366" s="160">
        <v>0</v>
      </c>
      <c r="L366" s="160">
        <v>0</v>
      </c>
      <c r="M366" s="160">
        <v>0</v>
      </c>
      <c r="N366" s="160">
        <v>0</v>
      </c>
      <c r="O366" s="160">
        <v>0</v>
      </c>
      <c r="Q366" s="73">
        <v>5</v>
      </c>
      <c r="R366" s="20" t="s">
        <v>1156</v>
      </c>
      <c r="S366" s="20" t="s">
        <v>1210</v>
      </c>
      <c r="U366" s="74">
        <f t="shared" si="202"/>
        <v>0</v>
      </c>
      <c r="V366" s="74">
        <f t="shared" si="203"/>
        <v>0</v>
      </c>
      <c r="W366" s="74">
        <f t="shared" si="204"/>
        <v>0</v>
      </c>
      <c r="X366" s="74">
        <f t="shared" si="205"/>
        <v>0</v>
      </c>
      <c r="Y366" s="74">
        <f t="shared" si="206"/>
        <v>0</v>
      </c>
      <c r="Z366" s="74">
        <f t="shared" si="207"/>
        <v>0</v>
      </c>
      <c r="AA366" s="74">
        <f t="shared" si="208"/>
        <v>0</v>
      </c>
      <c r="AB366" s="74">
        <f t="shared" si="209"/>
        <v>0</v>
      </c>
      <c r="AC366" s="74">
        <f t="shared" si="210"/>
        <v>0</v>
      </c>
      <c r="AD366" s="74">
        <f t="shared" si="211"/>
        <v>0</v>
      </c>
      <c r="AE366" s="74">
        <f t="shared" si="212"/>
        <v>0</v>
      </c>
      <c r="AF366" s="74">
        <f t="shared" si="213"/>
        <v>0</v>
      </c>
      <c r="AG366" s="74">
        <f t="shared" si="214"/>
        <v>0</v>
      </c>
      <c r="AH366" s="6" t="s">
        <v>59</v>
      </c>
    </row>
    <row r="367" spans="1:34">
      <c r="A367" s="159" t="s">
        <v>2005</v>
      </c>
      <c r="B367" s="155" t="s">
        <v>2006</v>
      </c>
      <c r="C367" s="160">
        <v>0</v>
      </c>
      <c r="D367" s="160">
        <v>0</v>
      </c>
      <c r="E367" s="160">
        <v>0</v>
      </c>
      <c r="F367" s="160">
        <v>0</v>
      </c>
      <c r="G367" s="160">
        <v>0</v>
      </c>
      <c r="H367" s="160">
        <v>0</v>
      </c>
      <c r="I367" s="160">
        <v>0</v>
      </c>
      <c r="J367" s="160">
        <v>0</v>
      </c>
      <c r="K367" s="160">
        <v>0</v>
      </c>
      <c r="L367" s="160">
        <v>0</v>
      </c>
      <c r="M367" s="160">
        <v>0</v>
      </c>
      <c r="N367" s="160">
        <v>0</v>
      </c>
      <c r="O367" s="160">
        <v>0</v>
      </c>
      <c r="Q367" s="73">
        <v>5</v>
      </c>
      <c r="R367" s="20" t="s">
        <v>1156</v>
      </c>
      <c r="S367" s="20" t="s">
        <v>1210</v>
      </c>
      <c r="U367" s="74">
        <f t="shared" si="202"/>
        <v>0</v>
      </c>
      <c r="V367" s="74">
        <f t="shared" si="203"/>
        <v>0</v>
      </c>
      <c r="W367" s="74">
        <f t="shared" si="204"/>
        <v>0</v>
      </c>
      <c r="X367" s="74">
        <f t="shared" si="205"/>
        <v>0</v>
      </c>
      <c r="Y367" s="74">
        <f t="shared" si="206"/>
        <v>0</v>
      </c>
      <c r="Z367" s="74">
        <f t="shared" si="207"/>
        <v>0</v>
      </c>
      <c r="AA367" s="74">
        <f t="shared" si="208"/>
        <v>0</v>
      </c>
      <c r="AB367" s="74">
        <f t="shared" si="209"/>
        <v>0</v>
      </c>
      <c r="AC367" s="74">
        <f t="shared" si="210"/>
        <v>0</v>
      </c>
      <c r="AD367" s="74">
        <f t="shared" si="211"/>
        <v>0</v>
      </c>
      <c r="AE367" s="74">
        <f t="shared" si="212"/>
        <v>0</v>
      </c>
      <c r="AF367" s="74">
        <f t="shared" si="213"/>
        <v>0</v>
      </c>
      <c r="AG367" s="74">
        <f t="shared" si="214"/>
        <v>0</v>
      </c>
      <c r="AH367" s="6" t="s">
        <v>59</v>
      </c>
    </row>
    <row r="368" spans="1:34">
      <c r="B368" s="157" t="s">
        <v>59</v>
      </c>
      <c r="C368" s="161">
        <v>0</v>
      </c>
      <c r="D368" s="161">
        <v>0</v>
      </c>
      <c r="E368" s="161">
        <v>0</v>
      </c>
      <c r="F368" s="161">
        <v>0</v>
      </c>
      <c r="G368" s="161">
        <v>0</v>
      </c>
      <c r="H368" s="161">
        <v>0</v>
      </c>
      <c r="I368" s="161">
        <v>0</v>
      </c>
      <c r="J368" s="161">
        <v>0</v>
      </c>
      <c r="K368" s="161">
        <v>0</v>
      </c>
      <c r="L368" s="161">
        <v>10760.65</v>
      </c>
      <c r="M368" s="161">
        <v>5968.6900000000005</v>
      </c>
      <c r="N368" s="161">
        <v>16242.829999999998</v>
      </c>
      <c r="O368" s="161">
        <v>32972.17</v>
      </c>
      <c r="Q368" s="73">
        <v>5</v>
      </c>
      <c r="R368" s="20" t="s">
        <v>1156</v>
      </c>
      <c r="S368" s="20" t="s">
        <v>1210</v>
      </c>
      <c r="U368" s="74">
        <f t="shared" si="202"/>
        <v>0</v>
      </c>
      <c r="V368" s="74">
        <f t="shared" si="203"/>
        <v>0</v>
      </c>
      <c r="W368" s="74">
        <f t="shared" si="204"/>
        <v>0</v>
      </c>
      <c r="X368" s="74">
        <f t="shared" si="205"/>
        <v>0</v>
      </c>
      <c r="Y368" s="74">
        <f t="shared" si="206"/>
        <v>0</v>
      </c>
      <c r="Z368" s="74">
        <f t="shared" si="207"/>
        <v>0</v>
      </c>
      <c r="AA368" s="74">
        <f t="shared" si="208"/>
        <v>0</v>
      </c>
      <c r="AB368" s="74">
        <f t="shared" si="209"/>
        <v>0</v>
      </c>
      <c r="AC368" s="74">
        <f t="shared" si="210"/>
        <v>0</v>
      </c>
      <c r="AD368" s="74">
        <f t="shared" si="211"/>
        <v>-10760.65</v>
      </c>
      <c r="AE368" s="74">
        <f t="shared" si="212"/>
        <v>-5968.6900000000005</v>
      </c>
      <c r="AF368" s="74">
        <f t="shared" si="213"/>
        <v>-16242.829999999998</v>
      </c>
      <c r="AG368" s="74">
        <f t="shared" si="214"/>
        <v>-32972.17</v>
      </c>
    </row>
    <row r="369" spans="1:34">
      <c r="Q369" s="73">
        <v>5</v>
      </c>
      <c r="R369" s="20" t="s">
        <v>1156</v>
      </c>
      <c r="S369" s="20" t="s">
        <v>1210</v>
      </c>
      <c r="U369" s="74">
        <f t="shared" si="202"/>
        <v>0</v>
      </c>
      <c r="V369" s="74">
        <f t="shared" si="203"/>
        <v>0</v>
      </c>
      <c r="W369" s="74">
        <f t="shared" si="204"/>
        <v>0</v>
      </c>
      <c r="X369" s="74">
        <f t="shared" si="205"/>
        <v>0</v>
      </c>
      <c r="Y369" s="74">
        <f t="shared" si="206"/>
        <v>0</v>
      </c>
      <c r="Z369" s="74">
        <f t="shared" si="207"/>
        <v>0</v>
      </c>
      <c r="AA369" s="74">
        <f t="shared" si="208"/>
        <v>0</v>
      </c>
      <c r="AB369" s="74">
        <f t="shared" si="209"/>
        <v>0</v>
      </c>
      <c r="AC369" s="74">
        <f t="shared" si="210"/>
        <v>0</v>
      </c>
      <c r="AD369" s="74">
        <f t="shared" si="211"/>
        <v>0</v>
      </c>
      <c r="AE369" s="74">
        <f t="shared" si="212"/>
        <v>0</v>
      </c>
      <c r="AF369" s="74">
        <f t="shared" si="213"/>
        <v>0</v>
      </c>
      <c r="AG369" s="74">
        <f t="shared" si="214"/>
        <v>0</v>
      </c>
    </row>
    <row r="370" spans="1:34">
      <c r="A370" s="158" t="s">
        <v>65</v>
      </c>
      <c r="B370" s="158"/>
      <c r="C370" s="158"/>
      <c r="D370" s="158"/>
      <c r="E370" s="158"/>
      <c r="F370" s="158"/>
      <c r="G370" s="158"/>
      <c r="H370" s="158"/>
      <c r="I370" s="158"/>
      <c r="J370" s="158"/>
      <c r="K370" s="158"/>
      <c r="L370" s="158"/>
      <c r="M370" s="158"/>
      <c r="N370" s="158"/>
      <c r="O370" s="158"/>
      <c r="Q370" s="73">
        <v>5</v>
      </c>
      <c r="R370" s="20" t="s">
        <v>1156</v>
      </c>
      <c r="S370" s="20" t="s">
        <v>1210</v>
      </c>
      <c r="U370" s="74">
        <f t="shared" si="202"/>
        <v>0</v>
      </c>
      <c r="V370" s="74">
        <f t="shared" si="203"/>
        <v>0</v>
      </c>
      <c r="W370" s="74">
        <f t="shared" si="204"/>
        <v>0</v>
      </c>
      <c r="X370" s="74">
        <f t="shared" si="205"/>
        <v>0</v>
      </c>
      <c r="Y370" s="74">
        <f t="shared" si="206"/>
        <v>0</v>
      </c>
      <c r="Z370" s="74">
        <f t="shared" si="207"/>
        <v>0</v>
      </c>
      <c r="AA370" s="74">
        <f t="shared" si="208"/>
        <v>0</v>
      </c>
      <c r="AB370" s="74">
        <f t="shared" si="209"/>
        <v>0</v>
      </c>
      <c r="AC370" s="74">
        <f t="shared" si="210"/>
        <v>0</v>
      </c>
      <c r="AD370" s="74">
        <f t="shared" si="211"/>
        <v>0</v>
      </c>
      <c r="AE370" s="74">
        <f t="shared" si="212"/>
        <v>0</v>
      </c>
      <c r="AF370" s="74">
        <f t="shared" si="213"/>
        <v>0</v>
      </c>
      <c r="AG370" s="74">
        <f t="shared" si="214"/>
        <v>0</v>
      </c>
    </row>
    <row r="371" spans="1:34">
      <c r="A371" s="159" t="s">
        <v>2007</v>
      </c>
      <c r="B371" s="155" t="s">
        <v>66</v>
      </c>
      <c r="C371" s="160">
        <v>0</v>
      </c>
      <c r="D371" s="160">
        <v>0</v>
      </c>
      <c r="E371" s="160">
        <v>0</v>
      </c>
      <c r="F371" s="160">
        <v>0</v>
      </c>
      <c r="G371" s="160">
        <v>0</v>
      </c>
      <c r="H371" s="160">
        <v>0</v>
      </c>
      <c r="I371" s="160">
        <v>0</v>
      </c>
      <c r="J371" s="160">
        <v>0</v>
      </c>
      <c r="K371" s="160">
        <v>0</v>
      </c>
      <c r="L371" s="160">
        <v>0</v>
      </c>
      <c r="M371" s="160">
        <v>-725.16</v>
      </c>
      <c r="N371" s="160">
        <v>9653.2000000000007</v>
      </c>
      <c r="O371" s="160">
        <v>8928.0400000000009</v>
      </c>
      <c r="Q371" s="73">
        <v>5</v>
      </c>
      <c r="R371" s="20" t="s">
        <v>1156</v>
      </c>
      <c r="S371" s="20" t="s">
        <v>1210</v>
      </c>
      <c r="U371" s="74">
        <f t="shared" si="202"/>
        <v>0</v>
      </c>
      <c r="V371" s="74">
        <f t="shared" si="203"/>
        <v>0</v>
      </c>
      <c r="W371" s="74">
        <f t="shared" si="204"/>
        <v>0</v>
      </c>
      <c r="X371" s="74">
        <f t="shared" si="205"/>
        <v>0</v>
      </c>
      <c r="Y371" s="74">
        <f t="shared" si="206"/>
        <v>0</v>
      </c>
      <c r="Z371" s="74">
        <f t="shared" si="207"/>
        <v>0</v>
      </c>
      <c r="AA371" s="74">
        <f t="shared" si="208"/>
        <v>0</v>
      </c>
      <c r="AB371" s="74">
        <f t="shared" si="209"/>
        <v>0</v>
      </c>
      <c r="AC371" s="74">
        <f t="shared" si="210"/>
        <v>0</v>
      </c>
      <c r="AD371" s="74">
        <f t="shared" si="211"/>
        <v>0</v>
      </c>
      <c r="AE371" s="74">
        <f t="shared" si="212"/>
        <v>725.16</v>
      </c>
      <c r="AF371" s="74">
        <f t="shared" si="213"/>
        <v>-9653.2000000000007</v>
      </c>
      <c r="AG371" s="74">
        <f t="shared" si="214"/>
        <v>-8928.0400000000009</v>
      </c>
      <c r="AH371" s="6" t="s">
        <v>66</v>
      </c>
    </row>
    <row r="372" spans="1:34">
      <c r="A372" s="159" t="s">
        <v>2008</v>
      </c>
      <c r="B372" s="155" t="s">
        <v>2009</v>
      </c>
      <c r="C372" s="160">
        <v>0</v>
      </c>
      <c r="D372" s="160">
        <v>0</v>
      </c>
      <c r="E372" s="160">
        <v>0</v>
      </c>
      <c r="F372" s="160">
        <v>0</v>
      </c>
      <c r="G372" s="160">
        <v>0</v>
      </c>
      <c r="H372" s="160">
        <v>0</v>
      </c>
      <c r="I372" s="160">
        <v>0</v>
      </c>
      <c r="J372" s="160">
        <v>0</v>
      </c>
      <c r="K372" s="160">
        <v>0</v>
      </c>
      <c r="L372" s="160">
        <v>0</v>
      </c>
      <c r="M372" s="160">
        <v>0</v>
      </c>
      <c r="N372" s="160">
        <v>0</v>
      </c>
      <c r="O372" s="160">
        <v>0</v>
      </c>
      <c r="Q372" s="73">
        <v>5</v>
      </c>
      <c r="R372" s="20" t="s">
        <v>1156</v>
      </c>
      <c r="S372" s="20" t="s">
        <v>1210</v>
      </c>
      <c r="U372" s="74">
        <f t="shared" si="202"/>
        <v>0</v>
      </c>
      <c r="V372" s="74">
        <f t="shared" si="203"/>
        <v>0</v>
      </c>
      <c r="W372" s="74">
        <f t="shared" si="204"/>
        <v>0</v>
      </c>
      <c r="X372" s="74">
        <f t="shared" si="205"/>
        <v>0</v>
      </c>
      <c r="Y372" s="74">
        <f t="shared" si="206"/>
        <v>0</v>
      </c>
      <c r="Z372" s="74">
        <f t="shared" si="207"/>
        <v>0</v>
      </c>
      <c r="AA372" s="74">
        <f t="shared" si="208"/>
        <v>0</v>
      </c>
      <c r="AB372" s="74">
        <f t="shared" si="209"/>
        <v>0</v>
      </c>
      <c r="AC372" s="74">
        <f t="shared" si="210"/>
        <v>0</v>
      </c>
      <c r="AD372" s="74">
        <f t="shared" si="211"/>
        <v>0</v>
      </c>
      <c r="AE372" s="74">
        <f t="shared" si="212"/>
        <v>0</v>
      </c>
      <c r="AF372" s="74">
        <f t="shared" si="213"/>
        <v>0</v>
      </c>
      <c r="AG372" s="74">
        <f t="shared" si="214"/>
        <v>0</v>
      </c>
      <c r="AH372" s="6" t="s">
        <v>66</v>
      </c>
    </row>
    <row r="373" spans="1:34">
      <c r="A373" s="159" t="s">
        <v>2010</v>
      </c>
      <c r="B373" s="155" t="s">
        <v>2011</v>
      </c>
      <c r="C373" s="160">
        <v>0</v>
      </c>
      <c r="D373" s="160">
        <v>0</v>
      </c>
      <c r="E373" s="160">
        <v>0</v>
      </c>
      <c r="F373" s="160">
        <v>0</v>
      </c>
      <c r="G373" s="160">
        <v>0</v>
      </c>
      <c r="H373" s="160">
        <v>0</v>
      </c>
      <c r="I373" s="160">
        <v>0</v>
      </c>
      <c r="J373" s="160">
        <v>0</v>
      </c>
      <c r="K373" s="160">
        <v>0</v>
      </c>
      <c r="L373" s="160">
        <v>0</v>
      </c>
      <c r="M373" s="160">
        <v>0</v>
      </c>
      <c r="N373" s="160">
        <v>0</v>
      </c>
      <c r="O373" s="160">
        <v>0</v>
      </c>
      <c r="Q373" s="73">
        <v>5</v>
      </c>
      <c r="R373" s="20" t="s">
        <v>1156</v>
      </c>
      <c r="S373" s="20" t="s">
        <v>1210</v>
      </c>
      <c r="U373" s="74">
        <f t="shared" si="202"/>
        <v>0</v>
      </c>
      <c r="V373" s="74">
        <f t="shared" si="203"/>
        <v>0</v>
      </c>
      <c r="W373" s="74">
        <f t="shared" si="204"/>
        <v>0</v>
      </c>
      <c r="X373" s="74">
        <f t="shared" si="205"/>
        <v>0</v>
      </c>
      <c r="Y373" s="74">
        <f t="shared" si="206"/>
        <v>0</v>
      </c>
      <c r="Z373" s="74">
        <f t="shared" si="207"/>
        <v>0</v>
      </c>
      <c r="AA373" s="74">
        <f t="shared" si="208"/>
        <v>0</v>
      </c>
      <c r="AB373" s="74">
        <f t="shared" si="209"/>
        <v>0</v>
      </c>
      <c r="AC373" s="74">
        <f t="shared" si="210"/>
        <v>0</v>
      </c>
      <c r="AD373" s="74">
        <f t="shared" si="211"/>
        <v>0</v>
      </c>
      <c r="AE373" s="74">
        <f t="shared" si="212"/>
        <v>0</v>
      </c>
      <c r="AF373" s="74">
        <f t="shared" si="213"/>
        <v>0</v>
      </c>
      <c r="AG373" s="74">
        <f t="shared" si="214"/>
        <v>0</v>
      </c>
      <c r="AH373" s="6" t="s">
        <v>66</v>
      </c>
    </row>
    <row r="374" spans="1:34">
      <c r="A374" s="159" t="s">
        <v>2012</v>
      </c>
      <c r="B374" s="155" t="s">
        <v>2013</v>
      </c>
      <c r="C374" s="160">
        <v>0</v>
      </c>
      <c r="D374" s="160">
        <v>0</v>
      </c>
      <c r="E374" s="160">
        <v>0</v>
      </c>
      <c r="F374" s="160">
        <v>0</v>
      </c>
      <c r="G374" s="160">
        <v>0</v>
      </c>
      <c r="H374" s="160">
        <v>0</v>
      </c>
      <c r="I374" s="160">
        <v>0</v>
      </c>
      <c r="J374" s="160">
        <v>0</v>
      </c>
      <c r="K374" s="160">
        <v>0</v>
      </c>
      <c r="L374" s="160">
        <v>0</v>
      </c>
      <c r="M374" s="160">
        <v>0</v>
      </c>
      <c r="N374" s="160">
        <v>0</v>
      </c>
      <c r="O374" s="160">
        <v>0</v>
      </c>
      <c r="Q374" s="73">
        <v>5</v>
      </c>
      <c r="R374" s="20" t="s">
        <v>1156</v>
      </c>
      <c r="S374" s="20" t="s">
        <v>1210</v>
      </c>
      <c r="U374" s="74">
        <f t="shared" si="202"/>
        <v>0</v>
      </c>
      <c r="V374" s="74">
        <f t="shared" si="203"/>
        <v>0</v>
      </c>
      <c r="W374" s="74">
        <f t="shared" si="204"/>
        <v>0</v>
      </c>
      <c r="X374" s="74">
        <f t="shared" si="205"/>
        <v>0</v>
      </c>
      <c r="Y374" s="74">
        <f t="shared" si="206"/>
        <v>0</v>
      </c>
      <c r="Z374" s="74">
        <f t="shared" si="207"/>
        <v>0</v>
      </c>
      <c r="AA374" s="74">
        <f t="shared" si="208"/>
        <v>0</v>
      </c>
      <c r="AB374" s="74">
        <f t="shared" si="209"/>
        <v>0</v>
      </c>
      <c r="AC374" s="74">
        <f t="shared" si="210"/>
        <v>0</v>
      </c>
      <c r="AD374" s="74">
        <f t="shared" si="211"/>
        <v>0</v>
      </c>
      <c r="AE374" s="74">
        <f t="shared" si="212"/>
        <v>0</v>
      </c>
      <c r="AF374" s="74">
        <f t="shared" si="213"/>
        <v>0</v>
      </c>
      <c r="AG374" s="74">
        <f t="shared" si="214"/>
        <v>0</v>
      </c>
      <c r="AH374" s="6" t="s">
        <v>66</v>
      </c>
    </row>
    <row r="375" spans="1:34">
      <c r="A375" s="159" t="s">
        <v>2014</v>
      </c>
      <c r="B375" s="155" t="s">
        <v>2015</v>
      </c>
      <c r="C375" s="160">
        <v>0</v>
      </c>
      <c r="D375" s="160">
        <v>0</v>
      </c>
      <c r="E375" s="160">
        <v>0</v>
      </c>
      <c r="F375" s="160">
        <v>0</v>
      </c>
      <c r="G375" s="160">
        <v>0</v>
      </c>
      <c r="H375" s="160">
        <v>0</v>
      </c>
      <c r="I375" s="160">
        <v>0</v>
      </c>
      <c r="J375" s="160">
        <v>0</v>
      </c>
      <c r="K375" s="160">
        <v>0</v>
      </c>
      <c r="L375" s="160">
        <v>0</v>
      </c>
      <c r="M375" s="160">
        <v>0</v>
      </c>
      <c r="N375" s="160">
        <v>0</v>
      </c>
      <c r="O375" s="160">
        <v>0</v>
      </c>
      <c r="Q375" s="73">
        <v>5</v>
      </c>
      <c r="R375" s="20" t="s">
        <v>1156</v>
      </c>
      <c r="S375" s="20" t="s">
        <v>1210</v>
      </c>
      <c r="U375" s="74">
        <f t="shared" si="202"/>
        <v>0</v>
      </c>
      <c r="V375" s="74">
        <f t="shared" si="203"/>
        <v>0</v>
      </c>
      <c r="W375" s="74">
        <f t="shared" si="204"/>
        <v>0</v>
      </c>
      <c r="X375" s="74">
        <f t="shared" si="205"/>
        <v>0</v>
      </c>
      <c r="Y375" s="74">
        <f t="shared" si="206"/>
        <v>0</v>
      </c>
      <c r="Z375" s="74">
        <f t="shared" si="207"/>
        <v>0</v>
      </c>
      <c r="AA375" s="74">
        <f t="shared" si="208"/>
        <v>0</v>
      </c>
      <c r="AB375" s="74">
        <f t="shared" si="209"/>
        <v>0</v>
      </c>
      <c r="AC375" s="74">
        <f t="shared" si="210"/>
        <v>0</v>
      </c>
      <c r="AD375" s="74">
        <f t="shared" si="211"/>
        <v>0</v>
      </c>
      <c r="AE375" s="74">
        <f t="shared" si="212"/>
        <v>0</v>
      </c>
      <c r="AF375" s="74">
        <f t="shared" si="213"/>
        <v>0</v>
      </c>
      <c r="AG375" s="74">
        <f t="shared" si="214"/>
        <v>0</v>
      </c>
      <c r="AH375" s="6" t="s">
        <v>66</v>
      </c>
    </row>
    <row r="376" spans="1:34">
      <c r="A376" s="159" t="s">
        <v>2016</v>
      </c>
      <c r="B376" s="155" t="s">
        <v>2017</v>
      </c>
      <c r="C376" s="160">
        <v>0</v>
      </c>
      <c r="D376" s="160">
        <v>0</v>
      </c>
      <c r="E376" s="160">
        <v>0</v>
      </c>
      <c r="F376" s="160">
        <v>0</v>
      </c>
      <c r="G376" s="160">
        <v>0</v>
      </c>
      <c r="H376" s="160">
        <v>0</v>
      </c>
      <c r="I376" s="160">
        <v>0</v>
      </c>
      <c r="J376" s="160">
        <v>0</v>
      </c>
      <c r="K376" s="160">
        <v>0</v>
      </c>
      <c r="L376" s="160">
        <v>0</v>
      </c>
      <c r="M376" s="160">
        <v>0</v>
      </c>
      <c r="N376" s="160">
        <v>0</v>
      </c>
      <c r="O376" s="160">
        <v>0</v>
      </c>
      <c r="Q376" s="73">
        <v>5</v>
      </c>
      <c r="R376" s="20" t="s">
        <v>1156</v>
      </c>
      <c r="S376" s="20" t="s">
        <v>1210</v>
      </c>
      <c r="U376" s="74">
        <f t="shared" si="202"/>
        <v>0</v>
      </c>
      <c r="V376" s="74">
        <f t="shared" si="203"/>
        <v>0</v>
      </c>
      <c r="W376" s="74">
        <f t="shared" si="204"/>
        <v>0</v>
      </c>
      <c r="X376" s="74">
        <f t="shared" si="205"/>
        <v>0</v>
      </c>
      <c r="Y376" s="74">
        <f t="shared" si="206"/>
        <v>0</v>
      </c>
      <c r="Z376" s="74">
        <f t="shared" si="207"/>
        <v>0</v>
      </c>
      <c r="AA376" s="74">
        <f t="shared" si="208"/>
        <v>0</v>
      </c>
      <c r="AB376" s="74">
        <f t="shared" si="209"/>
        <v>0</v>
      </c>
      <c r="AC376" s="74">
        <f t="shared" si="210"/>
        <v>0</v>
      </c>
      <c r="AD376" s="74">
        <f t="shared" si="211"/>
        <v>0</v>
      </c>
      <c r="AE376" s="74">
        <f t="shared" si="212"/>
        <v>0</v>
      </c>
      <c r="AF376" s="74">
        <f t="shared" si="213"/>
        <v>0</v>
      </c>
      <c r="AG376" s="74">
        <f t="shared" si="214"/>
        <v>0</v>
      </c>
      <c r="AH376" s="6" t="s">
        <v>66</v>
      </c>
    </row>
    <row r="377" spans="1:34">
      <c r="A377" s="159" t="s">
        <v>2018</v>
      </c>
      <c r="B377" s="155" t="s">
        <v>2019</v>
      </c>
      <c r="C377" s="160">
        <v>0</v>
      </c>
      <c r="D377" s="160">
        <v>0</v>
      </c>
      <c r="E377" s="160">
        <v>0</v>
      </c>
      <c r="F377" s="160">
        <v>0</v>
      </c>
      <c r="G377" s="160">
        <v>0</v>
      </c>
      <c r="H377" s="160">
        <v>0</v>
      </c>
      <c r="I377" s="160">
        <v>0</v>
      </c>
      <c r="J377" s="160">
        <v>0</v>
      </c>
      <c r="K377" s="160">
        <v>0</v>
      </c>
      <c r="L377" s="160">
        <v>0</v>
      </c>
      <c r="M377" s="160">
        <v>0</v>
      </c>
      <c r="N377" s="160">
        <v>0</v>
      </c>
      <c r="O377" s="160">
        <v>0</v>
      </c>
      <c r="Q377" s="73">
        <v>5</v>
      </c>
      <c r="R377" s="20" t="s">
        <v>1156</v>
      </c>
      <c r="S377" s="20" t="s">
        <v>1210</v>
      </c>
      <c r="U377" s="74">
        <f t="shared" si="202"/>
        <v>0</v>
      </c>
      <c r="V377" s="74">
        <f t="shared" si="203"/>
        <v>0</v>
      </c>
      <c r="W377" s="74">
        <f t="shared" si="204"/>
        <v>0</v>
      </c>
      <c r="X377" s="74">
        <f t="shared" si="205"/>
        <v>0</v>
      </c>
      <c r="Y377" s="74">
        <f t="shared" si="206"/>
        <v>0</v>
      </c>
      <c r="Z377" s="74">
        <f t="shared" si="207"/>
        <v>0</v>
      </c>
      <c r="AA377" s="74">
        <f t="shared" si="208"/>
        <v>0</v>
      </c>
      <c r="AB377" s="74">
        <f t="shared" si="209"/>
        <v>0</v>
      </c>
      <c r="AC377" s="74">
        <f t="shared" si="210"/>
        <v>0</v>
      </c>
      <c r="AD377" s="74">
        <f t="shared" si="211"/>
        <v>0</v>
      </c>
      <c r="AE377" s="74">
        <f t="shared" si="212"/>
        <v>0</v>
      </c>
      <c r="AF377" s="74">
        <f t="shared" si="213"/>
        <v>0</v>
      </c>
      <c r="AG377" s="74">
        <f t="shared" si="214"/>
        <v>0</v>
      </c>
      <c r="AH377" s="6" t="s">
        <v>66</v>
      </c>
    </row>
    <row r="378" spans="1:34">
      <c r="A378" s="159" t="s">
        <v>2020</v>
      </c>
      <c r="B378" s="155" t="s">
        <v>2021</v>
      </c>
      <c r="C378" s="160">
        <v>0</v>
      </c>
      <c r="D378" s="160">
        <v>0</v>
      </c>
      <c r="E378" s="160">
        <v>0</v>
      </c>
      <c r="F378" s="160">
        <v>0</v>
      </c>
      <c r="G378" s="160">
        <v>0</v>
      </c>
      <c r="H378" s="160">
        <v>0</v>
      </c>
      <c r="I378" s="160">
        <v>0</v>
      </c>
      <c r="J378" s="160">
        <v>0</v>
      </c>
      <c r="K378" s="160">
        <v>0</v>
      </c>
      <c r="L378" s="160">
        <v>0</v>
      </c>
      <c r="M378" s="160">
        <v>0</v>
      </c>
      <c r="N378" s="160">
        <v>0</v>
      </c>
      <c r="O378" s="160">
        <v>0</v>
      </c>
      <c r="Q378" s="73">
        <v>5</v>
      </c>
      <c r="R378" s="20" t="s">
        <v>1156</v>
      </c>
      <c r="S378" s="20" t="s">
        <v>1210</v>
      </c>
      <c r="U378" s="74">
        <f t="shared" si="202"/>
        <v>0</v>
      </c>
      <c r="V378" s="74">
        <f t="shared" si="203"/>
        <v>0</v>
      </c>
      <c r="W378" s="74">
        <f t="shared" si="204"/>
        <v>0</v>
      </c>
      <c r="X378" s="74">
        <f t="shared" si="205"/>
        <v>0</v>
      </c>
      <c r="Y378" s="74">
        <f t="shared" si="206"/>
        <v>0</v>
      </c>
      <c r="Z378" s="74">
        <f t="shared" si="207"/>
        <v>0</v>
      </c>
      <c r="AA378" s="74">
        <f t="shared" si="208"/>
        <v>0</v>
      </c>
      <c r="AB378" s="74">
        <f t="shared" si="209"/>
        <v>0</v>
      </c>
      <c r="AC378" s="74">
        <f t="shared" si="210"/>
        <v>0</v>
      </c>
      <c r="AD378" s="74">
        <f t="shared" si="211"/>
        <v>0</v>
      </c>
      <c r="AE378" s="74">
        <f t="shared" si="212"/>
        <v>0</v>
      </c>
      <c r="AF378" s="74">
        <f t="shared" si="213"/>
        <v>0</v>
      </c>
      <c r="AG378" s="74">
        <f t="shared" si="214"/>
        <v>0</v>
      </c>
      <c r="AH378" s="6" t="s">
        <v>66</v>
      </c>
    </row>
    <row r="379" spans="1:34">
      <c r="A379" s="159" t="s">
        <v>2022</v>
      </c>
      <c r="B379" s="155" t="s">
        <v>2023</v>
      </c>
      <c r="C379" s="160">
        <v>0</v>
      </c>
      <c r="D379" s="160">
        <v>0</v>
      </c>
      <c r="E379" s="160">
        <v>0</v>
      </c>
      <c r="F379" s="160">
        <v>0</v>
      </c>
      <c r="G379" s="160">
        <v>0</v>
      </c>
      <c r="H379" s="160">
        <v>0</v>
      </c>
      <c r="I379" s="160">
        <v>0</v>
      </c>
      <c r="J379" s="160">
        <v>0</v>
      </c>
      <c r="K379" s="160">
        <v>0</v>
      </c>
      <c r="L379" s="160">
        <v>0</v>
      </c>
      <c r="M379" s="160">
        <v>0</v>
      </c>
      <c r="N379" s="160">
        <v>0</v>
      </c>
      <c r="O379" s="160">
        <v>0</v>
      </c>
      <c r="Q379" s="73">
        <v>5</v>
      </c>
      <c r="R379" s="20" t="s">
        <v>1156</v>
      </c>
      <c r="S379" s="20" t="s">
        <v>1210</v>
      </c>
      <c r="U379" s="74">
        <f t="shared" si="202"/>
        <v>0</v>
      </c>
      <c r="V379" s="74">
        <f t="shared" si="203"/>
        <v>0</v>
      </c>
      <c r="W379" s="74">
        <f t="shared" si="204"/>
        <v>0</v>
      </c>
      <c r="X379" s="74">
        <f t="shared" si="205"/>
        <v>0</v>
      </c>
      <c r="Y379" s="74">
        <f t="shared" si="206"/>
        <v>0</v>
      </c>
      <c r="Z379" s="74">
        <f t="shared" si="207"/>
        <v>0</v>
      </c>
      <c r="AA379" s="74">
        <f t="shared" si="208"/>
        <v>0</v>
      </c>
      <c r="AB379" s="74">
        <f t="shared" si="209"/>
        <v>0</v>
      </c>
      <c r="AC379" s="74">
        <f t="shared" si="210"/>
        <v>0</v>
      </c>
      <c r="AD379" s="74">
        <f t="shared" si="211"/>
        <v>0</v>
      </c>
      <c r="AE379" s="74">
        <f t="shared" si="212"/>
        <v>0</v>
      </c>
      <c r="AF379" s="74">
        <f t="shared" si="213"/>
        <v>0</v>
      </c>
      <c r="AG379" s="74">
        <f t="shared" si="214"/>
        <v>0</v>
      </c>
      <c r="AH379" s="6" t="s">
        <v>66</v>
      </c>
    </row>
    <row r="380" spans="1:34">
      <c r="A380" s="159" t="s">
        <v>2024</v>
      </c>
      <c r="B380" s="155" t="s">
        <v>2025</v>
      </c>
      <c r="C380" s="160">
        <v>0</v>
      </c>
      <c r="D380" s="160">
        <v>0</v>
      </c>
      <c r="E380" s="160">
        <v>0</v>
      </c>
      <c r="F380" s="160">
        <v>0</v>
      </c>
      <c r="G380" s="160">
        <v>0</v>
      </c>
      <c r="H380" s="160">
        <v>0</v>
      </c>
      <c r="I380" s="160">
        <v>0</v>
      </c>
      <c r="J380" s="160">
        <v>0</v>
      </c>
      <c r="K380" s="160">
        <v>0</v>
      </c>
      <c r="L380" s="160">
        <v>0</v>
      </c>
      <c r="M380" s="160">
        <v>0</v>
      </c>
      <c r="N380" s="160">
        <v>0</v>
      </c>
      <c r="O380" s="160">
        <v>0</v>
      </c>
      <c r="Q380" s="73">
        <v>5</v>
      </c>
      <c r="R380" s="20" t="s">
        <v>1156</v>
      </c>
      <c r="S380" s="20" t="s">
        <v>1210</v>
      </c>
      <c r="U380" s="74">
        <f t="shared" si="202"/>
        <v>0</v>
      </c>
      <c r="V380" s="74">
        <f t="shared" si="203"/>
        <v>0</v>
      </c>
      <c r="W380" s="74">
        <f t="shared" si="204"/>
        <v>0</v>
      </c>
      <c r="X380" s="74">
        <f t="shared" si="205"/>
        <v>0</v>
      </c>
      <c r="Y380" s="74">
        <f t="shared" si="206"/>
        <v>0</v>
      </c>
      <c r="Z380" s="74">
        <f t="shared" si="207"/>
        <v>0</v>
      </c>
      <c r="AA380" s="74">
        <f t="shared" si="208"/>
        <v>0</v>
      </c>
      <c r="AB380" s="74">
        <f t="shared" si="209"/>
        <v>0</v>
      </c>
      <c r="AC380" s="74">
        <f t="shared" si="210"/>
        <v>0</v>
      </c>
      <c r="AD380" s="74">
        <f t="shared" si="211"/>
        <v>0</v>
      </c>
      <c r="AE380" s="74">
        <f t="shared" si="212"/>
        <v>0</v>
      </c>
      <c r="AF380" s="74">
        <f t="shared" si="213"/>
        <v>0</v>
      </c>
      <c r="AG380" s="74">
        <f t="shared" si="214"/>
        <v>0</v>
      </c>
      <c r="AH380" s="6" t="s">
        <v>66</v>
      </c>
    </row>
    <row r="381" spans="1:34">
      <c r="B381" s="157" t="s">
        <v>65</v>
      </c>
      <c r="C381" s="161">
        <v>0</v>
      </c>
      <c r="D381" s="161">
        <v>0</v>
      </c>
      <c r="E381" s="161">
        <v>0</v>
      </c>
      <c r="F381" s="161">
        <v>0</v>
      </c>
      <c r="G381" s="161">
        <v>0</v>
      </c>
      <c r="H381" s="161">
        <v>0</v>
      </c>
      <c r="I381" s="161">
        <v>0</v>
      </c>
      <c r="J381" s="161">
        <v>0</v>
      </c>
      <c r="K381" s="161">
        <v>0</v>
      </c>
      <c r="L381" s="161">
        <v>0</v>
      </c>
      <c r="M381" s="161">
        <v>-725.16</v>
      </c>
      <c r="N381" s="161">
        <v>9653.2000000000007</v>
      </c>
      <c r="O381" s="161">
        <v>8928.0400000000009</v>
      </c>
      <c r="Q381" s="73">
        <v>5</v>
      </c>
      <c r="R381" s="20" t="s">
        <v>1156</v>
      </c>
      <c r="S381" s="20" t="s">
        <v>1210</v>
      </c>
      <c r="U381" s="74">
        <f t="shared" si="202"/>
        <v>0</v>
      </c>
      <c r="V381" s="74">
        <f t="shared" si="203"/>
        <v>0</v>
      </c>
      <c r="W381" s="74">
        <f t="shared" si="204"/>
        <v>0</v>
      </c>
      <c r="X381" s="74">
        <f t="shared" si="205"/>
        <v>0</v>
      </c>
      <c r="Y381" s="74">
        <f t="shared" si="206"/>
        <v>0</v>
      </c>
      <c r="Z381" s="74">
        <f t="shared" si="207"/>
        <v>0</v>
      </c>
      <c r="AA381" s="74">
        <f t="shared" si="208"/>
        <v>0</v>
      </c>
      <c r="AB381" s="74">
        <f t="shared" si="209"/>
        <v>0</v>
      </c>
      <c r="AC381" s="74">
        <f t="shared" si="210"/>
        <v>0</v>
      </c>
      <c r="AD381" s="74">
        <f t="shared" si="211"/>
        <v>0</v>
      </c>
      <c r="AE381" s="74">
        <f t="shared" si="212"/>
        <v>725.16</v>
      </c>
      <c r="AF381" s="74">
        <f t="shared" si="213"/>
        <v>-9653.2000000000007</v>
      </c>
      <c r="AG381" s="74">
        <f t="shared" si="214"/>
        <v>-8928.0400000000009</v>
      </c>
    </row>
    <row r="382" spans="1:34">
      <c r="Q382" s="75">
        <v>5</v>
      </c>
      <c r="R382" s="76" t="str">
        <f>R381</f>
        <v>Tides on Westcreek</v>
      </c>
      <c r="S382" s="76" t="str">
        <f>S381</f>
        <v>TOW</v>
      </c>
      <c r="T382" s="75">
        <f>T381</f>
        <v>0</v>
      </c>
      <c r="U382" s="77">
        <f t="shared" ref="U382:AG382" si="215">SUM(U335:U381)</f>
        <v>0</v>
      </c>
      <c r="V382" s="77">
        <f t="shared" si="215"/>
        <v>0</v>
      </c>
      <c r="W382" s="77">
        <f t="shared" si="215"/>
        <v>0</v>
      </c>
      <c r="X382" s="77">
        <f t="shared" si="215"/>
        <v>0</v>
      </c>
      <c r="Y382" s="77">
        <f t="shared" si="215"/>
        <v>0</v>
      </c>
      <c r="Z382" s="77">
        <f t="shared" si="215"/>
        <v>0</v>
      </c>
      <c r="AA382" s="77">
        <f t="shared" si="215"/>
        <v>0</v>
      </c>
      <c r="AB382" s="77">
        <f t="shared" si="215"/>
        <v>0</v>
      </c>
      <c r="AC382" s="77">
        <f t="shared" si="215"/>
        <v>0</v>
      </c>
      <c r="AD382" s="77">
        <f t="shared" si="215"/>
        <v>-23480.44</v>
      </c>
      <c r="AE382" s="77">
        <f t="shared" si="215"/>
        <v>-12791.1</v>
      </c>
      <c r="AF382" s="77">
        <f t="shared" si="215"/>
        <v>-54042.39</v>
      </c>
      <c r="AG382" s="77">
        <f t="shared" si="215"/>
        <v>-90313.930000000022</v>
      </c>
    </row>
    <row r="383" spans="1:34">
      <c r="A383" s="158" t="s">
        <v>64</v>
      </c>
      <c r="B383" s="158"/>
      <c r="C383" s="158"/>
      <c r="D383" s="158"/>
      <c r="E383" s="158"/>
      <c r="F383" s="158"/>
      <c r="G383" s="158"/>
      <c r="H383" s="158"/>
      <c r="I383" s="158"/>
      <c r="J383" s="158"/>
      <c r="K383" s="158"/>
      <c r="L383" s="158"/>
      <c r="M383" s="158"/>
      <c r="N383" s="158"/>
      <c r="O383" s="158"/>
    </row>
    <row r="384" spans="1:34">
      <c r="A384" s="159" t="s">
        <v>2026</v>
      </c>
      <c r="B384" s="155" t="s">
        <v>2027</v>
      </c>
      <c r="C384" s="160">
        <v>0</v>
      </c>
      <c r="D384" s="160">
        <v>0</v>
      </c>
      <c r="E384" s="160">
        <v>0</v>
      </c>
      <c r="F384" s="160">
        <v>0</v>
      </c>
      <c r="G384" s="160">
        <v>0</v>
      </c>
      <c r="H384" s="160">
        <v>0</v>
      </c>
      <c r="I384" s="160">
        <v>0</v>
      </c>
      <c r="J384" s="160">
        <v>0</v>
      </c>
      <c r="K384" s="160">
        <v>0</v>
      </c>
      <c r="L384" s="160">
        <v>4801.42</v>
      </c>
      <c r="M384" s="160">
        <v>4801.42</v>
      </c>
      <c r="N384" s="160">
        <v>4801.42</v>
      </c>
      <c r="O384" s="160">
        <v>14404.26</v>
      </c>
      <c r="AH384" s="6" t="s">
        <v>64</v>
      </c>
    </row>
    <row r="385" spans="1:34">
      <c r="A385" s="159" t="s">
        <v>2028</v>
      </c>
      <c r="B385" s="155" t="s">
        <v>2029</v>
      </c>
      <c r="C385" s="160">
        <v>0</v>
      </c>
      <c r="D385" s="160">
        <v>0</v>
      </c>
      <c r="E385" s="160">
        <v>0</v>
      </c>
      <c r="F385" s="160">
        <v>0</v>
      </c>
      <c r="G385" s="160">
        <v>0</v>
      </c>
      <c r="H385" s="160">
        <v>0</v>
      </c>
      <c r="I385" s="160">
        <v>0</v>
      </c>
      <c r="J385" s="160">
        <v>0</v>
      </c>
      <c r="K385" s="160">
        <v>0</v>
      </c>
      <c r="L385" s="160">
        <v>0</v>
      </c>
      <c r="M385" s="160">
        <v>0</v>
      </c>
      <c r="N385" s="160">
        <v>0</v>
      </c>
      <c r="O385" s="160">
        <v>0</v>
      </c>
      <c r="Q385" s="73">
        <v>5</v>
      </c>
      <c r="R385" s="20" t="s">
        <v>1156</v>
      </c>
      <c r="S385" s="20" t="s">
        <v>1210</v>
      </c>
      <c r="U385" s="74">
        <f t="shared" ref="U385:U400" si="216">IF(5 = Q385, C385 * -1, C385)</f>
        <v>0</v>
      </c>
      <c r="V385" s="74">
        <f t="shared" ref="V385:V400" si="217">IF(5 = Q385, D385 * -1, D385)</f>
        <v>0</v>
      </c>
      <c r="W385" s="74">
        <f t="shared" ref="W385:W400" si="218">IF(5 = Q385, E385 * -1, E385)</f>
        <v>0</v>
      </c>
      <c r="X385" s="74">
        <f t="shared" ref="X385:X400" si="219">IF(5 = Q385, F385 * -1, F385)</f>
        <v>0</v>
      </c>
      <c r="Y385" s="74">
        <f t="shared" ref="Y385:Y400" si="220">IF(5 = Q385, G385 * -1, G385)</f>
        <v>0</v>
      </c>
      <c r="Z385" s="74">
        <f t="shared" ref="Z385:Z400" si="221">IF(5 = Q385, H385 * -1, H385)</f>
        <v>0</v>
      </c>
      <c r="AA385" s="74">
        <f t="shared" ref="AA385:AA400" si="222">IF(5 = Q385, I385 * -1, I385)</f>
        <v>0</v>
      </c>
      <c r="AB385" s="74">
        <f t="shared" ref="AB385:AB400" si="223">IF(5 = Q385, J385 * -1, J385)</f>
        <v>0</v>
      </c>
      <c r="AC385" s="74">
        <f t="shared" ref="AC385:AC400" si="224">IF(5 = Q385, K385 * -1, K385)</f>
        <v>0</v>
      </c>
      <c r="AD385" s="74">
        <f t="shared" ref="AD385:AD400" si="225">IF(5 = Q385, L385 * -1, L385)</f>
        <v>0</v>
      </c>
      <c r="AE385" s="74">
        <f t="shared" ref="AE385:AE400" si="226">IF(5 = Q385, M385 * -1, M385)</f>
        <v>0</v>
      </c>
      <c r="AF385" s="74">
        <f t="shared" ref="AF385:AF400" si="227">IF(5 = Q385, N385 * -1, N385)</f>
        <v>0</v>
      </c>
      <c r="AG385" s="74">
        <f t="shared" ref="AG385:AG400" si="228">IF(5 = Q385, O385 * -1, O385)</f>
        <v>0</v>
      </c>
      <c r="AH385" s="6" t="s">
        <v>64</v>
      </c>
    </row>
    <row r="386" spans="1:34">
      <c r="A386" s="159" t="s">
        <v>2030</v>
      </c>
      <c r="B386" s="155" t="s">
        <v>2031</v>
      </c>
      <c r="C386" s="160">
        <v>0</v>
      </c>
      <c r="D386" s="160">
        <v>0</v>
      </c>
      <c r="E386" s="160">
        <v>0</v>
      </c>
      <c r="F386" s="160">
        <v>0</v>
      </c>
      <c r="G386" s="160">
        <v>0</v>
      </c>
      <c r="H386" s="160">
        <v>0</v>
      </c>
      <c r="I386" s="160">
        <v>0</v>
      </c>
      <c r="J386" s="160">
        <v>0</v>
      </c>
      <c r="K386" s="160">
        <v>0</v>
      </c>
      <c r="L386" s="160">
        <v>0</v>
      </c>
      <c r="M386" s="160">
        <v>0</v>
      </c>
      <c r="N386" s="160">
        <v>0</v>
      </c>
      <c r="O386" s="160">
        <v>0</v>
      </c>
      <c r="Q386" s="73">
        <v>5</v>
      </c>
      <c r="R386" s="20" t="s">
        <v>1156</v>
      </c>
      <c r="S386" s="20" t="s">
        <v>1210</v>
      </c>
      <c r="U386" s="74">
        <f t="shared" si="216"/>
        <v>0</v>
      </c>
      <c r="V386" s="74">
        <f t="shared" si="217"/>
        <v>0</v>
      </c>
      <c r="W386" s="74">
        <f t="shared" si="218"/>
        <v>0</v>
      </c>
      <c r="X386" s="74">
        <f t="shared" si="219"/>
        <v>0</v>
      </c>
      <c r="Y386" s="74">
        <f t="shared" si="220"/>
        <v>0</v>
      </c>
      <c r="Z386" s="74">
        <f t="shared" si="221"/>
        <v>0</v>
      </c>
      <c r="AA386" s="74">
        <f t="shared" si="222"/>
        <v>0</v>
      </c>
      <c r="AB386" s="74">
        <f t="shared" si="223"/>
        <v>0</v>
      </c>
      <c r="AC386" s="74">
        <f t="shared" si="224"/>
        <v>0</v>
      </c>
      <c r="AD386" s="74">
        <f t="shared" si="225"/>
        <v>0</v>
      </c>
      <c r="AE386" s="74">
        <f t="shared" si="226"/>
        <v>0</v>
      </c>
      <c r="AF386" s="74">
        <f t="shared" si="227"/>
        <v>0</v>
      </c>
      <c r="AG386" s="74">
        <f t="shared" si="228"/>
        <v>0</v>
      </c>
      <c r="AH386" s="6" t="s">
        <v>64</v>
      </c>
    </row>
    <row r="387" spans="1:34">
      <c r="A387" s="159" t="s">
        <v>2032</v>
      </c>
      <c r="B387" s="155" t="s">
        <v>2033</v>
      </c>
      <c r="C387" s="160">
        <v>0</v>
      </c>
      <c r="D387" s="160">
        <v>0</v>
      </c>
      <c r="E387" s="160">
        <v>0</v>
      </c>
      <c r="F387" s="160">
        <v>0</v>
      </c>
      <c r="G387" s="160">
        <v>0</v>
      </c>
      <c r="H387" s="160">
        <v>0</v>
      </c>
      <c r="I387" s="160">
        <v>0</v>
      </c>
      <c r="J387" s="160">
        <v>0</v>
      </c>
      <c r="K387" s="160">
        <v>0</v>
      </c>
      <c r="L387" s="160">
        <v>0</v>
      </c>
      <c r="M387" s="160">
        <v>0</v>
      </c>
      <c r="N387" s="160">
        <v>0</v>
      </c>
      <c r="O387" s="160">
        <v>0</v>
      </c>
      <c r="Q387" s="73">
        <v>5</v>
      </c>
      <c r="R387" s="20" t="s">
        <v>1156</v>
      </c>
      <c r="S387" s="20" t="s">
        <v>1210</v>
      </c>
      <c r="U387" s="74">
        <f t="shared" si="216"/>
        <v>0</v>
      </c>
      <c r="V387" s="74">
        <f t="shared" si="217"/>
        <v>0</v>
      </c>
      <c r="W387" s="74">
        <f t="shared" si="218"/>
        <v>0</v>
      </c>
      <c r="X387" s="74">
        <f t="shared" si="219"/>
        <v>0</v>
      </c>
      <c r="Y387" s="74">
        <f t="shared" si="220"/>
        <v>0</v>
      </c>
      <c r="Z387" s="74">
        <f t="shared" si="221"/>
        <v>0</v>
      </c>
      <c r="AA387" s="74">
        <f t="shared" si="222"/>
        <v>0</v>
      </c>
      <c r="AB387" s="74">
        <f t="shared" si="223"/>
        <v>0</v>
      </c>
      <c r="AC387" s="74">
        <f t="shared" si="224"/>
        <v>0</v>
      </c>
      <c r="AD387" s="74">
        <f t="shared" si="225"/>
        <v>0</v>
      </c>
      <c r="AE387" s="74">
        <f t="shared" si="226"/>
        <v>0</v>
      </c>
      <c r="AF387" s="74">
        <f t="shared" si="227"/>
        <v>0</v>
      </c>
      <c r="AG387" s="74">
        <f t="shared" si="228"/>
        <v>0</v>
      </c>
      <c r="AH387" s="6" t="s">
        <v>64</v>
      </c>
    </row>
    <row r="388" spans="1:34">
      <c r="A388" s="159" t="s">
        <v>2034</v>
      </c>
      <c r="B388" s="155" t="s">
        <v>2035</v>
      </c>
      <c r="C388" s="160">
        <v>0</v>
      </c>
      <c r="D388" s="160">
        <v>0</v>
      </c>
      <c r="E388" s="160">
        <v>0</v>
      </c>
      <c r="F388" s="160">
        <v>0</v>
      </c>
      <c r="G388" s="160">
        <v>0</v>
      </c>
      <c r="H388" s="160">
        <v>0</v>
      </c>
      <c r="I388" s="160">
        <v>0</v>
      </c>
      <c r="J388" s="160">
        <v>0</v>
      </c>
      <c r="K388" s="160">
        <v>0</v>
      </c>
      <c r="L388" s="160">
        <v>0</v>
      </c>
      <c r="M388" s="160">
        <v>0</v>
      </c>
      <c r="N388" s="160">
        <v>0</v>
      </c>
      <c r="O388" s="160">
        <v>0</v>
      </c>
      <c r="Q388" s="73">
        <v>5</v>
      </c>
      <c r="R388" s="20" t="s">
        <v>1156</v>
      </c>
      <c r="S388" s="20" t="s">
        <v>1210</v>
      </c>
      <c r="U388" s="74">
        <f t="shared" si="216"/>
        <v>0</v>
      </c>
      <c r="V388" s="74">
        <f t="shared" si="217"/>
        <v>0</v>
      </c>
      <c r="W388" s="74">
        <f t="shared" si="218"/>
        <v>0</v>
      </c>
      <c r="X388" s="74">
        <f t="shared" si="219"/>
        <v>0</v>
      </c>
      <c r="Y388" s="74">
        <f t="shared" si="220"/>
        <v>0</v>
      </c>
      <c r="Z388" s="74">
        <f t="shared" si="221"/>
        <v>0</v>
      </c>
      <c r="AA388" s="74">
        <f t="shared" si="222"/>
        <v>0</v>
      </c>
      <c r="AB388" s="74">
        <f t="shared" si="223"/>
        <v>0</v>
      </c>
      <c r="AC388" s="74">
        <f t="shared" si="224"/>
        <v>0</v>
      </c>
      <c r="AD388" s="74">
        <f t="shared" si="225"/>
        <v>0</v>
      </c>
      <c r="AE388" s="74">
        <f t="shared" si="226"/>
        <v>0</v>
      </c>
      <c r="AF388" s="74">
        <f t="shared" si="227"/>
        <v>0</v>
      </c>
      <c r="AG388" s="74">
        <f t="shared" si="228"/>
        <v>0</v>
      </c>
      <c r="AH388" s="6" t="s">
        <v>64</v>
      </c>
    </row>
    <row r="389" spans="1:34">
      <c r="A389" s="159" t="s">
        <v>2036</v>
      </c>
      <c r="B389" s="155" t="s">
        <v>2037</v>
      </c>
      <c r="C389" s="160">
        <v>0</v>
      </c>
      <c r="D389" s="160">
        <v>0</v>
      </c>
      <c r="E389" s="160">
        <v>0</v>
      </c>
      <c r="F389" s="160">
        <v>0</v>
      </c>
      <c r="G389" s="160">
        <v>0</v>
      </c>
      <c r="H389" s="160">
        <v>0</v>
      </c>
      <c r="I389" s="160">
        <v>0</v>
      </c>
      <c r="J389" s="160">
        <v>0</v>
      </c>
      <c r="K389" s="160">
        <v>0</v>
      </c>
      <c r="L389" s="160">
        <v>0</v>
      </c>
      <c r="M389" s="160">
        <v>0</v>
      </c>
      <c r="N389" s="160">
        <v>0</v>
      </c>
      <c r="O389" s="160">
        <v>0</v>
      </c>
      <c r="Q389" s="73">
        <v>5</v>
      </c>
      <c r="R389" s="20" t="s">
        <v>1156</v>
      </c>
      <c r="S389" s="20" t="s">
        <v>1210</v>
      </c>
      <c r="U389" s="74">
        <f t="shared" si="216"/>
        <v>0</v>
      </c>
      <c r="V389" s="74">
        <f t="shared" si="217"/>
        <v>0</v>
      </c>
      <c r="W389" s="74">
        <f t="shared" si="218"/>
        <v>0</v>
      </c>
      <c r="X389" s="74">
        <f t="shared" si="219"/>
        <v>0</v>
      </c>
      <c r="Y389" s="74">
        <f t="shared" si="220"/>
        <v>0</v>
      </c>
      <c r="Z389" s="74">
        <f t="shared" si="221"/>
        <v>0</v>
      </c>
      <c r="AA389" s="74">
        <f t="shared" si="222"/>
        <v>0</v>
      </c>
      <c r="AB389" s="74">
        <f t="shared" si="223"/>
        <v>0</v>
      </c>
      <c r="AC389" s="74">
        <f t="shared" si="224"/>
        <v>0</v>
      </c>
      <c r="AD389" s="74">
        <f t="shared" si="225"/>
        <v>0</v>
      </c>
      <c r="AE389" s="74">
        <f t="shared" si="226"/>
        <v>0</v>
      </c>
      <c r="AF389" s="74">
        <f t="shared" si="227"/>
        <v>0</v>
      </c>
      <c r="AG389" s="74">
        <f t="shared" si="228"/>
        <v>0</v>
      </c>
      <c r="AH389" s="6" t="s">
        <v>64</v>
      </c>
    </row>
    <row r="390" spans="1:34">
      <c r="A390" s="159" t="s">
        <v>2038</v>
      </c>
      <c r="B390" s="155" t="s">
        <v>2039</v>
      </c>
      <c r="C390" s="160">
        <v>0</v>
      </c>
      <c r="D390" s="160">
        <v>0</v>
      </c>
      <c r="E390" s="160">
        <v>0</v>
      </c>
      <c r="F390" s="160">
        <v>0</v>
      </c>
      <c r="G390" s="160">
        <v>0</v>
      </c>
      <c r="H390" s="160">
        <v>0</v>
      </c>
      <c r="I390" s="160">
        <v>0</v>
      </c>
      <c r="J390" s="160">
        <v>0</v>
      </c>
      <c r="K390" s="160">
        <v>0</v>
      </c>
      <c r="L390" s="160">
        <v>0</v>
      </c>
      <c r="M390" s="160">
        <v>0</v>
      </c>
      <c r="N390" s="160">
        <v>0</v>
      </c>
      <c r="O390" s="160">
        <v>0</v>
      </c>
      <c r="Q390" s="73">
        <v>5</v>
      </c>
      <c r="R390" s="20" t="s">
        <v>1156</v>
      </c>
      <c r="S390" s="20" t="s">
        <v>1210</v>
      </c>
      <c r="U390" s="74">
        <f t="shared" si="216"/>
        <v>0</v>
      </c>
      <c r="V390" s="74">
        <f t="shared" si="217"/>
        <v>0</v>
      </c>
      <c r="W390" s="74">
        <f t="shared" si="218"/>
        <v>0</v>
      </c>
      <c r="X390" s="74">
        <f t="shared" si="219"/>
        <v>0</v>
      </c>
      <c r="Y390" s="74">
        <f t="shared" si="220"/>
        <v>0</v>
      </c>
      <c r="Z390" s="74">
        <f t="shared" si="221"/>
        <v>0</v>
      </c>
      <c r="AA390" s="74">
        <f t="shared" si="222"/>
        <v>0</v>
      </c>
      <c r="AB390" s="74">
        <f t="shared" si="223"/>
        <v>0</v>
      </c>
      <c r="AC390" s="74">
        <f t="shared" si="224"/>
        <v>0</v>
      </c>
      <c r="AD390" s="74">
        <f t="shared" si="225"/>
        <v>0</v>
      </c>
      <c r="AE390" s="74">
        <f t="shared" si="226"/>
        <v>0</v>
      </c>
      <c r="AF390" s="74">
        <f t="shared" si="227"/>
        <v>0</v>
      </c>
      <c r="AG390" s="74">
        <f t="shared" si="228"/>
        <v>0</v>
      </c>
      <c r="AH390" s="6" t="s">
        <v>64</v>
      </c>
    </row>
    <row r="391" spans="1:34">
      <c r="A391" s="159" t="s">
        <v>2040</v>
      </c>
      <c r="B391" s="155" t="s">
        <v>2041</v>
      </c>
      <c r="C391" s="160">
        <v>0</v>
      </c>
      <c r="D391" s="160">
        <v>0</v>
      </c>
      <c r="E391" s="160">
        <v>0</v>
      </c>
      <c r="F391" s="160">
        <v>0</v>
      </c>
      <c r="G391" s="160">
        <v>0</v>
      </c>
      <c r="H391" s="160">
        <v>0</v>
      </c>
      <c r="I391" s="160">
        <v>0</v>
      </c>
      <c r="J391" s="160">
        <v>0</v>
      </c>
      <c r="K391" s="160">
        <v>0</v>
      </c>
      <c r="L391" s="160">
        <v>0</v>
      </c>
      <c r="M391" s="160">
        <v>0</v>
      </c>
      <c r="N391" s="160">
        <v>0</v>
      </c>
      <c r="O391" s="160">
        <v>0</v>
      </c>
      <c r="Q391" s="73">
        <v>5</v>
      </c>
      <c r="R391" s="20" t="s">
        <v>1156</v>
      </c>
      <c r="S391" s="20" t="s">
        <v>1210</v>
      </c>
      <c r="U391" s="74">
        <f t="shared" si="216"/>
        <v>0</v>
      </c>
      <c r="V391" s="74">
        <f t="shared" si="217"/>
        <v>0</v>
      </c>
      <c r="W391" s="74">
        <f t="shared" si="218"/>
        <v>0</v>
      </c>
      <c r="X391" s="74">
        <f t="shared" si="219"/>
        <v>0</v>
      </c>
      <c r="Y391" s="74">
        <f t="shared" si="220"/>
        <v>0</v>
      </c>
      <c r="Z391" s="74">
        <f t="shared" si="221"/>
        <v>0</v>
      </c>
      <c r="AA391" s="74">
        <f t="shared" si="222"/>
        <v>0</v>
      </c>
      <c r="AB391" s="74">
        <f t="shared" si="223"/>
        <v>0</v>
      </c>
      <c r="AC391" s="74">
        <f t="shared" si="224"/>
        <v>0</v>
      </c>
      <c r="AD391" s="74">
        <f t="shared" si="225"/>
        <v>0</v>
      </c>
      <c r="AE391" s="74">
        <f t="shared" si="226"/>
        <v>0</v>
      </c>
      <c r="AF391" s="74">
        <f t="shared" si="227"/>
        <v>0</v>
      </c>
      <c r="AG391" s="74">
        <f t="shared" si="228"/>
        <v>0</v>
      </c>
      <c r="AH391" s="6" t="s">
        <v>64</v>
      </c>
    </row>
    <row r="392" spans="1:34">
      <c r="A392" s="159" t="s">
        <v>2042</v>
      </c>
      <c r="B392" s="155" t="s">
        <v>2043</v>
      </c>
      <c r="C392" s="160">
        <v>0</v>
      </c>
      <c r="D392" s="160">
        <v>0</v>
      </c>
      <c r="E392" s="160">
        <v>0</v>
      </c>
      <c r="F392" s="160">
        <v>0</v>
      </c>
      <c r="G392" s="160">
        <v>0</v>
      </c>
      <c r="H392" s="160">
        <v>0</v>
      </c>
      <c r="I392" s="160">
        <v>0</v>
      </c>
      <c r="J392" s="160">
        <v>0</v>
      </c>
      <c r="K392" s="160">
        <v>0</v>
      </c>
      <c r="L392" s="160">
        <v>0</v>
      </c>
      <c r="M392" s="160">
        <v>0</v>
      </c>
      <c r="N392" s="160">
        <v>0</v>
      </c>
      <c r="O392" s="160">
        <v>0</v>
      </c>
      <c r="Q392" s="73">
        <v>5</v>
      </c>
      <c r="R392" s="20" t="s">
        <v>1156</v>
      </c>
      <c r="S392" s="20" t="s">
        <v>1210</v>
      </c>
      <c r="U392" s="74">
        <f t="shared" si="216"/>
        <v>0</v>
      </c>
      <c r="V392" s="74">
        <f t="shared" si="217"/>
        <v>0</v>
      </c>
      <c r="W392" s="74">
        <f t="shared" si="218"/>
        <v>0</v>
      </c>
      <c r="X392" s="74">
        <f t="shared" si="219"/>
        <v>0</v>
      </c>
      <c r="Y392" s="74">
        <f t="shared" si="220"/>
        <v>0</v>
      </c>
      <c r="Z392" s="74">
        <f t="shared" si="221"/>
        <v>0</v>
      </c>
      <c r="AA392" s="74">
        <f t="shared" si="222"/>
        <v>0</v>
      </c>
      <c r="AB392" s="74">
        <f t="shared" si="223"/>
        <v>0</v>
      </c>
      <c r="AC392" s="74">
        <f t="shared" si="224"/>
        <v>0</v>
      </c>
      <c r="AD392" s="74">
        <f t="shared" si="225"/>
        <v>0</v>
      </c>
      <c r="AE392" s="74">
        <f t="shared" si="226"/>
        <v>0</v>
      </c>
      <c r="AF392" s="74">
        <f t="shared" si="227"/>
        <v>0</v>
      </c>
      <c r="AG392" s="74">
        <f t="shared" si="228"/>
        <v>0</v>
      </c>
      <c r="AH392" s="6" t="s">
        <v>64</v>
      </c>
    </row>
    <row r="393" spans="1:34">
      <c r="A393" s="159" t="s">
        <v>2044</v>
      </c>
      <c r="B393" s="155" t="s">
        <v>2045</v>
      </c>
      <c r="C393" s="160">
        <v>0</v>
      </c>
      <c r="D393" s="160">
        <v>0</v>
      </c>
      <c r="E393" s="160">
        <v>0</v>
      </c>
      <c r="F393" s="160">
        <v>0</v>
      </c>
      <c r="G393" s="160">
        <v>0</v>
      </c>
      <c r="H393" s="160">
        <v>0</v>
      </c>
      <c r="I393" s="160">
        <v>0</v>
      </c>
      <c r="J393" s="160">
        <v>0</v>
      </c>
      <c r="K393" s="160">
        <v>0</v>
      </c>
      <c r="L393" s="160">
        <v>0</v>
      </c>
      <c r="M393" s="160">
        <v>0</v>
      </c>
      <c r="N393" s="160">
        <v>0</v>
      </c>
      <c r="O393" s="160">
        <v>0</v>
      </c>
      <c r="Q393" s="73">
        <v>5</v>
      </c>
      <c r="R393" s="20" t="s">
        <v>1156</v>
      </c>
      <c r="S393" s="20" t="s">
        <v>1210</v>
      </c>
      <c r="U393" s="74">
        <f t="shared" si="216"/>
        <v>0</v>
      </c>
      <c r="V393" s="74">
        <f t="shared" si="217"/>
        <v>0</v>
      </c>
      <c r="W393" s="74">
        <f t="shared" si="218"/>
        <v>0</v>
      </c>
      <c r="X393" s="74">
        <f t="shared" si="219"/>
        <v>0</v>
      </c>
      <c r="Y393" s="74">
        <f t="shared" si="220"/>
        <v>0</v>
      </c>
      <c r="Z393" s="74">
        <f t="shared" si="221"/>
        <v>0</v>
      </c>
      <c r="AA393" s="74">
        <f t="shared" si="222"/>
        <v>0</v>
      </c>
      <c r="AB393" s="74">
        <f t="shared" si="223"/>
        <v>0</v>
      </c>
      <c r="AC393" s="74">
        <f t="shared" si="224"/>
        <v>0</v>
      </c>
      <c r="AD393" s="74">
        <f t="shared" si="225"/>
        <v>0</v>
      </c>
      <c r="AE393" s="74">
        <f t="shared" si="226"/>
        <v>0</v>
      </c>
      <c r="AF393" s="74">
        <f t="shared" si="227"/>
        <v>0</v>
      </c>
      <c r="AG393" s="74">
        <f t="shared" si="228"/>
        <v>0</v>
      </c>
      <c r="AH393" s="6" t="s">
        <v>64</v>
      </c>
    </row>
    <row r="394" spans="1:34">
      <c r="A394" s="159" t="s">
        <v>2046</v>
      </c>
      <c r="B394" s="155" t="s">
        <v>2047</v>
      </c>
      <c r="C394" s="160">
        <v>0</v>
      </c>
      <c r="D394" s="160">
        <v>0</v>
      </c>
      <c r="E394" s="160">
        <v>0</v>
      </c>
      <c r="F394" s="160">
        <v>0</v>
      </c>
      <c r="G394" s="160">
        <v>0</v>
      </c>
      <c r="H394" s="160">
        <v>0</v>
      </c>
      <c r="I394" s="160">
        <v>0</v>
      </c>
      <c r="J394" s="160">
        <v>0</v>
      </c>
      <c r="K394" s="160">
        <v>0</v>
      </c>
      <c r="L394" s="160">
        <v>0</v>
      </c>
      <c r="M394" s="160">
        <v>0</v>
      </c>
      <c r="N394" s="160">
        <v>0</v>
      </c>
      <c r="O394" s="160">
        <v>0</v>
      </c>
      <c r="Q394" s="73">
        <v>5</v>
      </c>
      <c r="R394" s="20" t="s">
        <v>1156</v>
      </c>
      <c r="S394" s="20" t="s">
        <v>1210</v>
      </c>
      <c r="U394" s="74">
        <f t="shared" si="216"/>
        <v>0</v>
      </c>
      <c r="V394" s="74">
        <f t="shared" si="217"/>
        <v>0</v>
      </c>
      <c r="W394" s="74">
        <f t="shared" si="218"/>
        <v>0</v>
      </c>
      <c r="X394" s="74">
        <f t="shared" si="219"/>
        <v>0</v>
      </c>
      <c r="Y394" s="74">
        <f t="shared" si="220"/>
        <v>0</v>
      </c>
      <c r="Z394" s="74">
        <f t="shared" si="221"/>
        <v>0</v>
      </c>
      <c r="AA394" s="74">
        <f t="shared" si="222"/>
        <v>0</v>
      </c>
      <c r="AB394" s="74">
        <f t="shared" si="223"/>
        <v>0</v>
      </c>
      <c r="AC394" s="74">
        <f t="shared" si="224"/>
        <v>0</v>
      </c>
      <c r="AD394" s="74">
        <f t="shared" si="225"/>
        <v>0</v>
      </c>
      <c r="AE394" s="74">
        <f t="shared" si="226"/>
        <v>0</v>
      </c>
      <c r="AF394" s="74">
        <f t="shared" si="227"/>
        <v>0</v>
      </c>
      <c r="AG394" s="74">
        <f t="shared" si="228"/>
        <v>0</v>
      </c>
      <c r="AH394" s="6" t="s">
        <v>64</v>
      </c>
    </row>
    <row r="395" spans="1:34">
      <c r="A395" s="159" t="s">
        <v>2048</v>
      </c>
      <c r="B395" s="155" t="s">
        <v>2049</v>
      </c>
      <c r="C395" s="160">
        <v>0</v>
      </c>
      <c r="D395" s="160">
        <v>0</v>
      </c>
      <c r="E395" s="160">
        <v>0</v>
      </c>
      <c r="F395" s="160">
        <v>0</v>
      </c>
      <c r="G395" s="160">
        <v>0</v>
      </c>
      <c r="H395" s="160">
        <v>0</v>
      </c>
      <c r="I395" s="160">
        <v>0</v>
      </c>
      <c r="J395" s="160">
        <v>0</v>
      </c>
      <c r="K395" s="160">
        <v>0</v>
      </c>
      <c r="L395" s="160">
        <v>0</v>
      </c>
      <c r="M395" s="160">
        <v>0</v>
      </c>
      <c r="N395" s="160">
        <v>0</v>
      </c>
      <c r="O395" s="160">
        <v>0</v>
      </c>
      <c r="Q395" s="73">
        <v>5</v>
      </c>
      <c r="R395" s="20" t="s">
        <v>1156</v>
      </c>
      <c r="S395" s="20" t="s">
        <v>1210</v>
      </c>
      <c r="U395" s="74">
        <f t="shared" si="216"/>
        <v>0</v>
      </c>
      <c r="V395" s="74">
        <f t="shared" si="217"/>
        <v>0</v>
      </c>
      <c r="W395" s="74">
        <f t="shared" si="218"/>
        <v>0</v>
      </c>
      <c r="X395" s="74">
        <f t="shared" si="219"/>
        <v>0</v>
      </c>
      <c r="Y395" s="74">
        <f t="shared" si="220"/>
        <v>0</v>
      </c>
      <c r="Z395" s="74">
        <f t="shared" si="221"/>
        <v>0</v>
      </c>
      <c r="AA395" s="74">
        <f t="shared" si="222"/>
        <v>0</v>
      </c>
      <c r="AB395" s="74">
        <f t="shared" si="223"/>
        <v>0</v>
      </c>
      <c r="AC395" s="74">
        <f t="shared" si="224"/>
        <v>0</v>
      </c>
      <c r="AD395" s="74">
        <f t="shared" si="225"/>
        <v>0</v>
      </c>
      <c r="AE395" s="74">
        <f t="shared" si="226"/>
        <v>0</v>
      </c>
      <c r="AF395" s="74">
        <f t="shared" si="227"/>
        <v>0</v>
      </c>
      <c r="AG395" s="74">
        <f t="shared" si="228"/>
        <v>0</v>
      </c>
      <c r="AH395" s="6" t="s">
        <v>64</v>
      </c>
    </row>
    <row r="396" spans="1:34">
      <c r="A396" s="159" t="s">
        <v>2050</v>
      </c>
      <c r="B396" s="155" t="s">
        <v>2051</v>
      </c>
      <c r="C396" s="160">
        <v>0</v>
      </c>
      <c r="D396" s="160">
        <v>0</v>
      </c>
      <c r="E396" s="160">
        <v>0</v>
      </c>
      <c r="F396" s="160">
        <v>0</v>
      </c>
      <c r="G396" s="160">
        <v>0</v>
      </c>
      <c r="H396" s="160">
        <v>0</v>
      </c>
      <c r="I396" s="160">
        <v>0</v>
      </c>
      <c r="J396" s="160">
        <v>0</v>
      </c>
      <c r="K396" s="160">
        <v>0</v>
      </c>
      <c r="L396" s="160">
        <v>0</v>
      </c>
      <c r="M396" s="160">
        <v>0</v>
      </c>
      <c r="N396" s="160">
        <v>0</v>
      </c>
      <c r="O396" s="160">
        <v>0</v>
      </c>
      <c r="Q396" s="73">
        <v>5</v>
      </c>
      <c r="R396" s="20" t="s">
        <v>1156</v>
      </c>
      <c r="S396" s="20" t="s">
        <v>1210</v>
      </c>
      <c r="U396" s="74">
        <f t="shared" si="216"/>
        <v>0</v>
      </c>
      <c r="V396" s="74">
        <f t="shared" si="217"/>
        <v>0</v>
      </c>
      <c r="W396" s="74">
        <f t="shared" si="218"/>
        <v>0</v>
      </c>
      <c r="X396" s="74">
        <f t="shared" si="219"/>
        <v>0</v>
      </c>
      <c r="Y396" s="74">
        <f t="shared" si="220"/>
        <v>0</v>
      </c>
      <c r="Z396" s="74">
        <f t="shared" si="221"/>
        <v>0</v>
      </c>
      <c r="AA396" s="74">
        <f t="shared" si="222"/>
        <v>0</v>
      </c>
      <c r="AB396" s="74">
        <f t="shared" si="223"/>
        <v>0</v>
      </c>
      <c r="AC396" s="74">
        <f t="shared" si="224"/>
        <v>0</v>
      </c>
      <c r="AD396" s="74">
        <f t="shared" si="225"/>
        <v>0</v>
      </c>
      <c r="AE396" s="74">
        <f t="shared" si="226"/>
        <v>0</v>
      </c>
      <c r="AF396" s="74">
        <f t="shared" si="227"/>
        <v>0</v>
      </c>
      <c r="AG396" s="74">
        <f t="shared" si="228"/>
        <v>0</v>
      </c>
      <c r="AH396" s="6" t="s">
        <v>64</v>
      </c>
    </row>
    <row r="397" spans="1:34">
      <c r="A397" s="159" t="s">
        <v>2052</v>
      </c>
      <c r="B397" s="155" t="s">
        <v>2053</v>
      </c>
      <c r="C397" s="160">
        <v>0</v>
      </c>
      <c r="D397" s="160">
        <v>0</v>
      </c>
      <c r="E397" s="160">
        <v>0</v>
      </c>
      <c r="F397" s="160">
        <v>0</v>
      </c>
      <c r="G397" s="160">
        <v>0</v>
      </c>
      <c r="H397" s="160">
        <v>0</v>
      </c>
      <c r="I397" s="160">
        <v>0</v>
      </c>
      <c r="J397" s="160">
        <v>0</v>
      </c>
      <c r="K397" s="160">
        <v>0</v>
      </c>
      <c r="L397" s="160">
        <v>0</v>
      </c>
      <c r="M397" s="160">
        <v>0</v>
      </c>
      <c r="N397" s="160">
        <v>0</v>
      </c>
      <c r="O397" s="160">
        <v>0</v>
      </c>
      <c r="Q397" s="73">
        <v>5</v>
      </c>
      <c r="R397" s="20" t="s">
        <v>1156</v>
      </c>
      <c r="S397" s="20" t="s">
        <v>1210</v>
      </c>
      <c r="U397" s="74">
        <f t="shared" si="216"/>
        <v>0</v>
      </c>
      <c r="V397" s="74">
        <f t="shared" si="217"/>
        <v>0</v>
      </c>
      <c r="W397" s="74">
        <f t="shared" si="218"/>
        <v>0</v>
      </c>
      <c r="X397" s="74">
        <f t="shared" si="219"/>
        <v>0</v>
      </c>
      <c r="Y397" s="74">
        <f t="shared" si="220"/>
        <v>0</v>
      </c>
      <c r="Z397" s="74">
        <f t="shared" si="221"/>
        <v>0</v>
      </c>
      <c r="AA397" s="74">
        <f t="shared" si="222"/>
        <v>0</v>
      </c>
      <c r="AB397" s="74">
        <f t="shared" si="223"/>
        <v>0</v>
      </c>
      <c r="AC397" s="74">
        <f t="shared" si="224"/>
        <v>0</v>
      </c>
      <c r="AD397" s="74">
        <f t="shared" si="225"/>
        <v>0</v>
      </c>
      <c r="AE397" s="74">
        <f t="shared" si="226"/>
        <v>0</v>
      </c>
      <c r="AF397" s="74">
        <f t="shared" si="227"/>
        <v>0</v>
      </c>
      <c r="AG397" s="74">
        <f t="shared" si="228"/>
        <v>0</v>
      </c>
      <c r="AH397" s="6" t="s">
        <v>64</v>
      </c>
    </row>
    <row r="398" spans="1:34">
      <c r="A398" s="159" t="s">
        <v>2054</v>
      </c>
      <c r="B398" s="155" t="s">
        <v>2055</v>
      </c>
      <c r="C398" s="160">
        <v>0</v>
      </c>
      <c r="D398" s="160">
        <v>0</v>
      </c>
      <c r="E398" s="160">
        <v>0</v>
      </c>
      <c r="F398" s="160">
        <v>0</v>
      </c>
      <c r="G398" s="160">
        <v>0</v>
      </c>
      <c r="H398" s="160">
        <v>0</v>
      </c>
      <c r="I398" s="160">
        <v>0</v>
      </c>
      <c r="J398" s="160">
        <v>0</v>
      </c>
      <c r="K398" s="160">
        <v>0</v>
      </c>
      <c r="L398" s="160">
        <v>0</v>
      </c>
      <c r="M398" s="160">
        <v>0</v>
      </c>
      <c r="N398" s="160">
        <v>0</v>
      </c>
      <c r="O398" s="160">
        <v>0</v>
      </c>
      <c r="Q398" s="73">
        <v>5</v>
      </c>
      <c r="R398" s="20" t="s">
        <v>1156</v>
      </c>
      <c r="S398" s="20" t="s">
        <v>1210</v>
      </c>
      <c r="U398" s="74">
        <f t="shared" si="216"/>
        <v>0</v>
      </c>
      <c r="V398" s="74">
        <f t="shared" si="217"/>
        <v>0</v>
      </c>
      <c r="W398" s="74">
        <f t="shared" si="218"/>
        <v>0</v>
      </c>
      <c r="X398" s="74">
        <f t="shared" si="219"/>
        <v>0</v>
      </c>
      <c r="Y398" s="74">
        <f t="shared" si="220"/>
        <v>0</v>
      </c>
      <c r="Z398" s="74">
        <f t="shared" si="221"/>
        <v>0</v>
      </c>
      <c r="AA398" s="74">
        <f t="shared" si="222"/>
        <v>0</v>
      </c>
      <c r="AB398" s="74">
        <f t="shared" si="223"/>
        <v>0</v>
      </c>
      <c r="AC398" s="74">
        <f t="shared" si="224"/>
        <v>0</v>
      </c>
      <c r="AD398" s="74">
        <f t="shared" si="225"/>
        <v>0</v>
      </c>
      <c r="AE398" s="74">
        <f t="shared" si="226"/>
        <v>0</v>
      </c>
      <c r="AF398" s="74">
        <f t="shared" si="227"/>
        <v>0</v>
      </c>
      <c r="AG398" s="74">
        <f t="shared" si="228"/>
        <v>0</v>
      </c>
      <c r="AH398" s="6" t="s">
        <v>64</v>
      </c>
    </row>
    <row r="399" spans="1:34">
      <c r="A399" s="159" t="s">
        <v>2056</v>
      </c>
      <c r="B399" s="155" t="s">
        <v>2057</v>
      </c>
      <c r="C399" s="160">
        <v>0</v>
      </c>
      <c r="D399" s="160">
        <v>0</v>
      </c>
      <c r="E399" s="160">
        <v>0</v>
      </c>
      <c r="F399" s="160">
        <v>0</v>
      </c>
      <c r="G399" s="160">
        <v>0</v>
      </c>
      <c r="H399" s="160">
        <v>0</v>
      </c>
      <c r="I399" s="160">
        <v>0</v>
      </c>
      <c r="J399" s="160">
        <v>0</v>
      </c>
      <c r="K399" s="160">
        <v>0</v>
      </c>
      <c r="L399" s="160">
        <v>0</v>
      </c>
      <c r="M399" s="160">
        <v>0</v>
      </c>
      <c r="N399" s="160">
        <v>0</v>
      </c>
      <c r="O399" s="160">
        <v>0</v>
      </c>
      <c r="Q399" s="73">
        <v>5</v>
      </c>
      <c r="R399" s="20" t="s">
        <v>1156</v>
      </c>
      <c r="S399" s="20" t="s">
        <v>1210</v>
      </c>
      <c r="U399" s="74">
        <f t="shared" si="216"/>
        <v>0</v>
      </c>
      <c r="V399" s="74">
        <f t="shared" si="217"/>
        <v>0</v>
      </c>
      <c r="W399" s="74">
        <f t="shared" si="218"/>
        <v>0</v>
      </c>
      <c r="X399" s="74">
        <f t="shared" si="219"/>
        <v>0</v>
      </c>
      <c r="Y399" s="74">
        <f t="shared" si="220"/>
        <v>0</v>
      </c>
      <c r="Z399" s="74">
        <f t="shared" si="221"/>
        <v>0</v>
      </c>
      <c r="AA399" s="74">
        <f t="shared" si="222"/>
        <v>0</v>
      </c>
      <c r="AB399" s="74">
        <f t="shared" si="223"/>
        <v>0</v>
      </c>
      <c r="AC399" s="74">
        <f t="shared" si="224"/>
        <v>0</v>
      </c>
      <c r="AD399" s="74">
        <f t="shared" si="225"/>
        <v>0</v>
      </c>
      <c r="AE399" s="74">
        <f t="shared" si="226"/>
        <v>0</v>
      </c>
      <c r="AF399" s="74">
        <f t="shared" si="227"/>
        <v>0</v>
      </c>
      <c r="AG399" s="74">
        <f t="shared" si="228"/>
        <v>0</v>
      </c>
      <c r="AH399" s="6" t="s">
        <v>64</v>
      </c>
    </row>
    <row r="400" spans="1:34">
      <c r="A400" s="159" t="s">
        <v>2058</v>
      </c>
      <c r="B400" s="155" t="s">
        <v>2059</v>
      </c>
      <c r="C400" s="160">
        <v>0</v>
      </c>
      <c r="D400" s="160">
        <v>0</v>
      </c>
      <c r="E400" s="160">
        <v>0</v>
      </c>
      <c r="F400" s="160">
        <v>0</v>
      </c>
      <c r="G400" s="160">
        <v>0</v>
      </c>
      <c r="H400" s="160">
        <v>0</v>
      </c>
      <c r="I400" s="160">
        <v>0</v>
      </c>
      <c r="J400" s="160">
        <v>0</v>
      </c>
      <c r="K400" s="160">
        <v>0</v>
      </c>
      <c r="L400" s="160">
        <v>0</v>
      </c>
      <c r="M400" s="160">
        <v>0</v>
      </c>
      <c r="N400" s="160">
        <v>0</v>
      </c>
      <c r="O400" s="160">
        <v>0</v>
      </c>
      <c r="Q400" s="73">
        <v>5</v>
      </c>
      <c r="R400" s="20" t="s">
        <v>1156</v>
      </c>
      <c r="S400" s="20" t="s">
        <v>1210</v>
      </c>
      <c r="U400" s="74">
        <f t="shared" si="216"/>
        <v>0</v>
      </c>
      <c r="V400" s="74">
        <f t="shared" si="217"/>
        <v>0</v>
      </c>
      <c r="W400" s="74">
        <f t="shared" si="218"/>
        <v>0</v>
      </c>
      <c r="X400" s="74">
        <f t="shared" si="219"/>
        <v>0</v>
      </c>
      <c r="Y400" s="74">
        <f t="shared" si="220"/>
        <v>0</v>
      </c>
      <c r="Z400" s="74">
        <f t="shared" si="221"/>
        <v>0</v>
      </c>
      <c r="AA400" s="74">
        <f t="shared" si="222"/>
        <v>0</v>
      </c>
      <c r="AB400" s="74">
        <f t="shared" si="223"/>
        <v>0</v>
      </c>
      <c r="AC400" s="74">
        <f t="shared" si="224"/>
        <v>0</v>
      </c>
      <c r="AD400" s="74">
        <f t="shared" si="225"/>
        <v>0</v>
      </c>
      <c r="AE400" s="74">
        <f t="shared" si="226"/>
        <v>0</v>
      </c>
      <c r="AF400" s="74">
        <f t="shared" si="227"/>
        <v>0</v>
      </c>
      <c r="AG400" s="74">
        <f t="shared" si="228"/>
        <v>0</v>
      </c>
      <c r="AH400" s="6" t="s">
        <v>64</v>
      </c>
    </row>
    <row r="401" spans="1:34">
      <c r="B401" s="157" t="s">
        <v>64</v>
      </c>
      <c r="C401" s="161">
        <v>0</v>
      </c>
      <c r="D401" s="161">
        <v>0</v>
      </c>
      <c r="E401" s="161">
        <v>0</v>
      </c>
      <c r="F401" s="161">
        <v>0</v>
      </c>
      <c r="G401" s="161">
        <v>0</v>
      </c>
      <c r="H401" s="161">
        <v>0</v>
      </c>
      <c r="I401" s="161">
        <v>0</v>
      </c>
      <c r="J401" s="161">
        <v>0</v>
      </c>
      <c r="K401" s="161">
        <v>0</v>
      </c>
      <c r="L401" s="161">
        <v>4801.42</v>
      </c>
      <c r="M401" s="161">
        <v>4801.42</v>
      </c>
      <c r="N401" s="161">
        <v>4801.42</v>
      </c>
      <c r="O401" s="161">
        <v>14404.26</v>
      </c>
      <c r="Q401" s="75">
        <v>5</v>
      </c>
      <c r="R401" s="76" t="str">
        <f>R400</f>
        <v>Tides on Westcreek</v>
      </c>
      <c r="S401" s="76" t="str">
        <f>S400</f>
        <v>TOW</v>
      </c>
      <c r="T401" s="75">
        <f>T400</f>
        <v>0</v>
      </c>
      <c r="U401" s="77">
        <f t="shared" ref="U401:AG401" si="229">SUM(U385:U400)</f>
        <v>0</v>
      </c>
      <c r="V401" s="77">
        <f t="shared" si="229"/>
        <v>0</v>
      </c>
      <c r="W401" s="77">
        <f t="shared" si="229"/>
        <v>0</v>
      </c>
      <c r="X401" s="77">
        <f t="shared" si="229"/>
        <v>0</v>
      </c>
      <c r="Y401" s="77">
        <f t="shared" si="229"/>
        <v>0</v>
      </c>
      <c r="Z401" s="77">
        <f t="shared" si="229"/>
        <v>0</v>
      </c>
      <c r="AA401" s="77">
        <f t="shared" si="229"/>
        <v>0</v>
      </c>
      <c r="AB401" s="77">
        <f t="shared" si="229"/>
        <v>0</v>
      </c>
      <c r="AC401" s="77">
        <f t="shared" si="229"/>
        <v>0</v>
      </c>
      <c r="AD401" s="77">
        <f t="shared" si="229"/>
        <v>0</v>
      </c>
      <c r="AE401" s="77">
        <f t="shared" si="229"/>
        <v>0</v>
      </c>
      <c r="AF401" s="77">
        <f t="shared" si="229"/>
        <v>0</v>
      </c>
      <c r="AG401" s="77">
        <f t="shared" si="229"/>
        <v>0</v>
      </c>
    </row>
    <row r="403" spans="1:34">
      <c r="B403" s="157" t="s">
        <v>1617</v>
      </c>
      <c r="C403" s="161">
        <v>0</v>
      </c>
      <c r="D403" s="161">
        <v>0</v>
      </c>
      <c r="E403" s="161">
        <v>0</v>
      </c>
      <c r="F403" s="161">
        <v>0</v>
      </c>
      <c r="G403" s="161">
        <v>0</v>
      </c>
      <c r="H403" s="161">
        <v>0</v>
      </c>
      <c r="I403" s="161">
        <v>0</v>
      </c>
      <c r="J403" s="161">
        <v>0</v>
      </c>
      <c r="K403" s="161">
        <v>0</v>
      </c>
      <c r="L403" s="161">
        <v>67254.780000000013</v>
      </c>
      <c r="M403" s="161">
        <v>62602.239999999991</v>
      </c>
      <c r="N403" s="161">
        <v>70248.62</v>
      </c>
      <c r="O403" s="161">
        <v>200105.64000000004</v>
      </c>
    </row>
    <row r="404" spans="1:34">
      <c r="Q404" s="73">
        <v>5</v>
      </c>
      <c r="R404" s="20" t="s">
        <v>1156</v>
      </c>
      <c r="S404" s="20" t="s">
        <v>1210</v>
      </c>
      <c r="U404" s="74">
        <f t="shared" ref="U404:U467" si="230">IF(5 = Q404, C404 * -1, C404)</f>
        <v>0</v>
      </c>
      <c r="V404" s="74">
        <f t="shared" ref="V404:V467" si="231">IF(5 = Q404, D404 * -1, D404)</f>
        <v>0</v>
      </c>
      <c r="W404" s="74">
        <f t="shared" ref="W404:W467" si="232">IF(5 = Q404, E404 * -1, E404)</f>
        <v>0</v>
      </c>
      <c r="X404" s="74">
        <f t="shared" ref="X404:X467" si="233">IF(5 = Q404, F404 * -1, F404)</f>
        <v>0</v>
      </c>
      <c r="Y404" s="74">
        <f t="shared" ref="Y404:Y467" si="234">IF(5 = Q404, G404 * -1, G404)</f>
        <v>0</v>
      </c>
      <c r="Z404" s="74">
        <f t="shared" ref="Z404:Z467" si="235">IF(5 = Q404, H404 * -1, H404)</f>
        <v>0</v>
      </c>
      <c r="AA404" s="74">
        <f t="shared" ref="AA404:AA467" si="236">IF(5 = Q404, I404 * -1, I404)</f>
        <v>0</v>
      </c>
      <c r="AB404" s="74">
        <f t="shared" ref="AB404:AB467" si="237">IF(5 = Q404, J404 * -1, J404)</f>
        <v>0</v>
      </c>
      <c r="AC404" s="74">
        <f t="shared" ref="AC404:AC467" si="238">IF(5 = Q404, K404 * -1, K404)</f>
        <v>0</v>
      </c>
      <c r="AD404" s="74">
        <f t="shared" ref="AD404:AD467" si="239">IF(5 = Q404, L404 * -1, L404)</f>
        <v>0</v>
      </c>
      <c r="AE404" s="74">
        <f t="shared" ref="AE404:AE467" si="240">IF(5 = Q404, M404 * -1, M404)</f>
        <v>0</v>
      </c>
      <c r="AF404" s="74">
        <f t="shared" ref="AF404:AF467" si="241">IF(5 = Q404, N404 * -1, N404)</f>
        <v>0</v>
      </c>
      <c r="AG404" s="74">
        <f t="shared" ref="AG404:AG467" si="242">IF(5 = Q404, O404 * -1, O404)</f>
        <v>0</v>
      </c>
    </row>
    <row r="405" spans="1:34">
      <c r="B405" s="157" t="s">
        <v>2060</v>
      </c>
      <c r="C405" s="161">
        <v>0</v>
      </c>
      <c r="D405" s="161">
        <v>0</v>
      </c>
      <c r="E405" s="161">
        <v>0</v>
      </c>
      <c r="F405" s="161">
        <v>0</v>
      </c>
      <c r="G405" s="161">
        <v>0</v>
      </c>
      <c r="H405" s="161">
        <v>0</v>
      </c>
      <c r="I405" s="161">
        <v>0</v>
      </c>
      <c r="J405" s="161">
        <v>0</v>
      </c>
      <c r="K405" s="161">
        <v>0</v>
      </c>
      <c r="L405" s="161">
        <v>260790.97</v>
      </c>
      <c r="M405" s="161">
        <v>218995.05000000002</v>
      </c>
      <c r="N405" s="161">
        <v>213187.86000000004</v>
      </c>
      <c r="O405" s="161">
        <v>692973.87999999977</v>
      </c>
      <c r="Q405" s="73">
        <v>5</v>
      </c>
      <c r="R405" s="20" t="s">
        <v>1156</v>
      </c>
      <c r="S405" s="20" t="s">
        <v>1210</v>
      </c>
      <c r="U405" s="74">
        <f t="shared" si="230"/>
        <v>0</v>
      </c>
      <c r="V405" s="74">
        <f t="shared" si="231"/>
        <v>0</v>
      </c>
      <c r="W405" s="74">
        <f t="shared" si="232"/>
        <v>0</v>
      </c>
      <c r="X405" s="74">
        <f t="shared" si="233"/>
        <v>0</v>
      </c>
      <c r="Y405" s="74">
        <f t="shared" si="234"/>
        <v>0</v>
      </c>
      <c r="Z405" s="74">
        <f t="shared" si="235"/>
        <v>0</v>
      </c>
      <c r="AA405" s="74">
        <f t="shared" si="236"/>
        <v>0</v>
      </c>
      <c r="AB405" s="74">
        <f t="shared" si="237"/>
        <v>0</v>
      </c>
      <c r="AC405" s="74">
        <f t="shared" si="238"/>
        <v>0</v>
      </c>
      <c r="AD405" s="74">
        <f t="shared" si="239"/>
        <v>-260790.97</v>
      </c>
      <c r="AE405" s="74">
        <f t="shared" si="240"/>
        <v>-218995.05000000002</v>
      </c>
      <c r="AF405" s="74">
        <f t="shared" si="241"/>
        <v>-213187.86000000004</v>
      </c>
      <c r="AG405" s="74">
        <f t="shared" si="242"/>
        <v>-692973.87999999977</v>
      </c>
    </row>
    <row r="406" spans="1:34">
      <c r="Q406" s="73">
        <v>5</v>
      </c>
      <c r="R406" s="20" t="s">
        <v>1156</v>
      </c>
      <c r="S406" s="20" t="s">
        <v>1210</v>
      </c>
      <c r="U406" s="74">
        <f t="shared" si="230"/>
        <v>0</v>
      </c>
      <c r="V406" s="74">
        <f t="shared" si="231"/>
        <v>0</v>
      </c>
      <c r="W406" s="74">
        <f t="shared" si="232"/>
        <v>0</v>
      </c>
      <c r="X406" s="74">
        <f t="shared" si="233"/>
        <v>0</v>
      </c>
      <c r="Y406" s="74">
        <f t="shared" si="234"/>
        <v>0</v>
      </c>
      <c r="Z406" s="74">
        <f t="shared" si="235"/>
        <v>0</v>
      </c>
      <c r="AA406" s="74">
        <f t="shared" si="236"/>
        <v>0</v>
      </c>
      <c r="AB406" s="74">
        <f t="shared" si="237"/>
        <v>0</v>
      </c>
      <c r="AC406" s="74">
        <f t="shared" si="238"/>
        <v>0</v>
      </c>
      <c r="AD406" s="74">
        <f t="shared" si="239"/>
        <v>0</v>
      </c>
      <c r="AE406" s="74">
        <f t="shared" si="240"/>
        <v>0</v>
      </c>
      <c r="AF406" s="74">
        <f t="shared" si="241"/>
        <v>0</v>
      </c>
      <c r="AG406" s="74">
        <f t="shared" si="242"/>
        <v>0</v>
      </c>
    </row>
    <row r="407" spans="1:34">
      <c r="A407" s="157" t="s">
        <v>862</v>
      </c>
      <c r="B407" s="157"/>
      <c r="C407" s="157"/>
      <c r="D407" s="157"/>
      <c r="E407" s="157"/>
      <c r="F407" s="157"/>
      <c r="G407" s="157"/>
      <c r="H407" s="157"/>
      <c r="I407" s="157"/>
      <c r="J407" s="157"/>
      <c r="K407" s="157"/>
      <c r="L407" s="157"/>
      <c r="M407" s="157"/>
      <c r="N407" s="157"/>
      <c r="O407" s="157"/>
      <c r="Q407" s="73">
        <v>5</v>
      </c>
      <c r="R407" s="20" t="s">
        <v>1156</v>
      </c>
      <c r="S407" s="20" t="s">
        <v>1210</v>
      </c>
      <c r="U407" s="74">
        <f t="shared" si="230"/>
        <v>0</v>
      </c>
      <c r="V407" s="74">
        <f t="shared" si="231"/>
        <v>0</v>
      </c>
      <c r="W407" s="74">
        <f t="shared" si="232"/>
        <v>0</v>
      </c>
      <c r="X407" s="74">
        <f t="shared" si="233"/>
        <v>0</v>
      </c>
      <c r="Y407" s="74">
        <f t="shared" si="234"/>
        <v>0</v>
      </c>
      <c r="Z407" s="74">
        <f t="shared" si="235"/>
        <v>0</v>
      </c>
      <c r="AA407" s="74">
        <f t="shared" si="236"/>
        <v>0</v>
      </c>
      <c r="AB407" s="74">
        <f t="shared" si="237"/>
        <v>0</v>
      </c>
      <c r="AC407" s="74">
        <f t="shared" si="238"/>
        <v>0</v>
      </c>
      <c r="AD407" s="74">
        <f t="shared" si="239"/>
        <v>0</v>
      </c>
      <c r="AE407" s="74">
        <f t="shared" si="240"/>
        <v>0</v>
      </c>
      <c r="AF407" s="74">
        <f t="shared" si="241"/>
        <v>0</v>
      </c>
      <c r="AG407" s="74">
        <f t="shared" si="242"/>
        <v>0</v>
      </c>
    </row>
    <row r="408" spans="1:34">
      <c r="A408" s="158" t="s">
        <v>2061</v>
      </c>
      <c r="B408" s="158"/>
      <c r="C408" s="158"/>
      <c r="D408" s="158"/>
      <c r="E408" s="158"/>
      <c r="F408" s="158"/>
      <c r="G408" s="158"/>
      <c r="H408" s="158"/>
      <c r="I408" s="158"/>
      <c r="J408" s="158"/>
      <c r="K408" s="158"/>
      <c r="L408" s="158"/>
      <c r="M408" s="158"/>
      <c r="N408" s="158"/>
      <c r="O408" s="158"/>
      <c r="Q408" s="73">
        <v>5</v>
      </c>
      <c r="R408" s="20" t="s">
        <v>1156</v>
      </c>
      <c r="S408" s="20" t="s">
        <v>1210</v>
      </c>
      <c r="U408" s="74">
        <f t="shared" si="230"/>
        <v>0</v>
      </c>
      <c r="V408" s="74">
        <f t="shared" si="231"/>
        <v>0</v>
      </c>
      <c r="W408" s="74">
        <f t="shared" si="232"/>
        <v>0</v>
      </c>
      <c r="X408" s="74">
        <f t="shared" si="233"/>
        <v>0</v>
      </c>
      <c r="Y408" s="74">
        <f t="shared" si="234"/>
        <v>0</v>
      </c>
      <c r="Z408" s="74">
        <f t="shared" si="235"/>
        <v>0</v>
      </c>
      <c r="AA408" s="74">
        <f t="shared" si="236"/>
        <v>0</v>
      </c>
      <c r="AB408" s="74">
        <f t="shared" si="237"/>
        <v>0</v>
      </c>
      <c r="AC408" s="74">
        <f t="shared" si="238"/>
        <v>0</v>
      </c>
      <c r="AD408" s="74">
        <f t="shared" si="239"/>
        <v>0</v>
      </c>
      <c r="AE408" s="74">
        <f t="shared" si="240"/>
        <v>0</v>
      </c>
      <c r="AF408" s="74">
        <f t="shared" si="241"/>
        <v>0</v>
      </c>
      <c r="AG408" s="74">
        <f t="shared" si="242"/>
        <v>0</v>
      </c>
    </row>
    <row r="409" spans="1:34">
      <c r="A409" s="159" t="s">
        <v>2062</v>
      </c>
      <c r="B409" s="155" t="s">
        <v>2063</v>
      </c>
      <c r="C409" s="160">
        <v>0</v>
      </c>
      <c r="D409" s="160">
        <v>0</v>
      </c>
      <c r="E409" s="160">
        <v>0</v>
      </c>
      <c r="F409" s="160">
        <v>0</v>
      </c>
      <c r="G409" s="160">
        <v>0</v>
      </c>
      <c r="H409" s="160">
        <v>0</v>
      </c>
      <c r="I409" s="160">
        <v>0</v>
      </c>
      <c r="J409" s="160">
        <v>0</v>
      </c>
      <c r="K409" s="160">
        <v>0</v>
      </c>
      <c r="L409" s="160">
        <v>0</v>
      </c>
      <c r="M409" s="160">
        <v>0</v>
      </c>
      <c r="N409" s="160">
        <v>0</v>
      </c>
      <c r="O409" s="160">
        <v>0</v>
      </c>
      <c r="Q409" s="73">
        <v>5</v>
      </c>
      <c r="R409" s="20" t="s">
        <v>1156</v>
      </c>
      <c r="S409" s="20" t="s">
        <v>1210</v>
      </c>
      <c r="U409" s="74">
        <f t="shared" si="230"/>
        <v>0</v>
      </c>
      <c r="V409" s="74">
        <f t="shared" si="231"/>
        <v>0</v>
      </c>
      <c r="W409" s="74">
        <f t="shared" si="232"/>
        <v>0</v>
      </c>
      <c r="X409" s="74">
        <f t="shared" si="233"/>
        <v>0</v>
      </c>
      <c r="Y409" s="74">
        <f t="shared" si="234"/>
        <v>0</v>
      </c>
      <c r="Z409" s="74">
        <f t="shared" si="235"/>
        <v>0</v>
      </c>
      <c r="AA409" s="74">
        <f t="shared" si="236"/>
        <v>0</v>
      </c>
      <c r="AB409" s="74">
        <f t="shared" si="237"/>
        <v>0</v>
      </c>
      <c r="AC409" s="74">
        <f t="shared" si="238"/>
        <v>0</v>
      </c>
      <c r="AD409" s="74">
        <f t="shared" si="239"/>
        <v>0</v>
      </c>
      <c r="AE409" s="74">
        <f t="shared" si="240"/>
        <v>0</v>
      </c>
      <c r="AF409" s="74">
        <f t="shared" si="241"/>
        <v>0</v>
      </c>
      <c r="AG409" s="74">
        <f t="shared" si="242"/>
        <v>0</v>
      </c>
      <c r="AH409" s="6" t="s">
        <v>68</v>
      </c>
    </row>
    <row r="410" spans="1:34">
      <c r="A410" s="159" t="s">
        <v>2064</v>
      </c>
      <c r="B410" s="155" t="s">
        <v>2065</v>
      </c>
      <c r="C410" s="160">
        <v>0</v>
      </c>
      <c r="D410" s="160">
        <v>0</v>
      </c>
      <c r="E410" s="160">
        <v>0</v>
      </c>
      <c r="F410" s="160">
        <v>0</v>
      </c>
      <c r="G410" s="160">
        <v>0</v>
      </c>
      <c r="H410" s="160">
        <v>0</v>
      </c>
      <c r="I410" s="160">
        <v>0</v>
      </c>
      <c r="J410" s="160">
        <v>0</v>
      </c>
      <c r="K410" s="160">
        <v>0</v>
      </c>
      <c r="L410" s="160">
        <v>0</v>
      </c>
      <c r="M410" s="160">
        <v>0</v>
      </c>
      <c r="N410" s="160">
        <v>0</v>
      </c>
      <c r="O410" s="160">
        <v>0</v>
      </c>
      <c r="Q410" s="73">
        <v>5</v>
      </c>
      <c r="R410" s="20" t="s">
        <v>1156</v>
      </c>
      <c r="S410" s="20" t="s">
        <v>1210</v>
      </c>
      <c r="U410" s="74">
        <f t="shared" si="230"/>
        <v>0</v>
      </c>
      <c r="V410" s="74">
        <f t="shared" si="231"/>
        <v>0</v>
      </c>
      <c r="W410" s="74">
        <f t="shared" si="232"/>
        <v>0</v>
      </c>
      <c r="X410" s="74">
        <f t="shared" si="233"/>
        <v>0</v>
      </c>
      <c r="Y410" s="74">
        <f t="shared" si="234"/>
        <v>0</v>
      </c>
      <c r="Z410" s="74">
        <f t="shared" si="235"/>
        <v>0</v>
      </c>
      <c r="AA410" s="74">
        <f t="shared" si="236"/>
        <v>0</v>
      </c>
      <c r="AB410" s="74">
        <f t="shared" si="237"/>
        <v>0</v>
      </c>
      <c r="AC410" s="74">
        <f t="shared" si="238"/>
        <v>0</v>
      </c>
      <c r="AD410" s="74">
        <f t="shared" si="239"/>
        <v>0</v>
      </c>
      <c r="AE410" s="74">
        <f t="shared" si="240"/>
        <v>0</v>
      </c>
      <c r="AF410" s="74">
        <f t="shared" si="241"/>
        <v>0</v>
      </c>
      <c r="AG410" s="74">
        <f t="shared" si="242"/>
        <v>0</v>
      </c>
      <c r="AH410" s="6" t="s">
        <v>68</v>
      </c>
    </row>
    <row r="411" spans="1:34">
      <c r="A411" s="159" t="s">
        <v>2066</v>
      </c>
      <c r="B411" s="155" t="s">
        <v>2061</v>
      </c>
      <c r="C411" s="160">
        <v>0</v>
      </c>
      <c r="D411" s="160">
        <v>0</v>
      </c>
      <c r="E411" s="160">
        <v>0</v>
      </c>
      <c r="F411" s="160">
        <v>0</v>
      </c>
      <c r="G411" s="160">
        <v>0</v>
      </c>
      <c r="H411" s="160">
        <v>0</v>
      </c>
      <c r="I411" s="160">
        <v>0</v>
      </c>
      <c r="J411" s="160">
        <v>0</v>
      </c>
      <c r="K411" s="160">
        <v>0</v>
      </c>
      <c r="L411" s="160">
        <v>156716.63</v>
      </c>
      <c r="M411" s="160">
        <v>142888.69</v>
      </c>
      <c r="N411" s="160">
        <v>138279.38</v>
      </c>
      <c r="O411" s="160">
        <v>437884.7</v>
      </c>
      <c r="Q411" s="73">
        <v>5</v>
      </c>
      <c r="R411" s="20" t="s">
        <v>1156</v>
      </c>
      <c r="S411" s="20" t="s">
        <v>1210</v>
      </c>
      <c r="U411" s="74">
        <f t="shared" si="230"/>
        <v>0</v>
      </c>
      <c r="V411" s="74">
        <f t="shared" si="231"/>
        <v>0</v>
      </c>
      <c r="W411" s="74">
        <f t="shared" si="232"/>
        <v>0</v>
      </c>
      <c r="X411" s="74">
        <f t="shared" si="233"/>
        <v>0</v>
      </c>
      <c r="Y411" s="74">
        <f t="shared" si="234"/>
        <v>0</v>
      </c>
      <c r="Z411" s="74">
        <f t="shared" si="235"/>
        <v>0</v>
      </c>
      <c r="AA411" s="74">
        <f t="shared" si="236"/>
        <v>0</v>
      </c>
      <c r="AB411" s="74">
        <f t="shared" si="237"/>
        <v>0</v>
      </c>
      <c r="AC411" s="74">
        <f t="shared" si="238"/>
        <v>0</v>
      </c>
      <c r="AD411" s="74">
        <f t="shared" si="239"/>
        <v>-156716.63</v>
      </c>
      <c r="AE411" s="74">
        <f t="shared" si="240"/>
        <v>-142888.69</v>
      </c>
      <c r="AF411" s="74">
        <f t="shared" si="241"/>
        <v>-138279.38</v>
      </c>
      <c r="AG411" s="74">
        <f t="shared" si="242"/>
        <v>-437884.7</v>
      </c>
      <c r="AH411" s="6" t="s">
        <v>68</v>
      </c>
    </row>
    <row r="412" spans="1:34">
      <c r="A412" s="159" t="s">
        <v>2067</v>
      </c>
      <c r="B412" s="155" t="s">
        <v>2068</v>
      </c>
      <c r="C412" s="160">
        <v>0</v>
      </c>
      <c r="D412" s="160">
        <v>0</v>
      </c>
      <c r="E412" s="160">
        <v>0</v>
      </c>
      <c r="F412" s="160">
        <v>0</v>
      </c>
      <c r="G412" s="160">
        <v>0</v>
      </c>
      <c r="H412" s="160">
        <v>0</v>
      </c>
      <c r="I412" s="160">
        <v>0</v>
      </c>
      <c r="J412" s="160">
        <v>0</v>
      </c>
      <c r="K412" s="160">
        <v>0</v>
      </c>
      <c r="L412" s="160">
        <v>28333.33</v>
      </c>
      <c r="M412" s="160">
        <v>25000</v>
      </c>
      <c r="N412" s="160">
        <v>25000</v>
      </c>
      <c r="O412" s="160">
        <v>78333.33</v>
      </c>
      <c r="Q412" s="73">
        <v>5</v>
      </c>
      <c r="R412" s="20" t="s">
        <v>1156</v>
      </c>
      <c r="S412" s="20" t="s">
        <v>1210</v>
      </c>
      <c r="U412" s="74">
        <f t="shared" si="230"/>
        <v>0</v>
      </c>
      <c r="V412" s="74">
        <f t="shared" si="231"/>
        <v>0</v>
      </c>
      <c r="W412" s="74">
        <f t="shared" si="232"/>
        <v>0</v>
      </c>
      <c r="X412" s="74">
        <f t="shared" si="233"/>
        <v>0</v>
      </c>
      <c r="Y412" s="74">
        <f t="shared" si="234"/>
        <v>0</v>
      </c>
      <c r="Z412" s="74">
        <f t="shared" si="235"/>
        <v>0</v>
      </c>
      <c r="AA412" s="74">
        <f t="shared" si="236"/>
        <v>0</v>
      </c>
      <c r="AB412" s="74">
        <f t="shared" si="237"/>
        <v>0</v>
      </c>
      <c r="AC412" s="74">
        <f t="shared" si="238"/>
        <v>0</v>
      </c>
      <c r="AD412" s="74">
        <f t="shared" si="239"/>
        <v>-28333.33</v>
      </c>
      <c r="AE412" s="74">
        <f t="shared" si="240"/>
        <v>-25000</v>
      </c>
      <c r="AF412" s="74">
        <f t="shared" si="241"/>
        <v>-25000</v>
      </c>
      <c r="AG412" s="74">
        <f t="shared" si="242"/>
        <v>-78333.33</v>
      </c>
      <c r="AH412" s="6" t="s">
        <v>68</v>
      </c>
    </row>
    <row r="413" spans="1:34">
      <c r="A413" s="159" t="s">
        <v>2069</v>
      </c>
      <c r="B413" s="155" t="s">
        <v>2070</v>
      </c>
      <c r="C413" s="160">
        <v>0</v>
      </c>
      <c r="D413" s="160">
        <v>0</v>
      </c>
      <c r="E413" s="160">
        <v>0</v>
      </c>
      <c r="F413" s="160">
        <v>0</v>
      </c>
      <c r="G413" s="160">
        <v>0</v>
      </c>
      <c r="H413" s="160">
        <v>0</v>
      </c>
      <c r="I413" s="160">
        <v>0</v>
      </c>
      <c r="J413" s="160">
        <v>0</v>
      </c>
      <c r="K413" s="160">
        <v>0</v>
      </c>
      <c r="L413" s="160">
        <v>0</v>
      </c>
      <c r="M413" s="160">
        <v>0</v>
      </c>
      <c r="N413" s="160">
        <v>0</v>
      </c>
      <c r="O413" s="160">
        <v>0</v>
      </c>
      <c r="Q413" s="73">
        <v>5</v>
      </c>
      <c r="R413" s="20" t="s">
        <v>1156</v>
      </c>
      <c r="S413" s="20" t="s">
        <v>1210</v>
      </c>
      <c r="U413" s="74">
        <f t="shared" si="230"/>
        <v>0</v>
      </c>
      <c r="V413" s="74">
        <f t="shared" si="231"/>
        <v>0</v>
      </c>
      <c r="W413" s="74">
        <f t="shared" si="232"/>
        <v>0</v>
      </c>
      <c r="X413" s="74">
        <f t="shared" si="233"/>
        <v>0</v>
      </c>
      <c r="Y413" s="74">
        <f t="shared" si="234"/>
        <v>0</v>
      </c>
      <c r="Z413" s="74">
        <f t="shared" si="235"/>
        <v>0</v>
      </c>
      <c r="AA413" s="74">
        <f t="shared" si="236"/>
        <v>0</v>
      </c>
      <c r="AB413" s="74">
        <f t="shared" si="237"/>
        <v>0</v>
      </c>
      <c r="AC413" s="74">
        <f t="shared" si="238"/>
        <v>0</v>
      </c>
      <c r="AD413" s="74">
        <f t="shared" si="239"/>
        <v>0</v>
      </c>
      <c r="AE413" s="74">
        <f t="shared" si="240"/>
        <v>0</v>
      </c>
      <c r="AF413" s="74">
        <f t="shared" si="241"/>
        <v>0</v>
      </c>
      <c r="AG413" s="74">
        <f t="shared" si="242"/>
        <v>0</v>
      </c>
      <c r="AH413" s="6" t="s">
        <v>68</v>
      </c>
    </row>
    <row r="414" spans="1:34">
      <c r="A414" s="159" t="s">
        <v>2071</v>
      </c>
      <c r="B414" s="155" t="s">
        <v>2072</v>
      </c>
      <c r="C414" s="160">
        <v>0</v>
      </c>
      <c r="D414" s="160">
        <v>0</v>
      </c>
      <c r="E414" s="160">
        <v>0</v>
      </c>
      <c r="F414" s="160">
        <v>0</v>
      </c>
      <c r="G414" s="160">
        <v>0</v>
      </c>
      <c r="H414" s="160">
        <v>0</v>
      </c>
      <c r="I414" s="160">
        <v>0</v>
      </c>
      <c r="J414" s="160">
        <v>0</v>
      </c>
      <c r="K414" s="160">
        <v>0</v>
      </c>
      <c r="L414" s="160">
        <v>0</v>
      </c>
      <c r="M414" s="160">
        <v>0</v>
      </c>
      <c r="N414" s="160">
        <v>0</v>
      </c>
      <c r="O414" s="160">
        <v>0</v>
      </c>
      <c r="Q414" s="73">
        <v>5</v>
      </c>
      <c r="R414" s="20" t="s">
        <v>1156</v>
      </c>
      <c r="S414" s="20" t="s">
        <v>1210</v>
      </c>
      <c r="U414" s="74">
        <f t="shared" si="230"/>
        <v>0</v>
      </c>
      <c r="V414" s="74">
        <f t="shared" si="231"/>
        <v>0</v>
      </c>
      <c r="W414" s="74">
        <f t="shared" si="232"/>
        <v>0</v>
      </c>
      <c r="X414" s="74">
        <f t="shared" si="233"/>
        <v>0</v>
      </c>
      <c r="Y414" s="74">
        <f t="shared" si="234"/>
        <v>0</v>
      </c>
      <c r="Z414" s="74">
        <f t="shared" si="235"/>
        <v>0</v>
      </c>
      <c r="AA414" s="74">
        <f t="shared" si="236"/>
        <v>0</v>
      </c>
      <c r="AB414" s="74">
        <f t="shared" si="237"/>
        <v>0</v>
      </c>
      <c r="AC414" s="74">
        <f t="shared" si="238"/>
        <v>0</v>
      </c>
      <c r="AD414" s="74">
        <f t="shared" si="239"/>
        <v>0</v>
      </c>
      <c r="AE414" s="74">
        <f t="shared" si="240"/>
        <v>0</v>
      </c>
      <c r="AF414" s="74">
        <f t="shared" si="241"/>
        <v>0</v>
      </c>
      <c r="AG414" s="74">
        <f t="shared" si="242"/>
        <v>0</v>
      </c>
      <c r="AH414" s="6" t="s">
        <v>68</v>
      </c>
    </row>
    <row r="415" spans="1:34">
      <c r="A415" s="159" t="s">
        <v>2073</v>
      </c>
      <c r="B415" s="155" t="s">
        <v>6</v>
      </c>
      <c r="C415" s="160">
        <v>0</v>
      </c>
      <c r="D415" s="160">
        <v>0</v>
      </c>
      <c r="E415" s="160">
        <v>0</v>
      </c>
      <c r="F415" s="160">
        <v>0</v>
      </c>
      <c r="G415" s="160">
        <v>0</v>
      </c>
      <c r="H415" s="160">
        <v>0</v>
      </c>
      <c r="I415" s="160">
        <v>0</v>
      </c>
      <c r="J415" s="160">
        <v>0</v>
      </c>
      <c r="K415" s="160">
        <v>0</v>
      </c>
      <c r="L415" s="160">
        <v>0</v>
      </c>
      <c r="M415" s="160">
        <v>0</v>
      </c>
      <c r="N415" s="160">
        <v>0</v>
      </c>
      <c r="O415" s="160">
        <v>0</v>
      </c>
      <c r="Q415" s="73">
        <v>5</v>
      </c>
      <c r="R415" s="20" t="s">
        <v>1156</v>
      </c>
      <c r="S415" s="20" t="s">
        <v>1210</v>
      </c>
      <c r="U415" s="74">
        <f t="shared" si="230"/>
        <v>0</v>
      </c>
      <c r="V415" s="74">
        <f t="shared" si="231"/>
        <v>0</v>
      </c>
      <c r="W415" s="74">
        <f t="shared" si="232"/>
        <v>0</v>
      </c>
      <c r="X415" s="74">
        <f t="shared" si="233"/>
        <v>0</v>
      </c>
      <c r="Y415" s="74">
        <f t="shared" si="234"/>
        <v>0</v>
      </c>
      <c r="Z415" s="74">
        <f t="shared" si="235"/>
        <v>0</v>
      </c>
      <c r="AA415" s="74">
        <f t="shared" si="236"/>
        <v>0</v>
      </c>
      <c r="AB415" s="74">
        <f t="shared" si="237"/>
        <v>0</v>
      </c>
      <c r="AC415" s="74">
        <f t="shared" si="238"/>
        <v>0</v>
      </c>
      <c r="AD415" s="74">
        <f t="shared" si="239"/>
        <v>0</v>
      </c>
      <c r="AE415" s="74">
        <f t="shared" si="240"/>
        <v>0</v>
      </c>
      <c r="AF415" s="74">
        <f t="shared" si="241"/>
        <v>0</v>
      </c>
      <c r="AG415" s="74">
        <f t="shared" si="242"/>
        <v>0</v>
      </c>
      <c r="AH415" s="6" t="s">
        <v>68</v>
      </c>
    </row>
    <row r="416" spans="1:34">
      <c r="A416" s="159" t="s">
        <v>2074</v>
      </c>
      <c r="B416" s="155" t="s">
        <v>2075</v>
      </c>
      <c r="C416" s="160">
        <v>0</v>
      </c>
      <c r="D416" s="160">
        <v>0</v>
      </c>
      <c r="E416" s="160">
        <v>0</v>
      </c>
      <c r="F416" s="160">
        <v>0</v>
      </c>
      <c r="G416" s="160">
        <v>0</v>
      </c>
      <c r="H416" s="160">
        <v>0</v>
      </c>
      <c r="I416" s="160">
        <v>0</v>
      </c>
      <c r="J416" s="160">
        <v>0</v>
      </c>
      <c r="K416" s="160">
        <v>0</v>
      </c>
      <c r="L416" s="160">
        <v>0</v>
      </c>
      <c r="M416" s="160">
        <v>0</v>
      </c>
      <c r="N416" s="160">
        <v>0</v>
      </c>
      <c r="O416" s="160">
        <v>0</v>
      </c>
      <c r="Q416" s="73">
        <v>5</v>
      </c>
      <c r="R416" s="20" t="s">
        <v>1156</v>
      </c>
      <c r="S416" s="20" t="s">
        <v>1210</v>
      </c>
      <c r="U416" s="74">
        <f t="shared" si="230"/>
        <v>0</v>
      </c>
      <c r="V416" s="74">
        <f t="shared" si="231"/>
        <v>0</v>
      </c>
      <c r="W416" s="74">
        <f t="shared" si="232"/>
        <v>0</v>
      </c>
      <c r="X416" s="74">
        <f t="shared" si="233"/>
        <v>0</v>
      </c>
      <c r="Y416" s="74">
        <f t="shared" si="234"/>
        <v>0</v>
      </c>
      <c r="Z416" s="74">
        <f t="shared" si="235"/>
        <v>0</v>
      </c>
      <c r="AA416" s="74">
        <f t="shared" si="236"/>
        <v>0</v>
      </c>
      <c r="AB416" s="74">
        <f t="shared" si="237"/>
        <v>0</v>
      </c>
      <c r="AC416" s="74">
        <f t="shared" si="238"/>
        <v>0</v>
      </c>
      <c r="AD416" s="74">
        <f t="shared" si="239"/>
        <v>0</v>
      </c>
      <c r="AE416" s="74">
        <f t="shared" si="240"/>
        <v>0</v>
      </c>
      <c r="AF416" s="74">
        <f t="shared" si="241"/>
        <v>0</v>
      </c>
      <c r="AG416" s="74">
        <f t="shared" si="242"/>
        <v>0</v>
      </c>
      <c r="AH416" s="6" t="s">
        <v>68</v>
      </c>
    </row>
    <row r="417" spans="1:34">
      <c r="A417" s="159" t="s">
        <v>2076</v>
      </c>
      <c r="B417" s="155" t="s">
        <v>1211</v>
      </c>
      <c r="C417" s="160">
        <v>0</v>
      </c>
      <c r="D417" s="160">
        <v>0</v>
      </c>
      <c r="E417" s="160">
        <v>0</v>
      </c>
      <c r="F417" s="160">
        <v>0</v>
      </c>
      <c r="G417" s="160">
        <v>0</v>
      </c>
      <c r="H417" s="160">
        <v>0</v>
      </c>
      <c r="I417" s="160">
        <v>0</v>
      </c>
      <c r="J417" s="160">
        <v>0</v>
      </c>
      <c r="K417" s="160">
        <v>0</v>
      </c>
      <c r="L417" s="160">
        <v>0</v>
      </c>
      <c r="M417" s="160">
        <v>0</v>
      </c>
      <c r="N417" s="160">
        <v>0</v>
      </c>
      <c r="O417" s="160">
        <v>0</v>
      </c>
      <c r="Q417" s="73">
        <v>5</v>
      </c>
      <c r="R417" s="20" t="s">
        <v>1156</v>
      </c>
      <c r="S417" s="20" t="s">
        <v>1210</v>
      </c>
      <c r="U417" s="74">
        <f t="shared" si="230"/>
        <v>0</v>
      </c>
      <c r="V417" s="74">
        <f t="shared" si="231"/>
        <v>0</v>
      </c>
      <c r="W417" s="74">
        <f t="shared" si="232"/>
        <v>0</v>
      </c>
      <c r="X417" s="74">
        <f t="shared" si="233"/>
        <v>0</v>
      </c>
      <c r="Y417" s="74">
        <f t="shared" si="234"/>
        <v>0</v>
      </c>
      <c r="Z417" s="74">
        <f t="shared" si="235"/>
        <v>0</v>
      </c>
      <c r="AA417" s="74">
        <f t="shared" si="236"/>
        <v>0</v>
      </c>
      <c r="AB417" s="74">
        <f t="shared" si="237"/>
        <v>0</v>
      </c>
      <c r="AC417" s="74">
        <f t="shared" si="238"/>
        <v>0</v>
      </c>
      <c r="AD417" s="74">
        <f t="shared" si="239"/>
        <v>0</v>
      </c>
      <c r="AE417" s="74">
        <f t="shared" si="240"/>
        <v>0</v>
      </c>
      <c r="AF417" s="74">
        <f t="shared" si="241"/>
        <v>0</v>
      </c>
      <c r="AG417" s="74">
        <f t="shared" si="242"/>
        <v>0</v>
      </c>
      <c r="AH417" s="6" t="s">
        <v>68</v>
      </c>
    </row>
    <row r="418" spans="1:34">
      <c r="A418" s="159" t="s">
        <v>2077</v>
      </c>
      <c r="B418" s="155" t="s">
        <v>2078</v>
      </c>
      <c r="C418" s="160">
        <v>0</v>
      </c>
      <c r="D418" s="160">
        <v>0</v>
      </c>
      <c r="E418" s="160">
        <v>0</v>
      </c>
      <c r="F418" s="160">
        <v>0</v>
      </c>
      <c r="G418" s="160">
        <v>0</v>
      </c>
      <c r="H418" s="160">
        <v>0</v>
      </c>
      <c r="I418" s="160">
        <v>0</v>
      </c>
      <c r="J418" s="160">
        <v>0</v>
      </c>
      <c r="K418" s="160">
        <v>0</v>
      </c>
      <c r="L418" s="160">
        <v>0</v>
      </c>
      <c r="M418" s="160">
        <v>0</v>
      </c>
      <c r="N418" s="160">
        <v>0</v>
      </c>
      <c r="O418" s="160">
        <v>0</v>
      </c>
      <c r="Q418" s="73">
        <v>5</v>
      </c>
      <c r="R418" s="20" t="s">
        <v>1156</v>
      </c>
      <c r="S418" s="20" t="s">
        <v>1210</v>
      </c>
      <c r="U418" s="74">
        <f t="shared" si="230"/>
        <v>0</v>
      </c>
      <c r="V418" s="74">
        <f t="shared" si="231"/>
        <v>0</v>
      </c>
      <c r="W418" s="74">
        <f t="shared" si="232"/>
        <v>0</v>
      </c>
      <c r="X418" s="74">
        <f t="shared" si="233"/>
        <v>0</v>
      </c>
      <c r="Y418" s="74">
        <f t="shared" si="234"/>
        <v>0</v>
      </c>
      <c r="Z418" s="74">
        <f t="shared" si="235"/>
        <v>0</v>
      </c>
      <c r="AA418" s="74">
        <f t="shared" si="236"/>
        <v>0</v>
      </c>
      <c r="AB418" s="74">
        <f t="shared" si="237"/>
        <v>0</v>
      </c>
      <c r="AC418" s="74">
        <f t="shared" si="238"/>
        <v>0</v>
      </c>
      <c r="AD418" s="74">
        <f t="shared" si="239"/>
        <v>0</v>
      </c>
      <c r="AE418" s="74">
        <f t="shared" si="240"/>
        <v>0</v>
      </c>
      <c r="AF418" s="74">
        <f t="shared" si="241"/>
        <v>0</v>
      </c>
      <c r="AG418" s="74">
        <f t="shared" si="242"/>
        <v>0</v>
      </c>
      <c r="AH418" s="6" t="s">
        <v>68</v>
      </c>
    </row>
    <row r="419" spans="1:34">
      <c r="A419" s="159" t="s">
        <v>2079</v>
      </c>
      <c r="B419" s="155" t="s">
        <v>2080</v>
      </c>
      <c r="C419" s="160">
        <v>0</v>
      </c>
      <c r="D419" s="160">
        <v>0</v>
      </c>
      <c r="E419" s="160">
        <v>0</v>
      </c>
      <c r="F419" s="160">
        <v>0</v>
      </c>
      <c r="G419" s="160">
        <v>0</v>
      </c>
      <c r="H419" s="160">
        <v>0</v>
      </c>
      <c r="I419" s="160">
        <v>0</v>
      </c>
      <c r="J419" s="160">
        <v>0</v>
      </c>
      <c r="K419" s="160">
        <v>0</v>
      </c>
      <c r="L419" s="160">
        <v>0</v>
      </c>
      <c r="M419" s="160">
        <v>0</v>
      </c>
      <c r="N419" s="160">
        <v>0</v>
      </c>
      <c r="O419" s="160">
        <v>0</v>
      </c>
      <c r="Q419" s="73">
        <v>5</v>
      </c>
      <c r="R419" s="20" t="s">
        <v>1156</v>
      </c>
      <c r="S419" s="20" t="s">
        <v>1210</v>
      </c>
      <c r="U419" s="74">
        <f t="shared" si="230"/>
        <v>0</v>
      </c>
      <c r="V419" s="74">
        <f t="shared" si="231"/>
        <v>0</v>
      </c>
      <c r="W419" s="74">
        <f t="shared" si="232"/>
        <v>0</v>
      </c>
      <c r="X419" s="74">
        <f t="shared" si="233"/>
        <v>0</v>
      </c>
      <c r="Y419" s="74">
        <f t="shared" si="234"/>
        <v>0</v>
      </c>
      <c r="Z419" s="74">
        <f t="shared" si="235"/>
        <v>0</v>
      </c>
      <c r="AA419" s="74">
        <f t="shared" si="236"/>
        <v>0</v>
      </c>
      <c r="AB419" s="74">
        <f t="shared" si="237"/>
        <v>0</v>
      </c>
      <c r="AC419" s="74">
        <f t="shared" si="238"/>
        <v>0</v>
      </c>
      <c r="AD419" s="74">
        <f t="shared" si="239"/>
        <v>0</v>
      </c>
      <c r="AE419" s="74">
        <f t="shared" si="240"/>
        <v>0</v>
      </c>
      <c r="AF419" s="74">
        <f t="shared" si="241"/>
        <v>0</v>
      </c>
      <c r="AG419" s="74">
        <f t="shared" si="242"/>
        <v>0</v>
      </c>
      <c r="AH419" s="6" t="s">
        <v>68</v>
      </c>
    </row>
    <row r="420" spans="1:34">
      <c r="A420" s="159" t="s">
        <v>2081</v>
      </c>
      <c r="B420" s="155" t="s">
        <v>2082</v>
      </c>
      <c r="C420" s="160">
        <v>0</v>
      </c>
      <c r="D420" s="160">
        <v>0</v>
      </c>
      <c r="E420" s="160">
        <v>0</v>
      </c>
      <c r="F420" s="160">
        <v>0</v>
      </c>
      <c r="G420" s="160">
        <v>0</v>
      </c>
      <c r="H420" s="160">
        <v>0</v>
      </c>
      <c r="I420" s="160">
        <v>0</v>
      </c>
      <c r="J420" s="160">
        <v>0</v>
      </c>
      <c r="K420" s="160">
        <v>0</v>
      </c>
      <c r="L420" s="160">
        <v>0</v>
      </c>
      <c r="M420" s="160">
        <v>0</v>
      </c>
      <c r="N420" s="160">
        <v>0</v>
      </c>
      <c r="O420" s="160">
        <v>0</v>
      </c>
      <c r="Q420" s="73">
        <v>5</v>
      </c>
      <c r="R420" s="20" t="s">
        <v>1156</v>
      </c>
      <c r="S420" s="20" t="s">
        <v>1210</v>
      </c>
      <c r="U420" s="74">
        <f t="shared" si="230"/>
        <v>0</v>
      </c>
      <c r="V420" s="74">
        <f t="shared" si="231"/>
        <v>0</v>
      </c>
      <c r="W420" s="74">
        <f t="shared" si="232"/>
        <v>0</v>
      </c>
      <c r="X420" s="74">
        <f t="shared" si="233"/>
        <v>0</v>
      </c>
      <c r="Y420" s="74">
        <f t="shared" si="234"/>
        <v>0</v>
      </c>
      <c r="Z420" s="74">
        <f t="shared" si="235"/>
        <v>0</v>
      </c>
      <c r="AA420" s="74">
        <f t="shared" si="236"/>
        <v>0</v>
      </c>
      <c r="AB420" s="74">
        <f t="shared" si="237"/>
        <v>0</v>
      </c>
      <c r="AC420" s="74">
        <f t="shared" si="238"/>
        <v>0</v>
      </c>
      <c r="AD420" s="74">
        <f t="shared" si="239"/>
        <v>0</v>
      </c>
      <c r="AE420" s="74">
        <f t="shared" si="240"/>
        <v>0</v>
      </c>
      <c r="AF420" s="74">
        <f t="shared" si="241"/>
        <v>0</v>
      </c>
      <c r="AG420" s="74">
        <f t="shared" si="242"/>
        <v>0</v>
      </c>
      <c r="AH420" s="6" t="s">
        <v>68</v>
      </c>
    </row>
    <row r="421" spans="1:34">
      <c r="A421" s="159" t="s">
        <v>2083</v>
      </c>
      <c r="B421" s="155" t="s">
        <v>2084</v>
      </c>
      <c r="C421" s="160">
        <v>0</v>
      </c>
      <c r="D421" s="160">
        <v>0</v>
      </c>
      <c r="E421" s="160">
        <v>0</v>
      </c>
      <c r="F421" s="160">
        <v>0</v>
      </c>
      <c r="G421" s="160">
        <v>0</v>
      </c>
      <c r="H421" s="160">
        <v>0</v>
      </c>
      <c r="I421" s="160">
        <v>0</v>
      </c>
      <c r="J421" s="160">
        <v>0</v>
      </c>
      <c r="K421" s="160">
        <v>0</v>
      </c>
      <c r="L421" s="160">
        <v>0</v>
      </c>
      <c r="M421" s="160">
        <v>0</v>
      </c>
      <c r="N421" s="160">
        <v>0</v>
      </c>
      <c r="O421" s="160">
        <v>0</v>
      </c>
      <c r="Q421" s="73">
        <v>5</v>
      </c>
      <c r="R421" s="20" t="s">
        <v>1156</v>
      </c>
      <c r="S421" s="20" t="s">
        <v>1210</v>
      </c>
      <c r="U421" s="74">
        <f t="shared" si="230"/>
        <v>0</v>
      </c>
      <c r="V421" s="74">
        <f t="shared" si="231"/>
        <v>0</v>
      </c>
      <c r="W421" s="74">
        <f t="shared" si="232"/>
        <v>0</v>
      </c>
      <c r="X421" s="74">
        <f t="shared" si="233"/>
        <v>0</v>
      </c>
      <c r="Y421" s="74">
        <f t="shared" si="234"/>
        <v>0</v>
      </c>
      <c r="Z421" s="74">
        <f t="shared" si="235"/>
        <v>0</v>
      </c>
      <c r="AA421" s="74">
        <f t="shared" si="236"/>
        <v>0</v>
      </c>
      <c r="AB421" s="74">
        <f t="shared" si="237"/>
        <v>0</v>
      </c>
      <c r="AC421" s="74">
        <f t="shared" si="238"/>
        <v>0</v>
      </c>
      <c r="AD421" s="74">
        <f t="shared" si="239"/>
        <v>0</v>
      </c>
      <c r="AE421" s="74">
        <f t="shared" si="240"/>
        <v>0</v>
      </c>
      <c r="AF421" s="74">
        <f t="shared" si="241"/>
        <v>0</v>
      </c>
      <c r="AG421" s="74">
        <f t="shared" si="242"/>
        <v>0</v>
      </c>
      <c r="AH421" s="6" t="s">
        <v>68</v>
      </c>
    </row>
    <row r="422" spans="1:34">
      <c r="B422" s="157" t="s">
        <v>2061</v>
      </c>
      <c r="C422" s="161">
        <v>0</v>
      </c>
      <c r="D422" s="161">
        <v>0</v>
      </c>
      <c r="E422" s="161">
        <v>0</v>
      </c>
      <c r="F422" s="161">
        <v>0</v>
      </c>
      <c r="G422" s="161">
        <v>0</v>
      </c>
      <c r="H422" s="161">
        <v>0</v>
      </c>
      <c r="I422" s="161">
        <v>0</v>
      </c>
      <c r="J422" s="161">
        <v>0</v>
      </c>
      <c r="K422" s="161">
        <v>0</v>
      </c>
      <c r="L422" s="161">
        <v>185049.96000000002</v>
      </c>
      <c r="M422" s="161">
        <v>167888.69</v>
      </c>
      <c r="N422" s="161">
        <v>163279.38</v>
      </c>
      <c r="O422" s="161">
        <v>516218.03</v>
      </c>
      <c r="Q422" s="73">
        <v>5</v>
      </c>
      <c r="R422" s="20" t="s">
        <v>1156</v>
      </c>
      <c r="S422" s="20" t="s">
        <v>1210</v>
      </c>
      <c r="U422" s="74">
        <f t="shared" si="230"/>
        <v>0</v>
      </c>
      <c r="V422" s="74">
        <f t="shared" si="231"/>
        <v>0</v>
      </c>
      <c r="W422" s="74">
        <f t="shared" si="232"/>
        <v>0</v>
      </c>
      <c r="X422" s="74">
        <f t="shared" si="233"/>
        <v>0</v>
      </c>
      <c r="Y422" s="74">
        <f t="shared" si="234"/>
        <v>0</v>
      </c>
      <c r="Z422" s="74">
        <f t="shared" si="235"/>
        <v>0</v>
      </c>
      <c r="AA422" s="74">
        <f t="shared" si="236"/>
        <v>0</v>
      </c>
      <c r="AB422" s="74">
        <f t="shared" si="237"/>
        <v>0</v>
      </c>
      <c r="AC422" s="74">
        <f t="shared" si="238"/>
        <v>0</v>
      </c>
      <c r="AD422" s="74">
        <f t="shared" si="239"/>
        <v>-185049.96000000002</v>
      </c>
      <c r="AE422" s="74">
        <f t="shared" si="240"/>
        <v>-167888.69</v>
      </c>
      <c r="AF422" s="74">
        <f t="shared" si="241"/>
        <v>-163279.38</v>
      </c>
      <c r="AG422" s="74">
        <f t="shared" si="242"/>
        <v>-516218.03</v>
      </c>
    </row>
    <row r="423" spans="1:34">
      <c r="Q423" s="73">
        <v>5</v>
      </c>
      <c r="R423" s="20" t="s">
        <v>1156</v>
      </c>
      <c r="S423" s="20" t="s">
        <v>1210</v>
      </c>
      <c r="U423" s="74">
        <f t="shared" si="230"/>
        <v>0</v>
      </c>
      <c r="V423" s="74">
        <f t="shared" si="231"/>
        <v>0</v>
      </c>
      <c r="W423" s="74">
        <f t="shared" si="232"/>
        <v>0</v>
      </c>
      <c r="X423" s="74">
        <f t="shared" si="233"/>
        <v>0</v>
      </c>
      <c r="Y423" s="74">
        <f t="shared" si="234"/>
        <v>0</v>
      </c>
      <c r="Z423" s="74">
        <f t="shared" si="235"/>
        <v>0</v>
      </c>
      <c r="AA423" s="74">
        <f t="shared" si="236"/>
        <v>0</v>
      </c>
      <c r="AB423" s="74">
        <f t="shared" si="237"/>
        <v>0</v>
      </c>
      <c r="AC423" s="74">
        <f t="shared" si="238"/>
        <v>0</v>
      </c>
      <c r="AD423" s="74">
        <f t="shared" si="239"/>
        <v>0</v>
      </c>
      <c r="AE423" s="74">
        <f t="shared" si="240"/>
        <v>0</v>
      </c>
      <c r="AF423" s="74">
        <f t="shared" si="241"/>
        <v>0</v>
      </c>
      <c r="AG423" s="74">
        <f t="shared" si="242"/>
        <v>0</v>
      </c>
    </row>
    <row r="424" spans="1:34">
      <c r="A424" s="158" t="s">
        <v>863</v>
      </c>
      <c r="B424" s="158"/>
      <c r="C424" s="158"/>
      <c r="D424" s="158"/>
      <c r="E424" s="158"/>
      <c r="F424" s="158"/>
      <c r="G424" s="158"/>
      <c r="H424" s="158"/>
      <c r="I424" s="158"/>
      <c r="J424" s="158"/>
      <c r="K424" s="158"/>
      <c r="L424" s="158"/>
      <c r="M424" s="158"/>
      <c r="N424" s="158"/>
      <c r="O424" s="158"/>
      <c r="Q424" s="73">
        <v>5</v>
      </c>
      <c r="R424" s="20" t="s">
        <v>1156</v>
      </c>
      <c r="S424" s="20" t="s">
        <v>1210</v>
      </c>
      <c r="U424" s="74">
        <f t="shared" si="230"/>
        <v>0</v>
      </c>
      <c r="V424" s="74">
        <f t="shared" si="231"/>
        <v>0</v>
      </c>
      <c r="W424" s="74">
        <f t="shared" si="232"/>
        <v>0</v>
      </c>
      <c r="X424" s="74">
        <f t="shared" si="233"/>
        <v>0</v>
      </c>
      <c r="Y424" s="74">
        <f t="shared" si="234"/>
        <v>0</v>
      </c>
      <c r="Z424" s="74">
        <f t="shared" si="235"/>
        <v>0</v>
      </c>
      <c r="AA424" s="74">
        <f t="shared" si="236"/>
        <v>0</v>
      </c>
      <c r="AB424" s="74">
        <f t="shared" si="237"/>
        <v>0</v>
      </c>
      <c r="AC424" s="74">
        <f t="shared" si="238"/>
        <v>0</v>
      </c>
      <c r="AD424" s="74">
        <f t="shared" si="239"/>
        <v>0</v>
      </c>
      <c r="AE424" s="74">
        <f t="shared" si="240"/>
        <v>0</v>
      </c>
      <c r="AF424" s="74">
        <f t="shared" si="241"/>
        <v>0</v>
      </c>
      <c r="AG424" s="74">
        <f t="shared" si="242"/>
        <v>0</v>
      </c>
    </row>
    <row r="425" spans="1:34">
      <c r="A425" s="159" t="s">
        <v>2085</v>
      </c>
      <c r="B425" s="155" t="s">
        <v>2086</v>
      </c>
      <c r="C425" s="160">
        <v>0</v>
      </c>
      <c r="D425" s="160">
        <v>0</v>
      </c>
      <c r="E425" s="160">
        <v>0</v>
      </c>
      <c r="F425" s="160">
        <v>0</v>
      </c>
      <c r="G425" s="160">
        <v>0</v>
      </c>
      <c r="H425" s="160">
        <v>0</v>
      </c>
      <c r="I425" s="160">
        <v>0</v>
      </c>
      <c r="J425" s="160">
        <v>0</v>
      </c>
      <c r="K425" s="160">
        <v>0</v>
      </c>
      <c r="L425" s="160">
        <v>0</v>
      </c>
      <c r="M425" s="160">
        <v>0</v>
      </c>
      <c r="N425" s="160">
        <v>0</v>
      </c>
      <c r="O425" s="160">
        <v>0</v>
      </c>
      <c r="Q425" s="73">
        <v>5</v>
      </c>
      <c r="R425" s="20" t="s">
        <v>1156</v>
      </c>
      <c r="S425" s="20" t="s">
        <v>1210</v>
      </c>
      <c r="U425" s="74">
        <f t="shared" si="230"/>
        <v>0</v>
      </c>
      <c r="V425" s="74">
        <f t="shared" si="231"/>
        <v>0</v>
      </c>
      <c r="W425" s="74">
        <f t="shared" si="232"/>
        <v>0</v>
      </c>
      <c r="X425" s="74">
        <f t="shared" si="233"/>
        <v>0</v>
      </c>
      <c r="Y425" s="74">
        <f t="shared" si="234"/>
        <v>0</v>
      </c>
      <c r="Z425" s="74">
        <f t="shared" si="235"/>
        <v>0</v>
      </c>
      <c r="AA425" s="74">
        <f t="shared" si="236"/>
        <v>0</v>
      </c>
      <c r="AB425" s="74">
        <f t="shared" si="237"/>
        <v>0</v>
      </c>
      <c r="AC425" s="74">
        <f t="shared" si="238"/>
        <v>0</v>
      </c>
      <c r="AD425" s="74">
        <f t="shared" si="239"/>
        <v>0</v>
      </c>
      <c r="AE425" s="74">
        <f t="shared" si="240"/>
        <v>0</v>
      </c>
      <c r="AF425" s="74">
        <f t="shared" si="241"/>
        <v>0</v>
      </c>
      <c r="AG425" s="74">
        <f t="shared" si="242"/>
        <v>0</v>
      </c>
      <c r="AH425" s="6" t="s">
        <v>71</v>
      </c>
    </row>
    <row r="426" spans="1:34">
      <c r="A426" s="159" t="s">
        <v>2087</v>
      </c>
      <c r="B426" s="155" t="s">
        <v>2088</v>
      </c>
      <c r="C426" s="160">
        <v>0</v>
      </c>
      <c r="D426" s="160">
        <v>0</v>
      </c>
      <c r="E426" s="160">
        <v>0</v>
      </c>
      <c r="F426" s="160">
        <v>0</v>
      </c>
      <c r="G426" s="160">
        <v>0</v>
      </c>
      <c r="H426" s="160">
        <v>0</v>
      </c>
      <c r="I426" s="160">
        <v>0</v>
      </c>
      <c r="J426" s="160">
        <v>0</v>
      </c>
      <c r="K426" s="160">
        <v>0</v>
      </c>
      <c r="L426" s="160">
        <v>0</v>
      </c>
      <c r="M426" s="160">
        <v>0</v>
      </c>
      <c r="N426" s="160">
        <v>0</v>
      </c>
      <c r="O426" s="160">
        <v>0</v>
      </c>
      <c r="Q426" s="73">
        <v>5</v>
      </c>
      <c r="R426" s="20" t="s">
        <v>1156</v>
      </c>
      <c r="S426" s="20" t="s">
        <v>1210</v>
      </c>
      <c r="U426" s="74">
        <f t="shared" si="230"/>
        <v>0</v>
      </c>
      <c r="V426" s="74">
        <f t="shared" si="231"/>
        <v>0</v>
      </c>
      <c r="W426" s="74">
        <f t="shared" si="232"/>
        <v>0</v>
      </c>
      <c r="X426" s="74">
        <f t="shared" si="233"/>
        <v>0</v>
      </c>
      <c r="Y426" s="74">
        <f t="shared" si="234"/>
        <v>0</v>
      </c>
      <c r="Z426" s="74">
        <f t="shared" si="235"/>
        <v>0</v>
      </c>
      <c r="AA426" s="74">
        <f t="shared" si="236"/>
        <v>0</v>
      </c>
      <c r="AB426" s="74">
        <f t="shared" si="237"/>
        <v>0</v>
      </c>
      <c r="AC426" s="74">
        <f t="shared" si="238"/>
        <v>0</v>
      </c>
      <c r="AD426" s="74">
        <f t="shared" si="239"/>
        <v>0</v>
      </c>
      <c r="AE426" s="74">
        <f t="shared" si="240"/>
        <v>0</v>
      </c>
      <c r="AF426" s="74">
        <f t="shared" si="241"/>
        <v>0</v>
      </c>
      <c r="AG426" s="74">
        <f t="shared" si="242"/>
        <v>0</v>
      </c>
      <c r="AH426" s="6" t="s">
        <v>71</v>
      </c>
    </row>
    <row r="427" spans="1:34">
      <c r="A427" s="159" t="s">
        <v>2089</v>
      </c>
      <c r="B427" s="155" t="s">
        <v>2090</v>
      </c>
      <c r="C427" s="160">
        <v>0</v>
      </c>
      <c r="D427" s="160">
        <v>0</v>
      </c>
      <c r="E427" s="160">
        <v>0</v>
      </c>
      <c r="F427" s="160">
        <v>0</v>
      </c>
      <c r="G427" s="160">
        <v>0</v>
      </c>
      <c r="H427" s="160">
        <v>0</v>
      </c>
      <c r="I427" s="160">
        <v>0</v>
      </c>
      <c r="J427" s="160">
        <v>0</v>
      </c>
      <c r="K427" s="160">
        <v>0</v>
      </c>
      <c r="L427" s="160">
        <v>0</v>
      </c>
      <c r="M427" s="160">
        <v>332.48</v>
      </c>
      <c r="N427" s="160">
        <v>0</v>
      </c>
      <c r="O427" s="160">
        <v>332.48</v>
      </c>
      <c r="Q427" s="73">
        <v>5</v>
      </c>
      <c r="R427" s="20" t="s">
        <v>1156</v>
      </c>
      <c r="S427" s="20" t="s">
        <v>1210</v>
      </c>
      <c r="U427" s="74">
        <f t="shared" si="230"/>
        <v>0</v>
      </c>
      <c r="V427" s="74">
        <f t="shared" si="231"/>
        <v>0</v>
      </c>
      <c r="W427" s="74">
        <f t="shared" si="232"/>
        <v>0</v>
      </c>
      <c r="X427" s="74">
        <f t="shared" si="233"/>
        <v>0</v>
      </c>
      <c r="Y427" s="74">
        <f t="shared" si="234"/>
        <v>0</v>
      </c>
      <c r="Z427" s="74">
        <f t="shared" si="235"/>
        <v>0</v>
      </c>
      <c r="AA427" s="74">
        <f t="shared" si="236"/>
        <v>0</v>
      </c>
      <c r="AB427" s="74">
        <f t="shared" si="237"/>
        <v>0</v>
      </c>
      <c r="AC427" s="74">
        <f t="shared" si="238"/>
        <v>0</v>
      </c>
      <c r="AD427" s="74">
        <f t="shared" si="239"/>
        <v>0</v>
      </c>
      <c r="AE427" s="74">
        <f t="shared" si="240"/>
        <v>-332.48</v>
      </c>
      <c r="AF427" s="74">
        <f t="shared" si="241"/>
        <v>0</v>
      </c>
      <c r="AG427" s="74">
        <f t="shared" si="242"/>
        <v>-332.48</v>
      </c>
      <c r="AH427" s="6" t="s">
        <v>71</v>
      </c>
    </row>
    <row r="428" spans="1:34">
      <c r="A428" s="159" t="s">
        <v>2091</v>
      </c>
      <c r="B428" s="155" t="s">
        <v>2092</v>
      </c>
      <c r="C428" s="160">
        <v>0</v>
      </c>
      <c r="D428" s="160">
        <v>0</v>
      </c>
      <c r="E428" s="160">
        <v>0</v>
      </c>
      <c r="F428" s="160">
        <v>0</v>
      </c>
      <c r="G428" s="160">
        <v>0</v>
      </c>
      <c r="H428" s="160">
        <v>0</v>
      </c>
      <c r="I428" s="160">
        <v>0</v>
      </c>
      <c r="J428" s="160">
        <v>0</v>
      </c>
      <c r="K428" s="160">
        <v>0</v>
      </c>
      <c r="L428" s="160">
        <v>0</v>
      </c>
      <c r="M428" s="160">
        <v>402</v>
      </c>
      <c r="N428" s="160">
        <v>0</v>
      </c>
      <c r="O428" s="160">
        <v>402</v>
      </c>
      <c r="Q428" s="73">
        <v>5</v>
      </c>
      <c r="R428" s="20" t="s">
        <v>1156</v>
      </c>
      <c r="S428" s="20" t="s">
        <v>1210</v>
      </c>
      <c r="U428" s="74">
        <f t="shared" si="230"/>
        <v>0</v>
      </c>
      <c r="V428" s="74">
        <f t="shared" si="231"/>
        <v>0</v>
      </c>
      <c r="W428" s="74">
        <f t="shared" si="232"/>
        <v>0</v>
      </c>
      <c r="X428" s="74">
        <f t="shared" si="233"/>
        <v>0</v>
      </c>
      <c r="Y428" s="74">
        <f t="shared" si="234"/>
        <v>0</v>
      </c>
      <c r="Z428" s="74">
        <f t="shared" si="235"/>
        <v>0</v>
      </c>
      <c r="AA428" s="74">
        <f t="shared" si="236"/>
        <v>0</v>
      </c>
      <c r="AB428" s="74">
        <f t="shared" si="237"/>
        <v>0</v>
      </c>
      <c r="AC428" s="74">
        <f t="shared" si="238"/>
        <v>0</v>
      </c>
      <c r="AD428" s="74">
        <f t="shared" si="239"/>
        <v>0</v>
      </c>
      <c r="AE428" s="74">
        <f t="shared" si="240"/>
        <v>-402</v>
      </c>
      <c r="AF428" s="74">
        <f t="shared" si="241"/>
        <v>0</v>
      </c>
      <c r="AG428" s="74">
        <f t="shared" si="242"/>
        <v>-402</v>
      </c>
      <c r="AH428" s="6" t="s">
        <v>71</v>
      </c>
    </row>
    <row r="429" spans="1:34">
      <c r="A429" s="159" t="s">
        <v>2093</v>
      </c>
      <c r="B429" s="155" t="s">
        <v>2094</v>
      </c>
      <c r="C429" s="160">
        <v>0</v>
      </c>
      <c r="D429" s="160">
        <v>0</v>
      </c>
      <c r="E429" s="160">
        <v>0</v>
      </c>
      <c r="F429" s="160">
        <v>0</v>
      </c>
      <c r="G429" s="160">
        <v>0</v>
      </c>
      <c r="H429" s="160">
        <v>0</v>
      </c>
      <c r="I429" s="160">
        <v>0</v>
      </c>
      <c r="J429" s="160">
        <v>0</v>
      </c>
      <c r="K429" s="160">
        <v>0</v>
      </c>
      <c r="L429" s="160">
        <v>0</v>
      </c>
      <c r="M429" s="160">
        <v>0</v>
      </c>
      <c r="N429" s="160">
        <v>0</v>
      </c>
      <c r="O429" s="160">
        <v>0</v>
      </c>
      <c r="Q429" s="73">
        <v>5</v>
      </c>
      <c r="R429" s="20" t="s">
        <v>1156</v>
      </c>
      <c r="S429" s="20" t="s">
        <v>1210</v>
      </c>
      <c r="U429" s="74">
        <f t="shared" si="230"/>
        <v>0</v>
      </c>
      <c r="V429" s="74">
        <f t="shared" si="231"/>
        <v>0</v>
      </c>
      <c r="W429" s="74">
        <f t="shared" si="232"/>
        <v>0</v>
      </c>
      <c r="X429" s="74">
        <f t="shared" si="233"/>
        <v>0</v>
      </c>
      <c r="Y429" s="74">
        <f t="shared" si="234"/>
        <v>0</v>
      </c>
      <c r="Z429" s="74">
        <f t="shared" si="235"/>
        <v>0</v>
      </c>
      <c r="AA429" s="74">
        <f t="shared" si="236"/>
        <v>0</v>
      </c>
      <c r="AB429" s="74">
        <f t="shared" si="237"/>
        <v>0</v>
      </c>
      <c r="AC429" s="74">
        <f t="shared" si="238"/>
        <v>0</v>
      </c>
      <c r="AD429" s="74">
        <f t="shared" si="239"/>
        <v>0</v>
      </c>
      <c r="AE429" s="74">
        <f t="shared" si="240"/>
        <v>0</v>
      </c>
      <c r="AF429" s="74">
        <f t="shared" si="241"/>
        <v>0</v>
      </c>
      <c r="AG429" s="74">
        <f t="shared" si="242"/>
        <v>0</v>
      </c>
      <c r="AH429" s="6" t="s">
        <v>71</v>
      </c>
    </row>
    <row r="430" spans="1:34">
      <c r="A430" s="159" t="s">
        <v>2095</v>
      </c>
      <c r="B430" s="155" t="s">
        <v>2096</v>
      </c>
      <c r="C430" s="160">
        <v>0</v>
      </c>
      <c r="D430" s="160">
        <v>0</v>
      </c>
      <c r="E430" s="160">
        <v>0</v>
      </c>
      <c r="F430" s="160">
        <v>0</v>
      </c>
      <c r="G430" s="160">
        <v>0</v>
      </c>
      <c r="H430" s="160">
        <v>0</v>
      </c>
      <c r="I430" s="160">
        <v>0</v>
      </c>
      <c r="J430" s="160">
        <v>0</v>
      </c>
      <c r="K430" s="160">
        <v>0</v>
      </c>
      <c r="L430" s="160">
        <v>280</v>
      </c>
      <c r="M430" s="160">
        <v>280</v>
      </c>
      <c r="N430" s="160">
        <v>0</v>
      </c>
      <c r="O430" s="160">
        <v>560</v>
      </c>
      <c r="Q430" s="73">
        <v>5</v>
      </c>
      <c r="R430" s="20" t="s">
        <v>1156</v>
      </c>
      <c r="S430" s="20" t="s">
        <v>1210</v>
      </c>
      <c r="U430" s="74">
        <f t="shared" si="230"/>
        <v>0</v>
      </c>
      <c r="V430" s="74">
        <f t="shared" si="231"/>
        <v>0</v>
      </c>
      <c r="W430" s="74">
        <f t="shared" si="232"/>
        <v>0</v>
      </c>
      <c r="X430" s="74">
        <f t="shared" si="233"/>
        <v>0</v>
      </c>
      <c r="Y430" s="74">
        <f t="shared" si="234"/>
        <v>0</v>
      </c>
      <c r="Z430" s="74">
        <f t="shared" si="235"/>
        <v>0</v>
      </c>
      <c r="AA430" s="74">
        <f t="shared" si="236"/>
        <v>0</v>
      </c>
      <c r="AB430" s="74">
        <f t="shared" si="237"/>
        <v>0</v>
      </c>
      <c r="AC430" s="74">
        <f t="shared" si="238"/>
        <v>0</v>
      </c>
      <c r="AD430" s="74">
        <f t="shared" si="239"/>
        <v>-280</v>
      </c>
      <c r="AE430" s="74">
        <f t="shared" si="240"/>
        <v>-280</v>
      </c>
      <c r="AF430" s="74">
        <f t="shared" si="241"/>
        <v>0</v>
      </c>
      <c r="AG430" s="74">
        <f t="shared" si="242"/>
        <v>-560</v>
      </c>
      <c r="AH430" s="6" t="s">
        <v>71</v>
      </c>
    </row>
    <row r="431" spans="1:34">
      <c r="A431" s="159" t="s">
        <v>2097</v>
      </c>
      <c r="B431" s="155" t="s">
        <v>2098</v>
      </c>
      <c r="C431" s="160">
        <v>0</v>
      </c>
      <c r="D431" s="160">
        <v>0</v>
      </c>
      <c r="E431" s="160">
        <v>0</v>
      </c>
      <c r="F431" s="160">
        <v>0</v>
      </c>
      <c r="G431" s="160">
        <v>0</v>
      </c>
      <c r="H431" s="160">
        <v>0</v>
      </c>
      <c r="I431" s="160">
        <v>0</v>
      </c>
      <c r="J431" s="160">
        <v>0</v>
      </c>
      <c r="K431" s="160">
        <v>0</v>
      </c>
      <c r="L431" s="160">
        <v>0</v>
      </c>
      <c r="M431" s="160">
        <v>2340</v>
      </c>
      <c r="N431" s="160">
        <v>0</v>
      </c>
      <c r="O431" s="160">
        <v>2340</v>
      </c>
      <c r="Q431" s="73">
        <v>5</v>
      </c>
      <c r="R431" s="20" t="s">
        <v>1156</v>
      </c>
      <c r="S431" s="20" t="s">
        <v>1210</v>
      </c>
      <c r="U431" s="74">
        <f t="shared" si="230"/>
        <v>0</v>
      </c>
      <c r="V431" s="74">
        <f t="shared" si="231"/>
        <v>0</v>
      </c>
      <c r="W431" s="74">
        <f t="shared" si="232"/>
        <v>0</v>
      </c>
      <c r="X431" s="74">
        <f t="shared" si="233"/>
        <v>0</v>
      </c>
      <c r="Y431" s="74">
        <f t="shared" si="234"/>
        <v>0</v>
      </c>
      <c r="Z431" s="74">
        <f t="shared" si="235"/>
        <v>0</v>
      </c>
      <c r="AA431" s="74">
        <f t="shared" si="236"/>
        <v>0</v>
      </c>
      <c r="AB431" s="74">
        <f t="shared" si="237"/>
        <v>0</v>
      </c>
      <c r="AC431" s="74">
        <f t="shared" si="238"/>
        <v>0</v>
      </c>
      <c r="AD431" s="74">
        <f t="shared" si="239"/>
        <v>0</v>
      </c>
      <c r="AE431" s="74">
        <f t="shared" si="240"/>
        <v>-2340</v>
      </c>
      <c r="AF431" s="74">
        <f t="shared" si="241"/>
        <v>0</v>
      </c>
      <c r="AG431" s="74">
        <f t="shared" si="242"/>
        <v>-2340</v>
      </c>
      <c r="AH431" s="6" t="s">
        <v>71</v>
      </c>
    </row>
    <row r="432" spans="1:34">
      <c r="A432" s="159" t="s">
        <v>2099</v>
      </c>
      <c r="B432" s="155" t="s">
        <v>2100</v>
      </c>
      <c r="C432" s="160">
        <v>0</v>
      </c>
      <c r="D432" s="160">
        <v>0</v>
      </c>
      <c r="E432" s="160">
        <v>0</v>
      </c>
      <c r="F432" s="160">
        <v>0</v>
      </c>
      <c r="G432" s="160">
        <v>0</v>
      </c>
      <c r="H432" s="160">
        <v>0</v>
      </c>
      <c r="I432" s="160">
        <v>0</v>
      </c>
      <c r="J432" s="160">
        <v>0</v>
      </c>
      <c r="K432" s="160">
        <v>0</v>
      </c>
      <c r="L432" s="160">
        <v>0</v>
      </c>
      <c r="M432" s="160">
        <v>0</v>
      </c>
      <c r="N432" s="160">
        <v>0</v>
      </c>
      <c r="O432" s="160">
        <v>0</v>
      </c>
      <c r="Q432" s="73">
        <v>5</v>
      </c>
      <c r="R432" s="20" t="s">
        <v>1156</v>
      </c>
      <c r="S432" s="20" t="s">
        <v>1210</v>
      </c>
      <c r="U432" s="74">
        <f t="shared" si="230"/>
        <v>0</v>
      </c>
      <c r="V432" s="74">
        <f t="shared" si="231"/>
        <v>0</v>
      </c>
      <c r="W432" s="74">
        <f t="shared" si="232"/>
        <v>0</v>
      </c>
      <c r="X432" s="74">
        <f t="shared" si="233"/>
        <v>0</v>
      </c>
      <c r="Y432" s="74">
        <f t="shared" si="234"/>
        <v>0</v>
      </c>
      <c r="Z432" s="74">
        <f t="shared" si="235"/>
        <v>0</v>
      </c>
      <c r="AA432" s="74">
        <f t="shared" si="236"/>
        <v>0</v>
      </c>
      <c r="AB432" s="74">
        <f t="shared" si="237"/>
        <v>0</v>
      </c>
      <c r="AC432" s="74">
        <f t="shared" si="238"/>
        <v>0</v>
      </c>
      <c r="AD432" s="74">
        <f t="shared" si="239"/>
        <v>0</v>
      </c>
      <c r="AE432" s="74">
        <f t="shared" si="240"/>
        <v>0</v>
      </c>
      <c r="AF432" s="74">
        <f t="shared" si="241"/>
        <v>0</v>
      </c>
      <c r="AG432" s="74">
        <f t="shared" si="242"/>
        <v>0</v>
      </c>
      <c r="AH432" s="6" t="s">
        <v>71</v>
      </c>
    </row>
    <row r="433" spans="1:34">
      <c r="A433" s="159" t="s">
        <v>2101</v>
      </c>
      <c r="B433" s="155" t="s">
        <v>2102</v>
      </c>
      <c r="C433" s="160">
        <v>0</v>
      </c>
      <c r="D433" s="160">
        <v>0</v>
      </c>
      <c r="E433" s="160">
        <v>0</v>
      </c>
      <c r="F433" s="160">
        <v>0</v>
      </c>
      <c r="G433" s="160">
        <v>0</v>
      </c>
      <c r="H433" s="160">
        <v>0</v>
      </c>
      <c r="I433" s="160">
        <v>0</v>
      </c>
      <c r="J433" s="160">
        <v>0</v>
      </c>
      <c r="K433" s="160">
        <v>0</v>
      </c>
      <c r="L433" s="160">
        <v>0</v>
      </c>
      <c r="M433" s="160">
        <v>0</v>
      </c>
      <c r="N433" s="160">
        <v>0</v>
      </c>
      <c r="O433" s="160">
        <v>0</v>
      </c>
      <c r="Q433" s="73">
        <v>5</v>
      </c>
      <c r="R433" s="20" t="s">
        <v>1156</v>
      </c>
      <c r="S433" s="20" t="s">
        <v>1210</v>
      </c>
      <c r="U433" s="74">
        <f t="shared" si="230"/>
        <v>0</v>
      </c>
      <c r="V433" s="74">
        <f t="shared" si="231"/>
        <v>0</v>
      </c>
      <c r="W433" s="74">
        <f t="shared" si="232"/>
        <v>0</v>
      </c>
      <c r="X433" s="74">
        <f t="shared" si="233"/>
        <v>0</v>
      </c>
      <c r="Y433" s="74">
        <f t="shared" si="234"/>
        <v>0</v>
      </c>
      <c r="Z433" s="74">
        <f t="shared" si="235"/>
        <v>0</v>
      </c>
      <c r="AA433" s="74">
        <f t="shared" si="236"/>
        <v>0</v>
      </c>
      <c r="AB433" s="74">
        <f t="shared" si="237"/>
        <v>0</v>
      </c>
      <c r="AC433" s="74">
        <f t="shared" si="238"/>
        <v>0</v>
      </c>
      <c r="AD433" s="74">
        <f t="shared" si="239"/>
        <v>0</v>
      </c>
      <c r="AE433" s="74">
        <f t="shared" si="240"/>
        <v>0</v>
      </c>
      <c r="AF433" s="74">
        <f t="shared" si="241"/>
        <v>0</v>
      </c>
      <c r="AG433" s="74">
        <f t="shared" si="242"/>
        <v>0</v>
      </c>
      <c r="AH433" s="6" t="s">
        <v>71</v>
      </c>
    </row>
    <row r="434" spans="1:34">
      <c r="A434" s="159" t="s">
        <v>2103</v>
      </c>
      <c r="B434" s="155" t="s">
        <v>2104</v>
      </c>
      <c r="C434" s="160">
        <v>0</v>
      </c>
      <c r="D434" s="160">
        <v>0</v>
      </c>
      <c r="E434" s="160">
        <v>0</v>
      </c>
      <c r="F434" s="160">
        <v>0</v>
      </c>
      <c r="G434" s="160">
        <v>0</v>
      </c>
      <c r="H434" s="160">
        <v>0</v>
      </c>
      <c r="I434" s="160">
        <v>0</v>
      </c>
      <c r="J434" s="160">
        <v>0</v>
      </c>
      <c r="K434" s="160">
        <v>0</v>
      </c>
      <c r="L434" s="160">
        <v>0</v>
      </c>
      <c r="M434" s="160">
        <v>0</v>
      </c>
      <c r="N434" s="160">
        <v>0</v>
      </c>
      <c r="O434" s="160">
        <v>0</v>
      </c>
      <c r="Q434" s="73">
        <v>5</v>
      </c>
      <c r="R434" s="20" t="s">
        <v>1156</v>
      </c>
      <c r="S434" s="20" t="s">
        <v>1210</v>
      </c>
      <c r="U434" s="74">
        <f t="shared" si="230"/>
        <v>0</v>
      </c>
      <c r="V434" s="74">
        <f t="shared" si="231"/>
        <v>0</v>
      </c>
      <c r="W434" s="74">
        <f t="shared" si="232"/>
        <v>0</v>
      </c>
      <c r="X434" s="74">
        <f t="shared" si="233"/>
        <v>0</v>
      </c>
      <c r="Y434" s="74">
        <f t="shared" si="234"/>
        <v>0</v>
      </c>
      <c r="Z434" s="74">
        <f t="shared" si="235"/>
        <v>0</v>
      </c>
      <c r="AA434" s="74">
        <f t="shared" si="236"/>
        <v>0</v>
      </c>
      <c r="AB434" s="74">
        <f t="shared" si="237"/>
        <v>0</v>
      </c>
      <c r="AC434" s="74">
        <f t="shared" si="238"/>
        <v>0</v>
      </c>
      <c r="AD434" s="74">
        <f t="shared" si="239"/>
        <v>0</v>
      </c>
      <c r="AE434" s="74">
        <f t="shared" si="240"/>
        <v>0</v>
      </c>
      <c r="AF434" s="74">
        <f t="shared" si="241"/>
        <v>0</v>
      </c>
      <c r="AG434" s="74">
        <f t="shared" si="242"/>
        <v>0</v>
      </c>
      <c r="AH434" s="6" t="s">
        <v>71</v>
      </c>
    </row>
    <row r="435" spans="1:34">
      <c r="A435" s="159" t="s">
        <v>2105</v>
      </c>
      <c r="B435" s="155" t="s">
        <v>2106</v>
      </c>
      <c r="C435" s="160">
        <v>0</v>
      </c>
      <c r="D435" s="160">
        <v>0</v>
      </c>
      <c r="E435" s="160">
        <v>0</v>
      </c>
      <c r="F435" s="160">
        <v>0</v>
      </c>
      <c r="G435" s="160">
        <v>0</v>
      </c>
      <c r="H435" s="160">
        <v>0</v>
      </c>
      <c r="I435" s="160">
        <v>0</v>
      </c>
      <c r="J435" s="160">
        <v>0</v>
      </c>
      <c r="K435" s="160">
        <v>0</v>
      </c>
      <c r="L435" s="160">
        <v>0</v>
      </c>
      <c r="M435" s="160">
        <v>0</v>
      </c>
      <c r="N435" s="160">
        <v>0</v>
      </c>
      <c r="O435" s="160">
        <v>0</v>
      </c>
      <c r="Q435" s="73">
        <v>5</v>
      </c>
      <c r="R435" s="20" t="s">
        <v>1156</v>
      </c>
      <c r="S435" s="20" t="s">
        <v>1210</v>
      </c>
      <c r="U435" s="74">
        <f t="shared" si="230"/>
        <v>0</v>
      </c>
      <c r="V435" s="74">
        <f t="shared" si="231"/>
        <v>0</v>
      </c>
      <c r="W435" s="74">
        <f t="shared" si="232"/>
        <v>0</v>
      </c>
      <c r="X435" s="74">
        <f t="shared" si="233"/>
        <v>0</v>
      </c>
      <c r="Y435" s="74">
        <f t="shared" si="234"/>
        <v>0</v>
      </c>
      <c r="Z435" s="74">
        <f t="shared" si="235"/>
        <v>0</v>
      </c>
      <c r="AA435" s="74">
        <f t="shared" si="236"/>
        <v>0</v>
      </c>
      <c r="AB435" s="74">
        <f t="shared" si="237"/>
        <v>0</v>
      </c>
      <c r="AC435" s="74">
        <f t="shared" si="238"/>
        <v>0</v>
      </c>
      <c r="AD435" s="74">
        <f t="shared" si="239"/>
        <v>0</v>
      </c>
      <c r="AE435" s="74">
        <f t="shared" si="240"/>
        <v>0</v>
      </c>
      <c r="AF435" s="74">
        <f t="shared" si="241"/>
        <v>0</v>
      </c>
      <c r="AG435" s="74">
        <f t="shared" si="242"/>
        <v>0</v>
      </c>
      <c r="AH435" s="6" t="s">
        <v>71</v>
      </c>
    </row>
    <row r="436" spans="1:34">
      <c r="A436" s="159" t="s">
        <v>2107</v>
      </c>
      <c r="B436" s="155" t="s">
        <v>2108</v>
      </c>
      <c r="C436" s="160">
        <v>0</v>
      </c>
      <c r="D436" s="160">
        <v>0</v>
      </c>
      <c r="E436" s="160">
        <v>0</v>
      </c>
      <c r="F436" s="160">
        <v>0</v>
      </c>
      <c r="G436" s="160">
        <v>0</v>
      </c>
      <c r="H436" s="160">
        <v>0</v>
      </c>
      <c r="I436" s="160">
        <v>0</v>
      </c>
      <c r="J436" s="160">
        <v>0</v>
      </c>
      <c r="K436" s="160">
        <v>0</v>
      </c>
      <c r="L436" s="160">
        <v>0</v>
      </c>
      <c r="M436" s="160">
        <v>0</v>
      </c>
      <c r="N436" s="160">
        <v>0</v>
      </c>
      <c r="O436" s="160">
        <v>0</v>
      </c>
      <c r="Q436" s="73">
        <v>5</v>
      </c>
      <c r="R436" s="20" t="s">
        <v>1156</v>
      </c>
      <c r="S436" s="20" t="s">
        <v>1210</v>
      </c>
      <c r="U436" s="74">
        <f t="shared" si="230"/>
        <v>0</v>
      </c>
      <c r="V436" s="74">
        <f t="shared" si="231"/>
        <v>0</v>
      </c>
      <c r="W436" s="74">
        <f t="shared" si="232"/>
        <v>0</v>
      </c>
      <c r="X436" s="74">
        <f t="shared" si="233"/>
        <v>0</v>
      </c>
      <c r="Y436" s="74">
        <f t="shared" si="234"/>
        <v>0</v>
      </c>
      <c r="Z436" s="74">
        <f t="shared" si="235"/>
        <v>0</v>
      </c>
      <c r="AA436" s="74">
        <f t="shared" si="236"/>
        <v>0</v>
      </c>
      <c r="AB436" s="74">
        <f t="shared" si="237"/>
        <v>0</v>
      </c>
      <c r="AC436" s="74">
        <f t="shared" si="238"/>
        <v>0</v>
      </c>
      <c r="AD436" s="74">
        <f t="shared" si="239"/>
        <v>0</v>
      </c>
      <c r="AE436" s="74">
        <f t="shared" si="240"/>
        <v>0</v>
      </c>
      <c r="AF436" s="74">
        <f t="shared" si="241"/>
        <v>0</v>
      </c>
      <c r="AG436" s="74">
        <f t="shared" si="242"/>
        <v>0</v>
      </c>
      <c r="AH436" s="6" t="s">
        <v>71</v>
      </c>
    </row>
    <row r="437" spans="1:34">
      <c r="A437" s="159" t="s">
        <v>2109</v>
      </c>
      <c r="B437" s="155" t="s">
        <v>2110</v>
      </c>
      <c r="C437" s="160">
        <v>0</v>
      </c>
      <c r="D437" s="160">
        <v>0</v>
      </c>
      <c r="E437" s="160">
        <v>0</v>
      </c>
      <c r="F437" s="160">
        <v>0</v>
      </c>
      <c r="G437" s="160">
        <v>0</v>
      </c>
      <c r="H437" s="160">
        <v>0</v>
      </c>
      <c r="I437" s="160">
        <v>0</v>
      </c>
      <c r="J437" s="160">
        <v>0</v>
      </c>
      <c r="K437" s="160">
        <v>0</v>
      </c>
      <c r="L437" s="160">
        <v>0</v>
      </c>
      <c r="M437" s="160">
        <v>0</v>
      </c>
      <c r="N437" s="160">
        <v>0</v>
      </c>
      <c r="O437" s="160">
        <v>0</v>
      </c>
      <c r="Q437" s="73">
        <v>5</v>
      </c>
      <c r="R437" s="20" t="s">
        <v>1156</v>
      </c>
      <c r="S437" s="20" t="s">
        <v>1210</v>
      </c>
      <c r="U437" s="74">
        <f t="shared" si="230"/>
        <v>0</v>
      </c>
      <c r="V437" s="74">
        <f t="shared" si="231"/>
        <v>0</v>
      </c>
      <c r="W437" s="74">
        <f t="shared" si="232"/>
        <v>0</v>
      </c>
      <c r="X437" s="74">
        <f t="shared" si="233"/>
        <v>0</v>
      </c>
      <c r="Y437" s="74">
        <f t="shared" si="234"/>
        <v>0</v>
      </c>
      <c r="Z437" s="74">
        <f t="shared" si="235"/>
        <v>0</v>
      </c>
      <c r="AA437" s="74">
        <f t="shared" si="236"/>
        <v>0</v>
      </c>
      <c r="AB437" s="74">
        <f t="shared" si="237"/>
        <v>0</v>
      </c>
      <c r="AC437" s="74">
        <f t="shared" si="238"/>
        <v>0</v>
      </c>
      <c r="AD437" s="74">
        <f t="shared" si="239"/>
        <v>0</v>
      </c>
      <c r="AE437" s="74">
        <f t="shared" si="240"/>
        <v>0</v>
      </c>
      <c r="AF437" s="74">
        <f t="shared" si="241"/>
        <v>0</v>
      </c>
      <c r="AG437" s="74">
        <f t="shared" si="242"/>
        <v>0</v>
      </c>
      <c r="AH437" s="6" t="s">
        <v>71</v>
      </c>
    </row>
    <row r="438" spans="1:34">
      <c r="A438" s="159" t="s">
        <v>2111</v>
      </c>
      <c r="B438" s="155" t="s">
        <v>2112</v>
      </c>
      <c r="C438" s="160">
        <v>0</v>
      </c>
      <c r="D438" s="160">
        <v>0</v>
      </c>
      <c r="E438" s="160">
        <v>0</v>
      </c>
      <c r="F438" s="160">
        <v>0</v>
      </c>
      <c r="G438" s="160">
        <v>0</v>
      </c>
      <c r="H438" s="160">
        <v>0</v>
      </c>
      <c r="I438" s="160">
        <v>0</v>
      </c>
      <c r="J438" s="160">
        <v>0</v>
      </c>
      <c r="K438" s="160">
        <v>0</v>
      </c>
      <c r="L438" s="160">
        <v>0</v>
      </c>
      <c r="M438" s="160">
        <v>0</v>
      </c>
      <c r="N438" s="160">
        <v>0</v>
      </c>
      <c r="O438" s="160">
        <v>0</v>
      </c>
      <c r="Q438" s="73">
        <v>5</v>
      </c>
      <c r="R438" s="20" t="s">
        <v>1156</v>
      </c>
      <c r="S438" s="20" t="s">
        <v>1210</v>
      </c>
      <c r="U438" s="74">
        <f t="shared" si="230"/>
        <v>0</v>
      </c>
      <c r="V438" s="74">
        <f t="shared" si="231"/>
        <v>0</v>
      </c>
      <c r="W438" s="74">
        <f t="shared" si="232"/>
        <v>0</v>
      </c>
      <c r="X438" s="74">
        <f t="shared" si="233"/>
        <v>0</v>
      </c>
      <c r="Y438" s="74">
        <f t="shared" si="234"/>
        <v>0</v>
      </c>
      <c r="Z438" s="74">
        <f t="shared" si="235"/>
        <v>0</v>
      </c>
      <c r="AA438" s="74">
        <f t="shared" si="236"/>
        <v>0</v>
      </c>
      <c r="AB438" s="74">
        <f t="shared" si="237"/>
        <v>0</v>
      </c>
      <c r="AC438" s="74">
        <f t="shared" si="238"/>
        <v>0</v>
      </c>
      <c r="AD438" s="74">
        <f t="shared" si="239"/>
        <v>0</v>
      </c>
      <c r="AE438" s="74">
        <f t="shared" si="240"/>
        <v>0</v>
      </c>
      <c r="AF438" s="74">
        <f t="shared" si="241"/>
        <v>0</v>
      </c>
      <c r="AG438" s="74">
        <f t="shared" si="242"/>
        <v>0</v>
      </c>
      <c r="AH438" s="6" t="s">
        <v>71</v>
      </c>
    </row>
    <row r="439" spans="1:34">
      <c r="A439" s="159" t="s">
        <v>2113</v>
      </c>
      <c r="B439" s="155" t="s">
        <v>2114</v>
      </c>
      <c r="C439" s="160">
        <v>0</v>
      </c>
      <c r="D439" s="160">
        <v>0</v>
      </c>
      <c r="E439" s="160">
        <v>0</v>
      </c>
      <c r="F439" s="160">
        <v>0</v>
      </c>
      <c r="G439" s="160">
        <v>0</v>
      </c>
      <c r="H439" s="160">
        <v>0</v>
      </c>
      <c r="I439" s="160">
        <v>0</v>
      </c>
      <c r="J439" s="160">
        <v>0</v>
      </c>
      <c r="K439" s="160">
        <v>0</v>
      </c>
      <c r="L439" s="160">
        <v>1639.88</v>
      </c>
      <c r="M439" s="160">
        <v>4778.88</v>
      </c>
      <c r="N439" s="160">
        <v>2934.5</v>
      </c>
      <c r="O439" s="160">
        <v>9353.26</v>
      </c>
      <c r="Q439" s="73">
        <v>5</v>
      </c>
      <c r="R439" s="20" t="s">
        <v>1156</v>
      </c>
      <c r="S439" s="20" t="s">
        <v>1210</v>
      </c>
      <c r="U439" s="74">
        <f t="shared" si="230"/>
        <v>0</v>
      </c>
      <c r="V439" s="74">
        <f t="shared" si="231"/>
        <v>0</v>
      </c>
      <c r="W439" s="74">
        <f t="shared" si="232"/>
        <v>0</v>
      </c>
      <c r="X439" s="74">
        <f t="shared" si="233"/>
        <v>0</v>
      </c>
      <c r="Y439" s="74">
        <f t="shared" si="234"/>
        <v>0</v>
      </c>
      <c r="Z439" s="74">
        <f t="shared" si="235"/>
        <v>0</v>
      </c>
      <c r="AA439" s="74">
        <f t="shared" si="236"/>
        <v>0</v>
      </c>
      <c r="AB439" s="74">
        <f t="shared" si="237"/>
        <v>0</v>
      </c>
      <c r="AC439" s="74">
        <f t="shared" si="238"/>
        <v>0</v>
      </c>
      <c r="AD439" s="74">
        <f t="shared" si="239"/>
        <v>-1639.88</v>
      </c>
      <c r="AE439" s="74">
        <f t="shared" si="240"/>
        <v>-4778.88</v>
      </c>
      <c r="AF439" s="74">
        <f t="shared" si="241"/>
        <v>-2934.5</v>
      </c>
      <c r="AG439" s="74">
        <f t="shared" si="242"/>
        <v>-9353.26</v>
      </c>
      <c r="AH439" s="6" t="s">
        <v>71</v>
      </c>
    </row>
    <row r="440" spans="1:34">
      <c r="A440" s="159" t="s">
        <v>2115</v>
      </c>
      <c r="B440" s="155" t="s">
        <v>2116</v>
      </c>
      <c r="C440" s="160">
        <v>0</v>
      </c>
      <c r="D440" s="160">
        <v>0</v>
      </c>
      <c r="E440" s="160">
        <v>0</v>
      </c>
      <c r="F440" s="160">
        <v>0</v>
      </c>
      <c r="G440" s="160">
        <v>0</v>
      </c>
      <c r="H440" s="160">
        <v>0</v>
      </c>
      <c r="I440" s="160">
        <v>0</v>
      </c>
      <c r="J440" s="160">
        <v>0</v>
      </c>
      <c r="K440" s="160">
        <v>0</v>
      </c>
      <c r="L440" s="160">
        <v>0</v>
      </c>
      <c r="M440" s="160">
        <v>0</v>
      </c>
      <c r="N440" s="160">
        <v>0</v>
      </c>
      <c r="O440" s="160">
        <v>0</v>
      </c>
      <c r="Q440" s="73">
        <v>5</v>
      </c>
      <c r="R440" s="20" t="s">
        <v>1156</v>
      </c>
      <c r="S440" s="20" t="s">
        <v>1210</v>
      </c>
      <c r="U440" s="74">
        <f t="shared" si="230"/>
        <v>0</v>
      </c>
      <c r="V440" s="74">
        <f t="shared" si="231"/>
        <v>0</v>
      </c>
      <c r="W440" s="74">
        <f t="shared" si="232"/>
        <v>0</v>
      </c>
      <c r="X440" s="74">
        <f t="shared" si="233"/>
        <v>0</v>
      </c>
      <c r="Y440" s="74">
        <f t="shared" si="234"/>
        <v>0</v>
      </c>
      <c r="Z440" s="74">
        <f t="shared" si="235"/>
        <v>0</v>
      </c>
      <c r="AA440" s="74">
        <f t="shared" si="236"/>
        <v>0</v>
      </c>
      <c r="AB440" s="74">
        <f t="shared" si="237"/>
        <v>0</v>
      </c>
      <c r="AC440" s="74">
        <f t="shared" si="238"/>
        <v>0</v>
      </c>
      <c r="AD440" s="74">
        <f t="shared" si="239"/>
        <v>0</v>
      </c>
      <c r="AE440" s="74">
        <f t="shared" si="240"/>
        <v>0</v>
      </c>
      <c r="AF440" s="74">
        <f t="shared" si="241"/>
        <v>0</v>
      </c>
      <c r="AG440" s="74">
        <f t="shared" si="242"/>
        <v>0</v>
      </c>
      <c r="AH440" s="6" t="s">
        <v>71</v>
      </c>
    </row>
    <row r="441" spans="1:34">
      <c r="A441" s="159" t="s">
        <v>2117</v>
      </c>
      <c r="B441" s="155" t="s">
        <v>2118</v>
      </c>
      <c r="C441" s="160">
        <v>0</v>
      </c>
      <c r="D441" s="160">
        <v>0</v>
      </c>
      <c r="E441" s="160">
        <v>0</v>
      </c>
      <c r="F441" s="160">
        <v>0</v>
      </c>
      <c r="G441" s="160">
        <v>0</v>
      </c>
      <c r="H441" s="160">
        <v>0</v>
      </c>
      <c r="I441" s="160">
        <v>0</v>
      </c>
      <c r="J441" s="160">
        <v>0</v>
      </c>
      <c r="K441" s="160">
        <v>0</v>
      </c>
      <c r="L441" s="160">
        <v>0</v>
      </c>
      <c r="M441" s="160">
        <v>0</v>
      </c>
      <c r="N441" s="160">
        <v>0</v>
      </c>
      <c r="O441" s="160">
        <v>0</v>
      </c>
      <c r="Q441" s="73">
        <v>5</v>
      </c>
      <c r="R441" s="20" t="s">
        <v>1156</v>
      </c>
      <c r="S441" s="20" t="s">
        <v>1210</v>
      </c>
      <c r="U441" s="74">
        <f t="shared" si="230"/>
        <v>0</v>
      </c>
      <c r="V441" s="74">
        <f t="shared" si="231"/>
        <v>0</v>
      </c>
      <c r="W441" s="74">
        <f t="shared" si="232"/>
        <v>0</v>
      </c>
      <c r="X441" s="74">
        <f t="shared" si="233"/>
        <v>0</v>
      </c>
      <c r="Y441" s="74">
        <f t="shared" si="234"/>
        <v>0</v>
      </c>
      <c r="Z441" s="74">
        <f t="shared" si="235"/>
        <v>0</v>
      </c>
      <c r="AA441" s="74">
        <f t="shared" si="236"/>
        <v>0</v>
      </c>
      <c r="AB441" s="74">
        <f t="shared" si="237"/>
        <v>0</v>
      </c>
      <c r="AC441" s="74">
        <f t="shared" si="238"/>
        <v>0</v>
      </c>
      <c r="AD441" s="74">
        <f t="shared" si="239"/>
        <v>0</v>
      </c>
      <c r="AE441" s="74">
        <f t="shared" si="240"/>
        <v>0</v>
      </c>
      <c r="AF441" s="74">
        <f t="shared" si="241"/>
        <v>0</v>
      </c>
      <c r="AG441" s="74">
        <f t="shared" si="242"/>
        <v>0</v>
      </c>
      <c r="AH441" s="6" t="s">
        <v>71</v>
      </c>
    </row>
    <row r="442" spans="1:34">
      <c r="A442" s="159" t="s">
        <v>2119</v>
      </c>
      <c r="B442" s="155" t="s">
        <v>2120</v>
      </c>
      <c r="C442" s="160">
        <v>0</v>
      </c>
      <c r="D442" s="160">
        <v>0</v>
      </c>
      <c r="E442" s="160">
        <v>0</v>
      </c>
      <c r="F442" s="160">
        <v>0</v>
      </c>
      <c r="G442" s="160">
        <v>0</v>
      </c>
      <c r="H442" s="160">
        <v>0</v>
      </c>
      <c r="I442" s="160">
        <v>0</v>
      </c>
      <c r="J442" s="160">
        <v>0</v>
      </c>
      <c r="K442" s="160">
        <v>0</v>
      </c>
      <c r="L442" s="160">
        <v>0</v>
      </c>
      <c r="M442" s="160">
        <v>0</v>
      </c>
      <c r="N442" s="160">
        <v>0</v>
      </c>
      <c r="O442" s="160">
        <v>0</v>
      </c>
      <c r="Q442" s="73">
        <v>5</v>
      </c>
      <c r="R442" s="20" t="s">
        <v>1156</v>
      </c>
      <c r="S442" s="20" t="s">
        <v>1210</v>
      </c>
      <c r="U442" s="74">
        <f t="shared" si="230"/>
        <v>0</v>
      </c>
      <c r="V442" s="74">
        <f t="shared" si="231"/>
        <v>0</v>
      </c>
      <c r="W442" s="74">
        <f t="shared" si="232"/>
        <v>0</v>
      </c>
      <c r="X442" s="74">
        <f t="shared" si="233"/>
        <v>0</v>
      </c>
      <c r="Y442" s="74">
        <f t="shared" si="234"/>
        <v>0</v>
      </c>
      <c r="Z442" s="74">
        <f t="shared" si="235"/>
        <v>0</v>
      </c>
      <c r="AA442" s="74">
        <f t="shared" si="236"/>
        <v>0</v>
      </c>
      <c r="AB442" s="74">
        <f t="shared" si="237"/>
        <v>0</v>
      </c>
      <c r="AC442" s="74">
        <f t="shared" si="238"/>
        <v>0</v>
      </c>
      <c r="AD442" s="74">
        <f t="shared" si="239"/>
        <v>0</v>
      </c>
      <c r="AE442" s="74">
        <f t="shared" si="240"/>
        <v>0</v>
      </c>
      <c r="AF442" s="74">
        <f t="shared" si="241"/>
        <v>0</v>
      </c>
      <c r="AG442" s="74">
        <f t="shared" si="242"/>
        <v>0</v>
      </c>
      <c r="AH442" s="6" t="s">
        <v>71</v>
      </c>
    </row>
    <row r="443" spans="1:34">
      <c r="A443" s="159" t="s">
        <v>2121</v>
      </c>
      <c r="B443" s="155" t="s">
        <v>2122</v>
      </c>
      <c r="C443" s="160">
        <v>0</v>
      </c>
      <c r="D443" s="160">
        <v>0</v>
      </c>
      <c r="E443" s="160">
        <v>0</v>
      </c>
      <c r="F443" s="160">
        <v>0</v>
      </c>
      <c r="G443" s="160">
        <v>0</v>
      </c>
      <c r="H443" s="160">
        <v>0</v>
      </c>
      <c r="I443" s="160">
        <v>0</v>
      </c>
      <c r="J443" s="160">
        <v>0</v>
      </c>
      <c r="K443" s="160">
        <v>0</v>
      </c>
      <c r="L443" s="160">
        <v>169</v>
      </c>
      <c r="M443" s="160">
        <v>0</v>
      </c>
      <c r="N443" s="160">
        <v>0</v>
      </c>
      <c r="O443" s="160">
        <v>169</v>
      </c>
      <c r="Q443" s="73">
        <v>5</v>
      </c>
      <c r="R443" s="20" t="s">
        <v>1156</v>
      </c>
      <c r="S443" s="20" t="s">
        <v>1210</v>
      </c>
      <c r="U443" s="74">
        <f t="shared" si="230"/>
        <v>0</v>
      </c>
      <c r="V443" s="74">
        <f t="shared" si="231"/>
        <v>0</v>
      </c>
      <c r="W443" s="74">
        <f t="shared" si="232"/>
        <v>0</v>
      </c>
      <c r="X443" s="74">
        <f t="shared" si="233"/>
        <v>0</v>
      </c>
      <c r="Y443" s="74">
        <f t="shared" si="234"/>
        <v>0</v>
      </c>
      <c r="Z443" s="74">
        <f t="shared" si="235"/>
        <v>0</v>
      </c>
      <c r="AA443" s="74">
        <f t="shared" si="236"/>
        <v>0</v>
      </c>
      <c r="AB443" s="74">
        <f t="shared" si="237"/>
        <v>0</v>
      </c>
      <c r="AC443" s="74">
        <f t="shared" si="238"/>
        <v>0</v>
      </c>
      <c r="AD443" s="74">
        <f t="shared" si="239"/>
        <v>-169</v>
      </c>
      <c r="AE443" s="74">
        <f t="shared" si="240"/>
        <v>0</v>
      </c>
      <c r="AF443" s="74">
        <f t="shared" si="241"/>
        <v>0</v>
      </c>
      <c r="AG443" s="74">
        <f t="shared" si="242"/>
        <v>-169</v>
      </c>
      <c r="AH443" s="6" t="s">
        <v>71</v>
      </c>
    </row>
    <row r="444" spans="1:34">
      <c r="A444" s="159" t="s">
        <v>2123</v>
      </c>
      <c r="B444" s="155" t="s">
        <v>2124</v>
      </c>
      <c r="C444" s="160">
        <v>0</v>
      </c>
      <c r="D444" s="160">
        <v>0</v>
      </c>
      <c r="E444" s="160">
        <v>0</v>
      </c>
      <c r="F444" s="160">
        <v>0</v>
      </c>
      <c r="G444" s="160">
        <v>0</v>
      </c>
      <c r="H444" s="160">
        <v>0</v>
      </c>
      <c r="I444" s="160">
        <v>0</v>
      </c>
      <c r="J444" s="160">
        <v>0</v>
      </c>
      <c r="K444" s="160">
        <v>0</v>
      </c>
      <c r="L444" s="160">
        <v>0</v>
      </c>
      <c r="M444" s="160">
        <v>0</v>
      </c>
      <c r="N444" s="160">
        <v>0</v>
      </c>
      <c r="O444" s="160">
        <v>0</v>
      </c>
      <c r="Q444" s="73">
        <v>5</v>
      </c>
      <c r="R444" s="20" t="s">
        <v>1156</v>
      </c>
      <c r="S444" s="20" t="s">
        <v>1210</v>
      </c>
      <c r="U444" s="74">
        <f t="shared" si="230"/>
        <v>0</v>
      </c>
      <c r="V444" s="74">
        <f t="shared" si="231"/>
        <v>0</v>
      </c>
      <c r="W444" s="74">
        <f t="shared" si="232"/>
        <v>0</v>
      </c>
      <c r="X444" s="74">
        <f t="shared" si="233"/>
        <v>0</v>
      </c>
      <c r="Y444" s="74">
        <f t="shared" si="234"/>
        <v>0</v>
      </c>
      <c r="Z444" s="74">
        <f t="shared" si="235"/>
        <v>0</v>
      </c>
      <c r="AA444" s="74">
        <f t="shared" si="236"/>
        <v>0</v>
      </c>
      <c r="AB444" s="74">
        <f t="shared" si="237"/>
        <v>0</v>
      </c>
      <c r="AC444" s="74">
        <f t="shared" si="238"/>
        <v>0</v>
      </c>
      <c r="AD444" s="74">
        <f t="shared" si="239"/>
        <v>0</v>
      </c>
      <c r="AE444" s="74">
        <f t="shared" si="240"/>
        <v>0</v>
      </c>
      <c r="AF444" s="74">
        <f t="shared" si="241"/>
        <v>0</v>
      </c>
      <c r="AG444" s="74">
        <f t="shared" si="242"/>
        <v>0</v>
      </c>
      <c r="AH444" s="6" t="s">
        <v>71</v>
      </c>
    </row>
    <row r="445" spans="1:34">
      <c r="A445" s="159" t="s">
        <v>2125</v>
      </c>
      <c r="B445" s="155" t="s">
        <v>2126</v>
      </c>
      <c r="C445" s="160">
        <v>0</v>
      </c>
      <c r="D445" s="160">
        <v>0</v>
      </c>
      <c r="E445" s="160">
        <v>0</v>
      </c>
      <c r="F445" s="160">
        <v>0</v>
      </c>
      <c r="G445" s="160">
        <v>0</v>
      </c>
      <c r="H445" s="160">
        <v>0</v>
      </c>
      <c r="I445" s="160">
        <v>0</v>
      </c>
      <c r="J445" s="160">
        <v>0</v>
      </c>
      <c r="K445" s="160">
        <v>0</v>
      </c>
      <c r="L445" s="160">
        <v>0</v>
      </c>
      <c r="M445" s="160">
        <v>605</v>
      </c>
      <c r="N445" s="160">
        <v>0</v>
      </c>
      <c r="O445" s="160">
        <v>605</v>
      </c>
      <c r="Q445" s="73">
        <v>5</v>
      </c>
      <c r="R445" s="20" t="s">
        <v>1156</v>
      </c>
      <c r="S445" s="20" t="s">
        <v>1210</v>
      </c>
      <c r="U445" s="74">
        <f t="shared" si="230"/>
        <v>0</v>
      </c>
      <c r="V445" s="74">
        <f t="shared" si="231"/>
        <v>0</v>
      </c>
      <c r="W445" s="74">
        <f t="shared" si="232"/>
        <v>0</v>
      </c>
      <c r="X445" s="74">
        <f t="shared" si="233"/>
        <v>0</v>
      </c>
      <c r="Y445" s="74">
        <f t="shared" si="234"/>
        <v>0</v>
      </c>
      <c r="Z445" s="74">
        <f t="shared" si="235"/>
        <v>0</v>
      </c>
      <c r="AA445" s="74">
        <f t="shared" si="236"/>
        <v>0</v>
      </c>
      <c r="AB445" s="74">
        <f t="shared" si="237"/>
        <v>0</v>
      </c>
      <c r="AC445" s="74">
        <f t="shared" si="238"/>
        <v>0</v>
      </c>
      <c r="AD445" s="74">
        <f t="shared" si="239"/>
        <v>0</v>
      </c>
      <c r="AE445" s="74">
        <f t="shared" si="240"/>
        <v>-605</v>
      </c>
      <c r="AF445" s="74">
        <f t="shared" si="241"/>
        <v>0</v>
      </c>
      <c r="AG445" s="74">
        <f t="shared" si="242"/>
        <v>-605</v>
      </c>
      <c r="AH445" s="6" t="s">
        <v>71</v>
      </c>
    </row>
    <row r="446" spans="1:34">
      <c r="A446" s="159" t="s">
        <v>2127</v>
      </c>
      <c r="B446" s="155" t="s">
        <v>2128</v>
      </c>
      <c r="C446" s="160">
        <v>0</v>
      </c>
      <c r="D446" s="160">
        <v>0</v>
      </c>
      <c r="E446" s="160">
        <v>0</v>
      </c>
      <c r="F446" s="160">
        <v>0</v>
      </c>
      <c r="G446" s="160">
        <v>0</v>
      </c>
      <c r="H446" s="160">
        <v>0</v>
      </c>
      <c r="I446" s="160">
        <v>0</v>
      </c>
      <c r="J446" s="160">
        <v>0</v>
      </c>
      <c r="K446" s="160">
        <v>0</v>
      </c>
      <c r="L446" s="160">
        <v>0</v>
      </c>
      <c r="M446" s="160">
        <v>0</v>
      </c>
      <c r="N446" s="160">
        <v>0</v>
      </c>
      <c r="O446" s="160">
        <v>0</v>
      </c>
      <c r="Q446" s="73">
        <v>5</v>
      </c>
      <c r="R446" s="20" t="s">
        <v>1156</v>
      </c>
      <c r="S446" s="20" t="s">
        <v>1210</v>
      </c>
      <c r="U446" s="74">
        <f t="shared" si="230"/>
        <v>0</v>
      </c>
      <c r="V446" s="74">
        <f t="shared" si="231"/>
        <v>0</v>
      </c>
      <c r="W446" s="74">
        <f t="shared" si="232"/>
        <v>0</v>
      </c>
      <c r="X446" s="74">
        <f t="shared" si="233"/>
        <v>0</v>
      </c>
      <c r="Y446" s="74">
        <f t="shared" si="234"/>
        <v>0</v>
      </c>
      <c r="Z446" s="74">
        <f t="shared" si="235"/>
        <v>0</v>
      </c>
      <c r="AA446" s="74">
        <f t="shared" si="236"/>
        <v>0</v>
      </c>
      <c r="AB446" s="74">
        <f t="shared" si="237"/>
        <v>0</v>
      </c>
      <c r="AC446" s="74">
        <f t="shared" si="238"/>
        <v>0</v>
      </c>
      <c r="AD446" s="74">
        <f t="shared" si="239"/>
        <v>0</v>
      </c>
      <c r="AE446" s="74">
        <f t="shared" si="240"/>
        <v>0</v>
      </c>
      <c r="AF446" s="74">
        <f t="shared" si="241"/>
        <v>0</v>
      </c>
      <c r="AG446" s="74">
        <f t="shared" si="242"/>
        <v>0</v>
      </c>
      <c r="AH446" s="6" t="s">
        <v>71</v>
      </c>
    </row>
    <row r="447" spans="1:34">
      <c r="A447" s="159" t="s">
        <v>2129</v>
      </c>
      <c r="B447" s="155" t="s">
        <v>2130</v>
      </c>
      <c r="C447" s="160">
        <v>0</v>
      </c>
      <c r="D447" s="160">
        <v>0</v>
      </c>
      <c r="E447" s="160">
        <v>0</v>
      </c>
      <c r="F447" s="160">
        <v>0</v>
      </c>
      <c r="G447" s="160">
        <v>0</v>
      </c>
      <c r="H447" s="160">
        <v>0</v>
      </c>
      <c r="I447" s="160">
        <v>0</v>
      </c>
      <c r="J447" s="160">
        <v>0</v>
      </c>
      <c r="K447" s="160">
        <v>0</v>
      </c>
      <c r="L447" s="160">
        <v>0</v>
      </c>
      <c r="M447" s="160">
        <v>0</v>
      </c>
      <c r="N447" s="160">
        <v>0</v>
      </c>
      <c r="O447" s="160">
        <v>0</v>
      </c>
      <c r="Q447" s="73">
        <v>5</v>
      </c>
      <c r="R447" s="20" t="s">
        <v>1156</v>
      </c>
      <c r="S447" s="20" t="s">
        <v>1210</v>
      </c>
      <c r="U447" s="74">
        <f t="shared" si="230"/>
        <v>0</v>
      </c>
      <c r="V447" s="74">
        <f t="shared" si="231"/>
        <v>0</v>
      </c>
      <c r="W447" s="74">
        <f t="shared" si="232"/>
        <v>0</v>
      </c>
      <c r="X447" s="74">
        <f t="shared" si="233"/>
        <v>0</v>
      </c>
      <c r="Y447" s="74">
        <f t="shared" si="234"/>
        <v>0</v>
      </c>
      <c r="Z447" s="74">
        <f t="shared" si="235"/>
        <v>0</v>
      </c>
      <c r="AA447" s="74">
        <f t="shared" si="236"/>
        <v>0</v>
      </c>
      <c r="AB447" s="74">
        <f t="shared" si="237"/>
        <v>0</v>
      </c>
      <c r="AC447" s="74">
        <f t="shared" si="238"/>
        <v>0</v>
      </c>
      <c r="AD447" s="74">
        <f t="shared" si="239"/>
        <v>0</v>
      </c>
      <c r="AE447" s="74">
        <f t="shared" si="240"/>
        <v>0</v>
      </c>
      <c r="AF447" s="74">
        <f t="shared" si="241"/>
        <v>0</v>
      </c>
      <c r="AG447" s="74">
        <f t="shared" si="242"/>
        <v>0</v>
      </c>
      <c r="AH447" s="6" t="s">
        <v>71</v>
      </c>
    </row>
    <row r="448" spans="1:34">
      <c r="A448" s="159" t="s">
        <v>2131</v>
      </c>
      <c r="B448" s="155" t="s">
        <v>2132</v>
      </c>
      <c r="C448" s="160">
        <v>0</v>
      </c>
      <c r="D448" s="160">
        <v>0</v>
      </c>
      <c r="E448" s="160">
        <v>0</v>
      </c>
      <c r="F448" s="160">
        <v>0</v>
      </c>
      <c r="G448" s="160">
        <v>0</v>
      </c>
      <c r="H448" s="160">
        <v>0</v>
      </c>
      <c r="I448" s="160">
        <v>0</v>
      </c>
      <c r="J448" s="160">
        <v>0</v>
      </c>
      <c r="K448" s="160">
        <v>0</v>
      </c>
      <c r="L448" s="160">
        <v>0</v>
      </c>
      <c r="M448" s="160">
        <v>0</v>
      </c>
      <c r="N448" s="160">
        <v>0</v>
      </c>
      <c r="O448" s="160">
        <v>0</v>
      </c>
      <c r="Q448" s="73">
        <v>5</v>
      </c>
      <c r="R448" s="20" t="s">
        <v>1156</v>
      </c>
      <c r="S448" s="20" t="s">
        <v>1210</v>
      </c>
      <c r="U448" s="74">
        <f t="shared" si="230"/>
        <v>0</v>
      </c>
      <c r="V448" s="74">
        <f t="shared" si="231"/>
        <v>0</v>
      </c>
      <c r="W448" s="74">
        <f t="shared" si="232"/>
        <v>0</v>
      </c>
      <c r="X448" s="74">
        <f t="shared" si="233"/>
        <v>0</v>
      </c>
      <c r="Y448" s="74">
        <f t="shared" si="234"/>
        <v>0</v>
      </c>
      <c r="Z448" s="74">
        <f t="shared" si="235"/>
        <v>0</v>
      </c>
      <c r="AA448" s="74">
        <f t="shared" si="236"/>
        <v>0</v>
      </c>
      <c r="AB448" s="74">
        <f t="shared" si="237"/>
        <v>0</v>
      </c>
      <c r="AC448" s="74">
        <f t="shared" si="238"/>
        <v>0</v>
      </c>
      <c r="AD448" s="74">
        <f t="shared" si="239"/>
        <v>0</v>
      </c>
      <c r="AE448" s="74">
        <f t="shared" si="240"/>
        <v>0</v>
      </c>
      <c r="AF448" s="74">
        <f t="shared" si="241"/>
        <v>0</v>
      </c>
      <c r="AG448" s="74">
        <f t="shared" si="242"/>
        <v>0</v>
      </c>
      <c r="AH448" s="6" t="s">
        <v>71</v>
      </c>
    </row>
    <row r="449" spans="1:34">
      <c r="A449" s="159" t="s">
        <v>2133</v>
      </c>
      <c r="B449" s="155" t="s">
        <v>2134</v>
      </c>
      <c r="C449" s="160">
        <v>0</v>
      </c>
      <c r="D449" s="160">
        <v>0</v>
      </c>
      <c r="E449" s="160">
        <v>0</v>
      </c>
      <c r="F449" s="160">
        <v>0</v>
      </c>
      <c r="G449" s="160">
        <v>0</v>
      </c>
      <c r="H449" s="160">
        <v>0</v>
      </c>
      <c r="I449" s="160">
        <v>0</v>
      </c>
      <c r="J449" s="160">
        <v>0</v>
      </c>
      <c r="K449" s="160">
        <v>0</v>
      </c>
      <c r="L449" s="160">
        <v>0</v>
      </c>
      <c r="M449" s="160">
        <v>995.85</v>
      </c>
      <c r="N449" s="160">
        <v>0</v>
      </c>
      <c r="O449" s="160">
        <v>995.85</v>
      </c>
      <c r="Q449" s="73">
        <v>5</v>
      </c>
      <c r="R449" s="20" t="s">
        <v>1156</v>
      </c>
      <c r="S449" s="20" t="s">
        <v>1210</v>
      </c>
      <c r="U449" s="74">
        <f t="shared" si="230"/>
        <v>0</v>
      </c>
      <c r="V449" s="74">
        <f t="shared" si="231"/>
        <v>0</v>
      </c>
      <c r="W449" s="74">
        <f t="shared" si="232"/>
        <v>0</v>
      </c>
      <c r="X449" s="74">
        <f t="shared" si="233"/>
        <v>0</v>
      </c>
      <c r="Y449" s="74">
        <f t="shared" si="234"/>
        <v>0</v>
      </c>
      <c r="Z449" s="74">
        <f t="shared" si="235"/>
        <v>0</v>
      </c>
      <c r="AA449" s="74">
        <f t="shared" si="236"/>
        <v>0</v>
      </c>
      <c r="AB449" s="74">
        <f t="shared" si="237"/>
        <v>0</v>
      </c>
      <c r="AC449" s="74">
        <f t="shared" si="238"/>
        <v>0</v>
      </c>
      <c r="AD449" s="74">
        <f t="shared" si="239"/>
        <v>0</v>
      </c>
      <c r="AE449" s="74">
        <f t="shared" si="240"/>
        <v>-995.85</v>
      </c>
      <c r="AF449" s="74">
        <f t="shared" si="241"/>
        <v>0</v>
      </c>
      <c r="AG449" s="74">
        <f t="shared" si="242"/>
        <v>-995.85</v>
      </c>
      <c r="AH449" s="6" t="s">
        <v>71</v>
      </c>
    </row>
    <row r="450" spans="1:34">
      <c r="A450" s="159" t="s">
        <v>2135</v>
      </c>
      <c r="B450" s="155" t="s">
        <v>2136</v>
      </c>
      <c r="C450" s="160">
        <v>0</v>
      </c>
      <c r="D450" s="160">
        <v>0</v>
      </c>
      <c r="E450" s="160">
        <v>0</v>
      </c>
      <c r="F450" s="160">
        <v>0</v>
      </c>
      <c r="G450" s="160">
        <v>0</v>
      </c>
      <c r="H450" s="160">
        <v>0</v>
      </c>
      <c r="I450" s="160">
        <v>0</v>
      </c>
      <c r="J450" s="160">
        <v>0</v>
      </c>
      <c r="K450" s="160">
        <v>0</v>
      </c>
      <c r="L450" s="160">
        <v>0</v>
      </c>
      <c r="M450" s="160">
        <v>0</v>
      </c>
      <c r="N450" s="160">
        <v>0</v>
      </c>
      <c r="O450" s="160">
        <v>0</v>
      </c>
      <c r="Q450" s="73">
        <v>5</v>
      </c>
      <c r="R450" s="20" t="s">
        <v>1156</v>
      </c>
      <c r="S450" s="20" t="s">
        <v>1210</v>
      </c>
      <c r="U450" s="74">
        <f t="shared" si="230"/>
        <v>0</v>
      </c>
      <c r="V450" s="74">
        <f t="shared" si="231"/>
        <v>0</v>
      </c>
      <c r="W450" s="74">
        <f t="shared" si="232"/>
        <v>0</v>
      </c>
      <c r="X450" s="74">
        <f t="shared" si="233"/>
        <v>0</v>
      </c>
      <c r="Y450" s="74">
        <f t="shared" si="234"/>
        <v>0</v>
      </c>
      <c r="Z450" s="74">
        <f t="shared" si="235"/>
        <v>0</v>
      </c>
      <c r="AA450" s="74">
        <f t="shared" si="236"/>
        <v>0</v>
      </c>
      <c r="AB450" s="74">
        <f t="shared" si="237"/>
        <v>0</v>
      </c>
      <c r="AC450" s="74">
        <f t="shared" si="238"/>
        <v>0</v>
      </c>
      <c r="AD450" s="74">
        <f t="shared" si="239"/>
        <v>0</v>
      </c>
      <c r="AE450" s="74">
        <f t="shared" si="240"/>
        <v>0</v>
      </c>
      <c r="AF450" s="74">
        <f t="shared" si="241"/>
        <v>0</v>
      </c>
      <c r="AG450" s="74">
        <f t="shared" si="242"/>
        <v>0</v>
      </c>
      <c r="AH450" s="6" t="s">
        <v>71</v>
      </c>
    </row>
    <row r="451" spans="1:34">
      <c r="A451" s="159" t="s">
        <v>2137</v>
      </c>
      <c r="B451" s="155" t="s">
        <v>2138</v>
      </c>
      <c r="C451" s="160">
        <v>0</v>
      </c>
      <c r="D451" s="160">
        <v>0</v>
      </c>
      <c r="E451" s="160">
        <v>0</v>
      </c>
      <c r="F451" s="160">
        <v>0</v>
      </c>
      <c r="G451" s="160">
        <v>0</v>
      </c>
      <c r="H451" s="160">
        <v>0</v>
      </c>
      <c r="I451" s="160">
        <v>0</v>
      </c>
      <c r="J451" s="160">
        <v>0</v>
      </c>
      <c r="K451" s="160">
        <v>0</v>
      </c>
      <c r="L451" s="160">
        <v>0</v>
      </c>
      <c r="M451" s="160">
        <v>0</v>
      </c>
      <c r="N451" s="160">
        <v>2143</v>
      </c>
      <c r="O451" s="160">
        <v>2143</v>
      </c>
      <c r="Q451" s="73">
        <v>5</v>
      </c>
      <c r="R451" s="20" t="s">
        <v>1156</v>
      </c>
      <c r="S451" s="20" t="s">
        <v>1210</v>
      </c>
      <c r="U451" s="74">
        <f t="shared" si="230"/>
        <v>0</v>
      </c>
      <c r="V451" s="74">
        <f t="shared" si="231"/>
        <v>0</v>
      </c>
      <c r="W451" s="74">
        <f t="shared" si="232"/>
        <v>0</v>
      </c>
      <c r="X451" s="74">
        <f t="shared" si="233"/>
        <v>0</v>
      </c>
      <c r="Y451" s="74">
        <f t="shared" si="234"/>
        <v>0</v>
      </c>
      <c r="Z451" s="74">
        <f t="shared" si="235"/>
        <v>0</v>
      </c>
      <c r="AA451" s="74">
        <f t="shared" si="236"/>
        <v>0</v>
      </c>
      <c r="AB451" s="74">
        <f t="shared" si="237"/>
        <v>0</v>
      </c>
      <c r="AC451" s="74">
        <f t="shared" si="238"/>
        <v>0</v>
      </c>
      <c r="AD451" s="74">
        <f t="shared" si="239"/>
        <v>0</v>
      </c>
      <c r="AE451" s="74">
        <f t="shared" si="240"/>
        <v>0</v>
      </c>
      <c r="AF451" s="74">
        <f t="shared" si="241"/>
        <v>-2143</v>
      </c>
      <c r="AG451" s="74">
        <f t="shared" si="242"/>
        <v>-2143</v>
      </c>
      <c r="AH451" s="6" t="s">
        <v>71</v>
      </c>
    </row>
    <row r="452" spans="1:34">
      <c r="A452" s="159" t="s">
        <v>2139</v>
      </c>
      <c r="B452" s="155" t="s">
        <v>2140</v>
      </c>
      <c r="C452" s="160">
        <v>0</v>
      </c>
      <c r="D452" s="160">
        <v>0</v>
      </c>
      <c r="E452" s="160">
        <v>0</v>
      </c>
      <c r="F452" s="160">
        <v>0</v>
      </c>
      <c r="G452" s="160">
        <v>0</v>
      </c>
      <c r="H452" s="160">
        <v>0</v>
      </c>
      <c r="I452" s="160">
        <v>0</v>
      </c>
      <c r="J452" s="160">
        <v>0</v>
      </c>
      <c r="K452" s="160">
        <v>0</v>
      </c>
      <c r="L452" s="160">
        <v>0</v>
      </c>
      <c r="M452" s="160">
        <v>0</v>
      </c>
      <c r="N452" s="160">
        <v>0</v>
      </c>
      <c r="O452" s="160">
        <v>0</v>
      </c>
      <c r="Q452" s="73">
        <v>5</v>
      </c>
      <c r="R452" s="20" t="s">
        <v>1156</v>
      </c>
      <c r="S452" s="20" t="s">
        <v>1210</v>
      </c>
      <c r="U452" s="74">
        <f t="shared" si="230"/>
        <v>0</v>
      </c>
      <c r="V452" s="74">
        <f t="shared" si="231"/>
        <v>0</v>
      </c>
      <c r="W452" s="74">
        <f t="shared" si="232"/>
        <v>0</v>
      </c>
      <c r="X452" s="74">
        <f t="shared" si="233"/>
        <v>0</v>
      </c>
      <c r="Y452" s="74">
        <f t="shared" si="234"/>
        <v>0</v>
      </c>
      <c r="Z452" s="74">
        <f t="shared" si="235"/>
        <v>0</v>
      </c>
      <c r="AA452" s="74">
        <f t="shared" si="236"/>
        <v>0</v>
      </c>
      <c r="AB452" s="74">
        <f t="shared" si="237"/>
        <v>0</v>
      </c>
      <c r="AC452" s="74">
        <f t="shared" si="238"/>
        <v>0</v>
      </c>
      <c r="AD452" s="74">
        <f t="shared" si="239"/>
        <v>0</v>
      </c>
      <c r="AE452" s="74">
        <f t="shared" si="240"/>
        <v>0</v>
      </c>
      <c r="AF452" s="74">
        <f t="shared" si="241"/>
        <v>0</v>
      </c>
      <c r="AG452" s="74">
        <f t="shared" si="242"/>
        <v>0</v>
      </c>
      <c r="AH452" s="6" t="s">
        <v>71</v>
      </c>
    </row>
    <row r="453" spans="1:34">
      <c r="A453" s="159" t="s">
        <v>2141</v>
      </c>
      <c r="B453" s="155" t="s">
        <v>2142</v>
      </c>
      <c r="C453" s="160">
        <v>0</v>
      </c>
      <c r="D453" s="160">
        <v>0</v>
      </c>
      <c r="E453" s="160">
        <v>0</v>
      </c>
      <c r="F453" s="160">
        <v>0</v>
      </c>
      <c r="G453" s="160">
        <v>0</v>
      </c>
      <c r="H453" s="160">
        <v>0</v>
      </c>
      <c r="I453" s="160">
        <v>0</v>
      </c>
      <c r="J453" s="160">
        <v>0</v>
      </c>
      <c r="K453" s="160">
        <v>0</v>
      </c>
      <c r="L453" s="160">
        <v>0</v>
      </c>
      <c r="M453" s="160">
        <v>0</v>
      </c>
      <c r="N453" s="160">
        <v>0</v>
      </c>
      <c r="O453" s="160">
        <v>0</v>
      </c>
      <c r="Q453" s="73">
        <v>5</v>
      </c>
      <c r="R453" s="20" t="s">
        <v>1156</v>
      </c>
      <c r="S453" s="20" t="s">
        <v>1210</v>
      </c>
      <c r="U453" s="74">
        <f t="shared" si="230"/>
        <v>0</v>
      </c>
      <c r="V453" s="74">
        <f t="shared" si="231"/>
        <v>0</v>
      </c>
      <c r="W453" s="74">
        <f t="shared" si="232"/>
        <v>0</v>
      </c>
      <c r="X453" s="74">
        <f t="shared" si="233"/>
        <v>0</v>
      </c>
      <c r="Y453" s="74">
        <f t="shared" si="234"/>
        <v>0</v>
      </c>
      <c r="Z453" s="74">
        <f t="shared" si="235"/>
        <v>0</v>
      </c>
      <c r="AA453" s="74">
        <f t="shared" si="236"/>
        <v>0</v>
      </c>
      <c r="AB453" s="74">
        <f t="shared" si="237"/>
        <v>0</v>
      </c>
      <c r="AC453" s="74">
        <f t="shared" si="238"/>
        <v>0</v>
      </c>
      <c r="AD453" s="74">
        <f t="shared" si="239"/>
        <v>0</v>
      </c>
      <c r="AE453" s="74">
        <f t="shared" si="240"/>
        <v>0</v>
      </c>
      <c r="AF453" s="74">
        <f t="shared" si="241"/>
        <v>0</v>
      </c>
      <c r="AG453" s="74">
        <f t="shared" si="242"/>
        <v>0</v>
      </c>
      <c r="AH453" s="6" t="s">
        <v>71</v>
      </c>
    </row>
    <row r="454" spans="1:34">
      <c r="A454" s="159" t="s">
        <v>2143</v>
      </c>
      <c r="B454" s="155" t="s">
        <v>2144</v>
      </c>
      <c r="C454" s="160">
        <v>0</v>
      </c>
      <c r="D454" s="160">
        <v>0</v>
      </c>
      <c r="E454" s="160">
        <v>0</v>
      </c>
      <c r="F454" s="160">
        <v>0</v>
      </c>
      <c r="G454" s="160">
        <v>0</v>
      </c>
      <c r="H454" s="160">
        <v>0</v>
      </c>
      <c r="I454" s="160">
        <v>0</v>
      </c>
      <c r="J454" s="160">
        <v>0</v>
      </c>
      <c r="K454" s="160">
        <v>0</v>
      </c>
      <c r="L454" s="160">
        <v>0</v>
      </c>
      <c r="M454" s="160">
        <v>0</v>
      </c>
      <c r="N454" s="160">
        <v>0</v>
      </c>
      <c r="O454" s="160">
        <v>0</v>
      </c>
      <c r="Q454" s="73">
        <v>5</v>
      </c>
      <c r="R454" s="20" t="s">
        <v>1156</v>
      </c>
      <c r="S454" s="20" t="s">
        <v>1210</v>
      </c>
      <c r="U454" s="74">
        <f t="shared" si="230"/>
        <v>0</v>
      </c>
      <c r="V454" s="74">
        <f t="shared" si="231"/>
        <v>0</v>
      </c>
      <c r="W454" s="74">
        <f t="shared" si="232"/>
        <v>0</v>
      </c>
      <c r="X454" s="74">
        <f t="shared" si="233"/>
        <v>0</v>
      </c>
      <c r="Y454" s="74">
        <f t="shared" si="234"/>
        <v>0</v>
      </c>
      <c r="Z454" s="74">
        <f t="shared" si="235"/>
        <v>0</v>
      </c>
      <c r="AA454" s="74">
        <f t="shared" si="236"/>
        <v>0</v>
      </c>
      <c r="AB454" s="74">
        <f t="shared" si="237"/>
        <v>0</v>
      </c>
      <c r="AC454" s="74">
        <f t="shared" si="238"/>
        <v>0</v>
      </c>
      <c r="AD454" s="74">
        <f t="shared" si="239"/>
        <v>0</v>
      </c>
      <c r="AE454" s="74">
        <f t="shared" si="240"/>
        <v>0</v>
      </c>
      <c r="AF454" s="74">
        <f t="shared" si="241"/>
        <v>0</v>
      </c>
      <c r="AG454" s="74">
        <f t="shared" si="242"/>
        <v>0</v>
      </c>
      <c r="AH454" s="6" t="s">
        <v>71</v>
      </c>
    </row>
    <row r="455" spans="1:34">
      <c r="A455" s="159" t="s">
        <v>2145</v>
      </c>
      <c r="B455" s="155" t="s">
        <v>2146</v>
      </c>
      <c r="C455" s="160">
        <v>0</v>
      </c>
      <c r="D455" s="160">
        <v>0</v>
      </c>
      <c r="E455" s="160">
        <v>0</v>
      </c>
      <c r="F455" s="160">
        <v>0</v>
      </c>
      <c r="G455" s="160">
        <v>0</v>
      </c>
      <c r="H455" s="160">
        <v>0</v>
      </c>
      <c r="I455" s="160">
        <v>0</v>
      </c>
      <c r="J455" s="160">
        <v>0</v>
      </c>
      <c r="K455" s="160">
        <v>0</v>
      </c>
      <c r="L455" s="160">
        <v>0</v>
      </c>
      <c r="M455" s="160">
        <v>4647</v>
      </c>
      <c r="N455" s="160">
        <v>0</v>
      </c>
      <c r="O455" s="160">
        <v>4647</v>
      </c>
      <c r="Q455" s="73">
        <v>5</v>
      </c>
      <c r="R455" s="20" t="s">
        <v>1156</v>
      </c>
      <c r="S455" s="20" t="s">
        <v>1210</v>
      </c>
      <c r="U455" s="74">
        <f t="shared" si="230"/>
        <v>0</v>
      </c>
      <c r="V455" s="74">
        <f t="shared" si="231"/>
        <v>0</v>
      </c>
      <c r="W455" s="74">
        <f t="shared" si="232"/>
        <v>0</v>
      </c>
      <c r="X455" s="74">
        <f t="shared" si="233"/>
        <v>0</v>
      </c>
      <c r="Y455" s="74">
        <f t="shared" si="234"/>
        <v>0</v>
      </c>
      <c r="Z455" s="74">
        <f t="shared" si="235"/>
        <v>0</v>
      </c>
      <c r="AA455" s="74">
        <f t="shared" si="236"/>
        <v>0</v>
      </c>
      <c r="AB455" s="74">
        <f t="shared" si="237"/>
        <v>0</v>
      </c>
      <c r="AC455" s="74">
        <f t="shared" si="238"/>
        <v>0</v>
      </c>
      <c r="AD455" s="74">
        <f t="shared" si="239"/>
        <v>0</v>
      </c>
      <c r="AE455" s="74">
        <f t="shared" si="240"/>
        <v>-4647</v>
      </c>
      <c r="AF455" s="74">
        <f t="shared" si="241"/>
        <v>0</v>
      </c>
      <c r="AG455" s="74">
        <f t="shared" si="242"/>
        <v>-4647</v>
      </c>
      <c r="AH455" s="6" t="s">
        <v>71</v>
      </c>
    </row>
    <row r="456" spans="1:34">
      <c r="A456" s="159" t="s">
        <v>2147</v>
      </c>
      <c r="B456" s="155" t="s">
        <v>2148</v>
      </c>
      <c r="C456" s="160">
        <v>0</v>
      </c>
      <c r="D456" s="160">
        <v>0</v>
      </c>
      <c r="E456" s="160">
        <v>0</v>
      </c>
      <c r="F456" s="160">
        <v>0</v>
      </c>
      <c r="G456" s="160">
        <v>0</v>
      </c>
      <c r="H456" s="160">
        <v>0</v>
      </c>
      <c r="I456" s="160">
        <v>0</v>
      </c>
      <c r="J456" s="160">
        <v>0</v>
      </c>
      <c r="K456" s="160">
        <v>0</v>
      </c>
      <c r="L456" s="160">
        <v>0</v>
      </c>
      <c r="M456" s="160">
        <v>0</v>
      </c>
      <c r="N456" s="160">
        <v>0</v>
      </c>
      <c r="O456" s="160">
        <v>0</v>
      </c>
      <c r="Q456" s="73">
        <v>5</v>
      </c>
      <c r="R456" s="20" t="s">
        <v>1156</v>
      </c>
      <c r="S456" s="20" t="s">
        <v>1210</v>
      </c>
      <c r="U456" s="74">
        <f t="shared" si="230"/>
        <v>0</v>
      </c>
      <c r="V456" s="74">
        <f t="shared" si="231"/>
        <v>0</v>
      </c>
      <c r="W456" s="74">
        <f t="shared" si="232"/>
        <v>0</v>
      </c>
      <c r="X456" s="74">
        <f t="shared" si="233"/>
        <v>0</v>
      </c>
      <c r="Y456" s="74">
        <f t="shared" si="234"/>
        <v>0</v>
      </c>
      <c r="Z456" s="74">
        <f t="shared" si="235"/>
        <v>0</v>
      </c>
      <c r="AA456" s="74">
        <f t="shared" si="236"/>
        <v>0</v>
      </c>
      <c r="AB456" s="74">
        <f t="shared" si="237"/>
        <v>0</v>
      </c>
      <c r="AC456" s="74">
        <f t="shared" si="238"/>
        <v>0</v>
      </c>
      <c r="AD456" s="74">
        <f t="shared" si="239"/>
        <v>0</v>
      </c>
      <c r="AE456" s="74">
        <f t="shared" si="240"/>
        <v>0</v>
      </c>
      <c r="AF456" s="74">
        <f t="shared" si="241"/>
        <v>0</v>
      </c>
      <c r="AG456" s="74">
        <f t="shared" si="242"/>
        <v>0</v>
      </c>
      <c r="AH456" s="6" t="s">
        <v>71</v>
      </c>
    </row>
    <row r="457" spans="1:34">
      <c r="A457" s="159" t="s">
        <v>2149</v>
      </c>
      <c r="B457" s="155" t="s">
        <v>2150</v>
      </c>
      <c r="C457" s="160">
        <v>0</v>
      </c>
      <c r="D457" s="160">
        <v>0</v>
      </c>
      <c r="E457" s="160">
        <v>0</v>
      </c>
      <c r="F457" s="160">
        <v>0</v>
      </c>
      <c r="G457" s="160">
        <v>0</v>
      </c>
      <c r="H457" s="160">
        <v>0</v>
      </c>
      <c r="I457" s="160">
        <v>0</v>
      </c>
      <c r="J457" s="160">
        <v>0</v>
      </c>
      <c r="K457" s="160">
        <v>0</v>
      </c>
      <c r="L457" s="160">
        <v>0</v>
      </c>
      <c r="M457" s="160">
        <v>0</v>
      </c>
      <c r="N457" s="160">
        <v>0</v>
      </c>
      <c r="O457" s="160">
        <v>0</v>
      </c>
      <c r="Q457" s="73">
        <v>5</v>
      </c>
      <c r="R457" s="20" t="s">
        <v>1156</v>
      </c>
      <c r="S457" s="20" t="s">
        <v>1210</v>
      </c>
      <c r="U457" s="74">
        <f t="shared" si="230"/>
        <v>0</v>
      </c>
      <c r="V457" s="74">
        <f t="shared" si="231"/>
        <v>0</v>
      </c>
      <c r="W457" s="74">
        <f t="shared" si="232"/>
        <v>0</v>
      </c>
      <c r="X457" s="74">
        <f t="shared" si="233"/>
        <v>0</v>
      </c>
      <c r="Y457" s="74">
        <f t="shared" si="234"/>
        <v>0</v>
      </c>
      <c r="Z457" s="74">
        <f t="shared" si="235"/>
        <v>0</v>
      </c>
      <c r="AA457" s="74">
        <f t="shared" si="236"/>
        <v>0</v>
      </c>
      <c r="AB457" s="74">
        <f t="shared" si="237"/>
        <v>0</v>
      </c>
      <c r="AC457" s="74">
        <f t="shared" si="238"/>
        <v>0</v>
      </c>
      <c r="AD457" s="74">
        <f t="shared" si="239"/>
        <v>0</v>
      </c>
      <c r="AE457" s="74">
        <f t="shared" si="240"/>
        <v>0</v>
      </c>
      <c r="AF457" s="74">
        <f t="shared" si="241"/>
        <v>0</v>
      </c>
      <c r="AG457" s="74">
        <f t="shared" si="242"/>
        <v>0</v>
      </c>
      <c r="AH457" s="6" t="s">
        <v>71</v>
      </c>
    </row>
    <row r="458" spans="1:34">
      <c r="A458" s="159" t="s">
        <v>2151</v>
      </c>
      <c r="B458" s="155" t="s">
        <v>2152</v>
      </c>
      <c r="C458" s="160">
        <v>0</v>
      </c>
      <c r="D458" s="160">
        <v>0</v>
      </c>
      <c r="E458" s="160">
        <v>0</v>
      </c>
      <c r="F458" s="160">
        <v>0</v>
      </c>
      <c r="G458" s="160">
        <v>0</v>
      </c>
      <c r="H458" s="160">
        <v>0</v>
      </c>
      <c r="I458" s="160">
        <v>0</v>
      </c>
      <c r="J458" s="160">
        <v>0</v>
      </c>
      <c r="K458" s="160">
        <v>0</v>
      </c>
      <c r="L458" s="160">
        <v>0</v>
      </c>
      <c r="M458" s="160">
        <v>0</v>
      </c>
      <c r="N458" s="160">
        <v>0</v>
      </c>
      <c r="O458" s="160">
        <v>0</v>
      </c>
      <c r="Q458" s="73">
        <v>5</v>
      </c>
      <c r="R458" s="20" t="s">
        <v>1156</v>
      </c>
      <c r="S458" s="20" t="s">
        <v>1210</v>
      </c>
      <c r="U458" s="74">
        <f t="shared" si="230"/>
        <v>0</v>
      </c>
      <c r="V458" s="74">
        <f t="shared" si="231"/>
        <v>0</v>
      </c>
      <c r="W458" s="74">
        <f t="shared" si="232"/>
        <v>0</v>
      </c>
      <c r="X458" s="74">
        <f t="shared" si="233"/>
        <v>0</v>
      </c>
      <c r="Y458" s="74">
        <f t="shared" si="234"/>
        <v>0</v>
      </c>
      <c r="Z458" s="74">
        <f t="shared" si="235"/>
        <v>0</v>
      </c>
      <c r="AA458" s="74">
        <f t="shared" si="236"/>
        <v>0</v>
      </c>
      <c r="AB458" s="74">
        <f t="shared" si="237"/>
        <v>0</v>
      </c>
      <c r="AC458" s="74">
        <f t="shared" si="238"/>
        <v>0</v>
      </c>
      <c r="AD458" s="74">
        <f t="shared" si="239"/>
        <v>0</v>
      </c>
      <c r="AE458" s="74">
        <f t="shared" si="240"/>
        <v>0</v>
      </c>
      <c r="AF458" s="74">
        <f t="shared" si="241"/>
        <v>0</v>
      </c>
      <c r="AG458" s="74">
        <f t="shared" si="242"/>
        <v>0</v>
      </c>
      <c r="AH458" s="6" t="s">
        <v>71</v>
      </c>
    </row>
    <row r="459" spans="1:34">
      <c r="A459" s="159" t="s">
        <v>2153</v>
      </c>
      <c r="B459" s="155" t="s">
        <v>2154</v>
      </c>
      <c r="C459" s="160">
        <v>0</v>
      </c>
      <c r="D459" s="160">
        <v>0</v>
      </c>
      <c r="E459" s="160">
        <v>0</v>
      </c>
      <c r="F459" s="160">
        <v>0</v>
      </c>
      <c r="G459" s="160">
        <v>0</v>
      </c>
      <c r="H459" s="160">
        <v>0</v>
      </c>
      <c r="I459" s="160">
        <v>0</v>
      </c>
      <c r="J459" s="160">
        <v>0</v>
      </c>
      <c r="K459" s="160">
        <v>0</v>
      </c>
      <c r="L459" s="160">
        <v>0</v>
      </c>
      <c r="M459" s="160">
        <v>0</v>
      </c>
      <c r="N459" s="160">
        <v>0</v>
      </c>
      <c r="O459" s="160">
        <v>0</v>
      </c>
      <c r="Q459" s="73">
        <v>5</v>
      </c>
      <c r="R459" s="20" t="s">
        <v>1156</v>
      </c>
      <c r="S459" s="20" t="s">
        <v>1210</v>
      </c>
      <c r="U459" s="74">
        <f t="shared" si="230"/>
        <v>0</v>
      </c>
      <c r="V459" s="74">
        <f t="shared" si="231"/>
        <v>0</v>
      </c>
      <c r="W459" s="74">
        <f t="shared" si="232"/>
        <v>0</v>
      </c>
      <c r="X459" s="74">
        <f t="shared" si="233"/>
        <v>0</v>
      </c>
      <c r="Y459" s="74">
        <f t="shared" si="234"/>
        <v>0</v>
      </c>
      <c r="Z459" s="74">
        <f t="shared" si="235"/>
        <v>0</v>
      </c>
      <c r="AA459" s="74">
        <f t="shared" si="236"/>
        <v>0</v>
      </c>
      <c r="AB459" s="74">
        <f t="shared" si="237"/>
        <v>0</v>
      </c>
      <c r="AC459" s="74">
        <f t="shared" si="238"/>
        <v>0</v>
      </c>
      <c r="AD459" s="74">
        <f t="shared" si="239"/>
        <v>0</v>
      </c>
      <c r="AE459" s="74">
        <f t="shared" si="240"/>
        <v>0</v>
      </c>
      <c r="AF459" s="74">
        <f t="shared" si="241"/>
        <v>0</v>
      </c>
      <c r="AG459" s="74">
        <f t="shared" si="242"/>
        <v>0</v>
      </c>
      <c r="AH459" s="6" t="s">
        <v>71</v>
      </c>
    </row>
    <row r="460" spans="1:34">
      <c r="A460" s="159" t="s">
        <v>2155</v>
      </c>
      <c r="B460" s="155" t="s">
        <v>2156</v>
      </c>
      <c r="C460" s="160">
        <v>0</v>
      </c>
      <c r="D460" s="160">
        <v>0</v>
      </c>
      <c r="E460" s="160">
        <v>0</v>
      </c>
      <c r="F460" s="160">
        <v>0</v>
      </c>
      <c r="G460" s="160">
        <v>0</v>
      </c>
      <c r="H460" s="160">
        <v>0</v>
      </c>
      <c r="I460" s="160">
        <v>0</v>
      </c>
      <c r="J460" s="160">
        <v>0</v>
      </c>
      <c r="K460" s="160">
        <v>0</v>
      </c>
      <c r="L460" s="160">
        <v>0</v>
      </c>
      <c r="M460" s="160">
        <v>0</v>
      </c>
      <c r="N460" s="160">
        <v>0</v>
      </c>
      <c r="O460" s="160">
        <v>0</v>
      </c>
      <c r="Q460" s="73">
        <v>5</v>
      </c>
      <c r="R460" s="20" t="s">
        <v>1156</v>
      </c>
      <c r="S460" s="20" t="s">
        <v>1210</v>
      </c>
      <c r="U460" s="74">
        <f t="shared" si="230"/>
        <v>0</v>
      </c>
      <c r="V460" s="74">
        <f t="shared" si="231"/>
        <v>0</v>
      </c>
      <c r="W460" s="74">
        <f t="shared" si="232"/>
        <v>0</v>
      </c>
      <c r="X460" s="74">
        <f t="shared" si="233"/>
        <v>0</v>
      </c>
      <c r="Y460" s="74">
        <f t="shared" si="234"/>
        <v>0</v>
      </c>
      <c r="Z460" s="74">
        <f t="shared" si="235"/>
        <v>0</v>
      </c>
      <c r="AA460" s="74">
        <f t="shared" si="236"/>
        <v>0</v>
      </c>
      <c r="AB460" s="74">
        <f t="shared" si="237"/>
        <v>0</v>
      </c>
      <c r="AC460" s="74">
        <f t="shared" si="238"/>
        <v>0</v>
      </c>
      <c r="AD460" s="74">
        <f t="shared" si="239"/>
        <v>0</v>
      </c>
      <c r="AE460" s="74">
        <f t="shared" si="240"/>
        <v>0</v>
      </c>
      <c r="AF460" s="74">
        <f t="shared" si="241"/>
        <v>0</v>
      </c>
      <c r="AG460" s="74">
        <f t="shared" si="242"/>
        <v>0</v>
      </c>
      <c r="AH460" s="6" t="s">
        <v>71</v>
      </c>
    </row>
    <row r="461" spans="1:34">
      <c r="A461" s="159" t="s">
        <v>2157</v>
      </c>
      <c r="B461" s="155" t="s">
        <v>2158</v>
      </c>
      <c r="C461" s="160">
        <v>0</v>
      </c>
      <c r="D461" s="160">
        <v>0</v>
      </c>
      <c r="E461" s="160">
        <v>0</v>
      </c>
      <c r="F461" s="160">
        <v>0</v>
      </c>
      <c r="G461" s="160">
        <v>0</v>
      </c>
      <c r="H461" s="160">
        <v>0</v>
      </c>
      <c r="I461" s="160">
        <v>0</v>
      </c>
      <c r="J461" s="160">
        <v>0</v>
      </c>
      <c r="K461" s="160">
        <v>0</v>
      </c>
      <c r="L461" s="160">
        <v>595</v>
      </c>
      <c r="M461" s="160">
        <v>0</v>
      </c>
      <c r="N461" s="160">
        <v>0</v>
      </c>
      <c r="O461" s="160">
        <v>595</v>
      </c>
      <c r="Q461" s="73">
        <v>5</v>
      </c>
      <c r="R461" s="20" t="s">
        <v>1156</v>
      </c>
      <c r="S461" s="20" t="s">
        <v>1210</v>
      </c>
      <c r="U461" s="74">
        <f t="shared" si="230"/>
        <v>0</v>
      </c>
      <c r="V461" s="74">
        <f t="shared" si="231"/>
        <v>0</v>
      </c>
      <c r="W461" s="74">
        <f t="shared" si="232"/>
        <v>0</v>
      </c>
      <c r="X461" s="74">
        <f t="shared" si="233"/>
        <v>0</v>
      </c>
      <c r="Y461" s="74">
        <f t="shared" si="234"/>
        <v>0</v>
      </c>
      <c r="Z461" s="74">
        <f t="shared" si="235"/>
        <v>0</v>
      </c>
      <c r="AA461" s="74">
        <f t="shared" si="236"/>
        <v>0</v>
      </c>
      <c r="AB461" s="74">
        <f t="shared" si="237"/>
        <v>0</v>
      </c>
      <c r="AC461" s="74">
        <f t="shared" si="238"/>
        <v>0</v>
      </c>
      <c r="AD461" s="74">
        <f t="shared" si="239"/>
        <v>-595</v>
      </c>
      <c r="AE461" s="74">
        <f t="shared" si="240"/>
        <v>0</v>
      </c>
      <c r="AF461" s="74">
        <f t="shared" si="241"/>
        <v>0</v>
      </c>
      <c r="AG461" s="74">
        <f t="shared" si="242"/>
        <v>-595</v>
      </c>
      <c r="AH461" s="6" t="s">
        <v>71</v>
      </c>
    </row>
    <row r="462" spans="1:34">
      <c r="A462" s="159" t="s">
        <v>2159</v>
      </c>
      <c r="B462" s="155" t="s">
        <v>2160</v>
      </c>
      <c r="C462" s="160">
        <v>0</v>
      </c>
      <c r="D462" s="160">
        <v>0</v>
      </c>
      <c r="E462" s="160">
        <v>0</v>
      </c>
      <c r="F462" s="160">
        <v>0</v>
      </c>
      <c r="G462" s="160">
        <v>0</v>
      </c>
      <c r="H462" s="160">
        <v>0</v>
      </c>
      <c r="I462" s="160">
        <v>0</v>
      </c>
      <c r="J462" s="160">
        <v>0</v>
      </c>
      <c r="K462" s="160">
        <v>0</v>
      </c>
      <c r="L462" s="160">
        <v>0</v>
      </c>
      <c r="M462" s="160">
        <v>0</v>
      </c>
      <c r="N462" s="160">
        <v>0</v>
      </c>
      <c r="O462" s="160">
        <v>0</v>
      </c>
      <c r="Q462" s="73">
        <v>5</v>
      </c>
      <c r="R462" s="20" t="s">
        <v>1156</v>
      </c>
      <c r="S462" s="20" t="s">
        <v>1210</v>
      </c>
      <c r="U462" s="74">
        <f t="shared" si="230"/>
        <v>0</v>
      </c>
      <c r="V462" s="74">
        <f t="shared" si="231"/>
        <v>0</v>
      </c>
      <c r="W462" s="74">
        <f t="shared" si="232"/>
        <v>0</v>
      </c>
      <c r="X462" s="74">
        <f t="shared" si="233"/>
        <v>0</v>
      </c>
      <c r="Y462" s="74">
        <f t="shared" si="234"/>
        <v>0</v>
      </c>
      <c r="Z462" s="74">
        <f t="shared" si="235"/>
        <v>0</v>
      </c>
      <c r="AA462" s="74">
        <f t="shared" si="236"/>
        <v>0</v>
      </c>
      <c r="AB462" s="74">
        <f t="shared" si="237"/>
        <v>0</v>
      </c>
      <c r="AC462" s="74">
        <f t="shared" si="238"/>
        <v>0</v>
      </c>
      <c r="AD462" s="74">
        <f t="shared" si="239"/>
        <v>0</v>
      </c>
      <c r="AE462" s="74">
        <f t="shared" si="240"/>
        <v>0</v>
      </c>
      <c r="AF462" s="74">
        <f t="shared" si="241"/>
        <v>0</v>
      </c>
      <c r="AG462" s="74">
        <f t="shared" si="242"/>
        <v>0</v>
      </c>
      <c r="AH462" s="6" t="s">
        <v>71</v>
      </c>
    </row>
    <row r="463" spans="1:34">
      <c r="A463" s="159" t="s">
        <v>2161</v>
      </c>
      <c r="B463" s="155" t="s">
        <v>2162</v>
      </c>
      <c r="C463" s="160">
        <v>0</v>
      </c>
      <c r="D463" s="160">
        <v>0</v>
      </c>
      <c r="E463" s="160">
        <v>0</v>
      </c>
      <c r="F463" s="160">
        <v>0</v>
      </c>
      <c r="G463" s="160">
        <v>0</v>
      </c>
      <c r="H463" s="160">
        <v>0</v>
      </c>
      <c r="I463" s="160">
        <v>0</v>
      </c>
      <c r="J463" s="160">
        <v>0</v>
      </c>
      <c r="K463" s="160">
        <v>0</v>
      </c>
      <c r="L463" s="160">
        <v>2550</v>
      </c>
      <c r="M463" s="160">
        <v>0</v>
      </c>
      <c r="N463" s="160">
        <v>0</v>
      </c>
      <c r="O463" s="160">
        <v>2550</v>
      </c>
      <c r="Q463" s="73">
        <v>5</v>
      </c>
      <c r="R463" s="20" t="s">
        <v>1156</v>
      </c>
      <c r="S463" s="20" t="s">
        <v>1210</v>
      </c>
      <c r="U463" s="74">
        <f t="shared" si="230"/>
        <v>0</v>
      </c>
      <c r="V463" s="74">
        <f t="shared" si="231"/>
        <v>0</v>
      </c>
      <c r="W463" s="74">
        <f t="shared" si="232"/>
        <v>0</v>
      </c>
      <c r="X463" s="74">
        <f t="shared" si="233"/>
        <v>0</v>
      </c>
      <c r="Y463" s="74">
        <f t="shared" si="234"/>
        <v>0</v>
      </c>
      <c r="Z463" s="74">
        <f t="shared" si="235"/>
        <v>0</v>
      </c>
      <c r="AA463" s="74">
        <f t="shared" si="236"/>
        <v>0</v>
      </c>
      <c r="AB463" s="74">
        <f t="shared" si="237"/>
        <v>0</v>
      </c>
      <c r="AC463" s="74">
        <f t="shared" si="238"/>
        <v>0</v>
      </c>
      <c r="AD463" s="74">
        <f t="shared" si="239"/>
        <v>-2550</v>
      </c>
      <c r="AE463" s="74">
        <f t="shared" si="240"/>
        <v>0</v>
      </c>
      <c r="AF463" s="74">
        <f t="shared" si="241"/>
        <v>0</v>
      </c>
      <c r="AG463" s="74">
        <f t="shared" si="242"/>
        <v>-2550</v>
      </c>
      <c r="AH463" s="6" t="s">
        <v>71</v>
      </c>
    </row>
    <row r="464" spans="1:34">
      <c r="A464" s="159" t="s">
        <v>2163</v>
      </c>
      <c r="B464" s="155" t="s">
        <v>2164</v>
      </c>
      <c r="C464" s="160">
        <v>0</v>
      </c>
      <c r="D464" s="160">
        <v>0</v>
      </c>
      <c r="E464" s="160">
        <v>0</v>
      </c>
      <c r="F464" s="160">
        <v>0</v>
      </c>
      <c r="G464" s="160">
        <v>0</v>
      </c>
      <c r="H464" s="160">
        <v>0</v>
      </c>
      <c r="I464" s="160">
        <v>0</v>
      </c>
      <c r="J464" s="160">
        <v>0</v>
      </c>
      <c r="K464" s="160">
        <v>0</v>
      </c>
      <c r="L464" s="160">
        <v>387</v>
      </c>
      <c r="M464" s="160">
        <v>3657.37</v>
      </c>
      <c r="N464" s="160">
        <v>0</v>
      </c>
      <c r="O464" s="160">
        <v>4044.37</v>
      </c>
      <c r="Q464" s="73">
        <v>5</v>
      </c>
      <c r="R464" s="20" t="s">
        <v>1156</v>
      </c>
      <c r="S464" s="20" t="s">
        <v>1210</v>
      </c>
      <c r="U464" s="74">
        <f t="shared" si="230"/>
        <v>0</v>
      </c>
      <c r="V464" s="74">
        <f t="shared" si="231"/>
        <v>0</v>
      </c>
      <c r="W464" s="74">
        <f t="shared" si="232"/>
        <v>0</v>
      </c>
      <c r="X464" s="74">
        <f t="shared" si="233"/>
        <v>0</v>
      </c>
      <c r="Y464" s="74">
        <f t="shared" si="234"/>
        <v>0</v>
      </c>
      <c r="Z464" s="74">
        <f t="shared" si="235"/>
        <v>0</v>
      </c>
      <c r="AA464" s="74">
        <f t="shared" si="236"/>
        <v>0</v>
      </c>
      <c r="AB464" s="74">
        <f t="shared" si="237"/>
        <v>0</v>
      </c>
      <c r="AC464" s="74">
        <f t="shared" si="238"/>
        <v>0</v>
      </c>
      <c r="AD464" s="74">
        <f t="shared" si="239"/>
        <v>-387</v>
      </c>
      <c r="AE464" s="74">
        <f t="shared" si="240"/>
        <v>-3657.37</v>
      </c>
      <c r="AF464" s="74">
        <f t="shared" si="241"/>
        <v>0</v>
      </c>
      <c r="AG464" s="74">
        <f t="shared" si="242"/>
        <v>-4044.37</v>
      </c>
      <c r="AH464" s="6" t="s">
        <v>71</v>
      </c>
    </row>
    <row r="465" spans="1:34">
      <c r="A465" s="159" t="s">
        <v>2165</v>
      </c>
      <c r="B465" s="155" t="s">
        <v>2166</v>
      </c>
      <c r="C465" s="160">
        <v>0</v>
      </c>
      <c r="D465" s="160">
        <v>0</v>
      </c>
      <c r="E465" s="160">
        <v>0</v>
      </c>
      <c r="F465" s="160">
        <v>0</v>
      </c>
      <c r="G465" s="160">
        <v>0</v>
      </c>
      <c r="H465" s="160">
        <v>0</v>
      </c>
      <c r="I465" s="160">
        <v>0</v>
      </c>
      <c r="J465" s="160">
        <v>0</v>
      </c>
      <c r="K465" s="160">
        <v>0</v>
      </c>
      <c r="L465" s="160">
        <v>0</v>
      </c>
      <c r="M465" s="160">
        <v>0</v>
      </c>
      <c r="N465" s="160">
        <v>0</v>
      </c>
      <c r="O465" s="160">
        <v>0</v>
      </c>
      <c r="Q465" s="73">
        <v>5</v>
      </c>
      <c r="R465" s="20" t="s">
        <v>1156</v>
      </c>
      <c r="S465" s="20" t="s">
        <v>1210</v>
      </c>
      <c r="U465" s="74">
        <f t="shared" si="230"/>
        <v>0</v>
      </c>
      <c r="V465" s="74">
        <f t="shared" si="231"/>
        <v>0</v>
      </c>
      <c r="W465" s="74">
        <f t="shared" si="232"/>
        <v>0</v>
      </c>
      <c r="X465" s="74">
        <f t="shared" si="233"/>
        <v>0</v>
      </c>
      <c r="Y465" s="74">
        <f t="shared" si="234"/>
        <v>0</v>
      </c>
      <c r="Z465" s="74">
        <f t="shared" si="235"/>
        <v>0</v>
      </c>
      <c r="AA465" s="74">
        <f t="shared" si="236"/>
        <v>0</v>
      </c>
      <c r="AB465" s="74">
        <f t="shared" si="237"/>
        <v>0</v>
      </c>
      <c r="AC465" s="74">
        <f t="shared" si="238"/>
        <v>0</v>
      </c>
      <c r="AD465" s="74">
        <f t="shared" si="239"/>
        <v>0</v>
      </c>
      <c r="AE465" s="74">
        <f t="shared" si="240"/>
        <v>0</v>
      </c>
      <c r="AF465" s="74">
        <f t="shared" si="241"/>
        <v>0</v>
      </c>
      <c r="AG465" s="74">
        <f t="shared" si="242"/>
        <v>0</v>
      </c>
      <c r="AH465" s="6" t="s">
        <v>71</v>
      </c>
    </row>
    <row r="466" spans="1:34">
      <c r="A466" s="159" t="s">
        <v>2167</v>
      </c>
      <c r="B466" s="155" t="s">
        <v>2168</v>
      </c>
      <c r="C466" s="160">
        <v>0</v>
      </c>
      <c r="D466" s="160">
        <v>0</v>
      </c>
      <c r="E466" s="160">
        <v>0</v>
      </c>
      <c r="F466" s="160">
        <v>0</v>
      </c>
      <c r="G466" s="160">
        <v>0</v>
      </c>
      <c r="H466" s="160">
        <v>0</v>
      </c>
      <c r="I466" s="160">
        <v>0</v>
      </c>
      <c r="J466" s="160">
        <v>0</v>
      </c>
      <c r="K466" s="160">
        <v>0</v>
      </c>
      <c r="L466" s="160">
        <v>0</v>
      </c>
      <c r="M466" s="160">
        <v>0</v>
      </c>
      <c r="N466" s="160">
        <v>0</v>
      </c>
      <c r="O466" s="160">
        <v>0</v>
      </c>
      <c r="Q466" s="73">
        <v>5</v>
      </c>
      <c r="R466" s="20" t="s">
        <v>1156</v>
      </c>
      <c r="S466" s="20" t="s">
        <v>1210</v>
      </c>
      <c r="U466" s="74">
        <f t="shared" si="230"/>
        <v>0</v>
      </c>
      <c r="V466" s="74">
        <f t="shared" si="231"/>
        <v>0</v>
      </c>
      <c r="W466" s="74">
        <f t="shared" si="232"/>
        <v>0</v>
      </c>
      <c r="X466" s="74">
        <f t="shared" si="233"/>
        <v>0</v>
      </c>
      <c r="Y466" s="74">
        <f t="shared" si="234"/>
        <v>0</v>
      </c>
      <c r="Z466" s="74">
        <f t="shared" si="235"/>
        <v>0</v>
      </c>
      <c r="AA466" s="74">
        <f t="shared" si="236"/>
        <v>0</v>
      </c>
      <c r="AB466" s="74">
        <f t="shared" si="237"/>
        <v>0</v>
      </c>
      <c r="AC466" s="74">
        <f t="shared" si="238"/>
        <v>0</v>
      </c>
      <c r="AD466" s="74">
        <f t="shared" si="239"/>
        <v>0</v>
      </c>
      <c r="AE466" s="74">
        <f t="shared" si="240"/>
        <v>0</v>
      </c>
      <c r="AF466" s="74">
        <f t="shared" si="241"/>
        <v>0</v>
      </c>
      <c r="AG466" s="74">
        <f t="shared" si="242"/>
        <v>0</v>
      </c>
      <c r="AH466" s="6" t="s">
        <v>71</v>
      </c>
    </row>
    <row r="467" spans="1:34">
      <c r="A467" s="159" t="s">
        <v>2169</v>
      </c>
      <c r="B467" s="155" t="s">
        <v>2170</v>
      </c>
      <c r="C467" s="160">
        <v>0</v>
      </c>
      <c r="D467" s="160">
        <v>0</v>
      </c>
      <c r="E467" s="160">
        <v>0</v>
      </c>
      <c r="F467" s="160">
        <v>0</v>
      </c>
      <c r="G467" s="160">
        <v>0</v>
      </c>
      <c r="H467" s="160">
        <v>0</v>
      </c>
      <c r="I467" s="160">
        <v>0</v>
      </c>
      <c r="J467" s="160">
        <v>0</v>
      </c>
      <c r="K467" s="160">
        <v>0</v>
      </c>
      <c r="L467" s="160">
        <v>0</v>
      </c>
      <c r="M467" s="160">
        <v>0</v>
      </c>
      <c r="N467" s="160">
        <v>0</v>
      </c>
      <c r="O467" s="160">
        <v>0</v>
      </c>
      <c r="Q467" s="73">
        <v>5</v>
      </c>
      <c r="R467" s="20" t="s">
        <v>1156</v>
      </c>
      <c r="S467" s="20" t="s">
        <v>1210</v>
      </c>
      <c r="U467" s="74">
        <f t="shared" si="230"/>
        <v>0</v>
      </c>
      <c r="V467" s="74">
        <f t="shared" si="231"/>
        <v>0</v>
      </c>
      <c r="W467" s="74">
        <f t="shared" si="232"/>
        <v>0</v>
      </c>
      <c r="X467" s="74">
        <f t="shared" si="233"/>
        <v>0</v>
      </c>
      <c r="Y467" s="74">
        <f t="shared" si="234"/>
        <v>0</v>
      </c>
      <c r="Z467" s="74">
        <f t="shared" si="235"/>
        <v>0</v>
      </c>
      <c r="AA467" s="74">
        <f t="shared" si="236"/>
        <v>0</v>
      </c>
      <c r="AB467" s="74">
        <f t="shared" si="237"/>
        <v>0</v>
      </c>
      <c r="AC467" s="74">
        <f t="shared" si="238"/>
        <v>0</v>
      </c>
      <c r="AD467" s="74">
        <f t="shared" si="239"/>
        <v>0</v>
      </c>
      <c r="AE467" s="74">
        <f t="shared" si="240"/>
        <v>0</v>
      </c>
      <c r="AF467" s="74">
        <f t="shared" si="241"/>
        <v>0</v>
      </c>
      <c r="AG467" s="74">
        <f t="shared" si="242"/>
        <v>0</v>
      </c>
      <c r="AH467" s="6" t="s">
        <v>71</v>
      </c>
    </row>
    <row r="468" spans="1:34">
      <c r="A468" s="159" t="s">
        <v>2171</v>
      </c>
      <c r="B468" s="155" t="s">
        <v>2172</v>
      </c>
      <c r="C468" s="160">
        <v>0</v>
      </c>
      <c r="D468" s="160">
        <v>0</v>
      </c>
      <c r="E468" s="160">
        <v>0</v>
      </c>
      <c r="F468" s="160">
        <v>0</v>
      </c>
      <c r="G468" s="160">
        <v>0</v>
      </c>
      <c r="H468" s="160">
        <v>0</v>
      </c>
      <c r="I468" s="160">
        <v>0</v>
      </c>
      <c r="J468" s="160">
        <v>0</v>
      </c>
      <c r="K468" s="160">
        <v>0</v>
      </c>
      <c r="L468" s="160">
        <v>500</v>
      </c>
      <c r="M468" s="160">
        <v>2288</v>
      </c>
      <c r="N468" s="160">
        <v>255</v>
      </c>
      <c r="O468" s="160">
        <v>3043</v>
      </c>
      <c r="Q468" s="73">
        <v>5</v>
      </c>
      <c r="R468" s="20" t="s">
        <v>1156</v>
      </c>
      <c r="S468" s="20" t="s">
        <v>1210</v>
      </c>
      <c r="U468" s="74">
        <f t="shared" ref="U468:U497" si="243">IF(5 = Q468, C468 * -1, C468)</f>
        <v>0</v>
      </c>
      <c r="V468" s="74">
        <f t="shared" ref="V468:V497" si="244">IF(5 = Q468, D468 * -1, D468)</f>
        <v>0</v>
      </c>
      <c r="W468" s="74">
        <f t="shared" ref="W468:W497" si="245">IF(5 = Q468, E468 * -1, E468)</f>
        <v>0</v>
      </c>
      <c r="X468" s="74">
        <f t="shared" ref="X468:X497" si="246">IF(5 = Q468, F468 * -1, F468)</f>
        <v>0</v>
      </c>
      <c r="Y468" s="74">
        <f t="shared" ref="Y468:Y497" si="247">IF(5 = Q468, G468 * -1, G468)</f>
        <v>0</v>
      </c>
      <c r="Z468" s="74">
        <f t="shared" ref="Z468:Z497" si="248">IF(5 = Q468, H468 * -1, H468)</f>
        <v>0</v>
      </c>
      <c r="AA468" s="74">
        <f t="shared" ref="AA468:AA497" si="249">IF(5 = Q468, I468 * -1, I468)</f>
        <v>0</v>
      </c>
      <c r="AB468" s="74">
        <f t="shared" ref="AB468:AB497" si="250">IF(5 = Q468, J468 * -1, J468)</f>
        <v>0</v>
      </c>
      <c r="AC468" s="74">
        <f t="shared" ref="AC468:AC497" si="251">IF(5 = Q468, K468 * -1, K468)</f>
        <v>0</v>
      </c>
      <c r="AD468" s="74">
        <f t="shared" ref="AD468:AD497" si="252">IF(5 = Q468, L468 * -1, L468)</f>
        <v>-500</v>
      </c>
      <c r="AE468" s="74">
        <f t="shared" ref="AE468:AE497" si="253">IF(5 = Q468, M468 * -1, M468)</f>
        <v>-2288</v>
      </c>
      <c r="AF468" s="74">
        <f t="shared" ref="AF468:AF497" si="254">IF(5 = Q468, N468 * -1, N468)</f>
        <v>-255</v>
      </c>
      <c r="AG468" s="74">
        <f t="shared" ref="AG468:AG497" si="255">IF(5 = Q468, O468 * -1, O468)</f>
        <v>-3043</v>
      </c>
      <c r="AH468" s="6" t="s">
        <v>71</v>
      </c>
    </row>
    <row r="469" spans="1:34">
      <c r="A469" s="159" t="s">
        <v>2173</v>
      </c>
      <c r="B469" s="155" t="s">
        <v>2174</v>
      </c>
      <c r="C469" s="160">
        <v>0</v>
      </c>
      <c r="D469" s="160">
        <v>0</v>
      </c>
      <c r="E469" s="160">
        <v>0</v>
      </c>
      <c r="F469" s="160">
        <v>0</v>
      </c>
      <c r="G469" s="160">
        <v>0</v>
      </c>
      <c r="H469" s="160">
        <v>0</v>
      </c>
      <c r="I469" s="160">
        <v>0</v>
      </c>
      <c r="J469" s="160">
        <v>0</v>
      </c>
      <c r="K469" s="160">
        <v>0</v>
      </c>
      <c r="L469" s="160">
        <v>0</v>
      </c>
      <c r="M469" s="160">
        <v>0</v>
      </c>
      <c r="N469" s="160">
        <v>0</v>
      </c>
      <c r="O469" s="160">
        <v>0</v>
      </c>
      <c r="Q469" s="73">
        <v>5</v>
      </c>
      <c r="R469" s="20" t="s">
        <v>1156</v>
      </c>
      <c r="S469" s="20" t="s">
        <v>1210</v>
      </c>
      <c r="U469" s="74">
        <f t="shared" si="243"/>
        <v>0</v>
      </c>
      <c r="V469" s="74">
        <f t="shared" si="244"/>
        <v>0</v>
      </c>
      <c r="W469" s="74">
        <f t="shared" si="245"/>
        <v>0</v>
      </c>
      <c r="X469" s="74">
        <f t="shared" si="246"/>
        <v>0</v>
      </c>
      <c r="Y469" s="74">
        <f t="shared" si="247"/>
        <v>0</v>
      </c>
      <c r="Z469" s="74">
        <f t="shared" si="248"/>
        <v>0</v>
      </c>
      <c r="AA469" s="74">
        <f t="shared" si="249"/>
        <v>0</v>
      </c>
      <c r="AB469" s="74">
        <f t="shared" si="250"/>
        <v>0</v>
      </c>
      <c r="AC469" s="74">
        <f t="shared" si="251"/>
        <v>0</v>
      </c>
      <c r="AD469" s="74">
        <f t="shared" si="252"/>
        <v>0</v>
      </c>
      <c r="AE469" s="74">
        <f t="shared" si="253"/>
        <v>0</v>
      </c>
      <c r="AF469" s="74">
        <f t="shared" si="254"/>
        <v>0</v>
      </c>
      <c r="AG469" s="74">
        <f t="shared" si="255"/>
        <v>0</v>
      </c>
      <c r="AH469" s="6" t="s">
        <v>71</v>
      </c>
    </row>
    <row r="470" spans="1:34">
      <c r="A470" s="159" t="s">
        <v>2175</v>
      </c>
      <c r="B470" s="155" t="s">
        <v>2176</v>
      </c>
      <c r="C470" s="160">
        <v>0</v>
      </c>
      <c r="D470" s="160">
        <v>0</v>
      </c>
      <c r="E470" s="160">
        <v>0</v>
      </c>
      <c r="F470" s="160">
        <v>0</v>
      </c>
      <c r="G470" s="160">
        <v>0</v>
      </c>
      <c r="H470" s="160">
        <v>0</v>
      </c>
      <c r="I470" s="160">
        <v>0</v>
      </c>
      <c r="J470" s="160">
        <v>0</v>
      </c>
      <c r="K470" s="160">
        <v>0</v>
      </c>
      <c r="L470" s="160">
        <v>0</v>
      </c>
      <c r="M470" s="160">
        <v>0</v>
      </c>
      <c r="N470" s="160">
        <v>0</v>
      </c>
      <c r="O470" s="160">
        <v>0</v>
      </c>
      <c r="Q470" s="73">
        <v>5</v>
      </c>
      <c r="R470" s="20" t="s">
        <v>1156</v>
      </c>
      <c r="S470" s="20" t="s">
        <v>1210</v>
      </c>
      <c r="U470" s="74">
        <f t="shared" si="243"/>
        <v>0</v>
      </c>
      <c r="V470" s="74">
        <f t="shared" si="244"/>
        <v>0</v>
      </c>
      <c r="W470" s="74">
        <f t="shared" si="245"/>
        <v>0</v>
      </c>
      <c r="X470" s="74">
        <f t="shared" si="246"/>
        <v>0</v>
      </c>
      <c r="Y470" s="74">
        <f t="shared" si="247"/>
        <v>0</v>
      </c>
      <c r="Z470" s="74">
        <f t="shared" si="248"/>
        <v>0</v>
      </c>
      <c r="AA470" s="74">
        <f t="shared" si="249"/>
        <v>0</v>
      </c>
      <c r="AB470" s="74">
        <f t="shared" si="250"/>
        <v>0</v>
      </c>
      <c r="AC470" s="74">
        <f t="shared" si="251"/>
        <v>0</v>
      </c>
      <c r="AD470" s="74">
        <f t="shared" si="252"/>
        <v>0</v>
      </c>
      <c r="AE470" s="74">
        <f t="shared" si="253"/>
        <v>0</v>
      </c>
      <c r="AF470" s="74">
        <f t="shared" si="254"/>
        <v>0</v>
      </c>
      <c r="AG470" s="74">
        <f t="shared" si="255"/>
        <v>0</v>
      </c>
      <c r="AH470" s="6" t="s">
        <v>71</v>
      </c>
    </row>
    <row r="471" spans="1:34">
      <c r="A471" s="159" t="s">
        <v>2177</v>
      </c>
      <c r="B471" s="155" t="s">
        <v>2178</v>
      </c>
      <c r="C471" s="160">
        <v>0</v>
      </c>
      <c r="D471" s="160">
        <v>0</v>
      </c>
      <c r="E471" s="160">
        <v>0</v>
      </c>
      <c r="F471" s="160">
        <v>0</v>
      </c>
      <c r="G471" s="160">
        <v>0</v>
      </c>
      <c r="H471" s="160">
        <v>0</v>
      </c>
      <c r="I471" s="160">
        <v>0</v>
      </c>
      <c r="J471" s="160">
        <v>0</v>
      </c>
      <c r="K471" s="160">
        <v>0</v>
      </c>
      <c r="L471" s="160">
        <v>0</v>
      </c>
      <c r="M471" s="160">
        <v>0</v>
      </c>
      <c r="N471" s="160">
        <v>0</v>
      </c>
      <c r="O471" s="160">
        <v>0</v>
      </c>
      <c r="Q471" s="73">
        <v>5</v>
      </c>
      <c r="R471" s="20" t="s">
        <v>1156</v>
      </c>
      <c r="S471" s="20" t="s">
        <v>1210</v>
      </c>
      <c r="U471" s="74">
        <f t="shared" si="243"/>
        <v>0</v>
      </c>
      <c r="V471" s="74">
        <f t="shared" si="244"/>
        <v>0</v>
      </c>
      <c r="W471" s="74">
        <f t="shared" si="245"/>
        <v>0</v>
      </c>
      <c r="X471" s="74">
        <f t="shared" si="246"/>
        <v>0</v>
      </c>
      <c r="Y471" s="74">
        <f t="shared" si="247"/>
        <v>0</v>
      </c>
      <c r="Z471" s="74">
        <f t="shared" si="248"/>
        <v>0</v>
      </c>
      <c r="AA471" s="74">
        <f t="shared" si="249"/>
        <v>0</v>
      </c>
      <c r="AB471" s="74">
        <f t="shared" si="250"/>
        <v>0</v>
      </c>
      <c r="AC471" s="74">
        <f t="shared" si="251"/>
        <v>0</v>
      </c>
      <c r="AD471" s="74">
        <f t="shared" si="252"/>
        <v>0</v>
      </c>
      <c r="AE471" s="74">
        <f t="shared" si="253"/>
        <v>0</v>
      </c>
      <c r="AF471" s="74">
        <f t="shared" si="254"/>
        <v>0</v>
      </c>
      <c r="AG471" s="74">
        <f t="shared" si="255"/>
        <v>0</v>
      </c>
      <c r="AH471" s="6" t="s">
        <v>71</v>
      </c>
    </row>
    <row r="472" spans="1:34">
      <c r="A472" s="159" t="s">
        <v>2179</v>
      </c>
      <c r="B472" s="155" t="s">
        <v>2180</v>
      </c>
      <c r="C472" s="160">
        <v>0</v>
      </c>
      <c r="D472" s="160">
        <v>0</v>
      </c>
      <c r="E472" s="160">
        <v>0</v>
      </c>
      <c r="F472" s="160">
        <v>0</v>
      </c>
      <c r="G472" s="160">
        <v>0</v>
      </c>
      <c r="H472" s="160">
        <v>0</v>
      </c>
      <c r="I472" s="160">
        <v>0</v>
      </c>
      <c r="J472" s="160">
        <v>0</v>
      </c>
      <c r="K472" s="160">
        <v>0</v>
      </c>
      <c r="L472" s="160">
        <v>0</v>
      </c>
      <c r="M472" s="160">
        <v>0</v>
      </c>
      <c r="N472" s="160">
        <v>0</v>
      </c>
      <c r="O472" s="160">
        <v>0</v>
      </c>
      <c r="Q472" s="73">
        <v>5</v>
      </c>
      <c r="R472" s="20" t="s">
        <v>1156</v>
      </c>
      <c r="S472" s="20" t="s">
        <v>1210</v>
      </c>
      <c r="U472" s="74">
        <f t="shared" si="243"/>
        <v>0</v>
      </c>
      <c r="V472" s="74">
        <f t="shared" si="244"/>
        <v>0</v>
      </c>
      <c r="W472" s="74">
        <f t="shared" si="245"/>
        <v>0</v>
      </c>
      <c r="X472" s="74">
        <f t="shared" si="246"/>
        <v>0</v>
      </c>
      <c r="Y472" s="74">
        <f t="shared" si="247"/>
        <v>0</v>
      </c>
      <c r="Z472" s="74">
        <f t="shared" si="248"/>
        <v>0</v>
      </c>
      <c r="AA472" s="74">
        <f t="shared" si="249"/>
        <v>0</v>
      </c>
      <c r="AB472" s="74">
        <f t="shared" si="250"/>
        <v>0</v>
      </c>
      <c r="AC472" s="74">
        <f t="shared" si="251"/>
        <v>0</v>
      </c>
      <c r="AD472" s="74">
        <f t="shared" si="252"/>
        <v>0</v>
      </c>
      <c r="AE472" s="74">
        <f t="shared" si="253"/>
        <v>0</v>
      </c>
      <c r="AF472" s="74">
        <f t="shared" si="254"/>
        <v>0</v>
      </c>
      <c r="AG472" s="74">
        <f t="shared" si="255"/>
        <v>0</v>
      </c>
      <c r="AH472" s="6" t="s">
        <v>71</v>
      </c>
    </row>
    <row r="473" spans="1:34">
      <c r="A473" s="159" t="s">
        <v>2181</v>
      </c>
      <c r="B473" s="155" t="s">
        <v>2182</v>
      </c>
      <c r="C473" s="160">
        <v>0</v>
      </c>
      <c r="D473" s="160">
        <v>0</v>
      </c>
      <c r="E473" s="160">
        <v>0</v>
      </c>
      <c r="F473" s="160">
        <v>0</v>
      </c>
      <c r="G473" s="160">
        <v>0</v>
      </c>
      <c r="H473" s="160">
        <v>0</v>
      </c>
      <c r="I473" s="160">
        <v>0</v>
      </c>
      <c r="J473" s="160">
        <v>0</v>
      </c>
      <c r="K473" s="160">
        <v>0</v>
      </c>
      <c r="L473" s="160">
        <v>0</v>
      </c>
      <c r="M473" s="160">
        <v>0</v>
      </c>
      <c r="N473" s="160">
        <v>0</v>
      </c>
      <c r="O473" s="160">
        <v>0</v>
      </c>
      <c r="Q473" s="73">
        <v>5</v>
      </c>
      <c r="R473" s="20" t="s">
        <v>1156</v>
      </c>
      <c r="S473" s="20" t="s">
        <v>1210</v>
      </c>
      <c r="U473" s="74">
        <f t="shared" si="243"/>
        <v>0</v>
      </c>
      <c r="V473" s="74">
        <f t="shared" si="244"/>
        <v>0</v>
      </c>
      <c r="W473" s="74">
        <f t="shared" si="245"/>
        <v>0</v>
      </c>
      <c r="X473" s="74">
        <f t="shared" si="246"/>
        <v>0</v>
      </c>
      <c r="Y473" s="74">
        <f t="shared" si="247"/>
        <v>0</v>
      </c>
      <c r="Z473" s="74">
        <f t="shared" si="248"/>
        <v>0</v>
      </c>
      <c r="AA473" s="74">
        <f t="shared" si="249"/>
        <v>0</v>
      </c>
      <c r="AB473" s="74">
        <f t="shared" si="250"/>
        <v>0</v>
      </c>
      <c r="AC473" s="74">
        <f t="shared" si="251"/>
        <v>0</v>
      </c>
      <c r="AD473" s="74">
        <f t="shared" si="252"/>
        <v>0</v>
      </c>
      <c r="AE473" s="74">
        <f t="shared" si="253"/>
        <v>0</v>
      </c>
      <c r="AF473" s="74">
        <f t="shared" si="254"/>
        <v>0</v>
      </c>
      <c r="AG473" s="74">
        <f t="shared" si="255"/>
        <v>0</v>
      </c>
      <c r="AH473" s="6" t="s">
        <v>71</v>
      </c>
    </row>
    <row r="474" spans="1:34">
      <c r="A474" s="159" t="s">
        <v>2183</v>
      </c>
      <c r="B474" s="155" t="s">
        <v>2184</v>
      </c>
      <c r="C474" s="160">
        <v>0</v>
      </c>
      <c r="D474" s="160">
        <v>0</v>
      </c>
      <c r="E474" s="160">
        <v>0</v>
      </c>
      <c r="F474" s="160">
        <v>0</v>
      </c>
      <c r="G474" s="160">
        <v>0</v>
      </c>
      <c r="H474" s="160">
        <v>0</v>
      </c>
      <c r="I474" s="160">
        <v>0</v>
      </c>
      <c r="J474" s="160">
        <v>0</v>
      </c>
      <c r="K474" s="160">
        <v>0</v>
      </c>
      <c r="L474" s="160">
        <v>0</v>
      </c>
      <c r="M474" s="160">
        <v>0</v>
      </c>
      <c r="N474" s="160">
        <v>0</v>
      </c>
      <c r="O474" s="160">
        <v>0</v>
      </c>
      <c r="Q474" s="73">
        <v>5</v>
      </c>
      <c r="R474" s="20" t="s">
        <v>1156</v>
      </c>
      <c r="S474" s="20" t="s">
        <v>1210</v>
      </c>
      <c r="U474" s="74">
        <f t="shared" si="243"/>
        <v>0</v>
      </c>
      <c r="V474" s="74">
        <f t="shared" si="244"/>
        <v>0</v>
      </c>
      <c r="W474" s="74">
        <f t="shared" si="245"/>
        <v>0</v>
      </c>
      <c r="X474" s="74">
        <f t="shared" si="246"/>
        <v>0</v>
      </c>
      <c r="Y474" s="74">
        <f t="shared" si="247"/>
        <v>0</v>
      </c>
      <c r="Z474" s="74">
        <f t="shared" si="248"/>
        <v>0</v>
      </c>
      <c r="AA474" s="74">
        <f t="shared" si="249"/>
        <v>0</v>
      </c>
      <c r="AB474" s="74">
        <f t="shared" si="250"/>
        <v>0</v>
      </c>
      <c r="AC474" s="74">
        <f t="shared" si="251"/>
        <v>0</v>
      </c>
      <c r="AD474" s="74">
        <f t="shared" si="252"/>
        <v>0</v>
      </c>
      <c r="AE474" s="74">
        <f t="shared" si="253"/>
        <v>0</v>
      </c>
      <c r="AF474" s="74">
        <f t="shared" si="254"/>
        <v>0</v>
      </c>
      <c r="AG474" s="74">
        <f t="shared" si="255"/>
        <v>0</v>
      </c>
      <c r="AH474" s="6" t="s">
        <v>71</v>
      </c>
    </row>
    <row r="475" spans="1:34">
      <c r="A475" s="159" t="s">
        <v>2185</v>
      </c>
      <c r="B475" s="155" t="s">
        <v>2186</v>
      </c>
      <c r="C475" s="160">
        <v>0</v>
      </c>
      <c r="D475" s="160">
        <v>0</v>
      </c>
      <c r="E475" s="160">
        <v>0</v>
      </c>
      <c r="F475" s="160">
        <v>0</v>
      </c>
      <c r="G475" s="160">
        <v>0</v>
      </c>
      <c r="H475" s="160">
        <v>0</v>
      </c>
      <c r="I475" s="160">
        <v>0</v>
      </c>
      <c r="J475" s="160">
        <v>0</v>
      </c>
      <c r="K475" s="160">
        <v>0</v>
      </c>
      <c r="L475" s="160">
        <v>0</v>
      </c>
      <c r="M475" s="160">
        <v>0</v>
      </c>
      <c r="N475" s="160">
        <v>0</v>
      </c>
      <c r="O475" s="160">
        <v>0</v>
      </c>
      <c r="Q475" s="73">
        <v>5</v>
      </c>
      <c r="R475" s="20" t="s">
        <v>1156</v>
      </c>
      <c r="S475" s="20" t="s">
        <v>1210</v>
      </c>
      <c r="U475" s="74">
        <f t="shared" si="243"/>
        <v>0</v>
      </c>
      <c r="V475" s="74">
        <f t="shared" si="244"/>
        <v>0</v>
      </c>
      <c r="W475" s="74">
        <f t="shared" si="245"/>
        <v>0</v>
      </c>
      <c r="X475" s="74">
        <f t="shared" si="246"/>
        <v>0</v>
      </c>
      <c r="Y475" s="74">
        <f t="shared" si="247"/>
        <v>0</v>
      </c>
      <c r="Z475" s="74">
        <f t="shared" si="248"/>
        <v>0</v>
      </c>
      <c r="AA475" s="74">
        <f t="shared" si="249"/>
        <v>0</v>
      </c>
      <c r="AB475" s="74">
        <f t="shared" si="250"/>
        <v>0</v>
      </c>
      <c r="AC475" s="74">
        <f t="shared" si="251"/>
        <v>0</v>
      </c>
      <c r="AD475" s="74">
        <f t="shared" si="252"/>
        <v>0</v>
      </c>
      <c r="AE475" s="74">
        <f t="shared" si="253"/>
        <v>0</v>
      </c>
      <c r="AF475" s="74">
        <f t="shared" si="254"/>
        <v>0</v>
      </c>
      <c r="AG475" s="74">
        <f t="shared" si="255"/>
        <v>0</v>
      </c>
      <c r="AH475" s="6" t="s">
        <v>71</v>
      </c>
    </row>
    <row r="476" spans="1:34">
      <c r="A476" s="159" t="s">
        <v>2187</v>
      </c>
      <c r="B476" s="155" t="s">
        <v>2188</v>
      </c>
      <c r="C476" s="160">
        <v>0</v>
      </c>
      <c r="D476" s="160">
        <v>0</v>
      </c>
      <c r="E476" s="160">
        <v>0</v>
      </c>
      <c r="F476" s="160">
        <v>0</v>
      </c>
      <c r="G476" s="160">
        <v>0</v>
      </c>
      <c r="H476" s="160">
        <v>0</v>
      </c>
      <c r="I476" s="160">
        <v>0</v>
      </c>
      <c r="J476" s="160">
        <v>0</v>
      </c>
      <c r="K476" s="160">
        <v>0</v>
      </c>
      <c r="L476" s="160">
        <v>0</v>
      </c>
      <c r="M476" s="160">
        <v>0</v>
      </c>
      <c r="N476" s="160">
        <v>0</v>
      </c>
      <c r="O476" s="160">
        <v>0</v>
      </c>
      <c r="Q476" s="73">
        <v>5</v>
      </c>
      <c r="R476" s="20" t="s">
        <v>1156</v>
      </c>
      <c r="S476" s="20" t="s">
        <v>1210</v>
      </c>
      <c r="U476" s="74">
        <f t="shared" si="243"/>
        <v>0</v>
      </c>
      <c r="V476" s="74">
        <f t="shared" si="244"/>
        <v>0</v>
      </c>
      <c r="W476" s="74">
        <f t="shared" si="245"/>
        <v>0</v>
      </c>
      <c r="X476" s="74">
        <f t="shared" si="246"/>
        <v>0</v>
      </c>
      <c r="Y476" s="74">
        <f t="shared" si="247"/>
        <v>0</v>
      </c>
      <c r="Z476" s="74">
        <f t="shared" si="248"/>
        <v>0</v>
      </c>
      <c r="AA476" s="74">
        <f t="shared" si="249"/>
        <v>0</v>
      </c>
      <c r="AB476" s="74">
        <f t="shared" si="250"/>
        <v>0</v>
      </c>
      <c r="AC476" s="74">
        <f t="shared" si="251"/>
        <v>0</v>
      </c>
      <c r="AD476" s="74">
        <f t="shared" si="252"/>
        <v>0</v>
      </c>
      <c r="AE476" s="74">
        <f t="shared" si="253"/>
        <v>0</v>
      </c>
      <c r="AF476" s="74">
        <f t="shared" si="254"/>
        <v>0</v>
      </c>
      <c r="AG476" s="74">
        <f t="shared" si="255"/>
        <v>0</v>
      </c>
      <c r="AH476" s="6" t="s">
        <v>71</v>
      </c>
    </row>
    <row r="477" spans="1:34">
      <c r="A477" s="159" t="s">
        <v>2189</v>
      </c>
      <c r="B477" s="155" t="s">
        <v>2190</v>
      </c>
      <c r="C477" s="160">
        <v>0</v>
      </c>
      <c r="D477" s="160">
        <v>0</v>
      </c>
      <c r="E477" s="160">
        <v>0</v>
      </c>
      <c r="F477" s="160">
        <v>0</v>
      </c>
      <c r="G477" s="160">
        <v>0</v>
      </c>
      <c r="H477" s="160">
        <v>0</v>
      </c>
      <c r="I477" s="160">
        <v>0</v>
      </c>
      <c r="J477" s="160">
        <v>0</v>
      </c>
      <c r="K477" s="160">
        <v>0</v>
      </c>
      <c r="L477" s="160">
        <v>0</v>
      </c>
      <c r="M477" s="160">
        <v>0</v>
      </c>
      <c r="N477" s="160">
        <v>0</v>
      </c>
      <c r="O477" s="160">
        <v>0</v>
      </c>
      <c r="Q477" s="73">
        <v>5</v>
      </c>
      <c r="R477" s="20" t="s">
        <v>1156</v>
      </c>
      <c r="S477" s="20" t="s">
        <v>1210</v>
      </c>
      <c r="U477" s="74">
        <f t="shared" si="243"/>
        <v>0</v>
      </c>
      <c r="V477" s="74">
        <f t="shared" si="244"/>
        <v>0</v>
      </c>
      <c r="W477" s="74">
        <f t="shared" si="245"/>
        <v>0</v>
      </c>
      <c r="X477" s="74">
        <f t="shared" si="246"/>
        <v>0</v>
      </c>
      <c r="Y477" s="74">
        <f t="shared" si="247"/>
        <v>0</v>
      </c>
      <c r="Z477" s="74">
        <f t="shared" si="248"/>
        <v>0</v>
      </c>
      <c r="AA477" s="74">
        <f t="shared" si="249"/>
        <v>0</v>
      </c>
      <c r="AB477" s="74">
        <f t="shared" si="250"/>
        <v>0</v>
      </c>
      <c r="AC477" s="74">
        <f t="shared" si="251"/>
        <v>0</v>
      </c>
      <c r="AD477" s="74">
        <f t="shared" si="252"/>
        <v>0</v>
      </c>
      <c r="AE477" s="74">
        <f t="shared" si="253"/>
        <v>0</v>
      </c>
      <c r="AF477" s="74">
        <f t="shared" si="254"/>
        <v>0</v>
      </c>
      <c r="AG477" s="74">
        <f t="shared" si="255"/>
        <v>0</v>
      </c>
      <c r="AH477" s="6" t="s">
        <v>71</v>
      </c>
    </row>
    <row r="478" spans="1:34">
      <c r="A478" s="159" t="s">
        <v>2191</v>
      </c>
      <c r="B478" s="155" t="s">
        <v>2192</v>
      </c>
      <c r="C478" s="160">
        <v>0</v>
      </c>
      <c r="D478" s="160">
        <v>0</v>
      </c>
      <c r="E478" s="160">
        <v>0</v>
      </c>
      <c r="F478" s="160">
        <v>0</v>
      </c>
      <c r="G478" s="160">
        <v>0</v>
      </c>
      <c r="H478" s="160">
        <v>0</v>
      </c>
      <c r="I478" s="160">
        <v>0</v>
      </c>
      <c r="J478" s="160">
        <v>0</v>
      </c>
      <c r="K478" s="160">
        <v>0</v>
      </c>
      <c r="L478" s="160">
        <v>0</v>
      </c>
      <c r="M478" s="160">
        <v>0</v>
      </c>
      <c r="N478" s="160">
        <v>0</v>
      </c>
      <c r="O478" s="160">
        <v>0</v>
      </c>
      <c r="Q478" s="73">
        <v>5</v>
      </c>
      <c r="R478" s="20" t="s">
        <v>1156</v>
      </c>
      <c r="S478" s="20" t="s">
        <v>1210</v>
      </c>
      <c r="U478" s="74">
        <f t="shared" si="243"/>
        <v>0</v>
      </c>
      <c r="V478" s="74">
        <f t="shared" si="244"/>
        <v>0</v>
      </c>
      <c r="W478" s="74">
        <f t="shared" si="245"/>
        <v>0</v>
      </c>
      <c r="X478" s="74">
        <f t="shared" si="246"/>
        <v>0</v>
      </c>
      <c r="Y478" s="74">
        <f t="shared" si="247"/>
        <v>0</v>
      </c>
      <c r="Z478" s="74">
        <f t="shared" si="248"/>
        <v>0</v>
      </c>
      <c r="AA478" s="74">
        <f t="shared" si="249"/>
        <v>0</v>
      </c>
      <c r="AB478" s="74">
        <f t="shared" si="250"/>
        <v>0</v>
      </c>
      <c r="AC478" s="74">
        <f t="shared" si="251"/>
        <v>0</v>
      </c>
      <c r="AD478" s="74">
        <f t="shared" si="252"/>
        <v>0</v>
      </c>
      <c r="AE478" s="74">
        <f t="shared" si="253"/>
        <v>0</v>
      </c>
      <c r="AF478" s="74">
        <f t="shared" si="254"/>
        <v>0</v>
      </c>
      <c r="AG478" s="74">
        <f t="shared" si="255"/>
        <v>0</v>
      </c>
      <c r="AH478" s="6" t="s">
        <v>71</v>
      </c>
    </row>
    <row r="479" spans="1:34">
      <c r="A479" s="159" t="s">
        <v>2193</v>
      </c>
      <c r="B479" s="155" t="s">
        <v>2194</v>
      </c>
      <c r="C479" s="160">
        <v>0</v>
      </c>
      <c r="D479" s="160">
        <v>0</v>
      </c>
      <c r="E479" s="160">
        <v>0</v>
      </c>
      <c r="F479" s="160">
        <v>0</v>
      </c>
      <c r="G479" s="160">
        <v>0</v>
      </c>
      <c r="H479" s="160">
        <v>0</v>
      </c>
      <c r="I479" s="160">
        <v>0</v>
      </c>
      <c r="J479" s="160">
        <v>0</v>
      </c>
      <c r="K479" s="160">
        <v>0</v>
      </c>
      <c r="L479" s="160">
        <v>0</v>
      </c>
      <c r="M479" s="160">
        <v>0</v>
      </c>
      <c r="N479" s="160">
        <v>0</v>
      </c>
      <c r="O479" s="160">
        <v>0</v>
      </c>
      <c r="Q479" s="73">
        <v>5</v>
      </c>
      <c r="R479" s="20" t="s">
        <v>1156</v>
      </c>
      <c r="S479" s="20" t="s">
        <v>1210</v>
      </c>
      <c r="U479" s="74">
        <f t="shared" si="243"/>
        <v>0</v>
      </c>
      <c r="V479" s="74">
        <f t="shared" si="244"/>
        <v>0</v>
      </c>
      <c r="W479" s="74">
        <f t="shared" si="245"/>
        <v>0</v>
      </c>
      <c r="X479" s="74">
        <f t="shared" si="246"/>
        <v>0</v>
      </c>
      <c r="Y479" s="74">
        <f t="shared" si="247"/>
        <v>0</v>
      </c>
      <c r="Z479" s="74">
        <f t="shared" si="248"/>
        <v>0</v>
      </c>
      <c r="AA479" s="74">
        <f t="shared" si="249"/>
        <v>0</v>
      </c>
      <c r="AB479" s="74">
        <f t="shared" si="250"/>
        <v>0</v>
      </c>
      <c r="AC479" s="74">
        <f t="shared" si="251"/>
        <v>0</v>
      </c>
      <c r="AD479" s="74">
        <f t="shared" si="252"/>
        <v>0</v>
      </c>
      <c r="AE479" s="74">
        <f t="shared" si="253"/>
        <v>0</v>
      </c>
      <c r="AF479" s="74">
        <f t="shared" si="254"/>
        <v>0</v>
      </c>
      <c r="AG479" s="74">
        <f t="shared" si="255"/>
        <v>0</v>
      </c>
      <c r="AH479" s="6" t="s">
        <v>71</v>
      </c>
    </row>
    <row r="480" spans="1:34">
      <c r="A480" s="159" t="s">
        <v>2195</v>
      </c>
      <c r="B480" s="155" t="s">
        <v>2196</v>
      </c>
      <c r="C480" s="160">
        <v>0</v>
      </c>
      <c r="D480" s="160">
        <v>0</v>
      </c>
      <c r="E480" s="160">
        <v>0</v>
      </c>
      <c r="F480" s="160">
        <v>0</v>
      </c>
      <c r="G480" s="160">
        <v>0</v>
      </c>
      <c r="H480" s="160">
        <v>0</v>
      </c>
      <c r="I480" s="160">
        <v>0</v>
      </c>
      <c r="J480" s="160">
        <v>0</v>
      </c>
      <c r="K480" s="160">
        <v>0</v>
      </c>
      <c r="L480" s="160">
        <v>0</v>
      </c>
      <c r="M480" s="160">
        <v>0</v>
      </c>
      <c r="N480" s="160">
        <v>0</v>
      </c>
      <c r="O480" s="160">
        <v>0</v>
      </c>
      <c r="Q480" s="73">
        <v>5</v>
      </c>
      <c r="R480" s="20" t="s">
        <v>1156</v>
      </c>
      <c r="S480" s="20" t="s">
        <v>1210</v>
      </c>
      <c r="U480" s="74">
        <f t="shared" si="243"/>
        <v>0</v>
      </c>
      <c r="V480" s="74">
        <f t="shared" si="244"/>
        <v>0</v>
      </c>
      <c r="W480" s="74">
        <f t="shared" si="245"/>
        <v>0</v>
      </c>
      <c r="X480" s="74">
        <f t="shared" si="246"/>
        <v>0</v>
      </c>
      <c r="Y480" s="74">
        <f t="shared" si="247"/>
        <v>0</v>
      </c>
      <c r="Z480" s="74">
        <f t="shared" si="248"/>
        <v>0</v>
      </c>
      <c r="AA480" s="74">
        <f t="shared" si="249"/>
        <v>0</v>
      </c>
      <c r="AB480" s="74">
        <f t="shared" si="250"/>
        <v>0</v>
      </c>
      <c r="AC480" s="74">
        <f t="shared" si="251"/>
        <v>0</v>
      </c>
      <c r="AD480" s="74">
        <f t="shared" si="252"/>
        <v>0</v>
      </c>
      <c r="AE480" s="74">
        <f t="shared" si="253"/>
        <v>0</v>
      </c>
      <c r="AF480" s="74">
        <f t="shared" si="254"/>
        <v>0</v>
      </c>
      <c r="AG480" s="74">
        <f t="shared" si="255"/>
        <v>0</v>
      </c>
      <c r="AH480" s="6" t="s">
        <v>71</v>
      </c>
    </row>
    <row r="481" spans="1:34">
      <c r="A481" s="159" t="s">
        <v>2197</v>
      </c>
      <c r="B481" s="155" t="s">
        <v>2198</v>
      </c>
      <c r="C481" s="160">
        <v>0</v>
      </c>
      <c r="D481" s="160">
        <v>0</v>
      </c>
      <c r="E481" s="160">
        <v>0</v>
      </c>
      <c r="F481" s="160">
        <v>0</v>
      </c>
      <c r="G481" s="160">
        <v>0</v>
      </c>
      <c r="H481" s="160">
        <v>0</v>
      </c>
      <c r="I481" s="160">
        <v>0</v>
      </c>
      <c r="J481" s="160">
        <v>0</v>
      </c>
      <c r="K481" s="160">
        <v>0</v>
      </c>
      <c r="L481" s="160">
        <v>0</v>
      </c>
      <c r="M481" s="160">
        <v>0</v>
      </c>
      <c r="N481" s="160">
        <v>0</v>
      </c>
      <c r="O481" s="160">
        <v>0</v>
      </c>
      <c r="Q481" s="73">
        <v>5</v>
      </c>
      <c r="R481" s="20" t="s">
        <v>1156</v>
      </c>
      <c r="S481" s="20" t="s">
        <v>1210</v>
      </c>
      <c r="U481" s="74">
        <f t="shared" si="243"/>
        <v>0</v>
      </c>
      <c r="V481" s="74">
        <f t="shared" si="244"/>
        <v>0</v>
      </c>
      <c r="W481" s="74">
        <f t="shared" si="245"/>
        <v>0</v>
      </c>
      <c r="X481" s="74">
        <f t="shared" si="246"/>
        <v>0</v>
      </c>
      <c r="Y481" s="74">
        <f t="shared" si="247"/>
        <v>0</v>
      </c>
      <c r="Z481" s="74">
        <f t="shared" si="248"/>
        <v>0</v>
      </c>
      <c r="AA481" s="74">
        <f t="shared" si="249"/>
        <v>0</v>
      </c>
      <c r="AB481" s="74">
        <f t="shared" si="250"/>
        <v>0</v>
      </c>
      <c r="AC481" s="74">
        <f t="shared" si="251"/>
        <v>0</v>
      </c>
      <c r="AD481" s="74">
        <f t="shared" si="252"/>
        <v>0</v>
      </c>
      <c r="AE481" s="74">
        <f t="shared" si="253"/>
        <v>0</v>
      </c>
      <c r="AF481" s="74">
        <f t="shared" si="254"/>
        <v>0</v>
      </c>
      <c r="AG481" s="74">
        <f t="shared" si="255"/>
        <v>0</v>
      </c>
      <c r="AH481" s="6" t="s">
        <v>71</v>
      </c>
    </row>
    <row r="482" spans="1:34">
      <c r="A482" s="159" t="s">
        <v>2199</v>
      </c>
      <c r="B482" s="155" t="s">
        <v>2200</v>
      </c>
      <c r="C482" s="160">
        <v>0</v>
      </c>
      <c r="D482" s="160">
        <v>0</v>
      </c>
      <c r="E482" s="160">
        <v>0</v>
      </c>
      <c r="F482" s="160">
        <v>0</v>
      </c>
      <c r="G482" s="160">
        <v>0</v>
      </c>
      <c r="H482" s="160">
        <v>0</v>
      </c>
      <c r="I482" s="160">
        <v>0</v>
      </c>
      <c r="J482" s="160">
        <v>0</v>
      </c>
      <c r="K482" s="160">
        <v>0</v>
      </c>
      <c r="L482" s="160">
        <v>0</v>
      </c>
      <c r="M482" s="160">
        <v>0</v>
      </c>
      <c r="N482" s="160">
        <v>0</v>
      </c>
      <c r="O482" s="160">
        <v>0</v>
      </c>
      <c r="Q482" s="73">
        <v>5</v>
      </c>
      <c r="R482" s="20" t="s">
        <v>1156</v>
      </c>
      <c r="S482" s="20" t="s">
        <v>1210</v>
      </c>
      <c r="U482" s="74">
        <f t="shared" si="243"/>
        <v>0</v>
      </c>
      <c r="V482" s="74">
        <f t="shared" si="244"/>
        <v>0</v>
      </c>
      <c r="W482" s="74">
        <f t="shared" si="245"/>
        <v>0</v>
      </c>
      <c r="X482" s="74">
        <f t="shared" si="246"/>
        <v>0</v>
      </c>
      <c r="Y482" s="74">
        <f t="shared" si="247"/>
        <v>0</v>
      </c>
      <c r="Z482" s="74">
        <f t="shared" si="248"/>
        <v>0</v>
      </c>
      <c r="AA482" s="74">
        <f t="shared" si="249"/>
        <v>0</v>
      </c>
      <c r="AB482" s="74">
        <f t="shared" si="250"/>
        <v>0</v>
      </c>
      <c r="AC482" s="74">
        <f t="shared" si="251"/>
        <v>0</v>
      </c>
      <c r="AD482" s="74">
        <f t="shared" si="252"/>
        <v>0</v>
      </c>
      <c r="AE482" s="74">
        <f t="shared" si="253"/>
        <v>0</v>
      </c>
      <c r="AF482" s="74">
        <f t="shared" si="254"/>
        <v>0</v>
      </c>
      <c r="AG482" s="74">
        <f t="shared" si="255"/>
        <v>0</v>
      </c>
      <c r="AH482" s="6" t="s">
        <v>71</v>
      </c>
    </row>
    <row r="483" spans="1:34">
      <c r="A483" s="159" t="s">
        <v>2201</v>
      </c>
      <c r="B483" s="155" t="s">
        <v>2202</v>
      </c>
      <c r="C483" s="160">
        <v>0</v>
      </c>
      <c r="D483" s="160">
        <v>0</v>
      </c>
      <c r="E483" s="160">
        <v>0</v>
      </c>
      <c r="F483" s="160">
        <v>0</v>
      </c>
      <c r="G483" s="160">
        <v>0</v>
      </c>
      <c r="H483" s="160">
        <v>0</v>
      </c>
      <c r="I483" s="160">
        <v>0</v>
      </c>
      <c r="J483" s="160">
        <v>0</v>
      </c>
      <c r="K483" s="160">
        <v>0</v>
      </c>
      <c r="L483" s="160">
        <v>0</v>
      </c>
      <c r="M483" s="160">
        <v>0</v>
      </c>
      <c r="N483" s="160">
        <v>0</v>
      </c>
      <c r="O483" s="160">
        <v>0</v>
      </c>
      <c r="Q483" s="73">
        <v>5</v>
      </c>
      <c r="R483" s="20" t="s">
        <v>1156</v>
      </c>
      <c r="S483" s="20" t="s">
        <v>1210</v>
      </c>
      <c r="U483" s="74">
        <f t="shared" si="243"/>
        <v>0</v>
      </c>
      <c r="V483" s="74">
        <f t="shared" si="244"/>
        <v>0</v>
      </c>
      <c r="W483" s="74">
        <f t="shared" si="245"/>
        <v>0</v>
      </c>
      <c r="X483" s="74">
        <f t="shared" si="246"/>
        <v>0</v>
      </c>
      <c r="Y483" s="74">
        <f t="shared" si="247"/>
        <v>0</v>
      </c>
      <c r="Z483" s="74">
        <f t="shared" si="248"/>
        <v>0</v>
      </c>
      <c r="AA483" s="74">
        <f t="shared" si="249"/>
        <v>0</v>
      </c>
      <c r="AB483" s="74">
        <f t="shared" si="250"/>
        <v>0</v>
      </c>
      <c r="AC483" s="74">
        <f t="shared" si="251"/>
        <v>0</v>
      </c>
      <c r="AD483" s="74">
        <f t="shared" si="252"/>
        <v>0</v>
      </c>
      <c r="AE483" s="74">
        <f t="shared" si="253"/>
        <v>0</v>
      </c>
      <c r="AF483" s="74">
        <f t="shared" si="254"/>
        <v>0</v>
      </c>
      <c r="AG483" s="74">
        <f t="shared" si="255"/>
        <v>0</v>
      </c>
      <c r="AH483" s="6" t="s">
        <v>71</v>
      </c>
    </row>
    <row r="484" spans="1:34">
      <c r="A484" s="159" t="s">
        <v>2203</v>
      </c>
      <c r="B484" s="155" t="s">
        <v>2204</v>
      </c>
      <c r="C484" s="160">
        <v>0</v>
      </c>
      <c r="D484" s="160">
        <v>0</v>
      </c>
      <c r="E484" s="160">
        <v>0</v>
      </c>
      <c r="F484" s="160">
        <v>0</v>
      </c>
      <c r="G484" s="160">
        <v>0</v>
      </c>
      <c r="H484" s="160">
        <v>0</v>
      </c>
      <c r="I484" s="160">
        <v>0</v>
      </c>
      <c r="J484" s="160">
        <v>0</v>
      </c>
      <c r="K484" s="160">
        <v>0</v>
      </c>
      <c r="L484" s="160">
        <v>0</v>
      </c>
      <c r="M484" s="160">
        <v>0</v>
      </c>
      <c r="N484" s="160">
        <v>0</v>
      </c>
      <c r="O484" s="160">
        <v>0</v>
      </c>
      <c r="Q484" s="73">
        <v>5</v>
      </c>
      <c r="R484" s="20" t="s">
        <v>1156</v>
      </c>
      <c r="S484" s="20" t="s">
        <v>1210</v>
      </c>
      <c r="U484" s="74">
        <f t="shared" si="243"/>
        <v>0</v>
      </c>
      <c r="V484" s="74">
        <f t="shared" si="244"/>
        <v>0</v>
      </c>
      <c r="W484" s="74">
        <f t="shared" si="245"/>
        <v>0</v>
      </c>
      <c r="X484" s="74">
        <f t="shared" si="246"/>
        <v>0</v>
      </c>
      <c r="Y484" s="74">
        <f t="shared" si="247"/>
        <v>0</v>
      </c>
      <c r="Z484" s="74">
        <f t="shared" si="248"/>
        <v>0</v>
      </c>
      <c r="AA484" s="74">
        <f t="shared" si="249"/>
        <v>0</v>
      </c>
      <c r="AB484" s="74">
        <f t="shared" si="250"/>
        <v>0</v>
      </c>
      <c r="AC484" s="74">
        <f t="shared" si="251"/>
        <v>0</v>
      </c>
      <c r="AD484" s="74">
        <f t="shared" si="252"/>
        <v>0</v>
      </c>
      <c r="AE484" s="74">
        <f t="shared" si="253"/>
        <v>0</v>
      </c>
      <c r="AF484" s="74">
        <f t="shared" si="254"/>
        <v>0</v>
      </c>
      <c r="AG484" s="74">
        <f t="shared" si="255"/>
        <v>0</v>
      </c>
      <c r="AH484" s="6" t="s">
        <v>71</v>
      </c>
    </row>
    <row r="485" spans="1:34">
      <c r="A485" s="159" t="s">
        <v>2205</v>
      </c>
      <c r="B485" s="155" t="s">
        <v>2206</v>
      </c>
      <c r="C485" s="160">
        <v>0</v>
      </c>
      <c r="D485" s="160">
        <v>0</v>
      </c>
      <c r="E485" s="160">
        <v>0</v>
      </c>
      <c r="F485" s="160">
        <v>0</v>
      </c>
      <c r="G485" s="160">
        <v>0</v>
      </c>
      <c r="H485" s="160">
        <v>0</v>
      </c>
      <c r="I485" s="160">
        <v>0</v>
      </c>
      <c r="J485" s="160">
        <v>0</v>
      </c>
      <c r="K485" s="160">
        <v>0</v>
      </c>
      <c r="L485" s="160">
        <v>0</v>
      </c>
      <c r="M485" s="160">
        <v>0</v>
      </c>
      <c r="N485" s="160">
        <v>0</v>
      </c>
      <c r="O485" s="160">
        <v>0</v>
      </c>
      <c r="Q485" s="73">
        <v>5</v>
      </c>
      <c r="R485" s="20" t="s">
        <v>1156</v>
      </c>
      <c r="S485" s="20" t="s">
        <v>1210</v>
      </c>
      <c r="U485" s="74">
        <f t="shared" si="243"/>
        <v>0</v>
      </c>
      <c r="V485" s="74">
        <f t="shared" si="244"/>
        <v>0</v>
      </c>
      <c r="W485" s="74">
        <f t="shared" si="245"/>
        <v>0</v>
      </c>
      <c r="X485" s="74">
        <f t="shared" si="246"/>
        <v>0</v>
      </c>
      <c r="Y485" s="74">
        <f t="shared" si="247"/>
        <v>0</v>
      </c>
      <c r="Z485" s="74">
        <f t="shared" si="248"/>
        <v>0</v>
      </c>
      <c r="AA485" s="74">
        <f t="shared" si="249"/>
        <v>0</v>
      </c>
      <c r="AB485" s="74">
        <f t="shared" si="250"/>
        <v>0</v>
      </c>
      <c r="AC485" s="74">
        <f t="shared" si="251"/>
        <v>0</v>
      </c>
      <c r="AD485" s="74">
        <f t="shared" si="252"/>
        <v>0</v>
      </c>
      <c r="AE485" s="74">
        <f t="shared" si="253"/>
        <v>0</v>
      </c>
      <c r="AF485" s="74">
        <f t="shared" si="254"/>
        <v>0</v>
      </c>
      <c r="AG485" s="74">
        <f t="shared" si="255"/>
        <v>0</v>
      </c>
      <c r="AH485" s="6" t="s">
        <v>71</v>
      </c>
    </row>
    <row r="486" spans="1:34">
      <c r="A486" s="159" t="s">
        <v>2207</v>
      </c>
      <c r="B486" s="155" t="s">
        <v>2208</v>
      </c>
      <c r="C486" s="160">
        <v>0</v>
      </c>
      <c r="D486" s="160">
        <v>0</v>
      </c>
      <c r="E486" s="160">
        <v>0</v>
      </c>
      <c r="F486" s="160">
        <v>0</v>
      </c>
      <c r="G486" s="160">
        <v>0</v>
      </c>
      <c r="H486" s="160">
        <v>0</v>
      </c>
      <c r="I486" s="160">
        <v>0</v>
      </c>
      <c r="J486" s="160">
        <v>0</v>
      </c>
      <c r="K486" s="160">
        <v>0</v>
      </c>
      <c r="L486" s="160">
        <v>0</v>
      </c>
      <c r="M486" s="160">
        <v>0</v>
      </c>
      <c r="N486" s="160">
        <v>0</v>
      </c>
      <c r="O486" s="160">
        <v>0</v>
      </c>
      <c r="Q486" s="73">
        <v>5</v>
      </c>
      <c r="R486" s="20" t="s">
        <v>1156</v>
      </c>
      <c r="S486" s="20" t="s">
        <v>1210</v>
      </c>
      <c r="U486" s="74">
        <f t="shared" si="243"/>
        <v>0</v>
      </c>
      <c r="V486" s="74">
        <f t="shared" si="244"/>
        <v>0</v>
      </c>
      <c r="W486" s="74">
        <f t="shared" si="245"/>
        <v>0</v>
      </c>
      <c r="X486" s="74">
        <f t="shared" si="246"/>
        <v>0</v>
      </c>
      <c r="Y486" s="74">
        <f t="shared" si="247"/>
        <v>0</v>
      </c>
      <c r="Z486" s="74">
        <f t="shared" si="248"/>
        <v>0</v>
      </c>
      <c r="AA486" s="74">
        <f t="shared" si="249"/>
        <v>0</v>
      </c>
      <c r="AB486" s="74">
        <f t="shared" si="250"/>
        <v>0</v>
      </c>
      <c r="AC486" s="74">
        <f t="shared" si="251"/>
        <v>0</v>
      </c>
      <c r="AD486" s="74">
        <f t="shared" si="252"/>
        <v>0</v>
      </c>
      <c r="AE486" s="74">
        <f t="shared" si="253"/>
        <v>0</v>
      </c>
      <c r="AF486" s="74">
        <f t="shared" si="254"/>
        <v>0</v>
      </c>
      <c r="AG486" s="74">
        <f t="shared" si="255"/>
        <v>0</v>
      </c>
      <c r="AH486" s="6" t="s">
        <v>71</v>
      </c>
    </row>
    <row r="487" spans="1:34">
      <c r="A487" s="159" t="s">
        <v>2209</v>
      </c>
      <c r="B487" s="155" t="s">
        <v>2210</v>
      </c>
      <c r="C487" s="160">
        <v>0</v>
      </c>
      <c r="D487" s="160">
        <v>0</v>
      </c>
      <c r="E487" s="160">
        <v>0</v>
      </c>
      <c r="F487" s="160">
        <v>0</v>
      </c>
      <c r="G487" s="160">
        <v>0</v>
      </c>
      <c r="H487" s="160">
        <v>0</v>
      </c>
      <c r="I487" s="160">
        <v>0</v>
      </c>
      <c r="J487" s="160">
        <v>0</v>
      </c>
      <c r="K487" s="160">
        <v>0</v>
      </c>
      <c r="L487" s="160">
        <v>3228.62</v>
      </c>
      <c r="M487" s="160">
        <v>0</v>
      </c>
      <c r="N487" s="160">
        <v>0</v>
      </c>
      <c r="O487" s="160">
        <v>3228.62</v>
      </c>
      <c r="Q487" s="73">
        <v>5</v>
      </c>
      <c r="R487" s="20" t="s">
        <v>1156</v>
      </c>
      <c r="S487" s="20" t="s">
        <v>1210</v>
      </c>
      <c r="U487" s="74">
        <f t="shared" si="243"/>
        <v>0</v>
      </c>
      <c r="V487" s="74">
        <f t="shared" si="244"/>
        <v>0</v>
      </c>
      <c r="W487" s="74">
        <f t="shared" si="245"/>
        <v>0</v>
      </c>
      <c r="X487" s="74">
        <f t="shared" si="246"/>
        <v>0</v>
      </c>
      <c r="Y487" s="74">
        <f t="shared" si="247"/>
        <v>0</v>
      </c>
      <c r="Z487" s="74">
        <f t="shared" si="248"/>
        <v>0</v>
      </c>
      <c r="AA487" s="74">
        <f t="shared" si="249"/>
        <v>0</v>
      </c>
      <c r="AB487" s="74">
        <f t="shared" si="250"/>
        <v>0</v>
      </c>
      <c r="AC487" s="74">
        <f t="shared" si="251"/>
        <v>0</v>
      </c>
      <c r="AD487" s="74">
        <f t="shared" si="252"/>
        <v>-3228.62</v>
      </c>
      <c r="AE487" s="74">
        <f t="shared" si="253"/>
        <v>0</v>
      </c>
      <c r="AF487" s="74">
        <f t="shared" si="254"/>
        <v>0</v>
      </c>
      <c r="AG487" s="74">
        <f t="shared" si="255"/>
        <v>-3228.62</v>
      </c>
      <c r="AH487" s="6" t="s">
        <v>71</v>
      </c>
    </row>
    <row r="488" spans="1:34">
      <c r="A488" s="159" t="s">
        <v>2211</v>
      </c>
      <c r="B488" s="155" t="s">
        <v>2212</v>
      </c>
      <c r="C488" s="160">
        <v>0</v>
      </c>
      <c r="D488" s="160">
        <v>0</v>
      </c>
      <c r="E488" s="160">
        <v>0</v>
      </c>
      <c r="F488" s="160">
        <v>0</v>
      </c>
      <c r="G488" s="160">
        <v>0</v>
      </c>
      <c r="H488" s="160">
        <v>0</v>
      </c>
      <c r="I488" s="160">
        <v>0</v>
      </c>
      <c r="J488" s="160">
        <v>0</v>
      </c>
      <c r="K488" s="160">
        <v>0</v>
      </c>
      <c r="L488" s="160">
        <v>0</v>
      </c>
      <c r="M488" s="160">
        <v>0</v>
      </c>
      <c r="N488" s="160">
        <v>0</v>
      </c>
      <c r="O488" s="160">
        <v>0</v>
      </c>
      <c r="Q488" s="73">
        <v>5</v>
      </c>
      <c r="R488" s="20" t="s">
        <v>1156</v>
      </c>
      <c r="S488" s="20" t="s">
        <v>1210</v>
      </c>
      <c r="U488" s="74">
        <f t="shared" si="243"/>
        <v>0</v>
      </c>
      <c r="V488" s="74">
        <f t="shared" si="244"/>
        <v>0</v>
      </c>
      <c r="W488" s="74">
        <f t="shared" si="245"/>
        <v>0</v>
      </c>
      <c r="X488" s="74">
        <f t="shared" si="246"/>
        <v>0</v>
      </c>
      <c r="Y488" s="74">
        <f t="shared" si="247"/>
        <v>0</v>
      </c>
      <c r="Z488" s="74">
        <f t="shared" si="248"/>
        <v>0</v>
      </c>
      <c r="AA488" s="74">
        <f t="shared" si="249"/>
        <v>0</v>
      </c>
      <c r="AB488" s="74">
        <f t="shared" si="250"/>
        <v>0</v>
      </c>
      <c r="AC488" s="74">
        <f t="shared" si="251"/>
        <v>0</v>
      </c>
      <c r="AD488" s="74">
        <f t="shared" si="252"/>
        <v>0</v>
      </c>
      <c r="AE488" s="74">
        <f t="shared" si="253"/>
        <v>0</v>
      </c>
      <c r="AF488" s="74">
        <f t="shared" si="254"/>
        <v>0</v>
      </c>
      <c r="AG488" s="74">
        <f t="shared" si="255"/>
        <v>0</v>
      </c>
      <c r="AH488" s="6" t="s">
        <v>71</v>
      </c>
    </row>
    <row r="489" spans="1:34">
      <c r="A489" s="159" t="s">
        <v>2213</v>
      </c>
      <c r="B489" s="155" t="s">
        <v>2214</v>
      </c>
      <c r="C489" s="160">
        <v>0</v>
      </c>
      <c r="D489" s="160">
        <v>0</v>
      </c>
      <c r="E489" s="160">
        <v>0</v>
      </c>
      <c r="F489" s="160">
        <v>0</v>
      </c>
      <c r="G489" s="160">
        <v>0</v>
      </c>
      <c r="H489" s="160">
        <v>0</v>
      </c>
      <c r="I489" s="160">
        <v>0</v>
      </c>
      <c r="J489" s="160">
        <v>0</v>
      </c>
      <c r="K489" s="160">
        <v>0</v>
      </c>
      <c r="L489" s="160">
        <v>0</v>
      </c>
      <c r="M489" s="160">
        <v>0</v>
      </c>
      <c r="N489" s="160">
        <v>0</v>
      </c>
      <c r="O489" s="160">
        <v>0</v>
      </c>
      <c r="Q489" s="73">
        <v>5</v>
      </c>
      <c r="R489" s="20" t="s">
        <v>1156</v>
      </c>
      <c r="S489" s="20" t="s">
        <v>1210</v>
      </c>
      <c r="U489" s="74">
        <f t="shared" si="243"/>
        <v>0</v>
      </c>
      <c r="V489" s="74">
        <f t="shared" si="244"/>
        <v>0</v>
      </c>
      <c r="W489" s="74">
        <f t="shared" si="245"/>
        <v>0</v>
      </c>
      <c r="X489" s="74">
        <f t="shared" si="246"/>
        <v>0</v>
      </c>
      <c r="Y489" s="74">
        <f t="shared" si="247"/>
        <v>0</v>
      </c>
      <c r="Z489" s="74">
        <f t="shared" si="248"/>
        <v>0</v>
      </c>
      <c r="AA489" s="74">
        <f t="shared" si="249"/>
        <v>0</v>
      </c>
      <c r="AB489" s="74">
        <f t="shared" si="250"/>
        <v>0</v>
      </c>
      <c r="AC489" s="74">
        <f t="shared" si="251"/>
        <v>0</v>
      </c>
      <c r="AD489" s="74">
        <f t="shared" si="252"/>
        <v>0</v>
      </c>
      <c r="AE489" s="74">
        <f t="shared" si="253"/>
        <v>0</v>
      </c>
      <c r="AF489" s="74">
        <f t="shared" si="254"/>
        <v>0</v>
      </c>
      <c r="AG489" s="74">
        <f t="shared" si="255"/>
        <v>0</v>
      </c>
      <c r="AH489" s="6" t="s">
        <v>71</v>
      </c>
    </row>
    <row r="490" spans="1:34">
      <c r="A490" s="159" t="s">
        <v>2215</v>
      </c>
      <c r="B490" s="155" t="s">
        <v>2216</v>
      </c>
      <c r="C490" s="160">
        <v>0</v>
      </c>
      <c r="D490" s="160">
        <v>0</v>
      </c>
      <c r="E490" s="160">
        <v>0</v>
      </c>
      <c r="F490" s="160">
        <v>0</v>
      </c>
      <c r="G490" s="160">
        <v>0</v>
      </c>
      <c r="H490" s="160">
        <v>0</v>
      </c>
      <c r="I490" s="160">
        <v>0</v>
      </c>
      <c r="J490" s="160">
        <v>0</v>
      </c>
      <c r="K490" s="160">
        <v>0</v>
      </c>
      <c r="L490" s="160">
        <v>0</v>
      </c>
      <c r="M490" s="160">
        <v>0</v>
      </c>
      <c r="N490" s="160">
        <v>0</v>
      </c>
      <c r="O490" s="160">
        <v>0</v>
      </c>
      <c r="Q490" s="73">
        <v>5</v>
      </c>
      <c r="R490" s="20" t="s">
        <v>1156</v>
      </c>
      <c r="S490" s="20" t="s">
        <v>1210</v>
      </c>
      <c r="U490" s="74">
        <f t="shared" si="243"/>
        <v>0</v>
      </c>
      <c r="V490" s="74">
        <f t="shared" si="244"/>
        <v>0</v>
      </c>
      <c r="W490" s="74">
        <f t="shared" si="245"/>
        <v>0</v>
      </c>
      <c r="X490" s="74">
        <f t="shared" si="246"/>
        <v>0</v>
      </c>
      <c r="Y490" s="74">
        <f t="shared" si="247"/>
        <v>0</v>
      </c>
      <c r="Z490" s="74">
        <f t="shared" si="248"/>
        <v>0</v>
      </c>
      <c r="AA490" s="74">
        <f t="shared" si="249"/>
        <v>0</v>
      </c>
      <c r="AB490" s="74">
        <f t="shared" si="250"/>
        <v>0</v>
      </c>
      <c r="AC490" s="74">
        <f t="shared" si="251"/>
        <v>0</v>
      </c>
      <c r="AD490" s="74">
        <f t="shared" si="252"/>
        <v>0</v>
      </c>
      <c r="AE490" s="74">
        <f t="shared" si="253"/>
        <v>0</v>
      </c>
      <c r="AF490" s="74">
        <f t="shared" si="254"/>
        <v>0</v>
      </c>
      <c r="AG490" s="74">
        <f t="shared" si="255"/>
        <v>0</v>
      </c>
      <c r="AH490" s="6" t="s">
        <v>71</v>
      </c>
    </row>
    <row r="491" spans="1:34">
      <c r="B491" s="157" t="s">
        <v>863</v>
      </c>
      <c r="C491" s="161">
        <v>0</v>
      </c>
      <c r="D491" s="161">
        <v>0</v>
      </c>
      <c r="E491" s="161">
        <v>0</v>
      </c>
      <c r="F491" s="161">
        <v>0</v>
      </c>
      <c r="G491" s="161">
        <v>0</v>
      </c>
      <c r="H491" s="161">
        <v>0</v>
      </c>
      <c r="I491" s="161">
        <v>0</v>
      </c>
      <c r="J491" s="161">
        <v>0</v>
      </c>
      <c r="K491" s="161">
        <v>0</v>
      </c>
      <c r="L491" s="161">
        <v>9349.5</v>
      </c>
      <c r="M491" s="161">
        <v>20326.580000000002</v>
      </c>
      <c r="N491" s="161">
        <v>5332.5</v>
      </c>
      <c r="O491" s="161">
        <v>35008.58</v>
      </c>
      <c r="Q491" s="73">
        <v>5</v>
      </c>
      <c r="R491" s="20" t="s">
        <v>1156</v>
      </c>
      <c r="S491" s="20" t="s">
        <v>1210</v>
      </c>
      <c r="U491" s="74">
        <f t="shared" si="243"/>
        <v>0</v>
      </c>
      <c r="V491" s="74">
        <f t="shared" si="244"/>
        <v>0</v>
      </c>
      <c r="W491" s="74">
        <f t="shared" si="245"/>
        <v>0</v>
      </c>
      <c r="X491" s="74">
        <f t="shared" si="246"/>
        <v>0</v>
      </c>
      <c r="Y491" s="74">
        <f t="shared" si="247"/>
        <v>0</v>
      </c>
      <c r="Z491" s="74">
        <f t="shared" si="248"/>
        <v>0</v>
      </c>
      <c r="AA491" s="74">
        <f t="shared" si="249"/>
        <v>0</v>
      </c>
      <c r="AB491" s="74">
        <f t="shared" si="250"/>
        <v>0</v>
      </c>
      <c r="AC491" s="74">
        <f t="shared" si="251"/>
        <v>0</v>
      </c>
      <c r="AD491" s="74">
        <f t="shared" si="252"/>
        <v>-9349.5</v>
      </c>
      <c r="AE491" s="74">
        <f t="shared" si="253"/>
        <v>-20326.580000000002</v>
      </c>
      <c r="AF491" s="74">
        <f t="shared" si="254"/>
        <v>-5332.5</v>
      </c>
      <c r="AG491" s="74">
        <f t="shared" si="255"/>
        <v>-35008.58</v>
      </c>
    </row>
    <row r="492" spans="1:34">
      <c r="Q492" s="73">
        <v>5</v>
      </c>
      <c r="R492" s="20" t="s">
        <v>1156</v>
      </c>
      <c r="S492" s="20" t="s">
        <v>1210</v>
      </c>
      <c r="U492" s="74">
        <f t="shared" si="243"/>
        <v>0</v>
      </c>
      <c r="V492" s="74">
        <f t="shared" si="244"/>
        <v>0</v>
      </c>
      <c r="W492" s="74">
        <f t="shared" si="245"/>
        <v>0</v>
      </c>
      <c r="X492" s="74">
        <f t="shared" si="246"/>
        <v>0</v>
      </c>
      <c r="Y492" s="74">
        <f t="shared" si="247"/>
        <v>0</v>
      </c>
      <c r="Z492" s="74">
        <f t="shared" si="248"/>
        <v>0</v>
      </c>
      <c r="AA492" s="74">
        <f t="shared" si="249"/>
        <v>0</v>
      </c>
      <c r="AB492" s="74">
        <f t="shared" si="250"/>
        <v>0</v>
      </c>
      <c r="AC492" s="74">
        <f t="shared" si="251"/>
        <v>0</v>
      </c>
      <c r="AD492" s="74">
        <f t="shared" si="252"/>
        <v>0</v>
      </c>
      <c r="AE492" s="74">
        <f t="shared" si="253"/>
        <v>0</v>
      </c>
      <c r="AF492" s="74">
        <f t="shared" si="254"/>
        <v>0</v>
      </c>
      <c r="AG492" s="74">
        <f t="shared" si="255"/>
        <v>0</v>
      </c>
    </row>
    <row r="493" spans="1:34">
      <c r="A493" s="158" t="s">
        <v>90</v>
      </c>
      <c r="B493" s="158"/>
      <c r="C493" s="158"/>
      <c r="D493" s="158"/>
      <c r="E493" s="158"/>
      <c r="F493" s="158"/>
      <c r="G493" s="158"/>
      <c r="H493" s="158"/>
      <c r="I493" s="158"/>
      <c r="J493" s="158"/>
      <c r="K493" s="158"/>
      <c r="L493" s="158"/>
      <c r="M493" s="158"/>
      <c r="N493" s="158"/>
      <c r="O493" s="158"/>
      <c r="Q493" s="73">
        <v>5</v>
      </c>
      <c r="R493" s="20" t="s">
        <v>1156</v>
      </c>
      <c r="S493" s="20" t="s">
        <v>1210</v>
      </c>
      <c r="U493" s="74">
        <f t="shared" si="243"/>
        <v>0</v>
      </c>
      <c r="V493" s="74">
        <f t="shared" si="244"/>
        <v>0</v>
      </c>
      <c r="W493" s="74">
        <f t="shared" si="245"/>
        <v>0</v>
      </c>
      <c r="X493" s="74">
        <f t="shared" si="246"/>
        <v>0</v>
      </c>
      <c r="Y493" s="74">
        <f t="shared" si="247"/>
        <v>0</v>
      </c>
      <c r="Z493" s="74">
        <f t="shared" si="248"/>
        <v>0</v>
      </c>
      <c r="AA493" s="74">
        <f t="shared" si="249"/>
        <v>0</v>
      </c>
      <c r="AB493" s="74">
        <f t="shared" si="250"/>
        <v>0</v>
      </c>
      <c r="AC493" s="74">
        <f t="shared" si="251"/>
        <v>0</v>
      </c>
      <c r="AD493" s="74">
        <f t="shared" si="252"/>
        <v>0</v>
      </c>
      <c r="AE493" s="74">
        <f t="shared" si="253"/>
        <v>0</v>
      </c>
      <c r="AF493" s="74">
        <f t="shared" si="254"/>
        <v>0</v>
      </c>
      <c r="AG493" s="74">
        <f t="shared" si="255"/>
        <v>0</v>
      </c>
    </row>
    <row r="494" spans="1:34">
      <c r="A494" s="159" t="s">
        <v>2217</v>
      </c>
      <c r="B494" s="155" t="s">
        <v>2218</v>
      </c>
      <c r="C494" s="160">
        <v>0</v>
      </c>
      <c r="D494" s="160">
        <v>0</v>
      </c>
      <c r="E494" s="160">
        <v>0</v>
      </c>
      <c r="F494" s="160">
        <v>0</v>
      </c>
      <c r="G494" s="160">
        <v>0</v>
      </c>
      <c r="H494" s="160">
        <v>0</v>
      </c>
      <c r="I494" s="160">
        <v>0</v>
      </c>
      <c r="J494" s="160">
        <v>0</v>
      </c>
      <c r="K494" s="160">
        <v>0</v>
      </c>
      <c r="L494" s="160">
        <v>0</v>
      </c>
      <c r="M494" s="160">
        <v>0</v>
      </c>
      <c r="N494" s="160">
        <v>0</v>
      </c>
      <c r="O494" s="160">
        <v>0</v>
      </c>
      <c r="Q494" s="73">
        <v>5</v>
      </c>
      <c r="R494" s="20" t="s">
        <v>1156</v>
      </c>
      <c r="S494" s="20" t="s">
        <v>1210</v>
      </c>
      <c r="U494" s="74">
        <f t="shared" si="243"/>
        <v>0</v>
      </c>
      <c r="V494" s="74">
        <f t="shared" si="244"/>
        <v>0</v>
      </c>
      <c r="W494" s="74">
        <f t="shared" si="245"/>
        <v>0</v>
      </c>
      <c r="X494" s="74">
        <f t="shared" si="246"/>
        <v>0</v>
      </c>
      <c r="Y494" s="74">
        <f t="shared" si="247"/>
        <v>0</v>
      </c>
      <c r="Z494" s="74">
        <f t="shared" si="248"/>
        <v>0</v>
      </c>
      <c r="AA494" s="74">
        <f t="shared" si="249"/>
        <v>0</v>
      </c>
      <c r="AB494" s="74">
        <f t="shared" si="250"/>
        <v>0</v>
      </c>
      <c r="AC494" s="74">
        <f t="shared" si="251"/>
        <v>0</v>
      </c>
      <c r="AD494" s="74">
        <f t="shared" si="252"/>
        <v>0</v>
      </c>
      <c r="AE494" s="74">
        <f t="shared" si="253"/>
        <v>0</v>
      </c>
      <c r="AF494" s="74">
        <f t="shared" si="254"/>
        <v>0</v>
      </c>
      <c r="AG494" s="74">
        <f t="shared" si="255"/>
        <v>0</v>
      </c>
      <c r="AH494" s="6" t="s">
        <v>90</v>
      </c>
    </row>
    <row r="495" spans="1:34">
      <c r="A495" s="159" t="s">
        <v>2219</v>
      </c>
      <c r="B495" s="155" t="s">
        <v>2220</v>
      </c>
      <c r="C495" s="160">
        <v>0</v>
      </c>
      <c r="D495" s="160">
        <v>0</v>
      </c>
      <c r="E495" s="160">
        <v>0</v>
      </c>
      <c r="F495" s="160">
        <v>0</v>
      </c>
      <c r="G495" s="160">
        <v>0</v>
      </c>
      <c r="H495" s="160">
        <v>0</v>
      </c>
      <c r="I495" s="160">
        <v>0</v>
      </c>
      <c r="J495" s="160">
        <v>0</v>
      </c>
      <c r="K495" s="160">
        <v>0</v>
      </c>
      <c r="L495" s="160">
        <v>0</v>
      </c>
      <c r="M495" s="160">
        <v>0</v>
      </c>
      <c r="N495" s="160">
        <v>0</v>
      </c>
      <c r="O495" s="160">
        <v>0</v>
      </c>
      <c r="Q495" s="73">
        <v>5</v>
      </c>
      <c r="R495" s="20" t="s">
        <v>1156</v>
      </c>
      <c r="S495" s="20" t="s">
        <v>1210</v>
      </c>
      <c r="U495" s="74">
        <f t="shared" si="243"/>
        <v>0</v>
      </c>
      <c r="V495" s="74">
        <f t="shared" si="244"/>
        <v>0</v>
      </c>
      <c r="W495" s="74">
        <f t="shared" si="245"/>
        <v>0</v>
      </c>
      <c r="X495" s="74">
        <f t="shared" si="246"/>
        <v>0</v>
      </c>
      <c r="Y495" s="74">
        <f t="shared" si="247"/>
        <v>0</v>
      </c>
      <c r="Z495" s="74">
        <f t="shared" si="248"/>
        <v>0</v>
      </c>
      <c r="AA495" s="74">
        <f t="shared" si="249"/>
        <v>0</v>
      </c>
      <c r="AB495" s="74">
        <f t="shared" si="250"/>
        <v>0</v>
      </c>
      <c r="AC495" s="74">
        <f t="shared" si="251"/>
        <v>0</v>
      </c>
      <c r="AD495" s="74">
        <f t="shared" si="252"/>
        <v>0</v>
      </c>
      <c r="AE495" s="74">
        <f t="shared" si="253"/>
        <v>0</v>
      </c>
      <c r="AF495" s="74">
        <f t="shared" si="254"/>
        <v>0</v>
      </c>
      <c r="AG495" s="74">
        <f t="shared" si="255"/>
        <v>0</v>
      </c>
      <c r="AH495" s="6" t="s">
        <v>90</v>
      </c>
    </row>
    <row r="496" spans="1:34">
      <c r="A496" s="159" t="s">
        <v>2221</v>
      </c>
      <c r="B496" s="155" t="s">
        <v>2222</v>
      </c>
      <c r="C496" s="160">
        <v>0</v>
      </c>
      <c r="D496" s="160">
        <v>0</v>
      </c>
      <c r="E496" s="160">
        <v>0</v>
      </c>
      <c r="F496" s="160">
        <v>0</v>
      </c>
      <c r="G496" s="160">
        <v>0</v>
      </c>
      <c r="H496" s="160">
        <v>0</v>
      </c>
      <c r="I496" s="160">
        <v>0</v>
      </c>
      <c r="J496" s="160">
        <v>0</v>
      </c>
      <c r="K496" s="160">
        <v>0</v>
      </c>
      <c r="L496" s="160">
        <v>0</v>
      </c>
      <c r="M496" s="160">
        <v>0</v>
      </c>
      <c r="N496" s="160">
        <v>0</v>
      </c>
      <c r="O496" s="160">
        <v>0</v>
      </c>
      <c r="Q496" s="73">
        <v>5</v>
      </c>
      <c r="R496" s="20" t="s">
        <v>1156</v>
      </c>
      <c r="S496" s="20" t="s">
        <v>1210</v>
      </c>
      <c r="U496" s="74">
        <f t="shared" si="243"/>
        <v>0</v>
      </c>
      <c r="V496" s="74">
        <f t="shared" si="244"/>
        <v>0</v>
      </c>
      <c r="W496" s="74">
        <f t="shared" si="245"/>
        <v>0</v>
      </c>
      <c r="X496" s="74">
        <f t="shared" si="246"/>
        <v>0</v>
      </c>
      <c r="Y496" s="74">
        <f t="shared" si="247"/>
        <v>0</v>
      </c>
      <c r="Z496" s="74">
        <f t="shared" si="248"/>
        <v>0</v>
      </c>
      <c r="AA496" s="74">
        <f t="shared" si="249"/>
        <v>0</v>
      </c>
      <c r="AB496" s="74">
        <f t="shared" si="250"/>
        <v>0</v>
      </c>
      <c r="AC496" s="74">
        <f t="shared" si="251"/>
        <v>0</v>
      </c>
      <c r="AD496" s="74">
        <f t="shared" si="252"/>
        <v>0</v>
      </c>
      <c r="AE496" s="74">
        <f t="shared" si="253"/>
        <v>0</v>
      </c>
      <c r="AF496" s="74">
        <f t="shared" si="254"/>
        <v>0</v>
      </c>
      <c r="AG496" s="74">
        <f t="shared" si="255"/>
        <v>0</v>
      </c>
      <c r="AH496" s="6" t="s">
        <v>90</v>
      </c>
    </row>
    <row r="497" spans="1:34">
      <c r="A497" s="159" t="s">
        <v>2223</v>
      </c>
      <c r="B497" s="155" t="s">
        <v>2224</v>
      </c>
      <c r="C497" s="160">
        <v>0</v>
      </c>
      <c r="D497" s="160">
        <v>0</v>
      </c>
      <c r="E497" s="160">
        <v>0</v>
      </c>
      <c r="F497" s="160">
        <v>0</v>
      </c>
      <c r="G497" s="160">
        <v>0</v>
      </c>
      <c r="H497" s="160">
        <v>0</v>
      </c>
      <c r="I497" s="160">
        <v>0</v>
      </c>
      <c r="J497" s="160">
        <v>0</v>
      </c>
      <c r="K497" s="160">
        <v>0</v>
      </c>
      <c r="L497" s="160">
        <v>0</v>
      </c>
      <c r="M497" s="160">
        <v>0</v>
      </c>
      <c r="N497" s="160">
        <v>0</v>
      </c>
      <c r="O497" s="160">
        <v>0</v>
      </c>
      <c r="Q497" s="73">
        <v>5</v>
      </c>
      <c r="R497" s="20" t="s">
        <v>1156</v>
      </c>
      <c r="S497" s="20" t="s">
        <v>1210</v>
      </c>
      <c r="U497" s="74">
        <f t="shared" si="243"/>
        <v>0</v>
      </c>
      <c r="V497" s="74">
        <f t="shared" si="244"/>
        <v>0</v>
      </c>
      <c r="W497" s="74">
        <f t="shared" si="245"/>
        <v>0</v>
      </c>
      <c r="X497" s="74">
        <f t="shared" si="246"/>
        <v>0</v>
      </c>
      <c r="Y497" s="74">
        <f t="shared" si="247"/>
        <v>0</v>
      </c>
      <c r="Z497" s="74">
        <f t="shared" si="248"/>
        <v>0</v>
      </c>
      <c r="AA497" s="74">
        <f t="shared" si="249"/>
        <v>0</v>
      </c>
      <c r="AB497" s="74">
        <f t="shared" si="250"/>
        <v>0</v>
      </c>
      <c r="AC497" s="74">
        <f t="shared" si="251"/>
        <v>0</v>
      </c>
      <c r="AD497" s="74">
        <f t="shared" si="252"/>
        <v>0</v>
      </c>
      <c r="AE497" s="74">
        <f t="shared" si="253"/>
        <v>0</v>
      </c>
      <c r="AF497" s="74">
        <f t="shared" si="254"/>
        <v>0</v>
      </c>
      <c r="AG497" s="74">
        <f t="shared" si="255"/>
        <v>0</v>
      </c>
      <c r="AH497" s="6" t="s">
        <v>90</v>
      </c>
    </row>
    <row r="498" spans="1:34">
      <c r="A498" s="159" t="s">
        <v>2225</v>
      </c>
      <c r="B498" s="155" t="s">
        <v>2226</v>
      </c>
      <c r="C498" s="160">
        <v>0</v>
      </c>
      <c r="D498" s="160">
        <v>0</v>
      </c>
      <c r="E498" s="160">
        <v>0</v>
      </c>
      <c r="F498" s="160">
        <v>0</v>
      </c>
      <c r="G498" s="160">
        <v>0</v>
      </c>
      <c r="H498" s="160">
        <v>0</v>
      </c>
      <c r="I498" s="160">
        <v>0</v>
      </c>
      <c r="J498" s="160">
        <v>0</v>
      </c>
      <c r="K498" s="160">
        <v>0</v>
      </c>
      <c r="L498" s="160">
        <v>0</v>
      </c>
      <c r="M498" s="160">
        <v>0</v>
      </c>
      <c r="N498" s="160">
        <v>0</v>
      </c>
      <c r="O498" s="160">
        <v>0</v>
      </c>
      <c r="Q498" s="75">
        <v>5</v>
      </c>
      <c r="R498" s="76" t="str">
        <f>R497</f>
        <v>Tides on Westcreek</v>
      </c>
      <c r="S498" s="76" t="str">
        <f>S497</f>
        <v>TOW</v>
      </c>
      <c r="T498" s="75">
        <f>T497</f>
        <v>0</v>
      </c>
      <c r="U498" s="77">
        <f t="shared" ref="U498:AG498" si="256">SUM(U404:U497)</f>
        <v>0</v>
      </c>
      <c r="V498" s="77">
        <f t="shared" si="256"/>
        <v>0</v>
      </c>
      <c r="W498" s="77">
        <f t="shared" si="256"/>
        <v>0</v>
      </c>
      <c r="X498" s="77">
        <f t="shared" si="256"/>
        <v>0</v>
      </c>
      <c r="Y498" s="77">
        <f t="shared" si="256"/>
        <v>0</v>
      </c>
      <c r="Z498" s="77">
        <f t="shared" si="256"/>
        <v>0</v>
      </c>
      <c r="AA498" s="77">
        <f t="shared" si="256"/>
        <v>0</v>
      </c>
      <c r="AB498" s="77">
        <f t="shared" si="256"/>
        <v>0</v>
      </c>
      <c r="AC498" s="77">
        <f t="shared" si="256"/>
        <v>0</v>
      </c>
      <c r="AD498" s="77">
        <f t="shared" si="256"/>
        <v>-649589.89</v>
      </c>
      <c r="AE498" s="77">
        <f t="shared" si="256"/>
        <v>-595425.58999999985</v>
      </c>
      <c r="AF498" s="77">
        <f t="shared" si="256"/>
        <v>-550411.62000000011</v>
      </c>
      <c r="AG498" s="77">
        <f t="shared" si="256"/>
        <v>-1795427.1000000003</v>
      </c>
      <c r="AH498" s="6" t="s">
        <v>90</v>
      </c>
    </row>
    <row r="499" spans="1:34">
      <c r="A499" s="159" t="s">
        <v>2227</v>
      </c>
      <c r="B499" s="155" t="s">
        <v>2228</v>
      </c>
      <c r="C499" s="160">
        <v>0</v>
      </c>
      <c r="D499" s="160">
        <v>0</v>
      </c>
      <c r="E499" s="160">
        <v>0</v>
      </c>
      <c r="F499" s="160">
        <v>0</v>
      </c>
      <c r="G499" s="160">
        <v>0</v>
      </c>
      <c r="H499" s="160">
        <v>0</v>
      </c>
      <c r="I499" s="160">
        <v>0</v>
      </c>
      <c r="J499" s="160">
        <v>0</v>
      </c>
      <c r="K499" s="160">
        <v>0</v>
      </c>
      <c r="L499" s="160">
        <v>0</v>
      </c>
      <c r="M499" s="160">
        <v>0</v>
      </c>
      <c r="N499" s="160">
        <v>0</v>
      </c>
      <c r="O499" s="160">
        <v>0</v>
      </c>
      <c r="AH499" s="6" t="s">
        <v>90</v>
      </c>
    </row>
    <row r="500" spans="1:34">
      <c r="A500" s="159" t="s">
        <v>2229</v>
      </c>
      <c r="B500" s="155" t="s">
        <v>2230</v>
      </c>
      <c r="C500" s="160">
        <v>0</v>
      </c>
      <c r="D500" s="160">
        <v>0</v>
      </c>
      <c r="E500" s="160">
        <v>0</v>
      </c>
      <c r="F500" s="160">
        <v>0</v>
      </c>
      <c r="G500" s="160">
        <v>0</v>
      </c>
      <c r="H500" s="160">
        <v>0</v>
      </c>
      <c r="I500" s="160">
        <v>0</v>
      </c>
      <c r="J500" s="160">
        <v>0</v>
      </c>
      <c r="K500" s="160">
        <v>0</v>
      </c>
      <c r="L500" s="160">
        <v>0</v>
      </c>
      <c r="M500" s="160">
        <v>0</v>
      </c>
      <c r="N500" s="160">
        <v>0</v>
      </c>
      <c r="O500" s="160">
        <v>0</v>
      </c>
      <c r="AH500" s="6" t="s">
        <v>90</v>
      </c>
    </row>
    <row r="501" spans="1:34">
      <c r="A501" s="159" t="s">
        <v>2231</v>
      </c>
      <c r="B501" s="155" t="s">
        <v>2232</v>
      </c>
      <c r="C501" s="160">
        <v>0</v>
      </c>
      <c r="D501" s="160">
        <v>0</v>
      </c>
      <c r="E501" s="160">
        <v>0</v>
      </c>
      <c r="F501" s="160">
        <v>0</v>
      </c>
      <c r="G501" s="160">
        <v>0</v>
      </c>
      <c r="H501" s="160">
        <v>0</v>
      </c>
      <c r="I501" s="160">
        <v>0</v>
      </c>
      <c r="J501" s="160">
        <v>0</v>
      </c>
      <c r="K501" s="160">
        <v>0</v>
      </c>
      <c r="L501" s="160">
        <v>0</v>
      </c>
      <c r="M501" s="160">
        <v>0</v>
      </c>
      <c r="N501" s="160">
        <v>0</v>
      </c>
      <c r="O501" s="160">
        <v>0</v>
      </c>
      <c r="Q501" s="73">
        <v>5</v>
      </c>
      <c r="R501" s="20" t="s">
        <v>1156</v>
      </c>
      <c r="S501" s="20" t="s">
        <v>1210</v>
      </c>
      <c r="U501" s="74">
        <f>IF(5 = Q501, C501 * -1, C501)</f>
        <v>0</v>
      </c>
      <c r="V501" s="74">
        <f>IF(5 = Q501, D501 * -1, D501)</f>
        <v>0</v>
      </c>
      <c r="W501" s="74">
        <f>IF(5 = Q501, E501 * -1, E501)</f>
        <v>0</v>
      </c>
      <c r="X501" s="74">
        <f>IF(5 = Q501, F501 * -1, F501)</f>
        <v>0</v>
      </c>
      <c r="Y501" s="74">
        <f>IF(5 = Q501, G501 * -1, G501)</f>
        <v>0</v>
      </c>
      <c r="Z501" s="74">
        <f>IF(5 = Q501, H501 * -1, H501)</f>
        <v>0</v>
      </c>
      <c r="AA501" s="74">
        <f>IF(5 = Q501, I501 * -1, I501)</f>
        <v>0</v>
      </c>
      <c r="AB501" s="74">
        <f>IF(5 = Q501, J501 * -1, J501)</f>
        <v>0</v>
      </c>
      <c r="AC501" s="74">
        <f>IF(5 = Q501, K501 * -1, K501)</f>
        <v>0</v>
      </c>
      <c r="AD501" s="74">
        <f>IF(5 = Q501, L501 * -1, L501)</f>
        <v>0</v>
      </c>
      <c r="AE501" s="74">
        <f>IF(5 = Q501, M501 * -1, M501)</f>
        <v>0</v>
      </c>
      <c r="AF501" s="74">
        <f>IF(5 = Q501, N501 * -1, N501)</f>
        <v>0</v>
      </c>
      <c r="AG501" s="74">
        <f>IF(5 = Q501, O501 * -1, O501)</f>
        <v>0</v>
      </c>
      <c r="AH501" s="6" t="s">
        <v>90</v>
      </c>
    </row>
    <row r="502" spans="1:34">
      <c r="A502" s="159" t="s">
        <v>2233</v>
      </c>
      <c r="B502" s="155" t="s">
        <v>2234</v>
      </c>
      <c r="C502" s="160">
        <v>0</v>
      </c>
      <c r="D502" s="160">
        <v>0</v>
      </c>
      <c r="E502" s="160">
        <v>0</v>
      </c>
      <c r="F502" s="160">
        <v>0</v>
      </c>
      <c r="G502" s="160">
        <v>0</v>
      </c>
      <c r="H502" s="160">
        <v>0</v>
      </c>
      <c r="I502" s="160">
        <v>0</v>
      </c>
      <c r="J502" s="160">
        <v>0</v>
      </c>
      <c r="K502" s="160">
        <v>0</v>
      </c>
      <c r="L502" s="160">
        <v>0</v>
      </c>
      <c r="M502" s="160">
        <v>0</v>
      </c>
      <c r="N502" s="160">
        <v>0</v>
      </c>
      <c r="O502" s="160">
        <v>0</v>
      </c>
      <c r="Q502" s="75">
        <v>5</v>
      </c>
      <c r="R502" s="76" t="str">
        <f>R501</f>
        <v>Tides on Westcreek</v>
      </c>
      <c r="S502" s="76" t="str">
        <f>S501</f>
        <v>TOW</v>
      </c>
      <c r="T502" s="75">
        <f>T501</f>
        <v>0</v>
      </c>
      <c r="U502" s="77">
        <f t="shared" ref="U502:AG502" si="257">SUM(U501:U501)</f>
        <v>0</v>
      </c>
      <c r="V502" s="77">
        <f t="shared" si="257"/>
        <v>0</v>
      </c>
      <c r="W502" s="77">
        <f t="shared" si="257"/>
        <v>0</v>
      </c>
      <c r="X502" s="77">
        <f t="shared" si="257"/>
        <v>0</v>
      </c>
      <c r="Y502" s="77">
        <f t="shared" si="257"/>
        <v>0</v>
      </c>
      <c r="Z502" s="77">
        <f t="shared" si="257"/>
        <v>0</v>
      </c>
      <c r="AA502" s="77">
        <f t="shared" si="257"/>
        <v>0</v>
      </c>
      <c r="AB502" s="77">
        <f t="shared" si="257"/>
        <v>0</v>
      </c>
      <c r="AC502" s="77">
        <f t="shared" si="257"/>
        <v>0</v>
      </c>
      <c r="AD502" s="77">
        <f t="shared" si="257"/>
        <v>0</v>
      </c>
      <c r="AE502" s="77">
        <f t="shared" si="257"/>
        <v>0</v>
      </c>
      <c r="AF502" s="77">
        <f t="shared" si="257"/>
        <v>0</v>
      </c>
      <c r="AG502" s="77">
        <f t="shared" si="257"/>
        <v>0</v>
      </c>
      <c r="AH502" s="6" t="s">
        <v>90</v>
      </c>
    </row>
    <row r="503" spans="1:34">
      <c r="A503" s="159" t="s">
        <v>2235</v>
      </c>
      <c r="B503" s="155" t="s">
        <v>2236</v>
      </c>
      <c r="C503" s="160">
        <v>0</v>
      </c>
      <c r="D503" s="160">
        <v>0</v>
      </c>
      <c r="E503" s="160">
        <v>0</v>
      </c>
      <c r="F503" s="160">
        <v>0</v>
      </c>
      <c r="G503" s="160">
        <v>0</v>
      </c>
      <c r="H503" s="160">
        <v>0</v>
      </c>
      <c r="I503" s="160">
        <v>0</v>
      </c>
      <c r="J503" s="160">
        <v>0</v>
      </c>
      <c r="K503" s="160">
        <v>0</v>
      </c>
      <c r="L503" s="160">
        <v>0</v>
      </c>
      <c r="M503" s="160">
        <v>0</v>
      </c>
      <c r="N503" s="160">
        <v>0</v>
      </c>
      <c r="O503" s="160">
        <v>0</v>
      </c>
      <c r="AH503" s="6" t="s">
        <v>90</v>
      </c>
    </row>
    <row r="504" spans="1:34">
      <c r="A504" s="159" t="s">
        <v>2237</v>
      </c>
      <c r="B504" s="155" t="s">
        <v>2238</v>
      </c>
      <c r="C504" s="160">
        <v>0</v>
      </c>
      <c r="D504" s="160">
        <v>0</v>
      </c>
      <c r="E504" s="160">
        <v>0</v>
      </c>
      <c r="F504" s="160">
        <v>0</v>
      </c>
      <c r="G504" s="160">
        <v>0</v>
      </c>
      <c r="H504" s="160">
        <v>0</v>
      </c>
      <c r="I504" s="160">
        <v>0</v>
      </c>
      <c r="J504" s="160">
        <v>0</v>
      </c>
      <c r="K504" s="160">
        <v>0</v>
      </c>
      <c r="L504" s="160">
        <v>0</v>
      </c>
      <c r="M504" s="160">
        <v>0</v>
      </c>
      <c r="N504" s="160">
        <v>0</v>
      </c>
      <c r="O504" s="160">
        <v>0</v>
      </c>
      <c r="Q504" s="75">
        <v>5</v>
      </c>
      <c r="R504" s="76" t="str">
        <f>R501</f>
        <v>Tides on Westcreek</v>
      </c>
      <c r="S504" s="76" t="str">
        <f>S501</f>
        <v>TOW</v>
      </c>
      <c r="T504" s="75">
        <f>T501</f>
        <v>0</v>
      </c>
      <c r="U504" s="77">
        <f t="shared" ref="U504:AG504" si="258">SUM(U335:U381)+SUM(U385:U400)+SUM(U404:U497)+SUM(U501:U501)</f>
        <v>0</v>
      </c>
      <c r="V504" s="77">
        <f t="shared" si="258"/>
        <v>0</v>
      </c>
      <c r="W504" s="77">
        <f t="shared" si="258"/>
        <v>0</v>
      </c>
      <c r="X504" s="77">
        <f t="shared" si="258"/>
        <v>0</v>
      </c>
      <c r="Y504" s="77">
        <f t="shared" si="258"/>
        <v>0</v>
      </c>
      <c r="Z504" s="77">
        <f t="shared" si="258"/>
        <v>0</v>
      </c>
      <c r="AA504" s="77">
        <f t="shared" si="258"/>
        <v>0</v>
      </c>
      <c r="AB504" s="77">
        <f t="shared" si="258"/>
        <v>0</v>
      </c>
      <c r="AC504" s="77">
        <f t="shared" si="258"/>
        <v>0</v>
      </c>
      <c r="AD504" s="77">
        <f t="shared" si="258"/>
        <v>-673070.33</v>
      </c>
      <c r="AE504" s="77">
        <f t="shared" si="258"/>
        <v>-608216.68999999983</v>
      </c>
      <c r="AF504" s="77">
        <f t="shared" si="258"/>
        <v>-604454.01000000013</v>
      </c>
      <c r="AG504" s="77">
        <f t="shared" si="258"/>
        <v>-1885741.0300000003</v>
      </c>
      <c r="AH504" s="6" t="s">
        <v>90</v>
      </c>
    </row>
    <row r="505" spans="1:34">
      <c r="A505" s="159" t="s">
        <v>2239</v>
      </c>
      <c r="B505" s="155" t="s">
        <v>2240</v>
      </c>
      <c r="C505" s="160">
        <v>0</v>
      </c>
      <c r="D505" s="160">
        <v>0</v>
      </c>
      <c r="E505" s="160">
        <v>0</v>
      </c>
      <c r="F505" s="160">
        <v>0</v>
      </c>
      <c r="G505" s="160">
        <v>0</v>
      </c>
      <c r="H505" s="160">
        <v>0</v>
      </c>
      <c r="I505" s="160">
        <v>0</v>
      </c>
      <c r="J505" s="160">
        <v>0</v>
      </c>
      <c r="K505" s="160">
        <v>0</v>
      </c>
      <c r="L505" s="160">
        <v>0</v>
      </c>
      <c r="M505" s="160">
        <v>0</v>
      </c>
      <c r="N505" s="160">
        <v>0</v>
      </c>
      <c r="O505" s="160">
        <v>0</v>
      </c>
      <c r="AH505" s="6" t="s">
        <v>90</v>
      </c>
    </row>
    <row r="506" spans="1:34">
      <c r="A506" s="159" t="s">
        <v>2241</v>
      </c>
      <c r="B506" s="155" t="s">
        <v>2242</v>
      </c>
      <c r="C506" s="160">
        <v>0</v>
      </c>
      <c r="D506" s="160">
        <v>0</v>
      </c>
      <c r="E506" s="160">
        <v>0</v>
      </c>
      <c r="F506" s="160">
        <v>0</v>
      </c>
      <c r="G506" s="160">
        <v>0</v>
      </c>
      <c r="H506" s="160">
        <v>0</v>
      </c>
      <c r="I506" s="160">
        <v>0</v>
      </c>
      <c r="J506" s="160">
        <v>0</v>
      </c>
      <c r="K506" s="160">
        <v>0</v>
      </c>
      <c r="L506" s="160">
        <v>0</v>
      </c>
      <c r="M506" s="160">
        <v>530</v>
      </c>
      <c r="N506" s="160">
        <v>0</v>
      </c>
      <c r="O506" s="160">
        <v>530</v>
      </c>
      <c r="AH506" s="6" t="s">
        <v>90</v>
      </c>
    </row>
    <row r="507" spans="1:34">
      <c r="A507" s="159" t="s">
        <v>2243</v>
      </c>
      <c r="B507" s="155" t="s">
        <v>2244</v>
      </c>
      <c r="C507" s="160">
        <v>0</v>
      </c>
      <c r="D507" s="160">
        <v>0</v>
      </c>
      <c r="E507" s="160">
        <v>0</v>
      </c>
      <c r="F507" s="160">
        <v>0</v>
      </c>
      <c r="G507" s="160">
        <v>0</v>
      </c>
      <c r="H507" s="160">
        <v>0</v>
      </c>
      <c r="I507" s="160">
        <v>0</v>
      </c>
      <c r="J507" s="160">
        <v>0</v>
      </c>
      <c r="K507" s="160">
        <v>0</v>
      </c>
      <c r="L507" s="160">
        <v>0</v>
      </c>
      <c r="M507" s="160">
        <v>0</v>
      </c>
      <c r="N507" s="160">
        <v>0</v>
      </c>
      <c r="O507" s="160">
        <v>0</v>
      </c>
      <c r="Q507" s="73">
        <v>5</v>
      </c>
      <c r="R507" s="20" t="s">
        <v>1156</v>
      </c>
      <c r="S507" s="20" t="s">
        <v>1210</v>
      </c>
      <c r="U507" s="74">
        <f t="shared" ref="U507:U527" si="259">IF(5 = Q507, C507 * -1, C507)</f>
        <v>0</v>
      </c>
      <c r="V507" s="74">
        <f t="shared" ref="V507:V527" si="260">IF(5 = Q507, D507 * -1, D507)</f>
        <v>0</v>
      </c>
      <c r="W507" s="74">
        <f t="shared" ref="W507:W527" si="261">IF(5 = Q507, E507 * -1, E507)</f>
        <v>0</v>
      </c>
      <c r="X507" s="74">
        <f t="shared" ref="X507:X527" si="262">IF(5 = Q507, F507 * -1, F507)</f>
        <v>0</v>
      </c>
      <c r="Y507" s="74">
        <f t="shared" ref="Y507:Y527" si="263">IF(5 = Q507, G507 * -1, G507)</f>
        <v>0</v>
      </c>
      <c r="Z507" s="74">
        <f t="shared" ref="Z507:Z527" si="264">IF(5 = Q507, H507 * -1, H507)</f>
        <v>0</v>
      </c>
      <c r="AA507" s="74">
        <f t="shared" ref="AA507:AA527" si="265">IF(5 = Q507, I507 * -1, I507)</f>
        <v>0</v>
      </c>
      <c r="AB507" s="74">
        <f t="shared" ref="AB507:AB527" si="266">IF(5 = Q507, J507 * -1, J507)</f>
        <v>0</v>
      </c>
      <c r="AC507" s="74">
        <f t="shared" ref="AC507:AC527" si="267">IF(5 = Q507, K507 * -1, K507)</f>
        <v>0</v>
      </c>
      <c r="AD507" s="74">
        <f t="shared" ref="AD507:AD527" si="268">IF(5 = Q507, L507 * -1, L507)</f>
        <v>0</v>
      </c>
      <c r="AE507" s="74">
        <f t="shared" ref="AE507:AE527" si="269">IF(5 = Q507, M507 * -1, M507)</f>
        <v>0</v>
      </c>
      <c r="AF507" s="74">
        <f t="shared" ref="AF507:AF527" si="270">IF(5 = Q507, N507 * -1, N507)</f>
        <v>0</v>
      </c>
      <c r="AG507" s="74">
        <f t="shared" ref="AG507:AG527" si="271">IF(5 = Q507, O507 * -1, O507)</f>
        <v>0</v>
      </c>
      <c r="AH507" s="6" t="s">
        <v>90</v>
      </c>
    </row>
    <row r="508" spans="1:34">
      <c r="A508" s="159" t="s">
        <v>2245</v>
      </c>
      <c r="B508" s="155" t="s">
        <v>2246</v>
      </c>
      <c r="C508" s="160">
        <v>0</v>
      </c>
      <c r="D508" s="160">
        <v>0</v>
      </c>
      <c r="E508" s="160">
        <v>0</v>
      </c>
      <c r="F508" s="160">
        <v>0</v>
      </c>
      <c r="G508" s="160">
        <v>0</v>
      </c>
      <c r="H508" s="160">
        <v>0</v>
      </c>
      <c r="I508" s="160">
        <v>0</v>
      </c>
      <c r="J508" s="160">
        <v>0</v>
      </c>
      <c r="K508" s="160">
        <v>0</v>
      </c>
      <c r="L508" s="160">
        <v>0</v>
      </c>
      <c r="M508" s="160">
        <v>0</v>
      </c>
      <c r="N508" s="160">
        <v>0</v>
      </c>
      <c r="O508" s="160">
        <v>0</v>
      </c>
      <c r="Q508" s="73">
        <v>5</v>
      </c>
      <c r="R508" s="20" t="s">
        <v>1156</v>
      </c>
      <c r="S508" s="20" t="s">
        <v>1210</v>
      </c>
      <c r="U508" s="74">
        <f t="shared" si="259"/>
        <v>0</v>
      </c>
      <c r="V508" s="74">
        <f t="shared" si="260"/>
        <v>0</v>
      </c>
      <c r="W508" s="74">
        <f t="shared" si="261"/>
        <v>0</v>
      </c>
      <c r="X508" s="74">
        <f t="shared" si="262"/>
        <v>0</v>
      </c>
      <c r="Y508" s="74">
        <f t="shared" si="263"/>
        <v>0</v>
      </c>
      <c r="Z508" s="74">
        <f t="shared" si="264"/>
        <v>0</v>
      </c>
      <c r="AA508" s="74">
        <f t="shared" si="265"/>
        <v>0</v>
      </c>
      <c r="AB508" s="74">
        <f t="shared" si="266"/>
        <v>0</v>
      </c>
      <c r="AC508" s="74">
        <f t="shared" si="267"/>
        <v>0</v>
      </c>
      <c r="AD508" s="74">
        <f t="shared" si="268"/>
        <v>0</v>
      </c>
      <c r="AE508" s="74">
        <f t="shared" si="269"/>
        <v>0</v>
      </c>
      <c r="AF508" s="74">
        <f t="shared" si="270"/>
        <v>0</v>
      </c>
      <c r="AG508" s="74">
        <f t="shared" si="271"/>
        <v>0</v>
      </c>
      <c r="AH508" s="6" t="s">
        <v>90</v>
      </c>
    </row>
    <row r="509" spans="1:34">
      <c r="A509" s="159" t="s">
        <v>2247</v>
      </c>
      <c r="B509" s="155" t="s">
        <v>2248</v>
      </c>
      <c r="C509" s="160">
        <v>0</v>
      </c>
      <c r="D509" s="160">
        <v>0</v>
      </c>
      <c r="E509" s="160">
        <v>0</v>
      </c>
      <c r="F509" s="160">
        <v>0</v>
      </c>
      <c r="G509" s="160">
        <v>0</v>
      </c>
      <c r="H509" s="160">
        <v>0</v>
      </c>
      <c r="I509" s="160">
        <v>0</v>
      </c>
      <c r="J509" s="160">
        <v>0</v>
      </c>
      <c r="K509" s="160">
        <v>0</v>
      </c>
      <c r="L509" s="160">
        <v>0</v>
      </c>
      <c r="M509" s="160">
        <v>0</v>
      </c>
      <c r="N509" s="160">
        <v>0</v>
      </c>
      <c r="O509" s="160">
        <v>0</v>
      </c>
      <c r="Q509" s="73">
        <v>5</v>
      </c>
      <c r="R509" s="20" t="s">
        <v>1156</v>
      </c>
      <c r="S509" s="20" t="s">
        <v>1210</v>
      </c>
      <c r="U509" s="74">
        <f t="shared" si="259"/>
        <v>0</v>
      </c>
      <c r="V509" s="74">
        <f t="shared" si="260"/>
        <v>0</v>
      </c>
      <c r="W509" s="74">
        <f t="shared" si="261"/>
        <v>0</v>
      </c>
      <c r="X509" s="74">
        <f t="shared" si="262"/>
        <v>0</v>
      </c>
      <c r="Y509" s="74">
        <f t="shared" si="263"/>
        <v>0</v>
      </c>
      <c r="Z509" s="74">
        <f t="shared" si="264"/>
        <v>0</v>
      </c>
      <c r="AA509" s="74">
        <f t="shared" si="265"/>
        <v>0</v>
      </c>
      <c r="AB509" s="74">
        <f t="shared" si="266"/>
        <v>0</v>
      </c>
      <c r="AC509" s="74">
        <f t="shared" si="267"/>
        <v>0</v>
      </c>
      <c r="AD509" s="74">
        <f t="shared" si="268"/>
        <v>0</v>
      </c>
      <c r="AE509" s="74">
        <f t="shared" si="269"/>
        <v>0</v>
      </c>
      <c r="AF509" s="74">
        <f t="shared" si="270"/>
        <v>0</v>
      </c>
      <c r="AG509" s="74">
        <f t="shared" si="271"/>
        <v>0</v>
      </c>
      <c r="AH509" s="6" t="s">
        <v>90</v>
      </c>
    </row>
    <row r="510" spans="1:34">
      <c r="A510" s="159" t="s">
        <v>2249</v>
      </c>
      <c r="B510" s="155" t="s">
        <v>2250</v>
      </c>
      <c r="C510" s="160">
        <v>0</v>
      </c>
      <c r="D510" s="160">
        <v>0</v>
      </c>
      <c r="E510" s="160">
        <v>0</v>
      </c>
      <c r="F510" s="160">
        <v>0</v>
      </c>
      <c r="G510" s="160">
        <v>0</v>
      </c>
      <c r="H510" s="160">
        <v>0</v>
      </c>
      <c r="I510" s="160">
        <v>0</v>
      </c>
      <c r="J510" s="160">
        <v>0</v>
      </c>
      <c r="K510" s="160">
        <v>0</v>
      </c>
      <c r="L510" s="160">
        <v>0</v>
      </c>
      <c r="M510" s="160">
        <v>0</v>
      </c>
      <c r="N510" s="160">
        <v>0</v>
      </c>
      <c r="O510" s="160">
        <v>0</v>
      </c>
      <c r="Q510" s="73">
        <v>5</v>
      </c>
      <c r="R510" s="20" t="s">
        <v>1156</v>
      </c>
      <c r="S510" s="20" t="s">
        <v>1210</v>
      </c>
      <c r="U510" s="74">
        <f t="shared" si="259"/>
        <v>0</v>
      </c>
      <c r="V510" s="74">
        <f t="shared" si="260"/>
        <v>0</v>
      </c>
      <c r="W510" s="74">
        <f t="shared" si="261"/>
        <v>0</v>
      </c>
      <c r="X510" s="74">
        <f t="shared" si="262"/>
        <v>0</v>
      </c>
      <c r="Y510" s="74">
        <f t="shared" si="263"/>
        <v>0</v>
      </c>
      <c r="Z510" s="74">
        <f t="shared" si="264"/>
        <v>0</v>
      </c>
      <c r="AA510" s="74">
        <f t="shared" si="265"/>
        <v>0</v>
      </c>
      <c r="AB510" s="74">
        <f t="shared" si="266"/>
        <v>0</v>
      </c>
      <c r="AC510" s="74">
        <f t="shared" si="267"/>
        <v>0</v>
      </c>
      <c r="AD510" s="74">
        <f t="shared" si="268"/>
        <v>0</v>
      </c>
      <c r="AE510" s="74">
        <f t="shared" si="269"/>
        <v>0</v>
      </c>
      <c r="AF510" s="74">
        <f t="shared" si="270"/>
        <v>0</v>
      </c>
      <c r="AG510" s="74">
        <f t="shared" si="271"/>
        <v>0</v>
      </c>
      <c r="AH510" s="6" t="s">
        <v>90</v>
      </c>
    </row>
    <row r="511" spans="1:34">
      <c r="A511" s="159" t="s">
        <v>2251</v>
      </c>
      <c r="B511" s="155" t="s">
        <v>2252</v>
      </c>
      <c r="C511" s="160">
        <v>0</v>
      </c>
      <c r="D511" s="160">
        <v>0</v>
      </c>
      <c r="E511" s="160">
        <v>0</v>
      </c>
      <c r="F511" s="160">
        <v>0</v>
      </c>
      <c r="G511" s="160">
        <v>0</v>
      </c>
      <c r="H511" s="160">
        <v>0</v>
      </c>
      <c r="I511" s="160">
        <v>0</v>
      </c>
      <c r="J511" s="160">
        <v>0</v>
      </c>
      <c r="K511" s="160">
        <v>0</v>
      </c>
      <c r="L511" s="160">
        <v>0</v>
      </c>
      <c r="M511" s="160">
        <v>0</v>
      </c>
      <c r="N511" s="160">
        <v>0</v>
      </c>
      <c r="O511" s="160">
        <v>0</v>
      </c>
      <c r="Q511" s="73">
        <v>5</v>
      </c>
      <c r="R511" s="20" t="s">
        <v>1156</v>
      </c>
      <c r="S511" s="20" t="s">
        <v>1210</v>
      </c>
      <c r="U511" s="74">
        <f t="shared" si="259"/>
        <v>0</v>
      </c>
      <c r="V511" s="74">
        <f t="shared" si="260"/>
        <v>0</v>
      </c>
      <c r="W511" s="74">
        <f t="shared" si="261"/>
        <v>0</v>
      </c>
      <c r="X511" s="74">
        <f t="shared" si="262"/>
        <v>0</v>
      </c>
      <c r="Y511" s="74">
        <f t="shared" si="263"/>
        <v>0</v>
      </c>
      <c r="Z511" s="74">
        <f t="shared" si="264"/>
        <v>0</v>
      </c>
      <c r="AA511" s="74">
        <f t="shared" si="265"/>
        <v>0</v>
      </c>
      <c r="AB511" s="74">
        <f t="shared" si="266"/>
        <v>0</v>
      </c>
      <c r="AC511" s="74">
        <f t="shared" si="267"/>
        <v>0</v>
      </c>
      <c r="AD511" s="74">
        <f t="shared" si="268"/>
        <v>0</v>
      </c>
      <c r="AE511" s="74">
        <f t="shared" si="269"/>
        <v>0</v>
      </c>
      <c r="AF511" s="74">
        <f t="shared" si="270"/>
        <v>0</v>
      </c>
      <c r="AG511" s="74">
        <f t="shared" si="271"/>
        <v>0</v>
      </c>
      <c r="AH511" s="6" t="s">
        <v>90</v>
      </c>
    </row>
    <row r="512" spans="1:34">
      <c r="A512" s="159" t="s">
        <v>2253</v>
      </c>
      <c r="B512" s="155" t="s">
        <v>2254</v>
      </c>
      <c r="C512" s="160">
        <v>0</v>
      </c>
      <c r="D512" s="160">
        <v>0</v>
      </c>
      <c r="E512" s="160">
        <v>0</v>
      </c>
      <c r="F512" s="160">
        <v>0</v>
      </c>
      <c r="G512" s="160">
        <v>0</v>
      </c>
      <c r="H512" s="160">
        <v>0</v>
      </c>
      <c r="I512" s="160">
        <v>0</v>
      </c>
      <c r="J512" s="160">
        <v>0</v>
      </c>
      <c r="K512" s="160">
        <v>0</v>
      </c>
      <c r="L512" s="160">
        <v>0</v>
      </c>
      <c r="M512" s="160">
        <v>0</v>
      </c>
      <c r="N512" s="160">
        <v>0</v>
      </c>
      <c r="O512" s="160">
        <v>0</v>
      </c>
      <c r="Q512" s="73">
        <v>5</v>
      </c>
      <c r="R512" s="20" t="s">
        <v>1156</v>
      </c>
      <c r="S512" s="20" t="s">
        <v>1210</v>
      </c>
      <c r="U512" s="74">
        <f t="shared" si="259"/>
        <v>0</v>
      </c>
      <c r="V512" s="74">
        <f t="shared" si="260"/>
        <v>0</v>
      </c>
      <c r="W512" s="74">
        <f t="shared" si="261"/>
        <v>0</v>
      </c>
      <c r="X512" s="74">
        <f t="shared" si="262"/>
        <v>0</v>
      </c>
      <c r="Y512" s="74">
        <f t="shared" si="263"/>
        <v>0</v>
      </c>
      <c r="Z512" s="74">
        <f t="shared" si="264"/>
        <v>0</v>
      </c>
      <c r="AA512" s="74">
        <f t="shared" si="265"/>
        <v>0</v>
      </c>
      <c r="AB512" s="74">
        <f t="shared" si="266"/>
        <v>0</v>
      </c>
      <c r="AC512" s="74">
        <f t="shared" si="267"/>
        <v>0</v>
      </c>
      <c r="AD512" s="74">
        <f t="shared" si="268"/>
        <v>0</v>
      </c>
      <c r="AE512" s="74">
        <f t="shared" si="269"/>
        <v>0</v>
      </c>
      <c r="AF512" s="74">
        <f t="shared" si="270"/>
        <v>0</v>
      </c>
      <c r="AG512" s="74">
        <f t="shared" si="271"/>
        <v>0</v>
      </c>
      <c r="AH512" s="6" t="s">
        <v>90</v>
      </c>
    </row>
    <row r="513" spans="1:34">
      <c r="A513" s="159" t="s">
        <v>2255</v>
      </c>
      <c r="B513" s="155" t="s">
        <v>2256</v>
      </c>
      <c r="C513" s="160">
        <v>0</v>
      </c>
      <c r="D513" s="160">
        <v>0</v>
      </c>
      <c r="E513" s="160">
        <v>0</v>
      </c>
      <c r="F513" s="160">
        <v>0</v>
      </c>
      <c r="G513" s="160">
        <v>0</v>
      </c>
      <c r="H513" s="160">
        <v>0</v>
      </c>
      <c r="I513" s="160">
        <v>0</v>
      </c>
      <c r="J513" s="160">
        <v>0</v>
      </c>
      <c r="K513" s="160">
        <v>0</v>
      </c>
      <c r="L513" s="160">
        <v>0</v>
      </c>
      <c r="M513" s="160">
        <v>0</v>
      </c>
      <c r="N513" s="160">
        <v>0</v>
      </c>
      <c r="O513" s="160">
        <v>0</v>
      </c>
      <c r="Q513" s="73">
        <v>5</v>
      </c>
      <c r="R513" s="20" t="s">
        <v>1156</v>
      </c>
      <c r="S513" s="20" t="s">
        <v>1210</v>
      </c>
      <c r="U513" s="74">
        <f t="shared" si="259"/>
        <v>0</v>
      </c>
      <c r="V513" s="74">
        <f t="shared" si="260"/>
        <v>0</v>
      </c>
      <c r="W513" s="74">
        <f t="shared" si="261"/>
        <v>0</v>
      </c>
      <c r="X513" s="74">
        <f t="shared" si="262"/>
        <v>0</v>
      </c>
      <c r="Y513" s="74">
        <f t="shared" si="263"/>
        <v>0</v>
      </c>
      <c r="Z513" s="74">
        <f t="shared" si="264"/>
        <v>0</v>
      </c>
      <c r="AA513" s="74">
        <f t="shared" si="265"/>
        <v>0</v>
      </c>
      <c r="AB513" s="74">
        <f t="shared" si="266"/>
        <v>0</v>
      </c>
      <c r="AC513" s="74">
        <f t="shared" si="267"/>
        <v>0</v>
      </c>
      <c r="AD513" s="74">
        <f t="shared" si="268"/>
        <v>0</v>
      </c>
      <c r="AE513" s="74">
        <f t="shared" si="269"/>
        <v>0</v>
      </c>
      <c r="AF513" s="74">
        <f t="shared" si="270"/>
        <v>0</v>
      </c>
      <c r="AG513" s="74">
        <f t="shared" si="271"/>
        <v>0</v>
      </c>
      <c r="AH513" s="6" t="s">
        <v>90</v>
      </c>
    </row>
    <row r="514" spans="1:34">
      <c r="A514" s="159" t="s">
        <v>2257</v>
      </c>
      <c r="B514" s="155" t="s">
        <v>2258</v>
      </c>
      <c r="C514" s="160">
        <v>0</v>
      </c>
      <c r="D514" s="160">
        <v>0</v>
      </c>
      <c r="E514" s="160">
        <v>0</v>
      </c>
      <c r="F514" s="160">
        <v>0</v>
      </c>
      <c r="G514" s="160">
        <v>0</v>
      </c>
      <c r="H514" s="160">
        <v>0</v>
      </c>
      <c r="I514" s="160">
        <v>0</v>
      </c>
      <c r="J514" s="160">
        <v>0</v>
      </c>
      <c r="K514" s="160">
        <v>0</v>
      </c>
      <c r="L514" s="160">
        <v>0</v>
      </c>
      <c r="M514" s="160">
        <v>0</v>
      </c>
      <c r="N514" s="160">
        <v>0</v>
      </c>
      <c r="O514" s="160">
        <v>0</v>
      </c>
      <c r="Q514" s="73">
        <v>5</v>
      </c>
      <c r="R514" s="20" t="s">
        <v>1156</v>
      </c>
      <c r="S514" s="20" t="s">
        <v>1210</v>
      </c>
      <c r="U514" s="74">
        <f t="shared" si="259"/>
        <v>0</v>
      </c>
      <c r="V514" s="74">
        <f t="shared" si="260"/>
        <v>0</v>
      </c>
      <c r="W514" s="74">
        <f t="shared" si="261"/>
        <v>0</v>
      </c>
      <c r="X514" s="74">
        <f t="shared" si="262"/>
        <v>0</v>
      </c>
      <c r="Y514" s="74">
        <f t="shared" si="263"/>
        <v>0</v>
      </c>
      <c r="Z514" s="74">
        <f t="shared" si="264"/>
        <v>0</v>
      </c>
      <c r="AA514" s="74">
        <f t="shared" si="265"/>
        <v>0</v>
      </c>
      <c r="AB514" s="74">
        <f t="shared" si="266"/>
        <v>0</v>
      </c>
      <c r="AC514" s="74">
        <f t="shared" si="267"/>
        <v>0</v>
      </c>
      <c r="AD514" s="74">
        <f t="shared" si="268"/>
        <v>0</v>
      </c>
      <c r="AE514" s="74">
        <f t="shared" si="269"/>
        <v>0</v>
      </c>
      <c r="AF514" s="74">
        <f t="shared" si="270"/>
        <v>0</v>
      </c>
      <c r="AG514" s="74">
        <f t="shared" si="271"/>
        <v>0</v>
      </c>
      <c r="AH514" s="6" t="s">
        <v>90</v>
      </c>
    </row>
    <row r="515" spans="1:34">
      <c r="A515" s="159" t="s">
        <v>2259</v>
      </c>
      <c r="B515" s="155" t="s">
        <v>2260</v>
      </c>
      <c r="C515" s="160">
        <v>0</v>
      </c>
      <c r="D515" s="160">
        <v>0</v>
      </c>
      <c r="E515" s="160">
        <v>0</v>
      </c>
      <c r="F515" s="160">
        <v>0</v>
      </c>
      <c r="G515" s="160">
        <v>0</v>
      </c>
      <c r="H515" s="160">
        <v>0</v>
      </c>
      <c r="I515" s="160">
        <v>0</v>
      </c>
      <c r="J515" s="160">
        <v>0</v>
      </c>
      <c r="K515" s="160">
        <v>0</v>
      </c>
      <c r="L515" s="160">
        <v>0</v>
      </c>
      <c r="M515" s="160">
        <v>0</v>
      </c>
      <c r="N515" s="160">
        <v>0</v>
      </c>
      <c r="O515" s="160">
        <v>0</v>
      </c>
      <c r="Q515" s="73">
        <v>5</v>
      </c>
      <c r="R515" s="20" t="s">
        <v>1156</v>
      </c>
      <c r="S515" s="20" t="s">
        <v>1210</v>
      </c>
      <c r="U515" s="74">
        <f t="shared" si="259"/>
        <v>0</v>
      </c>
      <c r="V515" s="74">
        <f t="shared" si="260"/>
        <v>0</v>
      </c>
      <c r="W515" s="74">
        <f t="shared" si="261"/>
        <v>0</v>
      </c>
      <c r="X515" s="74">
        <f t="shared" si="262"/>
        <v>0</v>
      </c>
      <c r="Y515" s="74">
        <f t="shared" si="263"/>
        <v>0</v>
      </c>
      <c r="Z515" s="74">
        <f t="shared" si="264"/>
        <v>0</v>
      </c>
      <c r="AA515" s="74">
        <f t="shared" si="265"/>
        <v>0</v>
      </c>
      <c r="AB515" s="74">
        <f t="shared" si="266"/>
        <v>0</v>
      </c>
      <c r="AC515" s="74">
        <f t="shared" si="267"/>
        <v>0</v>
      </c>
      <c r="AD515" s="74">
        <f t="shared" si="268"/>
        <v>0</v>
      </c>
      <c r="AE515" s="74">
        <f t="shared" si="269"/>
        <v>0</v>
      </c>
      <c r="AF515" s="74">
        <f t="shared" si="270"/>
        <v>0</v>
      </c>
      <c r="AG515" s="74">
        <f t="shared" si="271"/>
        <v>0</v>
      </c>
      <c r="AH515" s="6" t="s">
        <v>90</v>
      </c>
    </row>
    <row r="516" spans="1:34">
      <c r="A516" s="159" t="s">
        <v>2261</v>
      </c>
      <c r="B516" s="155" t="s">
        <v>2262</v>
      </c>
      <c r="C516" s="160">
        <v>0</v>
      </c>
      <c r="D516" s="160">
        <v>0</v>
      </c>
      <c r="E516" s="160">
        <v>0</v>
      </c>
      <c r="F516" s="160">
        <v>0</v>
      </c>
      <c r="G516" s="160">
        <v>0</v>
      </c>
      <c r="H516" s="160">
        <v>0</v>
      </c>
      <c r="I516" s="160">
        <v>0</v>
      </c>
      <c r="J516" s="160">
        <v>0</v>
      </c>
      <c r="K516" s="160">
        <v>0</v>
      </c>
      <c r="L516" s="160">
        <v>0</v>
      </c>
      <c r="M516" s="160">
        <v>0</v>
      </c>
      <c r="N516" s="160">
        <v>0</v>
      </c>
      <c r="O516" s="160">
        <v>0</v>
      </c>
      <c r="Q516" s="73">
        <v>5</v>
      </c>
      <c r="R516" s="20" t="s">
        <v>1156</v>
      </c>
      <c r="S516" s="20" t="s">
        <v>1210</v>
      </c>
      <c r="U516" s="74">
        <f t="shared" si="259"/>
        <v>0</v>
      </c>
      <c r="V516" s="74">
        <f t="shared" si="260"/>
        <v>0</v>
      </c>
      <c r="W516" s="74">
        <f t="shared" si="261"/>
        <v>0</v>
      </c>
      <c r="X516" s="74">
        <f t="shared" si="262"/>
        <v>0</v>
      </c>
      <c r="Y516" s="74">
        <f t="shared" si="263"/>
        <v>0</v>
      </c>
      <c r="Z516" s="74">
        <f t="shared" si="264"/>
        <v>0</v>
      </c>
      <c r="AA516" s="74">
        <f t="shared" si="265"/>
        <v>0</v>
      </c>
      <c r="AB516" s="74">
        <f t="shared" si="266"/>
        <v>0</v>
      </c>
      <c r="AC516" s="74">
        <f t="shared" si="267"/>
        <v>0</v>
      </c>
      <c r="AD516" s="74">
        <f t="shared" si="268"/>
        <v>0</v>
      </c>
      <c r="AE516" s="74">
        <f t="shared" si="269"/>
        <v>0</v>
      </c>
      <c r="AF516" s="74">
        <f t="shared" si="270"/>
        <v>0</v>
      </c>
      <c r="AG516" s="74">
        <f t="shared" si="271"/>
        <v>0</v>
      </c>
      <c r="AH516" s="6" t="s">
        <v>90</v>
      </c>
    </row>
    <row r="517" spans="1:34">
      <c r="A517" s="159" t="s">
        <v>2263</v>
      </c>
      <c r="B517" s="155" t="s">
        <v>2264</v>
      </c>
      <c r="C517" s="160">
        <v>0</v>
      </c>
      <c r="D517" s="160">
        <v>0</v>
      </c>
      <c r="E517" s="160">
        <v>0</v>
      </c>
      <c r="F517" s="160">
        <v>0</v>
      </c>
      <c r="G517" s="160">
        <v>0</v>
      </c>
      <c r="H517" s="160">
        <v>0</v>
      </c>
      <c r="I517" s="160">
        <v>0</v>
      </c>
      <c r="J517" s="160">
        <v>0</v>
      </c>
      <c r="K517" s="160">
        <v>0</v>
      </c>
      <c r="L517" s="160">
        <v>0</v>
      </c>
      <c r="M517" s="160">
        <v>0</v>
      </c>
      <c r="N517" s="160">
        <v>0</v>
      </c>
      <c r="O517" s="160">
        <v>0</v>
      </c>
      <c r="Q517" s="73">
        <v>5</v>
      </c>
      <c r="R517" s="20" t="s">
        <v>1156</v>
      </c>
      <c r="S517" s="20" t="s">
        <v>1210</v>
      </c>
      <c r="U517" s="74">
        <f t="shared" si="259"/>
        <v>0</v>
      </c>
      <c r="V517" s="74">
        <f t="shared" si="260"/>
        <v>0</v>
      </c>
      <c r="W517" s="74">
        <f t="shared" si="261"/>
        <v>0</v>
      </c>
      <c r="X517" s="74">
        <f t="shared" si="262"/>
        <v>0</v>
      </c>
      <c r="Y517" s="74">
        <f t="shared" si="263"/>
        <v>0</v>
      </c>
      <c r="Z517" s="74">
        <f t="shared" si="264"/>
        <v>0</v>
      </c>
      <c r="AA517" s="74">
        <f t="shared" si="265"/>
        <v>0</v>
      </c>
      <c r="AB517" s="74">
        <f t="shared" si="266"/>
        <v>0</v>
      </c>
      <c r="AC517" s="74">
        <f t="shared" si="267"/>
        <v>0</v>
      </c>
      <c r="AD517" s="74">
        <f t="shared" si="268"/>
        <v>0</v>
      </c>
      <c r="AE517" s="74">
        <f t="shared" si="269"/>
        <v>0</v>
      </c>
      <c r="AF517" s="74">
        <f t="shared" si="270"/>
        <v>0</v>
      </c>
      <c r="AG517" s="74">
        <f t="shared" si="271"/>
        <v>0</v>
      </c>
      <c r="AH517" s="6" t="s">
        <v>90</v>
      </c>
    </row>
    <row r="518" spans="1:34">
      <c r="A518" s="159" t="s">
        <v>2265</v>
      </c>
      <c r="B518" s="155" t="s">
        <v>2266</v>
      </c>
      <c r="C518" s="160">
        <v>0</v>
      </c>
      <c r="D518" s="160">
        <v>0</v>
      </c>
      <c r="E518" s="160">
        <v>0</v>
      </c>
      <c r="F518" s="160">
        <v>0</v>
      </c>
      <c r="G518" s="160">
        <v>0</v>
      </c>
      <c r="H518" s="160">
        <v>0</v>
      </c>
      <c r="I518" s="160">
        <v>0</v>
      </c>
      <c r="J518" s="160">
        <v>0</v>
      </c>
      <c r="K518" s="160">
        <v>0</v>
      </c>
      <c r="L518" s="160">
        <v>0</v>
      </c>
      <c r="M518" s="160">
        <v>0</v>
      </c>
      <c r="N518" s="160">
        <v>0</v>
      </c>
      <c r="O518" s="160">
        <v>0</v>
      </c>
      <c r="Q518" s="73">
        <v>5</v>
      </c>
      <c r="R518" s="20" t="s">
        <v>1156</v>
      </c>
      <c r="S518" s="20" t="s">
        <v>1210</v>
      </c>
      <c r="U518" s="74">
        <f t="shared" si="259"/>
        <v>0</v>
      </c>
      <c r="V518" s="74">
        <f t="shared" si="260"/>
        <v>0</v>
      </c>
      <c r="W518" s="74">
        <f t="shared" si="261"/>
        <v>0</v>
      </c>
      <c r="X518" s="74">
        <f t="shared" si="262"/>
        <v>0</v>
      </c>
      <c r="Y518" s="74">
        <f t="shared" si="263"/>
        <v>0</v>
      </c>
      <c r="Z518" s="74">
        <f t="shared" si="264"/>
        <v>0</v>
      </c>
      <c r="AA518" s="74">
        <f t="shared" si="265"/>
        <v>0</v>
      </c>
      <c r="AB518" s="74">
        <f t="shared" si="266"/>
        <v>0</v>
      </c>
      <c r="AC518" s="74">
        <f t="shared" si="267"/>
        <v>0</v>
      </c>
      <c r="AD518" s="74">
        <f t="shared" si="268"/>
        <v>0</v>
      </c>
      <c r="AE518" s="74">
        <f t="shared" si="269"/>
        <v>0</v>
      </c>
      <c r="AF518" s="74">
        <f t="shared" si="270"/>
        <v>0</v>
      </c>
      <c r="AG518" s="74">
        <f t="shared" si="271"/>
        <v>0</v>
      </c>
      <c r="AH518" s="6" t="s">
        <v>90</v>
      </c>
    </row>
    <row r="519" spans="1:34">
      <c r="A519" s="159" t="s">
        <v>2267</v>
      </c>
      <c r="B519" s="155" t="s">
        <v>2268</v>
      </c>
      <c r="C519" s="160">
        <v>0</v>
      </c>
      <c r="D519" s="160">
        <v>0</v>
      </c>
      <c r="E519" s="160">
        <v>0</v>
      </c>
      <c r="F519" s="160">
        <v>0</v>
      </c>
      <c r="G519" s="160">
        <v>0</v>
      </c>
      <c r="H519" s="160">
        <v>0</v>
      </c>
      <c r="I519" s="160">
        <v>0</v>
      </c>
      <c r="J519" s="160">
        <v>0</v>
      </c>
      <c r="K519" s="160">
        <v>0</v>
      </c>
      <c r="L519" s="160">
        <v>0</v>
      </c>
      <c r="M519" s="160">
        <v>0</v>
      </c>
      <c r="N519" s="160">
        <v>0</v>
      </c>
      <c r="O519" s="160">
        <v>0</v>
      </c>
      <c r="Q519" s="73">
        <v>5</v>
      </c>
      <c r="R519" s="20" t="s">
        <v>1156</v>
      </c>
      <c r="S519" s="20" t="s">
        <v>1210</v>
      </c>
      <c r="U519" s="74">
        <f t="shared" si="259"/>
        <v>0</v>
      </c>
      <c r="V519" s="74">
        <f t="shared" si="260"/>
        <v>0</v>
      </c>
      <c r="W519" s="74">
        <f t="shared" si="261"/>
        <v>0</v>
      </c>
      <c r="X519" s="74">
        <f t="shared" si="262"/>
        <v>0</v>
      </c>
      <c r="Y519" s="74">
        <f t="shared" si="263"/>
        <v>0</v>
      </c>
      <c r="Z519" s="74">
        <f t="shared" si="264"/>
        <v>0</v>
      </c>
      <c r="AA519" s="74">
        <f t="shared" si="265"/>
        <v>0</v>
      </c>
      <c r="AB519" s="74">
        <f t="shared" si="266"/>
        <v>0</v>
      </c>
      <c r="AC519" s="74">
        <f t="shared" si="267"/>
        <v>0</v>
      </c>
      <c r="AD519" s="74">
        <f t="shared" si="268"/>
        <v>0</v>
      </c>
      <c r="AE519" s="74">
        <f t="shared" si="269"/>
        <v>0</v>
      </c>
      <c r="AF519" s="74">
        <f t="shared" si="270"/>
        <v>0</v>
      </c>
      <c r="AG519" s="74">
        <f t="shared" si="271"/>
        <v>0</v>
      </c>
      <c r="AH519" s="6" t="s">
        <v>90</v>
      </c>
    </row>
    <row r="520" spans="1:34">
      <c r="A520" s="159" t="s">
        <v>2269</v>
      </c>
      <c r="B520" s="155" t="s">
        <v>2270</v>
      </c>
      <c r="C520" s="160">
        <v>0</v>
      </c>
      <c r="D520" s="160">
        <v>0</v>
      </c>
      <c r="E520" s="160">
        <v>0</v>
      </c>
      <c r="F520" s="160">
        <v>0</v>
      </c>
      <c r="G520" s="160">
        <v>0</v>
      </c>
      <c r="H520" s="160">
        <v>0</v>
      </c>
      <c r="I520" s="160">
        <v>0</v>
      </c>
      <c r="J520" s="160">
        <v>0</v>
      </c>
      <c r="K520" s="160">
        <v>0</v>
      </c>
      <c r="L520" s="160">
        <v>0</v>
      </c>
      <c r="M520" s="160">
        <v>0</v>
      </c>
      <c r="N520" s="160">
        <v>0</v>
      </c>
      <c r="O520" s="160">
        <v>0</v>
      </c>
      <c r="Q520" s="73">
        <v>5</v>
      </c>
      <c r="R520" s="20" t="s">
        <v>1156</v>
      </c>
      <c r="S520" s="20" t="s">
        <v>1210</v>
      </c>
      <c r="U520" s="74">
        <f t="shared" si="259"/>
        <v>0</v>
      </c>
      <c r="V520" s="74">
        <f t="shared" si="260"/>
        <v>0</v>
      </c>
      <c r="W520" s="74">
        <f t="shared" si="261"/>
        <v>0</v>
      </c>
      <c r="X520" s="74">
        <f t="shared" si="262"/>
        <v>0</v>
      </c>
      <c r="Y520" s="74">
        <f t="shared" si="263"/>
        <v>0</v>
      </c>
      <c r="Z520" s="74">
        <f t="shared" si="264"/>
        <v>0</v>
      </c>
      <c r="AA520" s="74">
        <f t="shared" si="265"/>
        <v>0</v>
      </c>
      <c r="AB520" s="74">
        <f t="shared" si="266"/>
        <v>0</v>
      </c>
      <c r="AC520" s="74">
        <f t="shared" si="267"/>
        <v>0</v>
      </c>
      <c r="AD520" s="74">
        <f t="shared" si="268"/>
        <v>0</v>
      </c>
      <c r="AE520" s="74">
        <f t="shared" si="269"/>
        <v>0</v>
      </c>
      <c r="AF520" s="74">
        <f t="shared" si="270"/>
        <v>0</v>
      </c>
      <c r="AG520" s="74">
        <f t="shared" si="271"/>
        <v>0</v>
      </c>
      <c r="AH520" s="6" t="s">
        <v>90</v>
      </c>
    </row>
    <row r="521" spans="1:34">
      <c r="A521" s="159" t="s">
        <v>2271</v>
      </c>
      <c r="B521" s="155" t="s">
        <v>2272</v>
      </c>
      <c r="C521" s="160">
        <v>0</v>
      </c>
      <c r="D521" s="160">
        <v>0</v>
      </c>
      <c r="E521" s="160">
        <v>0</v>
      </c>
      <c r="F521" s="160">
        <v>0</v>
      </c>
      <c r="G521" s="160">
        <v>0</v>
      </c>
      <c r="H521" s="160">
        <v>0</v>
      </c>
      <c r="I521" s="160">
        <v>0</v>
      </c>
      <c r="J521" s="160">
        <v>0</v>
      </c>
      <c r="K521" s="160">
        <v>0</v>
      </c>
      <c r="L521" s="160">
        <v>0</v>
      </c>
      <c r="M521" s="160">
        <v>0</v>
      </c>
      <c r="N521" s="160">
        <v>0</v>
      </c>
      <c r="O521" s="160">
        <v>0</v>
      </c>
      <c r="Q521" s="73">
        <v>5</v>
      </c>
      <c r="R521" s="20" t="s">
        <v>1156</v>
      </c>
      <c r="S521" s="20" t="s">
        <v>1210</v>
      </c>
      <c r="U521" s="74">
        <f t="shared" si="259"/>
        <v>0</v>
      </c>
      <c r="V521" s="74">
        <f t="shared" si="260"/>
        <v>0</v>
      </c>
      <c r="W521" s="74">
        <f t="shared" si="261"/>
        <v>0</v>
      </c>
      <c r="X521" s="74">
        <f t="shared" si="262"/>
        <v>0</v>
      </c>
      <c r="Y521" s="74">
        <f t="shared" si="263"/>
        <v>0</v>
      </c>
      <c r="Z521" s="74">
        <f t="shared" si="264"/>
        <v>0</v>
      </c>
      <c r="AA521" s="74">
        <f t="shared" si="265"/>
        <v>0</v>
      </c>
      <c r="AB521" s="74">
        <f t="shared" si="266"/>
        <v>0</v>
      </c>
      <c r="AC521" s="74">
        <f t="shared" si="267"/>
        <v>0</v>
      </c>
      <c r="AD521" s="74">
        <f t="shared" si="268"/>
        <v>0</v>
      </c>
      <c r="AE521" s="74">
        <f t="shared" si="269"/>
        <v>0</v>
      </c>
      <c r="AF521" s="74">
        <f t="shared" si="270"/>
        <v>0</v>
      </c>
      <c r="AG521" s="74">
        <f t="shared" si="271"/>
        <v>0</v>
      </c>
      <c r="AH521" s="6" t="s">
        <v>90</v>
      </c>
    </row>
    <row r="522" spans="1:34">
      <c r="A522" s="159" t="s">
        <v>2273</v>
      </c>
      <c r="B522" s="155" t="s">
        <v>2274</v>
      </c>
      <c r="C522" s="160">
        <v>0</v>
      </c>
      <c r="D522" s="160">
        <v>0</v>
      </c>
      <c r="E522" s="160">
        <v>0</v>
      </c>
      <c r="F522" s="160">
        <v>0</v>
      </c>
      <c r="G522" s="160">
        <v>0</v>
      </c>
      <c r="H522" s="160">
        <v>0</v>
      </c>
      <c r="I522" s="160">
        <v>0</v>
      </c>
      <c r="J522" s="160">
        <v>0</v>
      </c>
      <c r="K522" s="160">
        <v>0</v>
      </c>
      <c r="L522" s="160">
        <v>0</v>
      </c>
      <c r="M522" s="160">
        <v>0</v>
      </c>
      <c r="N522" s="160">
        <v>0</v>
      </c>
      <c r="O522" s="160">
        <v>0</v>
      </c>
      <c r="Q522" s="73">
        <v>5</v>
      </c>
      <c r="R522" s="20" t="s">
        <v>1156</v>
      </c>
      <c r="S522" s="20" t="s">
        <v>1210</v>
      </c>
      <c r="U522" s="74">
        <f t="shared" si="259"/>
        <v>0</v>
      </c>
      <c r="V522" s="74">
        <f t="shared" si="260"/>
        <v>0</v>
      </c>
      <c r="W522" s="74">
        <f t="shared" si="261"/>
        <v>0</v>
      </c>
      <c r="X522" s="74">
        <f t="shared" si="262"/>
        <v>0</v>
      </c>
      <c r="Y522" s="74">
        <f t="shared" si="263"/>
        <v>0</v>
      </c>
      <c r="Z522" s="74">
        <f t="shared" si="264"/>
        <v>0</v>
      </c>
      <c r="AA522" s="74">
        <f t="shared" si="265"/>
        <v>0</v>
      </c>
      <c r="AB522" s="74">
        <f t="shared" si="266"/>
        <v>0</v>
      </c>
      <c r="AC522" s="74">
        <f t="shared" si="267"/>
        <v>0</v>
      </c>
      <c r="AD522" s="74">
        <f t="shared" si="268"/>
        <v>0</v>
      </c>
      <c r="AE522" s="74">
        <f t="shared" si="269"/>
        <v>0</v>
      </c>
      <c r="AF522" s="74">
        <f t="shared" si="270"/>
        <v>0</v>
      </c>
      <c r="AG522" s="74">
        <f t="shared" si="271"/>
        <v>0</v>
      </c>
      <c r="AH522" s="6" t="s">
        <v>90</v>
      </c>
    </row>
    <row r="523" spans="1:34">
      <c r="A523" s="159" t="s">
        <v>2275</v>
      </c>
      <c r="B523" s="155" t="s">
        <v>2276</v>
      </c>
      <c r="C523" s="160">
        <v>0</v>
      </c>
      <c r="D523" s="160">
        <v>0</v>
      </c>
      <c r="E523" s="160">
        <v>0</v>
      </c>
      <c r="F523" s="160">
        <v>0</v>
      </c>
      <c r="G523" s="160">
        <v>0</v>
      </c>
      <c r="H523" s="160">
        <v>0</v>
      </c>
      <c r="I523" s="160">
        <v>0</v>
      </c>
      <c r="J523" s="160">
        <v>0</v>
      </c>
      <c r="K523" s="160">
        <v>0</v>
      </c>
      <c r="L523" s="160">
        <v>0</v>
      </c>
      <c r="M523" s="160">
        <v>0</v>
      </c>
      <c r="N523" s="160">
        <v>0</v>
      </c>
      <c r="O523" s="160">
        <v>0</v>
      </c>
      <c r="Q523" s="73">
        <v>5</v>
      </c>
      <c r="R523" s="20" t="s">
        <v>1156</v>
      </c>
      <c r="S523" s="20" t="s">
        <v>1210</v>
      </c>
      <c r="U523" s="74">
        <f t="shared" si="259"/>
        <v>0</v>
      </c>
      <c r="V523" s="74">
        <f t="shared" si="260"/>
        <v>0</v>
      </c>
      <c r="W523" s="74">
        <f t="shared" si="261"/>
        <v>0</v>
      </c>
      <c r="X523" s="74">
        <f t="shared" si="262"/>
        <v>0</v>
      </c>
      <c r="Y523" s="74">
        <f t="shared" si="263"/>
        <v>0</v>
      </c>
      <c r="Z523" s="74">
        <f t="shared" si="264"/>
        <v>0</v>
      </c>
      <c r="AA523" s="74">
        <f t="shared" si="265"/>
        <v>0</v>
      </c>
      <c r="AB523" s="74">
        <f t="shared" si="266"/>
        <v>0</v>
      </c>
      <c r="AC523" s="74">
        <f t="shared" si="267"/>
        <v>0</v>
      </c>
      <c r="AD523" s="74">
        <f t="shared" si="268"/>
        <v>0</v>
      </c>
      <c r="AE523" s="74">
        <f t="shared" si="269"/>
        <v>0</v>
      </c>
      <c r="AF523" s="74">
        <f t="shared" si="270"/>
        <v>0</v>
      </c>
      <c r="AG523" s="74">
        <f t="shared" si="271"/>
        <v>0</v>
      </c>
      <c r="AH523" s="6" t="s">
        <v>90</v>
      </c>
    </row>
    <row r="524" spans="1:34">
      <c r="A524" s="159" t="s">
        <v>2277</v>
      </c>
      <c r="B524" s="155" t="s">
        <v>2278</v>
      </c>
      <c r="C524" s="160">
        <v>0</v>
      </c>
      <c r="D524" s="160">
        <v>0</v>
      </c>
      <c r="E524" s="160">
        <v>0</v>
      </c>
      <c r="F524" s="160">
        <v>0</v>
      </c>
      <c r="G524" s="160">
        <v>0</v>
      </c>
      <c r="H524" s="160">
        <v>0</v>
      </c>
      <c r="I524" s="160">
        <v>0</v>
      </c>
      <c r="J524" s="160">
        <v>0</v>
      </c>
      <c r="K524" s="160">
        <v>0</v>
      </c>
      <c r="L524" s="160">
        <v>0</v>
      </c>
      <c r="M524" s="160">
        <v>0</v>
      </c>
      <c r="N524" s="160">
        <v>0</v>
      </c>
      <c r="O524" s="160">
        <v>0</v>
      </c>
      <c r="Q524" s="73">
        <v>5</v>
      </c>
      <c r="R524" s="20" t="s">
        <v>1156</v>
      </c>
      <c r="S524" s="20" t="s">
        <v>1210</v>
      </c>
      <c r="U524" s="74">
        <f t="shared" si="259"/>
        <v>0</v>
      </c>
      <c r="V524" s="74">
        <f t="shared" si="260"/>
        <v>0</v>
      </c>
      <c r="W524" s="74">
        <f t="shared" si="261"/>
        <v>0</v>
      </c>
      <c r="X524" s="74">
        <f t="shared" si="262"/>
        <v>0</v>
      </c>
      <c r="Y524" s="74">
        <f t="shared" si="263"/>
        <v>0</v>
      </c>
      <c r="Z524" s="74">
        <f t="shared" si="264"/>
        <v>0</v>
      </c>
      <c r="AA524" s="74">
        <f t="shared" si="265"/>
        <v>0</v>
      </c>
      <c r="AB524" s="74">
        <f t="shared" si="266"/>
        <v>0</v>
      </c>
      <c r="AC524" s="74">
        <f t="shared" si="267"/>
        <v>0</v>
      </c>
      <c r="AD524" s="74">
        <f t="shared" si="268"/>
        <v>0</v>
      </c>
      <c r="AE524" s="74">
        <f t="shared" si="269"/>
        <v>0</v>
      </c>
      <c r="AF524" s="74">
        <f t="shared" si="270"/>
        <v>0</v>
      </c>
      <c r="AG524" s="74">
        <f t="shared" si="271"/>
        <v>0</v>
      </c>
      <c r="AH524" s="6" t="s">
        <v>90</v>
      </c>
    </row>
    <row r="525" spans="1:34">
      <c r="A525" s="159" t="s">
        <v>2279</v>
      </c>
      <c r="B525" s="155" t="s">
        <v>2280</v>
      </c>
      <c r="C525" s="160">
        <v>0</v>
      </c>
      <c r="D525" s="160">
        <v>0</v>
      </c>
      <c r="E525" s="160">
        <v>0</v>
      </c>
      <c r="F525" s="160">
        <v>0</v>
      </c>
      <c r="G525" s="160">
        <v>0</v>
      </c>
      <c r="H525" s="160">
        <v>0</v>
      </c>
      <c r="I525" s="160">
        <v>0</v>
      </c>
      <c r="J525" s="160">
        <v>0</v>
      </c>
      <c r="K525" s="160">
        <v>0</v>
      </c>
      <c r="L525" s="160">
        <v>0</v>
      </c>
      <c r="M525" s="160">
        <v>0</v>
      </c>
      <c r="N525" s="160">
        <v>0</v>
      </c>
      <c r="O525" s="160">
        <v>0</v>
      </c>
      <c r="Q525" s="73">
        <v>5</v>
      </c>
      <c r="R525" s="20" t="s">
        <v>1156</v>
      </c>
      <c r="S525" s="20" t="s">
        <v>1210</v>
      </c>
      <c r="U525" s="74">
        <f t="shared" si="259"/>
        <v>0</v>
      </c>
      <c r="V525" s="74">
        <f t="shared" si="260"/>
        <v>0</v>
      </c>
      <c r="W525" s="74">
        <f t="shared" si="261"/>
        <v>0</v>
      </c>
      <c r="X525" s="74">
        <f t="shared" si="262"/>
        <v>0</v>
      </c>
      <c r="Y525" s="74">
        <f t="shared" si="263"/>
        <v>0</v>
      </c>
      <c r="Z525" s="74">
        <f t="shared" si="264"/>
        <v>0</v>
      </c>
      <c r="AA525" s="74">
        <f t="shared" si="265"/>
        <v>0</v>
      </c>
      <c r="AB525" s="74">
        <f t="shared" si="266"/>
        <v>0</v>
      </c>
      <c r="AC525" s="74">
        <f t="shared" si="267"/>
        <v>0</v>
      </c>
      <c r="AD525" s="74">
        <f t="shared" si="268"/>
        <v>0</v>
      </c>
      <c r="AE525" s="74">
        <f t="shared" si="269"/>
        <v>0</v>
      </c>
      <c r="AF525" s="74">
        <f t="shared" si="270"/>
        <v>0</v>
      </c>
      <c r="AG525" s="74">
        <f t="shared" si="271"/>
        <v>0</v>
      </c>
      <c r="AH525" s="6" t="s">
        <v>90</v>
      </c>
    </row>
    <row r="526" spans="1:34">
      <c r="A526" s="159" t="s">
        <v>2281</v>
      </c>
      <c r="B526" s="155" t="s">
        <v>2282</v>
      </c>
      <c r="C526" s="160">
        <v>0</v>
      </c>
      <c r="D526" s="160">
        <v>0</v>
      </c>
      <c r="E526" s="160">
        <v>0</v>
      </c>
      <c r="F526" s="160">
        <v>0</v>
      </c>
      <c r="G526" s="160">
        <v>0</v>
      </c>
      <c r="H526" s="160">
        <v>0</v>
      </c>
      <c r="I526" s="160">
        <v>0</v>
      </c>
      <c r="J526" s="160">
        <v>0</v>
      </c>
      <c r="K526" s="160">
        <v>0</v>
      </c>
      <c r="L526" s="160">
        <v>0</v>
      </c>
      <c r="M526" s="160">
        <v>0</v>
      </c>
      <c r="N526" s="160">
        <v>0</v>
      </c>
      <c r="O526" s="160">
        <v>0</v>
      </c>
      <c r="Q526" s="73">
        <v>5</v>
      </c>
      <c r="R526" s="20" t="s">
        <v>1156</v>
      </c>
      <c r="S526" s="20" t="s">
        <v>1210</v>
      </c>
      <c r="U526" s="74">
        <f t="shared" si="259"/>
        <v>0</v>
      </c>
      <c r="V526" s="74">
        <f t="shared" si="260"/>
        <v>0</v>
      </c>
      <c r="W526" s="74">
        <f t="shared" si="261"/>
        <v>0</v>
      </c>
      <c r="X526" s="74">
        <f t="shared" si="262"/>
        <v>0</v>
      </c>
      <c r="Y526" s="74">
        <f t="shared" si="263"/>
        <v>0</v>
      </c>
      <c r="Z526" s="74">
        <f t="shared" si="264"/>
        <v>0</v>
      </c>
      <c r="AA526" s="74">
        <f t="shared" si="265"/>
        <v>0</v>
      </c>
      <c r="AB526" s="74">
        <f t="shared" si="266"/>
        <v>0</v>
      </c>
      <c r="AC526" s="74">
        <f t="shared" si="267"/>
        <v>0</v>
      </c>
      <c r="AD526" s="74">
        <f t="shared" si="268"/>
        <v>0</v>
      </c>
      <c r="AE526" s="74">
        <f t="shared" si="269"/>
        <v>0</v>
      </c>
      <c r="AF526" s="74">
        <f t="shared" si="270"/>
        <v>0</v>
      </c>
      <c r="AG526" s="74">
        <f t="shared" si="271"/>
        <v>0</v>
      </c>
      <c r="AH526" s="6" t="s">
        <v>90</v>
      </c>
    </row>
    <row r="527" spans="1:34">
      <c r="A527" s="159" t="s">
        <v>2283</v>
      </c>
      <c r="B527" s="155" t="s">
        <v>2284</v>
      </c>
      <c r="C527" s="160">
        <v>0</v>
      </c>
      <c r="D527" s="160">
        <v>0</v>
      </c>
      <c r="E527" s="160">
        <v>0</v>
      </c>
      <c r="F527" s="160">
        <v>0</v>
      </c>
      <c r="G527" s="160">
        <v>0</v>
      </c>
      <c r="H527" s="160">
        <v>0</v>
      </c>
      <c r="I527" s="160">
        <v>0</v>
      </c>
      <c r="J527" s="160">
        <v>0</v>
      </c>
      <c r="K527" s="160">
        <v>0</v>
      </c>
      <c r="L527" s="160">
        <v>0</v>
      </c>
      <c r="M527" s="160">
        <v>0</v>
      </c>
      <c r="N527" s="160">
        <v>0</v>
      </c>
      <c r="O527" s="160">
        <v>0</v>
      </c>
      <c r="Q527" s="73">
        <v>5</v>
      </c>
      <c r="R527" s="20" t="s">
        <v>1156</v>
      </c>
      <c r="S527" s="20" t="s">
        <v>1210</v>
      </c>
      <c r="U527" s="74">
        <f t="shared" si="259"/>
        <v>0</v>
      </c>
      <c r="V527" s="74">
        <f t="shared" si="260"/>
        <v>0</v>
      </c>
      <c r="W527" s="74">
        <f t="shared" si="261"/>
        <v>0</v>
      </c>
      <c r="X527" s="74">
        <f t="shared" si="262"/>
        <v>0</v>
      </c>
      <c r="Y527" s="74">
        <f t="shared" si="263"/>
        <v>0</v>
      </c>
      <c r="Z527" s="74">
        <f t="shared" si="264"/>
        <v>0</v>
      </c>
      <c r="AA527" s="74">
        <f t="shared" si="265"/>
        <v>0</v>
      </c>
      <c r="AB527" s="74">
        <f t="shared" si="266"/>
        <v>0</v>
      </c>
      <c r="AC527" s="74">
        <f t="shared" si="267"/>
        <v>0</v>
      </c>
      <c r="AD527" s="74">
        <f t="shared" si="268"/>
        <v>0</v>
      </c>
      <c r="AE527" s="74">
        <f t="shared" si="269"/>
        <v>0</v>
      </c>
      <c r="AF527" s="74">
        <f t="shared" si="270"/>
        <v>0</v>
      </c>
      <c r="AG527" s="74">
        <f t="shared" si="271"/>
        <v>0</v>
      </c>
      <c r="AH527" s="6" t="s">
        <v>90</v>
      </c>
    </row>
    <row r="528" spans="1:34">
      <c r="A528" s="159" t="s">
        <v>2285</v>
      </c>
      <c r="B528" s="155" t="s">
        <v>2286</v>
      </c>
      <c r="C528" s="160">
        <v>0</v>
      </c>
      <c r="D528" s="160">
        <v>0</v>
      </c>
      <c r="E528" s="160">
        <v>0</v>
      </c>
      <c r="F528" s="160">
        <v>0</v>
      </c>
      <c r="G528" s="160">
        <v>0</v>
      </c>
      <c r="H528" s="160">
        <v>0</v>
      </c>
      <c r="I528" s="160">
        <v>0</v>
      </c>
      <c r="J528" s="160">
        <v>0</v>
      </c>
      <c r="K528" s="160">
        <v>0</v>
      </c>
      <c r="L528" s="160">
        <v>0</v>
      </c>
      <c r="M528" s="160">
        <v>0</v>
      </c>
      <c r="N528" s="160">
        <v>0</v>
      </c>
      <c r="O528" s="160">
        <v>0</v>
      </c>
      <c r="Q528" s="75">
        <v>5</v>
      </c>
      <c r="R528" s="76" t="str">
        <f>R527</f>
        <v>Tides on Westcreek</v>
      </c>
      <c r="S528" s="76" t="str">
        <f>S527</f>
        <v>TOW</v>
      </c>
      <c r="T528" s="75">
        <f>T527</f>
        <v>0</v>
      </c>
      <c r="U528" s="77">
        <f t="shared" ref="U528:AG528" si="272">SUM(U507:U527)</f>
        <v>0</v>
      </c>
      <c r="V528" s="77">
        <f t="shared" si="272"/>
        <v>0</v>
      </c>
      <c r="W528" s="77">
        <f t="shared" si="272"/>
        <v>0</v>
      </c>
      <c r="X528" s="77">
        <f t="shared" si="272"/>
        <v>0</v>
      </c>
      <c r="Y528" s="77">
        <f t="shared" si="272"/>
        <v>0</v>
      </c>
      <c r="Z528" s="77">
        <f t="shared" si="272"/>
        <v>0</v>
      </c>
      <c r="AA528" s="77">
        <f t="shared" si="272"/>
        <v>0</v>
      </c>
      <c r="AB528" s="77">
        <f t="shared" si="272"/>
        <v>0</v>
      </c>
      <c r="AC528" s="77">
        <f t="shared" si="272"/>
        <v>0</v>
      </c>
      <c r="AD528" s="77">
        <f t="shared" si="272"/>
        <v>0</v>
      </c>
      <c r="AE528" s="77">
        <f t="shared" si="272"/>
        <v>0</v>
      </c>
      <c r="AF528" s="77">
        <f t="shared" si="272"/>
        <v>0</v>
      </c>
      <c r="AG528" s="77">
        <f t="shared" si="272"/>
        <v>0</v>
      </c>
      <c r="AH528" s="6" t="s">
        <v>90</v>
      </c>
    </row>
    <row r="529" spans="1:34">
      <c r="A529" s="159" t="s">
        <v>2287</v>
      </c>
      <c r="B529" s="155" t="s">
        <v>2288</v>
      </c>
      <c r="C529" s="160">
        <v>0</v>
      </c>
      <c r="D529" s="160">
        <v>0</v>
      </c>
      <c r="E529" s="160">
        <v>0</v>
      </c>
      <c r="F529" s="160">
        <v>0</v>
      </c>
      <c r="G529" s="160">
        <v>0</v>
      </c>
      <c r="H529" s="160">
        <v>0</v>
      </c>
      <c r="I529" s="160">
        <v>0</v>
      </c>
      <c r="J529" s="160">
        <v>0</v>
      </c>
      <c r="K529" s="160">
        <v>0</v>
      </c>
      <c r="L529" s="160">
        <v>0</v>
      </c>
      <c r="M529" s="160">
        <v>0</v>
      </c>
      <c r="N529" s="160">
        <v>0</v>
      </c>
      <c r="O529" s="160">
        <v>0</v>
      </c>
      <c r="AH529" s="6" t="s">
        <v>90</v>
      </c>
    </row>
    <row r="530" spans="1:34">
      <c r="A530" s="159" t="s">
        <v>2289</v>
      </c>
      <c r="B530" s="155" t="s">
        <v>2290</v>
      </c>
      <c r="C530" s="160">
        <v>0</v>
      </c>
      <c r="D530" s="160">
        <v>0</v>
      </c>
      <c r="E530" s="160">
        <v>0</v>
      </c>
      <c r="F530" s="160">
        <v>0</v>
      </c>
      <c r="G530" s="160">
        <v>0</v>
      </c>
      <c r="H530" s="160">
        <v>0</v>
      </c>
      <c r="I530" s="160">
        <v>0</v>
      </c>
      <c r="J530" s="160">
        <v>0</v>
      </c>
      <c r="K530" s="160">
        <v>0</v>
      </c>
      <c r="L530" s="160">
        <v>0</v>
      </c>
      <c r="M530" s="160">
        <v>0</v>
      </c>
      <c r="N530" s="160">
        <v>0</v>
      </c>
      <c r="O530" s="160">
        <v>0</v>
      </c>
      <c r="AH530" s="6" t="s">
        <v>90</v>
      </c>
    </row>
    <row r="531" spans="1:34">
      <c r="A531" s="159" t="s">
        <v>2291</v>
      </c>
      <c r="B531" s="155" t="s">
        <v>2292</v>
      </c>
      <c r="C531" s="160">
        <v>0</v>
      </c>
      <c r="D531" s="160">
        <v>0</v>
      </c>
      <c r="E531" s="160">
        <v>0</v>
      </c>
      <c r="F531" s="160">
        <v>0</v>
      </c>
      <c r="G531" s="160">
        <v>0</v>
      </c>
      <c r="H531" s="160">
        <v>0</v>
      </c>
      <c r="I531" s="160">
        <v>0</v>
      </c>
      <c r="J531" s="160">
        <v>0</v>
      </c>
      <c r="K531" s="160">
        <v>0</v>
      </c>
      <c r="L531" s="160">
        <v>0</v>
      </c>
      <c r="M531" s="160">
        <v>0</v>
      </c>
      <c r="N531" s="160">
        <v>0</v>
      </c>
      <c r="O531" s="160">
        <v>0</v>
      </c>
      <c r="Q531" s="73">
        <v>5</v>
      </c>
      <c r="R531" s="20" t="s">
        <v>1156</v>
      </c>
      <c r="S531" s="20" t="s">
        <v>1210</v>
      </c>
      <c r="U531" s="74">
        <f t="shared" ref="U531:U548" si="273">IF(5 = Q531, C531 * -1, C531)</f>
        <v>0</v>
      </c>
      <c r="V531" s="74">
        <f t="shared" ref="V531:V548" si="274">IF(5 = Q531, D531 * -1, D531)</f>
        <v>0</v>
      </c>
      <c r="W531" s="74">
        <f t="shared" ref="W531:W548" si="275">IF(5 = Q531, E531 * -1, E531)</f>
        <v>0</v>
      </c>
      <c r="X531" s="74">
        <f t="shared" ref="X531:X548" si="276">IF(5 = Q531, F531 * -1, F531)</f>
        <v>0</v>
      </c>
      <c r="Y531" s="74">
        <f t="shared" ref="Y531:Y548" si="277">IF(5 = Q531, G531 * -1, G531)</f>
        <v>0</v>
      </c>
      <c r="Z531" s="74">
        <f t="shared" ref="Z531:Z548" si="278">IF(5 = Q531, H531 * -1, H531)</f>
        <v>0</v>
      </c>
      <c r="AA531" s="74">
        <f t="shared" ref="AA531:AA548" si="279">IF(5 = Q531, I531 * -1, I531)</f>
        <v>0</v>
      </c>
      <c r="AB531" s="74">
        <f t="shared" ref="AB531:AB548" si="280">IF(5 = Q531, J531 * -1, J531)</f>
        <v>0</v>
      </c>
      <c r="AC531" s="74">
        <f t="shared" ref="AC531:AC548" si="281">IF(5 = Q531, K531 * -1, K531)</f>
        <v>0</v>
      </c>
      <c r="AD531" s="74">
        <f t="shared" ref="AD531:AD548" si="282">IF(5 = Q531, L531 * -1, L531)</f>
        <v>0</v>
      </c>
      <c r="AE531" s="74">
        <f t="shared" ref="AE531:AE548" si="283">IF(5 = Q531, M531 * -1, M531)</f>
        <v>0</v>
      </c>
      <c r="AF531" s="74">
        <f t="shared" ref="AF531:AF548" si="284">IF(5 = Q531, N531 * -1, N531)</f>
        <v>0</v>
      </c>
      <c r="AG531" s="74">
        <f t="shared" ref="AG531:AG548" si="285">IF(5 = Q531, O531 * -1, O531)</f>
        <v>0</v>
      </c>
      <c r="AH531" s="6" t="s">
        <v>90</v>
      </c>
    </row>
    <row r="532" spans="1:34">
      <c r="A532" s="159" t="s">
        <v>2293</v>
      </c>
      <c r="B532" s="155" t="s">
        <v>2294</v>
      </c>
      <c r="C532" s="160">
        <v>0</v>
      </c>
      <c r="D532" s="160">
        <v>0</v>
      </c>
      <c r="E532" s="160">
        <v>0</v>
      </c>
      <c r="F532" s="160">
        <v>0</v>
      </c>
      <c r="G532" s="160">
        <v>0</v>
      </c>
      <c r="H532" s="160">
        <v>0</v>
      </c>
      <c r="I532" s="160">
        <v>0</v>
      </c>
      <c r="J532" s="160">
        <v>0</v>
      </c>
      <c r="K532" s="160">
        <v>0</v>
      </c>
      <c r="L532" s="160">
        <v>0</v>
      </c>
      <c r="M532" s="160">
        <v>0</v>
      </c>
      <c r="N532" s="160">
        <v>0</v>
      </c>
      <c r="O532" s="160">
        <v>0</v>
      </c>
      <c r="Q532" s="73">
        <v>5</v>
      </c>
      <c r="R532" s="20" t="s">
        <v>1156</v>
      </c>
      <c r="S532" s="20" t="s">
        <v>1210</v>
      </c>
      <c r="U532" s="74">
        <f t="shared" si="273"/>
        <v>0</v>
      </c>
      <c r="V532" s="74">
        <f t="shared" si="274"/>
        <v>0</v>
      </c>
      <c r="W532" s="74">
        <f t="shared" si="275"/>
        <v>0</v>
      </c>
      <c r="X532" s="74">
        <f t="shared" si="276"/>
        <v>0</v>
      </c>
      <c r="Y532" s="74">
        <f t="shared" si="277"/>
        <v>0</v>
      </c>
      <c r="Z532" s="74">
        <f t="shared" si="278"/>
        <v>0</v>
      </c>
      <c r="AA532" s="74">
        <f t="shared" si="279"/>
        <v>0</v>
      </c>
      <c r="AB532" s="74">
        <f t="shared" si="280"/>
        <v>0</v>
      </c>
      <c r="AC532" s="74">
        <f t="shared" si="281"/>
        <v>0</v>
      </c>
      <c r="AD532" s="74">
        <f t="shared" si="282"/>
        <v>0</v>
      </c>
      <c r="AE532" s="74">
        <f t="shared" si="283"/>
        <v>0</v>
      </c>
      <c r="AF532" s="74">
        <f t="shared" si="284"/>
        <v>0</v>
      </c>
      <c r="AG532" s="74">
        <f t="shared" si="285"/>
        <v>0</v>
      </c>
      <c r="AH532" s="6" t="s">
        <v>90</v>
      </c>
    </row>
    <row r="533" spans="1:34">
      <c r="A533" s="159" t="s">
        <v>2295</v>
      </c>
      <c r="B533" s="155" t="s">
        <v>2296</v>
      </c>
      <c r="C533" s="160">
        <v>0</v>
      </c>
      <c r="D533" s="160">
        <v>0</v>
      </c>
      <c r="E533" s="160">
        <v>0</v>
      </c>
      <c r="F533" s="160">
        <v>0</v>
      </c>
      <c r="G533" s="160">
        <v>0</v>
      </c>
      <c r="H533" s="160">
        <v>0</v>
      </c>
      <c r="I533" s="160">
        <v>0</v>
      </c>
      <c r="J533" s="160">
        <v>0</v>
      </c>
      <c r="K533" s="160">
        <v>0</v>
      </c>
      <c r="L533" s="160">
        <v>0</v>
      </c>
      <c r="M533" s="160">
        <v>0</v>
      </c>
      <c r="N533" s="160">
        <v>0</v>
      </c>
      <c r="O533" s="160">
        <v>0</v>
      </c>
      <c r="Q533" s="73">
        <v>5</v>
      </c>
      <c r="R533" s="20" t="s">
        <v>1156</v>
      </c>
      <c r="S533" s="20" t="s">
        <v>1210</v>
      </c>
      <c r="U533" s="74">
        <f t="shared" si="273"/>
        <v>0</v>
      </c>
      <c r="V533" s="74">
        <f t="shared" si="274"/>
        <v>0</v>
      </c>
      <c r="W533" s="74">
        <f t="shared" si="275"/>
        <v>0</v>
      </c>
      <c r="X533" s="74">
        <f t="shared" si="276"/>
        <v>0</v>
      </c>
      <c r="Y533" s="74">
        <f t="shared" si="277"/>
        <v>0</v>
      </c>
      <c r="Z533" s="74">
        <f t="shared" si="278"/>
        <v>0</v>
      </c>
      <c r="AA533" s="74">
        <f t="shared" si="279"/>
        <v>0</v>
      </c>
      <c r="AB533" s="74">
        <f t="shared" si="280"/>
        <v>0</v>
      </c>
      <c r="AC533" s="74">
        <f t="shared" si="281"/>
        <v>0</v>
      </c>
      <c r="AD533" s="74">
        <f t="shared" si="282"/>
        <v>0</v>
      </c>
      <c r="AE533" s="74">
        <f t="shared" si="283"/>
        <v>0</v>
      </c>
      <c r="AF533" s="74">
        <f t="shared" si="284"/>
        <v>0</v>
      </c>
      <c r="AG533" s="74">
        <f t="shared" si="285"/>
        <v>0</v>
      </c>
      <c r="AH533" s="6" t="s">
        <v>90</v>
      </c>
    </row>
    <row r="534" spans="1:34">
      <c r="A534" s="159" t="s">
        <v>2297</v>
      </c>
      <c r="B534" s="155" t="s">
        <v>2298</v>
      </c>
      <c r="C534" s="160">
        <v>0</v>
      </c>
      <c r="D534" s="160">
        <v>0</v>
      </c>
      <c r="E534" s="160">
        <v>0</v>
      </c>
      <c r="F534" s="160">
        <v>0</v>
      </c>
      <c r="G534" s="160">
        <v>0</v>
      </c>
      <c r="H534" s="160">
        <v>0</v>
      </c>
      <c r="I534" s="160">
        <v>0</v>
      </c>
      <c r="J534" s="160">
        <v>0</v>
      </c>
      <c r="K534" s="160">
        <v>0</v>
      </c>
      <c r="L534" s="160">
        <v>0</v>
      </c>
      <c r="M534" s="160">
        <v>0</v>
      </c>
      <c r="N534" s="160">
        <v>0</v>
      </c>
      <c r="O534" s="160">
        <v>0</v>
      </c>
      <c r="Q534" s="73">
        <v>5</v>
      </c>
      <c r="R534" s="20" t="s">
        <v>1156</v>
      </c>
      <c r="S534" s="20" t="s">
        <v>1210</v>
      </c>
      <c r="U534" s="74">
        <f t="shared" si="273"/>
        <v>0</v>
      </c>
      <c r="V534" s="74">
        <f t="shared" si="274"/>
        <v>0</v>
      </c>
      <c r="W534" s="74">
        <f t="shared" si="275"/>
        <v>0</v>
      </c>
      <c r="X534" s="74">
        <f t="shared" si="276"/>
        <v>0</v>
      </c>
      <c r="Y534" s="74">
        <f t="shared" si="277"/>
        <v>0</v>
      </c>
      <c r="Z534" s="74">
        <f t="shared" si="278"/>
        <v>0</v>
      </c>
      <c r="AA534" s="74">
        <f t="shared" si="279"/>
        <v>0</v>
      </c>
      <c r="AB534" s="74">
        <f t="shared" si="280"/>
        <v>0</v>
      </c>
      <c r="AC534" s="74">
        <f t="shared" si="281"/>
        <v>0</v>
      </c>
      <c r="AD534" s="74">
        <f t="shared" si="282"/>
        <v>0</v>
      </c>
      <c r="AE534" s="74">
        <f t="shared" si="283"/>
        <v>0</v>
      </c>
      <c r="AF534" s="74">
        <f t="shared" si="284"/>
        <v>0</v>
      </c>
      <c r="AG534" s="74">
        <f t="shared" si="285"/>
        <v>0</v>
      </c>
      <c r="AH534" s="6" t="s">
        <v>90</v>
      </c>
    </row>
    <row r="535" spans="1:34">
      <c r="A535" s="159" t="s">
        <v>2299</v>
      </c>
      <c r="B535" s="155" t="s">
        <v>2300</v>
      </c>
      <c r="C535" s="160">
        <v>0</v>
      </c>
      <c r="D535" s="160">
        <v>0</v>
      </c>
      <c r="E535" s="160">
        <v>0</v>
      </c>
      <c r="F535" s="160">
        <v>0</v>
      </c>
      <c r="G535" s="160">
        <v>0</v>
      </c>
      <c r="H535" s="160">
        <v>0</v>
      </c>
      <c r="I535" s="160">
        <v>0</v>
      </c>
      <c r="J535" s="160">
        <v>0</v>
      </c>
      <c r="K535" s="160">
        <v>0</v>
      </c>
      <c r="L535" s="160">
        <v>0</v>
      </c>
      <c r="M535" s="160">
        <v>0</v>
      </c>
      <c r="N535" s="160">
        <v>0</v>
      </c>
      <c r="O535" s="160">
        <v>0</v>
      </c>
      <c r="Q535" s="73">
        <v>5</v>
      </c>
      <c r="R535" s="20" t="s">
        <v>1156</v>
      </c>
      <c r="S535" s="20" t="s">
        <v>1210</v>
      </c>
      <c r="U535" s="74">
        <f t="shared" si="273"/>
        <v>0</v>
      </c>
      <c r="V535" s="74">
        <f t="shared" si="274"/>
        <v>0</v>
      </c>
      <c r="W535" s="74">
        <f t="shared" si="275"/>
        <v>0</v>
      </c>
      <c r="X535" s="74">
        <f t="shared" si="276"/>
        <v>0</v>
      </c>
      <c r="Y535" s="74">
        <f t="shared" si="277"/>
        <v>0</v>
      </c>
      <c r="Z535" s="74">
        <f t="shared" si="278"/>
        <v>0</v>
      </c>
      <c r="AA535" s="74">
        <f t="shared" si="279"/>
        <v>0</v>
      </c>
      <c r="AB535" s="74">
        <f t="shared" si="280"/>
        <v>0</v>
      </c>
      <c r="AC535" s="74">
        <f t="shared" si="281"/>
        <v>0</v>
      </c>
      <c r="AD535" s="74">
        <f t="shared" si="282"/>
        <v>0</v>
      </c>
      <c r="AE535" s="74">
        <f t="shared" si="283"/>
        <v>0</v>
      </c>
      <c r="AF535" s="74">
        <f t="shared" si="284"/>
        <v>0</v>
      </c>
      <c r="AG535" s="74">
        <f t="shared" si="285"/>
        <v>0</v>
      </c>
      <c r="AH535" s="6" t="s">
        <v>90</v>
      </c>
    </row>
    <row r="536" spans="1:34">
      <c r="A536" s="159" t="s">
        <v>2301</v>
      </c>
      <c r="B536" s="155" t="s">
        <v>2302</v>
      </c>
      <c r="C536" s="160">
        <v>0</v>
      </c>
      <c r="D536" s="160">
        <v>0</v>
      </c>
      <c r="E536" s="160">
        <v>0</v>
      </c>
      <c r="F536" s="160">
        <v>0</v>
      </c>
      <c r="G536" s="160">
        <v>0</v>
      </c>
      <c r="H536" s="160">
        <v>0</v>
      </c>
      <c r="I536" s="160">
        <v>0</v>
      </c>
      <c r="J536" s="160">
        <v>0</v>
      </c>
      <c r="K536" s="160">
        <v>0</v>
      </c>
      <c r="L536" s="160">
        <v>0</v>
      </c>
      <c r="M536" s="160">
        <v>0</v>
      </c>
      <c r="N536" s="160">
        <v>0</v>
      </c>
      <c r="O536" s="160">
        <v>0</v>
      </c>
      <c r="Q536" s="73">
        <v>5</v>
      </c>
      <c r="R536" s="20" t="s">
        <v>1156</v>
      </c>
      <c r="S536" s="20" t="s">
        <v>1210</v>
      </c>
      <c r="U536" s="74">
        <f t="shared" si="273"/>
        <v>0</v>
      </c>
      <c r="V536" s="74">
        <f t="shared" si="274"/>
        <v>0</v>
      </c>
      <c r="W536" s="74">
        <f t="shared" si="275"/>
        <v>0</v>
      </c>
      <c r="X536" s="74">
        <f t="shared" si="276"/>
        <v>0</v>
      </c>
      <c r="Y536" s="74">
        <f t="shared" si="277"/>
        <v>0</v>
      </c>
      <c r="Z536" s="74">
        <f t="shared" si="278"/>
        <v>0</v>
      </c>
      <c r="AA536" s="74">
        <f t="shared" si="279"/>
        <v>0</v>
      </c>
      <c r="AB536" s="74">
        <f t="shared" si="280"/>
        <v>0</v>
      </c>
      <c r="AC536" s="74">
        <f t="shared" si="281"/>
        <v>0</v>
      </c>
      <c r="AD536" s="74">
        <f t="shared" si="282"/>
        <v>0</v>
      </c>
      <c r="AE536" s="74">
        <f t="shared" si="283"/>
        <v>0</v>
      </c>
      <c r="AF536" s="74">
        <f t="shared" si="284"/>
        <v>0</v>
      </c>
      <c r="AG536" s="74">
        <f t="shared" si="285"/>
        <v>0</v>
      </c>
      <c r="AH536" s="6" t="s">
        <v>90</v>
      </c>
    </row>
    <row r="537" spans="1:34">
      <c r="A537" s="159" t="s">
        <v>2303</v>
      </c>
      <c r="B537" s="155" t="s">
        <v>2304</v>
      </c>
      <c r="C537" s="160">
        <v>0</v>
      </c>
      <c r="D537" s="160">
        <v>0</v>
      </c>
      <c r="E537" s="160">
        <v>0</v>
      </c>
      <c r="F537" s="160">
        <v>0</v>
      </c>
      <c r="G537" s="160">
        <v>0</v>
      </c>
      <c r="H537" s="160">
        <v>0</v>
      </c>
      <c r="I537" s="160">
        <v>0</v>
      </c>
      <c r="J537" s="160">
        <v>0</v>
      </c>
      <c r="K537" s="160">
        <v>0</v>
      </c>
      <c r="L537" s="160">
        <v>0</v>
      </c>
      <c r="M537" s="160">
        <v>0</v>
      </c>
      <c r="N537" s="160">
        <v>0</v>
      </c>
      <c r="O537" s="160">
        <v>0</v>
      </c>
      <c r="Q537" s="73">
        <v>5</v>
      </c>
      <c r="R537" s="20" t="s">
        <v>1156</v>
      </c>
      <c r="S537" s="20" t="s">
        <v>1210</v>
      </c>
      <c r="U537" s="74">
        <f t="shared" si="273"/>
        <v>0</v>
      </c>
      <c r="V537" s="74">
        <f t="shared" si="274"/>
        <v>0</v>
      </c>
      <c r="W537" s="74">
        <f t="shared" si="275"/>
        <v>0</v>
      </c>
      <c r="X537" s="74">
        <f t="shared" si="276"/>
        <v>0</v>
      </c>
      <c r="Y537" s="74">
        <f t="shared" si="277"/>
        <v>0</v>
      </c>
      <c r="Z537" s="74">
        <f t="shared" si="278"/>
        <v>0</v>
      </c>
      <c r="AA537" s="74">
        <f t="shared" si="279"/>
        <v>0</v>
      </c>
      <c r="AB537" s="74">
        <f t="shared" si="280"/>
        <v>0</v>
      </c>
      <c r="AC537" s="74">
        <f t="shared" si="281"/>
        <v>0</v>
      </c>
      <c r="AD537" s="74">
        <f t="shared" si="282"/>
        <v>0</v>
      </c>
      <c r="AE537" s="74">
        <f t="shared" si="283"/>
        <v>0</v>
      </c>
      <c r="AF537" s="74">
        <f t="shared" si="284"/>
        <v>0</v>
      </c>
      <c r="AG537" s="74">
        <f t="shared" si="285"/>
        <v>0</v>
      </c>
      <c r="AH537" s="6" t="s">
        <v>90</v>
      </c>
    </row>
    <row r="538" spans="1:34">
      <c r="A538" s="159" t="s">
        <v>2305</v>
      </c>
      <c r="B538" s="155" t="s">
        <v>2306</v>
      </c>
      <c r="C538" s="160">
        <v>0</v>
      </c>
      <c r="D538" s="160">
        <v>0</v>
      </c>
      <c r="E538" s="160">
        <v>0</v>
      </c>
      <c r="F538" s="160">
        <v>0</v>
      </c>
      <c r="G538" s="160">
        <v>0</v>
      </c>
      <c r="H538" s="160">
        <v>0</v>
      </c>
      <c r="I538" s="160">
        <v>0</v>
      </c>
      <c r="J538" s="160">
        <v>0</v>
      </c>
      <c r="K538" s="160">
        <v>0</v>
      </c>
      <c r="L538" s="160">
        <v>0</v>
      </c>
      <c r="M538" s="160">
        <v>0</v>
      </c>
      <c r="N538" s="160">
        <v>0</v>
      </c>
      <c r="O538" s="160">
        <v>0</v>
      </c>
      <c r="Q538" s="73">
        <v>5</v>
      </c>
      <c r="R538" s="20" t="s">
        <v>1156</v>
      </c>
      <c r="S538" s="20" t="s">
        <v>1210</v>
      </c>
      <c r="U538" s="74">
        <f t="shared" si="273"/>
        <v>0</v>
      </c>
      <c r="V538" s="74">
        <f t="shared" si="274"/>
        <v>0</v>
      </c>
      <c r="W538" s="74">
        <f t="shared" si="275"/>
        <v>0</v>
      </c>
      <c r="X538" s="74">
        <f t="shared" si="276"/>
        <v>0</v>
      </c>
      <c r="Y538" s="74">
        <f t="shared" si="277"/>
        <v>0</v>
      </c>
      <c r="Z538" s="74">
        <f t="shared" si="278"/>
        <v>0</v>
      </c>
      <c r="AA538" s="74">
        <f t="shared" si="279"/>
        <v>0</v>
      </c>
      <c r="AB538" s="74">
        <f t="shared" si="280"/>
        <v>0</v>
      </c>
      <c r="AC538" s="74">
        <f t="shared" si="281"/>
        <v>0</v>
      </c>
      <c r="AD538" s="74">
        <f t="shared" si="282"/>
        <v>0</v>
      </c>
      <c r="AE538" s="74">
        <f t="shared" si="283"/>
        <v>0</v>
      </c>
      <c r="AF538" s="74">
        <f t="shared" si="284"/>
        <v>0</v>
      </c>
      <c r="AG538" s="74">
        <f t="shared" si="285"/>
        <v>0</v>
      </c>
      <c r="AH538" s="6" t="s">
        <v>90</v>
      </c>
    </row>
    <row r="539" spans="1:34">
      <c r="A539" s="159" t="s">
        <v>2307</v>
      </c>
      <c r="B539" s="155" t="s">
        <v>2308</v>
      </c>
      <c r="C539" s="160">
        <v>0</v>
      </c>
      <c r="D539" s="160">
        <v>0</v>
      </c>
      <c r="E539" s="160">
        <v>0</v>
      </c>
      <c r="F539" s="160">
        <v>0</v>
      </c>
      <c r="G539" s="160">
        <v>0</v>
      </c>
      <c r="H539" s="160">
        <v>0</v>
      </c>
      <c r="I539" s="160">
        <v>0</v>
      </c>
      <c r="J539" s="160">
        <v>0</v>
      </c>
      <c r="K539" s="160">
        <v>0</v>
      </c>
      <c r="L539" s="160">
        <v>0</v>
      </c>
      <c r="M539" s="160">
        <v>0</v>
      </c>
      <c r="N539" s="160">
        <v>0</v>
      </c>
      <c r="O539" s="160">
        <v>0</v>
      </c>
      <c r="Q539" s="73">
        <v>5</v>
      </c>
      <c r="R539" s="20" t="s">
        <v>1156</v>
      </c>
      <c r="S539" s="20" t="s">
        <v>1210</v>
      </c>
      <c r="U539" s="74">
        <f t="shared" si="273"/>
        <v>0</v>
      </c>
      <c r="V539" s="74">
        <f t="shared" si="274"/>
        <v>0</v>
      </c>
      <c r="W539" s="74">
        <f t="shared" si="275"/>
        <v>0</v>
      </c>
      <c r="X539" s="74">
        <f t="shared" si="276"/>
        <v>0</v>
      </c>
      <c r="Y539" s="74">
        <f t="shared" si="277"/>
        <v>0</v>
      </c>
      <c r="Z539" s="74">
        <f t="shared" si="278"/>
        <v>0</v>
      </c>
      <c r="AA539" s="74">
        <f t="shared" si="279"/>
        <v>0</v>
      </c>
      <c r="AB539" s="74">
        <f t="shared" si="280"/>
        <v>0</v>
      </c>
      <c r="AC539" s="74">
        <f t="shared" si="281"/>
        <v>0</v>
      </c>
      <c r="AD539" s="74">
        <f t="shared" si="282"/>
        <v>0</v>
      </c>
      <c r="AE539" s="74">
        <f t="shared" si="283"/>
        <v>0</v>
      </c>
      <c r="AF539" s="74">
        <f t="shared" si="284"/>
        <v>0</v>
      </c>
      <c r="AG539" s="74">
        <f t="shared" si="285"/>
        <v>0</v>
      </c>
      <c r="AH539" s="6" t="s">
        <v>90</v>
      </c>
    </row>
    <row r="540" spans="1:34">
      <c r="A540" s="159" t="s">
        <v>2309</v>
      </c>
      <c r="B540" s="155" t="s">
        <v>2310</v>
      </c>
      <c r="C540" s="160">
        <v>0</v>
      </c>
      <c r="D540" s="160">
        <v>0</v>
      </c>
      <c r="E540" s="160">
        <v>0</v>
      </c>
      <c r="F540" s="160">
        <v>0</v>
      </c>
      <c r="G540" s="160">
        <v>0</v>
      </c>
      <c r="H540" s="160">
        <v>0</v>
      </c>
      <c r="I540" s="160">
        <v>0</v>
      </c>
      <c r="J540" s="160">
        <v>0</v>
      </c>
      <c r="K540" s="160">
        <v>0</v>
      </c>
      <c r="L540" s="160">
        <v>0</v>
      </c>
      <c r="M540" s="160">
        <v>0</v>
      </c>
      <c r="N540" s="160">
        <v>0</v>
      </c>
      <c r="O540" s="160">
        <v>0</v>
      </c>
      <c r="Q540" s="73">
        <v>5</v>
      </c>
      <c r="R540" s="20" t="s">
        <v>1156</v>
      </c>
      <c r="S540" s="20" t="s">
        <v>1210</v>
      </c>
      <c r="U540" s="74">
        <f t="shared" si="273"/>
        <v>0</v>
      </c>
      <c r="V540" s="74">
        <f t="shared" si="274"/>
        <v>0</v>
      </c>
      <c r="W540" s="74">
        <f t="shared" si="275"/>
        <v>0</v>
      </c>
      <c r="X540" s="74">
        <f t="shared" si="276"/>
        <v>0</v>
      </c>
      <c r="Y540" s="74">
        <f t="shared" si="277"/>
        <v>0</v>
      </c>
      <c r="Z540" s="74">
        <f t="shared" si="278"/>
        <v>0</v>
      </c>
      <c r="AA540" s="74">
        <f t="shared" si="279"/>
        <v>0</v>
      </c>
      <c r="AB540" s="74">
        <f t="shared" si="280"/>
        <v>0</v>
      </c>
      <c r="AC540" s="74">
        <f t="shared" si="281"/>
        <v>0</v>
      </c>
      <c r="AD540" s="74">
        <f t="shared" si="282"/>
        <v>0</v>
      </c>
      <c r="AE540" s="74">
        <f t="shared" si="283"/>
        <v>0</v>
      </c>
      <c r="AF540" s="74">
        <f t="shared" si="284"/>
        <v>0</v>
      </c>
      <c r="AG540" s="74">
        <f t="shared" si="285"/>
        <v>0</v>
      </c>
      <c r="AH540" s="6" t="s">
        <v>90</v>
      </c>
    </row>
    <row r="541" spans="1:34">
      <c r="A541" s="159" t="s">
        <v>2311</v>
      </c>
      <c r="B541" s="155" t="s">
        <v>2312</v>
      </c>
      <c r="C541" s="160">
        <v>0</v>
      </c>
      <c r="D541" s="160">
        <v>0</v>
      </c>
      <c r="E541" s="160">
        <v>0</v>
      </c>
      <c r="F541" s="160">
        <v>0</v>
      </c>
      <c r="G541" s="160">
        <v>0</v>
      </c>
      <c r="H541" s="160">
        <v>0</v>
      </c>
      <c r="I541" s="160">
        <v>0</v>
      </c>
      <c r="J541" s="160">
        <v>0</v>
      </c>
      <c r="K541" s="160">
        <v>0</v>
      </c>
      <c r="L541" s="160">
        <v>0</v>
      </c>
      <c r="M541" s="160">
        <v>0</v>
      </c>
      <c r="N541" s="160">
        <v>0</v>
      </c>
      <c r="O541" s="160">
        <v>0</v>
      </c>
      <c r="Q541" s="73">
        <v>5</v>
      </c>
      <c r="R541" s="20" t="s">
        <v>1156</v>
      </c>
      <c r="S541" s="20" t="s">
        <v>1210</v>
      </c>
      <c r="U541" s="74">
        <f t="shared" si="273"/>
        <v>0</v>
      </c>
      <c r="V541" s="74">
        <f t="shared" si="274"/>
        <v>0</v>
      </c>
      <c r="W541" s="74">
        <f t="shared" si="275"/>
        <v>0</v>
      </c>
      <c r="X541" s="74">
        <f t="shared" si="276"/>
        <v>0</v>
      </c>
      <c r="Y541" s="74">
        <f t="shared" si="277"/>
        <v>0</v>
      </c>
      <c r="Z541" s="74">
        <f t="shared" si="278"/>
        <v>0</v>
      </c>
      <c r="AA541" s="74">
        <f t="shared" si="279"/>
        <v>0</v>
      </c>
      <c r="AB541" s="74">
        <f t="shared" si="280"/>
        <v>0</v>
      </c>
      <c r="AC541" s="74">
        <f t="shared" si="281"/>
        <v>0</v>
      </c>
      <c r="AD541" s="74">
        <f t="shared" si="282"/>
        <v>0</v>
      </c>
      <c r="AE541" s="74">
        <f t="shared" si="283"/>
        <v>0</v>
      </c>
      <c r="AF541" s="74">
        <f t="shared" si="284"/>
        <v>0</v>
      </c>
      <c r="AG541" s="74">
        <f t="shared" si="285"/>
        <v>0</v>
      </c>
      <c r="AH541" s="6" t="s">
        <v>90</v>
      </c>
    </row>
    <row r="542" spans="1:34">
      <c r="A542" s="159" t="s">
        <v>2313</v>
      </c>
      <c r="B542" s="155" t="s">
        <v>2314</v>
      </c>
      <c r="C542" s="160">
        <v>0</v>
      </c>
      <c r="D542" s="160">
        <v>0</v>
      </c>
      <c r="E542" s="160">
        <v>0</v>
      </c>
      <c r="F542" s="160">
        <v>0</v>
      </c>
      <c r="G542" s="160">
        <v>0</v>
      </c>
      <c r="H542" s="160">
        <v>0</v>
      </c>
      <c r="I542" s="160">
        <v>0</v>
      </c>
      <c r="J542" s="160">
        <v>0</v>
      </c>
      <c r="K542" s="160">
        <v>0</v>
      </c>
      <c r="L542" s="160">
        <v>0</v>
      </c>
      <c r="M542" s="160">
        <v>0</v>
      </c>
      <c r="N542" s="160">
        <v>0</v>
      </c>
      <c r="O542" s="160">
        <v>0</v>
      </c>
      <c r="Q542" s="73">
        <v>5</v>
      </c>
      <c r="R542" s="20" t="s">
        <v>1156</v>
      </c>
      <c r="S542" s="20" t="s">
        <v>1210</v>
      </c>
      <c r="U542" s="74">
        <f t="shared" si="273"/>
        <v>0</v>
      </c>
      <c r="V542" s="74">
        <f t="shared" si="274"/>
        <v>0</v>
      </c>
      <c r="W542" s="74">
        <f t="shared" si="275"/>
        <v>0</v>
      </c>
      <c r="X542" s="74">
        <f t="shared" si="276"/>
        <v>0</v>
      </c>
      <c r="Y542" s="74">
        <f t="shared" si="277"/>
        <v>0</v>
      </c>
      <c r="Z542" s="74">
        <f t="shared" si="278"/>
        <v>0</v>
      </c>
      <c r="AA542" s="74">
        <f t="shared" si="279"/>
        <v>0</v>
      </c>
      <c r="AB542" s="74">
        <f t="shared" si="280"/>
        <v>0</v>
      </c>
      <c r="AC542" s="74">
        <f t="shared" si="281"/>
        <v>0</v>
      </c>
      <c r="AD542" s="74">
        <f t="shared" si="282"/>
        <v>0</v>
      </c>
      <c r="AE542" s="74">
        <f t="shared" si="283"/>
        <v>0</v>
      </c>
      <c r="AF542" s="74">
        <f t="shared" si="284"/>
        <v>0</v>
      </c>
      <c r="AG542" s="74">
        <f t="shared" si="285"/>
        <v>0</v>
      </c>
      <c r="AH542" s="6" t="s">
        <v>90</v>
      </c>
    </row>
    <row r="543" spans="1:34">
      <c r="A543" s="159" t="s">
        <v>2315</v>
      </c>
      <c r="B543" s="155" t="s">
        <v>2316</v>
      </c>
      <c r="C543" s="160">
        <v>0</v>
      </c>
      <c r="D543" s="160">
        <v>0</v>
      </c>
      <c r="E543" s="160">
        <v>0</v>
      </c>
      <c r="F543" s="160">
        <v>0</v>
      </c>
      <c r="G543" s="160">
        <v>0</v>
      </c>
      <c r="H543" s="160">
        <v>0</v>
      </c>
      <c r="I543" s="160">
        <v>0</v>
      </c>
      <c r="J543" s="160">
        <v>0</v>
      </c>
      <c r="K543" s="160">
        <v>0</v>
      </c>
      <c r="L543" s="160">
        <v>0</v>
      </c>
      <c r="M543" s="160">
        <v>0</v>
      </c>
      <c r="N543" s="160">
        <v>0</v>
      </c>
      <c r="O543" s="160">
        <v>0</v>
      </c>
      <c r="Q543" s="73">
        <v>5</v>
      </c>
      <c r="R543" s="20" t="s">
        <v>1156</v>
      </c>
      <c r="S543" s="20" t="s">
        <v>1210</v>
      </c>
      <c r="U543" s="74">
        <f t="shared" si="273"/>
        <v>0</v>
      </c>
      <c r="V543" s="74">
        <f t="shared" si="274"/>
        <v>0</v>
      </c>
      <c r="W543" s="74">
        <f t="shared" si="275"/>
        <v>0</v>
      </c>
      <c r="X543" s="74">
        <f t="shared" si="276"/>
        <v>0</v>
      </c>
      <c r="Y543" s="74">
        <f t="shared" si="277"/>
        <v>0</v>
      </c>
      <c r="Z543" s="74">
        <f t="shared" si="278"/>
        <v>0</v>
      </c>
      <c r="AA543" s="74">
        <f t="shared" si="279"/>
        <v>0</v>
      </c>
      <c r="AB543" s="74">
        <f t="shared" si="280"/>
        <v>0</v>
      </c>
      <c r="AC543" s="74">
        <f t="shared" si="281"/>
        <v>0</v>
      </c>
      <c r="AD543" s="74">
        <f t="shared" si="282"/>
        <v>0</v>
      </c>
      <c r="AE543" s="74">
        <f t="shared" si="283"/>
        <v>0</v>
      </c>
      <c r="AF543" s="74">
        <f t="shared" si="284"/>
        <v>0</v>
      </c>
      <c r="AG543" s="74">
        <f t="shared" si="285"/>
        <v>0</v>
      </c>
      <c r="AH543" s="6" t="s">
        <v>90</v>
      </c>
    </row>
    <row r="544" spans="1:34">
      <c r="A544" s="159" t="s">
        <v>2317</v>
      </c>
      <c r="B544" s="155" t="s">
        <v>2318</v>
      </c>
      <c r="C544" s="160">
        <v>0</v>
      </c>
      <c r="D544" s="160">
        <v>0</v>
      </c>
      <c r="E544" s="160">
        <v>0</v>
      </c>
      <c r="F544" s="160">
        <v>0</v>
      </c>
      <c r="G544" s="160">
        <v>0</v>
      </c>
      <c r="H544" s="160">
        <v>0</v>
      </c>
      <c r="I544" s="160">
        <v>0</v>
      </c>
      <c r="J544" s="160">
        <v>0</v>
      </c>
      <c r="K544" s="160">
        <v>0</v>
      </c>
      <c r="L544" s="160">
        <v>0</v>
      </c>
      <c r="M544" s="160">
        <v>0</v>
      </c>
      <c r="N544" s="160">
        <v>0</v>
      </c>
      <c r="O544" s="160">
        <v>0</v>
      </c>
      <c r="Q544" s="73">
        <v>5</v>
      </c>
      <c r="R544" s="20" t="s">
        <v>1156</v>
      </c>
      <c r="S544" s="20" t="s">
        <v>1210</v>
      </c>
      <c r="U544" s="74">
        <f t="shared" si="273"/>
        <v>0</v>
      </c>
      <c r="V544" s="74">
        <f t="shared" si="274"/>
        <v>0</v>
      </c>
      <c r="W544" s="74">
        <f t="shared" si="275"/>
        <v>0</v>
      </c>
      <c r="X544" s="74">
        <f t="shared" si="276"/>
        <v>0</v>
      </c>
      <c r="Y544" s="74">
        <f t="shared" si="277"/>
        <v>0</v>
      </c>
      <c r="Z544" s="74">
        <f t="shared" si="278"/>
        <v>0</v>
      </c>
      <c r="AA544" s="74">
        <f t="shared" si="279"/>
        <v>0</v>
      </c>
      <c r="AB544" s="74">
        <f t="shared" si="280"/>
        <v>0</v>
      </c>
      <c r="AC544" s="74">
        <f t="shared" si="281"/>
        <v>0</v>
      </c>
      <c r="AD544" s="74">
        <f t="shared" si="282"/>
        <v>0</v>
      </c>
      <c r="AE544" s="74">
        <f t="shared" si="283"/>
        <v>0</v>
      </c>
      <c r="AF544" s="74">
        <f t="shared" si="284"/>
        <v>0</v>
      </c>
      <c r="AG544" s="74">
        <f t="shared" si="285"/>
        <v>0</v>
      </c>
      <c r="AH544" s="6" t="s">
        <v>90</v>
      </c>
    </row>
    <row r="545" spans="1:34">
      <c r="A545" s="159" t="s">
        <v>2319</v>
      </c>
      <c r="B545" s="155" t="s">
        <v>2320</v>
      </c>
      <c r="C545" s="160">
        <v>0</v>
      </c>
      <c r="D545" s="160">
        <v>0</v>
      </c>
      <c r="E545" s="160">
        <v>0</v>
      </c>
      <c r="F545" s="160">
        <v>0</v>
      </c>
      <c r="G545" s="160">
        <v>0</v>
      </c>
      <c r="H545" s="160">
        <v>0</v>
      </c>
      <c r="I545" s="160">
        <v>0</v>
      </c>
      <c r="J545" s="160">
        <v>0</v>
      </c>
      <c r="K545" s="160">
        <v>0</v>
      </c>
      <c r="L545" s="160">
        <v>0</v>
      </c>
      <c r="M545" s="160">
        <v>0</v>
      </c>
      <c r="N545" s="160">
        <v>0</v>
      </c>
      <c r="O545" s="160">
        <v>0</v>
      </c>
      <c r="Q545" s="73">
        <v>5</v>
      </c>
      <c r="R545" s="20" t="s">
        <v>1156</v>
      </c>
      <c r="S545" s="20" t="s">
        <v>1210</v>
      </c>
      <c r="U545" s="74">
        <f t="shared" si="273"/>
        <v>0</v>
      </c>
      <c r="V545" s="74">
        <f t="shared" si="274"/>
        <v>0</v>
      </c>
      <c r="W545" s="74">
        <f t="shared" si="275"/>
        <v>0</v>
      </c>
      <c r="X545" s="74">
        <f t="shared" si="276"/>
        <v>0</v>
      </c>
      <c r="Y545" s="74">
        <f t="shared" si="277"/>
        <v>0</v>
      </c>
      <c r="Z545" s="74">
        <f t="shared" si="278"/>
        <v>0</v>
      </c>
      <c r="AA545" s="74">
        <f t="shared" si="279"/>
        <v>0</v>
      </c>
      <c r="AB545" s="74">
        <f t="shared" si="280"/>
        <v>0</v>
      </c>
      <c r="AC545" s="74">
        <f t="shared" si="281"/>
        <v>0</v>
      </c>
      <c r="AD545" s="74">
        <f t="shared" si="282"/>
        <v>0</v>
      </c>
      <c r="AE545" s="74">
        <f t="shared" si="283"/>
        <v>0</v>
      </c>
      <c r="AF545" s="74">
        <f t="shared" si="284"/>
        <v>0</v>
      </c>
      <c r="AG545" s="74">
        <f t="shared" si="285"/>
        <v>0</v>
      </c>
      <c r="AH545" s="6" t="s">
        <v>90</v>
      </c>
    </row>
    <row r="546" spans="1:34">
      <c r="A546" s="159" t="s">
        <v>2321</v>
      </c>
      <c r="B546" s="155" t="s">
        <v>2322</v>
      </c>
      <c r="C546" s="160">
        <v>0</v>
      </c>
      <c r="D546" s="160">
        <v>0</v>
      </c>
      <c r="E546" s="160">
        <v>0</v>
      </c>
      <c r="F546" s="160">
        <v>0</v>
      </c>
      <c r="G546" s="160">
        <v>0</v>
      </c>
      <c r="H546" s="160">
        <v>0</v>
      </c>
      <c r="I546" s="160">
        <v>0</v>
      </c>
      <c r="J546" s="160">
        <v>0</v>
      </c>
      <c r="K546" s="160">
        <v>0</v>
      </c>
      <c r="L546" s="160">
        <v>0</v>
      </c>
      <c r="M546" s="160">
        <v>0</v>
      </c>
      <c r="N546" s="160">
        <v>0</v>
      </c>
      <c r="O546" s="160">
        <v>0</v>
      </c>
      <c r="Q546" s="73">
        <v>5</v>
      </c>
      <c r="R546" s="20" t="s">
        <v>1156</v>
      </c>
      <c r="S546" s="20" t="s">
        <v>1210</v>
      </c>
      <c r="U546" s="74">
        <f t="shared" si="273"/>
        <v>0</v>
      </c>
      <c r="V546" s="74">
        <f t="shared" si="274"/>
        <v>0</v>
      </c>
      <c r="W546" s="74">
        <f t="shared" si="275"/>
        <v>0</v>
      </c>
      <c r="X546" s="74">
        <f t="shared" si="276"/>
        <v>0</v>
      </c>
      <c r="Y546" s="74">
        <f t="shared" si="277"/>
        <v>0</v>
      </c>
      <c r="Z546" s="74">
        <f t="shared" si="278"/>
        <v>0</v>
      </c>
      <c r="AA546" s="74">
        <f t="shared" si="279"/>
        <v>0</v>
      </c>
      <c r="AB546" s="74">
        <f t="shared" si="280"/>
        <v>0</v>
      </c>
      <c r="AC546" s="74">
        <f t="shared" si="281"/>
        <v>0</v>
      </c>
      <c r="AD546" s="74">
        <f t="shared" si="282"/>
        <v>0</v>
      </c>
      <c r="AE546" s="74">
        <f t="shared" si="283"/>
        <v>0</v>
      </c>
      <c r="AF546" s="74">
        <f t="shared" si="284"/>
        <v>0</v>
      </c>
      <c r="AG546" s="74">
        <f t="shared" si="285"/>
        <v>0</v>
      </c>
      <c r="AH546" s="6" t="s">
        <v>90</v>
      </c>
    </row>
    <row r="547" spans="1:34">
      <c r="A547" s="159" t="s">
        <v>2323</v>
      </c>
      <c r="B547" s="155" t="s">
        <v>2324</v>
      </c>
      <c r="C547" s="160">
        <v>0</v>
      </c>
      <c r="D547" s="160">
        <v>0</v>
      </c>
      <c r="E547" s="160">
        <v>0</v>
      </c>
      <c r="F547" s="160">
        <v>0</v>
      </c>
      <c r="G547" s="160">
        <v>0</v>
      </c>
      <c r="H547" s="160">
        <v>0</v>
      </c>
      <c r="I547" s="160">
        <v>0</v>
      </c>
      <c r="J547" s="160">
        <v>0</v>
      </c>
      <c r="K547" s="160">
        <v>0</v>
      </c>
      <c r="L547" s="160">
        <v>0</v>
      </c>
      <c r="M547" s="160">
        <v>0</v>
      </c>
      <c r="N547" s="160">
        <v>0</v>
      </c>
      <c r="O547" s="160">
        <v>0</v>
      </c>
      <c r="Q547" s="73">
        <v>5</v>
      </c>
      <c r="R547" s="20" t="s">
        <v>1156</v>
      </c>
      <c r="S547" s="20" t="s">
        <v>1210</v>
      </c>
      <c r="U547" s="74">
        <f t="shared" si="273"/>
        <v>0</v>
      </c>
      <c r="V547" s="74">
        <f t="shared" si="274"/>
        <v>0</v>
      </c>
      <c r="W547" s="74">
        <f t="shared" si="275"/>
        <v>0</v>
      </c>
      <c r="X547" s="74">
        <f t="shared" si="276"/>
        <v>0</v>
      </c>
      <c r="Y547" s="74">
        <f t="shared" si="277"/>
        <v>0</v>
      </c>
      <c r="Z547" s="74">
        <f t="shared" si="278"/>
        <v>0</v>
      </c>
      <c r="AA547" s="74">
        <f t="shared" si="279"/>
        <v>0</v>
      </c>
      <c r="AB547" s="74">
        <f t="shared" si="280"/>
        <v>0</v>
      </c>
      <c r="AC547" s="74">
        <f t="shared" si="281"/>
        <v>0</v>
      </c>
      <c r="AD547" s="74">
        <f t="shared" si="282"/>
        <v>0</v>
      </c>
      <c r="AE547" s="74">
        <f t="shared" si="283"/>
        <v>0</v>
      </c>
      <c r="AF547" s="74">
        <f t="shared" si="284"/>
        <v>0</v>
      </c>
      <c r="AG547" s="74">
        <f t="shared" si="285"/>
        <v>0</v>
      </c>
      <c r="AH547" s="6" t="s">
        <v>90</v>
      </c>
    </row>
    <row r="548" spans="1:34">
      <c r="A548" s="159" t="s">
        <v>2325</v>
      </c>
      <c r="B548" s="155" t="s">
        <v>2326</v>
      </c>
      <c r="C548" s="160">
        <v>0</v>
      </c>
      <c r="D548" s="160">
        <v>0</v>
      </c>
      <c r="E548" s="160">
        <v>0</v>
      </c>
      <c r="F548" s="160">
        <v>0</v>
      </c>
      <c r="G548" s="160">
        <v>0</v>
      </c>
      <c r="H548" s="160">
        <v>0</v>
      </c>
      <c r="I548" s="160">
        <v>0</v>
      </c>
      <c r="J548" s="160">
        <v>0</v>
      </c>
      <c r="K548" s="160">
        <v>0</v>
      </c>
      <c r="L548" s="160">
        <v>0</v>
      </c>
      <c r="M548" s="160">
        <v>0</v>
      </c>
      <c r="N548" s="160">
        <v>0</v>
      </c>
      <c r="O548" s="160">
        <v>0</v>
      </c>
      <c r="Q548" s="73">
        <v>5</v>
      </c>
      <c r="R548" s="20" t="s">
        <v>1156</v>
      </c>
      <c r="S548" s="20" t="s">
        <v>1210</v>
      </c>
      <c r="U548" s="74">
        <f t="shared" si="273"/>
        <v>0</v>
      </c>
      <c r="V548" s="74">
        <f t="shared" si="274"/>
        <v>0</v>
      </c>
      <c r="W548" s="74">
        <f t="shared" si="275"/>
        <v>0</v>
      </c>
      <c r="X548" s="74">
        <f t="shared" si="276"/>
        <v>0</v>
      </c>
      <c r="Y548" s="74">
        <f t="shared" si="277"/>
        <v>0</v>
      </c>
      <c r="Z548" s="74">
        <f t="shared" si="278"/>
        <v>0</v>
      </c>
      <c r="AA548" s="74">
        <f t="shared" si="279"/>
        <v>0</v>
      </c>
      <c r="AB548" s="74">
        <f t="shared" si="280"/>
        <v>0</v>
      </c>
      <c r="AC548" s="74">
        <f t="shared" si="281"/>
        <v>0</v>
      </c>
      <c r="AD548" s="74">
        <f t="shared" si="282"/>
        <v>0</v>
      </c>
      <c r="AE548" s="74">
        <f t="shared" si="283"/>
        <v>0</v>
      </c>
      <c r="AF548" s="74">
        <f t="shared" si="284"/>
        <v>0</v>
      </c>
      <c r="AG548" s="74">
        <f t="shared" si="285"/>
        <v>0</v>
      </c>
      <c r="AH548" s="6" t="s">
        <v>90</v>
      </c>
    </row>
    <row r="549" spans="1:34">
      <c r="A549" s="159" t="s">
        <v>2327</v>
      </c>
      <c r="B549" s="155" t="s">
        <v>2328</v>
      </c>
      <c r="C549" s="160">
        <v>0</v>
      </c>
      <c r="D549" s="160">
        <v>0</v>
      </c>
      <c r="E549" s="160">
        <v>0</v>
      </c>
      <c r="F549" s="160">
        <v>0</v>
      </c>
      <c r="G549" s="160">
        <v>0</v>
      </c>
      <c r="H549" s="160">
        <v>0</v>
      </c>
      <c r="I549" s="160">
        <v>0</v>
      </c>
      <c r="J549" s="160">
        <v>0</v>
      </c>
      <c r="K549" s="160">
        <v>0</v>
      </c>
      <c r="L549" s="160">
        <v>0</v>
      </c>
      <c r="M549" s="160">
        <v>0</v>
      </c>
      <c r="N549" s="160">
        <v>0</v>
      </c>
      <c r="O549" s="160">
        <v>0</v>
      </c>
      <c r="Q549" s="75">
        <v>5</v>
      </c>
      <c r="R549" s="76" t="str">
        <f>R548</f>
        <v>Tides on Westcreek</v>
      </c>
      <c r="S549" s="76" t="str">
        <f>S548</f>
        <v>TOW</v>
      </c>
      <c r="T549" s="75">
        <f>T548</f>
        <v>0</v>
      </c>
      <c r="U549" s="77">
        <f t="shared" ref="U549:AG549" si="286">SUM(U531:U548)</f>
        <v>0</v>
      </c>
      <c r="V549" s="77">
        <f t="shared" si="286"/>
        <v>0</v>
      </c>
      <c r="W549" s="77">
        <f t="shared" si="286"/>
        <v>0</v>
      </c>
      <c r="X549" s="77">
        <f t="shared" si="286"/>
        <v>0</v>
      </c>
      <c r="Y549" s="77">
        <f t="shared" si="286"/>
        <v>0</v>
      </c>
      <c r="Z549" s="77">
        <f t="shared" si="286"/>
        <v>0</v>
      </c>
      <c r="AA549" s="77">
        <f t="shared" si="286"/>
        <v>0</v>
      </c>
      <c r="AB549" s="77">
        <f t="shared" si="286"/>
        <v>0</v>
      </c>
      <c r="AC549" s="77">
        <f t="shared" si="286"/>
        <v>0</v>
      </c>
      <c r="AD549" s="77">
        <f t="shared" si="286"/>
        <v>0</v>
      </c>
      <c r="AE549" s="77">
        <f t="shared" si="286"/>
        <v>0</v>
      </c>
      <c r="AF549" s="77">
        <f t="shared" si="286"/>
        <v>0</v>
      </c>
      <c r="AG549" s="77">
        <f t="shared" si="286"/>
        <v>0</v>
      </c>
      <c r="AH549" s="6" t="s">
        <v>90</v>
      </c>
    </row>
    <row r="550" spans="1:34">
      <c r="A550" s="159" t="s">
        <v>2329</v>
      </c>
      <c r="B550" s="155" t="s">
        <v>2330</v>
      </c>
      <c r="C550" s="160">
        <v>0</v>
      </c>
      <c r="D550" s="160">
        <v>0</v>
      </c>
      <c r="E550" s="160">
        <v>0</v>
      </c>
      <c r="F550" s="160">
        <v>0</v>
      </c>
      <c r="G550" s="160">
        <v>0</v>
      </c>
      <c r="H550" s="160">
        <v>0</v>
      </c>
      <c r="I550" s="160">
        <v>0</v>
      </c>
      <c r="J550" s="160">
        <v>0</v>
      </c>
      <c r="K550" s="160">
        <v>0</v>
      </c>
      <c r="L550" s="160">
        <v>0</v>
      </c>
      <c r="M550" s="160">
        <v>0</v>
      </c>
      <c r="N550" s="160">
        <v>0</v>
      </c>
      <c r="O550" s="160">
        <v>0</v>
      </c>
      <c r="AH550" s="6" t="s">
        <v>90</v>
      </c>
    </row>
    <row r="551" spans="1:34">
      <c r="A551" s="159" t="s">
        <v>2331</v>
      </c>
      <c r="B551" s="155" t="s">
        <v>2332</v>
      </c>
      <c r="C551" s="160">
        <v>0</v>
      </c>
      <c r="D551" s="160">
        <v>0</v>
      </c>
      <c r="E551" s="160">
        <v>0</v>
      </c>
      <c r="F551" s="160">
        <v>0</v>
      </c>
      <c r="G551" s="160">
        <v>0</v>
      </c>
      <c r="H551" s="160">
        <v>0</v>
      </c>
      <c r="I551" s="160">
        <v>0</v>
      </c>
      <c r="J551" s="160">
        <v>0</v>
      </c>
      <c r="K551" s="160">
        <v>0</v>
      </c>
      <c r="L551" s="160">
        <v>0</v>
      </c>
      <c r="M551" s="160">
        <v>0</v>
      </c>
      <c r="N551" s="160">
        <v>0</v>
      </c>
      <c r="O551" s="160">
        <v>0</v>
      </c>
      <c r="Q551" s="75">
        <v>5</v>
      </c>
      <c r="R551" s="76" t="str">
        <f>R548</f>
        <v>Tides on Westcreek</v>
      </c>
      <c r="S551" s="76" t="str">
        <f>S548</f>
        <v>TOW</v>
      </c>
      <c r="T551" s="75">
        <f>T548</f>
        <v>0</v>
      </c>
      <c r="U551" s="77">
        <f t="shared" ref="U551:AG551" si="287">SUM(U335:U381)+SUM(U385:U400)+SUM(U404:U497)+SUM(U501:U501)+SUM(U507:U527)+SUM(U531:U548)</f>
        <v>0</v>
      </c>
      <c r="V551" s="77">
        <f t="shared" si="287"/>
        <v>0</v>
      </c>
      <c r="W551" s="77">
        <f t="shared" si="287"/>
        <v>0</v>
      </c>
      <c r="X551" s="77">
        <f t="shared" si="287"/>
        <v>0</v>
      </c>
      <c r="Y551" s="77">
        <f t="shared" si="287"/>
        <v>0</v>
      </c>
      <c r="Z551" s="77">
        <f t="shared" si="287"/>
        <v>0</v>
      </c>
      <c r="AA551" s="77">
        <f t="shared" si="287"/>
        <v>0</v>
      </c>
      <c r="AB551" s="77">
        <f t="shared" si="287"/>
        <v>0</v>
      </c>
      <c r="AC551" s="77">
        <f t="shared" si="287"/>
        <v>0</v>
      </c>
      <c r="AD551" s="77">
        <f t="shared" si="287"/>
        <v>-673070.33</v>
      </c>
      <c r="AE551" s="77">
        <f t="shared" si="287"/>
        <v>-608216.68999999983</v>
      </c>
      <c r="AF551" s="77">
        <f t="shared" si="287"/>
        <v>-604454.01000000013</v>
      </c>
      <c r="AG551" s="77">
        <f t="shared" si="287"/>
        <v>-1885741.0300000003</v>
      </c>
      <c r="AH551" s="6" t="s">
        <v>90</v>
      </c>
    </row>
    <row r="552" spans="1:34">
      <c r="A552" s="159" t="s">
        <v>2333</v>
      </c>
      <c r="B552" s="155" t="s">
        <v>2334</v>
      </c>
      <c r="C552" s="160">
        <v>0</v>
      </c>
      <c r="D552" s="160">
        <v>0</v>
      </c>
      <c r="E552" s="160">
        <v>0</v>
      </c>
      <c r="F552" s="160">
        <v>0</v>
      </c>
      <c r="G552" s="160">
        <v>0</v>
      </c>
      <c r="H552" s="160">
        <v>0</v>
      </c>
      <c r="I552" s="160">
        <v>0</v>
      </c>
      <c r="J552" s="160">
        <v>0</v>
      </c>
      <c r="K552" s="160">
        <v>0</v>
      </c>
      <c r="L552" s="160">
        <v>0</v>
      </c>
      <c r="M552" s="160">
        <v>0</v>
      </c>
      <c r="N552" s="160">
        <v>0</v>
      </c>
      <c r="O552" s="160">
        <v>0</v>
      </c>
      <c r="AH552" s="6" t="s">
        <v>90</v>
      </c>
    </row>
    <row r="553" spans="1:34" ht="15" thickBot="1">
      <c r="A553" s="159" t="s">
        <v>2335</v>
      </c>
      <c r="B553" s="155" t="s">
        <v>2336</v>
      </c>
      <c r="C553" s="160">
        <v>0</v>
      </c>
      <c r="D553" s="160">
        <v>0</v>
      </c>
      <c r="E553" s="160">
        <v>0</v>
      </c>
      <c r="F553" s="160">
        <v>0</v>
      </c>
      <c r="G553" s="160">
        <v>0</v>
      </c>
      <c r="H553" s="160">
        <v>0</v>
      </c>
      <c r="I553" s="160">
        <v>0</v>
      </c>
      <c r="J553" s="160">
        <v>0</v>
      </c>
      <c r="K553" s="160">
        <v>0</v>
      </c>
      <c r="L553" s="160">
        <v>0</v>
      </c>
      <c r="M553" s="160">
        <v>0</v>
      </c>
      <c r="N553" s="160">
        <v>0</v>
      </c>
      <c r="O553" s="160">
        <v>0</v>
      </c>
      <c r="Q553" s="270">
        <v>4</v>
      </c>
      <c r="R553" s="275" t="str">
        <f>R548</f>
        <v>Tides on Westcreek</v>
      </c>
      <c r="S553" s="275" t="str">
        <f>S548</f>
        <v>TOW</v>
      </c>
      <c r="T553" s="270">
        <f>T548</f>
        <v>0</v>
      </c>
      <c r="U553" s="277">
        <f t="shared" ref="U553:AG553" si="288">SUM(U10:U19)+SUM(U23:U35)+SUM(U41:U110)+SUM(U114:U119)+SUM(U127:U153)+SUM(U157:U164)+SUM(U170:U181)+SUM(U185:U199)+SUM(U203:U213)+SUM(U217:U237)+SUM(U241:U260)+SUM(U264:U299)+SUM(U303:U306)+SUM(U310:U311)+SUM(U315:U325)+SUM(U335:U381)+SUM(U385:U400)+SUM(U404:U497)+SUM(U501:U501)+SUM(U507:U527)+SUM(U531:U548)</f>
        <v>0</v>
      </c>
      <c r="V553" s="277">
        <f t="shared" si="288"/>
        <v>0</v>
      </c>
      <c r="W553" s="277">
        <f t="shared" si="288"/>
        <v>0</v>
      </c>
      <c r="X553" s="277">
        <f t="shared" si="288"/>
        <v>0</v>
      </c>
      <c r="Y553" s="277">
        <f t="shared" si="288"/>
        <v>0</v>
      </c>
      <c r="Z553" s="277">
        <f t="shared" si="288"/>
        <v>0</v>
      </c>
      <c r="AA553" s="277">
        <f t="shared" si="288"/>
        <v>0</v>
      </c>
      <c r="AB553" s="277">
        <f t="shared" si="288"/>
        <v>0</v>
      </c>
      <c r="AC553" s="277">
        <f t="shared" si="288"/>
        <v>0</v>
      </c>
      <c r="AD553" s="277">
        <f t="shared" si="288"/>
        <v>-114845.21999999974</v>
      </c>
      <c r="AE553" s="277">
        <f t="shared" si="288"/>
        <v>-149079.7399999997</v>
      </c>
      <c r="AF553" s="277">
        <f t="shared" si="288"/>
        <v>-118488.8000000001</v>
      </c>
      <c r="AG553" s="277">
        <f t="shared" si="288"/>
        <v>-382413.76000000047</v>
      </c>
      <c r="AH553" s="6" t="s">
        <v>90</v>
      </c>
    </row>
    <row r="554" spans="1:34" ht="15" thickTop="1">
      <c r="A554" s="159" t="s">
        <v>2337</v>
      </c>
      <c r="B554" s="155" t="s">
        <v>2338</v>
      </c>
      <c r="C554" s="160">
        <v>0</v>
      </c>
      <c r="D554" s="160">
        <v>0</v>
      </c>
      <c r="E554" s="160">
        <v>0</v>
      </c>
      <c r="F554" s="160">
        <v>0</v>
      </c>
      <c r="G554" s="160">
        <v>0</v>
      </c>
      <c r="H554" s="160">
        <v>0</v>
      </c>
      <c r="I554" s="160">
        <v>0</v>
      </c>
      <c r="J554" s="160">
        <v>0</v>
      </c>
      <c r="K554" s="160">
        <v>0</v>
      </c>
      <c r="L554" s="160">
        <v>0</v>
      </c>
      <c r="M554" s="160">
        <v>0</v>
      </c>
      <c r="N554" s="160">
        <v>0</v>
      </c>
      <c r="O554" s="160">
        <v>0</v>
      </c>
      <c r="AH554" s="6" t="s">
        <v>90</v>
      </c>
    </row>
    <row r="555" spans="1:34">
      <c r="A555" s="159" t="s">
        <v>2339</v>
      </c>
      <c r="B555" s="155" t="s">
        <v>2340</v>
      </c>
      <c r="C555" s="160">
        <v>0</v>
      </c>
      <c r="D555" s="160">
        <v>0</v>
      </c>
      <c r="E555" s="160">
        <v>0</v>
      </c>
      <c r="F555" s="160">
        <v>0</v>
      </c>
      <c r="G555" s="160">
        <v>0</v>
      </c>
      <c r="H555" s="160">
        <v>0</v>
      </c>
      <c r="I555" s="160">
        <v>0</v>
      </c>
      <c r="J555" s="160">
        <v>0</v>
      </c>
      <c r="K555" s="160">
        <v>0</v>
      </c>
      <c r="L555" s="160">
        <v>0</v>
      </c>
      <c r="M555" s="160">
        <v>0</v>
      </c>
      <c r="N555" s="160">
        <v>0</v>
      </c>
      <c r="O555" s="160">
        <v>0</v>
      </c>
      <c r="AH555" s="6" t="s">
        <v>90</v>
      </c>
    </row>
    <row r="556" spans="1:34">
      <c r="A556" s="159" t="s">
        <v>2341</v>
      </c>
      <c r="B556" s="155" t="s">
        <v>2342</v>
      </c>
      <c r="C556" s="160">
        <v>0</v>
      </c>
      <c r="D556" s="160">
        <v>0</v>
      </c>
      <c r="E556" s="160">
        <v>0</v>
      </c>
      <c r="F556" s="160">
        <v>0</v>
      </c>
      <c r="G556" s="160">
        <v>0</v>
      </c>
      <c r="H556" s="160">
        <v>0</v>
      </c>
      <c r="I556" s="160">
        <v>0</v>
      </c>
      <c r="J556" s="160">
        <v>0</v>
      </c>
      <c r="K556" s="160">
        <v>0</v>
      </c>
      <c r="L556" s="160">
        <v>0</v>
      </c>
      <c r="M556" s="160">
        <v>0</v>
      </c>
      <c r="N556" s="160">
        <v>0</v>
      </c>
      <c r="O556" s="160">
        <v>0</v>
      </c>
      <c r="AH556" s="6" t="s">
        <v>90</v>
      </c>
    </row>
    <row r="557" spans="1:34">
      <c r="A557" s="159" t="s">
        <v>2343</v>
      </c>
      <c r="B557" s="155" t="s">
        <v>2344</v>
      </c>
      <c r="C557" s="160">
        <v>0</v>
      </c>
      <c r="D557" s="160">
        <v>0</v>
      </c>
      <c r="E557" s="160">
        <v>0</v>
      </c>
      <c r="F557" s="160">
        <v>0</v>
      </c>
      <c r="G557" s="160">
        <v>0</v>
      </c>
      <c r="H557" s="160">
        <v>0</v>
      </c>
      <c r="I557" s="160">
        <v>0</v>
      </c>
      <c r="J557" s="160">
        <v>0</v>
      </c>
      <c r="K557" s="160">
        <v>0</v>
      </c>
      <c r="L557" s="160">
        <v>0</v>
      </c>
      <c r="M557" s="160">
        <v>0</v>
      </c>
      <c r="N557" s="160">
        <v>0</v>
      </c>
      <c r="O557" s="160">
        <v>0</v>
      </c>
      <c r="AH557" s="6" t="s">
        <v>90</v>
      </c>
    </row>
    <row r="558" spans="1:34">
      <c r="A558" s="159" t="s">
        <v>2345</v>
      </c>
      <c r="B558" s="155" t="s">
        <v>2346</v>
      </c>
      <c r="C558" s="160">
        <v>0</v>
      </c>
      <c r="D558" s="160">
        <v>0</v>
      </c>
      <c r="E558" s="160">
        <v>0</v>
      </c>
      <c r="F558" s="160">
        <v>0</v>
      </c>
      <c r="G558" s="160">
        <v>0</v>
      </c>
      <c r="H558" s="160">
        <v>0</v>
      </c>
      <c r="I558" s="160">
        <v>0</v>
      </c>
      <c r="J558" s="160">
        <v>0</v>
      </c>
      <c r="K558" s="160">
        <v>0</v>
      </c>
      <c r="L558" s="160">
        <v>0</v>
      </c>
      <c r="M558" s="160">
        <v>0</v>
      </c>
      <c r="N558" s="160">
        <v>0</v>
      </c>
      <c r="O558" s="160">
        <v>0</v>
      </c>
      <c r="AH558" s="6" t="s">
        <v>90</v>
      </c>
    </row>
    <row r="559" spans="1:34">
      <c r="A559" s="159" t="s">
        <v>2347</v>
      </c>
      <c r="B559" s="155" t="s">
        <v>2348</v>
      </c>
      <c r="C559" s="160">
        <v>0</v>
      </c>
      <c r="D559" s="160">
        <v>0</v>
      </c>
      <c r="E559" s="160">
        <v>0</v>
      </c>
      <c r="F559" s="160">
        <v>0</v>
      </c>
      <c r="G559" s="160">
        <v>0</v>
      </c>
      <c r="H559" s="160">
        <v>0</v>
      </c>
      <c r="I559" s="160">
        <v>0</v>
      </c>
      <c r="J559" s="160">
        <v>0</v>
      </c>
      <c r="K559" s="160">
        <v>0</v>
      </c>
      <c r="L559" s="160">
        <v>0</v>
      </c>
      <c r="M559" s="160">
        <v>0</v>
      </c>
      <c r="N559" s="160">
        <v>0</v>
      </c>
      <c r="O559" s="160">
        <v>0</v>
      </c>
      <c r="AH559" s="6" t="s">
        <v>90</v>
      </c>
    </row>
    <row r="560" spans="1:34">
      <c r="A560" s="159" t="s">
        <v>2349</v>
      </c>
      <c r="B560" s="155" t="s">
        <v>2350</v>
      </c>
      <c r="C560" s="160">
        <v>0</v>
      </c>
      <c r="D560" s="160">
        <v>0</v>
      </c>
      <c r="E560" s="160">
        <v>0</v>
      </c>
      <c r="F560" s="160">
        <v>0</v>
      </c>
      <c r="G560" s="160">
        <v>0</v>
      </c>
      <c r="H560" s="160">
        <v>0</v>
      </c>
      <c r="I560" s="160">
        <v>0</v>
      </c>
      <c r="J560" s="160">
        <v>0</v>
      </c>
      <c r="K560" s="160">
        <v>0</v>
      </c>
      <c r="L560" s="160">
        <v>0</v>
      </c>
      <c r="M560" s="160">
        <v>0</v>
      </c>
      <c r="N560" s="160">
        <v>0</v>
      </c>
      <c r="O560" s="160">
        <v>0</v>
      </c>
      <c r="AH560" s="6" t="s">
        <v>90</v>
      </c>
    </row>
    <row r="561" spans="1:34">
      <c r="A561" s="159" t="s">
        <v>2351</v>
      </c>
      <c r="B561" s="155" t="s">
        <v>2352</v>
      </c>
      <c r="C561" s="160">
        <v>0</v>
      </c>
      <c r="D561" s="160">
        <v>0</v>
      </c>
      <c r="E561" s="160">
        <v>0</v>
      </c>
      <c r="F561" s="160">
        <v>0</v>
      </c>
      <c r="G561" s="160">
        <v>0</v>
      </c>
      <c r="H561" s="160">
        <v>0</v>
      </c>
      <c r="I561" s="160">
        <v>0</v>
      </c>
      <c r="J561" s="160">
        <v>0</v>
      </c>
      <c r="K561" s="160">
        <v>0</v>
      </c>
      <c r="L561" s="160">
        <v>0</v>
      </c>
      <c r="M561" s="160">
        <v>0</v>
      </c>
      <c r="N561" s="160">
        <v>0</v>
      </c>
      <c r="O561" s="160">
        <v>0</v>
      </c>
      <c r="AH561" s="6" t="s">
        <v>90</v>
      </c>
    </row>
    <row r="562" spans="1:34">
      <c r="A562" s="159" t="s">
        <v>2353</v>
      </c>
      <c r="B562" s="155" t="s">
        <v>2354</v>
      </c>
      <c r="C562" s="160">
        <v>0</v>
      </c>
      <c r="D562" s="160">
        <v>0</v>
      </c>
      <c r="E562" s="160">
        <v>0</v>
      </c>
      <c r="F562" s="160">
        <v>0</v>
      </c>
      <c r="G562" s="160">
        <v>0</v>
      </c>
      <c r="H562" s="160">
        <v>0</v>
      </c>
      <c r="I562" s="160">
        <v>0</v>
      </c>
      <c r="J562" s="160">
        <v>0</v>
      </c>
      <c r="K562" s="160">
        <v>0</v>
      </c>
      <c r="L562" s="160">
        <v>0</v>
      </c>
      <c r="M562" s="160">
        <v>0</v>
      </c>
      <c r="N562" s="160">
        <v>0</v>
      </c>
      <c r="O562" s="160">
        <v>0</v>
      </c>
      <c r="AH562" s="6" t="s">
        <v>90</v>
      </c>
    </row>
    <row r="563" spans="1:34">
      <c r="A563" s="159" t="s">
        <v>2355</v>
      </c>
      <c r="B563" s="155" t="s">
        <v>2356</v>
      </c>
      <c r="C563" s="160">
        <v>0</v>
      </c>
      <c r="D563" s="160">
        <v>0</v>
      </c>
      <c r="E563" s="160">
        <v>0</v>
      </c>
      <c r="F563" s="160">
        <v>0</v>
      </c>
      <c r="G563" s="160">
        <v>0</v>
      </c>
      <c r="H563" s="160">
        <v>0</v>
      </c>
      <c r="I563" s="160">
        <v>0</v>
      </c>
      <c r="J563" s="160">
        <v>0</v>
      </c>
      <c r="K563" s="160">
        <v>0</v>
      </c>
      <c r="L563" s="160">
        <v>0</v>
      </c>
      <c r="M563" s="160">
        <v>0</v>
      </c>
      <c r="N563" s="160">
        <v>0</v>
      </c>
      <c r="O563" s="160">
        <v>0</v>
      </c>
      <c r="AH563" s="6" t="s">
        <v>90</v>
      </c>
    </row>
    <row r="564" spans="1:34">
      <c r="A564" s="159" t="s">
        <v>2357</v>
      </c>
      <c r="B564" s="155" t="s">
        <v>2358</v>
      </c>
      <c r="C564" s="160">
        <v>0</v>
      </c>
      <c r="D564" s="160">
        <v>0</v>
      </c>
      <c r="E564" s="160">
        <v>0</v>
      </c>
      <c r="F564" s="160">
        <v>0</v>
      </c>
      <c r="G564" s="160">
        <v>0</v>
      </c>
      <c r="H564" s="160">
        <v>0</v>
      </c>
      <c r="I564" s="160">
        <v>0</v>
      </c>
      <c r="J564" s="160">
        <v>0</v>
      </c>
      <c r="K564" s="160">
        <v>0</v>
      </c>
      <c r="L564" s="160">
        <v>0</v>
      </c>
      <c r="M564" s="160">
        <v>0</v>
      </c>
      <c r="N564" s="160">
        <v>0</v>
      </c>
      <c r="O564" s="160">
        <v>0</v>
      </c>
      <c r="AH564" s="6" t="s">
        <v>90</v>
      </c>
    </row>
    <row r="565" spans="1:34">
      <c r="A565" s="159" t="s">
        <v>2359</v>
      </c>
      <c r="B565" s="155" t="s">
        <v>2360</v>
      </c>
      <c r="C565" s="160">
        <v>0</v>
      </c>
      <c r="D565" s="160">
        <v>0</v>
      </c>
      <c r="E565" s="160">
        <v>0</v>
      </c>
      <c r="F565" s="160">
        <v>0</v>
      </c>
      <c r="G565" s="160">
        <v>0</v>
      </c>
      <c r="H565" s="160">
        <v>0</v>
      </c>
      <c r="I565" s="160">
        <v>0</v>
      </c>
      <c r="J565" s="160">
        <v>0</v>
      </c>
      <c r="K565" s="160">
        <v>0</v>
      </c>
      <c r="L565" s="160">
        <v>0</v>
      </c>
      <c r="M565" s="160">
        <v>0</v>
      </c>
      <c r="N565" s="160">
        <v>0</v>
      </c>
      <c r="O565" s="160">
        <v>0</v>
      </c>
      <c r="AH565" s="6" t="s">
        <v>90</v>
      </c>
    </row>
    <row r="566" spans="1:34">
      <c r="A566" s="159" t="s">
        <v>2361</v>
      </c>
      <c r="B566" s="155" t="s">
        <v>2362</v>
      </c>
      <c r="C566" s="160">
        <v>0</v>
      </c>
      <c r="D566" s="160">
        <v>0</v>
      </c>
      <c r="E566" s="160">
        <v>0</v>
      </c>
      <c r="F566" s="160">
        <v>0</v>
      </c>
      <c r="G566" s="160">
        <v>0</v>
      </c>
      <c r="H566" s="160">
        <v>0</v>
      </c>
      <c r="I566" s="160">
        <v>0</v>
      </c>
      <c r="J566" s="160">
        <v>0</v>
      </c>
      <c r="K566" s="160">
        <v>0</v>
      </c>
      <c r="L566" s="160">
        <v>0</v>
      </c>
      <c r="M566" s="160">
        <v>0</v>
      </c>
      <c r="N566" s="160">
        <v>0</v>
      </c>
      <c r="O566" s="160">
        <v>0</v>
      </c>
      <c r="AH566" s="6" t="s">
        <v>90</v>
      </c>
    </row>
    <row r="567" spans="1:34">
      <c r="B567" s="157" t="s">
        <v>90</v>
      </c>
      <c r="C567" s="161">
        <v>0</v>
      </c>
      <c r="D567" s="161">
        <v>0</v>
      </c>
      <c r="E567" s="161">
        <v>0</v>
      </c>
      <c r="F567" s="161">
        <v>0</v>
      </c>
      <c r="G567" s="161">
        <v>0</v>
      </c>
      <c r="H567" s="161">
        <v>0</v>
      </c>
      <c r="I567" s="161">
        <v>0</v>
      </c>
      <c r="J567" s="161">
        <v>0</v>
      </c>
      <c r="K567" s="161">
        <v>0</v>
      </c>
      <c r="L567" s="161">
        <v>0</v>
      </c>
      <c r="M567" s="161">
        <v>530</v>
      </c>
      <c r="N567" s="161">
        <v>0</v>
      </c>
      <c r="O567" s="161">
        <v>530</v>
      </c>
    </row>
    <row r="569" spans="1:34">
      <c r="A569" s="158" t="s">
        <v>2363</v>
      </c>
      <c r="B569" s="158"/>
      <c r="C569" s="158"/>
      <c r="D569" s="158"/>
      <c r="E569" s="158"/>
      <c r="F569" s="158"/>
      <c r="G569" s="158"/>
      <c r="H569" s="158"/>
      <c r="I569" s="158"/>
      <c r="J569" s="158"/>
      <c r="K569" s="158"/>
      <c r="L569" s="158"/>
      <c r="M569" s="158"/>
      <c r="N569" s="158"/>
      <c r="O569" s="158"/>
    </row>
    <row r="570" spans="1:34">
      <c r="A570" s="159" t="s">
        <v>2364</v>
      </c>
      <c r="B570" s="155" t="s">
        <v>2365</v>
      </c>
      <c r="C570" s="160">
        <v>0</v>
      </c>
      <c r="D570" s="160">
        <v>0</v>
      </c>
      <c r="E570" s="160">
        <v>0</v>
      </c>
      <c r="F570" s="160">
        <v>0</v>
      </c>
      <c r="G570" s="160">
        <v>0</v>
      </c>
      <c r="H570" s="160">
        <v>0</v>
      </c>
      <c r="I570" s="160">
        <v>0</v>
      </c>
      <c r="J570" s="160">
        <v>0</v>
      </c>
      <c r="K570" s="160">
        <v>0</v>
      </c>
      <c r="L570" s="160">
        <v>0</v>
      </c>
      <c r="M570" s="160">
        <v>0</v>
      </c>
      <c r="N570" s="160">
        <v>0</v>
      </c>
      <c r="O570" s="160">
        <v>0</v>
      </c>
      <c r="AH570" s="6" t="s">
        <v>71</v>
      </c>
    </row>
    <row r="571" spans="1:34">
      <c r="A571" s="159" t="s">
        <v>596</v>
      </c>
      <c r="B571" s="155" t="s">
        <v>2366</v>
      </c>
      <c r="C571" s="160">
        <v>0</v>
      </c>
      <c r="D571" s="160">
        <v>0</v>
      </c>
      <c r="E571" s="160">
        <v>0</v>
      </c>
      <c r="F571" s="160">
        <v>0</v>
      </c>
      <c r="G571" s="160">
        <v>0</v>
      </c>
      <c r="H571" s="160">
        <v>0</v>
      </c>
      <c r="I571" s="160">
        <v>0</v>
      </c>
      <c r="J571" s="160">
        <v>0</v>
      </c>
      <c r="K571" s="160">
        <v>0</v>
      </c>
      <c r="L571" s="160">
        <v>0</v>
      </c>
      <c r="M571" s="160">
        <v>0</v>
      </c>
      <c r="N571" s="160">
        <v>0</v>
      </c>
      <c r="O571" s="160">
        <v>0</v>
      </c>
      <c r="AH571" s="6" t="s">
        <v>71</v>
      </c>
    </row>
    <row r="572" spans="1:34">
      <c r="A572" s="159" t="s">
        <v>598</v>
      </c>
      <c r="B572" s="155" t="s">
        <v>2365</v>
      </c>
      <c r="C572" s="160">
        <v>0</v>
      </c>
      <c r="D572" s="160">
        <v>0</v>
      </c>
      <c r="E572" s="160">
        <v>0</v>
      </c>
      <c r="F572" s="160">
        <v>0</v>
      </c>
      <c r="G572" s="160">
        <v>0</v>
      </c>
      <c r="H572" s="160">
        <v>0</v>
      </c>
      <c r="I572" s="160">
        <v>0</v>
      </c>
      <c r="J572" s="160">
        <v>0</v>
      </c>
      <c r="K572" s="160">
        <v>0</v>
      </c>
      <c r="L572" s="160">
        <v>0</v>
      </c>
      <c r="M572" s="160">
        <v>0</v>
      </c>
      <c r="N572" s="160">
        <v>0</v>
      </c>
      <c r="O572" s="160">
        <v>0</v>
      </c>
      <c r="AH572" s="6" t="s">
        <v>71</v>
      </c>
    </row>
    <row r="573" spans="1:34">
      <c r="A573" s="159" t="s">
        <v>600</v>
      </c>
      <c r="B573" s="155" t="s">
        <v>2367</v>
      </c>
      <c r="C573" s="160">
        <v>0</v>
      </c>
      <c r="D573" s="160">
        <v>0</v>
      </c>
      <c r="E573" s="160">
        <v>0</v>
      </c>
      <c r="F573" s="160">
        <v>0</v>
      </c>
      <c r="G573" s="160">
        <v>0</v>
      </c>
      <c r="H573" s="160">
        <v>0</v>
      </c>
      <c r="I573" s="160">
        <v>0</v>
      </c>
      <c r="J573" s="160">
        <v>0</v>
      </c>
      <c r="K573" s="160">
        <v>0</v>
      </c>
      <c r="L573" s="160">
        <v>0</v>
      </c>
      <c r="M573" s="160">
        <v>0</v>
      </c>
      <c r="N573" s="160">
        <v>0</v>
      </c>
      <c r="O573" s="160">
        <v>0</v>
      </c>
      <c r="AH573" s="6" t="s">
        <v>71</v>
      </c>
    </row>
    <row r="574" spans="1:34">
      <c r="A574" s="159" t="s">
        <v>2368</v>
      </c>
      <c r="B574" s="155" t="s">
        <v>2369</v>
      </c>
      <c r="C574" s="160">
        <v>0</v>
      </c>
      <c r="D574" s="160">
        <v>0</v>
      </c>
      <c r="E574" s="160">
        <v>0</v>
      </c>
      <c r="F574" s="160">
        <v>0</v>
      </c>
      <c r="G574" s="160">
        <v>0</v>
      </c>
      <c r="H574" s="160">
        <v>0</v>
      </c>
      <c r="I574" s="160">
        <v>0</v>
      </c>
      <c r="J574" s="160">
        <v>0</v>
      </c>
      <c r="K574" s="160">
        <v>0</v>
      </c>
      <c r="L574" s="160">
        <v>0</v>
      </c>
      <c r="M574" s="160">
        <v>0</v>
      </c>
      <c r="N574" s="160">
        <v>0</v>
      </c>
      <c r="O574" s="160">
        <v>0</v>
      </c>
      <c r="AH574" s="6" t="s">
        <v>71</v>
      </c>
    </row>
    <row r="575" spans="1:34">
      <c r="A575" s="159" t="s">
        <v>2370</v>
      </c>
      <c r="B575" s="155" t="s">
        <v>2371</v>
      </c>
      <c r="C575" s="160">
        <v>0</v>
      </c>
      <c r="D575" s="160">
        <v>0</v>
      </c>
      <c r="E575" s="160">
        <v>0</v>
      </c>
      <c r="F575" s="160">
        <v>0</v>
      </c>
      <c r="G575" s="160">
        <v>0</v>
      </c>
      <c r="H575" s="160">
        <v>0</v>
      </c>
      <c r="I575" s="160">
        <v>0</v>
      </c>
      <c r="J575" s="160">
        <v>0</v>
      </c>
      <c r="K575" s="160">
        <v>0</v>
      </c>
      <c r="L575" s="160">
        <v>0</v>
      </c>
      <c r="M575" s="160">
        <v>1800</v>
      </c>
      <c r="N575" s="160">
        <v>0</v>
      </c>
      <c r="O575" s="160">
        <v>1800</v>
      </c>
      <c r="AH575" s="6" t="s">
        <v>71</v>
      </c>
    </row>
    <row r="576" spans="1:34">
      <c r="A576" s="159" t="s">
        <v>2372</v>
      </c>
      <c r="B576" s="155" t="s">
        <v>2373</v>
      </c>
      <c r="C576" s="160">
        <v>0</v>
      </c>
      <c r="D576" s="160">
        <v>0</v>
      </c>
      <c r="E576" s="160">
        <v>0</v>
      </c>
      <c r="F576" s="160">
        <v>0</v>
      </c>
      <c r="G576" s="160">
        <v>0</v>
      </c>
      <c r="H576" s="160">
        <v>0</v>
      </c>
      <c r="I576" s="160">
        <v>0</v>
      </c>
      <c r="J576" s="160">
        <v>0</v>
      </c>
      <c r="K576" s="160">
        <v>0</v>
      </c>
      <c r="L576" s="160">
        <v>0</v>
      </c>
      <c r="M576" s="160">
        <v>0</v>
      </c>
      <c r="N576" s="160">
        <v>0</v>
      </c>
      <c r="O576" s="160">
        <v>0</v>
      </c>
      <c r="AH576" s="6" t="s">
        <v>71</v>
      </c>
    </row>
    <row r="577" spans="1:34">
      <c r="A577" s="159" t="s">
        <v>630</v>
      </c>
      <c r="B577" s="155" t="s">
        <v>2374</v>
      </c>
      <c r="C577" s="160">
        <v>0</v>
      </c>
      <c r="D577" s="160">
        <v>0</v>
      </c>
      <c r="E577" s="160">
        <v>0</v>
      </c>
      <c r="F577" s="160">
        <v>0</v>
      </c>
      <c r="G577" s="160">
        <v>0</v>
      </c>
      <c r="H577" s="160">
        <v>0</v>
      </c>
      <c r="I577" s="160">
        <v>0</v>
      </c>
      <c r="J577" s="160">
        <v>0</v>
      </c>
      <c r="K577" s="160">
        <v>0</v>
      </c>
      <c r="L577" s="160">
        <v>0</v>
      </c>
      <c r="M577" s="160">
        <v>0</v>
      </c>
      <c r="N577" s="160">
        <v>0</v>
      </c>
      <c r="O577" s="160">
        <v>0</v>
      </c>
      <c r="AH577" s="6" t="s">
        <v>71</v>
      </c>
    </row>
    <row r="578" spans="1:34">
      <c r="A578" s="159" t="s">
        <v>1154</v>
      </c>
      <c r="B578" s="155" t="s">
        <v>2375</v>
      </c>
      <c r="C578" s="160">
        <v>0</v>
      </c>
      <c r="D578" s="160">
        <v>0</v>
      </c>
      <c r="E578" s="160">
        <v>0</v>
      </c>
      <c r="F578" s="160">
        <v>0</v>
      </c>
      <c r="G578" s="160">
        <v>0</v>
      </c>
      <c r="H578" s="160">
        <v>0</v>
      </c>
      <c r="I578" s="160">
        <v>0</v>
      </c>
      <c r="J578" s="160">
        <v>0</v>
      </c>
      <c r="K578" s="160">
        <v>0</v>
      </c>
      <c r="L578" s="160">
        <v>0</v>
      </c>
      <c r="M578" s="160">
        <v>0</v>
      </c>
      <c r="N578" s="160">
        <v>0</v>
      </c>
      <c r="O578" s="160">
        <v>0</v>
      </c>
      <c r="AH578" s="6" t="s">
        <v>71</v>
      </c>
    </row>
    <row r="579" spans="1:34">
      <c r="A579" s="159" t="s">
        <v>2376</v>
      </c>
      <c r="B579" s="155" t="s">
        <v>2377</v>
      </c>
      <c r="C579" s="160">
        <v>0</v>
      </c>
      <c r="D579" s="160">
        <v>0</v>
      </c>
      <c r="E579" s="160">
        <v>0</v>
      </c>
      <c r="F579" s="160">
        <v>0</v>
      </c>
      <c r="G579" s="160">
        <v>0</v>
      </c>
      <c r="H579" s="160">
        <v>0</v>
      </c>
      <c r="I579" s="160">
        <v>0</v>
      </c>
      <c r="J579" s="160">
        <v>0</v>
      </c>
      <c r="K579" s="160">
        <v>0</v>
      </c>
      <c r="L579" s="160">
        <v>0</v>
      </c>
      <c r="M579" s="160">
        <v>0</v>
      </c>
      <c r="N579" s="160">
        <v>0</v>
      </c>
      <c r="O579" s="160">
        <v>0</v>
      </c>
      <c r="AH579" s="6" t="s">
        <v>71</v>
      </c>
    </row>
    <row r="580" spans="1:34">
      <c r="A580" s="159" t="s">
        <v>2378</v>
      </c>
      <c r="B580" s="155" t="s">
        <v>2379</v>
      </c>
      <c r="C580" s="160">
        <v>0</v>
      </c>
      <c r="D580" s="160">
        <v>0</v>
      </c>
      <c r="E580" s="160">
        <v>0</v>
      </c>
      <c r="F580" s="160">
        <v>0</v>
      </c>
      <c r="G580" s="160">
        <v>0</v>
      </c>
      <c r="H580" s="160">
        <v>0</v>
      </c>
      <c r="I580" s="160">
        <v>0</v>
      </c>
      <c r="J580" s="160">
        <v>0</v>
      </c>
      <c r="K580" s="160">
        <v>0</v>
      </c>
      <c r="L580" s="160">
        <v>0</v>
      </c>
      <c r="M580" s="160">
        <v>0</v>
      </c>
      <c r="N580" s="160">
        <v>0</v>
      </c>
      <c r="O580" s="160">
        <v>0</v>
      </c>
      <c r="AH580" s="6" t="s">
        <v>71</v>
      </c>
    </row>
    <row r="581" spans="1:34">
      <c r="A581" s="159" t="s">
        <v>2380</v>
      </c>
      <c r="B581" s="155" t="s">
        <v>2381</v>
      </c>
      <c r="C581" s="160">
        <v>0</v>
      </c>
      <c r="D581" s="160">
        <v>0</v>
      </c>
      <c r="E581" s="160">
        <v>0</v>
      </c>
      <c r="F581" s="160">
        <v>0</v>
      </c>
      <c r="G581" s="160">
        <v>0</v>
      </c>
      <c r="H581" s="160">
        <v>0</v>
      </c>
      <c r="I581" s="160">
        <v>0</v>
      </c>
      <c r="J581" s="160">
        <v>0</v>
      </c>
      <c r="K581" s="160">
        <v>0</v>
      </c>
      <c r="L581" s="160">
        <v>0</v>
      </c>
      <c r="M581" s="160">
        <v>0</v>
      </c>
      <c r="N581" s="160">
        <v>0</v>
      </c>
      <c r="O581" s="160">
        <v>0</v>
      </c>
      <c r="AH581" s="6" t="s">
        <v>71</v>
      </c>
    </row>
    <row r="582" spans="1:34">
      <c r="A582" s="159" t="s">
        <v>2382</v>
      </c>
      <c r="B582" s="155" t="s">
        <v>2383</v>
      </c>
      <c r="C582" s="160">
        <v>0</v>
      </c>
      <c r="D582" s="160">
        <v>0</v>
      </c>
      <c r="E582" s="160">
        <v>0</v>
      </c>
      <c r="F582" s="160">
        <v>0</v>
      </c>
      <c r="G582" s="160">
        <v>0</v>
      </c>
      <c r="H582" s="160">
        <v>0</v>
      </c>
      <c r="I582" s="160">
        <v>0</v>
      </c>
      <c r="J582" s="160">
        <v>0</v>
      </c>
      <c r="K582" s="160">
        <v>0</v>
      </c>
      <c r="L582" s="160">
        <v>0</v>
      </c>
      <c r="M582" s="160">
        <v>0</v>
      </c>
      <c r="N582" s="160">
        <v>0</v>
      </c>
      <c r="O582" s="160">
        <v>0</v>
      </c>
      <c r="AH582" s="6" t="s">
        <v>71</v>
      </c>
    </row>
    <row r="583" spans="1:34">
      <c r="A583" s="159" t="s">
        <v>2384</v>
      </c>
      <c r="B583" s="155" t="s">
        <v>2385</v>
      </c>
      <c r="C583" s="160">
        <v>0</v>
      </c>
      <c r="D583" s="160">
        <v>0</v>
      </c>
      <c r="E583" s="160">
        <v>0</v>
      </c>
      <c r="F583" s="160">
        <v>0</v>
      </c>
      <c r="G583" s="160">
        <v>0</v>
      </c>
      <c r="H583" s="160">
        <v>0</v>
      </c>
      <c r="I583" s="160">
        <v>0</v>
      </c>
      <c r="J583" s="160">
        <v>0</v>
      </c>
      <c r="K583" s="160">
        <v>0</v>
      </c>
      <c r="L583" s="160">
        <v>0</v>
      </c>
      <c r="M583" s="160">
        <v>0</v>
      </c>
      <c r="N583" s="160">
        <v>0</v>
      </c>
      <c r="O583" s="160">
        <v>0</v>
      </c>
      <c r="AH583" s="6" t="s">
        <v>71</v>
      </c>
    </row>
    <row r="584" spans="1:34">
      <c r="B584" s="157" t="s">
        <v>2363</v>
      </c>
      <c r="C584" s="161">
        <v>0</v>
      </c>
      <c r="D584" s="161">
        <v>0</v>
      </c>
      <c r="E584" s="161">
        <v>0</v>
      </c>
      <c r="F584" s="161">
        <v>0</v>
      </c>
      <c r="G584" s="161">
        <v>0</v>
      </c>
      <c r="H584" s="161">
        <v>0</v>
      </c>
      <c r="I584" s="161">
        <v>0</v>
      </c>
      <c r="J584" s="161">
        <v>0</v>
      </c>
      <c r="K584" s="161">
        <v>0</v>
      </c>
      <c r="L584" s="161">
        <v>0</v>
      </c>
      <c r="M584" s="161">
        <v>1800</v>
      </c>
      <c r="N584" s="161">
        <v>0</v>
      </c>
      <c r="O584" s="161">
        <v>1800</v>
      </c>
    </row>
    <row r="586" spans="1:34">
      <c r="A586" s="158" t="s">
        <v>1212</v>
      </c>
      <c r="B586" s="158"/>
      <c r="C586" s="158"/>
      <c r="D586" s="158"/>
      <c r="E586" s="158"/>
      <c r="F586" s="158"/>
      <c r="G586" s="158"/>
      <c r="H586" s="158"/>
      <c r="I586" s="158"/>
      <c r="J586" s="158"/>
      <c r="K586" s="158"/>
      <c r="L586" s="158"/>
      <c r="M586" s="158"/>
      <c r="N586" s="158"/>
      <c r="O586" s="158"/>
    </row>
    <row r="587" spans="1:34">
      <c r="A587" s="159" t="s">
        <v>2386</v>
      </c>
      <c r="B587" s="155" t="s">
        <v>2387</v>
      </c>
      <c r="C587" s="160">
        <v>0</v>
      </c>
      <c r="D587" s="160">
        <v>0</v>
      </c>
      <c r="E587" s="160">
        <v>0</v>
      </c>
      <c r="F587" s="160">
        <v>0</v>
      </c>
      <c r="G587" s="160">
        <v>0</v>
      </c>
      <c r="H587" s="160">
        <v>0</v>
      </c>
      <c r="I587" s="160">
        <v>0</v>
      </c>
      <c r="J587" s="160">
        <v>0</v>
      </c>
      <c r="K587" s="160">
        <v>0</v>
      </c>
      <c r="L587" s="160">
        <v>0</v>
      </c>
      <c r="M587" s="160">
        <v>0</v>
      </c>
      <c r="N587" s="160">
        <v>0</v>
      </c>
      <c r="O587" s="160">
        <v>0</v>
      </c>
    </row>
    <row r="588" spans="1:34">
      <c r="A588" s="159" t="s">
        <v>2388</v>
      </c>
      <c r="B588" s="155" t="s">
        <v>2389</v>
      </c>
      <c r="C588" s="160">
        <v>0</v>
      </c>
      <c r="D588" s="160">
        <v>0</v>
      </c>
      <c r="E588" s="160">
        <v>0</v>
      </c>
      <c r="F588" s="160">
        <v>0</v>
      </c>
      <c r="G588" s="160">
        <v>0</v>
      </c>
      <c r="H588" s="160">
        <v>0</v>
      </c>
      <c r="I588" s="160">
        <v>0</v>
      </c>
      <c r="J588" s="160">
        <v>0</v>
      </c>
      <c r="K588" s="160">
        <v>0</v>
      </c>
      <c r="L588" s="160">
        <v>0</v>
      </c>
      <c r="M588" s="160">
        <v>0</v>
      </c>
      <c r="N588" s="160">
        <v>0</v>
      </c>
      <c r="O588" s="160">
        <v>0</v>
      </c>
    </row>
    <row r="589" spans="1:34">
      <c r="A589" s="159" t="s">
        <v>2390</v>
      </c>
      <c r="B589" s="155" t="s">
        <v>2391</v>
      </c>
      <c r="C589" s="160">
        <v>0</v>
      </c>
      <c r="D589" s="160">
        <v>0</v>
      </c>
      <c r="E589" s="160">
        <v>0</v>
      </c>
      <c r="F589" s="160">
        <v>0</v>
      </c>
      <c r="G589" s="160">
        <v>0</v>
      </c>
      <c r="H589" s="160">
        <v>0</v>
      </c>
      <c r="I589" s="160">
        <v>0</v>
      </c>
      <c r="J589" s="160">
        <v>0</v>
      </c>
      <c r="K589" s="160">
        <v>0</v>
      </c>
      <c r="L589" s="160">
        <v>0</v>
      </c>
      <c r="M589" s="160">
        <v>0</v>
      </c>
      <c r="N589" s="160">
        <v>0</v>
      </c>
      <c r="O589" s="160">
        <v>0</v>
      </c>
    </row>
    <row r="590" spans="1:34">
      <c r="A590" s="159" t="s">
        <v>2392</v>
      </c>
      <c r="B590" s="155" t="s">
        <v>2393</v>
      </c>
      <c r="C590" s="160">
        <v>0</v>
      </c>
      <c r="D590" s="160">
        <v>0</v>
      </c>
      <c r="E590" s="160">
        <v>0</v>
      </c>
      <c r="F590" s="160">
        <v>0</v>
      </c>
      <c r="G590" s="160">
        <v>0</v>
      </c>
      <c r="H590" s="160">
        <v>0</v>
      </c>
      <c r="I590" s="160">
        <v>0</v>
      </c>
      <c r="J590" s="160">
        <v>0</v>
      </c>
      <c r="K590" s="160">
        <v>0</v>
      </c>
      <c r="L590" s="160">
        <v>0</v>
      </c>
      <c r="M590" s="160">
        <v>0</v>
      </c>
      <c r="N590" s="160">
        <v>0</v>
      </c>
      <c r="O590" s="160">
        <v>0</v>
      </c>
    </row>
    <row r="591" spans="1:34">
      <c r="B591" s="157" t="s">
        <v>1212</v>
      </c>
      <c r="C591" s="161">
        <v>0</v>
      </c>
      <c r="D591" s="161">
        <v>0</v>
      </c>
      <c r="E591" s="161">
        <v>0</v>
      </c>
      <c r="F591" s="161">
        <v>0</v>
      </c>
      <c r="G591" s="161">
        <v>0</v>
      </c>
      <c r="H591" s="161">
        <v>0</v>
      </c>
      <c r="I591" s="161">
        <v>0</v>
      </c>
      <c r="J591" s="161">
        <v>0</v>
      </c>
      <c r="K591" s="161">
        <v>0</v>
      </c>
      <c r="L591" s="161">
        <v>0</v>
      </c>
      <c r="M591" s="161">
        <v>0</v>
      </c>
      <c r="N591" s="161">
        <v>0</v>
      </c>
      <c r="O591" s="161">
        <v>0</v>
      </c>
    </row>
    <row r="593" spans="1:34">
      <c r="A593" s="158" t="s">
        <v>2394</v>
      </c>
      <c r="B593" s="158"/>
      <c r="C593" s="158"/>
      <c r="D593" s="158"/>
      <c r="E593" s="158"/>
      <c r="F593" s="158"/>
      <c r="G593" s="158"/>
      <c r="H593" s="158"/>
      <c r="I593" s="158"/>
      <c r="J593" s="158"/>
      <c r="K593" s="158"/>
      <c r="L593" s="158"/>
      <c r="M593" s="158"/>
      <c r="N593" s="158"/>
      <c r="O593" s="158"/>
    </row>
    <row r="594" spans="1:34">
      <c r="A594" s="159" t="s">
        <v>2395</v>
      </c>
      <c r="B594" s="155" t="s">
        <v>2396</v>
      </c>
      <c r="C594" s="160">
        <v>0</v>
      </c>
      <c r="D594" s="160">
        <v>0</v>
      </c>
      <c r="E594" s="160">
        <v>0</v>
      </c>
      <c r="F594" s="160">
        <v>0</v>
      </c>
      <c r="G594" s="160">
        <v>0</v>
      </c>
      <c r="H594" s="160">
        <v>0</v>
      </c>
      <c r="I594" s="160">
        <v>0</v>
      </c>
      <c r="J594" s="160">
        <v>0</v>
      </c>
      <c r="K594" s="160">
        <v>0</v>
      </c>
      <c r="L594" s="160">
        <v>0</v>
      </c>
      <c r="M594" s="160">
        <v>0</v>
      </c>
      <c r="N594" s="160">
        <v>0</v>
      </c>
      <c r="O594" s="160">
        <v>0</v>
      </c>
      <c r="AH594" s="6" t="s">
        <v>70</v>
      </c>
    </row>
    <row r="595" spans="1:34">
      <c r="A595" s="159" t="s">
        <v>2397</v>
      </c>
      <c r="B595" s="155" t="s">
        <v>19</v>
      </c>
      <c r="C595" s="160">
        <v>0</v>
      </c>
      <c r="D595" s="160">
        <v>0</v>
      </c>
      <c r="E595" s="160">
        <v>0</v>
      </c>
      <c r="F595" s="160">
        <v>0</v>
      </c>
      <c r="G595" s="160">
        <v>0</v>
      </c>
      <c r="H595" s="160">
        <v>0</v>
      </c>
      <c r="I595" s="160">
        <v>0</v>
      </c>
      <c r="J595" s="160">
        <v>0</v>
      </c>
      <c r="K595" s="160">
        <v>0</v>
      </c>
      <c r="L595" s="160">
        <v>0</v>
      </c>
      <c r="M595" s="160">
        <v>0</v>
      </c>
      <c r="N595" s="160">
        <v>0</v>
      </c>
      <c r="O595" s="160">
        <v>0</v>
      </c>
      <c r="AH595" s="6" t="s">
        <v>70</v>
      </c>
    </row>
    <row r="596" spans="1:34">
      <c r="A596" s="159" t="s">
        <v>2398</v>
      </c>
      <c r="B596" s="155" t="s">
        <v>2399</v>
      </c>
      <c r="C596" s="160">
        <v>0</v>
      </c>
      <c r="D596" s="160">
        <v>0</v>
      </c>
      <c r="E596" s="160">
        <v>0</v>
      </c>
      <c r="F596" s="160">
        <v>0</v>
      </c>
      <c r="G596" s="160">
        <v>0</v>
      </c>
      <c r="H596" s="160">
        <v>0</v>
      </c>
      <c r="I596" s="160">
        <v>0</v>
      </c>
      <c r="J596" s="160">
        <v>0</v>
      </c>
      <c r="K596" s="160">
        <v>0</v>
      </c>
      <c r="L596" s="160">
        <v>0</v>
      </c>
      <c r="M596" s="160">
        <v>0</v>
      </c>
      <c r="N596" s="160">
        <v>0</v>
      </c>
      <c r="O596" s="160">
        <v>0</v>
      </c>
      <c r="AH596" s="6" t="s">
        <v>70</v>
      </c>
    </row>
    <row r="597" spans="1:34">
      <c r="A597" s="159" t="s">
        <v>2400</v>
      </c>
      <c r="B597" s="155" t="s">
        <v>2401</v>
      </c>
      <c r="C597" s="160">
        <v>0</v>
      </c>
      <c r="D597" s="160">
        <v>0</v>
      </c>
      <c r="E597" s="160">
        <v>0</v>
      </c>
      <c r="F597" s="160">
        <v>0</v>
      </c>
      <c r="G597" s="160">
        <v>0</v>
      </c>
      <c r="H597" s="160">
        <v>0</v>
      </c>
      <c r="I597" s="160">
        <v>0</v>
      </c>
      <c r="J597" s="160">
        <v>0</v>
      </c>
      <c r="K597" s="160">
        <v>0</v>
      </c>
      <c r="L597" s="160">
        <v>0</v>
      </c>
      <c r="M597" s="160">
        <v>0</v>
      </c>
      <c r="N597" s="160">
        <v>0</v>
      </c>
      <c r="O597" s="160">
        <v>0</v>
      </c>
      <c r="AH597" s="6" t="s">
        <v>70</v>
      </c>
    </row>
    <row r="598" spans="1:34">
      <c r="A598" s="159" t="s">
        <v>2402</v>
      </c>
      <c r="B598" s="155" t="s">
        <v>2403</v>
      </c>
      <c r="C598" s="160">
        <v>0</v>
      </c>
      <c r="D598" s="160">
        <v>0</v>
      </c>
      <c r="E598" s="160">
        <v>0</v>
      </c>
      <c r="F598" s="160">
        <v>0</v>
      </c>
      <c r="G598" s="160">
        <v>0</v>
      </c>
      <c r="H598" s="160">
        <v>0</v>
      </c>
      <c r="I598" s="160">
        <v>0</v>
      </c>
      <c r="J598" s="160">
        <v>0</v>
      </c>
      <c r="K598" s="160">
        <v>0</v>
      </c>
      <c r="L598" s="160">
        <v>0</v>
      </c>
      <c r="M598" s="160">
        <v>584.5</v>
      </c>
      <c r="N598" s="160">
        <v>167</v>
      </c>
      <c r="O598" s="160">
        <v>751.5</v>
      </c>
      <c r="AH598" s="6" t="s">
        <v>70</v>
      </c>
    </row>
    <row r="599" spans="1:34">
      <c r="A599" s="159" t="s">
        <v>2404</v>
      </c>
      <c r="B599" s="155" t="s">
        <v>2405</v>
      </c>
      <c r="C599" s="160">
        <v>0</v>
      </c>
      <c r="D599" s="160">
        <v>0</v>
      </c>
      <c r="E599" s="160">
        <v>0</v>
      </c>
      <c r="F599" s="160">
        <v>0</v>
      </c>
      <c r="G599" s="160">
        <v>0</v>
      </c>
      <c r="H599" s="160">
        <v>0</v>
      </c>
      <c r="I599" s="160">
        <v>0</v>
      </c>
      <c r="J599" s="160">
        <v>0</v>
      </c>
      <c r="K599" s="160">
        <v>0</v>
      </c>
      <c r="L599" s="160">
        <v>0</v>
      </c>
      <c r="M599" s="160">
        <v>0</v>
      </c>
      <c r="N599" s="160">
        <v>0</v>
      </c>
      <c r="O599" s="160">
        <v>0</v>
      </c>
      <c r="AH599" s="6" t="s">
        <v>70</v>
      </c>
    </row>
    <row r="600" spans="1:34">
      <c r="A600" s="159" t="s">
        <v>2406</v>
      </c>
      <c r="B600" s="155" t="s">
        <v>2407</v>
      </c>
      <c r="C600" s="160">
        <v>0</v>
      </c>
      <c r="D600" s="160">
        <v>0</v>
      </c>
      <c r="E600" s="160">
        <v>0</v>
      </c>
      <c r="F600" s="160">
        <v>0</v>
      </c>
      <c r="G600" s="160">
        <v>0</v>
      </c>
      <c r="H600" s="160">
        <v>0</v>
      </c>
      <c r="I600" s="160">
        <v>0</v>
      </c>
      <c r="J600" s="160">
        <v>0</v>
      </c>
      <c r="K600" s="160">
        <v>0</v>
      </c>
      <c r="L600" s="160">
        <v>6560.92</v>
      </c>
      <c r="M600" s="160">
        <v>5631.95</v>
      </c>
      <c r="N600" s="160">
        <v>5668.73</v>
      </c>
      <c r="O600" s="160">
        <v>17861.599999999999</v>
      </c>
      <c r="AH600" s="6" t="s">
        <v>69</v>
      </c>
    </row>
    <row r="601" spans="1:34">
      <c r="A601" s="159" t="s">
        <v>2408</v>
      </c>
      <c r="B601" s="155" t="s">
        <v>2409</v>
      </c>
      <c r="C601" s="160">
        <v>0</v>
      </c>
      <c r="D601" s="160">
        <v>0</v>
      </c>
      <c r="E601" s="160">
        <v>0</v>
      </c>
      <c r="F601" s="160">
        <v>0</v>
      </c>
      <c r="G601" s="160">
        <v>0</v>
      </c>
      <c r="H601" s="160">
        <v>0</v>
      </c>
      <c r="I601" s="160">
        <v>0</v>
      </c>
      <c r="J601" s="160">
        <v>0</v>
      </c>
      <c r="K601" s="160">
        <v>0</v>
      </c>
      <c r="L601" s="160">
        <v>0</v>
      </c>
      <c r="M601" s="160">
        <v>0</v>
      </c>
      <c r="N601" s="160">
        <v>0</v>
      </c>
      <c r="O601" s="160">
        <v>0</v>
      </c>
      <c r="AH601" s="6" t="s">
        <v>70</v>
      </c>
    </row>
    <row r="602" spans="1:34">
      <c r="A602" s="159" t="s">
        <v>2410</v>
      </c>
      <c r="B602" s="155" t="s">
        <v>2411</v>
      </c>
      <c r="C602" s="160">
        <v>0</v>
      </c>
      <c r="D602" s="160">
        <v>0</v>
      </c>
      <c r="E602" s="160">
        <v>0</v>
      </c>
      <c r="F602" s="160">
        <v>0</v>
      </c>
      <c r="G602" s="160">
        <v>0</v>
      </c>
      <c r="H602" s="160">
        <v>0</v>
      </c>
      <c r="I602" s="160">
        <v>0</v>
      </c>
      <c r="J602" s="160">
        <v>0</v>
      </c>
      <c r="K602" s="160">
        <v>0</v>
      </c>
      <c r="L602" s="160">
        <v>0</v>
      </c>
      <c r="M602" s="160">
        <v>0</v>
      </c>
      <c r="N602" s="160">
        <v>0</v>
      </c>
      <c r="O602" s="160">
        <v>0</v>
      </c>
      <c r="AH602" s="6" t="s">
        <v>70</v>
      </c>
    </row>
    <row r="603" spans="1:34">
      <c r="A603" s="159" t="s">
        <v>2412</v>
      </c>
      <c r="B603" s="155" t="s">
        <v>2413</v>
      </c>
      <c r="C603" s="160">
        <v>0</v>
      </c>
      <c r="D603" s="160">
        <v>0</v>
      </c>
      <c r="E603" s="160">
        <v>0</v>
      </c>
      <c r="F603" s="160">
        <v>0</v>
      </c>
      <c r="G603" s="160">
        <v>0</v>
      </c>
      <c r="H603" s="160">
        <v>0</v>
      </c>
      <c r="I603" s="160">
        <v>0</v>
      </c>
      <c r="J603" s="160">
        <v>0</v>
      </c>
      <c r="K603" s="160">
        <v>0</v>
      </c>
      <c r="L603" s="160">
        <v>0</v>
      </c>
      <c r="M603" s="160">
        <v>0</v>
      </c>
      <c r="N603" s="160">
        <v>0</v>
      </c>
      <c r="O603" s="160">
        <v>0</v>
      </c>
      <c r="AH603" s="6" t="s">
        <v>70</v>
      </c>
    </row>
    <row r="604" spans="1:34">
      <c r="A604" s="159" t="s">
        <v>2414</v>
      </c>
      <c r="B604" s="155" t="s">
        <v>2415</v>
      </c>
      <c r="C604" s="160">
        <v>0</v>
      </c>
      <c r="D604" s="160">
        <v>0</v>
      </c>
      <c r="E604" s="160">
        <v>0</v>
      </c>
      <c r="F604" s="160">
        <v>0</v>
      </c>
      <c r="G604" s="160">
        <v>0</v>
      </c>
      <c r="H604" s="160">
        <v>0</v>
      </c>
      <c r="I604" s="160">
        <v>0</v>
      </c>
      <c r="J604" s="160">
        <v>0</v>
      </c>
      <c r="K604" s="160">
        <v>0</v>
      </c>
      <c r="L604" s="160">
        <v>0</v>
      </c>
      <c r="M604" s="160">
        <v>0</v>
      </c>
      <c r="N604" s="160">
        <v>0</v>
      </c>
      <c r="O604" s="160">
        <v>0</v>
      </c>
      <c r="AH604" s="6" t="s">
        <v>70</v>
      </c>
    </row>
    <row r="605" spans="1:34">
      <c r="A605" s="159" t="s">
        <v>2416</v>
      </c>
      <c r="B605" s="155" t="s">
        <v>2417</v>
      </c>
      <c r="C605" s="160">
        <v>0</v>
      </c>
      <c r="D605" s="160">
        <v>0</v>
      </c>
      <c r="E605" s="160">
        <v>0</v>
      </c>
      <c r="F605" s="160">
        <v>0</v>
      </c>
      <c r="G605" s="160">
        <v>0</v>
      </c>
      <c r="H605" s="160">
        <v>0</v>
      </c>
      <c r="I605" s="160">
        <v>0</v>
      </c>
      <c r="J605" s="160">
        <v>0</v>
      </c>
      <c r="K605" s="160">
        <v>0</v>
      </c>
      <c r="L605" s="160">
        <v>0</v>
      </c>
      <c r="M605" s="160">
        <v>0</v>
      </c>
      <c r="N605" s="160">
        <v>0</v>
      </c>
      <c r="O605" s="160">
        <v>0</v>
      </c>
      <c r="AH605" s="6" t="s">
        <v>70</v>
      </c>
    </row>
    <row r="606" spans="1:34">
      <c r="A606" s="159" t="s">
        <v>2418</v>
      </c>
      <c r="B606" s="155" t="s">
        <v>2419</v>
      </c>
      <c r="C606" s="160">
        <v>0</v>
      </c>
      <c r="D606" s="160">
        <v>0</v>
      </c>
      <c r="E606" s="160">
        <v>0</v>
      </c>
      <c r="F606" s="160">
        <v>0</v>
      </c>
      <c r="G606" s="160">
        <v>0</v>
      </c>
      <c r="H606" s="160">
        <v>0</v>
      </c>
      <c r="I606" s="160">
        <v>0</v>
      </c>
      <c r="J606" s="160">
        <v>0</v>
      </c>
      <c r="K606" s="160">
        <v>0</v>
      </c>
      <c r="L606" s="160">
        <v>0</v>
      </c>
      <c r="M606" s="160">
        <v>0</v>
      </c>
      <c r="N606" s="160">
        <v>0</v>
      </c>
      <c r="O606" s="160">
        <v>0</v>
      </c>
      <c r="AH606" s="6" t="s">
        <v>70</v>
      </c>
    </row>
    <row r="607" spans="1:34">
      <c r="A607" s="159" t="s">
        <v>2420</v>
      </c>
      <c r="B607" s="155" t="s">
        <v>2421</v>
      </c>
      <c r="C607" s="160">
        <v>0</v>
      </c>
      <c r="D607" s="160">
        <v>0</v>
      </c>
      <c r="E607" s="160">
        <v>0</v>
      </c>
      <c r="F607" s="160">
        <v>0</v>
      </c>
      <c r="G607" s="160">
        <v>0</v>
      </c>
      <c r="H607" s="160">
        <v>0</v>
      </c>
      <c r="I607" s="160">
        <v>0</v>
      </c>
      <c r="J607" s="160">
        <v>0</v>
      </c>
      <c r="K607" s="160">
        <v>0</v>
      </c>
      <c r="L607" s="160">
        <v>0</v>
      </c>
      <c r="M607" s="160">
        <v>0</v>
      </c>
      <c r="N607" s="160">
        <v>0</v>
      </c>
      <c r="O607" s="160">
        <v>0</v>
      </c>
      <c r="AH607" s="6" t="s">
        <v>70</v>
      </c>
    </row>
    <row r="608" spans="1:34">
      <c r="A608" s="159" t="s">
        <v>2422</v>
      </c>
      <c r="B608" s="155" t="s">
        <v>2387</v>
      </c>
      <c r="C608" s="160">
        <v>0</v>
      </c>
      <c r="D608" s="160">
        <v>0</v>
      </c>
      <c r="E608" s="160">
        <v>0</v>
      </c>
      <c r="F608" s="160">
        <v>0</v>
      </c>
      <c r="G608" s="160">
        <v>0</v>
      </c>
      <c r="H608" s="160">
        <v>0</v>
      </c>
      <c r="I608" s="160">
        <v>0</v>
      </c>
      <c r="J608" s="160">
        <v>0</v>
      </c>
      <c r="K608" s="160">
        <v>0</v>
      </c>
      <c r="L608" s="160">
        <v>0</v>
      </c>
      <c r="M608" s="160">
        <v>0</v>
      </c>
      <c r="N608" s="160">
        <v>0</v>
      </c>
      <c r="O608" s="160">
        <v>0</v>
      </c>
      <c r="AH608" s="6" t="s">
        <v>70</v>
      </c>
    </row>
    <row r="609" spans="1:34">
      <c r="A609" s="159" t="s">
        <v>2423</v>
      </c>
      <c r="B609" s="155" t="s">
        <v>2424</v>
      </c>
      <c r="C609" s="160">
        <v>0</v>
      </c>
      <c r="D609" s="160">
        <v>0</v>
      </c>
      <c r="E609" s="160">
        <v>0</v>
      </c>
      <c r="F609" s="160">
        <v>0</v>
      </c>
      <c r="G609" s="160">
        <v>0</v>
      </c>
      <c r="H609" s="160">
        <v>0</v>
      </c>
      <c r="I609" s="160">
        <v>0</v>
      </c>
      <c r="J609" s="160">
        <v>0</v>
      </c>
      <c r="K609" s="160">
        <v>0</v>
      </c>
      <c r="L609" s="160">
        <v>0</v>
      </c>
      <c r="M609" s="160">
        <v>0</v>
      </c>
      <c r="N609" s="160">
        <v>0</v>
      </c>
      <c r="O609" s="160">
        <v>0</v>
      </c>
      <c r="AH609" s="6" t="s">
        <v>70</v>
      </c>
    </row>
    <row r="610" spans="1:34">
      <c r="A610" s="159" t="s">
        <v>2425</v>
      </c>
      <c r="B610" s="155" t="s">
        <v>2426</v>
      </c>
      <c r="C610" s="160">
        <v>0</v>
      </c>
      <c r="D610" s="160">
        <v>0</v>
      </c>
      <c r="E610" s="160">
        <v>0</v>
      </c>
      <c r="F610" s="160">
        <v>0</v>
      </c>
      <c r="G610" s="160">
        <v>0</v>
      </c>
      <c r="H610" s="160">
        <v>0</v>
      </c>
      <c r="I610" s="160">
        <v>0</v>
      </c>
      <c r="J610" s="160">
        <v>0</v>
      </c>
      <c r="K610" s="160">
        <v>0</v>
      </c>
      <c r="L610" s="160">
        <v>0</v>
      </c>
      <c r="M610" s="160">
        <v>0</v>
      </c>
      <c r="N610" s="160">
        <v>0</v>
      </c>
      <c r="O610" s="160">
        <v>0</v>
      </c>
      <c r="AH610" s="6" t="s">
        <v>70</v>
      </c>
    </row>
    <row r="611" spans="1:34">
      <c r="A611" s="159" t="s">
        <v>2427</v>
      </c>
      <c r="B611" s="155" t="s">
        <v>2428</v>
      </c>
      <c r="C611" s="160">
        <v>0</v>
      </c>
      <c r="D611" s="160">
        <v>0</v>
      </c>
      <c r="E611" s="160">
        <v>0</v>
      </c>
      <c r="F611" s="160">
        <v>0</v>
      </c>
      <c r="G611" s="160">
        <v>0</v>
      </c>
      <c r="H611" s="160">
        <v>0</v>
      </c>
      <c r="I611" s="160">
        <v>0</v>
      </c>
      <c r="J611" s="160">
        <v>0</v>
      </c>
      <c r="K611" s="160">
        <v>0</v>
      </c>
      <c r="L611" s="160">
        <v>0</v>
      </c>
      <c r="M611" s="160">
        <v>0</v>
      </c>
      <c r="N611" s="160">
        <v>0</v>
      </c>
      <c r="O611" s="160">
        <v>0</v>
      </c>
      <c r="AH611" s="6" t="s">
        <v>70</v>
      </c>
    </row>
    <row r="612" spans="1:34">
      <c r="A612" s="159" t="s">
        <v>2429</v>
      </c>
      <c r="B612" s="155" t="s">
        <v>2430</v>
      </c>
      <c r="C612" s="160">
        <v>0</v>
      </c>
      <c r="D612" s="160">
        <v>0</v>
      </c>
      <c r="E612" s="160">
        <v>0</v>
      </c>
      <c r="F612" s="160">
        <v>0</v>
      </c>
      <c r="G612" s="160">
        <v>0</v>
      </c>
      <c r="H612" s="160">
        <v>0</v>
      </c>
      <c r="I612" s="160">
        <v>0</v>
      </c>
      <c r="J612" s="160">
        <v>0</v>
      </c>
      <c r="K612" s="160">
        <v>0</v>
      </c>
      <c r="L612" s="160">
        <v>0</v>
      </c>
      <c r="M612" s="160">
        <v>0</v>
      </c>
      <c r="N612" s="160">
        <v>0</v>
      </c>
      <c r="O612" s="160">
        <v>0</v>
      </c>
      <c r="AH612" s="6" t="s">
        <v>70</v>
      </c>
    </row>
    <row r="613" spans="1:34">
      <c r="A613" s="159" t="s">
        <v>2431</v>
      </c>
      <c r="B613" s="155" t="s">
        <v>1308</v>
      </c>
      <c r="C613" s="160">
        <v>0</v>
      </c>
      <c r="D613" s="160">
        <v>0</v>
      </c>
      <c r="E613" s="160">
        <v>0</v>
      </c>
      <c r="F613" s="160">
        <v>0</v>
      </c>
      <c r="G613" s="160">
        <v>0</v>
      </c>
      <c r="H613" s="160">
        <v>0</v>
      </c>
      <c r="I613" s="160">
        <v>0</v>
      </c>
      <c r="J613" s="160">
        <v>0</v>
      </c>
      <c r="K613" s="160">
        <v>0</v>
      </c>
      <c r="L613" s="160">
        <v>0</v>
      </c>
      <c r="M613" s="160">
        <v>0</v>
      </c>
      <c r="N613" s="160">
        <v>0</v>
      </c>
      <c r="O613" s="160">
        <v>0</v>
      </c>
      <c r="AH613" s="6" t="s">
        <v>70</v>
      </c>
    </row>
    <row r="614" spans="1:34">
      <c r="A614" s="159" t="s">
        <v>2432</v>
      </c>
      <c r="B614" s="155" t="s">
        <v>2433</v>
      </c>
      <c r="C614" s="160">
        <v>0</v>
      </c>
      <c r="D614" s="160">
        <v>0</v>
      </c>
      <c r="E614" s="160">
        <v>0</v>
      </c>
      <c r="F614" s="160">
        <v>0</v>
      </c>
      <c r="G614" s="160">
        <v>0</v>
      </c>
      <c r="H614" s="160">
        <v>0</v>
      </c>
      <c r="I614" s="160">
        <v>0</v>
      </c>
      <c r="J614" s="160">
        <v>0</v>
      </c>
      <c r="K614" s="160">
        <v>0</v>
      </c>
      <c r="L614" s="160">
        <v>0</v>
      </c>
      <c r="M614" s="160">
        <v>0</v>
      </c>
      <c r="N614" s="160">
        <v>0</v>
      </c>
      <c r="O614" s="160">
        <v>0</v>
      </c>
      <c r="AH614" s="6" t="s">
        <v>70</v>
      </c>
    </row>
    <row r="615" spans="1:34">
      <c r="A615" s="159" t="s">
        <v>2434</v>
      </c>
      <c r="B615" s="155" t="s">
        <v>2435</v>
      </c>
      <c r="C615" s="160">
        <v>0</v>
      </c>
      <c r="D615" s="160">
        <v>0</v>
      </c>
      <c r="E615" s="160">
        <v>0</v>
      </c>
      <c r="F615" s="160">
        <v>0</v>
      </c>
      <c r="G615" s="160">
        <v>0</v>
      </c>
      <c r="H615" s="160">
        <v>0</v>
      </c>
      <c r="I615" s="160">
        <v>0</v>
      </c>
      <c r="J615" s="160">
        <v>0</v>
      </c>
      <c r="K615" s="160">
        <v>0</v>
      </c>
      <c r="L615" s="160">
        <v>0</v>
      </c>
      <c r="M615" s="160">
        <v>0</v>
      </c>
      <c r="N615" s="160">
        <v>0</v>
      </c>
      <c r="O615" s="160">
        <v>0</v>
      </c>
      <c r="AH615" s="6" t="s">
        <v>70</v>
      </c>
    </row>
    <row r="616" spans="1:34">
      <c r="A616" s="159" t="s">
        <v>2436</v>
      </c>
      <c r="B616" s="155" t="s">
        <v>83</v>
      </c>
      <c r="C616" s="160">
        <v>0</v>
      </c>
      <c r="D616" s="160">
        <v>0</v>
      </c>
      <c r="E616" s="160">
        <v>0</v>
      </c>
      <c r="F616" s="160">
        <v>0</v>
      </c>
      <c r="G616" s="160">
        <v>0</v>
      </c>
      <c r="H616" s="160">
        <v>0</v>
      </c>
      <c r="I616" s="160">
        <v>0</v>
      </c>
      <c r="J616" s="160">
        <v>0</v>
      </c>
      <c r="K616" s="160">
        <v>0</v>
      </c>
      <c r="L616" s="160">
        <v>0</v>
      </c>
      <c r="M616" s="160">
        <v>0</v>
      </c>
      <c r="N616" s="160">
        <v>0</v>
      </c>
      <c r="O616" s="160">
        <v>0</v>
      </c>
      <c r="AH616" s="6" t="s">
        <v>70</v>
      </c>
    </row>
    <row r="617" spans="1:34">
      <c r="A617" s="159" t="s">
        <v>2437</v>
      </c>
      <c r="B617" s="155" t="s">
        <v>2438</v>
      </c>
      <c r="C617" s="160">
        <v>0</v>
      </c>
      <c r="D617" s="160">
        <v>0</v>
      </c>
      <c r="E617" s="160">
        <v>0</v>
      </c>
      <c r="F617" s="160">
        <v>0</v>
      </c>
      <c r="G617" s="160">
        <v>0</v>
      </c>
      <c r="H617" s="160">
        <v>0</v>
      </c>
      <c r="I617" s="160">
        <v>0</v>
      </c>
      <c r="J617" s="160">
        <v>0</v>
      </c>
      <c r="K617" s="160">
        <v>0</v>
      </c>
      <c r="L617" s="160">
        <v>0</v>
      </c>
      <c r="M617" s="160">
        <v>0</v>
      </c>
      <c r="N617" s="160">
        <v>0</v>
      </c>
      <c r="O617" s="160">
        <v>0</v>
      </c>
      <c r="AH617" s="6" t="s">
        <v>70</v>
      </c>
    </row>
    <row r="618" spans="1:34">
      <c r="A618" s="159" t="s">
        <v>2439</v>
      </c>
      <c r="B618" s="155" t="s">
        <v>2440</v>
      </c>
      <c r="C618" s="160">
        <v>0</v>
      </c>
      <c r="D618" s="160">
        <v>0</v>
      </c>
      <c r="E618" s="160">
        <v>0</v>
      </c>
      <c r="F618" s="160">
        <v>0</v>
      </c>
      <c r="G618" s="160">
        <v>0</v>
      </c>
      <c r="H618" s="160">
        <v>0</v>
      </c>
      <c r="I618" s="160">
        <v>0</v>
      </c>
      <c r="J618" s="160">
        <v>0</v>
      </c>
      <c r="K618" s="160">
        <v>0</v>
      </c>
      <c r="L618" s="160">
        <v>0</v>
      </c>
      <c r="M618" s="160">
        <v>0</v>
      </c>
      <c r="N618" s="160">
        <v>0</v>
      </c>
      <c r="O618" s="160">
        <v>0</v>
      </c>
      <c r="AH618" s="6" t="s">
        <v>70</v>
      </c>
    </row>
    <row r="619" spans="1:34">
      <c r="A619" s="159" t="s">
        <v>2441</v>
      </c>
      <c r="B619" s="155" t="s">
        <v>2442</v>
      </c>
      <c r="C619" s="160">
        <v>0</v>
      </c>
      <c r="D619" s="160">
        <v>0</v>
      </c>
      <c r="E619" s="160">
        <v>0</v>
      </c>
      <c r="F619" s="160">
        <v>0</v>
      </c>
      <c r="G619" s="160">
        <v>0</v>
      </c>
      <c r="H619" s="160">
        <v>0</v>
      </c>
      <c r="I619" s="160">
        <v>0</v>
      </c>
      <c r="J619" s="160">
        <v>0</v>
      </c>
      <c r="K619" s="160">
        <v>0</v>
      </c>
      <c r="L619" s="160">
        <v>0</v>
      </c>
      <c r="M619" s="160">
        <v>0</v>
      </c>
      <c r="N619" s="160">
        <v>0</v>
      </c>
      <c r="O619" s="160">
        <v>0</v>
      </c>
      <c r="AH619" s="6" t="s">
        <v>70</v>
      </c>
    </row>
    <row r="620" spans="1:34">
      <c r="A620" s="159" t="s">
        <v>2443</v>
      </c>
      <c r="B620" s="155" t="s">
        <v>2444</v>
      </c>
      <c r="C620" s="160">
        <v>0</v>
      </c>
      <c r="D620" s="160">
        <v>0</v>
      </c>
      <c r="E620" s="160">
        <v>0</v>
      </c>
      <c r="F620" s="160">
        <v>0</v>
      </c>
      <c r="G620" s="160">
        <v>0</v>
      </c>
      <c r="H620" s="160">
        <v>0</v>
      </c>
      <c r="I620" s="160">
        <v>0</v>
      </c>
      <c r="J620" s="160">
        <v>0</v>
      </c>
      <c r="K620" s="160">
        <v>0</v>
      </c>
      <c r="L620" s="160">
        <v>0</v>
      </c>
      <c r="M620" s="160">
        <v>0</v>
      </c>
      <c r="N620" s="160">
        <v>0</v>
      </c>
      <c r="O620" s="160">
        <v>0</v>
      </c>
      <c r="AH620" s="6" t="s">
        <v>70</v>
      </c>
    </row>
    <row r="621" spans="1:34">
      <c r="A621" s="159" t="s">
        <v>2445</v>
      </c>
      <c r="B621" s="155" t="s">
        <v>1402</v>
      </c>
      <c r="C621" s="160">
        <v>0</v>
      </c>
      <c r="D621" s="160">
        <v>0</v>
      </c>
      <c r="E621" s="160">
        <v>0</v>
      </c>
      <c r="F621" s="160">
        <v>0</v>
      </c>
      <c r="G621" s="160">
        <v>0</v>
      </c>
      <c r="H621" s="160">
        <v>0</v>
      </c>
      <c r="I621" s="160">
        <v>0</v>
      </c>
      <c r="J621" s="160">
        <v>0</v>
      </c>
      <c r="K621" s="160">
        <v>0</v>
      </c>
      <c r="L621" s="160">
        <v>6086</v>
      </c>
      <c r="M621" s="160">
        <v>0</v>
      </c>
      <c r="N621" s="160">
        <v>0</v>
      </c>
      <c r="O621" s="160">
        <v>6086</v>
      </c>
      <c r="AH621" s="6" t="s">
        <v>70</v>
      </c>
    </row>
    <row r="622" spans="1:34">
      <c r="A622" s="159" t="s">
        <v>2446</v>
      </c>
      <c r="B622" s="155" t="s">
        <v>2447</v>
      </c>
      <c r="C622" s="160">
        <v>0</v>
      </c>
      <c r="D622" s="160">
        <v>0</v>
      </c>
      <c r="E622" s="160">
        <v>0</v>
      </c>
      <c r="F622" s="160">
        <v>0</v>
      </c>
      <c r="G622" s="160">
        <v>0</v>
      </c>
      <c r="H622" s="160">
        <v>0</v>
      </c>
      <c r="I622" s="160">
        <v>0</v>
      </c>
      <c r="J622" s="160">
        <v>0</v>
      </c>
      <c r="K622" s="160">
        <v>0</v>
      </c>
      <c r="L622" s="160">
        <v>0</v>
      </c>
      <c r="M622" s="160">
        <v>0</v>
      </c>
      <c r="N622" s="160">
        <v>0</v>
      </c>
      <c r="O622" s="160">
        <v>0</v>
      </c>
      <c r="AH622" s="6" t="s">
        <v>70</v>
      </c>
    </row>
    <row r="623" spans="1:34">
      <c r="A623" s="159" t="s">
        <v>2448</v>
      </c>
      <c r="B623" s="155" t="s">
        <v>2449</v>
      </c>
      <c r="C623" s="160">
        <v>0</v>
      </c>
      <c r="D623" s="160">
        <v>0</v>
      </c>
      <c r="E623" s="160">
        <v>0</v>
      </c>
      <c r="F623" s="160">
        <v>0</v>
      </c>
      <c r="G623" s="160">
        <v>0</v>
      </c>
      <c r="H623" s="160">
        <v>0</v>
      </c>
      <c r="I623" s="160">
        <v>0</v>
      </c>
      <c r="J623" s="160">
        <v>0</v>
      </c>
      <c r="K623" s="160">
        <v>0</v>
      </c>
      <c r="L623" s="160">
        <v>0</v>
      </c>
      <c r="M623" s="160">
        <v>0</v>
      </c>
      <c r="N623" s="160">
        <v>0</v>
      </c>
      <c r="O623" s="160">
        <v>0</v>
      </c>
      <c r="AH623" s="6" t="s">
        <v>70</v>
      </c>
    </row>
    <row r="624" spans="1:34">
      <c r="A624" s="159" t="s">
        <v>2450</v>
      </c>
      <c r="B624" s="155" t="s">
        <v>2451</v>
      </c>
      <c r="C624" s="160">
        <v>0</v>
      </c>
      <c r="D624" s="160">
        <v>0</v>
      </c>
      <c r="E624" s="160">
        <v>0</v>
      </c>
      <c r="F624" s="160">
        <v>0</v>
      </c>
      <c r="G624" s="160">
        <v>0</v>
      </c>
      <c r="H624" s="160">
        <v>0</v>
      </c>
      <c r="I624" s="160">
        <v>0</v>
      </c>
      <c r="J624" s="160">
        <v>0</v>
      </c>
      <c r="K624" s="160">
        <v>0</v>
      </c>
      <c r="L624" s="160">
        <v>0</v>
      </c>
      <c r="M624" s="160">
        <v>0</v>
      </c>
      <c r="N624" s="160">
        <v>0</v>
      </c>
      <c r="O624" s="160">
        <v>0</v>
      </c>
      <c r="AH624" s="6" t="s">
        <v>70</v>
      </c>
    </row>
    <row r="625" spans="1:34">
      <c r="A625" s="159" t="s">
        <v>2452</v>
      </c>
      <c r="B625" s="155" t="s">
        <v>2453</v>
      </c>
      <c r="C625" s="160">
        <v>0</v>
      </c>
      <c r="D625" s="160">
        <v>0</v>
      </c>
      <c r="E625" s="160">
        <v>0</v>
      </c>
      <c r="F625" s="160">
        <v>0</v>
      </c>
      <c r="G625" s="160">
        <v>0</v>
      </c>
      <c r="H625" s="160">
        <v>0</v>
      </c>
      <c r="I625" s="160">
        <v>0</v>
      </c>
      <c r="J625" s="160">
        <v>0</v>
      </c>
      <c r="K625" s="160">
        <v>0</v>
      </c>
      <c r="L625" s="160">
        <v>0</v>
      </c>
      <c r="M625" s="160">
        <v>0</v>
      </c>
      <c r="N625" s="160">
        <v>0</v>
      </c>
      <c r="O625" s="160">
        <v>0</v>
      </c>
      <c r="AH625" s="6" t="s">
        <v>70</v>
      </c>
    </row>
    <row r="626" spans="1:34">
      <c r="A626" s="159" t="s">
        <v>2454</v>
      </c>
      <c r="B626" s="155" t="s">
        <v>2455</v>
      </c>
      <c r="C626" s="160">
        <v>0</v>
      </c>
      <c r="D626" s="160">
        <v>0</v>
      </c>
      <c r="E626" s="160">
        <v>0</v>
      </c>
      <c r="F626" s="160">
        <v>0</v>
      </c>
      <c r="G626" s="160">
        <v>0</v>
      </c>
      <c r="H626" s="160">
        <v>0</v>
      </c>
      <c r="I626" s="160">
        <v>0</v>
      </c>
      <c r="J626" s="160">
        <v>0</v>
      </c>
      <c r="K626" s="160">
        <v>0</v>
      </c>
      <c r="L626" s="160">
        <v>0</v>
      </c>
      <c r="M626" s="160">
        <v>0</v>
      </c>
      <c r="N626" s="160">
        <v>0</v>
      </c>
      <c r="O626" s="160">
        <v>0</v>
      </c>
      <c r="AH626" s="6" t="s">
        <v>70</v>
      </c>
    </row>
    <row r="627" spans="1:34">
      <c r="A627" s="159" t="s">
        <v>2456</v>
      </c>
      <c r="B627" s="155" t="s">
        <v>1696</v>
      </c>
      <c r="C627" s="160">
        <v>0</v>
      </c>
      <c r="D627" s="160">
        <v>0</v>
      </c>
      <c r="E627" s="160">
        <v>0</v>
      </c>
      <c r="F627" s="160">
        <v>0</v>
      </c>
      <c r="G627" s="160">
        <v>0</v>
      </c>
      <c r="H627" s="160">
        <v>0</v>
      </c>
      <c r="I627" s="160">
        <v>0</v>
      </c>
      <c r="J627" s="160">
        <v>0</v>
      </c>
      <c r="K627" s="160">
        <v>0</v>
      </c>
      <c r="L627" s="160">
        <v>0</v>
      </c>
      <c r="M627" s="160">
        <v>0</v>
      </c>
      <c r="N627" s="160">
        <v>0</v>
      </c>
      <c r="O627" s="160">
        <v>0</v>
      </c>
      <c r="AH627" s="6" t="s">
        <v>70</v>
      </c>
    </row>
    <row r="628" spans="1:34">
      <c r="A628" s="159" t="s">
        <v>2457</v>
      </c>
      <c r="B628" s="155" t="s">
        <v>1702</v>
      </c>
      <c r="C628" s="160">
        <v>0</v>
      </c>
      <c r="D628" s="160">
        <v>0</v>
      </c>
      <c r="E628" s="160">
        <v>0</v>
      </c>
      <c r="F628" s="160">
        <v>0</v>
      </c>
      <c r="G628" s="160">
        <v>0</v>
      </c>
      <c r="H628" s="160">
        <v>0</v>
      </c>
      <c r="I628" s="160">
        <v>0</v>
      </c>
      <c r="J628" s="160">
        <v>0</v>
      </c>
      <c r="K628" s="160">
        <v>0</v>
      </c>
      <c r="L628" s="160">
        <v>0</v>
      </c>
      <c r="M628" s="160">
        <v>0</v>
      </c>
      <c r="N628" s="160">
        <v>0</v>
      </c>
      <c r="O628" s="160">
        <v>0</v>
      </c>
      <c r="AH628" s="6" t="s">
        <v>70</v>
      </c>
    </row>
    <row r="629" spans="1:34">
      <c r="A629" s="159" t="s">
        <v>2458</v>
      </c>
      <c r="B629" s="155" t="s">
        <v>2459</v>
      </c>
      <c r="C629" s="160">
        <v>0</v>
      </c>
      <c r="D629" s="160">
        <v>0</v>
      </c>
      <c r="E629" s="160">
        <v>0</v>
      </c>
      <c r="F629" s="160">
        <v>0</v>
      </c>
      <c r="G629" s="160">
        <v>0</v>
      </c>
      <c r="H629" s="160">
        <v>0</v>
      </c>
      <c r="I629" s="160">
        <v>0</v>
      </c>
      <c r="J629" s="160">
        <v>0</v>
      </c>
      <c r="K629" s="160">
        <v>0</v>
      </c>
      <c r="L629" s="160">
        <v>0</v>
      </c>
      <c r="M629" s="160">
        <v>0</v>
      </c>
      <c r="N629" s="160">
        <v>0</v>
      </c>
      <c r="O629" s="160">
        <v>0</v>
      </c>
      <c r="AH629" s="6" t="s">
        <v>70</v>
      </c>
    </row>
    <row r="630" spans="1:34">
      <c r="A630" s="159" t="s">
        <v>2460</v>
      </c>
      <c r="B630" s="155" t="s">
        <v>2461</v>
      </c>
      <c r="C630" s="160">
        <v>0</v>
      </c>
      <c r="D630" s="160">
        <v>0</v>
      </c>
      <c r="E630" s="160">
        <v>0</v>
      </c>
      <c r="F630" s="160">
        <v>0</v>
      </c>
      <c r="G630" s="160">
        <v>0</v>
      </c>
      <c r="H630" s="160">
        <v>0</v>
      </c>
      <c r="I630" s="160">
        <v>0</v>
      </c>
      <c r="J630" s="160">
        <v>0</v>
      </c>
      <c r="K630" s="160">
        <v>0</v>
      </c>
      <c r="L630" s="160">
        <v>0</v>
      </c>
      <c r="M630" s="160">
        <v>0</v>
      </c>
      <c r="N630" s="160">
        <v>0</v>
      </c>
      <c r="O630" s="160">
        <v>0</v>
      </c>
      <c r="AH630" s="6" t="s">
        <v>70</v>
      </c>
    </row>
    <row r="631" spans="1:34">
      <c r="A631" s="159" t="s">
        <v>2462</v>
      </c>
      <c r="B631" s="155" t="s">
        <v>37</v>
      </c>
      <c r="C631" s="160">
        <v>0</v>
      </c>
      <c r="D631" s="160">
        <v>0</v>
      </c>
      <c r="E631" s="160">
        <v>0</v>
      </c>
      <c r="F631" s="160">
        <v>0</v>
      </c>
      <c r="G631" s="160">
        <v>0</v>
      </c>
      <c r="H631" s="160">
        <v>0</v>
      </c>
      <c r="I631" s="160">
        <v>0</v>
      </c>
      <c r="J631" s="160">
        <v>0</v>
      </c>
      <c r="K631" s="160">
        <v>0</v>
      </c>
      <c r="L631" s="160">
        <v>0</v>
      </c>
      <c r="M631" s="160">
        <v>0</v>
      </c>
      <c r="N631" s="160">
        <v>0</v>
      </c>
      <c r="O631" s="160">
        <v>0</v>
      </c>
      <c r="AH631" s="6" t="s">
        <v>70</v>
      </c>
    </row>
    <row r="632" spans="1:34">
      <c r="A632" s="159" t="s">
        <v>2463</v>
      </c>
      <c r="B632" s="155" t="s">
        <v>30</v>
      </c>
      <c r="C632" s="160">
        <v>0</v>
      </c>
      <c r="D632" s="160">
        <v>0</v>
      </c>
      <c r="E632" s="160">
        <v>0</v>
      </c>
      <c r="F632" s="160">
        <v>0</v>
      </c>
      <c r="G632" s="160">
        <v>0</v>
      </c>
      <c r="H632" s="160">
        <v>0</v>
      </c>
      <c r="I632" s="160">
        <v>0</v>
      </c>
      <c r="J632" s="160">
        <v>0</v>
      </c>
      <c r="K632" s="160">
        <v>0</v>
      </c>
      <c r="L632" s="160">
        <v>0</v>
      </c>
      <c r="M632" s="160">
        <v>0</v>
      </c>
      <c r="N632" s="160">
        <v>0</v>
      </c>
      <c r="O632" s="160">
        <v>0</v>
      </c>
      <c r="AH632" s="6" t="s">
        <v>70</v>
      </c>
    </row>
    <row r="633" spans="1:34">
      <c r="A633" s="159" t="s">
        <v>2464</v>
      </c>
      <c r="B633" s="155" t="s">
        <v>2465</v>
      </c>
      <c r="C633" s="160">
        <v>0</v>
      </c>
      <c r="D633" s="160">
        <v>0</v>
      </c>
      <c r="E633" s="160">
        <v>0</v>
      </c>
      <c r="F633" s="160">
        <v>0</v>
      </c>
      <c r="G633" s="160">
        <v>0</v>
      </c>
      <c r="H633" s="160">
        <v>0</v>
      </c>
      <c r="I633" s="160">
        <v>0</v>
      </c>
      <c r="J633" s="160">
        <v>0</v>
      </c>
      <c r="K633" s="160">
        <v>0</v>
      </c>
      <c r="L633" s="160">
        <v>0</v>
      </c>
      <c r="M633" s="160">
        <v>0</v>
      </c>
      <c r="N633" s="160">
        <v>0</v>
      </c>
      <c r="O633" s="160">
        <v>0</v>
      </c>
      <c r="AH633" s="6" t="s">
        <v>70</v>
      </c>
    </row>
    <row r="634" spans="1:34">
      <c r="A634" s="159" t="s">
        <v>2466</v>
      </c>
      <c r="B634" s="155" t="s">
        <v>2467</v>
      </c>
      <c r="C634" s="160">
        <v>0</v>
      </c>
      <c r="D634" s="160">
        <v>0</v>
      </c>
      <c r="E634" s="160">
        <v>0</v>
      </c>
      <c r="F634" s="160">
        <v>0</v>
      </c>
      <c r="G634" s="160">
        <v>0</v>
      </c>
      <c r="H634" s="160">
        <v>0</v>
      </c>
      <c r="I634" s="160">
        <v>0</v>
      </c>
      <c r="J634" s="160">
        <v>0</v>
      </c>
      <c r="K634" s="160">
        <v>0</v>
      </c>
      <c r="L634" s="160">
        <v>0</v>
      </c>
      <c r="M634" s="160">
        <v>0</v>
      </c>
      <c r="N634" s="160">
        <v>0</v>
      </c>
      <c r="O634" s="160">
        <v>0</v>
      </c>
      <c r="AH634" s="6" t="s">
        <v>70</v>
      </c>
    </row>
    <row r="635" spans="1:34">
      <c r="A635" s="159" t="s">
        <v>2468</v>
      </c>
      <c r="B635" s="155" t="s">
        <v>2469</v>
      </c>
      <c r="C635" s="160">
        <v>0</v>
      </c>
      <c r="D635" s="160">
        <v>0</v>
      </c>
      <c r="E635" s="160">
        <v>0</v>
      </c>
      <c r="F635" s="160">
        <v>0</v>
      </c>
      <c r="G635" s="160">
        <v>0</v>
      </c>
      <c r="H635" s="160">
        <v>0</v>
      </c>
      <c r="I635" s="160">
        <v>0</v>
      </c>
      <c r="J635" s="160">
        <v>0</v>
      </c>
      <c r="K635" s="160">
        <v>0</v>
      </c>
      <c r="L635" s="160">
        <v>0</v>
      </c>
      <c r="M635" s="160">
        <v>0</v>
      </c>
      <c r="N635" s="160">
        <v>0</v>
      </c>
      <c r="O635" s="160">
        <v>0</v>
      </c>
      <c r="AH635" s="6" t="s">
        <v>70</v>
      </c>
    </row>
    <row r="636" spans="1:34">
      <c r="A636" s="159" t="s">
        <v>2470</v>
      </c>
      <c r="B636" s="155" t="s">
        <v>2471</v>
      </c>
      <c r="C636" s="160">
        <v>0</v>
      </c>
      <c r="D636" s="160">
        <v>0</v>
      </c>
      <c r="E636" s="160">
        <v>0</v>
      </c>
      <c r="F636" s="160">
        <v>0</v>
      </c>
      <c r="G636" s="160">
        <v>0</v>
      </c>
      <c r="H636" s="160">
        <v>0</v>
      </c>
      <c r="I636" s="160">
        <v>0</v>
      </c>
      <c r="J636" s="160">
        <v>0</v>
      </c>
      <c r="K636" s="160">
        <v>0</v>
      </c>
      <c r="L636" s="160">
        <v>0</v>
      </c>
      <c r="M636" s="160">
        <v>0</v>
      </c>
      <c r="N636" s="160">
        <v>0</v>
      </c>
      <c r="O636" s="160">
        <v>0</v>
      </c>
      <c r="AH636" s="6" t="s">
        <v>70</v>
      </c>
    </row>
    <row r="637" spans="1:34">
      <c r="A637" s="159" t="s">
        <v>2472</v>
      </c>
      <c r="B637" s="155" t="s">
        <v>2473</v>
      </c>
      <c r="C637" s="160">
        <v>0</v>
      </c>
      <c r="D637" s="160">
        <v>0</v>
      </c>
      <c r="E637" s="160">
        <v>0</v>
      </c>
      <c r="F637" s="160">
        <v>0</v>
      </c>
      <c r="G637" s="160">
        <v>0</v>
      </c>
      <c r="H637" s="160">
        <v>0</v>
      </c>
      <c r="I637" s="160">
        <v>0</v>
      </c>
      <c r="J637" s="160">
        <v>0</v>
      </c>
      <c r="K637" s="160">
        <v>0</v>
      </c>
      <c r="L637" s="160">
        <v>0</v>
      </c>
      <c r="M637" s="160">
        <v>0</v>
      </c>
      <c r="N637" s="160">
        <v>0</v>
      </c>
      <c r="O637" s="160">
        <v>0</v>
      </c>
      <c r="AH637" s="6" t="s">
        <v>70</v>
      </c>
    </row>
    <row r="638" spans="1:34">
      <c r="A638" s="159" t="s">
        <v>2474</v>
      </c>
      <c r="B638" s="155" t="s">
        <v>2475</v>
      </c>
      <c r="C638" s="160">
        <v>0</v>
      </c>
      <c r="D638" s="160">
        <v>0</v>
      </c>
      <c r="E638" s="160">
        <v>0</v>
      </c>
      <c r="F638" s="160">
        <v>0</v>
      </c>
      <c r="G638" s="160">
        <v>0</v>
      </c>
      <c r="H638" s="160">
        <v>0</v>
      </c>
      <c r="I638" s="160">
        <v>0</v>
      </c>
      <c r="J638" s="160">
        <v>0</v>
      </c>
      <c r="K638" s="160">
        <v>0</v>
      </c>
      <c r="L638" s="160">
        <v>0</v>
      </c>
      <c r="M638" s="160">
        <v>0</v>
      </c>
      <c r="N638" s="160">
        <v>0</v>
      </c>
      <c r="O638" s="160">
        <v>0</v>
      </c>
      <c r="AH638" s="6" t="s">
        <v>70</v>
      </c>
    </row>
    <row r="639" spans="1:34">
      <c r="A639" s="159" t="s">
        <v>2476</v>
      </c>
      <c r="B639" s="155" t="s">
        <v>2477</v>
      </c>
      <c r="C639" s="160">
        <v>0</v>
      </c>
      <c r="D639" s="160">
        <v>0</v>
      </c>
      <c r="E639" s="160">
        <v>0</v>
      </c>
      <c r="F639" s="160">
        <v>0</v>
      </c>
      <c r="G639" s="160">
        <v>0</v>
      </c>
      <c r="H639" s="160">
        <v>0</v>
      </c>
      <c r="I639" s="160">
        <v>0</v>
      </c>
      <c r="J639" s="160">
        <v>0</v>
      </c>
      <c r="K639" s="160">
        <v>0</v>
      </c>
      <c r="L639" s="160">
        <v>0</v>
      </c>
      <c r="M639" s="160">
        <v>0</v>
      </c>
      <c r="N639" s="160">
        <v>0</v>
      </c>
      <c r="O639" s="160">
        <v>0</v>
      </c>
      <c r="AH639" s="6" t="s">
        <v>70</v>
      </c>
    </row>
    <row r="640" spans="1:34">
      <c r="A640" s="159" t="s">
        <v>2478</v>
      </c>
      <c r="B640" s="155" t="s">
        <v>65</v>
      </c>
      <c r="C640" s="160">
        <v>0</v>
      </c>
      <c r="D640" s="160">
        <v>0</v>
      </c>
      <c r="E640" s="160">
        <v>0</v>
      </c>
      <c r="F640" s="160">
        <v>0</v>
      </c>
      <c r="G640" s="160">
        <v>0</v>
      </c>
      <c r="H640" s="160">
        <v>0</v>
      </c>
      <c r="I640" s="160">
        <v>0</v>
      </c>
      <c r="J640" s="160">
        <v>0</v>
      </c>
      <c r="K640" s="160">
        <v>0</v>
      </c>
      <c r="L640" s="160">
        <v>0</v>
      </c>
      <c r="M640" s="160">
        <v>0</v>
      </c>
      <c r="N640" s="160">
        <v>0</v>
      </c>
      <c r="O640" s="160">
        <v>0</v>
      </c>
      <c r="AH640" s="6" t="s">
        <v>70</v>
      </c>
    </row>
    <row r="641" spans="1:34">
      <c r="A641" s="159" t="s">
        <v>2479</v>
      </c>
      <c r="B641" s="155" t="s">
        <v>2480</v>
      </c>
      <c r="C641" s="160">
        <v>0</v>
      </c>
      <c r="D641" s="160">
        <v>0</v>
      </c>
      <c r="E641" s="160">
        <v>0</v>
      </c>
      <c r="F641" s="160">
        <v>0</v>
      </c>
      <c r="G641" s="160">
        <v>0</v>
      </c>
      <c r="H641" s="160">
        <v>0</v>
      </c>
      <c r="I641" s="160">
        <v>0</v>
      </c>
      <c r="J641" s="160">
        <v>0</v>
      </c>
      <c r="K641" s="160">
        <v>0</v>
      </c>
      <c r="L641" s="160">
        <v>0</v>
      </c>
      <c r="M641" s="160">
        <v>0</v>
      </c>
      <c r="N641" s="160">
        <v>0</v>
      </c>
      <c r="O641" s="160">
        <v>0</v>
      </c>
      <c r="AH641" s="6" t="s">
        <v>70</v>
      </c>
    </row>
    <row r="642" spans="1:34">
      <c r="A642" s="159" t="s">
        <v>2481</v>
      </c>
      <c r="B642" s="155" t="s">
        <v>2482</v>
      </c>
      <c r="C642" s="160">
        <v>0</v>
      </c>
      <c r="D642" s="160">
        <v>0</v>
      </c>
      <c r="E642" s="160">
        <v>0</v>
      </c>
      <c r="F642" s="160">
        <v>0</v>
      </c>
      <c r="G642" s="160">
        <v>0</v>
      </c>
      <c r="H642" s="160">
        <v>0</v>
      </c>
      <c r="I642" s="160">
        <v>0</v>
      </c>
      <c r="J642" s="160">
        <v>0</v>
      </c>
      <c r="K642" s="160">
        <v>0</v>
      </c>
      <c r="L642" s="160">
        <v>0</v>
      </c>
      <c r="M642" s="160">
        <v>0</v>
      </c>
      <c r="N642" s="160">
        <v>0</v>
      </c>
      <c r="O642" s="160">
        <v>0</v>
      </c>
      <c r="AH642" s="6" t="s">
        <v>70</v>
      </c>
    </row>
    <row r="643" spans="1:34">
      <c r="A643" s="159" t="s">
        <v>2483</v>
      </c>
      <c r="B643" s="155" t="s">
        <v>2484</v>
      </c>
      <c r="C643" s="160">
        <v>0</v>
      </c>
      <c r="D643" s="160">
        <v>0</v>
      </c>
      <c r="E643" s="160">
        <v>0</v>
      </c>
      <c r="F643" s="160">
        <v>0</v>
      </c>
      <c r="G643" s="160">
        <v>0</v>
      </c>
      <c r="H643" s="160">
        <v>0</v>
      </c>
      <c r="I643" s="160">
        <v>0</v>
      </c>
      <c r="J643" s="160">
        <v>0</v>
      </c>
      <c r="K643" s="160">
        <v>0</v>
      </c>
      <c r="L643" s="160">
        <v>0</v>
      </c>
      <c r="M643" s="160">
        <v>0</v>
      </c>
      <c r="N643" s="160">
        <v>0</v>
      </c>
      <c r="O643" s="160">
        <v>0</v>
      </c>
      <c r="AH643" s="6" t="s">
        <v>70</v>
      </c>
    </row>
    <row r="644" spans="1:34">
      <c r="A644" s="159" t="s">
        <v>2485</v>
      </c>
      <c r="B644" s="155" t="s">
        <v>1608</v>
      </c>
      <c r="C644" s="160">
        <v>0</v>
      </c>
      <c r="D644" s="160">
        <v>0</v>
      </c>
      <c r="E644" s="160">
        <v>0</v>
      </c>
      <c r="F644" s="160">
        <v>0</v>
      </c>
      <c r="G644" s="160">
        <v>0</v>
      </c>
      <c r="H644" s="160">
        <v>0</v>
      </c>
      <c r="I644" s="160">
        <v>0</v>
      </c>
      <c r="J644" s="160">
        <v>0</v>
      </c>
      <c r="K644" s="160">
        <v>0</v>
      </c>
      <c r="L644" s="160">
        <v>0</v>
      </c>
      <c r="M644" s="160">
        <v>0</v>
      </c>
      <c r="N644" s="160">
        <v>0</v>
      </c>
      <c r="O644" s="160">
        <v>0</v>
      </c>
      <c r="AH644" s="6" t="s">
        <v>70</v>
      </c>
    </row>
    <row r="645" spans="1:34">
      <c r="A645" s="159" t="s">
        <v>2486</v>
      </c>
      <c r="B645" s="155" t="s">
        <v>2487</v>
      </c>
      <c r="C645" s="160">
        <v>0</v>
      </c>
      <c r="D645" s="160">
        <v>0</v>
      </c>
      <c r="E645" s="160">
        <v>0</v>
      </c>
      <c r="F645" s="160">
        <v>0</v>
      </c>
      <c r="G645" s="160">
        <v>0</v>
      </c>
      <c r="H645" s="160">
        <v>0</v>
      </c>
      <c r="I645" s="160">
        <v>0</v>
      </c>
      <c r="J645" s="160">
        <v>0</v>
      </c>
      <c r="K645" s="160">
        <v>0</v>
      </c>
      <c r="L645" s="160">
        <v>0</v>
      </c>
      <c r="M645" s="160">
        <v>0</v>
      </c>
      <c r="N645" s="160">
        <v>0</v>
      </c>
      <c r="O645" s="160">
        <v>0</v>
      </c>
      <c r="AH645" s="6" t="s">
        <v>70</v>
      </c>
    </row>
    <row r="646" spans="1:34">
      <c r="B646" s="157" t="s">
        <v>2394</v>
      </c>
      <c r="C646" s="161">
        <v>0</v>
      </c>
      <c r="D646" s="161">
        <v>0</v>
      </c>
      <c r="E646" s="161">
        <v>0</v>
      </c>
      <c r="F646" s="161">
        <v>0</v>
      </c>
      <c r="G646" s="161">
        <v>0</v>
      </c>
      <c r="H646" s="161">
        <v>0</v>
      </c>
      <c r="I646" s="161">
        <v>0</v>
      </c>
      <c r="J646" s="161">
        <v>0</v>
      </c>
      <c r="K646" s="161">
        <v>0</v>
      </c>
      <c r="L646" s="161">
        <v>12646.92</v>
      </c>
      <c r="M646" s="161">
        <v>6216.45</v>
      </c>
      <c r="N646" s="161">
        <v>5835.73</v>
      </c>
      <c r="O646" s="161">
        <v>24699.1</v>
      </c>
    </row>
    <row r="648" spans="1:34">
      <c r="A648" s="158" t="s">
        <v>2488</v>
      </c>
      <c r="B648" s="158"/>
      <c r="C648" s="158"/>
      <c r="D648" s="158"/>
      <c r="E648" s="158"/>
      <c r="F648" s="158"/>
      <c r="G648" s="158"/>
      <c r="H648" s="158"/>
      <c r="I648" s="158"/>
      <c r="J648" s="158"/>
      <c r="K648" s="158"/>
      <c r="L648" s="158"/>
      <c r="M648" s="158"/>
      <c r="N648" s="158"/>
      <c r="O648" s="158"/>
    </row>
    <row r="649" spans="1:34">
      <c r="A649" s="159" t="s">
        <v>2489</v>
      </c>
      <c r="B649" s="155" t="s">
        <v>2490</v>
      </c>
      <c r="C649" s="160">
        <v>0</v>
      </c>
      <c r="D649" s="160">
        <v>0</v>
      </c>
      <c r="E649" s="160">
        <v>0</v>
      </c>
      <c r="F649" s="160">
        <v>0</v>
      </c>
      <c r="G649" s="160">
        <v>0</v>
      </c>
      <c r="H649" s="160">
        <v>0</v>
      </c>
      <c r="I649" s="160">
        <v>0</v>
      </c>
      <c r="J649" s="160">
        <v>0</v>
      </c>
      <c r="K649" s="160">
        <v>0</v>
      </c>
      <c r="L649" s="160">
        <v>0</v>
      </c>
      <c r="M649" s="160">
        <v>0</v>
      </c>
      <c r="N649" s="160">
        <v>0</v>
      </c>
      <c r="O649" s="160">
        <v>0</v>
      </c>
    </row>
    <row r="650" spans="1:34">
      <c r="B650" s="157" t="s">
        <v>2488</v>
      </c>
      <c r="C650" s="161">
        <v>0</v>
      </c>
      <c r="D650" s="161">
        <v>0</v>
      </c>
      <c r="E650" s="161">
        <v>0</v>
      </c>
      <c r="F650" s="161">
        <v>0</v>
      </c>
      <c r="G650" s="161">
        <v>0</v>
      </c>
      <c r="H650" s="161">
        <v>0</v>
      </c>
      <c r="I650" s="161">
        <v>0</v>
      </c>
      <c r="J650" s="161">
        <v>0</v>
      </c>
      <c r="K650" s="161">
        <v>0</v>
      </c>
      <c r="L650" s="161">
        <v>0</v>
      </c>
      <c r="M650" s="161">
        <v>0</v>
      </c>
      <c r="N650" s="161">
        <v>0</v>
      </c>
      <c r="O650" s="161">
        <v>0</v>
      </c>
    </row>
    <row r="652" spans="1:34">
      <c r="A652" s="158" t="s">
        <v>2491</v>
      </c>
      <c r="B652" s="158"/>
      <c r="C652" s="158"/>
      <c r="D652" s="158"/>
      <c r="E652" s="158"/>
      <c r="F652" s="158"/>
      <c r="G652" s="158"/>
      <c r="H652" s="158"/>
      <c r="I652" s="158"/>
      <c r="J652" s="158"/>
      <c r="K652" s="158"/>
      <c r="L652" s="158"/>
      <c r="M652" s="158"/>
      <c r="N652" s="158"/>
      <c r="O652" s="158"/>
    </row>
    <row r="653" spans="1:34">
      <c r="A653" s="159" t="s">
        <v>2492</v>
      </c>
      <c r="B653" s="155" t="s">
        <v>2493</v>
      </c>
      <c r="C653" s="160">
        <v>0</v>
      </c>
      <c r="D653" s="160">
        <v>0</v>
      </c>
      <c r="E653" s="160">
        <v>0</v>
      </c>
      <c r="F653" s="160">
        <v>0</v>
      </c>
      <c r="G653" s="160">
        <v>0</v>
      </c>
      <c r="H653" s="160">
        <v>0</v>
      </c>
      <c r="I653" s="160">
        <v>0</v>
      </c>
      <c r="J653" s="160">
        <v>0</v>
      </c>
      <c r="K653" s="160">
        <v>0</v>
      </c>
      <c r="L653" s="160">
        <v>0</v>
      </c>
      <c r="M653" s="160">
        <v>0</v>
      </c>
      <c r="N653" s="160">
        <v>0</v>
      </c>
      <c r="O653" s="160">
        <v>0</v>
      </c>
      <c r="AH653" s="6" t="s">
        <v>70</v>
      </c>
    </row>
    <row r="654" spans="1:34">
      <c r="B654" s="157" t="s">
        <v>2491</v>
      </c>
      <c r="C654" s="161">
        <v>0</v>
      </c>
      <c r="D654" s="161">
        <v>0</v>
      </c>
      <c r="E654" s="161">
        <v>0</v>
      </c>
      <c r="F654" s="161">
        <v>0</v>
      </c>
      <c r="G654" s="161">
        <v>0</v>
      </c>
      <c r="H654" s="161">
        <v>0</v>
      </c>
      <c r="I654" s="161">
        <v>0</v>
      </c>
      <c r="J654" s="161">
        <v>0</v>
      </c>
      <c r="K654" s="161">
        <v>0</v>
      </c>
      <c r="L654" s="161">
        <v>0</v>
      </c>
      <c r="M654" s="161">
        <v>0</v>
      </c>
      <c r="N654" s="161">
        <v>0</v>
      </c>
      <c r="O654" s="161">
        <v>0</v>
      </c>
    </row>
    <row r="656" spans="1:34">
      <c r="B656" s="157" t="s">
        <v>862</v>
      </c>
      <c r="C656" s="161">
        <v>0</v>
      </c>
      <c r="D656" s="161">
        <v>0</v>
      </c>
      <c r="E656" s="161">
        <v>0</v>
      </c>
      <c r="F656" s="161">
        <v>0</v>
      </c>
      <c r="G656" s="161">
        <v>0</v>
      </c>
      <c r="H656" s="161">
        <v>0</v>
      </c>
      <c r="I656" s="161">
        <v>0</v>
      </c>
      <c r="J656" s="161">
        <v>0</v>
      </c>
      <c r="K656" s="161">
        <v>0</v>
      </c>
      <c r="L656" s="161">
        <v>207046.38000000003</v>
      </c>
      <c r="M656" s="161">
        <v>196761.72000000003</v>
      </c>
      <c r="N656" s="161">
        <v>174447.61000000002</v>
      </c>
      <c r="O656" s="161">
        <v>578255.71</v>
      </c>
    </row>
    <row r="658" spans="2:15" ht="15" thickBot="1">
      <c r="B658" s="157" t="s">
        <v>74</v>
      </c>
      <c r="C658" s="284">
        <v>0</v>
      </c>
      <c r="D658" s="284">
        <v>0</v>
      </c>
      <c r="E658" s="284">
        <v>0</v>
      </c>
      <c r="F658" s="284">
        <v>0</v>
      </c>
      <c r="G658" s="284">
        <v>0</v>
      </c>
      <c r="H658" s="284">
        <v>0</v>
      </c>
      <c r="I658" s="284">
        <v>0</v>
      </c>
      <c r="J658" s="284">
        <v>0</v>
      </c>
      <c r="K658" s="284">
        <v>0</v>
      </c>
      <c r="L658" s="284">
        <v>53744.589999999982</v>
      </c>
      <c r="M658" s="284">
        <v>22233.330000000013</v>
      </c>
      <c r="N658" s="284">
        <v>38740.250000000044</v>
      </c>
      <c r="O658" s="284">
        <v>114718.16999999972</v>
      </c>
    </row>
  </sheetData>
  <pageMargins left="0.5" right="0.5" top="0.5" bottom="0.5" header="0.25" footer="0.25"/>
  <pageSetup orientation="landscape" r:id="rId1"/>
  <headerFooter>
    <oddHeader>&amp;L Income Statement Trailing 12</oddHeader>
    <oddFooter>&amp;L Page &amp;P of &amp;N &amp;R &amp;I Income Statement 3.9 generated03/26/2024 at 11:51am EDT&amp;I</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0795-7DCD-4BC5-B249-D8446B857AFF}">
  <sheetPr>
    <tabColor theme="5" tint="0.39997558519241921"/>
  </sheetPr>
  <dimension ref="A1:S63"/>
  <sheetViews>
    <sheetView zoomScale="80" zoomScaleNormal="80" workbookViewId="0">
      <selection activeCell="N126" sqref="N126"/>
    </sheetView>
  </sheetViews>
  <sheetFormatPr defaultRowHeight="14.5"/>
  <cols>
    <col min="1" max="1" width="25.36328125" bestFit="1" customWidth="1"/>
    <col min="2" max="14" width="12.54296875" customWidth="1"/>
    <col min="16" max="16" width="12.6328125" customWidth="1"/>
    <col min="17" max="17" width="20.6328125" bestFit="1" customWidth="1"/>
    <col min="18" max="18" width="10.36328125" bestFit="1" customWidth="1"/>
    <col min="19" max="19" width="12.453125" bestFit="1" customWidth="1"/>
  </cols>
  <sheetData>
    <row r="1" spans="1:19" ht="15" thickBot="1">
      <c r="A1" s="2" t="s">
        <v>75</v>
      </c>
      <c r="B1" s="78" t="str">
        <f>'Sunrise in Chandler - Input'!C7</f>
        <v>Dec 2023</v>
      </c>
      <c r="C1" s="79" t="str">
        <f>'Sunrise in Chandler - Input'!D7</f>
        <v>Jan 2024</v>
      </c>
      <c r="D1" s="78" t="str">
        <f>'Sunrise in Chandler - Input'!E7</f>
        <v>Feb 2024</v>
      </c>
      <c r="E1" s="79" t="str">
        <f>'Sunrise in Chandler - Input'!F7</f>
        <v>Mar 2024</v>
      </c>
      <c r="F1" s="78" t="str">
        <f>'Sunrise in Chandler - Input'!G7</f>
        <v>Apr 2024</v>
      </c>
      <c r="G1" s="79" t="str">
        <f>'Sunrise in Chandler - Input'!H7</f>
        <v>May 2024</v>
      </c>
      <c r="H1" s="78" t="str">
        <f>'Sunrise in Chandler - Input'!I7</f>
        <v>Jun 2024</v>
      </c>
      <c r="I1" s="79" t="str">
        <f>'Sunrise in Chandler - Input'!J7</f>
        <v>Jul 2024</v>
      </c>
      <c r="J1" s="78" t="str">
        <f>'Sunrise in Chandler - Input'!K7</f>
        <v>Aug 2024</v>
      </c>
      <c r="K1" s="79" t="str">
        <f>'Sunrise in Chandler - Input'!L7</f>
        <v>Sep 2024</v>
      </c>
      <c r="L1" s="78" t="str">
        <f>'Sunrise in Chandler - Input'!M7</f>
        <v>Oct 2024</v>
      </c>
      <c r="M1" s="79" t="str">
        <f>'Sunrise in Chandler - Input'!N7</f>
        <v>Nov 2024</v>
      </c>
      <c r="N1" s="80" t="s">
        <v>76</v>
      </c>
      <c r="P1" s="6">
        <v>1000</v>
      </c>
    </row>
    <row r="2" spans="1:19" ht="15" thickTop="1">
      <c r="A2" s="296" t="s">
        <v>20</v>
      </c>
      <c r="B2" s="286">
        <f>SUMIFS('Sunrise in Chandler - Input'!C:C,'Sunrise in Chandler - Input'!$AH:$AH,'Sunrise in Chandler - CRES'!$A2)/$P$1</f>
        <v>0</v>
      </c>
      <c r="C2" s="287">
        <f>SUMIFS('Sunrise in Chandler - Input'!D:D,'Sunrise in Chandler - Input'!$AH:$AH,'Sunrise in Chandler - CRES'!$A2)/$P$1</f>
        <v>0</v>
      </c>
      <c r="D2" s="286">
        <f>SUMIFS('Sunrise in Chandler - Input'!E:E,'Sunrise in Chandler - Input'!$AH:$AH,'Sunrise in Chandler - CRES'!$A2)/$P$1</f>
        <v>0</v>
      </c>
      <c r="E2" s="287">
        <f>SUMIFS('Sunrise in Chandler - Input'!F:F,'Sunrise in Chandler - Input'!$AH:$AH,'Sunrise in Chandler - CRES'!$A2)/$P$1</f>
        <v>0</v>
      </c>
      <c r="F2" s="286">
        <f>SUMIFS('Sunrise in Chandler - Input'!G:G,'Sunrise in Chandler - Input'!$AH:$AH,'Sunrise in Chandler - CRES'!$A2)/$P$1</f>
        <v>0</v>
      </c>
      <c r="G2" s="287">
        <f>SUMIFS('Sunrise in Chandler - Input'!H:H,'Sunrise in Chandler - Input'!$AH:$AH,'Sunrise in Chandler - CRES'!$A2)/$P$1</f>
        <v>0</v>
      </c>
      <c r="H2" s="286">
        <f>SUMIFS('Sunrise in Chandler - Input'!I:I,'Sunrise in Chandler - Input'!$AH:$AH,'Sunrise in Chandler - CRES'!$A2)/$P$1</f>
        <v>0</v>
      </c>
      <c r="I2" s="287">
        <f>SUMIFS('Sunrise in Chandler - Input'!J:J,'Sunrise in Chandler - Input'!$AH:$AH,'Sunrise in Chandler - CRES'!$A2)/$P$1</f>
        <v>0</v>
      </c>
      <c r="J2" s="286">
        <f>SUMIFS('Sunrise in Chandler - Input'!K:K,'Sunrise in Chandler - Input'!$AH:$AH,'Sunrise in Chandler - CRES'!$A2)/$P$1</f>
        <v>0</v>
      </c>
      <c r="K2" s="287">
        <f>SUMIFS('Sunrise in Chandler - Input'!L:L,'Sunrise in Chandler - Input'!$AH:$AH,'Sunrise in Chandler - CRES'!$A2)/$P$1</f>
        <v>335.15516000000002</v>
      </c>
      <c r="L2" s="286">
        <f>SUMIFS('Sunrise in Chandler - Input'!M:M,'Sunrise in Chandler - Input'!$AH:$AH,'Sunrise in Chandler - CRES'!$A2)/$P$1</f>
        <v>295.86900000000003</v>
      </c>
      <c r="M2" s="287">
        <f>SUMIFS('Sunrise in Chandler - Input'!N:N,'Sunrise in Chandler - Input'!$AH:$AH,'Sunrise in Chandler - CRES'!$A2)/$P$1</f>
        <v>295.86900000000003</v>
      </c>
      <c r="N2" s="81">
        <f>SUM(B2:M2)</f>
        <v>926.89316000000008</v>
      </c>
    </row>
    <row r="3" spans="1:19">
      <c r="A3" s="296" t="s">
        <v>21</v>
      </c>
      <c r="B3" s="286">
        <f>SUMIFS('Sunrise in Chandler - Input'!C:C,'Sunrise in Chandler - Input'!$AH:$AH,'Sunrise in Chandler - CRES'!$A3)/$P$1</f>
        <v>0</v>
      </c>
      <c r="C3" s="287">
        <f>SUMIFS('Sunrise in Chandler - Input'!D:D,'Sunrise in Chandler - Input'!$AH:$AH,'Sunrise in Chandler - CRES'!$A3)/$P$1</f>
        <v>0</v>
      </c>
      <c r="D3" s="286">
        <f>SUMIFS('Sunrise in Chandler - Input'!E:E,'Sunrise in Chandler - Input'!$AH:$AH,'Sunrise in Chandler - CRES'!$A3)/$P$1</f>
        <v>0</v>
      </c>
      <c r="E3" s="287">
        <f>SUMIFS('Sunrise in Chandler - Input'!F:F,'Sunrise in Chandler - Input'!$AH:$AH,'Sunrise in Chandler - CRES'!$A3)/$P$1</f>
        <v>0</v>
      </c>
      <c r="F3" s="286">
        <f>SUMIFS('Sunrise in Chandler - Input'!G:G,'Sunrise in Chandler - Input'!$AH:$AH,'Sunrise in Chandler - CRES'!$A3)/$P$1</f>
        <v>0</v>
      </c>
      <c r="G3" s="287">
        <f>SUMIFS('Sunrise in Chandler - Input'!H:H,'Sunrise in Chandler - Input'!$AH:$AH,'Sunrise in Chandler - CRES'!$A3)/$P$1</f>
        <v>0</v>
      </c>
      <c r="H3" s="286">
        <f>SUMIFS('Sunrise in Chandler - Input'!I:I,'Sunrise in Chandler - Input'!$AH:$AH,'Sunrise in Chandler - CRES'!$A3)/$P$1</f>
        <v>0</v>
      </c>
      <c r="I3" s="287">
        <f>SUMIFS('Sunrise in Chandler - Input'!J:J,'Sunrise in Chandler - Input'!$AH:$AH,'Sunrise in Chandler - CRES'!$A3)/$P$1</f>
        <v>0</v>
      </c>
      <c r="J3" s="286">
        <f>SUMIFS('Sunrise in Chandler - Input'!K:K,'Sunrise in Chandler - Input'!$AH:$AH,'Sunrise in Chandler - CRES'!$A3)/$P$1</f>
        <v>0</v>
      </c>
      <c r="K3" s="287">
        <f>SUMIFS('Sunrise in Chandler - Input'!L:L,'Sunrise in Chandler - Input'!$AH:$AH,'Sunrise in Chandler - CRES'!$A3)/$P$1</f>
        <v>-9.6617900000000017</v>
      </c>
      <c r="L3" s="286">
        <f>SUMIFS('Sunrise in Chandler - Input'!M:M,'Sunrise in Chandler - Input'!$AH:$AH,'Sunrise in Chandler - CRES'!$A3)/$P$1</f>
        <v>-8.506219999999999</v>
      </c>
      <c r="M3" s="287">
        <f>SUMIFS('Sunrise in Chandler - Input'!N:N,'Sunrise in Chandler - Input'!$AH:$AH,'Sunrise in Chandler - CRES'!$A3)/$P$1</f>
        <v>-7.9124099999999995</v>
      </c>
      <c r="N3" s="271">
        <f t="shared" ref="N3:N14" si="0">SUM(B3:M3)</f>
        <v>-26.080420000000004</v>
      </c>
    </row>
    <row r="4" spans="1:19">
      <c r="A4" s="297" t="s">
        <v>77</v>
      </c>
      <c r="B4" s="286">
        <f>SUM(B2:B3)</f>
        <v>0</v>
      </c>
      <c r="C4" s="287">
        <f t="shared" ref="C4:M4" si="1">SUM(C2:C3)</f>
        <v>0</v>
      </c>
      <c r="D4" s="286">
        <f t="shared" si="1"/>
        <v>0</v>
      </c>
      <c r="E4" s="287">
        <f t="shared" si="1"/>
        <v>0</v>
      </c>
      <c r="F4" s="286">
        <f t="shared" si="1"/>
        <v>0</v>
      </c>
      <c r="G4" s="287">
        <f t="shared" si="1"/>
        <v>0</v>
      </c>
      <c r="H4" s="286">
        <f t="shared" si="1"/>
        <v>0</v>
      </c>
      <c r="I4" s="287">
        <f t="shared" si="1"/>
        <v>0</v>
      </c>
      <c r="J4" s="286">
        <f t="shared" si="1"/>
        <v>0</v>
      </c>
      <c r="K4" s="287">
        <f t="shared" si="1"/>
        <v>325.49337000000003</v>
      </c>
      <c r="L4" s="286">
        <f t="shared" si="1"/>
        <v>287.36278000000004</v>
      </c>
      <c r="M4" s="287">
        <f t="shared" si="1"/>
        <v>287.95659000000001</v>
      </c>
      <c r="N4" s="271">
        <f t="shared" si="0"/>
        <v>900.81274000000008</v>
      </c>
    </row>
    <row r="5" spans="1:19">
      <c r="A5" s="296" t="s">
        <v>26</v>
      </c>
      <c r="B5" s="286">
        <f>SUMIFS('Sunrise in Chandler - Input'!C:C,'Sunrise in Chandler - Input'!$AH:$AH,'Sunrise in Chandler - CRES'!$A5)/$P$1</f>
        <v>0</v>
      </c>
      <c r="C5" s="287">
        <f>SUMIFS('Sunrise in Chandler - Input'!D:D,'Sunrise in Chandler - Input'!$AH:$AH,'Sunrise in Chandler - CRES'!$A5)/$P$1</f>
        <v>0</v>
      </c>
      <c r="D5" s="286">
        <f>SUMIFS('Sunrise in Chandler - Input'!E:E,'Sunrise in Chandler - Input'!$AH:$AH,'Sunrise in Chandler - CRES'!$A5)/$P$1</f>
        <v>0</v>
      </c>
      <c r="E5" s="287">
        <f>SUMIFS('Sunrise in Chandler - Input'!F:F,'Sunrise in Chandler - Input'!$AH:$AH,'Sunrise in Chandler - CRES'!$A5)/$P$1</f>
        <v>0</v>
      </c>
      <c r="F5" s="286">
        <f>SUMIFS('Sunrise in Chandler - Input'!G:G,'Sunrise in Chandler - Input'!$AH:$AH,'Sunrise in Chandler - CRES'!$A5)/$P$1</f>
        <v>0</v>
      </c>
      <c r="G5" s="287">
        <f>SUMIFS('Sunrise in Chandler - Input'!H:H,'Sunrise in Chandler - Input'!$AH:$AH,'Sunrise in Chandler - CRES'!$A5)/$P$1</f>
        <v>0</v>
      </c>
      <c r="H5" s="286">
        <f>SUMIFS('Sunrise in Chandler - Input'!I:I,'Sunrise in Chandler - Input'!$AH:$AH,'Sunrise in Chandler - CRES'!$A5)/$P$1</f>
        <v>0</v>
      </c>
      <c r="I5" s="287">
        <f>SUMIFS('Sunrise in Chandler - Input'!J:J,'Sunrise in Chandler - Input'!$AH:$AH,'Sunrise in Chandler - CRES'!$A5)/$P$1</f>
        <v>0</v>
      </c>
      <c r="J5" s="286">
        <f>SUMIFS('Sunrise in Chandler - Input'!K:K,'Sunrise in Chandler - Input'!$AH:$AH,'Sunrise in Chandler - CRES'!$A5)/$P$1</f>
        <v>0</v>
      </c>
      <c r="K5" s="287">
        <f>SUMIFS('Sunrise in Chandler - Input'!L:L,'Sunrise in Chandler - Input'!$AH:$AH,'Sunrise in Chandler - CRES'!$A5)/$P$1</f>
        <v>-13.381959999999999</v>
      </c>
      <c r="L5" s="286">
        <f>SUMIFS('Sunrise in Chandler - Input'!M:M,'Sunrise in Chandler - Input'!$AH:$AH,'Sunrise in Chandler - CRES'!$A5)/$P$1</f>
        <v>-13.90058</v>
      </c>
      <c r="M5" s="287">
        <f>SUMIFS('Sunrise in Chandler - Input'!N:N,'Sunrise in Chandler - Input'!$AH:$AH,'Sunrise in Chandler - CRES'!$A5)/$P$1</f>
        <v>-7.8938300000000003</v>
      </c>
      <c r="N5" s="271">
        <f t="shared" si="0"/>
        <v>-35.176369999999999</v>
      </c>
    </row>
    <row r="6" spans="1:19">
      <c r="A6" s="296" t="s">
        <v>23</v>
      </c>
      <c r="B6" s="286">
        <f>SUMIFS('Sunrise in Chandler - Input'!C:C,'Sunrise in Chandler - Input'!$AH:$AH,'Sunrise in Chandler - CRES'!$A6)/$P$1</f>
        <v>0</v>
      </c>
      <c r="C6" s="287">
        <f>SUMIFS('Sunrise in Chandler - Input'!D:D,'Sunrise in Chandler - Input'!$AH:$AH,'Sunrise in Chandler - CRES'!$A6)/$P$1</f>
        <v>0</v>
      </c>
      <c r="D6" s="286">
        <f>SUMIFS('Sunrise in Chandler - Input'!E:E,'Sunrise in Chandler - Input'!$AH:$AH,'Sunrise in Chandler - CRES'!$A6)/$P$1</f>
        <v>0</v>
      </c>
      <c r="E6" s="287">
        <f>SUMIFS('Sunrise in Chandler - Input'!F:F,'Sunrise in Chandler - Input'!$AH:$AH,'Sunrise in Chandler - CRES'!$A6)/$P$1</f>
        <v>0</v>
      </c>
      <c r="F6" s="286">
        <f>SUMIFS('Sunrise in Chandler - Input'!G:G,'Sunrise in Chandler - Input'!$AH:$AH,'Sunrise in Chandler - CRES'!$A6)/$P$1</f>
        <v>0</v>
      </c>
      <c r="G6" s="287">
        <f>SUMIFS('Sunrise in Chandler - Input'!H:H,'Sunrise in Chandler - Input'!$AH:$AH,'Sunrise in Chandler - CRES'!$A6)/$P$1</f>
        <v>0</v>
      </c>
      <c r="H6" s="286">
        <f>SUMIFS('Sunrise in Chandler - Input'!I:I,'Sunrise in Chandler - Input'!$AH:$AH,'Sunrise in Chandler - CRES'!$A6)/$P$1</f>
        <v>0</v>
      </c>
      <c r="I6" s="287">
        <f>SUMIFS('Sunrise in Chandler - Input'!J:J,'Sunrise in Chandler - Input'!$AH:$AH,'Sunrise in Chandler - CRES'!$A6)/$P$1</f>
        <v>0</v>
      </c>
      <c r="J6" s="286">
        <f>SUMIFS('Sunrise in Chandler - Input'!K:K,'Sunrise in Chandler - Input'!$AH:$AH,'Sunrise in Chandler - CRES'!$A6)/$P$1</f>
        <v>0</v>
      </c>
      <c r="K6" s="287">
        <f>SUMIFS('Sunrise in Chandler - Input'!L:L,'Sunrise in Chandler - Input'!$AH:$AH,'Sunrise in Chandler - CRES'!$A6)/$P$1</f>
        <v>-1.895</v>
      </c>
      <c r="L6" s="286">
        <f>SUMIFS('Sunrise in Chandler - Input'!M:M,'Sunrise in Chandler - Input'!$AH:$AH,'Sunrise in Chandler - CRES'!$A6)/$P$1</f>
        <v>-1.895</v>
      </c>
      <c r="M6" s="287">
        <f>SUMIFS('Sunrise in Chandler - Input'!N:N,'Sunrise in Chandler - Input'!$AH:$AH,'Sunrise in Chandler - CRES'!$A6)/$P$1</f>
        <v>-9.1890000000000001</v>
      </c>
      <c r="N6" s="271">
        <f t="shared" si="0"/>
        <v>-12.978999999999999</v>
      </c>
    </row>
    <row r="7" spans="1:19">
      <c r="A7" s="296" t="s">
        <v>22</v>
      </c>
      <c r="B7" s="286">
        <f>SUMIFS('Sunrise in Chandler - Input'!C:C,'Sunrise in Chandler - Input'!$AH:$AH,'Sunrise in Chandler - CRES'!$A7)/$P$1</f>
        <v>0</v>
      </c>
      <c r="C7" s="287">
        <f>SUMIFS('Sunrise in Chandler - Input'!D:D,'Sunrise in Chandler - Input'!$AH:$AH,'Sunrise in Chandler - CRES'!$A7)/$P$1</f>
        <v>0</v>
      </c>
      <c r="D7" s="286">
        <f>SUMIFS('Sunrise in Chandler - Input'!E:E,'Sunrise in Chandler - Input'!$AH:$AH,'Sunrise in Chandler - CRES'!$A7)/$P$1</f>
        <v>0</v>
      </c>
      <c r="E7" s="287">
        <f>SUMIFS('Sunrise in Chandler - Input'!F:F,'Sunrise in Chandler - Input'!$AH:$AH,'Sunrise in Chandler - CRES'!$A7)/$P$1</f>
        <v>0</v>
      </c>
      <c r="F7" s="286">
        <f>SUMIFS('Sunrise in Chandler - Input'!G:G,'Sunrise in Chandler - Input'!$AH:$AH,'Sunrise in Chandler - CRES'!$A7)/$P$1</f>
        <v>0</v>
      </c>
      <c r="G7" s="287">
        <f>SUMIFS('Sunrise in Chandler - Input'!H:H,'Sunrise in Chandler - Input'!$AH:$AH,'Sunrise in Chandler - CRES'!$A7)/$P$1</f>
        <v>0</v>
      </c>
      <c r="H7" s="286">
        <f>SUMIFS('Sunrise in Chandler - Input'!I:I,'Sunrise in Chandler - Input'!$AH:$AH,'Sunrise in Chandler - CRES'!$A7)/$P$1</f>
        <v>0</v>
      </c>
      <c r="I7" s="287">
        <f>SUMIFS('Sunrise in Chandler - Input'!J:J,'Sunrise in Chandler - Input'!$AH:$AH,'Sunrise in Chandler - CRES'!$A7)/$P$1</f>
        <v>0</v>
      </c>
      <c r="J7" s="286">
        <f>SUMIFS('Sunrise in Chandler - Input'!K:K,'Sunrise in Chandler - Input'!$AH:$AH,'Sunrise in Chandler - CRES'!$A7)/$P$1</f>
        <v>0</v>
      </c>
      <c r="K7" s="287">
        <f>SUMIFS('Sunrise in Chandler - Input'!L:L,'Sunrise in Chandler - Input'!$AH:$AH,'Sunrise in Chandler - CRES'!$A7)/$P$1</f>
        <v>-1.845</v>
      </c>
      <c r="L7" s="286">
        <f>SUMIFS('Sunrise in Chandler - Input'!M:M,'Sunrise in Chandler - Input'!$AH:$AH,'Sunrise in Chandler - CRES'!$A7)/$P$1</f>
        <v>-7.8224999999999998</v>
      </c>
      <c r="M7" s="287">
        <f>SUMIFS('Sunrise in Chandler - Input'!N:N,'Sunrise in Chandler - Input'!$AH:$AH,'Sunrise in Chandler - CRES'!$A7)/$P$1</f>
        <v>-5.97</v>
      </c>
      <c r="N7" s="271">
        <f t="shared" si="0"/>
        <v>-15.637499999999999</v>
      </c>
    </row>
    <row r="8" spans="1:19">
      <c r="A8" s="296" t="s">
        <v>27</v>
      </c>
      <c r="B8" s="286">
        <f>SUMIFS('Sunrise in Chandler - Input'!C:C,'Sunrise in Chandler - Input'!$AH:$AH,'Sunrise in Chandler - CRES'!$A8)/$P$1</f>
        <v>0</v>
      </c>
      <c r="C8" s="287">
        <f>SUMIFS('Sunrise in Chandler - Input'!D:D,'Sunrise in Chandler - Input'!$AH:$AH,'Sunrise in Chandler - CRES'!$A8)/$P$1</f>
        <v>0</v>
      </c>
      <c r="D8" s="286">
        <f>SUMIFS('Sunrise in Chandler - Input'!E:E,'Sunrise in Chandler - Input'!$AH:$AH,'Sunrise in Chandler - CRES'!$A8)/$P$1</f>
        <v>0</v>
      </c>
      <c r="E8" s="287">
        <f>SUMIFS('Sunrise in Chandler - Input'!F:F,'Sunrise in Chandler - Input'!$AH:$AH,'Sunrise in Chandler - CRES'!$A8)/$P$1</f>
        <v>0</v>
      </c>
      <c r="F8" s="286">
        <f>SUMIFS('Sunrise in Chandler - Input'!G:G,'Sunrise in Chandler - Input'!$AH:$AH,'Sunrise in Chandler - CRES'!$A8)/$P$1</f>
        <v>0</v>
      </c>
      <c r="G8" s="287">
        <f>SUMIFS('Sunrise in Chandler - Input'!H:H,'Sunrise in Chandler - Input'!$AH:$AH,'Sunrise in Chandler - CRES'!$A8)/$P$1</f>
        <v>0</v>
      </c>
      <c r="H8" s="286">
        <f>SUMIFS('Sunrise in Chandler - Input'!I:I,'Sunrise in Chandler - Input'!$AH:$AH,'Sunrise in Chandler - CRES'!$A8)/$P$1</f>
        <v>0</v>
      </c>
      <c r="I8" s="287">
        <f>SUMIFS('Sunrise in Chandler - Input'!J:J,'Sunrise in Chandler - Input'!$AH:$AH,'Sunrise in Chandler - CRES'!$A8)/$P$1</f>
        <v>0</v>
      </c>
      <c r="J8" s="286">
        <f>SUMIFS('Sunrise in Chandler - Input'!K:K,'Sunrise in Chandler - Input'!$AH:$AH,'Sunrise in Chandler - CRES'!$A8)/$P$1</f>
        <v>0</v>
      </c>
      <c r="K8" s="287">
        <f>SUMIFS('Sunrise in Chandler - Input'!L:L,'Sunrise in Chandler - Input'!$AH:$AH,'Sunrise in Chandler - CRES'!$A8)/$P$1</f>
        <v>-1.12557</v>
      </c>
      <c r="L8" s="286">
        <f>SUMIFS('Sunrise in Chandler - Input'!M:M,'Sunrise in Chandler - Input'!$AH:$AH,'Sunrise in Chandler - CRES'!$A8)/$P$1</f>
        <v>-1.3559700000000001</v>
      </c>
      <c r="M8" s="287">
        <f>SUMIFS('Sunrise in Chandler - Input'!N:N,'Sunrise in Chandler - Input'!$AH:$AH,'Sunrise in Chandler - CRES'!$A8)/$P$1</f>
        <v>-0.28332999999999997</v>
      </c>
      <c r="N8" s="271">
        <f t="shared" si="0"/>
        <v>-2.7648699999999997</v>
      </c>
    </row>
    <row r="9" spans="1:19">
      <c r="A9" s="296" t="s">
        <v>79</v>
      </c>
      <c r="B9" s="286">
        <f>SUMIFS('Sunrise in Chandler - Input'!C:C,'Sunrise in Chandler - Input'!$AH:$AH,'Sunrise in Chandler - CRES'!$A9)/$P$1</f>
        <v>0</v>
      </c>
      <c r="C9" s="287">
        <f>SUMIFS('Sunrise in Chandler - Input'!D:D,'Sunrise in Chandler - Input'!$AH:$AH,'Sunrise in Chandler - CRES'!$A9)/$P$1</f>
        <v>0</v>
      </c>
      <c r="D9" s="286">
        <f>SUMIFS('Sunrise in Chandler - Input'!E:E,'Sunrise in Chandler - Input'!$AH:$AH,'Sunrise in Chandler - CRES'!$A9)/$P$1</f>
        <v>0</v>
      </c>
      <c r="E9" s="287">
        <f>SUMIFS('Sunrise in Chandler - Input'!F:F,'Sunrise in Chandler - Input'!$AH:$AH,'Sunrise in Chandler - CRES'!$A9)/$P$1</f>
        <v>0</v>
      </c>
      <c r="F9" s="286">
        <f>SUMIFS('Sunrise in Chandler - Input'!G:G,'Sunrise in Chandler - Input'!$AH:$AH,'Sunrise in Chandler - CRES'!$A9)/$P$1</f>
        <v>0</v>
      </c>
      <c r="G9" s="287">
        <f>SUMIFS('Sunrise in Chandler - Input'!H:H,'Sunrise in Chandler - Input'!$AH:$AH,'Sunrise in Chandler - CRES'!$A9)/$P$1</f>
        <v>0</v>
      </c>
      <c r="H9" s="286">
        <f>SUMIFS('Sunrise in Chandler - Input'!I:I,'Sunrise in Chandler - Input'!$AH:$AH,'Sunrise in Chandler - CRES'!$A9)/$P$1</f>
        <v>0</v>
      </c>
      <c r="I9" s="287">
        <f>SUMIFS('Sunrise in Chandler - Input'!J:J,'Sunrise in Chandler - Input'!$AH:$AH,'Sunrise in Chandler - CRES'!$A9)/$P$1</f>
        <v>0</v>
      </c>
      <c r="J9" s="286">
        <f>SUMIFS('Sunrise in Chandler - Input'!K:K,'Sunrise in Chandler - Input'!$AH:$AH,'Sunrise in Chandler - CRES'!$A9)/$P$1</f>
        <v>0</v>
      </c>
      <c r="K9" s="287">
        <f>SUMIFS('Sunrise in Chandler - Input'!L:L,'Sunrise in Chandler - Input'!$AH:$AH,'Sunrise in Chandler - CRES'!$A9)/$P$1</f>
        <v>0</v>
      </c>
      <c r="L9" s="286">
        <f>SUMIFS('Sunrise in Chandler - Input'!M:M,'Sunrise in Chandler - Input'!$AH:$AH,'Sunrise in Chandler - CRES'!$A9)/$P$1</f>
        <v>0</v>
      </c>
      <c r="M9" s="287">
        <f>SUMIFS('Sunrise in Chandler - Input'!N:N,'Sunrise in Chandler - Input'!$AH:$AH,'Sunrise in Chandler - CRES'!$A9)/$P$1</f>
        <v>0</v>
      </c>
      <c r="N9" s="271">
        <f t="shared" si="0"/>
        <v>0</v>
      </c>
    </row>
    <row r="10" spans="1:19">
      <c r="A10" s="296" t="s">
        <v>36</v>
      </c>
      <c r="B10" s="286">
        <f>SUMIFS('Sunrise in Chandler - Input'!C:C,'Sunrise in Chandler - Input'!$AH:$AH,'Sunrise in Chandler - CRES'!$A10)/$P$1</f>
        <v>0</v>
      </c>
      <c r="C10" s="287">
        <f>SUMIFS('Sunrise in Chandler - Input'!D:D,'Sunrise in Chandler - Input'!$AH:$AH,'Sunrise in Chandler - CRES'!$A10)/$P$1</f>
        <v>0</v>
      </c>
      <c r="D10" s="286">
        <f>SUMIFS('Sunrise in Chandler - Input'!E:E,'Sunrise in Chandler - Input'!$AH:$AH,'Sunrise in Chandler - CRES'!$A10)/$P$1</f>
        <v>0</v>
      </c>
      <c r="E10" s="287">
        <f>SUMIFS('Sunrise in Chandler - Input'!F:F,'Sunrise in Chandler - Input'!$AH:$AH,'Sunrise in Chandler - CRES'!$A10)/$P$1</f>
        <v>0</v>
      </c>
      <c r="F10" s="286">
        <f>SUMIFS('Sunrise in Chandler - Input'!G:G,'Sunrise in Chandler - Input'!$AH:$AH,'Sunrise in Chandler - CRES'!$A10)/$P$1</f>
        <v>0</v>
      </c>
      <c r="G10" s="287">
        <f>SUMIFS('Sunrise in Chandler - Input'!H:H,'Sunrise in Chandler - Input'!$AH:$AH,'Sunrise in Chandler - CRES'!$A10)/$P$1</f>
        <v>0</v>
      </c>
      <c r="H10" s="286">
        <f>SUMIFS('Sunrise in Chandler - Input'!I:I,'Sunrise in Chandler - Input'!$AH:$AH,'Sunrise in Chandler - CRES'!$A10)/$P$1</f>
        <v>0</v>
      </c>
      <c r="I10" s="287">
        <f>SUMIFS('Sunrise in Chandler - Input'!J:J,'Sunrise in Chandler - Input'!$AH:$AH,'Sunrise in Chandler - CRES'!$A10)/$P$1</f>
        <v>0</v>
      </c>
      <c r="J10" s="286">
        <f>SUMIFS('Sunrise in Chandler - Input'!K:K,'Sunrise in Chandler - Input'!$AH:$AH,'Sunrise in Chandler - CRES'!$A10)/$P$1</f>
        <v>0</v>
      </c>
      <c r="K10" s="287">
        <f>SUMIFS('Sunrise in Chandler - Input'!L:L,'Sunrise in Chandler - Input'!$AH:$AH,'Sunrise in Chandler - CRES'!$A10)/$P$1</f>
        <v>4.0662600000000007</v>
      </c>
      <c r="L10" s="286">
        <f>SUMIFS('Sunrise in Chandler - Input'!M:M,'Sunrise in Chandler - Input'!$AH:$AH,'Sunrise in Chandler - CRES'!$A10)/$P$1</f>
        <v>4.0411299999999999</v>
      </c>
      <c r="M10" s="287">
        <f>SUMIFS('Sunrise in Chandler - Input'!N:N,'Sunrise in Chandler - Input'!$AH:$AH,'Sunrise in Chandler - CRES'!$A10)/$P$1</f>
        <v>4.0566700000000004</v>
      </c>
      <c r="N10" s="271">
        <f t="shared" si="0"/>
        <v>12.164060000000001</v>
      </c>
    </row>
    <row r="11" spans="1:19" ht="15" thickBot="1">
      <c r="A11" s="3" t="s">
        <v>31</v>
      </c>
      <c r="B11" s="82">
        <f>SUMIFS('Sunrise in Chandler - Input'!C:C,'Sunrise in Chandler - Input'!$AH:$AH,'Sunrise in Chandler - CRES'!$A11)/$P$1</f>
        <v>0</v>
      </c>
      <c r="C11" s="83">
        <f>SUMIFS('Sunrise in Chandler - Input'!D:D,'Sunrise in Chandler - Input'!$AH:$AH,'Sunrise in Chandler - CRES'!$A11)/$P$1</f>
        <v>0</v>
      </c>
      <c r="D11" s="82">
        <f>SUMIFS('Sunrise in Chandler - Input'!E:E,'Sunrise in Chandler - Input'!$AH:$AH,'Sunrise in Chandler - CRES'!$A11)/$P$1</f>
        <v>0</v>
      </c>
      <c r="E11" s="83">
        <f>SUMIFS('Sunrise in Chandler - Input'!F:F,'Sunrise in Chandler - Input'!$AH:$AH,'Sunrise in Chandler - CRES'!$A11)/$P$1</f>
        <v>0</v>
      </c>
      <c r="F11" s="82">
        <f>SUMIFS('Sunrise in Chandler - Input'!G:G,'Sunrise in Chandler - Input'!$AH:$AH,'Sunrise in Chandler - CRES'!$A11)/$P$1</f>
        <v>0</v>
      </c>
      <c r="G11" s="83">
        <f>SUMIFS('Sunrise in Chandler - Input'!H:H,'Sunrise in Chandler - Input'!$AH:$AH,'Sunrise in Chandler - CRES'!$A11)/$P$1</f>
        <v>0</v>
      </c>
      <c r="H11" s="82">
        <f>SUMIFS('Sunrise in Chandler - Input'!I:I,'Sunrise in Chandler - Input'!$AH:$AH,'Sunrise in Chandler - CRES'!$A11)/$P$1</f>
        <v>0</v>
      </c>
      <c r="I11" s="83">
        <f>SUMIFS('Sunrise in Chandler - Input'!J:J,'Sunrise in Chandler - Input'!$AH:$AH,'Sunrise in Chandler - CRES'!$A11)/$P$1</f>
        <v>0</v>
      </c>
      <c r="J11" s="82">
        <f>SUMIFS('Sunrise in Chandler - Input'!K:K,'Sunrise in Chandler - Input'!$AH:$AH,'Sunrise in Chandler - CRES'!$A11)/$P$1</f>
        <v>0</v>
      </c>
      <c r="K11" s="83">
        <f>SUMIFS('Sunrise in Chandler - Input'!L:L,'Sunrise in Chandler - Input'!$AH:$AH,'Sunrise in Chandler - CRES'!$A11)/$P$1</f>
        <v>16.733650000000001</v>
      </c>
      <c r="L11" s="82">
        <f>SUMIFS('Sunrise in Chandler - Input'!M:M,'Sunrise in Chandler - Input'!$AH:$AH,'Sunrise in Chandler - CRES'!$A11)/$P$1</f>
        <v>15.16743</v>
      </c>
      <c r="M11" s="83">
        <f>SUMIFS('Sunrise in Chandler - Input'!N:N,'Sunrise in Chandler - Input'!$AH:$AH,'Sunrise in Chandler - CRES'!$A11)/$P$1</f>
        <v>14.759379999999998</v>
      </c>
      <c r="N11" s="272">
        <f t="shared" si="0"/>
        <v>46.66046</v>
      </c>
    </row>
    <row r="12" spans="1:19" ht="15.5" thickTop="1" thickBot="1">
      <c r="A12" s="84" t="s">
        <v>78</v>
      </c>
      <c r="B12" s="52">
        <f>SUM(B4:B11)</f>
        <v>0</v>
      </c>
      <c r="C12" s="53">
        <f t="shared" ref="C12:M12" si="2">SUM(C4:C11)</f>
        <v>0</v>
      </c>
      <c r="D12" s="52">
        <f t="shared" si="2"/>
        <v>0</v>
      </c>
      <c r="E12" s="53">
        <f t="shared" si="2"/>
        <v>0</v>
      </c>
      <c r="F12" s="52">
        <f t="shared" si="2"/>
        <v>0</v>
      </c>
      <c r="G12" s="53">
        <f t="shared" si="2"/>
        <v>0</v>
      </c>
      <c r="H12" s="52">
        <f t="shared" si="2"/>
        <v>0</v>
      </c>
      <c r="I12" s="53">
        <f t="shared" si="2"/>
        <v>0</v>
      </c>
      <c r="J12" s="52">
        <f t="shared" si="2"/>
        <v>0</v>
      </c>
      <c r="K12" s="53">
        <f t="shared" si="2"/>
        <v>328.04575000000006</v>
      </c>
      <c r="L12" s="52">
        <f t="shared" si="2"/>
        <v>281.5972900000001</v>
      </c>
      <c r="M12" s="53">
        <f t="shared" si="2"/>
        <v>283.43648000000002</v>
      </c>
      <c r="N12" s="85">
        <f t="shared" si="0"/>
        <v>893.07952000000023</v>
      </c>
    </row>
    <row r="13" spans="1:19" ht="15.5" thickTop="1" thickBot="1">
      <c r="A13" s="4" t="s">
        <v>1040</v>
      </c>
      <c r="B13" s="86"/>
      <c r="C13" s="87"/>
      <c r="D13" s="86"/>
      <c r="E13" s="87"/>
      <c r="F13" s="86"/>
      <c r="G13" s="87"/>
      <c r="H13" s="86"/>
      <c r="I13" s="87"/>
      <c r="J13" s="86"/>
      <c r="K13" s="87"/>
      <c r="L13" s="86"/>
      <c r="M13" s="87"/>
      <c r="N13" s="88">
        <f t="shared" si="0"/>
        <v>0</v>
      </c>
    </row>
    <row r="14" spans="1:19" ht="15.5" thickTop="1" thickBot="1">
      <c r="A14" s="84" t="s">
        <v>81</v>
      </c>
      <c r="B14" s="52">
        <f>SUM(B12:B13)</f>
        <v>0</v>
      </c>
      <c r="C14" s="53">
        <f t="shared" ref="C14:M14" si="3">SUM(C12:C13)</f>
        <v>0</v>
      </c>
      <c r="D14" s="52">
        <f t="shared" si="3"/>
        <v>0</v>
      </c>
      <c r="E14" s="53">
        <f t="shared" si="3"/>
        <v>0</v>
      </c>
      <c r="F14" s="52">
        <f t="shared" si="3"/>
        <v>0</v>
      </c>
      <c r="G14" s="53">
        <f t="shared" si="3"/>
        <v>0</v>
      </c>
      <c r="H14" s="52">
        <f t="shared" si="3"/>
        <v>0</v>
      </c>
      <c r="I14" s="53">
        <f t="shared" si="3"/>
        <v>0</v>
      </c>
      <c r="J14" s="52">
        <f t="shared" si="3"/>
        <v>0</v>
      </c>
      <c r="K14" s="89">
        <f t="shared" si="3"/>
        <v>328.04575000000006</v>
      </c>
      <c r="L14" s="90">
        <f t="shared" si="3"/>
        <v>281.5972900000001</v>
      </c>
      <c r="M14" s="89">
        <f t="shared" si="3"/>
        <v>283.43648000000002</v>
      </c>
      <c r="N14" s="85">
        <f t="shared" si="0"/>
        <v>893.07952000000023</v>
      </c>
      <c r="O14" s="122"/>
      <c r="P14" s="121">
        <f>M14*1000</f>
        <v>283436.48000000004</v>
      </c>
      <c r="Q14" s="15">
        <f>M14*P1</f>
        <v>283436.48000000004</v>
      </c>
      <c r="R14" s="19">
        <f>'Sunrise in Chandler - Input'!N126</f>
        <v>283436.48000000004</v>
      </c>
      <c r="S14" s="15">
        <f>R14-Q14</f>
        <v>0</v>
      </c>
    </row>
    <row r="15" spans="1:19" ht="15" thickTop="1">
      <c r="A15" s="91"/>
      <c r="B15" s="54"/>
      <c r="C15" s="55"/>
      <c r="D15" s="54"/>
      <c r="E15" s="55"/>
      <c r="F15" s="54"/>
      <c r="G15" s="55"/>
      <c r="H15" s="54"/>
      <c r="I15" s="55"/>
      <c r="J15" s="54"/>
      <c r="K15" s="55"/>
      <c r="L15" s="54"/>
      <c r="M15" s="55"/>
      <c r="N15" s="55"/>
    </row>
    <row r="16" spans="1:19" ht="15" thickBot="1">
      <c r="A16" s="55"/>
      <c r="B16" s="78" t="str">
        <f>B1</f>
        <v>Dec 2023</v>
      </c>
      <c r="C16" s="79" t="str">
        <f t="shared" ref="C16:M16" si="4">C1</f>
        <v>Jan 2024</v>
      </c>
      <c r="D16" s="78" t="str">
        <f t="shared" si="4"/>
        <v>Feb 2024</v>
      </c>
      <c r="E16" s="79" t="str">
        <f t="shared" si="4"/>
        <v>Mar 2024</v>
      </c>
      <c r="F16" s="78" t="str">
        <f t="shared" si="4"/>
        <v>Apr 2024</v>
      </c>
      <c r="G16" s="79" t="str">
        <f t="shared" si="4"/>
        <v>May 2024</v>
      </c>
      <c r="H16" s="78" t="str">
        <f t="shared" si="4"/>
        <v>Jun 2024</v>
      </c>
      <c r="I16" s="79" t="str">
        <f t="shared" si="4"/>
        <v>Jul 2024</v>
      </c>
      <c r="J16" s="78" t="str">
        <f t="shared" si="4"/>
        <v>Aug 2024</v>
      </c>
      <c r="K16" s="79" t="str">
        <f t="shared" si="4"/>
        <v>Sep 2024</v>
      </c>
      <c r="L16" s="78" t="str">
        <f t="shared" si="4"/>
        <v>Oct 2024</v>
      </c>
      <c r="M16" s="79" t="str">
        <f t="shared" si="4"/>
        <v>Nov 2024</v>
      </c>
      <c r="N16" s="80" t="s">
        <v>76</v>
      </c>
      <c r="P16" s="6">
        <f>-1000</f>
        <v>-1000</v>
      </c>
    </row>
    <row r="17" spans="1:19" ht="15" thickTop="1">
      <c r="A17" s="296" t="s">
        <v>43</v>
      </c>
      <c r="B17" s="286">
        <f>SUMIFS('Sunrise in Chandler - Input'!C:C,'Sunrise in Chandler - Input'!$AH:$AH,'Sunrise in Chandler - CRES'!$A17)/$P$16</f>
        <v>0</v>
      </c>
      <c r="C17" s="287">
        <f>SUMIFS('Sunrise in Chandler - Input'!D:D,'Sunrise in Chandler - Input'!$AH:$AH,'Sunrise in Chandler - CRES'!$A17)/$P$16</f>
        <v>0</v>
      </c>
      <c r="D17" s="286">
        <f>SUMIFS('Sunrise in Chandler - Input'!E:E,'Sunrise in Chandler - Input'!$AH:$AH,'Sunrise in Chandler - CRES'!$A17)/$P$16</f>
        <v>0</v>
      </c>
      <c r="E17" s="287">
        <f>SUMIFS('Sunrise in Chandler - Input'!F:F,'Sunrise in Chandler - Input'!$AH:$AH,'Sunrise in Chandler - CRES'!$A17)/$P$16</f>
        <v>0</v>
      </c>
      <c r="F17" s="286">
        <f>SUMIFS('Sunrise in Chandler - Input'!G:G,'Sunrise in Chandler - Input'!$AH:$AH,'Sunrise in Chandler - CRES'!$A17)/$P$16</f>
        <v>0</v>
      </c>
      <c r="G17" s="287">
        <f>SUMIFS('Sunrise in Chandler - Input'!H:H,'Sunrise in Chandler - Input'!$AH:$AH,'Sunrise in Chandler - CRES'!$A17)/$P$16</f>
        <v>0</v>
      </c>
      <c r="H17" s="286">
        <f>SUMIFS('Sunrise in Chandler - Input'!I:I,'Sunrise in Chandler - Input'!$AH:$AH,'Sunrise in Chandler - CRES'!$A17)/$P$16</f>
        <v>0</v>
      </c>
      <c r="I17" s="287">
        <f>SUMIFS('Sunrise in Chandler - Input'!J:J,'Sunrise in Chandler - Input'!$AH:$AH,'Sunrise in Chandler - CRES'!$A17)/$P$16</f>
        <v>0</v>
      </c>
      <c r="J17" s="286">
        <f>SUMIFS('Sunrise in Chandler - Input'!K:K,'Sunrise in Chandler - Input'!$AH:$AH,'Sunrise in Chandler - CRES'!$A17)/$P$16</f>
        <v>0</v>
      </c>
      <c r="K17" s="287">
        <f>SUMIFS('Sunrise in Chandler - Input'!L:L,'Sunrise in Chandler - Input'!$AH:$AH,'Sunrise in Chandler - CRES'!$A17)/$P$16</f>
        <v>-4.9773199999999997</v>
      </c>
      <c r="L17" s="286">
        <f>SUMIFS('Sunrise in Chandler - Input'!M:M,'Sunrise in Chandler - Input'!$AH:$AH,'Sunrise in Chandler - CRES'!$A17)/$P$16</f>
        <v>-3.1389399999999998</v>
      </c>
      <c r="M17" s="287">
        <f>SUMIFS('Sunrise in Chandler - Input'!N:N,'Sunrise in Chandler - Input'!$AH:$AH,'Sunrise in Chandler - CRES'!$A17)/$P$16</f>
        <v>-4.5423199999999984</v>
      </c>
      <c r="N17" s="81">
        <f>SUM(B17:M17)</f>
        <v>-12.658579999999999</v>
      </c>
    </row>
    <row r="18" spans="1:19">
      <c r="A18" s="296" t="s">
        <v>51</v>
      </c>
      <c r="B18" s="286">
        <f>SUMIFS('Sunrise in Chandler - Input'!C:C,'Sunrise in Chandler - Input'!$AH:$AH,'Sunrise in Chandler - CRES'!$A18)/$P$16</f>
        <v>0</v>
      </c>
      <c r="C18" s="287">
        <f>SUMIFS('Sunrise in Chandler - Input'!D:D,'Sunrise in Chandler - Input'!$AH:$AH,'Sunrise in Chandler - CRES'!$A18)/$P$16</f>
        <v>0</v>
      </c>
      <c r="D18" s="286">
        <f>SUMIFS('Sunrise in Chandler - Input'!E:E,'Sunrise in Chandler - Input'!$AH:$AH,'Sunrise in Chandler - CRES'!$A18)/$P$16</f>
        <v>0</v>
      </c>
      <c r="E18" s="287">
        <f>SUMIFS('Sunrise in Chandler - Input'!F:F,'Sunrise in Chandler - Input'!$AH:$AH,'Sunrise in Chandler - CRES'!$A18)/$P$16</f>
        <v>0</v>
      </c>
      <c r="F18" s="286">
        <f>SUMIFS('Sunrise in Chandler - Input'!G:G,'Sunrise in Chandler - Input'!$AH:$AH,'Sunrise in Chandler - CRES'!$A18)/$P$16</f>
        <v>0</v>
      </c>
      <c r="G18" s="287">
        <f>SUMIFS('Sunrise in Chandler - Input'!H:H,'Sunrise in Chandler - Input'!$AH:$AH,'Sunrise in Chandler - CRES'!$A18)/$P$16</f>
        <v>0</v>
      </c>
      <c r="H18" s="286">
        <f>SUMIFS('Sunrise in Chandler - Input'!I:I,'Sunrise in Chandler - Input'!$AH:$AH,'Sunrise in Chandler - CRES'!$A18)/$P$16</f>
        <v>0</v>
      </c>
      <c r="I18" s="287">
        <f>SUMIFS('Sunrise in Chandler - Input'!J:J,'Sunrise in Chandler - Input'!$AH:$AH,'Sunrise in Chandler - CRES'!$A18)/$P$16</f>
        <v>0</v>
      </c>
      <c r="J18" s="286">
        <f>SUMIFS('Sunrise in Chandler - Input'!K:K,'Sunrise in Chandler - Input'!$AH:$AH,'Sunrise in Chandler - CRES'!$A18)/$P$16</f>
        <v>0</v>
      </c>
      <c r="K18" s="287">
        <f>SUMIFS('Sunrise in Chandler - Input'!L:L,'Sunrise in Chandler - Input'!$AH:$AH,'Sunrise in Chandler - CRES'!$A18)/$P$16</f>
        <v>-9.0212599999999998</v>
      </c>
      <c r="L18" s="286">
        <f>SUMIFS('Sunrise in Chandler - Input'!M:M,'Sunrise in Chandler - Input'!$AH:$AH,'Sunrise in Chandler - CRES'!$A18)/$P$16</f>
        <v>-6.7646300000000004</v>
      </c>
      <c r="M18" s="287">
        <f>SUMIFS('Sunrise in Chandler - Input'!N:N,'Sunrise in Chandler - Input'!$AH:$AH,'Sunrise in Chandler - CRES'!$A18)/$P$16</f>
        <v>-3.7525399999999998</v>
      </c>
      <c r="N18" s="271">
        <f t="shared" ref="N18:N32" si="5">SUM(B18:M18)</f>
        <v>-19.538429999999998</v>
      </c>
    </row>
    <row r="19" spans="1:19">
      <c r="A19" s="296" t="s">
        <v>40</v>
      </c>
      <c r="B19" s="286">
        <f>SUMIFS('Sunrise in Chandler - Input'!C:C,'Sunrise in Chandler - Input'!$AH:$AH,'Sunrise in Chandler - CRES'!$A19)/$P$16</f>
        <v>0</v>
      </c>
      <c r="C19" s="287">
        <f>SUMIFS('Sunrise in Chandler - Input'!D:D,'Sunrise in Chandler - Input'!$AH:$AH,'Sunrise in Chandler - CRES'!$A19)/$P$16</f>
        <v>0</v>
      </c>
      <c r="D19" s="286">
        <f>SUMIFS('Sunrise in Chandler - Input'!E:E,'Sunrise in Chandler - Input'!$AH:$AH,'Sunrise in Chandler - CRES'!$A19)/$P$16</f>
        <v>0</v>
      </c>
      <c r="E19" s="287">
        <f>SUMIFS('Sunrise in Chandler - Input'!F:F,'Sunrise in Chandler - Input'!$AH:$AH,'Sunrise in Chandler - CRES'!$A19)/$P$16</f>
        <v>0</v>
      </c>
      <c r="F19" s="286">
        <f>SUMIFS('Sunrise in Chandler - Input'!G:G,'Sunrise in Chandler - Input'!$AH:$AH,'Sunrise in Chandler - CRES'!$A19)/$P$16</f>
        <v>0</v>
      </c>
      <c r="G19" s="287">
        <f>SUMIFS('Sunrise in Chandler - Input'!H:H,'Sunrise in Chandler - Input'!$AH:$AH,'Sunrise in Chandler - CRES'!$A19)/$P$16</f>
        <v>0</v>
      </c>
      <c r="H19" s="286">
        <f>SUMIFS('Sunrise in Chandler - Input'!I:I,'Sunrise in Chandler - Input'!$AH:$AH,'Sunrise in Chandler - CRES'!$A19)/$P$16</f>
        <v>0</v>
      </c>
      <c r="I19" s="287">
        <f>SUMIFS('Sunrise in Chandler - Input'!J:J,'Sunrise in Chandler - Input'!$AH:$AH,'Sunrise in Chandler - CRES'!$A19)/$P$16</f>
        <v>0</v>
      </c>
      <c r="J19" s="286">
        <f>SUMIFS('Sunrise in Chandler - Input'!K:K,'Sunrise in Chandler - Input'!$AH:$AH,'Sunrise in Chandler - CRES'!$A19)/$P$16</f>
        <v>0</v>
      </c>
      <c r="K19" s="287">
        <f>SUMIFS('Sunrise in Chandler - Input'!L:L,'Sunrise in Chandler - Input'!$AH:$AH,'Sunrise in Chandler - CRES'!$A19)/$P$16</f>
        <v>-24.870720000000006</v>
      </c>
      <c r="L19" s="286">
        <f>SUMIFS('Sunrise in Chandler - Input'!M:M,'Sunrise in Chandler - Input'!$AH:$AH,'Sunrise in Chandler - CRES'!$A19)/$P$16</f>
        <v>-26.107250000000001</v>
      </c>
      <c r="M19" s="287">
        <f>SUMIFS('Sunrise in Chandler - Input'!N:N,'Sunrise in Chandler - Input'!$AH:$AH,'Sunrise in Chandler - CRES'!$A19)/$P$16</f>
        <v>-16.038629999999998</v>
      </c>
      <c r="N19" s="271">
        <f t="shared" si="5"/>
        <v>-67.016600000000011</v>
      </c>
    </row>
    <row r="20" spans="1:19">
      <c r="A20" s="296" t="s">
        <v>64</v>
      </c>
      <c r="B20" s="286">
        <f>SUMIFS('Sunrise in Chandler - Input'!C:C,'Sunrise in Chandler - Input'!$AH:$AH,'Sunrise in Chandler - CRES'!$A20)/$P$16</f>
        <v>0</v>
      </c>
      <c r="C20" s="287">
        <f>SUMIFS('Sunrise in Chandler - Input'!D:D,'Sunrise in Chandler - Input'!$AH:$AH,'Sunrise in Chandler - CRES'!$A20)/$P$16</f>
        <v>0</v>
      </c>
      <c r="D20" s="286">
        <f>SUMIFS('Sunrise in Chandler - Input'!E:E,'Sunrise in Chandler - Input'!$AH:$AH,'Sunrise in Chandler - CRES'!$A20)/$P$16</f>
        <v>0</v>
      </c>
      <c r="E20" s="287">
        <f>SUMIFS('Sunrise in Chandler - Input'!F:F,'Sunrise in Chandler - Input'!$AH:$AH,'Sunrise in Chandler - CRES'!$A20)/$P$16</f>
        <v>0</v>
      </c>
      <c r="F20" s="286">
        <f>SUMIFS('Sunrise in Chandler - Input'!G:G,'Sunrise in Chandler - Input'!$AH:$AH,'Sunrise in Chandler - CRES'!$A20)/$P$16</f>
        <v>0</v>
      </c>
      <c r="G20" s="287">
        <f>SUMIFS('Sunrise in Chandler - Input'!H:H,'Sunrise in Chandler - Input'!$AH:$AH,'Sunrise in Chandler - CRES'!$A20)/$P$16</f>
        <v>0</v>
      </c>
      <c r="H20" s="286">
        <f>SUMIFS('Sunrise in Chandler - Input'!I:I,'Sunrise in Chandler - Input'!$AH:$AH,'Sunrise in Chandler - CRES'!$A20)/$P$16</f>
        <v>0</v>
      </c>
      <c r="I20" s="287">
        <f>SUMIFS('Sunrise in Chandler - Input'!J:J,'Sunrise in Chandler - Input'!$AH:$AH,'Sunrise in Chandler - CRES'!$A20)/$P$16</f>
        <v>0</v>
      </c>
      <c r="J20" s="286">
        <f>SUMIFS('Sunrise in Chandler - Input'!K:K,'Sunrise in Chandler - Input'!$AH:$AH,'Sunrise in Chandler - CRES'!$A20)/$P$16</f>
        <v>0</v>
      </c>
      <c r="K20" s="287">
        <f>SUMIFS('Sunrise in Chandler - Input'!L:L,'Sunrise in Chandler - Input'!$AH:$AH,'Sunrise in Chandler - CRES'!$A20)/$P$16</f>
        <v>-4.8014200000000002</v>
      </c>
      <c r="L20" s="286">
        <f>SUMIFS('Sunrise in Chandler - Input'!M:M,'Sunrise in Chandler - Input'!$AH:$AH,'Sunrise in Chandler - CRES'!$A20)/$P$16</f>
        <v>-4.8014200000000002</v>
      </c>
      <c r="M20" s="287">
        <f>SUMIFS('Sunrise in Chandler - Input'!N:N,'Sunrise in Chandler - Input'!$AH:$AH,'Sunrise in Chandler - CRES'!$A20)/$P$16</f>
        <v>-4.8014200000000002</v>
      </c>
      <c r="N20" s="271">
        <f t="shared" si="5"/>
        <v>-14.404260000000001</v>
      </c>
    </row>
    <row r="21" spans="1:19">
      <c r="A21" s="296" t="s">
        <v>66</v>
      </c>
      <c r="B21" s="286">
        <f>SUMIFS('Sunrise in Chandler - Input'!C:C,'Sunrise in Chandler - Input'!$AH:$AH,'Sunrise in Chandler - CRES'!$A21)/$P$16</f>
        <v>0</v>
      </c>
      <c r="C21" s="287">
        <f>SUMIFS('Sunrise in Chandler - Input'!D:D,'Sunrise in Chandler - Input'!$AH:$AH,'Sunrise in Chandler - CRES'!$A21)/$P$16</f>
        <v>0</v>
      </c>
      <c r="D21" s="286">
        <f>SUMIFS('Sunrise in Chandler - Input'!E:E,'Sunrise in Chandler - Input'!$AH:$AH,'Sunrise in Chandler - CRES'!$A21)/$P$16</f>
        <v>0</v>
      </c>
      <c r="E21" s="287">
        <f>SUMIFS('Sunrise in Chandler - Input'!F:F,'Sunrise in Chandler - Input'!$AH:$AH,'Sunrise in Chandler - CRES'!$A21)/$P$16</f>
        <v>0</v>
      </c>
      <c r="F21" s="286">
        <f>SUMIFS('Sunrise in Chandler - Input'!G:G,'Sunrise in Chandler - Input'!$AH:$AH,'Sunrise in Chandler - CRES'!$A21)/$P$16</f>
        <v>0</v>
      </c>
      <c r="G21" s="287">
        <f>SUMIFS('Sunrise in Chandler - Input'!H:H,'Sunrise in Chandler - Input'!$AH:$AH,'Sunrise in Chandler - CRES'!$A21)/$P$16</f>
        <v>0</v>
      </c>
      <c r="H21" s="286">
        <f>SUMIFS('Sunrise in Chandler - Input'!I:I,'Sunrise in Chandler - Input'!$AH:$AH,'Sunrise in Chandler - CRES'!$A21)/$P$16</f>
        <v>0</v>
      </c>
      <c r="I21" s="287">
        <f>SUMIFS('Sunrise in Chandler - Input'!J:J,'Sunrise in Chandler - Input'!$AH:$AH,'Sunrise in Chandler - CRES'!$A21)/$P$16</f>
        <v>0</v>
      </c>
      <c r="J21" s="286">
        <f>SUMIFS('Sunrise in Chandler - Input'!K:K,'Sunrise in Chandler - Input'!$AH:$AH,'Sunrise in Chandler - CRES'!$A21)/$P$16</f>
        <v>0</v>
      </c>
      <c r="K21" s="287">
        <f>SUMIFS('Sunrise in Chandler - Input'!L:L,'Sunrise in Chandler - Input'!$AH:$AH,'Sunrise in Chandler - CRES'!$A21)/$P$16</f>
        <v>0</v>
      </c>
      <c r="L21" s="286">
        <f>SUMIFS('Sunrise in Chandler - Input'!M:M,'Sunrise in Chandler - Input'!$AH:$AH,'Sunrise in Chandler - CRES'!$A21)/$P$16</f>
        <v>0.72515999999999992</v>
      </c>
      <c r="M21" s="287">
        <f>SUMIFS('Sunrise in Chandler - Input'!N:N,'Sunrise in Chandler - Input'!$AH:$AH,'Sunrise in Chandler - CRES'!$A21)/$P$16</f>
        <v>-9.6532</v>
      </c>
      <c r="N21" s="271">
        <f t="shared" si="5"/>
        <v>-8.9280399999999993</v>
      </c>
    </row>
    <row r="22" spans="1:19">
      <c r="A22" s="296" t="s">
        <v>42</v>
      </c>
      <c r="B22" s="286">
        <f>SUMIFS('Sunrise in Chandler - Input'!C:C,'Sunrise in Chandler - Input'!$AH:$AH,'Sunrise in Chandler - CRES'!$A22)/$P$16</f>
        <v>0</v>
      </c>
      <c r="C22" s="287">
        <f>SUMIFS('Sunrise in Chandler - Input'!D:D,'Sunrise in Chandler - Input'!$AH:$AH,'Sunrise in Chandler - CRES'!$A22)/$P$16</f>
        <v>0</v>
      </c>
      <c r="D22" s="286">
        <f>SUMIFS('Sunrise in Chandler - Input'!E:E,'Sunrise in Chandler - Input'!$AH:$AH,'Sunrise in Chandler - CRES'!$A22)/$P$16</f>
        <v>0</v>
      </c>
      <c r="E22" s="287">
        <f>SUMIFS('Sunrise in Chandler - Input'!F:F,'Sunrise in Chandler - Input'!$AH:$AH,'Sunrise in Chandler - CRES'!$A22)/$P$16</f>
        <v>0</v>
      </c>
      <c r="F22" s="286">
        <f>SUMIFS('Sunrise in Chandler - Input'!G:G,'Sunrise in Chandler - Input'!$AH:$AH,'Sunrise in Chandler - CRES'!$A22)/$P$16</f>
        <v>0</v>
      </c>
      <c r="G22" s="287">
        <f>SUMIFS('Sunrise in Chandler - Input'!H:H,'Sunrise in Chandler - Input'!$AH:$AH,'Sunrise in Chandler - CRES'!$A22)/$P$16</f>
        <v>0</v>
      </c>
      <c r="H22" s="286">
        <f>SUMIFS('Sunrise in Chandler - Input'!I:I,'Sunrise in Chandler - Input'!$AH:$AH,'Sunrise in Chandler - CRES'!$A22)/$P$16</f>
        <v>0</v>
      </c>
      <c r="I22" s="287">
        <f>SUMIFS('Sunrise in Chandler - Input'!J:J,'Sunrise in Chandler - Input'!$AH:$AH,'Sunrise in Chandler - CRES'!$A22)/$P$16</f>
        <v>0</v>
      </c>
      <c r="J22" s="286">
        <f>SUMIFS('Sunrise in Chandler - Input'!K:K,'Sunrise in Chandler - Input'!$AH:$AH,'Sunrise in Chandler - CRES'!$A22)/$P$16</f>
        <v>0</v>
      </c>
      <c r="K22" s="287">
        <f>SUMIFS('Sunrise in Chandler - Input'!L:L,'Sunrise in Chandler - Input'!$AH:$AH,'Sunrise in Chandler - CRES'!$A22)/$P$16</f>
        <v>-1.9591400000000001</v>
      </c>
      <c r="L22" s="286">
        <f>SUMIFS('Sunrise in Chandler - Input'!M:M,'Sunrise in Chandler - Input'!$AH:$AH,'Sunrise in Chandler - CRES'!$A22)/$P$16</f>
        <v>-2.3040400000000001</v>
      </c>
      <c r="M22" s="287">
        <f>SUMIFS('Sunrise in Chandler - Input'!N:N,'Sunrise in Chandler - Input'!$AH:$AH,'Sunrise in Chandler - CRES'!$A22)/$P$16</f>
        <v>-2.2503299999999999</v>
      </c>
      <c r="N22" s="271">
        <f t="shared" si="5"/>
        <v>-6.5135100000000001</v>
      </c>
    </row>
    <row r="23" spans="1:19">
      <c r="A23" s="296" t="s">
        <v>82</v>
      </c>
      <c r="B23" s="286">
        <f>SUMIFS('Sunrise in Chandler - Input'!C:C,'Sunrise in Chandler - Input'!$AH:$AH,'Sunrise in Chandler - CRES'!$A23)/$P$16</f>
        <v>0</v>
      </c>
      <c r="C23" s="287">
        <f>SUMIFS('Sunrise in Chandler - Input'!D:D,'Sunrise in Chandler - Input'!$AH:$AH,'Sunrise in Chandler - CRES'!$A23)/$P$16</f>
        <v>0</v>
      </c>
      <c r="D23" s="286">
        <f>SUMIFS('Sunrise in Chandler - Input'!E:E,'Sunrise in Chandler - Input'!$AH:$AH,'Sunrise in Chandler - CRES'!$A23)/$P$16</f>
        <v>0</v>
      </c>
      <c r="E23" s="287">
        <f>SUMIFS('Sunrise in Chandler - Input'!F:F,'Sunrise in Chandler - Input'!$AH:$AH,'Sunrise in Chandler - CRES'!$A23)/$P$16</f>
        <v>0</v>
      </c>
      <c r="F23" s="286">
        <f>SUMIFS('Sunrise in Chandler - Input'!G:G,'Sunrise in Chandler - Input'!$AH:$AH,'Sunrise in Chandler - CRES'!$A23)/$P$16</f>
        <v>0</v>
      </c>
      <c r="G23" s="287">
        <f>SUMIFS('Sunrise in Chandler - Input'!H:H,'Sunrise in Chandler - Input'!$AH:$AH,'Sunrise in Chandler - CRES'!$A23)/$P$16</f>
        <v>0</v>
      </c>
      <c r="H23" s="286">
        <f>SUMIFS('Sunrise in Chandler - Input'!I:I,'Sunrise in Chandler - Input'!$AH:$AH,'Sunrise in Chandler - CRES'!$A23)/$P$16</f>
        <v>0</v>
      </c>
      <c r="I23" s="287">
        <f>SUMIFS('Sunrise in Chandler - Input'!J:J,'Sunrise in Chandler - Input'!$AH:$AH,'Sunrise in Chandler - CRES'!$A23)/$P$16</f>
        <v>0</v>
      </c>
      <c r="J23" s="286">
        <f>SUMIFS('Sunrise in Chandler - Input'!K:K,'Sunrise in Chandler - Input'!$AH:$AH,'Sunrise in Chandler - CRES'!$A23)/$P$16</f>
        <v>0</v>
      </c>
      <c r="K23" s="287">
        <f>SUMIFS('Sunrise in Chandler - Input'!L:L,'Sunrise in Chandler - Input'!$AH:$AH,'Sunrise in Chandler - CRES'!$A23)/$P$16</f>
        <v>-0.43182999999999999</v>
      </c>
      <c r="L23" s="286">
        <f>SUMIFS('Sunrise in Chandler - Input'!M:M,'Sunrise in Chandler - Input'!$AH:$AH,'Sunrise in Chandler - CRES'!$A23)/$P$16</f>
        <v>-1.0923800000000001</v>
      </c>
      <c r="M23" s="287">
        <f>SUMIFS('Sunrise in Chandler - Input'!N:N,'Sunrise in Chandler - Input'!$AH:$AH,'Sunrise in Chandler - CRES'!$A23)/$P$16</f>
        <v>-0.62082999999999988</v>
      </c>
      <c r="N23" s="271">
        <f t="shared" si="5"/>
        <v>-2.1450399999999998</v>
      </c>
    </row>
    <row r="24" spans="1:19">
      <c r="A24" s="296" t="s">
        <v>52</v>
      </c>
      <c r="B24" s="286">
        <f>SUMIFS('Sunrise in Chandler - Input'!C:C,'Sunrise in Chandler - Input'!$AH:$AH,'Sunrise in Chandler - CRES'!$A24)/$P$16</f>
        <v>0</v>
      </c>
      <c r="C24" s="287">
        <f>SUMIFS('Sunrise in Chandler - Input'!D:D,'Sunrise in Chandler - Input'!$AH:$AH,'Sunrise in Chandler - CRES'!$A24)/$P$16</f>
        <v>0</v>
      </c>
      <c r="D24" s="286">
        <f>SUMIFS('Sunrise in Chandler - Input'!E:E,'Sunrise in Chandler - Input'!$AH:$AH,'Sunrise in Chandler - CRES'!$A24)/$P$16</f>
        <v>0</v>
      </c>
      <c r="E24" s="287">
        <f>SUMIFS('Sunrise in Chandler - Input'!F:F,'Sunrise in Chandler - Input'!$AH:$AH,'Sunrise in Chandler - CRES'!$A24)/$P$16</f>
        <v>0</v>
      </c>
      <c r="F24" s="286">
        <f>SUMIFS('Sunrise in Chandler - Input'!G:G,'Sunrise in Chandler - Input'!$AH:$AH,'Sunrise in Chandler - CRES'!$A24)/$P$16</f>
        <v>0</v>
      </c>
      <c r="G24" s="287">
        <f>SUMIFS('Sunrise in Chandler - Input'!H:H,'Sunrise in Chandler - Input'!$AH:$AH,'Sunrise in Chandler - CRES'!$A24)/$P$16</f>
        <v>0</v>
      </c>
      <c r="H24" s="286">
        <f>SUMIFS('Sunrise in Chandler - Input'!I:I,'Sunrise in Chandler - Input'!$AH:$AH,'Sunrise in Chandler - CRES'!$A24)/$P$16</f>
        <v>0</v>
      </c>
      <c r="I24" s="287">
        <f>SUMIFS('Sunrise in Chandler - Input'!J:J,'Sunrise in Chandler - Input'!$AH:$AH,'Sunrise in Chandler - CRES'!$A24)/$P$16</f>
        <v>0</v>
      </c>
      <c r="J24" s="286">
        <f>SUMIFS('Sunrise in Chandler - Input'!K:K,'Sunrise in Chandler - Input'!$AH:$AH,'Sunrise in Chandler - CRES'!$A24)/$P$16</f>
        <v>0</v>
      </c>
      <c r="K24" s="287">
        <f>SUMIFS('Sunrise in Chandler - Input'!L:L,'Sunrise in Chandler - Input'!$AH:$AH,'Sunrise in Chandler - CRES'!$A24)/$P$16</f>
        <v>-3.1349999999999998</v>
      </c>
      <c r="L24" s="286">
        <f>SUMIFS('Sunrise in Chandler - Input'!M:M,'Sunrise in Chandler - Input'!$AH:$AH,'Sunrise in Chandler - CRES'!$A24)/$P$16</f>
        <v>-3.6734599999999999</v>
      </c>
      <c r="M24" s="287">
        <f>SUMIFS('Sunrise in Chandler - Input'!N:N,'Sunrise in Chandler - Input'!$AH:$AH,'Sunrise in Chandler - CRES'!$A24)/$P$16</f>
        <v>-4.5755799999999995</v>
      </c>
      <c r="N24" s="271">
        <f t="shared" si="5"/>
        <v>-11.384039999999999</v>
      </c>
    </row>
    <row r="25" spans="1:19">
      <c r="A25" s="296" t="s">
        <v>57</v>
      </c>
      <c r="B25" s="286">
        <f>SUMIFS('Sunrise in Chandler - Input'!C:C,'Sunrise in Chandler - Input'!$AH:$AH,'Sunrise in Chandler - CRES'!$A25)/$P$16</f>
        <v>0</v>
      </c>
      <c r="C25" s="287">
        <f>SUMIFS('Sunrise in Chandler - Input'!D:D,'Sunrise in Chandler - Input'!$AH:$AH,'Sunrise in Chandler - CRES'!$A25)/$P$16</f>
        <v>0</v>
      </c>
      <c r="D25" s="286">
        <f>SUMIFS('Sunrise in Chandler - Input'!E:E,'Sunrise in Chandler - Input'!$AH:$AH,'Sunrise in Chandler - CRES'!$A25)/$P$16</f>
        <v>0</v>
      </c>
      <c r="E25" s="287">
        <f>SUMIFS('Sunrise in Chandler - Input'!F:F,'Sunrise in Chandler - Input'!$AH:$AH,'Sunrise in Chandler - CRES'!$A25)/$P$16</f>
        <v>0</v>
      </c>
      <c r="F25" s="286">
        <f>SUMIFS('Sunrise in Chandler - Input'!G:G,'Sunrise in Chandler - Input'!$AH:$AH,'Sunrise in Chandler - CRES'!$A25)/$P$16</f>
        <v>0</v>
      </c>
      <c r="G25" s="287">
        <f>SUMIFS('Sunrise in Chandler - Input'!H:H,'Sunrise in Chandler - Input'!$AH:$AH,'Sunrise in Chandler - CRES'!$A25)/$P$16</f>
        <v>0</v>
      </c>
      <c r="H25" s="286">
        <f>SUMIFS('Sunrise in Chandler - Input'!I:I,'Sunrise in Chandler - Input'!$AH:$AH,'Sunrise in Chandler - CRES'!$A25)/$P$16</f>
        <v>0</v>
      </c>
      <c r="I25" s="287">
        <f>SUMIFS('Sunrise in Chandler - Input'!J:J,'Sunrise in Chandler - Input'!$AH:$AH,'Sunrise in Chandler - CRES'!$A25)/$P$16</f>
        <v>0</v>
      </c>
      <c r="J25" s="286">
        <f>SUMIFS('Sunrise in Chandler - Input'!K:K,'Sunrise in Chandler - Input'!$AH:$AH,'Sunrise in Chandler - CRES'!$A25)/$P$16</f>
        <v>0</v>
      </c>
      <c r="K25" s="287">
        <f>SUMIFS('Sunrise in Chandler - Input'!L:L,'Sunrise in Chandler - Input'!$AH:$AH,'Sunrise in Chandler - CRES'!$A25)/$P$16</f>
        <v>-0.25</v>
      </c>
      <c r="L25" s="286">
        <f>SUMIFS('Sunrise in Chandler - Input'!M:M,'Sunrise in Chandler - Input'!$AH:$AH,'Sunrise in Chandler - CRES'!$A25)/$P$16</f>
        <v>-0.25</v>
      </c>
      <c r="M25" s="287">
        <f>SUMIFS('Sunrise in Chandler - Input'!N:N,'Sunrise in Chandler - Input'!$AH:$AH,'Sunrise in Chandler - CRES'!$A25)/$P$16</f>
        <v>-0.25</v>
      </c>
      <c r="N25" s="271">
        <f t="shared" si="5"/>
        <v>-0.75</v>
      </c>
    </row>
    <row r="26" spans="1:19">
      <c r="A26" s="296" t="s">
        <v>55</v>
      </c>
      <c r="B26" s="286">
        <f>SUMIFS('Sunrise in Chandler - Input'!C:C,'Sunrise in Chandler - Input'!$AH:$AH,'Sunrise in Chandler - CRES'!$A26)/$P$16</f>
        <v>0</v>
      </c>
      <c r="C26" s="287">
        <f>SUMIFS('Sunrise in Chandler - Input'!D:D,'Sunrise in Chandler - Input'!$AH:$AH,'Sunrise in Chandler - CRES'!$A26)/$P$16</f>
        <v>0</v>
      </c>
      <c r="D26" s="286">
        <f>SUMIFS('Sunrise in Chandler - Input'!E:E,'Sunrise in Chandler - Input'!$AH:$AH,'Sunrise in Chandler - CRES'!$A26)/$P$16</f>
        <v>0</v>
      </c>
      <c r="E26" s="287">
        <f>SUMIFS('Sunrise in Chandler - Input'!F:F,'Sunrise in Chandler - Input'!$AH:$AH,'Sunrise in Chandler - CRES'!$A26)/$P$16</f>
        <v>0</v>
      </c>
      <c r="F26" s="286">
        <f>SUMIFS('Sunrise in Chandler - Input'!G:G,'Sunrise in Chandler - Input'!$AH:$AH,'Sunrise in Chandler - CRES'!$A26)/$P$16</f>
        <v>0</v>
      </c>
      <c r="G26" s="287">
        <f>SUMIFS('Sunrise in Chandler - Input'!H:H,'Sunrise in Chandler - Input'!$AH:$AH,'Sunrise in Chandler - CRES'!$A26)/$P$16</f>
        <v>0</v>
      </c>
      <c r="H26" s="286">
        <f>SUMIFS('Sunrise in Chandler - Input'!I:I,'Sunrise in Chandler - Input'!$AH:$AH,'Sunrise in Chandler - CRES'!$A26)/$P$16</f>
        <v>0</v>
      </c>
      <c r="I26" s="287">
        <f>SUMIFS('Sunrise in Chandler - Input'!J:J,'Sunrise in Chandler - Input'!$AH:$AH,'Sunrise in Chandler - CRES'!$A26)/$P$16</f>
        <v>0</v>
      </c>
      <c r="J26" s="286">
        <f>SUMIFS('Sunrise in Chandler - Input'!K:K,'Sunrise in Chandler - Input'!$AH:$AH,'Sunrise in Chandler - CRES'!$A26)/$P$16</f>
        <v>0</v>
      </c>
      <c r="K26" s="287">
        <f>SUMIFS('Sunrise in Chandler - Input'!L:L,'Sunrise in Chandler - Input'!$AH:$AH,'Sunrise in Chandler - CRES'!$A26)/$P$16</f>
        <v>-4.7012300000000007</v>
      </c>
      <c r="L26" s="286">
        <f>SUMIFS('Sunrise in Chandler - Input'!M:M,'Sunrise in Chandler - Input'!$AH:$AH,'Sunrise in Chandler - CRES'!$A26)/$P$16</f>
        <v>-5.8647200000000002</v>
      </c>
      <c r="M26" s="287">
        <f>SUMIFS('Sunrise in Chandler - Input'!N:N,'Sunrise in Chandler - Input'!$AH:$AH,'Sunrise in Chandler - CRES'!$A26)/$P$16</f>
        <v>-4.2448199999999998</v>
      </c>
      <c r="N26" s="271">
        <f t="shared" si="5"/>
        <v>-14.810770000000002</v>
      </c>
    </row>
    <row r="27" spans="1:19">
      <c r="A27" s="296" t="s">
        <v>54</v>
      </c>
      <c r="B27" s="286">
        <f>SUMIFS('Sunrise in Chandler - Input'!C:C,'Sunrise in Chandler - Input'!$AH:$AH,'Sunrise in Chandler - CRES'!$A27)/$P$16</f>
        <v>0</v>
      </c>
      <c r="C27" s="287">
        <f>SUMIFS('Sunrise in Chandler - Input'!D:D,'Sunrise in Chandler - Input'!$AH:$AH,'Sunrise in Chandler - CRES'!$A27)/$P$16</f>
        <v>0</v>
      </c>
      <c r="D27" s="286">
        <f>SUMIFS('Sunrise in Chandler - Input'!E:E,'Sunrise in Chandler - Input'!$AH:$AH,'Sunrise in Chandler - CRES'!$A27)/$P$16</f>
        <v>0</v>
      </c>
      <c r="E27" s="287">
        <f>SUMIFS('Sunrise in Chandler - Input'!F:F,'Sunrise in Chandler - Input'!$AH:$AH,'Sunrise in Chandler - CRES'!$A27)/$P$16</f>
        <v>0</v>
      </c>
      <c r="F27" s="286">
        <f>SUMIFS('Sunrise in Chandler - Input'!G:G,'Sunrise in Chandler - Input'!$AH:$AH,'Sunrise in Chandler - CRES'!$A27)/$P$16</f>
        <v>0</v>
      </c>
      <c r="G27" s="287">
        <f>SUMIFS('Sunrise in Chandler - Input'!H:H,'Sunrise in Chandler - Input'!$AH:$AH,'Sunrise in Chandler - CRES'!$A27)/$P$16</f>
        <v>0</v>
      </c>
      <c r="H27" s="286">
        <f>SUMIFS('Sunrise in Chandler - Input'!I:I,'Sunrise in Chandler - Input'!$AH:$AH,'Sunrise in Chandler - CRES'!$A27)/$P$16</f>
        <v>0</v>
      </c>
      <c r="I27" s="287">
        <f>SUMIFS('Sunrise in Chandler - Input'!J:J,'Sunrise in Chandler - Input'!$AH:$AH,'Sunrise in Chandler - CRES'!$A27)/$P$16</f>
        <v>0</v>
      </c>
      <c r="J27" s="286">
        <f>SUMIFS('Sunrise in Chandler - Input'!K:K,'Sunrise in Chandler - Input'!$AH:$AH,'Sunrise in Chandler - CRES'!$A27)/$P$16</f>
        <v>0</v>
      </c>
      <c r="K27" s="287">
        <f>SUMIFS('Sunrise in Chandler - Input'!L:L,'Sunrise in Chandler - Input'!$AH:$AH,'Sunrise in Chandler - CRES'!$A27)/$P$16</f>
        <v>-1.9090900000000002</v>
      </c>
      <c r="L27" s="286">
        <f>SUMIFS('Sunrise in Chandler - Input'!M:M,'Sunrise in Chandler - Input'!$AH:$AH,'Sunrise in Chandler - CRES'!$A27)/$P$16</f>
        <v>-1.9699900000000001</v>
      </c>
      <c r="M27" s="287">
        <f>SUMIFS('Sunrise in Chandler - Input'!N:N,'Sunrise in Chandler - Input'!$AH:$AH,'Sunrise in Chandler - CRES'!$A27)/$P$16</f>
        <v>-1.6271000000000002</v>
      </c>
      <c r="N27" s="271">
        <f t="shared" si="5"/>
        <v>-5.5061800000000005</v>
      </c>
    </row>
    <row r="28" spans="1:19">
      <c r="A28" s="296" t="s">
        <v>59</v>
      </c>
      <c r="B28" s="286">
        <f>SUMIFS('Sunrise in Chandler - Input'!C:C,'Sunrise in Chandler - Input'!$AH:$AH,'Sunrise in Chandler - CRES'!$A28)/$P$16</f>
        <v>0</v>
      </c>
      <c r="C28" s="287">
        <f>SUMIFS('Sunrise in Chandler - Input'!D:D,'Sunrise in Chandler - Input'!$AH:$AH,'Sunrise in Chandler - CRES'!$A28)/$P$16</f>
        <v>0</v>
      </c>
      <c r="D28" s="286">
        <f>SUMIFS('Sunrise in Chandler - Input'!E:E,'Sunrise in Chandler - Input'!$AH:$AH,'Sunrise in Chandler - CRES'!$A28)/$P$16</f>
        <v>0</v>
      </c>
      <c r="E28" s="287">
        <f>SUMIFS('Sunrise in Chandler - Input'!F:F,'Sunrise in Chandler - Input'!$AH:$AH,'Sunrise in Chandler - CRES'!$A28)/$P$16</f>
        <v>0</v>
      </c>
      <c r="F28" s="286">
        <f>SUMIFS('Sunrise in Chandler - Input'!G:G,'Sunrise in Chandler - Input'!$AH:$AH,'Sunrise in Chandler - CRES'!$A28)/$P$16</f>
        <v>0</v>
      </c>
      <c r="G28" s="287">
        <f>SUMIFS('Sunrise in Chandler - Input'!H:H,'Sunrise in Chandler - Input'!$AH:$AH,'Sunrise in Chandler - CRES'!$A28)/$P$16</f>
        <v>0</v>
      </c>
      <c r="H28" s="286">
        <f>SUMIFS('Sunrise in Chandler - Input'!I:I,'Sunrise in Chandler - Input'!$AH:$AH,'Sunrise in Chandler - CRES'!$A28)/$P$16</f>
        <v>0</v>
      </c>
      <c r="I28" s="287">
        <f>SUMIFS('Sunrise in Chandler - Input'!J:J,'Sunrise in Chandler - Input'!$AH:$AH,'Sunrise in Chandler - CRES'!$A28)/$P$16</f>
        <v>0</v>
      </c>
      <c r="J28" s="286">
        <f>SUMIFS('Sunrise in Chandler - Input'!K:K,'Sunrise in Chandler - Input'!$AH:$AH,'Sunrise in Chandler - CRES'!$A28)/$P$16</f>
        <v>0</v>
      </c>
      <c r="K28" s="287">
        <f>SUMIFS('Sunrise in Chandler - Input'!L:L,'Sunrise in Chandler - Input'!$AH:$AH,'Sunrise in Chandler - CRES'!$A28)/$P$16</f>
        <v>-10.76065</v>
      </c>
      <c r="L28" s="286">
        <f>SUMIFS('Sunrise in Chandler - Input'!M:M,'Sunrise in Chandler - Input'!$AH:$AH,'Sunrise in Chandler - CRES'!$A28)/$P$16</f>
        <v>-5.9686900000000005</v>
      </c>
      <c r="M28" s="287">
        <f>SUMIFS('Sunrise in Chandler - Input'!N:N,'Sunrise in Chandler - Input'!$AH:$AH,'Sunrise in Chandler - CRES'!$A28)/$P$16</f>
        <v>-16.242829999999998</v>
      </c>
      <c r="N28" s="271">
        <f t="shared" si="5"/>
        <v>-32.972169999999998</v>
      </c>
    </row>
    <row r="29" spans="1:19">
      <c r="A29" s="296" t="s">
        <v>61</v>
      </c>
      <c r="B29" s="286">
        <f>SUMIFS('Sunrise in Chandler - Input'!C:C,'Sunrise in Chandler - Input'!$AH:$AH,'Sunrise in Chandler - CRES'!$A29)/$P$16</f>
        <v>0</v>
      </c>
      <c r="C29" s="287">
        <f>SUMIFS('Sunrise in Chandler - Input'!D:D,'Sunrise in Chandler - Input'!$AH:$AH,'Sunrise in Chandler - CRES'!$A29)/$P$16</f>
        <v>0</v>
      </c>
      <c r="D29" s="286">
        <f>SUMIFS('Sunrise in Chandler - Input'!E:E,'Sunrise in Chandler - Input'!$AH:$AH,'Sunrise in Chandler - CRES'!$A29)/$P$16</f>
        <v>0</v>
      </c>
      <c r="E29" s="287">
        <f>SUMIFS('Sunrise in Chandler - Input'!F:F,'Sunrise in Chandler - Input'!$AH:$AH,'Sunrise in Chandler - CRES'!$A29)/$P$16</f>
        <v>0</v>
      </c>
      <c r="F29" s="286">
        <f>SUMIFS('Sunrise in Chandler - Input'!G:G,'Sunrise in Chandler - Input'!$AH:$AH,'Sunrise in Chandler - CRES'!$A29)/$P$16</f>
        <v>0</v>
      </c>
      <c r="G29" s="287">
        <f>SUMIFS('Sunrise in Chandler - Input'!H:H,'Sunrise in Chandler - Input'!$AH:$AH,'Sunrise in Chandler - CRES'!$A29)/$P$16</f>
        <v>0</v>
      </c>
      <c r="H29" s="286">
        <f>SUMIFS('Sunrise in Chandler - Input'!I:I,'Sunrise in Chandler - Input'!$AH:$AH,'Sunrise in Chandler - CRES'!$A29)/$P$16</f>
        <v>0</v>
      </c>
      <c r="I29" s="287">
        <f>SUMIFS('Sunrise in Chandler - Input'!J:J,'Sunrise in Chandler - Input'!$AH:$AH,'Sunrise in Chandler - CRES'!$A29)/$P$16</f>
        <v>0</v>
      </c>
      <c r="J29" s="286">
        <f>SUMIFS('Sunrise in Chandler - Input'!K:K,'Sunrise in Chandler - Input'!$AH:$AH,'Sunrise in Chandler - CRES'!$A29)/$P$16</f>
        <v>0</v>
      </c>
      <c r="K29" s="287">
        <f>SUMIFS('Sunrise in Chandler - Input'!L:L,'Sunrise in Chandler - Input'!$AH:$AH,'Sunrise in Chandler - CRES'!$A29)/$P$16</f>
        <v>-0.43712000000000001</v>
      </c>
      <c r="L29" s="286">
        <f>SUMIFS('Sunrise in Chandler - Input'!M:M,'Sunrise in Chandler - Input'!$AH:$AH,'Sunrise in Chandler - CRES'!$A29)/$P$16</f>
        <v>-1.39188</v>
      </c>
      <c r="M29" s="287">
        <f>SUMIFS('Sunrise in Chandler - Input'!N:N,'Sunrise in Chandler - Input'!$AH:$AH,'Sunrise in Chandler - CRES'!$A29)/$P$16</f>
        <v>-1.6490199999999999</v>
      </c>
      <c r="N29" s="271">
        <f t="shared" si="5"/>
        <v>-3.4780199999999999</v>
      </c>
    </row>
    <row r="30" spans="1:19">
      <c r="A30" s="296" t="s">
        <v>83</v>
      </c>
      <c r="B30" s="286">
        <f>SUMIFS('Sunrise in Chandler - Input'!C:C,'Sunrise in Chandler - Input'!$AH:$AH,'Sunrise in Chandler - CRES'!$A30)/$P$16</f>
        <v>0</v>
      </c>
      <c r="C30" s="287">
        <f>SUMIFS('Sunrise in Chandler - Input'!D:D,'Sunrise in Chandler - Input'!$AH:$AH,'Sunrise in Chandler - CRES'!$A30)/$P$16</f>
        <v>0</v>
      </c>
      <c r="D30" s="286">
        <f>SUMIFS('Sunrise in Chandler - Input'!E:E,'Sunrise in Chandler - Input'!$AH:$AH,'Sunrise in Chandler - CRES'!$A30)/$P$16</f>
        <v>0</v>
      </c>
      <c r="E30" s="287">
        <f>SUMIFS('Sunrise in Chandler - Input'!F:F,'Sunrise in Chandler - Input'!$AH:$AH,'Sunrise in Chandler - CRES'!$A30)/$P$16</f>
        <v>0</v>
      </c>
      <c r="F30" s="286">
        <f>SUMIFS('Sunrise in Chandler - Input'!G:G,'Sunrise in Chandler - Input'!$AH:$AH,'Sunrise in Chandler - CRES'!$A30)/$P$16</f>
        <v>0</v>
      </c>
      <c r="G30" s="287">
        <f>SUMIFS('Sunrise in Chandler - Input'!H:H,'Sunrise in Chandler - Input'!$AH:$AH,'Sunrise in Chandler - CRES'!$A30)/$P$16</f>
        <v>0</v>
      </c>
      <c r="H30" s="286">
        <f>SUMIFS('Sunrise in Chandler - Input'!I:I,'Sunrise in Chandler - Input'!$AH:$AH,'Sunrise in Chandler - CRES'!$A30)/$P$16</f>
        <v>0</v>
      </c>
      <c r="I30" s="287">
        <f>SUMIFS('Sunrise in Chandler - Input'!J:J,'Sunrise in Chandler - Input'!$AH:$AH,'Sunrise in Chandler - CRES'!$A30)/$P$16</f>
        <v>0</v>
      </c>
      <c r="J30" s="286">
        <f>SUMIFS('Sunrise in Chandler - Input'!K:K,'Sunrise in Chandler - Input'!$AH:$AH,'Sunrise in Chandler - CRES'!$A30)/$P$16</f>
        <v>0</v>
      </c>
      <c r="K30" s="287">
        <f>SUMIFS('Sunrise in Chandler - Input'!L:L,'Sunrise in Chandler - Input'!$AH:$AH,'Sunrise in Chandler - CRES'!$A30)/$P$16</f>
        <v>0</v>
      </c>
      <c r="L30" s="286">
        <f>SUMIFS('Sunrise in Chandler - Input'!M:M,'Sunrise in Chandler - Input'!$AH:$AH,'Sunrise in Chandler - CRES'!$A30)/$P$16</f>
        <v>0</v>
      </c>
      <c r="M30" s="287">
        <f>SUMIFS('Sunrise in Chandler - Input'!N:N,'Sunrise in Chandler - Input'!$AH:$AH,'Sunrise in Chandler - CRES'!$A30)/$P$16</f>
        <v>0</v>
      </c>
      <c r="N30" s="271">
        <f t="shared" si="5"/>
        <v>0</v>
      </c>
    </row>
    <row r="31" spans="1:19" ht="15" thickBot="1">
      <c r="A31" s="3" t="s">
        <v>1041</v>
      </c>
      <c r="B31" s="82">
        <f>SUMIFS('Sunrise in Chandler - Input'!C:C,'Sunrise in Chandler - Input'!$AH:$AH,'Sunrise in Chandler - CRES'!$A31)/$P$16</f>
        <v>0</v>
      </c>
      <c r="C31" s="83">
        <f>SUMIFS('Sunrise in Chandler - Input'!D:D,'Sunrise in Chandler - Input'!$AH:$AH,'Sunrise in Chandler - CRES'!$A31)/$P$16</f>
        <v>0</v>
      </c>
      <c r="D31" s="82">
        <f>SUMIFS('Sunrise in Chandler - Input'!E:E,'Sunrise in Chandler - Input'!$AH:$AH,'Sunrise in Chandler - CRES'!$A31)/$P$16</f>
        <v>0</v>
      </c>
      <c r="E31" s="83">
        <f>SUMIFS('Sunrise in Chandler - Input'!F:F,'Sunrise in Chandler - Input'!$AH:$AH,'Sunrise in Chandler - CRES'!$A31)/$P$16</f>
        <v>0</v>
      </c>
      <c r="F31" s="82">
        <f>SUMIFS('Sunrise in Chandler - Input'!G:G,'Sunrise in Chandler - Input'!$AH:$AH,'Sunrise in Chandler - CRES'!$A31)/$P$16</f>
        <v>0</v>
      </c>
      <c r="G31" s="83">
        <f>SUMIFS('Sunrise in Chandler - Input'!H:H,'Sunrise in Chandler - Input'!$AH:$AH,'Sunrise in Chandler - CRES'!$A31)/$P$16</f>
        <v>0</v>
      </c>
      <c r="H31" s="82">
        <f>SUMIFS('Sunrise in Chandler - Input'!I:I,'Sunrise in Chandler - Input'!$AH:$AH,'Sunrise in Chandler - CRES'!$A31)/$P$16</f>
        <v>0</v>
      </c>
      <c r="I31" s="83">
        <f>SUMIFS('Sunrise in Chandler - Input'!J:J,'Sunrise in Chandler - Input'!$AH:$AH,'Sunrise in Chandler - CRES'!$A31)/$P$16</f>
        <v>0</v>
      </c>
      <c r="J31" s="82">
        <f>SUMIFS('Sunrise in Chandler - Input'!K:K,'Sunrise in Chandler - Input'!$AH:$AH,'Sunrise in Chandler - CRES'!$A31)/$P$16</f>
        <v>0</v>
      </c>
      <c r="K31" s="83">
        <f>SUMIFS('Sunrise in Chandler - Input'!L:L,'Sunrise in Chandler - Input'!$AH:$AH,'Sunrise in Chandler - CRES'!$A31)/$P$16</f>
        <v>0</v>
      </c>
      <c r="L31" s="82">
        <f>SUMIFS('Sunrise in Chandler - Input'!M:M,'Sunrise in Chandler - Input'!$AH:$AH,'Sunrise in Chandler - CRES'!$A31)/$P$16</f>
        <v>0</v>
      </c>
      <c r="M31" s="83">
        <f>SUMIFS('Sunrise in Chandler - Input'!N:N,'Sunrise in Chandler - Input'!$AH:$AH,'Sunrise in Chandler - CRES'!$A31)/$P$16</f>
        <v>0</v>
      </c>
      <c r="N31" s="272">
        <f t="shared" si="5"/>
        <v>0</v>
      </c>
    </row>
    <row r="32" spans="1:19" ht="15.5" thickTop="1" thickBot="1">
      <c r="A32" s="84" t="s">
        <v>85</v>
      </c>
      <c r="B32" s="52">
        <f>SUM(B17:B31)</f>
        <v>0</v>
      </c>
      <c r="C32" s="53">
        <f t="shared" ref="C32:M32" si="6">SUM(C17:C31)</f>
        <v>0</v>
      </c>
      <c r="D32" s="52">
        <f t="shared" si="6"/>
        <v>0</v>
      </c>
      <c r="E32" s="53">
        <f t="shared" si="6"/>
        <v>0</v>
      </c>
      <c r="F32" s="52">
        <f t="shared" si="6"/>
        <v>0</v>
      </c>
      <c r="G32" s="53">
        <f t="shared" si="6"/>
        <v>0</v>
      </c>
      <c r="H32" s="52">
        <f t="shared" si="6"/>
        <v>0</v>
      </c>
      <c r="I32" s="53">
        <f t="shared" si="6"/>
        <v>0</v>
      </c>
      <c r="J32" s="52">
        <f t="shared" si="6"/>
        <v>0</v>
      </c>
      <c r="K32" s="89">
        <f t="shared" si="6"/>
        <v>-67.254779999999997</v>
      </c>
      <c r="L32" s="90">
        <f t="shared" si="6"/>
        <v>-62.602240000000002</v>
      </c>
      <c r="M32" s="89">
        <f t="shared" si="6"/>
        <v>-70.248619999999974</v>
      </c>
      <c r="N32" s="85">
        <f t="shared" si="5"/>
        <v>-200.10563999999999</v>
      </c>
      <c r="O32" s="122"/>
      <c r="P32" s="121">
        <f>M32*-1000</f>
        <v>70248.619999999981</v>
      </c>
      <c r="Q32" s="15">
        <f>M32*P1</f>
        <v>-70248.619999999981</v>
      </c>
      <c r="R32" s="10">
        <f>-'Sunrise in Chandler - Input'!N403</f>
        <v>-70248.62</v>
      </c>
      <c r="S32" s="15">
        <f>R32-Q32</f>
        <v>0</v>
      </c>
    </row>
    <row r="34" spans="1:16" ht="15" thickBot="1">
      <c r="A34" s="55"/>
      <c r="B34" s="78" t="str">
        <f>B16</f>
        <v>Dec 2023</v>
      </c>
      <c r="C34" s="79" t="str">
        <f t="shared" ref="C34:M34" si="7">C16</f>
        <v>Jan 2024</v>
      </c>
      <c r="D34" s="78" t="str">
        <f t="shared" si="7"/>
        <v>Feb 2024</v>
      </c>
      <c r="E34" s="79" t="str">
        <f t="shared" si="7"/>
        <v>Mar 2024</v>
      </c>
      <c r="F34" s="78" t="str">
        <f t="shared" si="7"/>
        <v>Apr 2024</v>
      </c>
      <c r="G34" s="79" t="str">
        <f t="shared" si="7"/>
        <v>May 2024</v>
      </c>
      <c r="H34" s="78" t="str">
        <f t="shared" si="7"/>
        <v>Jun 2024</v>
      </c>
      <c r="I34" s="79" t="str">
        <f t="shared" si="7"/>
        <v>Jul 2024</v>
      </c>
      <c r="J34" s="78" t="str">
        <f t="shared" si="7"/>
        <v>Aug 2024</v>
      </c>
      <c r="K34" s="79" t="str">
        <f t="shared" si="7"/>
        <v>Sep 2024</v>
      </c>
      <c r="L34" s="78" t="str">
        <f t="shared" si="7"/>
        <v>Oct 2024</v>
      </c>
      <c r="M34" s="79" t="str">
        <f t="shared" si="7"/>
        <v>Nov 2024</v>
      </c>
      <c r="N34" s="80" t="s">
        <v>76</v>
      </c>
    </row>
    <row r="35" spans="1:16" ht="15.5" thickTop="1" thickBot="1">
      <c r="A35" s="84" t="s">
        <v>86</v>
      </c>
      <c r="B35" s="52">
        <f>SUM(B32,B14)</f>
        <v>0</v>
      </c>
      <c r="C35" s="53">
        <f t="shared" ref="C35:N35" si="8">SUM(C32,C14)</f>
        <v>0</v>
      </c>
      <c r="D35" s="52">
        <f t="shared" si="8"/>
        <v>0</v>
      </c>
      <c r="E35" s="53">
        <f t="shared" si="8"/>
        <v>0</v>
      </c>
      <c r="F35" s="52">
        <f t="shared" si="8"/>
        <v>0</v>
      </c>
      <c r="G35" s="53">
        <f t="shared" si="8"/>
        <v>0</v>
      </c>
      <c r="H35" s="52">
        <f t="shared" si="8"/>
        <v>0</v>
      </c>
      <c r="I35" s="53">
        <f t="shared" si="8"/>
        <v>0</v>
      </c>
      <c r="J35" s="52">
        <f t="shared" si="8"/>
        <v>0</v>
      </c>
      <c r="K35" s="53">
        <f t="shared" si="8"/>
        <v>260.79097000000007</v>
      </c>
      <c r="L35" s="52">
        <f t="shared" si="8"/>
        <v>218.99505000000011</v>
      </c>
      <c r="M35" s="53">
        <f t="shared" si="8"/>
        <v>213.18786000000006</v>
      </c>
      <c r="N35" s="85">
        <f t="shared" si="8"/>
        <v>692.97388000000024</v>
      </c>
      <c r="O35" s="122"/>
      <c r="P35" s="15">
        <f>M35*1000</f>
        <v>213187.86000000004</v>
      </c>
    </row>
    <row r="36" spans="1:16" ht="15" thickTop="1">
      <c r="A36" s="55"/>
      <c r="B36" s="7" t="str">
        <f>IF((B35*$P$1)='Sunrise in Chandler - Input'!C405,"","ERROR")</f>
        <v/>
      </c>
      <c r="C36" s="8" t="str">
        <f>IF((C35*$P$1)='Sunrise in Chandler - Input'!D405,"","ERROR")</f>
        <v/>
      </c>
      <c r="D36" s="7" t="str">
        <f>IF((D35*$P$1)='Sunrise in Chandler - Input'!E405,"","ERROR")</f>
        <v/>
      </c>
      <c r="E36" s="8" t="str">
        <f>IF((E35*$P$1)='Sunrise in Chandler - Input'!F405,"","ERROR")</f>
        <v/>
      </c>
      <c r="F36" s="7" t="str">
        <f>IF((F35*$P$1)='Sunrise in Chandler - Input'!G405,"","ERROR")</f>
        <v/>
      </c>
      <c r="G36" s="8" t="str">
        <f>IF((G35*$P$1)='Sunrise in Chandler - Input'!H405,"","ERROR")</f>
        <v/>
      </c>
      <c r="H36" s="7" t="str">
        <f>IF((H35*$P$1)='Sunrise in Chandler - Input'!I405,"","ERROR")</f>
        <v/>
      </c>
      <c r="I36" s="8" t="str">
        <f>IF((I35*$P$1)='Sunrise in Chandler - Input'!J405,"","ERROR")</f>
        <v/>
      </c>
      <c r="J36" s="7" t="str">
        <f>IF((J35*$P$1)='Sunrise in Chandler - Input'!K405,"","ERROR")</f>
        <v/>
      </c>
      <c r="K36" s="8" t="str">
        <f>IF((K35*$P$1)='Sunrise in Chandler - Input'!L405,"","ERROR")</f>
        <v/>
      </c>
      <c r="L36" s="7" t="str">
        <f>IF((L35*$P$1)='Sunrise in Chandler - Input'!M405,"","ERROR")</f>
        <v/>
      </c>
      <c r="M36" s="8" t="str">
        <f>IF((M35*$P$1)='Sunrise in Chandler - Input'!N405,"","ERROR")</f>
        <v/>
      </c>
      <c r="N36" s="9"/>
    </row>
    <row r="37" spans="1:16" ht="15" thickBot="1">
      <c r="A37" s="55"/>
      <c r="B37" s="78" t="str">
        <f>B34</f>
        <v>Dec 2023</v>
      </c>
      <c r="C37" s="79" t="str">
        <f t="shared" ref="C37:M37" si="9">C34</f>
        <v>Jan 2024</v>
      </c>
      <c r="D37" s="78" t="str">
        <f t="shared" si="9"/>
        <v>Feb 2024</v>
      </c>
      <c r="E37" s="79" t="str">
        <f t="shared" si="9"/>
        <v>Mar 2024</v>
      </c>
      <c r="F37" s="78" t="str">
        <f t="shared" si="9"/>
        <v>Apr 2024</v>
      </c>
      <c r="G37" s="79" t="str">
        <f t="shared" si="9"/>
        <v>May 2024</v>
      </c>
      <c r="H37" s="78" t="str">
        <f t="shared" si="9"/>
        <v>Jun 2024</v>
      </c>
      <c r="I37" s="79" t="str">
        <f t="shared" si="9"/>
        <v>Jul 2024</v>
      </c>
      <c r="J37" s="78" t="str">
        <f t="shared" si="9"/>
        <v>Aug 2024</v>
      </c>
      <c r="K37" s="79" t="str">
        <f t="shared" si="9"/>
        <v>Sep 2024</v>
      </c>
      <c r="L37" s="78" t="str">
        <f t="shared" si="9"/>
        <v>Oct 2024</v>
      </c>
      <c r="M37" s="79" t="str">
        <f t="shared" si="9"/>
        <v>Nov 2024</v>
      </c>
      <c r="N37" s="80" t="s">
        <v>76</v>
      </c>
    </row>
    <row r="38" spans="1:16">
      <c r="A38" s="296" t="s">
        <v>71</v>
      </c>
      <c r="B38" s="286">
        <f>SUMIFS('Sunrise in Chandler - Input'!C:C,'Sunrise in Chandler - Input'!$AH:$AH,'Sunrise in Chandler - CRES'!$A38)/$P$16</f>
        <v>0</v>
      </c>
      <c r="C38" s="287">
        <f>SUMIFS('Sunrise in Chandler - Input'!D:D,'Sunrise in Chandler - Input'!$AH:$AH,'Sunrise in Chandler - CRES'!$A38)/$P$16</f>
        <v>0</v>
      </c>
      <c r="D38" s="286">
        <f>SUMIFS('Sunrise in Chandler - Input'!E:E,'Sunrise in Chandler - Input'!$AH:$AH,'Sunrise in Chandler - CRES'!$A38)/$P$16</f>
        <v>0</v>
      </c>
      <c r="E38" s="287">
        <f>SUMIFS('Sunrise in Chandler - Input'!F:F,'Sunrise in Chandler - Input'!$AH:$AH,'Sunrise in Chandler - CRES'!$A38)/$P$16</f>
        <v>0</v>
      </c>
      <c r="F38" s="286">
        <f>SUMIFS('Sunrise in Chandler - Input'!G:G,'Sunrise in Chandler - Input'!$AH:$AH,'Sunrise in Chandler - CRES'!$A38)/$P$16</f>
        <v>0</v>
      </c>
      <c r="G38" s="287">
        <f>SUMIFS('Sunrise in Chandler - Input'!H:H,'Sunrise in Chandler - Input'!$AH:$AH,'Sunrise in Chandler - CRES'!$A38)/$P$16</f>
        <v>0</v>
      </c>
      <c r="H38" s="286">
        <f>SUMIFS('Sunrise in Chandler - Input'!I:I,'Sunrise in Chandler - Input'!$AH:$AH,'Sunrise in Chandler - CRES'!$A38)/$P$16</f>
        <v>0</v>
      </c>
      <c r="I38" s="287">
        <f>SUMIFS('Sunrise in Chandler - Input'!J:J,'Sunrise in Chandler - Input'!$AH:$AH,'Sunrise in Chandler - CRES'!$A38)/$P$16</f>
        <v>0</v>
      </c>
      <c r="J38" s="286">
        <f>SUMIFS('Sunrise in Chandler - Input'!K:K,'Sunrise in Chandler - Input'!$AH:$AH,'Sunrise in Chandler - CRES'!$A38)/$P$16</f>
        <v>0</v>
      </c>
      <c r="K38" s="287">
        <f>SUMIFS('Sunrise in Chandler - Input'!L:L,'Sunrise in Chandler - Input'!$AH:$AH,'Sunrise in Chandler - CRES'!$A38)/$P$16</f>
        <v>-9.3495000000000008</v>
      </c>
      <c r="L38" s="286">
        <f>SUMIFS('Sunrise in Chandler - Input'!M:M,'Sunrise in Chandler - Input'!$AH:$AH,'Sunrise in Chandler - CRES'!$A38)/$P$16</f>
        <v>-22.126580000000001</v>
      </c>
      <c r="M38" s="287">
        <f>SUMIFS('Sunrise in Chandler - Input'!N:N,'Sunrise in Chandler - Input'!$AH:$AH,'Sunrise in Chandler - CRES'!$A38)/$P$16</f>
        <v>-5.3324999999999996</v>
      </c>
      <c r="N38" s="93">
        <f t="shared" ref="N38:N45" si="10">SUM(B38:M38)</f>
        <v>-36.808580000000006</v>
      </c>
    </row>
    <row r="39" spans="1:16">
      <c r="A39" s="4" t="s">
        <v>87</v>
      </c>
      <c r="B39" s="286">
        <f>SUMIFS('Sunrise in Chandler - Input'!C:C,'Sunrise in Chandler - Input'!$AH:$AH,'Sunrise in Chandler - CRES'!$A39)/$P$16</f>
        <v>0</v>
      </c>
      <c r="C39" s="287">
        <f>SUMIFS('Sunrise in Chandler - Input'!D:D,'Sunrise in Chandler - Input'!$AH:$AH,'Sunrise in Chandler - CRES'!$A39)/$P$16</f>
        <v>0</v>
      </c>
      <c r="D39" s="286">
        <f>SUMIFS('Sunrise in Chandler - Input'!E:E,'Sunrise in Chandler - Input'!$AH:$AH,'Sunrise in Chandler - CRES'!$A39)/$P$16</f>
        <v>0</v>
      </c>
      <c r="E39" s="287">
        <f>SUMIFS('Sunrise in Chandler - Input'!F:F,'Sunrise in Chandler - Input'!$AH:$AH,'Sunrise in Chandler - CRES'!$A39)/$P$16</f>
        <v>0</v>
      </c>
      <c r="F39" s="286">
        <f>SUMIFS('Sunrise in Chandler - Input'!G:G,'Sunrise in Chandler - Input'!$AH:$AH,'Sunrise in Chandler - CRES'!$A39)/$P$16</f>
        <v>0</v>
      </c>
      <c r="G39" s="287">
        <f>SUMIFS('Sunrise in Chandler - Input'!H:H,'Sunrise in Chandler - Input'!$AH:$AH,'Sunrise in Chandler - CRES'!$A39)/$P$16</f>
        <v>0</v>
      </c>
      <c r="H39" s="286">
        <f>SUMIFS('Sunrise in Chandler - Input'!I:I,'Sunrise in Chandler - Input'!$AH:$AH,'Sunrise in Chandler - CRES'!$A39)/$P$16</f>
        <v>0</v>
      </c>
      <c r="I39" s="287">
        <f>SUMIFS('Sunrise in Chandler - Input'!J:J,'Sunrise in Chandler - Input'!$AH:$AH,'Sunrise in Chandler - CRES'!$A39)/$P$16</f>
        <v>0</v>
      </c>
      <c r="J39" s="286">
        <f>SUMIFS('Sunrise in Chandler - Input'!K:K,'Sunrise in Chandler - Input'!$AH:$AH,'Sunrise in Chandler - CRES'!$A39)/$P$16</f>
        <v>0</v>
      </c>
      <c r="K39" s="287">
        <f>SUMIFS('Sunrise in Chandler - Input'!L:L,'Sunrise in Chandler - Input'!$AH:$AH,'Sunrise in Chandler - CRES'!$A39)/$P$16</f>
        <v>0</v>
      </c>
      <c r="L39" s="286">
        <f>SUMIFS('Sunrise in Chandler - Input'!M:M,'Sunrise in Chandler - Input'!$AH:$AH,'Sunrise in Chandler - CRES'!$A39)/$P$16</f>
        <v>0</v>
      </c>
      <c r="M39" s="287">
        <f>SUMIFS('Sunrise in Chandler - Input'!N:N,'Sunrise in Chandler - Input'!$AH:$AH,'Sunrise in Chandler - CRES'!$A39)/$P$16</f>
        <v>0</v>
      </c>
      <c r="N39" s="273">
        <f t="shared" si="10"/>
        <v>0</v>
      </c>
    </row>
    <row r="40" spans="1:16">
      <c r="A40" s="296" t="s">
        <v>70</v>
      </c>
      <c r="B40" s="286">
        <f>SUMIFS('Sunrise in Chandler - Input'!C:C,'Sunrise in Chandler - Input'!$AH:$AH,'Sunrise in Chandler - CRES'!$A40)/$P$16</f>
        <v>0</v>
      </c>
      <c r="C40" s="287">
        <f>SUMIFS('Sunrise in Chandler - Input'!D:D,'Sunrise in Chandler - Input'!$AH:$AH,'Sunrise in Chandler - CRES'!$A40)/$P$16</f>
        <v>0</v>
      </c>
      <c r="D40" s="286">
        <f>SUMIFS('Sunrise in Chandler - Input'!E:E,'Sunrise in Chandler - Input'!$AH:$AH,'Sunrise in Chandler - CRES'!$A40)/$P$16</f>
        <v>0</v>
      </c>
      <c r="E40" s="287">
        <f>SUMIFS('Sunrise in Chandler - Input'!F:F,'Sunrise in Chandler - Input'!$AH:$AH,'Sunrise in Chandler - CRES'!$A40)/$P$16</f>
        <v>0</v>
      </c>
      <c r="F40" s="286">
        <f>SUMIFS('Sunrise in Chandler - Input'!G:G,'Sunrise in Chandler - Input'!$AH:$AH,'Sunrise in Chandler - CRES'!$A40)/$P$16</f>
        <v>0</v>
      </c>
      <c r="G40" s="287">
        <f>SUMIFS('Sunrise in Chandler - Input'!H:H,'Sunrise in Chandler - Input'!$AH:$AH,'Sunrise in Chandler - CRES'!$A40)/$P$16</f>
        <v>0</v>
      </c>
      <c r="H40" s="286">
        <f>SUMIFS('Sunrise in Chandler - Input'!I:I,'Sunrise in Chandler - Input'!$AH:$AH,'Sunrise in Chandler - CRES'!$A40)/$P$16</f>
        <v>0</v>
      </c>
      <c r="I40" s="287">
        <f>SUMIFS('Sunrise in Chandler - Input'!J:J,'Sunrise in Chandler - Input'!$AH:$AH,'Sunrise in Chandler - CRES'!$A40)/$P$16</f>
        <v>0</v>
      </c>
      <c r="J40" s="286">
        <f>SUMIFS('Sunrise in Chandler - Input'!K:K,'Sunrise in Chandler - Input'!$AH:$AH,'Sunrise in Chandler - CRES'!$A40)/$P$16</f>
        <v>0</v>
      </c>
      <c r="K40" s="287">
        <f>SUMIFS('Sunrise in Chandler - Input'!L:L,'Sunrise in Chandler - Input'!$AH:$AH,'Sunrise in Chandler - CRES'!$A40)/$P$16</f>
        <v>-6.0860000000000003</v>
      </c>
      <c r="L40" s="286">
        <f>SUMIFS('Sunrise in Chandler - Input'!M:M,'Sunrise in Chandler - Input'!$AH:$AH,'Sunrise in Chandler - CRES'!$A40)/$P$16</f>
        <v>-0.58450000000000002</v>
      </c>
      <c r="M40" s="287">
        <f>SUMIFS('Sunrise in Chandler - Input'!N:N,'Sunrise in Chandler - Input'!$AH:$AH,'Sunrise in Chandler - CRES'!$A40)/$P$16</f>
        <v>-0.16700000000000001</v>
      </c>
      <c r="N40" s="273">
        <f t="shared" si="10"/>
        <v>-6.8375000000000004</v>
      </c>
    </row>
    <row r="41" spans="1:16">
      <c r="A41" s="4" t="s">
        <v>69</v>
      </c>
      <c r="B41" s="286">
        <f>SUMIFS('Sunrise in Chandler - Input'!C:C,'Sunrise in Chandler - Input'!$AH:$AH,'Sunrise in Chandler - CRES'!$A41)/$P$16</f>
        <v>0</v>
      </c>
      <c r="C41" s="287">
        <f>SUMIFS('Sunrise in Chandler - Input'!D:D,'Sunrise in Chandler - Input'!$AH:$AH,'Sunrise in Chandler - CRES'!$A41)/$P$16</f>
        <v>0</v>
      </c>
      <c r="D41" s="286">
        <f>SUMIFS('Sunrise in Chandler - Input'!E:E,'Sunrise in Chandler - Input'!$AH:$AH,'Sunrise in Chandler - CRES'!$A41)/$P$16</f>
        <v>0</v>
      </c>
      <c r="E41" s="287">
        <f>SUMIFS('Sunrise in Chandler - Input'!F:F,'Sunrise in Chandler - Input'!$AH:$AH,'Sunrise in Chandler - CRES'!$A41)/$P$16</f>
        <v>0</v>
      </c>
      <c r="F41" s="286">
        <f>SUMIFS('Sunrise in Chandler - Input'!G:G,'Sunrise in Chandler - Input'!$AH:$AH,'Sunrise in Chandler - CRES'!$A41)/$P$16</f>
        <v>0</v>
      </c>
      <c r="G41" s="287">
        <f>SUMIFS('Sunrise in Chandler - Input'!H:H,'Sunrise in Chandler - Input'!$AH:$AH,'Sunrise in Chandler - CRES'!$A41)/$P$16</f>
        <v>0</v>
      </c>
      <c r="H41" s="286">
        <f>SUMIFS('Sunrise in Chandler - Input'!I:I,'Sunrise in Chandler - Input'!$AH:$AH,'Sunrise in Chandler - CRES'!$A41)/$P$16</f>
        <v>0</v>
      </c>
      <c r="I41" s="287">
        <f>SUMIFS('Sunrise in Chandler - Input'!J:J,'Sunrise in Chandler - Input'!$AH:$AH,'Sunrise in Chandler - CRES'!$A41)/$P$16</f>
        <v>0</v>
      </c>
      <c r="J41" s="286">
        <f>SUMIFS('Sunrise in Chandler - Input'!K:K,'Sunrise in Chandler - Input'!$AH:$AH,'Sunrise in Chandler - CRES'!$A41)/$P$16</f>
        <v>0</v>
      </c>
      <c r="K41" s="287">
        <f>SUMIFS('Sunrise in Chandler - Input'!L:L,'Sunrise in Chandler - Input'!$AH:$AH,'Sunrise in Chandler - CRES'!$A41)/$P$16</f>
        <v>-6.5609200000000003</v>
      </c>
      <c r="L41" s="286">
        <f>SUMIFS('Sunrise in Chandler - Input'!M:M,'Sunrise in Chandler - Input'!$AH:$AH,'Sunrise in Chandler - CRES'!$A41)/$P$16</f>
        <v>-5.6319499999999998</v>
      </c>
      <c r="M41" s="287">
        <f>SUMIFS('Sunrise in Chandler - Input'!N:N,'Sunrise in Chandler - Input'!$AH:$AH,'Sunrise in Chandler - CRES'!$A41)/$P$16</f>
        <v>-5.6687299999999992</v>
      </c>
      <c r="N41" s="273">
        <f t="shared" si="10"/>
        <v>-17.861599999999999</v>
      </c>
    </row>
    <row r="42" spans="1:16">
      <c r="A42" s="296" t="s">
        <v>68</v>
      </c>
      <c r="B42" s="286">
        <f>SUMIFS('Sunrise in Chandler - Input'!C:C,'Sunrise in Chandler - Input'!$AH:$AH,'Sunrise in Chandler - CRES'!$A42)/$P$16</f>
        <v>0</v>
      </c>
      <c r="C42" s="287">
        <f>SUMIFS('Sunrise in Chandler - Input'!D:D,'Sunrise in Chandler - Input'!$AH:$AH,'Sunrise in Chandler - CRES'!$A42)/$P$16</f>
        <v>0</v>
      </c>
      <c r="D42" s="286">
        <f>SUMIFS('Sunrise in Chandler - Input'!E:E,'Sunrise in Chandler - Input'!$AH:$AH,'Sunrise in Chandler - CRES'!$A42)/$P$16</f>
        <v>0</v>
      </c>
      <c r="E42" s="287">
        <f>SUMIFS('Sunrise in Chandler - Input'!F:F,'Sunrise in Chandler - Input'!$AH:$AH,'Sunrise in Chandler - CRES'!$A42)/$P$16</f>
        <v>0</v>
      </c>
      <c r="F42" s="286">
        <f>SUMIFS('Sunrise in Chandler - Input'!G:G,'Sunrise in Chandler - Input'!$AH:$AH,'Sunrise in Chandler - CRES'!$A42)/$P$16</f>
        <v>0</v>
      </c>
      <c r="G42" s="287">
        <f>SUMIFS('Sunrise in Chandler - Input'!H:H,'Sunrise in Chandler - Input'!$AH:$AH,'Sunrise in Chandler - CRES'!$A42)/$P$16</f>
        <v>0</v>
      </c>
      <c r="H42" s="286">
        <f>SUMIFS('Sunrise in Chandler - Input'!I:I,'Sunrise in Chandler - Input'!$AH:$AH,'Sunrise in Chandler - CRES'!$A42)/$P$16</f>
        <v>0</v>
      </c>
      <c r="I42" s="287">
        <f>SUMIFS('Sunrise in Chandler - Input'!J:J,'Sunrise in Chandler - Input'!$AH:$AH,'Sunrise in Chandler - CRES'!$A42)/$P$16</f>
        <v>0</v>
      </c>
      <c r="J42" s="286">
        <f>SUMIFS('Sunrise in Chandler - Input'!K:K,'Sunrise in Chandler - Input'!$AH:$AH,'Sunrise in Chandler - CRES'!$A42)/$P$16</f>
        <v>0</v>
      </c>
      <c r="K42" s="287">
        <f>SUMIFS('Sunrise in Chandler - Input'!L:L,'Sunrise in Chandler - Input'!$AH:$AH,'Sunrise in Chandler - CRES'!$A42)/$P$16</f>
        <v>-185.04996000000003</v>
      </c>
      <c r="L42" s="286">
        <f>SUMIFS('Sunrise in Chandler - Input'!M:M,'Sunrise in Chandler - Input'!$AH:$AH,'Sunrise in Chandler - CRES'!$A42)/$P$16</f>
        <v>-167.88869</v>
      </c>
      <c r="M42" s="287">
        <f>SUMIFS('Sunrise in Chandler - Input'!N:N,'Sunrise in Chandler - Input'!$AH:$AH,'Sunrise in Chandler - CRES'!$A42)/$P$16</f>
        <v>-163.27938</v>
      </c>
      <c r="N42" s="273">
        <f t="shared" si="10"/>
        <v>-516.21803</v>
      </c>
    </row>
    <row r="43" spans="1:16" ht="15" thickBot="1">
      <c r="A43" s="4" t="s">
        <v>1042</v>
      </c>
      <c r="B43" s="286">
        <f>SUMIFS('Sunrise in Chandler - Input'!C:C,'Sunrise in Chandler - Input'!$AH:$AH,'Sunrise in Chandler - CRES'!$A43)/$P$16</f>
        <v>0</v>
      </c>
      <c r="C43" s="287">
        <f>SUMIFS('Sunrise in Chandler - Input'!D:D,'Sunrise in Chandler - Input'!$AH:$AH,'Sunrise in Chandler - CRES'!$A43)/$P$16</f>
        <v>0</v>
      </c>
      <c r="D43" s="286">
        <f>SUMIFS('Sunrise in Chandler - Input'!E:E,'Sunrise in Chandler - Input'!$AH:$AH,'Sunrise in Chandler - CRES'!$A43)/$P$16</f>
        <v>0</v>
      </c>
      <c r="E43" s="287">
        <f>SUMIFS('Sunrise in Chandler - Input'!F:F,'Sunrise in Chandler - Input'!$AH:$AH,'Sunrise in Chandler - CRES'!$A43)/$P$16</f>
        <v>0</v>
      </c>
      <c r="F43" s="286">
        <f>SUMIFS('Sunrise in Chandler - Input'!G:G,'Sunrise in Chandler - Input'!$AH:$AH,'Sunrise in Chandler - CRES'!$A43)/$P$16</f>
        <v>0</v>
      </c>
      <c r="G43" s="287">
        <f>SUMIFS('Sunrise in Chandler - Input'!H:H,'Sunrise in Chandler - Input'!$AH:$AH,'Sunrise in Chandler - CRES'!$A43)/$P$16</f>
        <v>0</v>
      </c>
      <c r="H43" s="286">
        <f>SUMIFS('Sunrise in Chandler - Input'!I:I,'Sunrise in Chandler - Input'!$AH:$AH,'Sunrise in Chandler - CRES'!$A43)/$P$16</f>
        <v>0</v>
      </c>
      <c r="I43" s="287">
        <f>SUMIFS('Sunrise in Chandler - Input'!J:J,'Sunrise in Chandler - Input'!$AH:$AH,'Sunrise in Chandler - CRES'!$A43)/$P$16</f>
        <v>0</v>
      </c>
      <c r="J43" s="286">
        <f>SUMIFS('Sunrise in Chandler - Input'!K:K,'Sunrise in Chandler - Input'!$AH:$AH,'Sunrise in Chandler - CRES'!$A43)/$P$16</f>
        <v>0</v>
      </c>
      <c r="K43" s="287">
        <f>SUMIFS('Sunrise in Chandler - Input'!L:L,'Sunrise in Chandler - Input'!$AH:$AH,'Sunrise in Chandler - CRES'!$A43)/$P$16</f>
        <v>0</v>
      </c>
      <c r="L43" s="286">
        <f>SUMIFS('Sunrise in Chandler - Input'!M:M,'Sunrise in Chandler - Input'!$AH:$AH,'Sunrise in Chandler - CRES'!$A43)/$P$16</f>
        <v>0</v>
      </c>
      <c r="M43" s="287">
        <f>SUMIFS('Sunrise in Chandler - Input'!N:N,'Sunrise in Chandler - Input'!$AH:$AH,'Sunrise in Chandler - CRES'!$A43)/$P$16</f>
        <v>0</v>
      </c>
      <c r="N43" s="273">
        <f t="shared" si="10"/>
        <v>0</v>
      </c>
    </row>
    <row r="44" spans="1:16" ht="15.5" thickTop="1" thickBot="1">
      <c r="A44" s="84" t="s">
        <v>89</v>
      </c>
      <c r="B44" s="52">
        <f>SUM(B38:B43)</f>
        <v>0</v>
      </c>
      <c r="C44" s="53">
        <f t="shared" ref="C44:M44" si="11">SUM(C38:C43)</f>
        <v>0</v>
      </c>
      <c r="D44" s="52">
        <f t="shared" si="11"/>
        <v>0</v>
      </c>
      <c r="E44" s="53">
        <f t="shared" si="11"/>
        <v>0</v>
      </c>
      <c r="F44" s="52">
        <f t="shared" si="11"/>
        <v>0</v>
      </c>
      <c r="G44" s="53">
        <f t="shared" si="11"/>
        <v>0</v>
      </c>
      <c r="H44" s="52">
        <f t="shared" si="11"/>
        <v>0</v>
      </c>
      <c r="I44" s="53">
        <f t="shared" si="11"/>
        <v>0</v>
      </c>
      <c r="J44" s="52">
        <f t="shared" si="11"/>
        <v>0</v>
      </c>
      <c r="K44" s="53">
        <f t="shared" si="11"/>
        <v>-207.04638000000003</v>
      </c>
      <c r="L44" s="52">
        <f t="shared" si="11"/>
        <v>-196.23172</v>
      </c>
      <c r="M44" s="53">
        <f t="shared" si="11"/>
        <v>-174.44761</v>
      </c>
      <c r="N44" s="94">
        <f t="shared" si="10"/>
        <v>-577.72570999999994</v>
      </c>
    </row>
    <row r="45" spans="1:16" ht="15.5" thickTop="1" thickBot="1">
      <c r="A45" s="5" t="s">
        <v>90</v>
      </c>
      <c r="B45" s="286">
        <f>SUMIFS('Sunrise in Chandler - Input'!C:C,'Sunrise in Chandler - Input'!$AH:$AH,'Sunrise in Chandler - CRES'!$A45)/$P$16</f>
        <v>0</v>
      </c>
      <c r="C45" s="287">
        <f>SUMIFS('Sunrise in Chandler - Input'!D:D,'Sunrise in Chandler - Input'!$AH:$AH,'Sunrise in Chandler - CRES'!$A45)/$P$16</f>
        <v>0</v>
      </c>
      <c r="D45" s="286">
        <f>SUMIFS('Sunrise in Chandler - Input'!E:E,'Sunrise in Chandler - Input'!$AH:$AH,'Sunrise in Chandler - CRES'!$A45)/$P$16</f>
        <v>0</v>
      </c>
      <c r="E45" s="287">
        <f>SUMIFS('Sunrise in Chandler - Input'!F:F,'Sunrise in Chandler - Input'!$AH:$AH,'Sunrise in Chandler - CRES'!$A45)/$P$16</f>
        <v>0</v>
      </c>
      <c r="F45" s="286">
        <f>SUMIFS('Sunrise in Chandler - Input'!G:G,'Sunrise in Chandler - Input'!$AH:$AH,'Sunrise in Chandler - CRES'!$A45)/$P$16</f>
        <v>0</v>
      </c>
      <c r="G45" s="287">
        <f>SUMIFS('Sunrise in Chandler - Input'!H:H,'Sunrise in Chandler - Input'!$AH:$AH,'Sunrise in Chandler - CRES'!$A45)/$P$16</f>
        <v>0</v>
      </c>
      <c r="H45" s="286">
        <f>SUMIFS('Sunrise in Chandler - Input'!I:I,'Sunrise in Chandler - Input'!$AH:$AH,'Sunrise in Chandler - CRES'!$A45)/$P$16</f>
        <v>0</v>
      </c>
      <c r="I45" s="287">
        <f>SUMIFS('Sunrise in Chandler - Input'!J:J,'Sunrise in Chandler - Input'!$AH:$AH,'Sunrise in Chandler - CRES'!$A45)/$P$16</f>
        <v>0</v>
      </c>
      <c r="J45" s="286">
        <f>SUMIFS('Sunrise in Chandler - Input'!K:K,'Sunrise in Chandler - Input'!$AH:$AH,'Sunrise in Chandler - CRES'!$A45)/$P$16</f>
        <v>0</v>
      </c>
      <c r="K45" s="287">
        <f>SUMIFS('Sunrise in Chandler - Input'!L:L,'Sunrise in Chandler - Input'!$AH:$AH,'Sunrise in Chandler - CRES'!$A45)/$P$16</f>
        <v>0</v>
      </c>
      <c r="L45" s="286">
        <f>SUMIFS('Sunrise in Chandler - Input'!M:M,'Sunrise in Chandler - Input'!$AH:$AH,'Sunrise in Chandler - CRES'!$A45)/$P$16</f>
        <v>-0.53</v>
      </c>
      <c r="M45" s="287">
        <f>SUMIFS('Sunrise in Chandler - Input'!N:N,'Sunrise in Chandler - Input'!$AH:$AH,'Sunrise in Chandler - CRES'!$A45)/$P$16</f>
        <v>0</v>
      </c>
      <c r="N45" s="274">
        <f t="shared" si="10"/>
        <v>-0.53</v>
      </c>
    </row>
    <row r="46" spans="1:16" ht="15" thickBot="1">
      <c r="A46" s="4"/>
      <c r="B46" s="78" t="str">
        <f>B37</f>
        <v>Dec 2023</v>
      </c>
      <c r="C46" s="79" t="str">
        <f t="shared" ref="C46:M46" si="12">C37</f>
        <v>Jan 2024</v>
      </c>
      <c r="D46" s="78" t="str">
        <f t="shared" si="12"/>
        <v>Feb 2024</v>
      </c>
      <c r="E46" s="79" t="str">
        <f t="shared" si="12"/>
        <v>Mar 2024</v>
      </c>
      <c r="F46" s="78" t="str">
        <f t="shared" si="12"/>
        <v>Apr 2024</v>
      </c>
      <c r="G46" s="79" t="str">
        <f t="shared" si="12"/>
        <v>May 2024</v>
      </c>
      <c r="H46" s="78" t="str">
        <f t="shared" si="12"/>
        <v>Jun 2024</v>
      </c>
      <c r="I46" s="79" t="str">
        <f t="shared" si="12"/>
        <v>Jul 2024</v>
      </c>
      <c r="J46" s="78" t="str">
        <f t="shared" si="12"/>
        <v>Aug 2024</v>
      </c>
      <c r="K46" s="79" t="str">
        <f t="shared" si="12"/>
        <v>Sep 2024</v>
      </c>
      <c r="L46" s="78" t="str">
        <f t="shared" si="12"/>
        <v>Oct 2024</v>
      </c>
      <c r="M46" s="79" t="str">
        <f t="shared" si="12"/>
        <v>Nov 2024</v>
      </c>
      <c r="N46" s="80" t="s">
        <v>76</v>
      </c>
    </row>
    <row r="47" spans="1:16" ht="15.5" thickTop="1" thickBot="1">
      <c r="A47" s="84" t="s">
        <v>91</v>
      </c>
      <c r="B47" s="95">
        <f t="shared" ref="B47:G47" si="13">SUM(B44,B35)</f>
        <v>0</v>
      </c>
      <c r="C47" s="96">
        <f t="shared" si="13"/>
        <v>0</v>
      </c>
      <c r="D47" s="95">
        <f t="shared" si="13"/>
        <v>0</v>
      </c>
      <c r="E47" s="96">
        <f t="shared" si="13"/>
        <v>0</v>
      </c>
      <c r="F47" s="95">
        <f t="shared" si="13"/>
        <v>0</v>
      </c>
      <c r="G47" s="96">
        <f t="shared" si="13"/>
        <v>0</v>
      </c>
      <c r="H47" s="95">
        <f>SUM(H44,H35)</f>
        <v>0</v>
      </c>
      <c r="I47" s="96">
        <f t="shared" ref="I47:M47" si="14">SUM(I44,I35)</f>
        <v>0</v>
      </c>
      <c r="J47" s="95">
        <f t="shared" si="14"/>
        <v>0</v>
      </c>
      <c r="K47" s="96">
        <f t="shared" si="14"/>
        <v>53.744590000000045</v>
      </c>
      <c r="L47" s="95">
        <f t="shared" si="14"/>
        <v>22.76333000000011</v>
      </c>
      <c r="M47" s="96">
        <f t="shared" si="14"/>
        <v>38.74025000000006</v>
      </c>
      <c r="N47" s="96">
        <f t="shared" ref="N47" si="15">SUM(B47:M47)</f>
        <v>115.24817000000021</v>
      </c>
    </row>
    <row r="49" spans="1:13">
      <c r="A49" s="55"/>
      <c r="B49" s="78" t="str">
        <f>B1</f>
        <v>Dec 2023</v>
      </c>
      <c r="C49" s="79" t="str">
        <f t="shared" ref="C49:M49" si="16">C1</f>
        <v>Jan 2024</v>
      </c>
      <c r="D49" s="78" t="str">
        <f t="shared" si="16"/>
        <v>Feb 2024</v>
      </c>
      <c r="E49" s="79" t="str">
        <f t="shared" si="16"/>
        <v>Mar 2024</v>
      </c>
      <c r="F49" s="78" t="str">
        <f t="shared" si="16"/>
        <v>Apr 2024</v>
      </c>
      <c r="G49" s="79" t="str">
        <f t="shared" si="16"/>
        <v>May 2024</v>
      </c>
      <c r="H49" s="78" t="str">
        <f t="shared" si="16"/>
        <v>Jun 2024</v>
      </c>
      <c r="I49" s="79" t="str">
        <f t="shared" si="16"/>
        <v>Jul 2024</v>
      </c>
      <c r="J49" s="78" t="str">
        <f t="shared" si="16"/>
        <v>Aug 2024</v>
      </c>
      <c r="K49" s="79" t="str">
        <f t="shared" si="16"/>
        <v>Sep 2024</v>
      </c>
      <c r="L49" s="78" t="str">
        <f t="shared" si="16"/>
        <v>Oct 2024</v>
      </c>
      <c r="M49" s="79" t="str">
        <f t="shared" si="16"/>
        <v>Nov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7">IF(C36="","",SUM(C50:C53))</f>
        <v/>
      </c>
      <c r="D54" s="166" t="str">
        <f t="shared" si="17"/>
        <v/>
      </c>
      <c r="E54" s="167" t="str">
        <f t="shared" si="17"/>
        <v/>
      </c>
      <c r="F54" s="166" t="str">
        <f t="shared" si="17"/>
        <v/>
      </c>
      <c r="G54" s="167" t="str">
        <f t="shared" si="17"/>
        <v/>
      </c>
      <c r="H54" s="166" t="str">
        <f t="shared" si="17"/>
        <v/>
      </c>
      <c r="I54" s="167" t="str">
        <f t="shared" si="17"/>
        <v/>
      </c>
      <c r="J54" s="166" t="str">
        <f t="shared" si="17"/>
        <v/>
      </c>
      <c r="K54" s="167" t="str">
        <f t="shared" si="17"/>
        <v/>
      </c>
      <c r="L54" s="166" t="str">
        <f t="shared" si="17"/>
        <v/>
      </c>
      <c r="M54" s="168" t="str">
        <f t="shared" si="17"/>
        <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6659-431E-4FC9-993C-F47F73C97C2B}">
  <sheetPr>
    <tabColor theme="0"/>
  </sheetPr>
  <dimension ref="A1:CK191"/>
  <sheetViews>
    <sheetView topLeftCell="D1" zoomScale="90" zoomScaleNormal="90" workbookViewId="0">
      <pane ySplit="7" topLeftCell="A116" activePane="bottomLeft" state="frozen"/>
      <selection activeCell="N135" sqref="N135"/>
      <selection pane="bottomLeft" activeCell="N135" sqref="N135"/>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2570</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2571</v>
      </c>
      <c r="B3" s="17"/>
      <c r="C3" s="17"/>
      <c r="D3" s="17"/>
      <c r="E3" s="17"/>
      <c r="F3" s="17"/>
      <c r="G3" s="17"/>
      <c r="H3" s="17"/>
      <c r="I3" s="17"/>
      <c r="J3" s="17"/>
      <c r="K3" s="17"/>
      <c r="L3" s="17"/>
      <c r="M3" s="17"/>
      <c r="N3" s="17"/>
      <c r="O3" s="17"/>
    </row>
    <row r="4" spans="1:17">
      <c r="A4" s="17" t="s">
        <v>2572</v>
      </c>
      <c r="B4" s="17"/>
      <c r="C4" s="17"/>
      <c r="D4" s="17"/>
      <c r="E4" s="17"/>
      <c r="F4" s="17"/>
      <c r="G4" s="17"/>
      <c r="H4" s="17"/>
      <c r="I4" s="17"/>
      <c r="J4" s="17"/>
      <c r="K4" s="17"/>
      <c r="L4" s="17"/>
      <c r="M4" s="17"/>
      <c r="N4" s="17"/>
      <c r="O4" s="17"/>
    </row>
    <row r="5" spans="1:17">
      <c r="A5" s="56"/>
      <c r="B5" s="57"/>
      <c r="C5" s="56" t="s">
        <v>2573</v>
      </c>
      <c r="D5" s="56" t="s">
        <v>2574</v>
      </c>
      <c r="E5" s="56" t="s">
        <v>2575</v>
      </c>
      <c r="F5" s="56" t="s">
        <v>2576</v>
      </c>
      <c r="G5" s="56" t="s">
        <v>2577</v>
      </c>
      <c r="H5" s="56" t="s">
        <v>1413</v>
      </c>
      <c r="I5" s="56" t="s">
        <v>640</v>
      </c>
      <c r="J5" s="56" t="s">
        <v>641</v>
      </c>
      <c r="K5" s="56" t="s">
        <v>642</v>
      </c>
      <c r="L5" s="56" t="s">
        <v>643</v>
      </c>
      <c r="M5" s="56" t="s">
        <v>644</v>
      </c>
      <c r="N5" s="56" t="s">
        <v>8</v>
      </c>
      <c r="O5" s="56" t="s">
        <v>18</v>
      </c>
    </row>
    <row r="6" spans="1:17">
      <c r="A6" s="101" t="s">
        <v>2578</v>
      </c>
      <c r="B6" s="102" t="s">
        <v>2579</v>
      </c>
      <c r="C6" s="103"/>
      <c r="D6" s="103"/>
      <c r="E6" s="103"/>
      <c r="F6" s="103"/>
      <c r="G6" s="103"/>
      <c r="H6" s="103"/>
      <c r="I6" s="103"/>
      <c r="J6" s="103"/>
      <c r="K6" s="103"/>
      <c r="L6" s="103"/>
      <c r="M6" s="103"/>
      <c r="N6" s="103"/>
      <c r="O6" s="103"/>
    </row>
    <row r="7" spans="1:17">
      <c r="A7" s="58" t="s">
        <v>2580</v>
      </c>
      <c r="B7" s="59" t="s">
        <v>2581</v>
      </c>
      <c r="C7" s="69"/>
      <c r="D7" s="69"/>
      <c r="E7" s="69"/>
      <c r="F7" s="69"/>
      <c r="G7" s="69"/>
      <c r="H7" s="69"/>
      <c r="I7" s="69"/>
      <c r="J7" s="69"/>
      <c r="K7" s="69"/>
      <c r="L7" s="69"/>
      <c r="M7" s="69"/>
      <c r="N7" s="69"/>
      <c r="O7" s="69"/>
    </row>
    <row r="8" spans="1:17">
      <c r="A8" s="58" t="s">
        <v>193</v>
      </c>
      <c r="B8" s="59" t="s">
        <v>2499</v>
      </c>
      <c r="C8" s="63">
        <v>501238</v>
      </c>
      <c r="D8" s="63">
        <v>501238</v>
      </c>
      <c r="E8" s="63">
        <v>501238</v>
      </c>
      <c r="F8" s="63">
        <v>501238</v>
      </c>
      <c r="G8" s="63">
        <v>501238</v>
      </c>
      <c r="H8" s="63">
        <v>501238</v>
      </c>
      <c r="I8" s="63">
        <v>501238</v>
      </c>
      <c r="J8" s="63">
        <v>501238</v>
      </c>
      <c r="K8" s="63">
        <v>501238</v>
      </c>
      <c r="L8" s="63">
        <v>501238</v>
      </c>
      <c r="M8" s="63">
        <v>501238</v>
      </c>
      <c r="N8" s="63">
        <v>501238</v>
      </c>
      <c r="O8" s="63">
        <v>6014856</v>
      </c>
      <c r="Q8" s="12" t="s">
        <v>20</v>
      </c>
    </row>
    <row r="9" spans="1:17">
      <c r="A9" s="58" t="s">
        <v>195</v>
      </c>
      <c r="B9" s="59" t="s">
        <v>2582</v>
      </c>
      <c r="C9" s="64">
        <v>-37225</v>
      </c>
      <c r="D9" s="64">
        <v>-37638</v>
      </c>
      <c r="E9" s="64">
        <v>-38560</v>
      </c>
      <c r="F9" s="64">
        <v>-37126</v>
      </c>
      <c r="G9" s="64">
        <v>-35451</v>
      </c>
      <c r="H9" s="64">
        <v>-37046</v>
      </c>
      <c r="I9" s="64">
        <v>-38887</v>
      </c>
      <c r="J9" s="64">
        <v>-41695</v>
      </c>
      <c r="K9" s="64">
        <v>-43665</v>
      </c>
      <c r="L9" s="64">
        <v>-43715</v>
      </c>
      <c r="M9" s="64">
        <v>-42239</v>
      </c>
      <c r="N9" s="64">
        <v>-43092</v>
      </c>
      <c r="O9" s="64">
        <v>-476339</v>
      </c>
      <c r="Q9" s="12" t="s">
        <v>21</v>
      </c>
    </row>
    <row r="10" spans="1:17">
      <c r="A10" s="60"/>
      <c r="B10" s="61" t="s">
        <v>2583</v>
      </c>
      <c r="C10" s="65">
        <v>464013</v>
      </c>
      <c r="D10" s="65">
        <v>463600</v>
      </c>
      <c r="E10" s="65">
        <v>462678</v>
      </c>
      <c r="F10" s="65">
        <v>464112</v>
      </c>
      <c r="G10" s="65">
        <v>465787</v>
      </c>
      <c r="H10" s="65">
        <v>464192</v>
      </c>
      <c r="I10" s="65">
        <v>462351</v>
      </c>
      <c r="J10" s="65">
        <v>459543</v>
      </c>
      <c r="K10" s="65">
        <v>457573</v>
      </c>
      <c r="L10" s="65">
        <v>457523</v>
      </c>
      <c r="M10" s="65">
        <v>458999</v>
      </c>
      <c r="N10" s="65">
        <v>458146</v>
      </c>
      <c r="O10" s="65">
        <v>5538517</v>
      </c>
    </row>
    <row r="11" spans="1:17">
      <c r="A11" s="58" t="s">
        <v>2584</v>
      </c>
      <c r="B11" s="59" t="s">
        <v>2585</v>
      </c>
      <c r="C11" s="63">
        <v>-4285.83</v>
      </c>
      <c r="D11" s="63">
        <v>-5363</v>
      </c>
      <c r="E11" s="63">
        <v>-2401</v>
      </c>
      <c r="F11" s="63">
        <v>-1745</v>
      </c>
      <c r="G11" s="63">
        <v>-2416</v>
      </c>
      <c r="H11" s="63">
        <v>-3598</v>
      </c>
      <c r="I11" s="63">
        <v>-3916</v>
      </c>
      <c r="J11" s="63">
        <v>-5833.97</v>
      </c>
      <c r="K11" s="63">
        <v>-12840</v>
      </c>
      <c r="L11" s="63">
        <v>-5898.33</v>
      </c>
      <c r="M11" s="63">
        <v>-4148.71</v>
      </c>
      <c r="N11" s="63">
        <v>-4205</v>
      </c>
      <c r="O11" s="63">
        <v>-56650.84</v>
      </c>
      <c r="Q11" s="12" t="s">
        <v>22</v>
      </c>
    </row>
    <row r="12" spans="1:17">
      <c r="A12" s="58" t="s">
        <v>2586</v>
      </c>
      <c r="B12" s="59" t="s">
        <v>2587</v>
      </c>
      <c r="C12" s="63">
        <v>-45638.36</v>
      </c>
      <c r="D12" s="63">
        <v>-27998.03</v>
      </c>
      <c r="E12" s="63">
        <v>-30251.68</v>
      </c>
      <c r="F12" s="63">
        <v>-29692.11</v>
      </c>
      <c r="G12" s="63">
        <v>-47865.77</v>
      </c>
      <c r="H12" s="63">
        <v>-52407.33</v>
      </c>
      <c r="I12" s="63">
        <v>-48459.58</v>
      </c>
      <c r="J12" s="63">
        <v>-36185.550000000003</v>
      </c>
      <c r="K12" s="63">
        <v>-24918.68</v>
      </c>
      <c r="L12" s="63">
        <v>-24666.82</v>
      </c>
      <c r="M12" s="63">
        <v>-34344.120000000003</v>
      </c>
      <c r="N12" s="63">
        <v>-29867.49</v>
      </c>
      <c r="O12" s="63">
        <v>-432295.52</v>
      </c>
      <c r="Q12" s="12" t="s">
        <v>26</v>
      </c>
    </row>
    <row r="13" spans="1:17">
      <c r="A13" s="58" t="s">
        <v>2588</v>
      </c>
      <c r="B13" s="59" t="s">
        <v>2589</v>
      </c>
      <c r="C13" s="63">
        <v>-1070.9000000000001</v>
      </c>
      <c r="D13" s="63">
        <v>-1459</v>
      </c>
      <c r="E13" s="63">
        <v>-1343</v>
      </c>
      <c r="F13" s="63">
        <v>-1343</v>
      </c>
      <c r="G13" s="63">
        <v>-1343</v>
      </c>
      <c r="H13" s="63">
        <v>-1343</v>
      </c>
      <c r="I13" s="63">
        <v>-1343</v>
      </c>
      <c r="J13" s="63">
        <v>-1343</v>
      </c>
      <c r="K13" s="63">
        <v>-1343</v>
      </c>
      <c r="L13" s="63">
        <v>-1343</v>
      </c>
      <c r="M13" s="63">
        <v>-1343</v>
      </c>
      <c r="N13" s="63">
        <v>-1343</v>
      </c>
      <c r="O13" s="63">
        <v>-15959.9</v>
      </c>
      <c r="Q13" s="12" t="s">
        <v>23</v>
      </c>
    </row>
    <row r="14" spans="1:17">
      <c r="A14" s="58" t="s">
        <v>2590</v>
      </c>
      <c r="B14" s="59" t="s">
        <v>2591</v>
      </c>
      <c r="C14" s="63">
        <v>-1014.94</v>
      </c>
      <c r="D14" s="63">
        <v>-1321.8</v>
      </c>
      <c r="E14" s="63">
        <v>-1321.8</v>
      </c>
      <c r="F14" s="63">
        <v>-1321.8</v>
      </c>
      <c r="G14" s="63">
        <v>-1321.8</v>
      </c>
      <c r="H14" s="63">
        <v>-1321.8</v>
      </c>
      <c r="I14" s="63">
        <v>-1321.8</v>
      </c>
      <c r="J14" s="63">
        <v>-1551.11</v>
      </c>
      <c r="K14" s="63">
        <v>-1671.8</v>
      </c>
      <c r="L14" s="63">
        <v>-1671.8</v>
      </c>
      <c r="M14" s="63">
        <v>-1671.8</v>
      </c>
      <c r="N14" s="63">
        <v>-1704.31</v>
      </c>
      <c r="O14" s="63">
        <v>-17216.560000000001</v>
      </c>
      <c r="Q14" s="12" t="s">
        <v>22</v>
      </c>
    </row>
    <row r="15" spans="1:17">
      <c r="A15" s="58" t="s">
        <v>2592</v>
      </c>
      <c r="B15" s="59" t="s">
        <v>2593</v>
      </c>
      <c r="C15" s="63">
        <v>3465.13</v>
      </c>
      <c r="D15" s="63">
        <v>3874.58</v>
      </c>
      <c r="E15" s="63">
        <v>3999.38</v>
      </c>
      <c r="F15" s="63">
        <v>4139.8500000000004</v>
      </c>
      <c r="G15" s="63">
        <v>4580.79</v>
      </c>
      <c r="H15" s="63">
        <v>4493.51</v>
      </c>
      <c r="I15" s="63">
        <v>4402.34</v>
      </c>
      <c r="J15" s="63">
        <v>4543.45</v>
      </c>
      <c r="K15" s="63">
        <v>4649.2</v>
      </c>
      <c r="L15" s="63">
        <v>4215.84</v>
      </c>
      <c r="M15" s="63">
        <v>4191.9399999999996</v>
      </c>
      <c r="N15" s="63">
        <v>3842.5</v>
      </c>
      <c r="O15" s="63">
        <v>50398.51</v>
      </c>
      <c r="Q15" s="12" t="s">
        <v>79</v>
      </c>
    </row>
    <row r="16" spans="1:17">
      <c r="A16" s="58" t="s">
        <v>2594</v>
      </c>
      <c r="B16" s="59" t="s">
        <v>2595</v>
      </c>
      <c r="C16" s="63">
        <v>1379.71</v>
      </c>
      <c r="D16" s="63">
        <v>1568.3</v>
      </c>
      <c r="E16" s="63">
        <v>1712.3</v>
      </c>
      <c r="F16" s="63">
        <v>1826.45</v>
      </c>
      <c r="G16" s="63">
        <v>1778.27</v>
      </c>
      <c r="H16" s="63">
        <v>1664.96</v>
      </c>
      <c r="I16" s="63">
        <v>1489.36</v>
      </c>
      <c r="J16" s="63">
        <v>1663.97</v>
      </c>
      <c r="K16" s="63">
        <v>1711.12</v>
      </c>
      <c r="L16" s="63">
        <v>1706.67</v>
      </c>
      <c r="M16" s="63">
        <v>1670</v>
      </c>
      <c r="N16" s="63">
        <v>1648.33</v>
      </c>
      <c r="O16" s="63">
        <v>19819.439999999999</v>
      </c>
      <c r="Q16" s="12" t="s">
        <v>79</v>
      </c>
    </row>
    <row r="17" spans="1:17">
      <c r="A17" s="58" t="s">
        <v>2596</v>
      </c>
      <c r="B17" s="59" t="s">
        <v>2597</v>
      </c>
      <c r="C17" s="64">
        <v>1081.56</v>
      </c>
      <c r="D17" s="64">
        <v>1172.43</v>
      </c>
      <c r="E17" s="64">
        <v>1150</v>
      </c>
      <c r="F17" s="64">
        <v>1182.46</v>
      </c>
      <c r="G17" s="64">
        <v>1155.42</v>
      </c>
      <c r="H17" s="64">
        <v>1093.75</v>
      </c>
      <c r="I17" s="64">
        <v>1032.05</v>
      </c>
      <c r="J17" s="64">
        <v>1135.25</v>
      </c>
      <c r="K17" s="64">
        <v>1051.3599999999999</v>
      </c>
      <c r="L17" s="64">
        <v>1056.68</v>
      </c>
      <c r="M17" s="64">
        <v>1012.91</v>
      </c>
      <c r="N17" s="64">
        <v>975.24</v>
      </c>
      <c r="O17" s="64">
        <v>13099.11</v>
      </c>
      <c r="Q17" s="12" t="s">
        <v>31</v>
      </c>
    </row>
    <row r="18" spans="1:17">
      <c r="A18" s="60" t="s">
        <v>1139</v>
      </c>
      <c r="B18" s="61" t="s">
        <v>2598</v>
      </c>
      <c r="C18" s="65">
        <v>417929.37</v>
      </c>
      <c r="D18" s="65">
        <v>434073.48</v>
      </c>
      <c r="E18" s="65">
        <v>434222.2</v>
      </c>
      <c r="F18" s="65">
        <v>437158.85</v>
      </c>
      <c r="G18" s="65">
        <v>420354.91</v>
      </c>
      <c r="H18" s="65">
        <v>412774.09</v>
      </c>
      <c r="I18" s="65">
        <v>414234.37</v>
      </c>
      <c r="J18" s="65">
        <v>421972.04</v>
      </c>
      <c r="K18" s="65">
        <v>424211.20000000001</v>
      </c>
      <c r="L18" s="65">
        <v>430922.23999999999</v>
      </c>
      <c r="M18" s="65">
        <v>424366.22</v>
      </c>
      <c r="N18" s="65">
        <v>427492.27</v>
      </c>
      <c r="O18" s="65">
        <v>5099711.24</v>
      </c>
    </row>
    <row r="19" spans="1:17">
      <c r="A19" s="60" t="s">
        <v>2599</v>
      </c>
      <c r="B19" s="61" t="s">
        <v>2600</v>
      </c>
      <c r="C19" s="62"/>
      <c r="D19" s="62"/>
      <c r="E19" s="62"/>
      <c r="F19" s="62"/>
      <c r="G19" s="62"/>
      <c r="H19" s="62"/>
      <c r="I19" s="62"/>
      <c r="J19" s="62"/>
      <c r="K19" s="62"/>
      <c r="L19" s="62"/>
      <c r="M19" s="62"/>
      <c r="N19" s="62"/>
      <c r="O19" s="62"/>
    </row>
    <row r="20" spans="1:17">
      <c r="A20" s="58" t="s">
        <v>2601</v>
      </c>
      <c r="B20" s="59" t="s">
        <v>2602</v>
      </c>
      <c r="C20" s="63">
        <v>-245.45</v>
      </c>
      <c r="D20" s="63">
        <v>225.92</v>
      </c>
      <c r="E20" s="63">
        <v>206.17</v>
      </c>
      <c r="F20" s="63">
        <v>261.45999999999998</v>
      </c>
      <c r="G20" s="63">
        <v>173.1</v>
      </c>
      <c r="H20" s="63">
        <v>3.18</v>
      </c>
      <c r="I20" s="63">
        <v>173.66</v>
      </c>
      <c r="J20" s="63">
        <v>187.86</v>
      </c>
      <c r="K20" s="63">
        <v>134.04</v>
      </c>
      <c r="L20" s="63">
        <v>288.17</v>
      </c>
      <c r="M20" s="63">
        <v>224.47</v>
      </c>
      <c r="N20" s="63">
        <v>54.79</v>
      </c>
      <c r="O20" s="63">
        <v>1687.37</v>
      </c>
      <c r="Q20" s="12" t="s">
        <v>36</v>
      </c>
    </row>
    <row r="21" spans="1:17">
      <c r="A21" s="58" t="s">
        <v>2603</v>
      </c>
      <c r="B21" s="59" t="s">
        <v>2604</v>
      </c>
      <c r="C21" s="63">
        <v>9633.4599999999991</v>
      </c>
      <c r="D21" s="63">
        <v>8679.35</v>
      </c>
      <c r="E21" s="63">
        <v>9212.32</v>
      </c>
      <c r="F21" s="63">
        <v>10097.69</v>
      </c>
      <c r="G21" s="63">
        <v>9719.2199999999993</v>
      </c>
      <c r="H21" s="63">
        <v>9066</v>
      </c>
      <c r="I21" s="63">
        <v>8969.42</v>
      </c>
      <c r="J21" s="63">
        <v>8833.9500000000007</v>
      </c>
      <c r="K21" s="63">
        <v>9214.8799999999992</v>
      </c>
      <c r="L21" s="63">
        <v>9236.89</v>
      </c>
      <c r="M21" s="63">
        <v>9601.08</v>
      </c>
      <c r="N21" s="63">
        <v>9087.1299999999992</v>
      </c>
      <c r="O21" s="63">
        <v>111351.39</v>
      </c>
      <c r="Q21" s="12" t="s">
        <v>36</v>
      </c>
    </row>
    <row r="22" spans="1:17">
      <c r="A22" s="58" t="s">
        <v>2605</v>
      </c>
      <c r="B22" s="59" t="s">
        <v>2606</v>
      </c>
      <c r="C22" s="63">
        <v>1068.8699999999999</v>
      </c>
      <c r="D22" s="63">
        <v>1008.01</v>
      </c>
      <c r="E22" s="63">
        <v>1037.78</v>
      </c>
      <c r="F22" s="63">
        <v>1111.33</v>
      </c>
      <c r="G22" s="63">
        <v>1115.3800000000001</v>
      </c>
      <c r="H22" s="63">
        <v>983.17</v>
      </c>
      <c r="I22" s="63">
        <v>1233.03</v>
      </c>
      <c r="J22" s="63">
        <v>1219.77</v>
      </c>
      <c r="K22" s="63">
        <v>1250.55</v>
      </c>
      <c r="L22" s="63">
        <v>1340.87</v>
      </c>
      <c r="M22" s="63">
        <v>1360.94</v>
      </c>
      <c r="N22" s="63">
        <v>1303.92</v>
      </c>
      <c r="O22" s="63">
        <v>14033.62</v>
      </c>
      <c r="Q22" s="12" t="s">
        <v>36</v>
      </c>
    </row>
    <row r="23" spans="1:17">
      <c r="A23" s="58" t="s">
        <v>2607</v>
      </c>
      <c r="B23" s="59" t="s">
        <v>2608</v>
      </c>
      <c r="C23" s="63">
        <v>6986.35</v>
      </c>
      <c r="D23" s="63">
        <v>7727.41</v>
      </c>
      <c r="E23" s="63">
        <v>8091.22</v>
      </c>
      <c r="F23" s="63">
        <v>8202.31</v>
      </c>
      <c r="G23" s="63">
        <v>8335.8700000000008</v>
      </c>
      <c r="H23" s="63">
        <v>8359.01</v>
      </c>
      <c r="I23" s="63">
        <v>8694.1200000000008</v>
      </c>
      <c r="J23" s="63">
        <v>8890.6200000000008</v>
      </c>
      <c r="K23" s="63">
        <v>9131.5400000000009</v>
      </c>
      <c r="L23" s="63">
        <v>9273.73</v>
      </c>
      <c r="M23" s="63">
        <v>9085.59</v>
      </c>
      <c r="N23" s="63">
        <v>9083.82</v>
      </c>
      <c r="O23" s="63">
        <v>101861.59</v>
      </c>
      <c r="Q23" s="12" t="s">
        <v>36</v>
      </c>
    </row>
    <row r="24" spans="1:17">
      <c r="A24" s="58" t="s">
        <v>2609</v>
      </c>
      <c r="B24" s="59" t="s">
        <v>2610</v>
      </c>
      <c r="C24" s="63">
        <v>4325.87</v>
      </c>
      <c r="D24" s="63">
        <v>1739.24</v>
      </c>
      <c r="E24" s="63">
        <v>3598.43</v>
      </c>
      <c r="F24" s="63">
        <v>5197.12</v>
      </c>
      <c r="G24" s="63">
        <v>4529.67</v>
      </c>
      <c r="H24" s="63">
        <v>3573.42</v>
      </c>
      <c r="I24" s="63">
        <v>2996.92</v>
      </c>
      <c r="J24" s="63">
        <v>2874.23</v>
      </c>
      <c r="K24" s="63">
        <v>3943.78</v>
      </c>
      <c r="L24" s="63">
        <v>2265.6799999999998</v>
      </c>
      <c r="M24" s="63">
        <v>5252.57</v>
      </c>
      <c r="N24" s="63">
        <v>4678.16</v>
      </c>
      <c r="O24" s="63">
        <v>44975.09</v>
      </c>
      <c r="Q24" s="12" t="s">
        <v>36</v>
      </c>
    </row>
    <row r="25" spans="1:17">
      <c r="A25" s="58" t="s">
        <v>2611</v>
      </c>
      <c r="B25" s="59" t="s">
        <v>2612</v>
      </c>
      <c r="C25" s="63">
        <v>13518.6</v>
      </c>
      <c r="D25" s="63">
        <v>14338.75</v>
      </c>
      <c r="E25" s="63">
        <v>14673.32</v>
      </c>
      <c r="F25" s="63">
        <v>14797.22</v>
      </c>
      <c r="G25" s="63">
        <v>14671.68</v>
      </c>
      <c r="H25" s="63">
        <v>13748.44</v>
      </c>
      <c r="I25" s="63">
        <v>14875.52</v>
      </c>
      <c r="J25" s="63">
        <v>15705.25</v>
      </c>
      <c r="K25" s="63">
        <v>16088.29</v>
      </c>
      <c r="L25" s="63">
        <v>16512.37</v>
      </c>
      <c r="M25" s="63">
        <v>16372.4</v>
      </c>
      <c r="N25" s="63">
        <v>16987.349999999999</v>
      </c>
      <c r="O25" s="63">
        <v>182289.19</v>
      </c>
      <c r="Q25" s="12" t="s">
        <v>36</v>
      </c>
    </row>
    <row r="26" spans="1:17">
      <c r="A26" s="58" t="s">
        <v>2613</v>
      </c>
      <c r="B26" s="59" t="s">
        <v>2614</v>
      </c>
      <c r="C26" s="63">
        <v>1574.91</v>
      </c>
      <c r="D26" s="63">
        <v>1474.25</v>
      </c>
      <c r="E26" s="63">
        <v>1505.85</v>
      </c>
      <c r="F26" s="63">
        <v>1630.95</v>
      </c>
      <c r="G26" s="63">
        <v>1644.3</v>
      </c>
      <c r="H26" s="63">
        <v>1410.68</v>
      </c>
      <c r="I26" s="63">
        <v>1492.19</v>
      </c>
      <c r="J26" s="63">
        <v>1465.82</v>
      </c>
      <c r="K26" s="63">
        <v>1504.54</v>
      </c>
      <c r="L26" s="63">
        <v>1603.45</v>
      </c>
      <c r="M26" s="63">
        <v>1647.64</v>
      </c>
      <c r="N26" s="63">
        <v>1545.38</v>
      </c>
      <c r="O26" s="63">
        <v>18499.96</v>
      </c>
      <c r="Q26" s="12" t="s">
        <v>36</v>
      </c>
    </row>
    <row r="27" spans="1:17">
      <c r="A27" s="58" t="s">
        <v>2615</v>
      </c>
      <c r="B27" s="59" t="s">
        <v>2616</v>
      </c>
      <c r="C27" s="64">
        <v>2145.29</v>
      </c>
      <c r="D27" s="64">
        <v>1971.98</v>
      </c>
      <c r="E27" s="64">
        <v>2101.86</v>
      </c>
      <c r="F27" s="64">
        <v>2245.17</v>
      </c>
      <c r="G27" s="64">
        <v>2219.92</v>
      </c>
      <c r="H27" s="64">
        <v>1961.02</v>
      </c>
      <c r="I27" s="64">
        <v>2041.99</v>
      </c>
      <c r="J27" s="64">
        <v>2012.02</v>
      </c>
      <c r="K27" s="64">
        <v>2074.02</v>
      </c>
      <c r="L27" s="64">
        <v>2176.59</v>
      </c>
      <c r="M27" s="64">
        <v>2225.8200000000002</v>
      </c>
      <c r="N27" s="64">
        <v>2093.5</v>
      </c>
      <c r="O27" s="64">
        <v>25269.18</v>
      </c>
      <c r="Q27" s="12" t="s">
        <v>36</v>
      </c>
    </row>
    <row r="28" spans="1:17">
      <c r="A28" s="60" t="s">
        <v>2617</v>
      </c>
      <c r="B28" s="61" t="s">
        <v>2618</v>
      </c>
      <c r="C28" s="65">
        <v>39007.9</v>
      </c>
      <c r="D28" s="65">
        <v>37164.910000000003</v>
      </c>
      <c r="E28" s="65">
        <v>40426.949999999997</v>
      </c>
      <c r="F28" s="65">
        <v>43543.25</v>
      </c>
      <c r="G28" s="65">
        <v>42409.14</v>
      </c>
      <c r="H28" s="65">
        <v>39104.92</v>
      </c>
      <c r="I28" s="65">
        <v>40476.85</v>
      </c>
      <c r="J28" s="65">
        <v>41189.519999999997</v>
      </c>
      <c r="K28" s="65">
        <v>43341.64</v>
      </c>
      <c r="L28" s="65">
        <v>42697.75</v>
      </c>
      <c r="M28" s="65">
        <v>45770.51</v>
      </c>
      <c r="N28" s="65">
        <v>44834.05</v>
      </c>
      <c r="O28" s="65">
        <v>499967.39</v>
      </c>
    </row>
    <row r="29" spans="1:17">
      <c r="A29" s="60" t="s">
        <v>1141</v>
      </c>
      <c r="B29" s="61" t="s">
        <v>2619</v>
      </c>
      <c r="C29" s="62"/>
      <c r="D29" s="62"/>
      <c r="E29" s="62"/>
      <c r="F29" s="62"/>
      <c r="G29" s="62"/>
      <c r="H29" s="62"/>
      <c r="I29" s="62"/>
      <c r="J29" s="62"/>
      <c r="K29" s="62"/>
      <c r="L29" s="62"/>
      <c r="M29" s="62"/>
      <c r="N29" s="62"/>
      <c r="O29" s="62"/>
    </row>
    <row r="30" spans="1:17">
      <c r="A30" s="58" t="s">
        <v>2620</v>
      </c>
      <c r="B30" s="59" t="s">
        <v>2621</v>
      </c>
      <c r="C30" s="63">
        <v>1248.9000000000001</v>
      </c>
      <c r="D30" s="63">
        <v>790.32</v>
      </c>
      <c r="E30" s="63">
        <v>583.33000000000004</v>
      </c>
      <c r="F30" s="63">
        <v>516.13</v>
      </c>
      <c r="G30" s="63">
        <v>300</v>
      </c>
      <c r="H30" s="63">
        <v>509.76</v>
      </c>
      <c r="I30" s="63">
        <v>339.01</v>
      </c>
      <c r="J30" s="63">
        <v>0</v>
      </c>
      <c r="K30" s="63">
        <v>0</v>
      </c>
      <c r="L30" s="63">
        <v>0</v>
      </c>
      <c r="M30" s="63">
        <v>0</v>
      </c>
      <c r="N30" s="63">
        <v>0</v>
      </c>
      <c r="O30" s="63">
        <v>4287.45</v>
      </c>
      <c r="Q30" s="12" t="s">
        <v>31</v>
      </c>
    </row>
    <row r="31" spans="1:17">
      <c r="A31" s="58" t="s">
        <v>2622</v>
      </c>
      <c r="B31" s="59" t="s">
        <v>2623</v>
      </c>
      <c r="C31" s="63">
        <v>2842.36</v>
      </c>
      <c r="D31" s="63">
        <v>4060.35</v>
      </c>
      <c r="E31" s="63">
        <v>4027.65</v>
      </c>
      <c r="F31" s="63">
        <v>0</v>
      </c>
      <c r="G31" s="63">
        <v>0</v>
      </c>
      <c r="H31" s="63">
        <v>3306.75</v>
      </c>
      <c r="I31" s="63">
        <v>-3358.14</v>
      </c>
      <c r="J31" s="63">
        <v>591.53</v>
      </c>
      <c r="K31" s="63">
        <v>2902</v>
      </c>
      <c r="L31" s="63">
        <v>14099.39</v>
      </c>
      <c r="M31" s="63">
        <v>0</v>
      </c>
      <c r="N31" s="63">
        <v>6626</v>
      </c>
      <c r="O31" s="63">
        <v>35097.89</v>
      </c>
      <c r="Q31" s="12" t="s">
        <v>31</v>
      </c>
    </row>
    <row r="32" spans="1:17">
      <c r="A32" s="58" t="s">
        <v>2624</v>
      </c>
      <c r="B32" s="59" t="s">
        <v>2625</v>
      </c>
      <c r="C32" s="63">
        <v>858</v>
      </c>
      <c r="D32" s="63">
        <v>1056</v>
      </c>
      <c r="E32" s="63">
        <v>815.25</v>
      </c>
      <c r="F32" s="63">
        <v>457.5</v>
      </c>
      <c r="G32" s="63">
        <v>-118</v>
      </c>
      <c r="H32" s="63">
        <v>78.25</v>
      </c>
      <c r="I32" s="63">
        <v>515</v>
      </c>
      <c r="J32" s="63">
        <v>-591</v>
      </c>
      <c r="K32" s="63">
        <v>204</v>
      </c>
      <c r="L32" s="63">
        <v>645</v>
      </c>
      <c r="M32" s="63">
        <v>333</v>
      </c>
      <c r="N32" s="63">
        <v>-720</v>
      </c>
      <c r="O32" s="63">
        <v>3533</v>
      </c>
      <c r="Q32" s="12" t="s">
        <v>31</v>
      </c>
    </row>
    <row r="33" spans="1:17">
      <c r="A33" s="58" t="s">
        <v>2626</v>
      </c>
      <c r="B33" s="59" t="s">
        <v>2627</v>
      </c>
      <c r="C33" s="63">
        <v>-87.5</v>
      </c>
      <c r="D33" s="63">
        <v>125</v>
      </c>
      <c r="E33" s="63">
        <v>237.5</v>
      </c>
      <c r="F33" s="63">
        <v>300</v>
      </c>
      <c r="G33" s="63">
        <v>145.30000000000001</v>
      </c>
      <c r="H33" s="63">
        <v>12.5</v>
      </c>
      <c r="I33" s="63">
        <v>200</v>
      </c>
      <c r="J33" s="63">
        <v>150</v>
      </c>
      <c r="K33" s="63">
        <v>150</v>
      </c>
      <c r="L33" s="63">
        <v>250</v>
      </c>
      <c r="M33" s="63">
        <v>200</v>
      </c>
      <c r="N33" s="63">
        <v>100</v>
      </c>
      <c r="O33" s="63">
        <v>1782.8</v>
      </c>
      <c r="Q33" s="12" t="s">
        <v>31</v>
      </c>
    </row>
    <row r="34" spans="1:17">
      <c r="A34" s="58" t="s">
        <v>2628</v>
      </c>
      <c r="B34" s="59" t="s">
        <v>2629</v>
      </c>
      <c r="C34" s="63">
        <v>-8936.2800000000007</v>
      </c>
      <c r="D34" s="63">
        <v>-16331</v>
      </c>
      <c r="E34" s="63">
        <v>-7179.94</v>
      </c>
      <c r="F34" s="63">
        <v>-11649.01</v>
      </c>
      <c r="G34" s="63">
        <v>-7980.59</v>
      </c>
      <c r="H34" s="63">
        <v>-19056.419999999998</v>
      </c>
      <c r="I34" s="63">
        <v>-10355.299999999999</v>
      </c>
      <c r="J34" s="63">
        <v>-8183.19</v>
      </c>
      <c r="K34" s="63">
        <v>-2590.41</v>
      </c>
      <c r="L34" s="63">
        <v>-3951.46</v>
      </c>
      <c r="M34" s="63">
        <v>-4821.57</v>
      </c>
      <c r="N34" s="63">
        <v>-7748.79</v>
      </c>
      <c r="O34" s="63">
        <v>-108783.96</v>
      </c>
      <c r="Q34" s="12" t="s">
        <v>27</v>
      </c>
    </row>
    <row r="35" spans="1:17">
      <c r="A35" s="58" t="s">
        <v>2630</v>
      </c>
      <c r="B35" s="59" t="s">
        <v>2631</v>
      </c>
      <c r="C35" s="63">
        <v>1175.72</v>
      </c>
      <c r="D35" s="63">
        <v>1668.4</v>
      </c>
      <c r="E35" s="63">
        <v>1292.69</v>
      </c>
      <c r="F35" s="63">
        <v>72.98</v>
      </c>
      <c r="G35" s="63">
        <v>834.05</v>
      </c>
      <c r="H35" s="63">
        <v>779.45</v>
      </c>
      <c r="I35" s="63">
        <v>904.83</v>
      </c>
      <c r="J35" s="63">
        <v>1152.08</v>
      </c>
      <c r="K35" s="63">
        <v>2211.8200000000002</v>
      </c>
      <c r="L35" s="63">
        <v>5427.04</v>
      </c>
      <c r="M35" s="63">
        <v>1359.22</v>
      </c>
      <c r="N35" s="63">
        <v>1476.57</v>
      </c>
      <c r="O35" s="63">
        <v>18354.849999999999</v>
      </c>
      <c r="Q35" s="12" t="s">
        <v>27</v>
      </c>
    </row>
    <row r="36" spans="1:17">
      <c r="A36" s="58" t="s">
        <v>2632</v>
      </c>
      <c r="B36" s="59" t="s">
        <v>2633</v>
      </c>
      <c r="C36" s="63">
        <v>9512</v>
      </c>
      <c r="D36" s="63">
        <v>2988.5</v>
      </c>
      <c r="E36" s="63">
        <v>1543.25</v>
      </c>
      <c r="F36" s="63">
        <v>1370.24</v>
      </c>
      <c r="G36" s="63">
        <v>3013.51</v>
      </c>
      <c r="H36" s="63">
        <v>2354.75</v>
      </c>
      <c r="I36" s="63">
        <v>3654.99</v>
      </c>
      <c r="J36" s="63">
        <v>3140</v>
      </c>
      <c r="K36" s="63">
        <v>1062</v>
      </c>
      <c r="L36" s="63">
        <v>3232</v>
      </c>
      <c r="M36" s="63">
        <v>1545</v>
      </c>
      <c r="N36" s="63">
        <v>3497</v>
      </c>
      <c r="O36" s="63">
        <v>36913.24</v>
      </c>
      <c r="Q36" s="12" t="s">
        <v>31</v>
      </c>
    </row>
    <row r="37" spans="1:17">
      <c r="A37" s="58" t="s">
        <v>2634</v>
      </c>
      <c r="B37" s="59" t="s">
        <v>2635</v>
      </c>
      <c r="C37" s="63">
        <v>200</v>
      </c>
      <c r="D37" s="63">
        <v>1600</v>
      </c>
      <c r="E37" s="63">
        <v>400</v>
      </c>
      <c r="F37" s="63">
        <v>1000</v>
      </c>
      <c r="G37" s="63">
        <v>200</v>
      </c>
      <c r="H37" s="63">
        <v>0</v>
      </c>
      <c r="I37" s="63">
        <v>800</v>
      </c>
      <c r="J37" s="63">
        <v>2200</v>
      </c>
      <c r="K37" s="63">
        <v>0</v>
      </c>
      <c r="L37" s="63">
        <v>200</v>
      </c>
      <c r="M37" s="63">
        <v>0</v>
      </c>
      <c r="N37" s="63">
        <v>800</v>
      </c>
      <c r="O37" s="63">
        <v>7400</v>
      </c>
      <c r="Q37" s="12" t="s">
        <v>31</v>
      </c>
    </row>
    <row r="38" spans="1:17">
      <c r="A38" s="58" t="s">
        <v>2636</v>
      </c>
      <c r="B38" s="59" t="s">
        <v>2637</v>
      </c>
      <c r="C38" s="63">
        <v>129.6</v>
      </c>
      <c r="D38" s="63">
        <v>321.25</v>
      </c>
      <c r="E38" s="63">
        <v>3575.75</v>
      </c>
      <c r="F38" s="63">
        <v>-1906.22</v>
      </c>
      <c r="G38" s="63">
        <v>-785.6</v>
      </c>
      <c r="H38" s="63">
        <v>-173.75</v>
      </c>
      <c r="I38" s="63">
        <v>1277.3</v>
      </c>
      <c r="J38" s="63">
        <v>414.9</v>
      </c>
      <c r="K38" s="63">
        <v>559</v>
      </c>
      <c r="L38" s="63">
        <v>169.7</v>
      </c>
      <c r="M38" s="63">
        <v>1605.73</v>
      </c>
      <c r="N38" s="63">
        <v>793.74</v>
      </c>
      <c r="O38" s="63">
        <v>5981.4</v>
      </c>
      <c r="Q38" s="12" t="s">
        <v>31</v>
      </c>
    </row>
    <row r="39" spans="1:17">
      <c r="A39" s="58" t="s">
        <v>2638</v>
      </c>
      <c r="B39" s="59" t="s">
        <v>2639</v>
      </c>
      <c r="C39" s="63">
        <v>126.25</v>
      </c>
      <c r="D39" s="63">
        <v>205</v>
      </c>
      <c r="E39" s="63">
        <v>103.75</v>
      </c>
      <c r="F39" s="63">
        <v>101.25</v>
      </c>
      <c r="G39" s="63">
        <v>356.25</v>
      </c>
      <c r="H39" s="63">
        <v>493.75</v>
      </c>
      <c r="I39" s="63">
        <v>1400</v>
      </c>
      <c r="J39" s="63">
        <v>700</v>
      </c>
      <c r="K39" s="63">
        <v>225</v>
      </c>
      <c r="L39" s="63">
        <v>-1875</v>
      </c>
      <c r="M39" s="63">
        <v>350</v>
      </c>
      <c r="N39" s="63">
        <v>-50</v>
      </c>
      <c r="O39" s="63">
        <v>2136.25</v>
      </c>
      <c r="Q39" s="12" t="s">
        <v>31</v>
      </c>
    </row>
    <row r="40" spans="1:17">
      <c r="A40" s="58" t="s">
        <v>2640</v>
      </c>
      <c r="B40" s="59" t="s">
        <v>2641</v>
      </c>
      <c r="C40" s="63">
        <v>2127.98</v>
      </c>
      <c r="D40" s="63">
        <v>4610.26</v>
      </c>
      <c r="E40" s="63">
        <v>4716.9399999999996</v>
      </c>
      <c r="F40" s="63">
        <v>4939.4799999999996</v>
      </c>
      <c r="G40" s="63">
        <v>3213.91</v>
      </c>
      <c r="H40" s="63">
        <v>3035.33</v>
      </c>
      <c r="I40" s="63">
        <v>4876.66</v>
      </c>
      <c r="J40" s="63">
        <v>3103.64</v>
      </c>
      <c r="K40" s="63">
        <v>3815.47</v>
      </c>
      <c r="L40" s="63">
        <v>2802.78</v>
      </c>
      <c r="M40" s="63">
        <v>3580.21</v>
      </c>
      <c r="N40" s="63">
        <v>3583.23</v>
      </c>
      <c r="O40" s="63">
        <v>44405.89</v>
      </c>
      <c r="Q40" s="12" t="s">
        <v>31</v>
      </c>
    </row>
    <row r="41" spans="1:17">
      <c r="A41" s="58" t="s">
        <v>2642</v>
      </c>
      <c r="B41" s="59" t="s">
        <v>2643</v>
      </c>
      <c r="C41" s="63">
        <v>431.25</v>
      </c>
      <c r="D41" s="63">
        <v>956.25</v>
      </c>
      <c r="E41" s="63">
        <v>750</v>
      </c>
      <c r="F41" s="63">
        <v>1106.25</v>
      </c>
      <c r="G41" s="63">
        <v>431.25</v>
      </c>
      <c r="H41" s="63">
        <v>375</v>
      </c>
      <c r="I41" s="63">
        <v>506.25</v>
      </c>
      <c r="J41" s="63">
        <v>375</v>
      </c>
      <c r="K41" s="63">
        <v>600</v>
      </c>
      <c r="L41" s="63">
        <v>675</v>
      </c>
      <c r="M41" s="63">
        <v>375</v>
      </c>
      <c r="N41" s="63">
        <v>825</v>
      </c>
      <c r="O41" s="63">
        <v>7406.25</v>
      </c>
      <c r="Q41" s="12" t="s">
        <v>31</v>
      </c>
    </row>
    <row r="42" spans="1:17">
      <c r="A42" s="58" t="s">
        <v>2644</v>
      </c>
      <c r="B42" s="59" t="s">
        <v>2645</v>
      </c>
      <c r="C42" s="63">
        <v>3324.46</v>
      </c>
      <c r="D42" s="63">
        <v>877.56</v>
      </c>
      <c r="E42" s="63">
        <v>972.98</v>
      </c>
      <c r="F42" s="63">
        <v>1437.5</v>
      </c>
      <c r="G42" s="63">
        <v>1600</v>
      </c>
      <c r="H42" s="63">
        <v>1962.5</v>
      </c>
      <c r="I42" s="63">
        <v>2737.5</v>
      </c>
      <c r="J42" s="63">
        <v>2550</v>
      </c>
      <c r="K42" s="63">
        <v>1000</v>
      </c>
      <c r="L42" s="63">
        <v>2050</v>
      </c>
      <c r="M42" s="63">
        <v>1400</v>
      </c>
      <c r="N42" s="63">
        <v>3100</v>
      </c>
      <c r="O42" s="63">
        <v>23012.5</v>
      </c>
      <c r="Q42" s="12" t="s">
        <v>31</v>
      </c>
    </row>
    <row r="43" spans="1:17">
      <c r="A43" s="58" t="s">
        <v>2646</v>
      </c>
      <c r="B43" s="59" t="s">
        <v>2647</v>
      </c>
      <c r="C43" s="63">
        <v>6.33</v>
      </c>
      <c r="D43" s="63">
        <v>6.7</v>
      </c>
      <c r="E43" s="63">
        <v>8.69</v>
      </c>
      <c r="F43" s="63">
        <v>8.49</v>
      </c>
      <c r="G43" s="63">
        <v>76.94</v>
      </c>
      <c r="H43" s="63">
        <v>74.77</v>
      </c>
      <c r="I43" s="63">
        <v>74.5</v>
      </c>
      <c r="J43" s="63">
        <v>61.75</v>
      </c>
      <c r="K43" s="63">
        <v>45.17</v>
      </c>
      <c r="L43" s="63">
        <v>43.41</v>
      </c>
      <c r="M43" s="63">
        <v>38.299999999999997</v>
      </c>
      <c r="N43" s="63">
        <v>41.95</v>
      </c>
      <c r="O43" s="63">
        <v>487</v>
      </c>
      <c r="Q43" s="12" t="s">
        <v>31</v>
      </c>
    </row>
    <row r="44" spans="1:17">
      <c r="A44" s="58" t="s">
        <v>2648</v>
      </c>
      <c r="B44" s="59" t="s">
        <v>2649</v>
      </c>
      <c r="C44" s="63">
        <v>4450</v>
      </c>
      <c r="D44" s="63">
        <v>2525</v>
      </c>
      <c r="E44" s="63">
        <v>3950</v>
      </c>
      <c r="F44" s="63">
        <v>3700</v>
      </c>
      <c r="G44" s="63">
        <v>2400</v>
      </c>
      <c r="H44" s="63">
        <v>2225</v>
      </c>
      <c r="I44" s="63">
        <v>2175</v>
      </c>
      <c r="J44" s="63">
        <v>2750</v>
      </c>
      <c r="K44" s="63">
        <v>2900</v>
      </c>
      <c r="L44" s="63">
        <v>2775</v>
      </c>
      <c r="M44" s="63">
        <v>3125</v>
      </c>
      <c r="N44" s="63">
        <v>2975</v>
      </c>
      <c r="O44" s="63">
        <v>35950</v>
      </c>
      <c r="Q44" s="12" t="s">
        <v>31</v>
      </c>
    </row>
    <row r="45" spans="1:17">
      <c r="A45" s="58" t="s">
        <v>2650</v>
      </c>
      <c r="B45" s="59" t="s">
        <v>2651</v>
      </c>
      <c r="C45" s="63">
        <v>6107.15</v>
      </c>
      <c r="D45" s="63">
        <v>6777.81</v>
      </c>
      <c r="E45" s="63">
        <v>7056.82</v>
      </c>
      <c r="F45" s="63">
        <v>7177.43</v>
      </c>
      <c r="G45" s="63">
        <v>7411.72</v>
      </c>
      <c r="H45" s="63">
        <v>7393.48</v>
      </c>
      <c r="I45" s="63">
        <v>7640.73</v>
      </c>
      <c r="J45" s="63">
        <v>7939.75</v>
      </c>
      <c r="K45" s="63">
        <v>8154.5</v>
      </c>
      <c r="L45" s="63">
        <v>8261.5400000000009</v>
      </c>
      <c r="M45" s="63">
        <v>8103.85</v>
      </c>
      <c r="N45" s="63">
        <v>8070.74</v>
      </c>
      <c r="O45" s="63">
        <v>90095.52</v>
      </c>
      <c r="Q45" s="12" t="s">
        <v>31</v>
      </c>
    </row>
    <row r="46" spans="1:17">
      <c r="A46" s="58" t="s">
        <v>2652</v>
      </c>
      <c r="B46" s="59" t="s">
        <v>2653</v>
      </c>
      <c r="C46" s="63">
        <v>2912</v>
      </c>
      <c r="D46" s="63">
        <v>64.5</v>
      </c>
      <c r="E46" s="63">
        <v>1167.8499999999999</v>
      </c>
      <c r="F46" s="63">
        <v>1400</v>
      </c>
      <c r="G46" s="63">
        <v>200</v>
      </c>
      <c r="H46" s="63">
        <v>390</v>
      </c>
      <c r="I46" s="63">
        <v>0</v>
      </c>
      <c r="J46" s="63">
        <v>715.75</v>
      </c>
      <c r="K46" s="63">
        <v>130</v>
      </c>
      <c r="L46" s="63">
        <v>295.25</v>
      </c>
      <c r="M46" s="63">
        <v>213.01</v>
      </c>
      <c r="N46" s="63">
        <v>880</v>
      </c>
      <c r="O46" s="63">
        <v>8368.36</v>
      </c>
      <c r="Q46" s="12" t="s">
        <v>31</v>
      </c>
    </row>
    <row r="47" spans="1:17">
      <c r="A47" s="58" t="s">
        <v>2654</v>
      </c>
      <c r="B47" s="59" t="s">
        <v>2655</v>
      </c>
      <c r="C47" s="64">
        <v>0</v>
      </c>
      <c r="D47" s="64">
        <v>0</v>
      </c>
      <c r="E47" s="64">
        <v>0</v>
      </c>
      <c r="F47" s="64">
        <v>0</v>
      </c>
      <c r="G47" s="64">
        <v>3.03</v>
      </c>
      <c r="H47" s="64">
        <v>141.33000000000001</v>
      </c>
      <c r="I47" s="64">
        <v>319.10000000000002</v>
      </c>
      <c r="J47" s="64">
        <v>646.54999999999995</v>
      </c>
      <c r="K47" s="64">
        <v>811.77</v>
      </c>
      <c r="L47" s="64">
        <v>1027.6300000000001</v>
      </c>
      <c r="M47" s="64">
        <v>1099.95</v>
      </c>
      <c r="N47" s="64">
        <v>1252.08</v>
      </c>
      <c r="O47" s="64">
        <v>5301.44</v>
      </c>
      <c r="Q47" s="12" t="s">
        <v>31</v>
      </c>
    </row>
    <row r="48" spans="1:17">
      <c r="A48" s="60" t="s">
        <v>2656</v>
      </c>
      <c r="B48" s="61" t="s">
        <v>2657</v>
      </c>
      <c r="C48" s="104">
        <v>26428.22</v>
      </c>
      <c r="D48" s="104">
        <v>12301.9</v>
      </c>
      <c r="E48" s="104">
        <v>24022.51</v>
      </c>
      <c r="F48" s="104">
        <v>10032.02</v>
      </c>
      <c r="G48" s="104">
        <v>11301.77</v>
      </c>
      <c r="H48" s="104">
        <v>3902.45</v>
      </c>
      <c r="I48" s="104">
        <v>13707.43</v>
      </c>
      <c r="J48" s="104">
        <v>17716.759999999998</v>
      </c>
      <c r="K48" s="104">
        <v>22180.32</v>
      </c>
      <c r="L48" s="104">
        <v>36127.279999999999</v>
      </c>
      <c r="M48" s="104">
        <v>18506.7</v>
      </c>
      <c r="N48" s="104">
        <v>25502.52</v>
      </c>
      <c r="O48" s="104">
        <v>221729.88</v>
      </c>
    </row>
    <row r="49" spans="1:17">
      <c r="A49" s="105" t="s">
        <v>2658</v>
      </c>
      <c r="B49" s="106" t="s">
        <v>2659</v>
      </c>
      <c r="C49" s="107">
        <v>483365.49</v>
      </c>
      <c r="D49" s="107">
        <v>483540.29</v>
      </c>
      <c r="E49" s="107">
        <v>498671.66</v>
      </c>
      <c r="F49" s="107">
        <v>490734.12</v>
      </c>
      <c r="G49" s="107">
        <v>474065.82</v>
      </c>
      <c r="H49" s="107">
        <v>455781.46</v>
      </c>
      <c r="I49" s="107">
        <v>468418.65</v>
      </c>
      <c r="J49" s="107">
        <v>480878.32</v>
      </c>
      <c r="K49" s="107">
        <v>489733.16</v>
      </c>
      <c r="L49" s="107">
        <v>509747.27</v>
      </c>
      <c r="M49" s="107">
        <v>488643.43</v>
      </c>
      <c r="N49" s="107">
        <v>497828.84</v>
      </c>
      <c r="O49" s="107">
        <v>5821408.5099999998</v>
      </c>
    </row>
    <row r="50" spans="1:17">
      <c r="A50" s="105" t="s">
        <v>2660</v>
      </c>
      <c r="B50" s="106" t="s">
        <v>2661</v>
      </c>
      <c r="C50" s="108"/>
      <c r="D50" s="108"/>
      <c r="E50" s="108"/>
      <c r="F50" s="108"/>
      <c r="G50" s="108"/>
      <c r="H50" s="108"/>
      <c r="I50" s="108"/>
      <c r="J50" s="108"/>
      <c r="K50" s="108"/>
      <c r="L50" s="108"/>
      <c r="M50" s="108"/>
      <c r="N50" s="108"/>
      <c r="O50" s="108"/>
    </row>
    <row r="51" spans="1:17">
      <c r="A51" s="60" t="s">
        <v>2662</v>
      </c>
      <c r="B51" s="61" t="s">
        <v>2663</v>
      </c>
      <c r="C51" s="62"/>
      <c r="D51" s="62"/>
      <c r="E51" s="62"/>
      <c r="F51" s="62"/>
      <c r="G51" s="62"/>
      <c r="H51" s="62"/>
      <c r="I51" s="62"/>
      <c r="J51" s="62"/>
      <c r="K51" s="62"/>
      <c r="L51" s="62"/>
      <c r="M51" s="62"/>
      <c r="N51" s="62"/>
      <c r="O51" s="62"/>
    </row>
    <row r="52" spans="1:17">
      <c r="A52" s="58" t="s">
        <v>2664</v>
      </c>
      <c r="B52" s="59" t="s">
        <v>2665</v>
      </c>
      <c r="C52" s="63">
        <v>18842.400000000001</v>
      </c>
      <c r="D52" s="63">
        <v>25957.01</v>
      </c>
      <c r="E52" s="63">
        <v>20870.22</v>
      </c>
      <c r="F52" s="63">
        <v>25255.3</v>
      </c>
      <c r="G52" s="63">
        <v>18923.11</v>
      </c>
      <c r="H52" s="63">
        <v>25331.35</v>
      </c>
      <c r="I52" s="63">
        <v>13367.36</v>
      </c>
      <c r="J52" s="63">
        <v>14756.76</v>
      </c>
      <c r="K52" s="63">
        <v>14734.45</v>
      </c>
      <c r="L52" s="63">
        <v>18506.759999999998</v>
      </c>
      <c r="M52" s="63">
        <v>14988.37</v>
      </c>
      <c r="N52" s="63">
        <v>15180.82</v>
      </c>
      <c r="O52" s="63">
        <v>226713.91</v>
      </c>
      <c r="Q52" s="12" t="s">
        <v>40</v>
      </c>
    </row>
    <row r="53" spans="1:17">
      <c r="A53" s="58" t="s">
        <v>1462</v>
      </c>
      <c r="B53" s="59" t="s">
        <v>2666</v>
      </c>
      <c r="C53" s="63">
        <v>18242.490000000002</v>
      </c>
      <c r="D53" s="63">
        <v>21921.98</v>
      </c>
      <c r="E53" s="63">
        <v>17859.330000000002</v>
      </c>
      <c r="F53" s="63">
        <v>16679.39</v>
      </c>
      <c r="G53" s="63">
        <v>17706.7</v>
      </c>
      <c r="H53" s="63">
        <v>21643.65</v>
      </c>
      <c r="I53" s="63">
        <v>10722.68</v>
      </c>
      <c r="J53" s="63">
        <v>12000.8</v>
      </c>
      <c r="K53" s="63">
        <v>12529.02</v>
      </c>
      <c r="L53" s="63">
        <v>15447.25</v>
      </c>
      <c r="M53" s="63">
        <v>11585.33</v>
      </c>
      <c r="N53" s="63">
        <v>12227.51</v>
      </c>
      <c r="O53" s="63">
        <v>188566.13</v>
      </c>
      <c r="Q53" s="12" t="s">
        <v>40</v>
      </c>
    </row>
    <row r="54" spans="1:17">
      <c r="A54" s="58" t="s">
        <v>1464</v>
      </c>
      <c r="B54" s="59" t="s">
        <v>2667</v>
      </c>
      <c r="C54" s="63">
        <v>0</v>
      </c>
      <c r="D54" s="63">
        <v>0</v>
      </c>
      <c r="E54" s="63">
        <v>0</v>
      </c>
      <c r="F54" s="63">
        <v>0</v>
      </c>
      <c r="G54" s="63">
        <v>0</v>
      </c>
      <c r="H54" s="63">
        <v>0</v>
      </c>
      <c r="I54" s="63">
        <v>1975.99</v>
      </c>
      <c r="J54" s="63">
        <v>1536.25</v>
      </c>
      <c r="K54" s="63">
        <v>1583.82</v>
      </c>
      <c r="L54" s="63">
        <v>1995.8</v>
      </c>
      <c r="M54" s="63">
        <v>1487.71</v>
      </c>
      <c r="N54" s="63">
        <v>1513.11</v>
      </c>
      <c r="O54" s="63">
        <v>10092.68</v>
      </c>
      <c r="Q54" s="12" t="s">
        <v>40</v>
      </c>
    </row>
    <row r="55" spans="1:17">
      <c r="A55" s="58" t="s">
        <v>2668</v>
      </c>
      <c r="B55" s="59" t="s">
        <v>2669</v>
      </c>
      <c r="C55" s="63">
        <v>4103.37</v>
      </c>
      <c r="D55" s="63">
        <v>4760</v>
      </c>
      <c r="E55" s="63">
        <v>3535.95</v>
      </c>
      <c r="F55" s="63">
        <v>2993.96</v>
      </c>
      <c r="G55" s="63">
        <v>3195.97</v>
      </c>
      <c r="H55" s="63">
        <v>3468</v>
      </c>
      <c r="I55" s="63">
        <v>5873</v>
      </c>
      <c r="J55" s="63">
        <v>2843.98</v>
      </c>
      <c r="K55" s="63">
        <v>3610</v>
      </c>
      <c r="L55" s="63">
        <v>5333.2</v>
      </c>
      <c r="M55" s="63">
        <v>2403</v>
      </c>
      <c r="N55" s="63">
        <v>2050</v>
      </c>
      <c r="O55" s="63">
        <v>44170.43</v>
      </c>
      <c r="Q55" s="12" t="s">
        <v>40</v>
      </c>
    </row>
    <row r="56" spans="1:17">
      <c r="A56" s="58" t="s">
        <v>2670</v>
      </c>
      <c r="B56" s="59" t="s">
        <v>2671</v>
      </c>
      <c r="C56" s="63">
        <v>0</v>
      </c>
      <c r="D56" s="63">
        <v>0</v>
      </c>
      <c r="E56" s="63">
        <v>0</v>
      </c>
      <c r="F56" s="63">
        <v>0</v>
      </c>
      <c r="G56" s="63">
        <v>0</v>
      </c>
      <c r="H56" s="63">
        <v>0</v>
      </c>
      <c r="I56" s="63">
        <v>799.17</v>
      </c>
      <c r="J56" s="63">
        <v>764.76</v>
      </c>
      <c r="K56" s="63">
        <v>803.76</v>
      </c>
      <c r="L56" s="63">
        <v>1060.56</v>
      </c>
      <c r="M56" s="63">
        <v>777.23</v>
      </c>
      <c r="N56" s="63">
        <v>803.9</v>
      </c>
      <c r="O56" s="63">
        <v>5009.38</v>
      </c>
      <c r="Q56" s="12" t="s">
        <v>40</v>
      </c>
    </row>
    <row r="57" spans="1:17">
      <c r="A57" s="58" t="s">
        <v>2672</v>
      </c>
      <c r="B57" s="59" t="s">
        <v>2673</v>
      </c>
      <c r="C57" s="63">
        <v>0</v>
      </c>
      <c r="D57" s="63">
        <v>0</v>
      </c>
      <c r="E57" s="63">
        <v>0</v>
      </c>
      <c r="F57" s="63">
        <v>0</v>
      </c>
      <c r="G57" s="63">
        <v>0</v>
      </c>
      <c r="H57" s="63">
        <v>0</v>
      </c>
      <c r="I57" s="63">
        <v>4939.97</v>
      </c>
      <c r="J57" s="63">
        <v>3840.65</v>
      </c>
      <c r="K57" s="63">
        <v>3959.54</v>
      </c>
      <c r="L57" s="63">
        <v>4989.51</v>
      </c>
      <c r="M57" s="63">
        <v>3719.24</v>
      </c>
      <c r="N57" s="63">
        <v>3782.79</v>
      </c>
      <c r="O57" s="63">
        <v>25231.7</v>
      </c>
      <c r="Q57" s="12" t="s">
        <v>40</v>
      </c>
    </row>
    <row r="58" spans="1:17">
      <c r="A58" s="58" t="s">
        <v>2674</v>
      </c>
      <c r="B58" s="59" t="s">
        <v>2675</v>
      </c>
      <c r="C58" s="63">
        <v>0</v>
      </c>
      <c r="D58" s="63">
        <v>0</v>
      </c>
      <c r="E58" s="63">
        <v>0</v>
      </c>
      <c r="F58" s="63">
        <v>0</v>
      </c>
      <c r="G58" s="63">
        <v>0</v>
      </c>
      <c r="H58" s="63">
        <v>0</v>
      </c>
      <c r="I58" s="63">
        <v>2398.85</v>
      </c>
      <c r="J58" s="63">
        <v>1865.02</v>
      </c>
      <c r="K58" s="63">
        <v>1922.74</v>
      </c>
      <c r="L58" s="63">
        <v>2422.9</v>
      </c>
      <c r="M58" s="63">
        <v>1806.06</v>
      </c>
      <c r="N58" s="63">
        <v>1836.92</v>
      </c>
      <c r="O58" s="63">
        <v>12252.49</v>
      </c>
      <c r="Q58" s="12" t="s">
        <v>40</v>
      </c>
    </row>
    <row r="59" spans="1:17">
      <c r="A59" s="58" t="s">
        <v>1465</v>
      </c>
      <c r="B59" s="59" t="s">
        <v>2676</v>
      </c>
      <c r="C59" s="64">
        <v>0</v>
      </c>
      <c r="D59" s="64">
        <v>0</v>
      </c>
      <c r="E59" s="64">
        <v>0</v>
      </c>
      <c r="F59" s="64">
        <v>0</v>
      </c>
      <c r="G59" s="64">
        <v>0</v>
      </c>
      <c r="H59" s="64">
        <v>0</v>
      </c>
      <c r="I59" s="64">
        <v>4912.29</v>
      </c>
      <c r="J59" s="64">
        <v>3819.13</v>
      </c>
      <c r="K59" s="64">
        <v>3937.37</v>
      </c>
      <c r="L59" s="64">
        <v>4961.55</v>
      </c>
      <c r="M59" s="64">
        <v>3698.42</v>
      </c>
      <c r="N59" s="64">
        <v>3761.59</v>
      </c>
      <c r="O59" s="64">
        <v>25090.35</v>
      </c>
      <c r="Q59" s="12" t="s">
        <v>40</v>
      </c>
    </row>
    <row r="60" spans="1:17">
      <c r="A60" s="60" t="s">
        <v>1467</v>
      </c>
      <c r="B60" s="61" t="s">
        <v>2677</v>
      </c>
      <c r="C60" s="65">
        <v>41188.26</v>
      </c>
      <c r="D60" s="65">
        <v>52638.99</v>
      </c>
      <c r="E60" s="65">
        <v>42265.5</v>
      </c>
      <c r="F60" s="65">
        <v>44928.65</v>
      </c>
      <c r="G60" s="65">
        <v>39825.78</v>
      </c>
      <c r="H60" s="65">
        <v>50443</v>
      </c>
      <c r="I60" s="65">
        <v>44989.31</v>
      </c>
      <c r="J60" s="65">
        <v>41427.35</v>
      </c>
      <c r="K60" s="65">
        <v>43080.7</v>
      </c>
      <c r="L60" s="65">
        <v>54717.53</v>
      </c>
      <c r="M60" s="65">
        <v>40465.360000000001</v>
      </c>
      <c r="N60" s="65">
        <v>41156.639999999999</v>
      </c>
      <c r="O60" s="65">
        <v>537127.06999999995</v>
      </c>
    </row>
    <row r="61" spans="1:17">
      <c r="A61" s="60" t="s">
        <v>1469</v>
      </c>
      <c r="B61" s="61" t="s">
        <v>2678</v>
      </c>
      <c r="C61" s="62"/>
      <c r="D61" s="62"/>
      <c r="E61" s="62"/>
      <c r="F61" s="62"/>
      <c r="G61" s="62"/>
      <c r="H61" s="62"/>
      <c r="I61" s="62"/>
      <c r="J61" s="62"/>
      <c r="K61" s="62"/>
      <c r="L61" s="62"/>
      <c r="M61" s="62"/>
      <c r="N61" s="62"/>
      <c r="O61" s="62"/>
    </row>
    <row r="62" spans="1:17">
      <c r="A62" s="58" t="s">
        <v>2679</v>
      </c>
      <c r="B62" s="59" t="s">
        <v>2680</v>
      </c>
      <c r="C62" s="63">
        <v>0</v>
      </c>
      <c r="D62" s="63">
        <v>280</v>
      </c>
      <c r="E62" s="63">
        <v>-91.5</v>
      </c>
      <c r="F62" s="63">
        <v>125.12</v>
      </c>
      <c r="G62" s="63">
        <v>125.73</v>
      </c>
      <c r="H62" s="63">
        <v>276.52</v>
      </c>
      <c r="I62" s="63">
        <v>275.81</v>
      </c>
      <c r="J62" s="63">
        <v>426.67</v>
      </c>
      <c r="K62" s="63">
        <v>275.06</v>
      </c>
      <c r="L62" s="63">
        <v>275.94</v>
      </c>
      <c r="M62" s="63">
        <v>276.73</v>
      </c>
      <c r="N62" s="63">
        <v>400.39</v>
      </c>
      <c r="O62" s="63">
        <v>2646.47</v>
      </c>
      <c r="Q62" s="12" t="s">
        <v>43</v>
      </c>
    </row>
    <row r="63" spans="1:17">
      <c r="A63" s="58" t="s">
        <v>2681</v>
      </c>
      <c r="B63" s="59" t="s">
        <v>2682</v>
      </c>
      <c r="C63" s="63">
        <v>173.66</v>
      </c>
      <c r="D63" s="63">
        <v>222.15</v>
      </c>
      <c r="E63" s="63">
        <v>-98.96</v>
      </c>
      <c r="F63" s="63">
        <v>198.03</v>
      </c>
      <c r="G63" s="63">
        <v>492.93</v>
      </c>
      <c r="H63" s="63">
        <v>196.75</v>
      </c>
      <c r="I63" s="63">
        <v>453.2</v>
      </c>
      <c r="J63" s="63">
        <v>128.11000000000001</v>
      </c>
      <c r="K63" s="63">
        <v>159.12</v>
      </c>
      <c r="L63" s="63">
        <v>173.47</v>
      </c>
      <c r="M63" s="63">
        <v>28.13</v>
      </c>
      <c r="N63" s="63">
        <v>102.97</v>
      </c>
      <c r="O63" s="63">
        <v>2229.56</v>
      </c>
      <c r="Q63" s="12" t="s">
        <v>43</v>
      </c>
    </row>
    <row r="64" spans="1:17">
      <c r="A64" s="58" t="s">
        <v>2683</v>
      </c>
      <c r="B64" s="59" t="s">
        <v>2684</v>
      </c>
      <c r="C64" s="63">
        <v>2301.1</v>
      </c>
      <c r="D64" s="63">
        <v>2651.1</v>
      </c>
      <c r="E64" s="63">
        <v>2086.1</v>
      </c>
      <c r="F64" s="63">
        <v>2481.1</v>
      </c>
      <c r="G64" s="63">
        <v>2422.8000000000002</v>
      </c>
      <c r="H64" s="63">
        <v>2448.85</v>
      </c>
      <c r="I64" s="63">
        <v>2308.85</v>
      </c>
      <c r="J64" s="63">
        <v>2388.85</v>
      </c>
      <c r="K64" s="63">
        <v>2388.85</v>
      </c>
      <c r="L64" s="63">
        <v>2388.85</v>
      </c>
      <c r="M64" s="63">
        <v>2428.8000000000002</v>
      </c>
      <c r="N64" s="63">
        <v>2388.85</v>
      </c>
      <c r="O64" s="63">
        <v>28684.1</v>
      </c>
      <c r="Q64" s="12" t="s">
        <v>43</v>
      </c>
    </row>
    <row r="65" spans="1:17">
      <c r="A65" s="58" t="s">
        <v>2685</v>
      </c>
      <c r="B65" s="59" t="s">
        <v>2686</v>
      </c>
      <c r="C65" s="63">
        <v>4905.87</v>
      </c>
      <c r="D65" s="63">
        <v>4049.43</v>
      </c>
      <c r="E65" s="63">
        <v>4620.13</v>
      </c>
      <c r="F65" s="63">
        <v>4036.89</v>
      </c>
      <c r="G65" s="63">
        <v>4036.89</v>
      </c>
      <c r="H65" s="63">
        <v>4036.89</v>
      </c>
      <c r="I65" s="63">
        <v>4040.89</v>
      </c>
      <c r="J65" s="63">
        <v>4040.89</v>
      </c>
      <c r="K65" s="63">
        <v>4040.89</v>
      </c>
      <c r="L65" s="63">
        <v>3200.89</v>
      </c>
      <c r="M65" s="63">
        <v>4040.89</v>
      </c>
      <c r="N65" s="63">
        <v>4090.89</v>
      </c>
      <c r="O65" s="63">
        <v>49141.440000000002</v>
      </c>
      <c r="Q65" s="12" t="s">
        <v>43</v>
      </c>
    </row>
    <row r="66" spans="1:17">
      <c r="A66" s="58" t="s">
        <v>2687</v>
      </c>
      <c r="B66" s="59" t="s">
        <v>2688</v>
      </c>
      <c r="C66" s="63">
        <v>146.62</v>
      </c>
      <c r="D66" s="63">
        <v>119.34</v>
      </c>
      <c r="E66" s="63">
        <v>119.34</v>
      </c>
      <c r="F66" s="63">
        <v>176.18</v>
      </c>
      <c r="G66" s="63">
        <v>119.34</v>
      </c>
      <c r="H66" s="63">
        <v>119.34</v>
      </c>
      <c r="I66" s="63">
        <v>119.34</v>
      </c>
      <c r="J66" s="63">
        <v>119.34</v>
      </c>
      <c r="K66" s="63">
        <v>119.34</v>
      </c>
      <c r="L66" s="63">
        <v>119.34</v>
      </c>
      <c r="M66" s="63">
        <v>146.54</v>
      </c>
      <c r="N66" s="63">
        <v>188.7</v>
      </c>
      <c r="O66" s="63">
        <v>1612.76</v>
      </c>
      <c r="Q66" s="12" t="s">
        <v>43</v>
      </c>
    </row>
    <row r="67" spans="1:17">
      <c r="A67" s="58" t="s">
        <v>2689</v>
      </c>
      <c r="B67" s="59" t="s">
        <v>2690</v>
      </c>
      <c r="C67" s="63">
        <v>192.05</v>
      </c>
      <c r="D67" s="63">
        <v>872.65</v>
      </c>
      <c r="E67" s="63">
        <v>42.05</v>
      </c>
      <c r="F67" s="63">
        <v>809.2</v>
      </c>
      <c r="G67" s="63">
        <v>367.74</v>
      </c>
      <c r="H67" s="63">
        <v>150</v>
      </c>
      <c r="I67" s="63">
        <v>747.22</v>
      </c>
      <c r="J67" s="63">
        <v>395.43</v>
      </c>
      <c r="K67" s="63">
        <v>211.7</v>
      </c>
      <c r="L67" s="63">
        <v>485.11</v>
      </c>
      <c r="M67" s="63">
        <v>535.42999999999995</v>
      </c>
      <c r="N67" s="63">
        <v>869.71</v>
      </c>
      <c r="O67" s="63">
        <v>5678.29</v>
      </c>
      <c r="Q67" s="12" t="s">
        <v>43</v>
      </c>
    </row>
    <row r="68" spans="1:17">
      <c r="A68" s="58" t="s">
        <v>2691</v>
      </c>
      <c r="B68" s="59" t="s">
        <v>2692</v>
      </c>
      <c r="C68" s="63">
        <v>136.62</v>
      </c>
      <c r="D68" s="63">
        <v>323.7</v>
      </c>
      <c r="E68" s="63">
        <v>369.95</v>
      </c>
      <c r="F68" s="63">
        <v>111.87</v>
      </c>
      <c r="G68" s="63">
        <v>109.89</v>
      </c>
      <c r="H68" s="63">
        <v>706.77</v>
      </c>
      <c r="I68" s="63">
        <v>95.04</v>
      </c>
      <c r="J68" s="63">
        <v>115.83</v>
      </c>
      <c r="K68" s="63">
        <v>310.93</v>
      </c>
      <c r="L68" s="63">
        <v>113.98</v>
      </c>
      <c r="M68" s="63">
        <v>101.31</v>
      </c>
      <c r="N68" s="63">
        <v>115.03</v>
      </c>
      <c r="O68" s="63">
        <v>2610.92</v>
      </c>
      <c r="Q68" s="12" t="s">
        <v>43</v>
      </c>
    </row>
    <row r="69" spans="1:17">
      <c r="A69" s="58" t="s">
        <v>2693</v>
      </c>
      <c r="B69" s="59" t="s">
        <v>2694</v>
      </c>
      <c r="C69" s="63">
        <v>134.85</v>
      </c>
      <c r="D69" s="63">
        <v>13.41</v>
      </c>
      <c r="E69" s="63">
        <v>81.37</v>
      </c>
      <c r="F69" s="63">
        <v>717.55</v>
      </c>
      <c r="G69" s="63">
        <v>179.92</v>
      </c>
      <c r="H69" s="63">
        <v>424.24</v>
      </c>
      <c r="I69" s="63">
        <v>101.83</v>
      </c>
      <c r="J69" s="63">
        <v>59.34</v>
      </c>
      <c r="K69" s="63">
        <v>3002.21</v>
      </c>
      <c r="L69" s="63">
        <v>564.96</v>
      </c>
      <c r="M69" s="63">
        <v>273.98</v>
      </c>
      <c r="N69" s="63">
        <v>696.61</v>
      </c>
      <c r="O69" s="63">
        <v>6250.27</v>
      </c>
      <c r="Q69" s="12" t="s">
        <v>43</v>
      </c>
    </row>
    <row r="70" spans="1:17">
      <c r="A70" s="58" t="s">
        <v>2695</v>
      </c>
      <c r="B70" s="59" t="s">
        <v>2696</v>
      </c>
      <c r="C70" s="63">
        <v>1203.43</v>
      </c>
      <c r="D70" s="63">
        <v>1319.97</v>
      </c>
      <c r="E70" s="63">
        <v>1364.26</v>
      </c>
      <c r="F70" s="63">
        <v>1210.1600000000001</v>
      </c>
      <c r="G70" s="63">
        <v>1249.93</v>
      </c>
      <c r="H70" s="63">
        <v>1253.8399999999999</v>
      </c>
      <c r="I70" s="63">
        <v>1251</v>
      </c>
      <c r="J70" s="63">
        <v>1234.02</v>
      </c>
      <c r="K70" s="63">
        <v>1304.19</v>
      </c>
      <c r="L70" s="63">
        <v>1229.28</v>
      </c>
      <c r="M70" s="63">
        <v>1252.7</v>
      </c>
      <c r="N70" s="63">
        <v>1248.17</v>
      </c>
      <c r="O70" s="63">
        <v>15120.95</v>
      </c>
      <c r="Q70" s="12" t="s">
        <v>82</v>
      </c>
    </row>
    <row r="71" spans="1:17">
      <c r="A71" s="58" t="s">
        <v>2697</v>
      </c>
      <c r="B71" s="59" t="s">
        <v>2698</v>
      </c>
      <c r="C71" s="63">
        <v>2839.01</v>
      </c>
      <c r="D71" s="63">
        <v>2660.33</v>
      </c>
      <c r="E71" s="63">
        <v>2004.38</v>
      </c>
      <c r="F71" s="63">
        <v>1251.54</v>
      </c>
      <c r="G71" s="63">
        <v>1833.87</v>
      </c>
      <c r="H71" s="63">
        <v>1051.75</v>
      </c>
      <c r="I71" s="63">
        <v>1386</v>
      </c>
      <c r="J71" s="63">
        <v>0</v>
      </c>
      <c r="K71" s="63">
        <v>333</v>
      </c>
      <c r="L71" s="63">
        <v>516</v>
      </c>
      <c r="M71" s="63">
        <v>720</v>
      </c>
      <c r="N71" s="63">
        <v>0</v>
      </c>
      <c r="O71" s="63">
        <v>14595.88</v>
      </c>
      <c r="Q71" s="12" t="s">
        <v>82</v>
      </c>
    </row>
    <row r="72" spans="1:17">
      <c r="A72" s="58" t="s">
        <v>2699</v>
      </c>
      <c r="B72" s="59" t="s">
        <v>2700</v>
      </c>
      <c r="C72" s="63">
        <v>0</v>
      </c>
      <c r="D72" s="63">
        <v>0</v>
      </c>
      <c r="E72" s="63">
        <v>0</v>
      </c>
      <c r="F72" s="63">
        <v>0</v>
      </c>
      <c r="G72" s="63">
        <v>0</v>
      </c>
      <c r="H72" s="63">
        <v>200</v>
      </c>
      <c r="I72" s="63">
        <v>0</v>
      </c>
      <c r="J72" s="63">
        <v>0</v>
      </c>
      <c r="K72" s="63">
        <v>0</v>
      </c>
      <c r="L72" s="63">
        <v>325</v>
      </c>
      <c r="M72" s="63">
        <v>0</v>
      </c>
      <c r="N72" s="63">
        <v>0</v>
      </c>
      <c r="O72" s="63">
        <v>525</v>
      </c>
      <c r="Q72" s="12" t="s">
        <v>82</v>
      </c>
    </row>
    <row r="73" spans="1:17">
      <c r="A73" s="58" t="s">
        <v>2701</v>
      </c>
      <c r="B73" s="59" t="s">
        <v>2702</v>
      </c>
      <c r="C73" s="63">
        <v>436.99</v>
      </c>
      <c r="D73" s="63">
        <v>1057.54</v>
      </c>
      <c r="E73" s="63">
        <v>301.35000000000002</v>
      </c>
      <c r="F73" s="63">
        <v>272.64999999999998</v>
      </c>
      <c r="G73" s="63">
        <v>519.57000000000005</v>
      </c>
      <c r="H73" s="63">
        <v>563.97</v>
      </c>
      <c r="I73" s="63">
        <v>610.53</v>
      </c>
      <c r="J73" s="63">
        <v>829.55</v>
      </c>
      <c r="K73" s="63">
        <v>892.67</v>
      </c>
      <c r="L73" s="63">
        <v>311.36</v>
      </c>
      <c r="M73" s="63">
        <v>598.36</v>
      </c>
      <c r="N73" s="63">
        <v>434.82</v>
      </c>
      <c r="O73" s="63">
        <v>6829.36</v>
      </c>
      <c r="Q73" s="12" t="s">
        <v>82</v>
      </c>
    </row>
    <row r="74" spans="1:17">
      <c r="A74" s="58" t="s">
        <v>2703</v>
      </c>
      <c r="B74" s="59" t="s">
        <v>2704</v>
      </c>
      <c r="C74" s="63">
        <v>3225</v>
      </c>
      <c r="D74" s="63">
        <v>2575</v>
      </c>
      <c r="E74" s="63">
        <v>1975</v>
      </c>
      <c r="F74" s="63">
        <v>2050</v>
      </c>
      <c r="G74" s="63">
        <v>2250</v>
      </c>
      <c r="H74" s="63">
        <v>2253.44</v>
      </c>
      <c r="I74" s="63">
        <v>2413.0700000000002</v>
      </c>
      <c r="J74" s="63">
        <v>2680.55</v>
      </c>
      <c r="K74" s="63">
        <v>2961.33</v>
      </c>
      <c r="L74" s="63">
        <v>2927</v>
      </c>
      <c r="M74" s="63">
        <v>3095.52</v>
      </c>
      <c r="N74" s="63">
        <v>3417.51</v>
      </c>
      <c r="O74" s="63">
        <v>31823.42</v>
      </c>
      <c r="Q74" s="12" t="s">
        <v>43</v>
      </c>
    </row>
    <row r="75" spans="1:17">
      <c r="A75" s="58" t="s">
        <v>2705</v>
      </c>
      <c r="B75" s="59" t="s">
        <v>2706</v>
      </c>
      <c r="C75" s="63">
        <v>380</v>
      </c>
      <c r="D75" s="63">
        <v>380</v>
      </c>
      <c r="E75" s="63">
        <v>1055</v>
      </c>
      <c r="F75" s="63">
        <v>-145</v>
      </c>
      <c r="G75" s="63">
        <v>380</v>
      </c>
      <c r="H75" s="63">
        <v>980</v>
      </c>
      <c r="I75" s="63">
        <v>380</v>
      </c>
      <c r="J75" s="63">
        <v>380</v>
      </c>
      <c r="K75" s="63">
        <v>530</v>
      </c>
      <c r="L75" s="63">
        <v>380</v>
      </c>
      <c r="M75" s="63">
        <v>380</v>
      </c>
      <c r="N75" s="63">
        <v>530</v>
      </c>
      <c r="O75" s="63">
        <v>5610</v>
      </c>
      <c r="Q75" s="12" t="s">
        <v>43</v>
      </c>
    </row>
    <row r="76" spans="1:17">
      <c r="A76" s="58" t="s">
        <v>2707</v>
      </c>
      <c r="B76" s="59" t="s">
        <v>2708</v>
      </c>
      <c r="C76" s="63">
        <v>99</v>
      </c>
      <c r="D76" s="63">
        <v>99</v>
      </c>
      <c r="E76" s="63">
        <v>99</v>
      </c>
      <c r="F76" s="63">
        <v>99</v>
      </c>
      <c r="G76" s="63">
        <v>99</v>
      </c>
      <c r="H76" s="63">
        <v>99</v>
      </c>
      <c r="I76" s="63">
        <v>99</v>
      </c>
      <c r="J76" s="63">
        <v>99</v>
      </c>
      <c r="K76" s="63">
        <v>99</v>
      </c>
      <c r="L76" s="63">
        <v>99</v>
      </c>
      <c r="M76" s="63">
        <v>99</v>
      </c>
      <c r="N76" s="63">
        <v>107.17</v>
      </c>
      <c r="O76" s="63">
        <v>1196.17</v>
      </c>
      <c r="Q76" s="12" t="s">
        <v>43</v>
      </c>
    </row>
    <row r="77" spans="1:17">
      <c r="A77" s="58" t="s">
        <v>2709</v>
      </c>
      <c r="B77" s="59" t="s">
        <v>2710</v>
      </c>
      <c r="C77" s="63">
        <v>1404</v>
      </c>
      <c r="D77" s="63">
        <v>1404</v>
      </c>
      <c r="E77" s="63">
        <v>1404</v>
      </c>
      <c r="F77" s="63">
        <v>1404</v>
      </c>
      <c r="G77" s="63">
        <v>1404</v>
      </c>
      <c r="H77" s="63">
        <v>1404</v>
      </c>
      <c r="I77" s="63">
        <v>1404</v>
      </c>
      <c r="J77" s="63">
        <v>1404</v>
      </c>
      <c r="K77" s="63">
        <v>1404</v>
      </c>
      <c r="L77" s="63">
        <v>1404</v>
      </c>
      <c r="M77" s="63">
        <v>1404</v>
      </c>
      <c r="N77" s="63">
        <v>1404</v>
      </c>
      <c r="O77" s="63">
        <v>16848</v>
      </c>
      <c r="Q77" s="12" t="s">
        <v>43</v>
      </c>
    </row>
    <row r="78" spans="1:17">
      <c r="A78" s="58" t="s">
        <v>2711</v>
      </c>
      <c r="B78" s="59" t="s">
        <v>2712</v>
      </c>
      <c r="C78" s="63">
        <v>259</v>
      </c>
      <c r="D78" s="63">
        <v>259</v>
      </c>
      <c r="E78" s="63">
        <v>259</v>
      </c>
      <c r="F78" s="63">
        <v>-1437.62</v>
      </c>
      <c r="G78" s="63">
        <v>116.38</v>
      </c>
      <c r="H78" s="63">
        <v>116</v>
      </c>
      <c r="I78" s="63">
        <v>116.36</v>
      </c>
      <c r="J78" s="63">
        <v>0.38</v>
      </c>
      <c r="K78" s="63">
        <v>131.46</v>
      </c>
      <c r="L78" s="63">
        <v>131.46</v>
      </c>
      <c r="M78" s="63">
        <v>131.46</v>
      </c>
      <c r="N78" s="63">
        <v>131.46</v>
      </c>
      <c r="O78" s="63">
        <v>214.34</v>
      </c>
      <c r="Q78" s="12" t="s">
        <v>43</v>
      </c>
    </row>
    <row r="79" spans="1:17">
      <c r="A79" s="58" t="s">
        <v>2713</v>
      </c>
      <c r="B79" s="59" t="s">
        <v>2714</v>
      </c>
      <c r="C79" s="64">
        <v>-390</v>
      </c>
      <c r="D79" s="64">
        <v>30</v>
      </c>
      <c r="E79" s="64">
        <v>30</v>
      </c>
      <c r="F79" s="64">
        <v>145</v>
      </c>
      <c r="G79" s="64">
        <v>30</v>
      </c>
      <c r="H79" s="64">
        <v>30</v>
      </c>
      <c r="I79" s="64">
        <v>1530</v>
      </c>
      <c r="J79" s="64">
        <v>30</v>
      </c>
      <c r="K79" s="64">
        <v>-85</v>
      </c>
      <c r="L79" s="64">
        <v>30</v>
      </c>
      <c r="M79" s="64">
        <v>30</v>
      </c>
      <c r="N79" s="64">
        <v>30</v>
      </c>
      <c r="O79" s="64">
        <v>1440</v>
      </c>
      <c r="Q79" s="12" t="s">
        <v>43</v>
      </c>
    </row>
    <row r="80" spans="1:17">
      <c r="A80" s="60" t="s">
        <v>2715</v>
      </c>
      <c r="B80" s="61" t="s">
        <v>2716</v>
      </c>
      <c r="C80" s="65">
        <v>17447.2</v>
      </c>
      <c r="D80" s="65">
        <v>18316.62</v>
      </c>
      <c r="E80" s="65">
        <v>15620.47</v>
      </c>
      <c r="F80" s="65">
        <v>13505.67</v>
      </c>
      <c r="G80" s="65">
        <v>15737.99</v>
      </c>
      <c r="H80" s="65">
        <v>16311.36</v>
      </c>
      <c r="I80" s="65">
        <v>17332.14</v>
      </c>
      <c r="J80" s="65">
        <v>14331.96</v>
      </c>
      <c r="K80" s="65">
        <v>18078.75</v>
      </c>
      <c r="L80" s="65">
        <v>14675.64</v>
      </c>
      <c r="M80" s="65">
        <v>15542.85</v>
      </c>
      <c r="N80" s="65">
        <v>16156.28</v>
      </c>
      <c r="O80" s="65">
        <v>193056.93</v>
      </c>
    </row>
    <row r="81" spans="1:17">
      <c r="A81" s="60" t="s">
        <v>2717</v>
      </c>
      <c r="B81" s="61" t="s">
        <v>2718</v>
      </c>
      <c r="C81" s="62"/>
      <c r="D81" s="62"/>
      <c r="E81" s="62"/>
      <c r="F81" s="62"/>
      <c r="G81" s="62"/>
      <c r="H81" s="62"/>
      <c r="I81" s="62"/>
      <c r="J81" s="62"/>
      <c r="K81" s="62"/>
      <c r="L81" s="62"/>
      <c r="M81" s="62"/>
      <c r="N81" s="62"/>
      <c r="O81" s="62"/>
    </row>
    <row r="82" spans="1:17">
      <c r="A82" s="58" t="s">
        <v>2719</v>
      </c>
      <c r="B82" s="59" t="s">
        <v>2720</v>
      </c>
      <c r="C82" s="63">
        <v>0</v>
      </c>
      <c r="D82" s="63">
        <v>1842.75</v>
      </c>
      <c r="E82" s="63">
        <v>0</v>
      </c>
      <c r="F82" s="63">
        <v>0</v>
      </c>
      <c r="G82" s="63">
        <v>0</v>
      </c>
      <c r="H82" s="63">
        <v>0</v>
      </c>
      <c r="I82" s="63">
        <v>0</v>
      </c>
      <c r="J82" s="63">
        <v>0</v>
      </c>
      <c r="K82" s="63">
        <v>4000</v>
      </c>
      <c r="L82" s="63">
        <v>1000</v>
      </c>
      <c r="M82" s="63">
        <v>1569.5</v>
      </c>
      <c r="N82" s="63">
        <v>638</v>
      </c>
      <c r="O82" s="63">
        <v>9050.25</v>
      </c>
      <c r="Q82" s="12" t="s">
        <v>42</v>
      </c>
    </row>
    <row r="83" spans="1:17">
      <c r="A83" s="58" t="s">
        <v>2721</v>
      </c>
      <c r="B83" s="59" t="s">
        <v>2722</v>
      </c>
      <c r="C83" s="63">
        <v>750.4</v>
      </c>
      <c r="D83" s="63">
        <v>786.27</v>
      </c>
      <c r="E83" s="63">
        <v>550.4</v>
      </c>
      <c r="F83" s="63">
        <v>1051.4000000000001</v>
      </c>
      <c r="G83" s="63">
        <v>1087.2</v>
      </c>
      <c r="H83" s="63">
        <v>2149.15</v>
      </c>
      <c r="I83" s="63">
        <v>551.4</v>
      </c>
      <c r="J83" s="63">
        <v>637.96</v>
      </c>
      <c r="K83" s="63">
        <v>659.54</v>
      </c>
      <c r="L83" s="63">
        <v>551.4</v>
      </c>
      <c r="M83" s="63">
        <v>656.4</v>
      </c>
      <c r="N83" s="63">
        <v>663.92</v>
      </c>
      <c r="O83" s="63">
        <v>10095.44</v>
      </c>
      <c r="Q83" s="12" t="s">
        <v>42</v>
      </c>
    </row>
    <row r="84" spans="1:17">
      <c r="A84" s="58" t="s">
        <v>2723</v>
      </c>
      <c r="B84" s="59" t="s">
        <v>2724</v>
      </c>
      <c r="C84" s="63">
        <v>0</v>
      </c>
      <c r="D84" s="63">
        <v>1000</v>
      </c>
      <c r="E84" s="63">
        <v>500</v>
      </c>
      <c r="F84" s="63">
        <v>375</v>
      </c>
      <c r="G84" s="63">
        <v>0</v>
      </c>
      <c r="H84" s="63">
        <v>0</v>
      </c>
      <c r="I84" s="63">
        <v>3500</v>
      </c>
      <c r="J84" s="63">
        <v>0</v>
      </c>
      <c r="K84" s="63">
        <v>-2000</v>
      </c>
      <c r="L84" s="63">
        <v>750</v>
      </c>
      <c r="M84" s="63">
        <v>0</v>
      </c>
      <c r="N84" s="63">
        <v>0</v>
      </c>
      <c r="O84" s="63">
        <v>4125</v>
      </c>
      <c r="Q84" s="12" t="s">
        <v>42</v>
      </c>
    </row>
    <row r="85" spans="1:17">
      <c r="A85" s="58" t="s">
        <v>2725</v>
      </c>
      <c r="B85" s="59" t="s">
        <v>2726</v>
      </c>
      <c r="C85" s="63">
        <v>195.57</v>
      </c>
      <c r="D85" s="63">
        <v>524.89</v>
      </c>
      <c r="E85" s="63">
        <v>386.2</v>
      </c>
      <c r="F85" s="63">
        <v>769.88</v>
      </c>
      <c r="G85" s="63">
        <v>565</v>
      </c>
      <c r="H85" s="63">
        <v>518.87</v>
      </c>
      <c r="I85" s="63">
        <v>554.91999999999996</v>
      </c>
      <c r="J85" s="63">
        <v>978.42</v>
      </c>
      <c r="K85" s="63">
        <v>1311.69</v>
      </c>
      <c r="L85" s="63">
        <v>299</v>
      </c>
      <c r="M85" s="63">
        <v>681.53</v>
      </c>
      <c r="N85" s="63">
        <v>729.89</v>
      </c>
      <c r="O85" s="63">
        <v>7515.86</v>
      </c>
      <c r="Q85" s="12" t="s">
        <v>42</v>
      </c>
    </row>
    <row r="86" spans="1:17">
      <c r="A86" s="58" t="s">
        <v>2727</v>
      </c>
      <c r="B86" s="59" t="s">
        <v>2728</v>
      </c>
      <c r="C86" s="63">
        <v>2103</v>
      </c>
      <c r="D86" s="63">
        <v>2543</v>
      </c>
      <c r="E86" s="63">
        <v>1447.52</v>
      </c>
      <c r="F86" s="63">
        <v>725</v>
      </c>
      <c r="G86" s="63">
        <v>725</v>
      </c>
      <c r="H86" s="63">
        <v>2828</v>
      </c>
      <c r="I86" s="63">
        <v>4265</v>
      </c>
      <c r="J86" s="63">
        <v>8015.8</v>
      </c>
      <c r="K86" s="63">
        <v>1853</v>
      </c>
      <c r="L86" s="63">
        <v>853</v>
      </c>
      <c r="M86" s="63">
        <v>1853</v>
      </c>
      <c r="N86" s="63">
        <v>2090</v>
      </c>
      <c r="O86" s="63">
        <v>29301.32</v>
      </c>
      <c r="Q86" s="12" t="s">
        <v>42</v>
      </c>
    </row>
    <row r="87" spans="1:17">
      <c r="A87" s="58" t="s">
        <v>2729</v>
      </c>
      <c r="B87" s="59" t="s">
        <v>2730</v>
      </c>
      <c r="C87" s="64">
        <v>527.22</v>
      </c>
      <c r="D87" s="64">
        <v>576.37</v>
      </c>
      <c r="E87" s="64">
        <v>1315.14</v>
      </c>
      <c r="F87" s="64">
        <v>729</v>
      </c>
      <c r="G87" s="64">
        <v>574.87</v>
      </c>
      <c r="H87" s="64">
        <v>769.39</v>
      </c>
      <c r="I87" s="64">
        <v>516.13</v>
      </c>
      <c r="J87" s="64">
        <v>871.57</v>
      </c>
      <c r="K87" s="64">
        <v>587.94000000000005</v>
      </c>
      <c r="L87" s="64">
        <v>402.72</v>
      </c>
      <c r="M87" s="64">
        <v>767.11</v>
      </c>
      <c r="N87" s="64">
        <v>752.05</v>
      </c>
      <c r="O87" s="64">
        <v>8389.51</v>
      </c>
      <c r="Q87" s="12" t="s">
        <v>42</v>
      </c>
    </row>
    <row r="88" spans="1:17">
      <c r="A88" s="60" t="s">
        <v>2731</v>
      </c>
      <c r="B88" s="61" t="s">
        <v>2732</v>
      </c>
      <c r="C88" s="65">
        <v>3576.19</v>
      </c>
      <c r="D88" s="65">
        <v>7273.28</v>
      </c>
      <c r="E88" s="65">
        <v>4199.26</v>
      </c>
      <c r="F88" s="65">
        <v>3650.28</v>
      </c>
      <c r="G88" s="65">
        <v>2952.07</v>
      </c>
      <c r="H88" s="65">
        <v>6265.41</v>
      </c>
      <c r="I88" s="65">
        <v>9387.4500000000007</v>
      </c>
      <c r="J88" s="65">
        <v>10503.75</v>
      </c>
      <c r="K88" s="65">
        <v>6412.17</v>
      </c>
      <c r="L88" s="65">
        <v>3856.12</v>
      </c>
      <c r="M88" s="65">
        <v>5527.54</v>
      </c>
      <c r="N88" s="65">
        <v>4873.8599999999997</v>
      </c>
      <c r="O88" s="65">
        <v>68477.38</v>
      </c>
    </row>
    <row r="89" spans="1:17">
      <c r="A89" s="60" t="s">
        <v>2733</v>
      </c>
      <c r="B89" s="61" t="s">
        <v>2734</v>
      </c>
      <c r="C89" s="62"/>
      <c r="D89" s="62"/>
      <c r="E89" s="62"/>
      <c r="F89" s="62"/>
      <c r="G89" s="62"/>
      <c r="H89" s="62"/>
      <c r="I89" s="62"/>
      <c r="J89" s="62"/>
      <c r="K89" s="62"/>
      <c r="L89" s="62"/>
      <c r="M89" s="62"/>
      <c r="N89" s="62"/>
      <c r="O89" s="62"/>
    </row>
    <row r="90" spans="1:17">
      <c r="A90" s="58" t="s">
        <v>2735</v>
      </c>
      <c r="B90" s="59" t="s">
        <v>2736</v>
      </c>
      <c r="C90" s="63">
        <v>547.63</v>
      </c>
      <c r="D90" s="63">
        <v>126.28</v>
      </c>
      <c r="E90" s="63">
        <v>507.45</v>
      </c>
      <c r="F90" s="63">
        <v>202.43</v>
      </c>
      <c r="G90" s="63">
        <v>334.08</v>
      </c>
      <c r="H90" s="63">
        <v>631.01</v>
      </c>
      <c r="I90" s="63">
        <v>582.86</v>
      </c>
      <c r="J90" s="63">
        <v>64.3</v>
      </c>
      <c r="K90" s="63">
        <v>374.54</v>
      </c>
      <c r="L90" s="63">
        <v>357.49</v>
      </c>
      <c r="M90" s="63">
        <v>556.16</v>
      </c>
      <c r="N90" s="63">
        <v>295.91000000000003</v>
      </c>
      <c r="O90" s="63">
        <v>4580.1400000000003</v>
      </c>
      <c r="Q90" s="12" t="s">
        <v>55</v>
      </c>
    </row>
    <row r="91" spans="1:17">
      <c r="A91" s="58" t="s">
        <v>2737</v>
      </c>
      <c r="B91" s="59" t="s">
        <v>2738</v>
      </c>
      <c r="C91" s="63">
        <v>767.55</v>
      </c>
      <c r="D91" s="63">
        <v>832.35</v>
      </c>
      <c r="E91" s="63">
        <v>370.59</v>
      </c>
      <c r="F91" s="63">
        <v>404.31</v>
      </c>
      <c r="G91" s="63">
        <v>430.82</v>
      </c>
      <c r="H91" s="63">
        <v>0</v>
      </c>
      <c r="I91" s="63">
        <v>258.49</v>
      </c>
      <c r="J91" s="63">
        <v>427.47</v>
      </c>
      <c r="K91" s="63">
        <v>985.3</v>
      </c>
      <c r="L91" s="63">
        <v>575.38</v>
      </c>
      <c r="M91" s="63">
        <v>502</v>
      </c>
      <c r="N91" s="63">
        <v>465.57</v>
      </c>
      <c r="O91" s="63">
        <v>6019.83</v>
      </c>
      <c r="Q91" s="12" t="s">
        <v>55</v>
      </c>
    </row>
    <row r="92" spans="1:17">
      <c r="A92" s="58" t="s">
        <v>2739</v>
      </c>
      <c r="B92" s="59" t="s">
        <v>2740</v>
      </c>
      <c r="C92" s="63">
        <v>663.36</v>
      </c>
      <c r="D92" s="63">
        <v>673.38</v>
      </c>
      <c r="E92" s="63">
        <v>43.6</v>
      </c>
      <c r="F92" s="63">
        <v>44.85</v>
      </c>
      <c r="G92" s="63">
        <v>612.16999999999996</v>
      </c>
      <c r="H92" s="63">
        <v>159.97999999999999</v>
      </c>
      <c r="I92" s="63">
        <v>97.35</v>
      </c>
      <c r="J92" s="63">
        <v>242.39</v>
      </c>
      <c r="K92" s="63">
        <v>384.98</v>
      </c>
      <c r="L92" s="63">
        <v>147.47999999999999</v>
      </c>
      <c r="M92" s="63">
        <v>452.78</v>
      </c>
      <c r="N92" s="63">
        <v>81.17</v>
      </c>
      <c r="O92" s="63">
        <v>3603.49</v>
      </c>
      <c r="Q92" s="12" t="s">
        <v>55</v>
      </c>
    </row>
    <row r="93" spans="1:17">
      <c r="A93" s="58" t="s">
        <v>1473</v>
      </c>
      <c r="B93" s="59" t="s">
        <v>2741</v>
      </c>
      <c r="C93" s="63">
        <v>287.55</v>
      </c>
      <c r="D93" s="63">
        <v>323.13</v>
      </c>
      <c r="E93" s="63">
        <v>0</v>
      </c>
      <c r="F93" s="63">
        <v>-96.62</v>
      </c>
      <c r="G93" s="63">
        <v>188.7</v>
      </c>
      <c r="H93" s="63">
        <v>341.44</v>
      </c>
      <c r="I93" s="63">
        <v>209.04</v>
      </c>
      <c r="J93" s="63">
        <v>495.29</v>
      </c>
      <c r="K93" s="63">
        <v>1076.6500000000001</v>
      </c>
      <c r="L93" s="63">
        <v>860.1</v>
      </c>
      <c r="M93" s="63">
        <v>911.29</v>
      </c>
      <c r="N93" s="63">
        <v>189.63</v>
      </c>
      <c r="O93" s="63">
        <v>4786.2</v>
      </c>
      <c r="Q93" s="12" t="s">
        <v>55</v>
      </c>
    </row>
    <row r="94" spans="1:17">
      <c r="A94" s="58" t="s">
        <v>2742</v>
      </c>
      <c r="B94" s="59" t="s">
        <v>2743</v>
      </c>
      <c r="C94" s="63">
        <v>131.44999999999999</v>
      </c>
      <c r="D94" s="63">
        <v>0</v>
      </c>
      <c r="E94" s="63">
        <v>370.19</v>
      </c>
      <c r="F94" s="63">
        <v>435.45</v>
      </c>
      <c r="G94" s="63">
        <v>187.14</v>
      </c>
      <c r="H94" s="63">
        <v>334.58</v>
      </c>
      <c r="I94" s="63">
        <v>122.81</v>
      </c>
      <c r="J94" s="63">
        <v>293.79000000000002</v>
      </c>
      <c r="K94" s="63">
        <v>104.87</v>
      </c>
      <c r="L94" s="63">
        <v>143.54</v>
      </c>
      <c r="M94" s="63">
        <v>614.33000000000004</v>
      </c>
      <c r="N94" s="63">
        <v>161.33000000000001</v>
      </c>
      <c r="O94" s="63">
        <v>2899.48</v>
      </c>
      <c r="Q94" s="12" t="s">
        <v>55</v>
      </c>
    </row>
    <row r="95" spans="1:17">
      <c r="A95" s="58" t="s">
        <v>2744</v>
      </c>
      <c r="B95" s="59" t="s">
        <v>2745</v>
      </c>
      <c r="C95" s="63">
        <v>15.67</v>
      </c>
      <c r="D95" s="63">
        <v>265.22000000000003</v>
      </c>
      <c r="E95" s="63">
        <v>59.45</v>
      </c>
      <c r="F95" s="63">
        <v>262.88</v>
      </c>
      <c r="G95" s="63">
        <v>664.26</v>
      </c>
      <c r="H95" s="63">
        <v>164.64</v>
      </c>
      <c r="I95" s="63">
        <v>165.43</v>
      </c>
      <c r="J95" s="63">
        <v>361.66</v>
      </c>
      <c r="K95" s="63">
        <v>29.7</v>
      </c>
      <c r="L95" s="63">
        <v>209.33</v>
      </c>
      <c r="M95" s="63">
        <v>243.87</v>
      </c>
      <c r="N95" s="63">
        <v>80.11</v>
      </c>
      <c r="O95" s="63">
        <v>2522.2199999999998</v>
      </c>
      <c r="Q95" s="12" t="s">
        <v>55</v>
      </c>
    </row>
    <row r="96" spans="1:17">
      <c r="A96" s="58" t="s">
        <v>2746</v>
      </c>
      <c r="B96" s="59" t="s">
        <v>2747</v>
      </c>
      <c r="C96" s="63">
        <v>890.54</v>
      </c>
      <c r="D96" s="63">
        <v>0</v>
      </c>
      <c r="E96" s="63">
        <v>1580.6</v>
      </c>
      <c r="F96" s="63">
        <v>552.79999999999995</v>
      </c>
      <c r="G96" s="63">
        <v>831.77</v>
      </c>
      <c r="H96" s="63">
        <v>319.81</v>
      </c>
      <c r="I96" s="63">
        <v>0</v>
      </c>
      <c r="J96" s="63">
        <v>-97.12</v>
      </c>
      <c r="K96" s="63">
        <v>525.28</v>
      </c>
      <c r="L96" s="63">
        <v>727.66</v>
      </c>
      <c r="M96" s="63">
        <v>699.53</v>
      </c>
      <c r="N96" s="63">
        <v>126.25</v>
      </c>
      <c r="O96" s="63">
        <v>6157.12</v>
      </c>
      <c r="Q96" s="12" t="s">
        <v>55</v>
      </c>
    </row>
    <row r="97" spans="1:17">
      <c r="A97" s="58" t="s">
        <v>2748</v>
      </c>
      <c r="B97" s="59" t="s">
        <v>2749</v>
      </c>
      <c r="C97" s="63">
        <v>-2.33</v>
      </c>
      <c r="D97" s="63">
        <v>0</v>
      </c>
      <c r="E97" s="63">
        <v>0</v>
      </c>
      <c r="F97" s="63">
        <v>0</v>
      </c>
      <c r="G97" s="63">
        <v>0</v>
      </c>
      <c r="H97" s="63">
        <v>0</v>
      </c>
      <c r="I97" s="63">
        <v>0</v>
      </c>
      <c r="J97" s="63">
        <v>0</v>
      </c>
      <c r="K97" s="63">
        <v>0</v>
      </c>
      <c r="L97" s="63">
        <v>0</v>
      </c>
      <c r="M97" s="63">
        <v>0</v>
      </c>
      <c r="N97" s="63">
        <v>822</v>
      </c>
      <c r="O97" s="63">
        <v>819.67</v>
      </c>
      <c r="Q97" s="12" t="s">
        <v>55</v>
      </c>
    </row>
    <row r="98" spans="1:17">
      <c r="A98" s="58" t="s">
        <v>2750</v>
      </c>
      <c r="B98" s="59" t="s">
        <v>2751</v>
      </c>
      <c r="C98" s="63">
        <v>1292.6199999999999</v>
      </c>
      <c r="D98" s="63">
        <v>1454.5</v>
      </c>
      <c r="E98" s="63">
        <v>563.19000000000005</v>
      </c>
      <c r="F98" s="63">
        <v>1290.24</v>
      </c>
      <c r="G98" s="63">
        <v>1456.31</v>
      </c>
      <c r="H98" s="63">
        <v>112.24</v>
      </c>
      <c r="I98" s="63">
        <v>360.47</v>
      </c>
      <c r="J98" s="63">
        <v>300.58</v>
      </c>
      <c r="K98" s="63">
        <v>86.79</v>
      </c>
      <c r="L98" s="63">
        <v>371.46</v>
      </c>
      <c r="M98" s="63">
        <v>171</v>
      </c>
      <c r="N98" s="63">
        <v>4.71</v>
      </c>
      <c r="O98" s="63">
        <v>7464.11</v>
      </c>
      <c r="Q98" s="12" t="s">
        <v>55</v>
      </c>
    </row>
    <row r="99" spans="1:17">
      <c r="A99" s="58" t="s">
        <v>2752</v>
      </c>
      <c r="B99" s="59" t="s">
        <v>2753</v>
      </c>
      <c r="C99" s="63">
        <v>1415.59</v>
      </c>
      <c r="D99" s="63">
        <v>731.07</v>
      </c>
      <c r="E99" s="63">
        <v>942.94</v>
      </c>
      <c r="F99" s="63">
        <v>874.79</v>
      </c>
      <c r="G99" s="63">
        <v>810.24</v>
      </c>
      <c r="H99" s="63">
        <v>1091.83</v>
      </c>
      <c r="I99" s="63">
        <v>1160.8</v>
      </c>
      <c r="J99" s="63">
        <v>1093.06</v>
      </c>
      <c r="K99" s="63">
        <v>1042.03</v>
      </c>
      <c r="L99" s="63">
        <v>1881.15</v>
      </c>
      <c r="M99" s="63">
        <v>1474.97</v>
      </c>
      <c r="N99" s="63">
        <v>1200.6300000000001</v>
      </c>
      <c r="O99" s="63">
        <v>13719.1</v>
      </c>
      <c r="Q99" s="12" t="s">
        <v>55</v>
      </c>
    </row>
    <row r="100" spans="1:17">
      <c r="A100" s="58" t="s">
        <v>2754</v>
      </c>
      <c r="B100" s="59" t="s">
        <v>2755</v>
      </c>
      <c r="C100" s="63">
        <v>569.94000000000005</v>
      </c>
      <c r="D100" s="63">
        <v>569.94000000000005</v>
      </c>
      <c r="E100" s="63">
        <v>569.94000000000005</v>
      </c>
      <c r="F100" s="63">
        <v>569.94000000000005</v>
      </c>
      <c r="G100" s="63">
        <v>569.94000000000005</v>
      </c>
      <c r="H100" s="63">
        <v>569.94000000000005</v>
      </c>
      <c r="I100" s="63">
        <v>626.92999999999995</v>
      </c>
      <c r="J100" s="63">
        <v>626.92999999999995</v>
      </c>
      <c r="K100" s="63">
        <v>626.92999999999995</v>
      </c>
      <c r="L100" s="63">
        <v>626.92999999999995</v>
      </c>
      <c r="M100" s="63">
        <v>626.92999999999995</v>
      </c>
      <c r="N100" s="63">
        <v>626.92999999999995</v>
      </c>
      <c r="O100" s="63">
        <v>7181.22</v>
      </c>
      <c r="Q100" s="12" t="s">
        <v>55</v>
      </c>
    </row>
    <row r="101" spans="1:17">
      <c r="A101" s="58" t="s">
        <v>2756</v>
      </c>
      <c r="B101" s="59" t="s">
        <v>2757</v>
      </c>
      <c r="C101" s="63">
        <v>238.95</v>
      </c>
      <c r="D101" s="63">
        <v>681.68</v>
      </c>
      <c r="E101" s="63">
        <v>117.9</v>
      </c>
      <c r="F101" s="63">
        <v>688.44</v>
      </c>
      <c r="G101" s="63">
        <v>853.6</v>
      </c>
      <c r="H101" s="63">
        <v>485.2</v>
      </c>
      <c r="I101" s="63">
        <v>-182.3</v>
      </c>
      <c r="J101" s="63">
        <v>434</v>
      </c>
      <c r="K101" s="63">
        <v>53.95</v>
      </c>
      <c r="L101" s="63">
        <v>128.94999999999999</v>
      </c>
      <c r="M101" s="63">
        <v>781.35</v>
      </c>
      <c r="N101" s="63">
        <v>65.23</v>
      </c>
      <c r="O101" s="63">
        <v>4346.95</v>
      </c>
      <c r="Q101" s="12" t="s">
        <v>55</v>
      </c>
    </row>
    <row r="102" spans="1:17">
      <c r="A102" s="58" t="s">
        <v>2758</v>
      </c>
      <c r="B102" s="59" t="s">
        <v>2759</v>
      </c>
      <c r="C102" s="63">
        <v>928.18</v>
      </c>
      <c r="D102" s="63">
        <v>429.21</v>
      </c>
      <c r="E102" s="63">
        <v>427.59</v>
      </c>
      <c r="F102" s="63">
        <v>145.27000000000001</v>
      </c>
      <c r="G102" s="63">
        <v>243.56</v>
      </c>
      <c r="H102" s="63">
        <v>0</v>
      </c>
      <c r="I102" s="63">
        <v>0</v>
      </c>
      <c r="J102" s="63">
        <v>150.1</v>
      </c>
      <c r="K102" s="63">
        <v>116.43</v>
      </c>
      <c r="L102" s="63">
        <v>496.09</v>
      </c>
      <c r="M102" s="63">
        <v>0</v>
      </c>
      <c r="N102" s="63">
        <v>0</v>
      </c>
      <c r="O102" s="63">
        <v>2936.43</v>
      </c>
      <c r="Q102" s="12" t="s">
        <v>55</v>
      </c>
    </row>
    <row r="103" spans="1:17">
      <c r="A103" s="58" t="s">
        <v>2760</v>
      </c>
      <c r="B103" s="59" t="s">
        <v>2761</v>
      </c>
      <c r="C103" s="63">
        <v>-44.17</v>
      </c>
      <c r="D103" s="63">
        <v>0</v>
      </c>
      <c r="E103" s="63">
        <v>662.8</v>
      </c>
      <c r="F103" s="63">
        <v>0</v>
      </c>
      <c r="G103" s="63">
        <v>454.45</v>
      </c>
      <c r="H103" s="63">
        <v>-465.25</v>
      </c>
      <c r="I103" s="63">
        <v>0</v>
      </c>
      <c r="J103" s="63">
        <v>0</v>
      </c>
      <c r="K103" s="63">
        <v>150</v>
      </c>
      <c r="L103" s="63">
        <v>584.6</v>
      </c>
      <c r="M103" s="63">
        <v>0</v>
      </c>
      <c r="N103" s="63">
        <v>160.66</v>
      </c>
      <c r="O103" s="63">
        <v>1503.09</v>
      </c>
      <c r="Q103" s="12" t="s">
        <v>55</v>
      </c>
    </row>
    <row r="104" spans="1:17">
      <c r="A104" s="58" t="s">
        <v>2762</v>
      </c>
      <c r="B104" s="59" t="s">
        <v>2763</v>
      </c>
      <c r="C104" s="63">
        <v>678.65</v>
      </c>
      <c r="D104" s="63">
        <v>526.5</v>
      </c>
      <c r="E104" s="63">
        <v>799.92</v>
      </c>
      <c r="F104" s="63">
        <v>526.49</v>
      </c>
      <c r="G104" s="63">
        <v>643.04</v>
      </c>
      <c r="H104" s="63">
        <v>526.5</v>
      </c>
      <c r="I104" s="63">
        <v>526.5</v>
      </c>
      <c r="J104" s="63">
        <v>526.5</v>
      </c>
      <c r="K104" s="63">
        <v>526.5</v>
      </c>
      <c r="L104" s="63">
        <v>526.5</v>
      </c>
      <c r="M104" s="63">
        <v>526.5</v>
      </c>
      <c r="N104" s="63">
        <v>526.5</v>
      </c>
      <c r="O104" s="63">
        <v>6860.1</v>
      </c>
      <c r="Q104" s="12" t="s">
        <v>55</v>
      </c>
    </row>
    <row r="105" spans="1:17">
      <c r="A105" s="58" t="s">
        <v>2764</v>
      </c>
      <c r="B105" s="59" t="s">
        <v>2765</v>
      </c>
      <c r="C105" s="63">
        <v>448</v>
      </c>
      <c r="D105" s="63">
        <v>0.1</v>
      </c>
      <c r="E105" s="63">
        <v>0</v>
      </c>
      <c r="F105" s="63">
        <v>0</v>
      </c>
      <c r="G105" s="63">
        <v>0</v>
      </c>
      <c r="H105" s="63">
        <v>0</v>
      </c>
      <c r="I105" s="63">
        <v>0</v>
      </c>
      <c r="J105" s="63">
        <v>0</v>
      </c>
      <c r="K105" s="63">
        <v>525</v>
      </c>
      <c r="L105" s="63">
        <v>-525</v>
      </c>
      <c r="M105" s="63">
        <v>0</v>
      </c>
      <c r="N105" s="63">
        <v>526</v>
      </c>
      <c r="O105" s="63">
        <v>974.1</v>
      </c>
      <c r="Q105" s="12" t="s">
        <v>55</v>
      </c>
    </row>
    <row r="106" spans="1:17">
      <c r="A106" s="58" t="s">
        <v>2766</v>
      </c>
      <c r="B106" s="59" t="s">
        <v>2767</v>
      </c>
      <c r="C106" s="63">
        <v>630.47</v>
      </c>
      <c r="D106" s="63">
        <v>489.8</v>
      </c>
      <c r="E106" s="63">
        <v>771.14</v>
      </c>
      <c r="F106" s="63">
        <v>140.66999999999999</v>
      </c>
      <c r="G106" s="63">
        <v>452.67</v>
      </c>
      <c r="H106" s="63">
        <v>141</v>
      </c>
      <c r="I106" s="63">
        <v>631</v>
      </c>
      <c r="J106" s="63">
        <v>631</v>
      </c>
      <c r="K106" s="63">
        <v>180.44</v>
      </c>
      <c r="L106" s="63">
        <v>630.66999999999996</v>
      </c>
      <c r="M106" s="63">
        <v>1071.5999999999999</v>
      </c>
      <c r="N106" s="63">
        <v>1090</v>
      </c>
      <c r="O106" s="63">
        <v>6860.46</v>
      </c>
      <c r="Q106" s="12" t="s">
        <v>57</v>
      </c>
    </row>
    <row r="107" spans="1:17">
      <c r="A107" s="58" t="s">
        <v>2768</v>
      </c>
      <c r="B107" s="59" t="s">
        <v>2769</v>
      </c>
      <c r="C107" s="63">
        <v>3927.35</v>
      </c>
      <c r="D107" s="63">
        <v>3927.35</v>
      </c>
      <c r="E107" s="63">
        <v>3927.35</v>
      </c>
      <c r="F107" s="63">
        <v>4418.91</v>
      </c>
      <c r="G107" s="63">
        <v>3927.35</v>
      </c>
      <c r="H107" s="63">
        <v>3927</v>
      </c>
      <c r="I107" s="63">
        <v>3927.85</v>
      </c>
      <c r="J107" s="63">
        <v>3927.2</v>
      </c>
      <c r="K107" s="63">
        <v>4376.59</v>
      </c>
      <c r="L107" s="63">
        <v>3927.35</v>
      </c>
      <c r="M107" s="63">
        <v>3927.35</v>
      </c>
      <c r="N107" s="63">
        <v>3927.35</v>
      </c>
      <c r="O107" s="63">
        <v>48069</v>
      </c>
      <c r="Q107" s="12" t="s">
        <v>52</v>
      </c>
    </row>
    <row r="108" spans="1:17">
      <c r="A108" s="58" t="s">
        <v>2770</v>
      </c>
      <c r="B108" s="59" t="s">
        <v>2771</v>
      </c>
      <c r="C108" s="63">
        <v>0</v>
      </c>
      <c r="D108" s="63">
        <v>0</v>
      </c>
      <c r="E108" s="63">
        <v>0</v>
      </c>
      <c r="F108" s="63">
        <v>0</v>
      </c>
      <c r="G108" s="63">
        <v>0</v>
      </c>
      <c r="H108" s="63">
        <v>0</v>
      </c>
      <c r="I108" s="63">
        <v>0</v>
      </c>
      <c r="J108" s="63">
        <v>0</v>
      </c>
      <c r="K108" s="63">
        <v>312</v>
      </c>
      <c r="L108" s="63">
        <v>-59.99</v>
      </c>
      <c r="M108" s="63">
        <v>0</v>
      </c>
      <c r="N108" s="63">
        <v>116.08</v>
      </c>
      <c r="O108" s="63">
        <v>368.09</v>
      </c>
      <c r="Q108" s="12" t="s">
        <v>55</v>
      </c>
    </row>
    <row r="109" spans="1:17">
      <c r="A109" s="58" t="s">
        <v>2772</v>
      </c>
      <c r="B109" s="59" t="s">
        <v>2773</v>
      </c>
      <c r="C109" s="63">
        <v>9942.4</v>
      </c>
      <c r="D109" s="63">
        <v>8382.2000000000007</v>
      </c>
      <c r="E109" s="63">
        <v>4134.1000000000004</v>
      </c>
      <c r="F109" s="63">
        <v>5307.5</v>
      </c>
      <c r="G109" s="63">
        <v>12298.4</v>
      </c>
      <c r="H109" s="63">
        <v>9050.1</v>
      </c>
      <c r="I109" s="63">
        <v>5683.05</v>
      </c>
      <c r="J109" s="63">
        <v>10173.879999999999</v>
      </c>
      <c r="K109" s="63">
        <v>7301.83</v>
      </c>
      <c r="L109" s="63">
        <v>5120.46</v>
      </c>
      <c r="M109" s="63">
        <v>9166.9500000000007</v>
      </c>
      <c r="N109" s="63">
        <v>10501.58</v>
      </c>
      <c r="O109" s="63">
        <v>97062.45</v>
      </c>
      <c r="Q109" s="12" t="s">
        <v>55</v>
      </c>
    </row>
    <row r="110" spans="1:17">
      <c r="A110" s="58" t="s">
        <v>2774</v>
      </c>
      <c r="B110" s="59" t="s">
        <v>2775</v>
      </c>
      <c r="C110" s="64">
        <v>3475</v>
      </c>
      <c r="D110" s="64">
        <v>2795</v>
      </c>
      <c r="E110" s="64">
        <v>2100</v>
      </c>
      <c r="F110" s="64">
        <v>1090</v>
      </c>
      <c r="G110" s="64">
        <v>2385</v>
      </c>
      <c r="H110" s="64">
        <v>1285</v>
      </c>
      <c r="I110" s="64">
        <v>2160.31</v>
      </c>
      <c r="J110" s="64">
        <v>1880</v>
      </c>
      <c r="K110" s="64">
        <v>2605</v>
      </c>
      <c r="L110" s="64">
        <v>2615</v>
      </c>
      <c r="M110" s="64">
        <v>2065</v>
      </c>
      <c r="N110" s="64">
        <v>1230</v>
      </c>
      <c r="O110" s="64">
        <v>25685.31</v>
      </c>
      <c r="Q110" s="12" t="s">
        <v>55</v>
      </c>
    </row>
    <row r="111" spans="1:17">
      <c r="A111" s="60" t="s">
        <v>2776</v>
      </c>
      <c r="B111" s="61" t="s">
        <v>2777</v>
      </c>
      <c r="C111" s="65">
        <v>26804.400000000001</v>
      </c>
      <c r="D111" s="65">
        <v>22207.71</v>
      </c>
      <c r="E111" s="65">
        <v>17948.75</v>
      </c>
      <c r="F111" s="65">
        <v>16858.349999999999</v>
      </c>
      <c r="G111" s="65">
        <v>27343.5</v>
      </c>
      <c r="H111" s="65">
        <v>18675.02</v>
      </c>
      <c r="I111" s="65">
        <v>16330.59</v>
      </c>
      <c r="J111" s="65">
        <v>21531.03</v>
      </c>
      <c r="K111" s="65">
        <v>21384.81</v>
      </c>
      <c r="L111" s="65">
        <v>19345.150000000001</v>
      </c>
      <c r="M111" s="65">
        <v>23791.61</v>
      </c>
      <c r="N111" s="65">
        <v>22197.64</v>
      </c>
      <c r="O111" s="65">
        <v>254418.56</v>
      </c>
    </row>
    <row r="112" spans="1:17">
      <c r="A112" s="60" t="s">
        <v>2778</v>
      </c>
      <c r="B112" s="61" t="s">
        <v>2779</v>
      </c>
      <c r="C112" s="62"/>
      <c r="D112" s="62"/>
      <c r="E112" s="62"/>
      <c r="F112" s="62"/>
      <c r="G112" s="62"/>
      <c r="H112" s="62"/>
      <c r="I112" s="62"/>
      <c r="J112" s="62"/>
      <c r="K112" s="62"/>
      <c r="L112" s="62"/>
      <c r="M112" s="62"/>
      <c r="N112" s="62"/>
      <c r="O112" s="62"/>
    </row>
    <row r="113" spans="1:17">
      <c r="A113" s="58" t="s">
        <v>1524</v>
      </c>
      <c r="B113" s="59" t="s">
        <v>2780</v>
      </c>
      <c r="C113" s="63">
        <v>759.23</v>
      </c>
      <c r="D113" s="63">
        <v>1805.31</v>
      </c>
      <c r="E113" s="63">
        <v>1697.74</v>
      </c>
      <c r="F113" s="63">
        <v>1906.17</v>
      </c>
      <c r="G113" s="63">
        <v>1910.92</v>
      </c>
      <c r="H113" s="63">
        <v>1727.89</v>
      </c>
      <c r="I113" s="63">
        <v>2000.76</v>
      </c>
      <c r="J113" s="63">
        <v>2022.21</v>
      </c>
      <c r="K113" s="63">
        <v>1550</v>
      </c>
      <c r="L113" s="63">
        <v>857.73</v>
      </c>
      <c r="M113" s="63">
        <v>1431.55</v>
      </c>
      <c r="N113" s="63">
        <v>1589.08</v>
      </c>
      <c r="O113" s="63">
        <v>19258.59</v>
      </c>
      <c r="Q113" s="12" t="s">
        <v>59</v>
      </c>
    </row>
    <row r="114" spans="1:17">
      <c r="A114" s="58" t="s">
        <v>2781</v>
      </c>
      <c r="B114" s="59" t="s">
        <v>2782</v>
      </c>
      <c r="C114" s="63">
        <v>2157.7600000000002</v>
      </c>
      <c r="D114" s="63">
        <v>1018.09</v>
      </c>
      <c r="E114" s="63">
        <v>977.35</v>
      </c>
      <c r="F114" s="63">
        <v>747.37</v>
      </c>
      <c r="G114" s="63">
        <v>804.12</v>
      </c>
      <c r="H114" s="63">
        <v>1246.21</v>
      </c>
      <c r="I114" s="63">
        <v>1020.49</v>
      </c>
      <c r="J114" s="63">
        <v>1417.1</v>
      </c>
      <c r="K114" s="63">
        <v>641.92999999999995</v>
      </c>
      <c r="L114" s="63">
        <v>644.79</v>
      </c>
      <c r="M114" s="63">
        <v>650.83000000000004</v>
      </c>
      <c r="N114" s="63">
        <v>1003.11</v>
      </c>
      <c r="O114" s="63">
        <v>12329.15</v>
      </c>
      <c r="Q114" s="12" t="s">
        <v>59</v>
      </c>
    </row>
    <row r="115" spans="1:17">
      <c r="A115" s="58" t="s">
        <v>1530</v>
      </c>
      <c r="B115" s="59" t="s">
        <v>2783</v>
      </c>
      <c r="C115" s="63">
        <v>14225</v>
      </c>
      <c r="D115" s="63">
        <v>15462.05</v>
      </c>
      <c r="E115" s="63">
        <v>17802.45</v>
      </c>
      <c r="F115" s="63">
        <v>15446.6</v>
      </c>
      <c r="G115" s="63">
        <v>13582.05</v>
      </c>
      <c r="H115" s="63">
        <v>14646.55</v>
      </c>
      <c r="I115" s="63">
        <v>13713.35</v>
      </c>
      <c r="J115" s="63">
        <v>13713.35</v>
      </c>
      <c r="K115" s="63">
        <v>13910.97</v>
      </c>
      <c r="L115" s="63">
        <v>14607.84</v>
      </c>
      <c r="M115" s="63">
        <v>16607.27</v>
      </c>
      <c r="N115" s="63">
        <v>15042</v>
      </c>
      <c r="O115" s="63">
        <v>178759.48</v>
      </c>
      <c r="Q115" s="12" t="s">
        <v>59</v>
      </c>
    </row>
    <row r="116" spans="1:17">
      <c r="A116" s="58" t="s">
        <v>1533</v>
      </c>
      <c r="B116" s="59" t="s">
        <v>2784</v>
      </c>
      <c r="C116" s="63">
        <v>3854.66</v>
      </c>
      <c r="D116" s="63">
        <v>5259.24</v>
      </c>
      <c r="E116" s="63">
        <v>4531.83</v>
      </c>
      <c r="F116" s="63">
        <v>3995.9</v>
      </c>
      <c r="G116" s="63">
        <v>3113.48</v>
      </c>
      <c r="H116" s="63">
        <v>3065.78</v>
      </c>
      <c r="I116" s="63">
        <v>4151.75</v>
      </c>
      <c r="J116" s="63">
        <v>2206.81</v>
      </c>
      <c r="K116" s="63">
        <v>5355.27</v>
      </c>
      <c r="L116" s="63">
        <v>5051.3500000000004</v>
      </c>
      <c r="M116" s="63">
        <v>5608.73</v>
      </c>
      <c r="N116" s="63">
        <v>3036.61</v>
      </c>
      <c r="O116" s="63">
        <v>49231.41</v>
      </c>
      <c r="Q116" s="12" t="s">
        <v>61</v>
      </c>
    </row>
    <row r="117" spans="1:17">
      <c r="A117" s="58" t="s">
        <v>2785</v>
      </c>
      <c r="B117" s="59" t="s">
        <v>2786</v>
      </c>
      <c r="C117" s="63">
        <v>3861</v>
      </c>
      <c r="D117" s="63">
        <v>3861</v>
      </c>
      <c r="E117" s="63">
        <v>4816.59</v>
      </c>
      <c r="F117" s="63">
        <v>4179.53</v>
      </c>
      <c r="G117" s="63">
        <v>4179.53</v>
      </c>
      <c r="H117" s="63">
        <v>3861</v>
      </c>
      <c r="I117" s="63">
        <v>4521.49</v>
      </c>
      <c r="J117" s="63">
        <v>4999.6000000000004</v>
      </c>
      <c r="K117" s="63">
        <v>4346.71</v>
      </c>
      <c r="L117" s="63">
        <v>3837.57</v>
      </c>
      <c r="M117" s="63">
        <v>4346.71</v>
      </c>
      <c r="N117" s="63">
        <v>4346.71</v>
      </c>
      <c r="O117" s="63">
        <v>51157.440000000002</v>
      </c>
      <c r="Q117" s="12" t="s">
        <v>61</v>
      </c>
    </row>
    <row r="118" spans="1:17">
      <c r="A118" s="58" t="s">
        <v>1539</v>
      </c>
      <c r="B118" s="59" t="s">
        <v>2787</v>
      </c>
      <c r="C118" s="63">
        <v>41.92</v>
      </c>
      <c r="D118" s="63">
        <v>33.9</v>
      </c>
      <c r="E118" s="63">
        <v>38.869999999999997</v>
      </c>
      <c r="F118" s="63">
        <v>34.799999999999997</v>
      </c>
      <c r="G118" s="63">
        <v>33.15</v>
      </c>
      <c r="H118" s="63">
        <v>31.51</v>
      </c>
      <c r="I118" s="63">
        <v>27.7</v>
      </c>
      <c r="J118" s="63">
        <v>29.01</v>
      </c>
      <c r="K118" s="63">
        <v>31.33</v>
      </c>
      <c r="L118" s="63">
        <v>29.25</v>
      </c>
      <c r="M118" s="63">
        <v>34.409999999999997</v>
      </c>
      <c r="N118" s="63">
        <v>42.91</v>
      </c>
      <c r="O118" s="63">
        <v>408.76</v>
      </c>
      <c r="Q118" s="12" t="s">
        <v>59</v>
      </c>
    </row>
    <row r="119" spans="1:17">
      <c r="A119" s="58" t="s">
        <v>1595</v>
      </c>
      <c r="B119" s="59" t="s">
        <v>2788</v>
      </c>
      <c r="C119" s="63">
        <v>10012.74</v>
      </c>
      <c r="D119" s="63">
        <v>10188.290000000001</v>
      </c>
      <c r="E119" s="63">
        <v>10071.950000000001</v>
      </c>
      <c r="F119" s="63">
        <v>10501.53</v>
      </c>
      <c r="G119" s="63">
        <v>10317.120000000001</v>
      </c>
      <c r="H119" s="63">
        <v>10317.120000000001</v>
      </c>
      <c r="I119" s="63">
        <v>10317.120000000001</v>
      </c>
      <c r="J119" s="63">
        <v>10317.120000000001</v>
      </c>
      <c r="K119" s="63">
        <v>10317.120000000001</v>
      </c>
      <c r="L119" s="63">
        <v>10317.120000000001</v>
      </c>
      <c r="M119" s="63">
        <v>10317.120000000001</v>
      </c>
      <c r="N119" s="63">
        <v>10317.120000000001</v>
      </c>
      <c r="O119" s="63">
        <v>123311.47</v>
      </c>
      <c r="Q119" s="12" t="s">
        <v>59</v>
      </c>
    </row>
    <row r="120" spans="1:17">
      <c r="A120" s="58" t="s">
        <v>1599</v>
      </c>
      <c r="B120" s="59" t="s">
        <v>2789</v>
      </c>
      <c r="C120" s="64">
        <v>1693.27</v>
      </c>
      <c r="D120" s="64">
        <v>1749.3</v>
      </c>
      <c r="E120" s="64">
        <v>1770.16</v>
      </c>
      <c r="F120" s="64">
        <v>1723.91</v>
      </c>
      <c r="G120" s="64">
        <v>1028.57</v>
      </c>
      <c r="H120" s="64">
        <v>1649.78</v>
      </c>
      <c r="I120" s="64">
        <v>1004.7</v>
      </c>
      <c r="J120" s="64">
        <v>1660.72</v>
      </c>
      <c r="K120" s="64">
        <v>1720.3</v>
      </c>
      <c r="L120" s="64">
        <v>1724</v>
      </c>
      <c r="M120" s="64">
        <v>2199.1999999999998</v>
      </c>
      <c r="N120" s="64">
        <v>1755.31</v>
      </c>
      <c r="O120" s="64">
        <v>19679.22</v>
      </c>
      <c r="Q120" s="12" t="s">
        <v>59</v>
      </c>
    </row>
    <row r="121" spans="1:17">
      <c r="A121" s="60" t="s">
        <v>2790</v>
      </c>
      <c r="B121" s="61" t="s">
        <v>2791</v>
      </c>
      <c r="C121" s="65">
        <v>36605.58</v>
      </c>
      <c r="D121" s="65">
        <v>39377.18</v>
      </c>
      <c r="E121" s="65">
        <v>41706.94</v>
      </c>
      <c r="F121" s="65">
        <v>38535.81</v>
      </c>
      <c r="G121" s="65">
        <v>34968.94</v>
      </c>
      <c r="H121" s="65">
        <v>36545.839999999997</v>
      </c>
      <c r="I121" s="65">
        <v>36757.360000000001</v>
      </c>
      <c r="J121" s="65">
        <v>36365.919999999998</v>
      </c>
      <c r="K121" s="65">
        <v>37873.629999999997</v>
      </c>
      <c r="L121" s="65">
        <v>37069.65</v>
      </c>
      <c r="M121" s="65">
        <v>41195.82</v>
      </c>
      <c r="N121" s="65">
        <v>37132.85</v>
      </c>
      <c r="O121" s="65">
        <v>454135.52</v>
      </c>
    </row>
    <row r="122" spans="1:17">
      <c r="A122" s="60" t="s">
        <v>2792</v>
      </c>
      <c r="B122" s="61" t="s">
        <v>2793</v>
      </c>
      <c r="C122" s="62"/>
      <c r="D122" s="62"/>
      <c r="E122" s="62"/>
      <c r="F122" s="62"/>
      <c r="G122" s="62"/>
      <c r="H122" s="62"/>
      <c r="I122" s="62"/>
      <c r="J122" s="62"/>
      <c r="K122" s="62"/>
      <c r="L122" s="62"/>
      <c r="M122" s="62"/>
      <c r="N122" s="62"/>
      <c r="O122" s="62"/>
    </row>
    <row r="123" spans="1:17">
      <c r="A123" s="58" t="s">
        <v>2794</v>
      </c>
      <c r="B123" s="59" t="s">
        <v>2795</v>
      </c>
      <c r="C123" s="64">
        <v>12084.14</v>
      </c>
      <c r="D123" s="64">
        <v>12088.51</v>
      </c>
      <c r="E123" s="64">
        <v>12466.79</v>
      </c>
      <c r="F123" s="64">
        <v>12268.35</v>
      </c>
      <c r="G123" s="64">
        <v>11851.65</v>
      </c>
      <c r="H123" s="64">
        <v>11394.54</v>
      </c>
      <c r="I123" s="64">
        <v>11710.47</v>
      </c>
      <c r="J123" s="64">
        <v>12021.96</v>
      </c>
      <c r="K123" s="64">
        <v>12243.33</v>
      </c>
      <c r="L123" s="64">
        <v>12743.68</v>
      </c>
      <c r="M123" s="64">
        <v>12216.09</v>
      </c>
      <c r="N123" s="64">
        <v>12445.72</v>
      </c>
      <c r="O123" s="64">
        <v>145535.23000000001</v>
      </c>
      <c r="Q123" s="12" t="s">
        <v>51</v>
      </c>
    </row>
    <row r="124" spans="1:17">
      <c r="A124" s="60" t="s">
        <v>2796</v>
      </c>
      <c r="B124" s="61" t="s">
        <v>2797</v>
      </c>
      <c r="C124" s="65">
        <v>12084.14</v>
      </c>
      <c r="D124" s="65">
        <v>12088.51</v>
      </c>
      <c r="E124" s="65">
        <v>12466.79</v>
      </c>
      <c r="F124" s="65">
        <v>12268.35</v>
      </c>
      <c r="G124" s="65">
        <v>11851.65</v>
      </c>
      <c r="H124" s="65">
        <v>11394.54</v>
      </c>
      <c r="I124" s="65">
        <v>11710.47</v>
      </c>
      <c r="J124" s="65">
        <v>12021.96</v>
      </c>
      <c r="K124" s="65">
        <v>12243.33</v>
      </c>
      <c r="L124" s="65">
        <v>12743.68</v>
      </c>
      <c r="M124" s="65">
        <v>12216.09</v>
      </c>
      <c r="N124" s="65">
        <v>12445.72</v>
      </c>
      <c r="O124" s="65">
        <v>145535.23000000001</v>
      </c>
    </row>
    <row r="125" spans="1:17">
      <c r="A125" s="60" t="s">
        <v>2798</v>
      </c>
      <c r="B125" s="61" t="s">
        <v>2799</v>
      </c>
      <c r="C125" s="62"/>
      <c r="D125" s="62"/>
      <c r="E125" s="62"/>
      <c r="F125" s="62"/>
      <c r="G125" s="62"/>
      <c r="H125" s="62"/>
      <c r="I125" s="62"/>
      <c r="J125" s="62"/>
      <c r="K125" s="62"/>
      <c r="L125" s="62"/>
      <c r="M125" s="62"/>
      <c r="N125" s="62"/>
      <c r="O125" s="62"/>
    </row>
    <row r="126" spans="1:17">
      <c r="A126" s="58" t="s">
        <v>2800</v>
      </c>
      <c r="B126" s="59" t="s">
        <v>2801</v>
      </c>
      <c r="C126" s="63">
        <v>101000</v>
      </c>
      <c r="D126" s="63">
        <v>101000</v>
      </c>
      <c r="E126" s="63">
        <v>101000</v>
      </c>
      <c r="F126" s="63">
        <v>101000</v>
      </c>
      <c r="G126" s="63">
        <v>101000</v>
      </c>
      <c r="H126" s="63">
        <v>53252.24</v>
      </c>
      <c r="I126" s="63">
        <v>106050</v>
      </c>
      <c r="J126" s="63">
        <v>106050</v>
      </c>
      <c r="K126" s="63">
        <v>106050</v>
      </c>
      <c r="L126" s="63">
        <v>106050</v>
      </c>
      <c r="M126" s="63">
        <v>106050</v>
      </c>
      <c r="N126" s="63">
        <v>106050</v>
      </c>
      <c r="O126" s="63">
        <v>1194552.24</v>
      </c>
      <c r="Q126" s="12" t="s">
        <v>66</v>
      </c>
    </row>
    <row r="127" spans="1:17">
      <c r="A127" s="58" t="s">
        <v>2802</v>
      </c>
      <c r="B127" s="59" t="s">
        <v>2803</v>
      </c>
      <c r="C127" s="63">
        <v>0</v>
      </c>
      <c r="D127" s="63">
        <v>0</v>
      </c>
      <c r="E127" s="63">
        <v>0</v>
      </c>
      <c r="F127" s="63">
        <v>0</v>
      </c>
      <c r="G127" s="63">
        <v>0</v>
      </c>
      <c r="H127" s="63">
        <v>0</v>
      </c>
      <c r="I127" s="63">
        <v>0</v>
      </c>
      <c r="J127" s="63">
        <v>0</v>
      </c>
      <c r="K127" s="63">
        <v>0</v>
      </c>
      <c r="L127" s="63">
        <v>0</v>
      </c>
      <c r="M127" s="63">
        <v>0</v>
      </c>
      <c r="N127" s="63">
        <v>-44471.24</v>
      </c>
      <c r="O127" s="63">
        <v>-44471.24</v>
      </c>
      <c r="Q127" s="12" t="s">
        <v>66</v>
      </c>
    </row>
    <row r="128" spans="1:17">
      <c r="A128" s="58" t="s">
        <v>2804</v>
      </c>
      <c r="B128" s="59" t="s">
        <v>2805</v>
      </c>
      <c r="C128" s="64">
        <v>-36600.18</v>
      </c>
      <c r="D128" s="64">
        <v>0</v>
      </c>
      <c r="E128" s="64">
        <v>4500</v>
      </c>
      <c r="F128" s="64">
        <v>0</v>
      </c>
      <c r="G128" s="64">
        <v>0</v>
      </c>
      <c r="H128" s="64">
        <v>0</v>
      </c>
      <c r="I128" s="64">
        <v>0</v>
      </c>
      <c r="J128" s="64">
        <v>0</v>
      </c>
      <c r="K128" s="64">
        <v>0</v>
      </c>
      <c r="L128" s="64">
        <v>0</v>
      </c>
      <c r="M128" s="64">
        <v>0</v>
      </c>
      <c r="N128" s="64">
        <v>0</v>
      </c>
      <c r="O128" s="64">
        <v>-32100.18</v>
      </c>
      <c r="Q128" s="12" t="s">
        <v>66</v>
      </c>
    </row>
    <row r="129" spans="1:17">
      <c r="A129" s="60" t="s">
        <v>2806</v>
      </c>
      <c r="B129" s="61" t="s">
        <v>2807</v>
      </c>
      <c r="C129" s="65">
        <v>64399.82</v>
      </c>
      <c r="D129" s="65">
        <v>101000</v>
      </c>
      <c r="E129" s="65">
        <v>105500</v>
      </c>
      <c r="F129" s="65">
        <v>101000</v>
      </c>
      <c r="G129" s="65">
        <v>101000</v>
      </c>
      <c r="H129" s="65">
        <v>53252.24</v>
      </c>
      <c r="I129" s="65">
        <v>106050</v>
      </c>
      <c r="J129" s="65">
        <v>106050</v>
      </c>
      <c r="K129" s="65">
        <v>106050</v>
      </c>
      <c r="L129" s="65">
        <v>106050</v>
      </c>
      <c r="M129" s="65">
        <v>106050</v>
      </c>
      <c r="N129" s="65">
        <v>61578.76</v>
      </c>
      <c r="O129" s="65">
        <v>1117980.82</v>
      </c>
    </row>
    <row r="130" spans="1:17">
      <c r="A130" s="60" t="s">
        <v>2808</v>
      </c>
      <c r="B130" s="61" t="s">
        <v>2809</v>
      </c>
      <c r="C130" s="62"/>
      <c r="D130" s="62"/>
      <c r="E130" s="62"/>
      <c r="F130" s="62"/>
      <c r="G130" s="62"/>
      <c r="H130" s="62"/>
      <c r="I130" s="62"/>
      <c r="J130" s="62"/>
      <c r="K130" s="62"/>
      <c r="L130" s="62"/>
      <c r="M130" s="62"/>
      <c r="N130" s="62"/>
      <c r="O130" s="62"/>
    </row>
    <row r="131" spans="1:17">
      <c r="A131" s="58" t="s">
        <v>2810</v>
      </c>
      <c r="B131" s="59" t="s">
        <v>2811</v>
      </c>
      <c r="C131" s="63">
        <v>22749.32</v>
      </c>
      <c r="D131" s="63">
        <v>22749.42</v>
      </c>
      <c r="E131" s="63">
        <v>17345.93</v>
      </c>
      <c r="F131" s="63">
        <v>17345.93</v>
      </c>
      <c r="G131" s="63">
        <v>17345.93</v>
      </c>
      <c r="H131" s="63">
        <v>17345.93</v>
      </c>
      <c r="I131" s="63">
        <v>17345.93</v>
      </c>
      <c r="J131" s="63">
        <v>17345.93</v>
      </c>
      <c r="K131" s="63">
        <v>17345.93</v>
      </c>
      <c r="L131" s="63">
        <v>17345.93</v>
      </c>
      <c r="M131" s="63">
        <v>17345.93</v>
      </c>
      <c r="N131" s="63">
        <v>17345.93</v>
      </c>
      <c r="O131" s="63">
        <v>218958.04</v>
      </c>
      <c r="Q131" s="12" t="s">
        <v>64</v>
      </c>
    </row>
    <row r="132" spans="1:17">
      <c r="A132" s="58" t="s">
        <v>2812</v>
      </c>
      <c r="B132" s="59" t="s">
        <v>2813</v>
      </c>
      <c r="C132" s="64">
        <v>0</v>
      </c>
      <c r="D132" s="64">
        <v>0</v>
      </c>
      <c r="E132" s="64">
        <v>0</v>
      </c>
      <c r="F132" s="64">
        <v>0</v>
      </c>
      <c r="G132" s="64">
        <v>-11402.8</v>
      </c>
      <c r="H132" s="64">
        <v>0</v>
      </c>
      <c r="I132" s="64">
        <v>0</v>
      </c>
      <c r="J132" s="64">
        <v>0</v>
      </c>
      <c r="K132" s="64">
        <v>0</v>
      </c>
      <c r="L132" s="64">
        <v>0</v>
      </c>
      <c r="M132" s="64">
        <v>0</v>
      </c>
      <c r="N132" s="64">
        <v>0</v>
      </c>
      <c r="O132" s="64">
        <v>-11402.8</v>
      </c>
      <c r="Q132" s="12" t="s">
        <v>64</v>
      </c>
    </row>
    <row r="133" spans="1:17">
      <c r="A133" s="60" t="s">
        <v>2814</v>
      </c>
      <c r="B133" s="61" t="s">
        <v>2815</v>
      </c>
      <c r="C133" s="104">
        <v>22749.32</v>
      </c>
      <c r="D133" s="104">
        <v>22749.42</v>
      </c>
      <c r="E133" s="104">
        <v>17345.93</v>
      </c>
      <c r="F133" s="104">
        <v>17345.93</v>
      </c>
      <c r="G133" s="104">
        <v>5943.13</v>
      </c>
      <c r="H133" s="104">
        <v>17345.93</v>
      </c>
      <c r="I133" s="104">
        <v>17345.93</v>
      </c>
      <c r="J133" s="104">
        <v>17345.93</v>
      </c>
      <c r="K133" s="104">
        <v>17345.93</v>
      </c>
      <c r="L133" s="104">
        <v>17345.93</v>
      </c>
      <c r="M133" s="104">
        <v>17345.93</v>
      </c>
      <c r="N133" s="104">
        <v>17345.93</v>
      </c>
      <c r="O133" s="104">
        <v>207555.24</v>
      </c>
    </row>
    <row r="134" spans="1:17">
      <c r="A134" s="105" t="s">
        <v>488</v>
      </c>
      <c r="B134" s="106" t="s">
        <v>2816</v>
      </c>
      <c r="C134" s="109">
        <v>224854.91</v>
      </c>
      <c r="D134" s="109">
        <v>275651.71000000002</v>
      </c>
      <c r="E134" s="109">
        <v>257053.64</v>
      </c>
      <c r="F134" s="109">
        <v>248093.04</v>
      </c>
      <c r="G134" s="109">
        <v>239623.06</v>
      </c>
      <c r="H134" s="109">
        <v>210233.34</v>
      </c>
      <c r="I134" s="109">
        <v>259903.25</v>
      </c>
      <c r="J134" s="109">
        <v>259577.9</v>
      </c>
      <c r="K134" s="109">
        <v>262469.32</v>
      </c>
      <c r="L134" s="109">
        <v>265803.7</v>
      </c>
      <c r="M134" s="109">
        <v>262135.2</v>
      </c>
      <c r="N134" s="109">
        <v>212887.67999999999</v>
      </c>
      <c r="O134" s="109">
        <v>2978286.75</v>
      </c>
    </row>
    <row r="135" spans="1:17" ht="15" thickBot="1">
      <c r="A135" s="105" t="s">
        <v>508</v>
      </c>
      <c r="B135" s="106" t="s">
        <v>2817</v>
      </c>
      <c r="C135" s="110">
        <v>258510.58</v>
      </c>
      <c r="D135" s="110">
        <v>207888.58</v>
      </c>
      <c r="E135" s="110">
        <v>241618.02</v>
      </c>
      <c r="F135" s="110">
        <v>242641.08</v>
      </c>
      <c r="G135" s="110">
        <v>234442.76</v>
      </c>
      <c r="H135" s="110">
        <v>245548.12</v>
      </c>
      <c r="I135" s="110">
        <v>208515.4</v>
      </c>
      <c r="J135" s="110">
        <v>221300.42</v>
      </c>
      <c r="K135" s="110">
        <v>227263.84</v>
      </c>
      <c r="L135" s="110">
        <v>243943.57</v>
      </c>
      <c r="M135" s="110">
        <v>226508.23</v>
      </c>
      <c r="N135" s="110">
        <v>284941.15999999997</v>
      </c>
      <c r="O135" s="110">
        <v>2843121.76</v>
      </c>
    </row>
    <row r="136" spans="1:17" ht="15" thickTop="1">
      <c r="A136" s="60" t="s">
        <v>532</v>
      </c>
      <c r="B136" s="61" t="s">
        <v>2818</v>
      </c>
      <c r="C136" s="111"/>
      <c r="D136" s="111"/>
      <c r="E136" s="111"/>
      <c r="F136" s="111"/>
      <c r="G136" s="111"/>
      <c r="H136" s="111"/>
      <c r="I136" s="111"/>
      <c r="J136" s="111"/>
      <c r="K136" s="111"/>
      <c r="L136" s="111"/>
      <c r="M136" s="111"/>
      <c r="N136" s="111"/>
      <c r="O136" s="111"/>
    </row>
    <row r="137" spans="1:17">
      <c r="A137" s="58" t="s">
        <v>534</v>
      </c>
      <c r="B137" s="59" t="s">
        <v>2819</v>
      </c>
      <c r="C137" s="64">
        <v>139193.01</v>
      </c>
      <c r="D137" s="64">
        <v>143812.07</v>
      </c>
      <c r="E137" s="64">
        <v>180483.69</v>
      </c>
      <c r="F137" s="64">
        <v>319822.09999999998</v>
      </c>
      <c r="G137" s="64">
        <v>330994.42</v>
      </c>
      <c r="H137" s="64">
        <v>320320.28999999998</v>
      </c>
      <c r="I137" s="64">
        <v>330986.84000000003</v>
      </c>
      <c r="J137" s="64">
        <v>330994.78000000003</v>
      </c>
      <c r="K137" s="64">
        <v>309644.31</v>
      </c>
      <c r="L137" s="64">
        <v>330996.96000000002</v>
      </c>
      <c r="M137" s="64">
        <v>320320.8</v>
      </c>
      <c r="N137" s="64">
        <v>330999.34000000003</v>
      </c>
      <c r="O137" s="64">
        <v>3388568.61</v>
      </c>
      <c r="Q137" s="12" t="s">
        <v>68</v>
      </c>
    </row>
    <row r="138" spans="1:17">
      <c r="A138" s="58" t="s">
        <v>2820</v>
      </c>
      <c r="B138" s="59" t="s">
        <v>2821</v>
      </c>
      <c r="C138" s="112">
        <v>139193.01</v>
      </c>
      <c r="D138" s="112">
        <v>143812.07</v>
      </c>
      <c r="E138" s="112">
        <v>180483.69</v>
      </c>
      <c r="F138" s="112">
        <v>319822.09999999998</v>
      </c>
      <c r="G138" s="112">
        <v>330994.42</v>
      </c>
      <c r="H138" s="112">
        <v>320320.28999999998</v>
      </c>
      <c r="I138" s="112">
        <v>330986.84000000003</v>
      </c>
      <c r="J138" s="112">
        <v>330994.78000000003</v>
      </c>
      <c r="K138" s="112">
        <v>309644.31</v>
      </c>
      <c r="L138" s="112">
        <v>330996.96000000002</v>
      </c>
      <c r="M138" s="112">
        <v>320320.8</v>
      </c>
      <c r="N138" s="112">
        <v>330999.34000000003</v>
      </c>
      <c r="O138" s="112">
        <v>3388568.61</v>
      </c>
    </row>
    <row r="139" spans="1:17" ht="15" thickBot="1">
      <c r="A139" s="105" t="s">
        <v>1151</v>
      </c>
      <c r="B139" s="106" t="s">
        <v>2822</v>
      </c>
      <c r="C139" s="110">
        <v>119317.57</v>
      </c>
      <c r="D139" s="110">
        <v>64076.51</v>
      </c>
      <c r="E139" s="110">
        <v>61134.33</v>
      </c>
      <c r="F139" s="110">
        <v>-77181.02</v>
      </c>
      <c r="G139" s="110">
        <v>-96551.66</v>
      </c>
      <c r="H139" s="110">
        <v>-74772.17</v>
      </c>
      <c r="I139" s="110">
        <v>-122471.44</v>
      </c>
      <c r="J139" s="110">
        <v>-109694.36</v>
      </c>
      <c r="K139" s="110">
        <v>-82380.47</v>
      </c>
      <c r="L139" s="110">
        <v>-87053.39</v>
      </c>
      <c r="M139" s="110">
        <v>-93812.57</v>
      </c>
      <c r="N139" s="110">
        <v>-46058.18</v>
      </c>
      <c r="O139" s="110">
        <v>-545446.85</v>
      </c>
    </row>
    <row r="140" spans="1:17" ht="15" thickTop="1">
      <c r="A140" s="60" t="s">
        <v>2823</v>
      </c>
      <c r="B140" s="61" t="s">
        <v>2824</v>
      </c>
      <c r="C140" s="111"/>
      <c r="D140" s="111"/>
      <c r="E140" s="111"/>
      <c r="F140" s="111"/>
      <c r="G140" s="111"/>
      <c r="H140" s="111"/>
      <c r="I140" s="111"/>
      <c r="J140" s="111"/>
      <c r="K140" s="111"/>
      <c r="L140" s="111"/>
      <c r="M140" s="111"/>
      <c r="N140" s="111"/>
      <c r="O140" s="111"/>
    </row>
    <row r="141" spans="1:17">
      <c r="A141" s="58" t="s">
        <v>2825</v>
      </c>
      <c r="B141" s="59" t="s">
        <v>2826</v>
      </c>
      <c r="C141" s="63">
        <v>9667.31</v>
      </c>
      <c r="D141" s="63">
        <v>9670.81</v>
      </c>
      <c r="E141" s="63">
        <v>9973.26</v>
      </c>
      <c r="F141" s="63">
        <v>9814.92</v>
      </c>
      <c r="G141" s="63">
        <v>9481.32</v>
      </c>
      <c r="H141" s="63">
        <v>9115.6299999999992</v>
      </c>
      <c r="I141" s="63">
        <v>9368.3700000000008</v>
      </c>
      <c r="J141" s="63">
        <v>9617.57</v>
      </c>
      <c r="K141" s="63">
        <v>9794.66</v>
      </c>
      <c r="L141" s="63">
        <v>10194.950000000001</v>
      </c>
      <c r="M141" s="63">
        <v>9772.1</v>
      </c>
      <c r="N141" s="63">
        <v>9955.74</v>
      </c>
      <c r="O141" s="63">
        <v>116426.64</v>
      </c>
      <c r="Q141" s="12" t="s">
        <v>69</v>
      </c>
    </row>
    <row r="142" spans="1:17">
      <c r="A142" s="58" t="s">
        <v>2827</v>
      </c>
      <c r="B142" s="59" t="s">
        <v>2828</v>
      </c>
      <c r="C142" s="63">
        <v>0</v>
      </c>
      <c r="D142" s="63">
        <v>30000</v>
      </c>
      <c r="E142" s="63">
        <v>0</v>
      </c>
      <c r="F142" s="63">
        <v>1500</v>
      </c>
      <c r="G142" s="63">
        <v>840</v>
      </c>
      <c r="H142" s="63">
        <v>0</v>
      </c>
      <c r="I142" s="63">
        <v>0</v>
      </c>
      <c r="J142" s="63">
        <v>0</v>
      </c>
      <c r="K142" s="63">
        <v>0</v>
      </c>
      <c r="L142" s="63">
        <v>0</v>
      </c>
      <c r="M142" s="63">
        <v>0</v>
      </c>
      <c r="N142" s="63">
        <v>0</v>
      </c>
      <c r="O142" s="63">
        <v>32340</v>
      </c>
      <c r="Q142" s="12" t="s">
        <v>70</v>
      </c>
    </row>
    <row r="143" spans="1:17">
      <c r="A143" s="58" t="s">
        <v>2829</v>
      </c>
      <c r="B143" s="59" t="s">
        <v>2830</v>
      </c>
      <c r="C143" s="64">
        <v>1245</v>
      </c>
      <c r="D143" s="64">
        <v>0</v>
      </c>
      <c r="E143" s="64">
        <v>0</v>
      </c>
      <c r="F143" s="64">
        <v>0</v>
      </c>
      <c r="G143" s="64">
        <v>0</v>
      </c>
      <c r="H143" s="64">
        <v>0</v>
      </c>
      <c r="I143" s="64">
        <v>0</v>
      </c>
      <c r="J143" s="64">
        <v>251.55</v>
      </c>
      <c r="K143" s="64">
        <v>0</v>
      </c>
      <c r="L143" s="64">
        <v>0</v>
      </c>
      <c r="M143" s="64">
        <v>0</v>
      </c>
      <c r="N143" s="64">
        <v>-36487.519999999997</v>
      </c>
      <c r="O143" s="64">
        <v>-34990.97</v>
      </c>
      <c r="Q143" s="12" t="s">
        <v>70</v>
      </c>
    </row>
    <row r="144" spans="1:17">
      <c r="A144" s="60" t="s">
        <v>1152</v>
      </c>
      <c r="B144" s="61" t="s">
        <v>2831</v>
      </c>
      <c r="C144" s="65">
        <v>10912.31</v>
      </c>
      <c r="D144" s="65">
        <v>39670.81</v>
      </c>
      <c r="E144" s="65">
        <v>9973.26</v>
      </c>
      <c r="F144" s="65">
        <v>11314.92</v>
      </c>
      <c r="G144" s="65">
        <v>10321.32</v>
      </c>
      <c r="H144" s="65">
        <v>9115.6299999999992</v>
      </c>
      <c r="I144" s="65">
        <v>9368.3700000000008</v>
      </c>
      <c r="J144" s="65">
        <v>9869.1200000000008</v>
      </c>
      <c r="K144" s="65">
        <v>9794.66</v>
      </c>
      <c r="L144" s="65">
        <v>10194.950000000001</v>
      </c>
      <c r="M144" s="65">
        <v>9772.1</v>
      </c>
      <c r="N144" s="65">
        <v>-26531.78</v>
      </c>
      <c r="O144" s="65">
        <v>113775.67</v>
      </c>
    </row>
    <row r="145" spans="1:17">
      <c r="A145" s="60" t="s">
        <v>2832</v>
      </c>
      <c r="B145" s="61" t="s">
        <v>2833</v>
      </c>
      <c r="C145" s="62"/>
      <c r="D145" s="62"/>
      <c r="E145" s="62"/>
      <c r="F145" s="62"/>
      <c r="G145" s="62"/>
      <c r="H145" s="62"/>
      <c r="I145" s="62"/>
      <c r="J145" s="62"/>
      <c r="K145" s="62"/>
      <c r="L145" s="62"/>
      <c r="M145" s="62"/>
      <c r="N145" s="62"/>
      <c r="O145" s="62"/>
    </row>
    <row r="146" spans="1:17">
      <c r="A146" s="58" t="s">
        <v>2834</v>
      </c>
      <c r="B146" s="59" t="s">
        <v>2835</v>
      </c>
      <c r="C146" s="64">
        <v>157369.07999999999</v>
      </c>
      <c r="D146" s="64">
        <v>157369.07999999999</v>
      </c>
      <c r="E146" s="64">
        <v>157369.07999999999</v>
      </c>
      <c r="F146" s="64">
        <v>157369.07999999999</v>
      </c>
      <c r="G146" s="64">
        <v>157369.07999999999</v>
      </c>
      <c r="H146" s="64">
        <v>157369.07999999999</v>
      </c>
      <c r="I146" s="64">
        <v>157369.07999999999</v>
      </c>
      <c r="J146" s="64">
        <v>157369.07999999999</v>
      </c>
      <c r="K146" s="64">
        <v>157369.07999999999</v>
      </c>
      <c r="L146" s="64">
        <v>157369.07999999999</v>
      </c>
      <c r="M146" s="64">
        <v>157369.07999999999</v>
      </c>
      <c r="N146" s="64">
        <v>157369.07999999999</v>
      </c>
      <c r="O146" s="64">
        <v>1888428.96</v>
      </c>
    </row>
    <row r="147" spans="1:17">
      <c r="A147" s="60" t="s">
        <v>2836</v>
      </c>
      <c r="B147" s="61" t="s">
        <v>2837</v>
      </c>
      <c r="C147" s="104">
        <v>157369.07999999999</v>
      </c>
      <c r="D147" s="104">
        <v>157369.07999999999</v>
      </c>
      <c r="E147" s="104">
        <v>157369.07999999999</v>
      </c>
      <c r="F147" s="104">
        <v>157369.07999999999</v>
      </c>
      <c r="G147" s="104">
        <v>157369.07999999999</v>
      </c>
      <c r="H147" s="104">
        <v>157369.07999999999</v>
      </c>
      <c r="I147" s="104">
        <v>157369.07999999999</v>
      </c>
      <c r="J147" s="104">
        <v>157369.07999999999</v>
      </c>
      <c r="K147" s="104">
        <v>157369.07999999999</v>
      </c>
      <c r="L147" s="104">
        <v>157369.07999999999</v>
      </c>
      <c r="M147" s="104">
        <v>157369.07999999999</v>
      </c>
      <c r="N147" s="104">
        <v>157369.07999999999</v>
      </c>
      <c r="O147" s="104">
        <v>1888428.96</v>
      </c>
    </row>
    <row r="148" spans="1:17">
      <c r="A148" s="105" t="s">
        <v>550</v>
      </c>
      <c r="B148" s="106" t="s">
        <v>2838</v>
      </c>
      <c r="C148" s="107">
        <v>-48963.82</v>
      </c>
      <c r="D148" s="107">
        <v>-132963.38</v>
      </c>
      <c r="E148" s="107">
        <v>-106208.01</v>
      </c>
      <c r="F148" s="107">
        <v>-245865.02</v>
      </c>
      <c r="G148" s="107">
        <v>-264242.06</v>
      </c>
      <c r="H148" s="107">
        <v>-241256.88</v>
      </c>
      <c r="I148" s="107">
        <v>-289208.89</v>
      </c>
      <c r="J148" s="107">
        <v>-276932.56</v>
      </c>
      <c r="K148" s="107">
        <v>-249544.21</v>
      </c>
      <c r="L148" s="107">
        <v>-254617.42</v>
      </c>
      <c r="M148" s="107">
        <v>-260953.75</v>
      </c>
      <c r="N148" s="107">
        <v>-176895.48</v>
      </c>
      <c r="O148" s="107">
        <v>-2547651.48</v>
      </c>
    </row>
    <row r="149" spans="1:17">
      <c r="A149" s="58"/>
      <c r="B149" s="59" t="s">
        <v>2839</v>
      </c>
      <c r="C149" s="69"/>
      <c r="D149" s="69"/>
      <c r="E149" s="69"/>
      <c r="F149" s="69"/>
      <c r="G149" s="69"/>
      <c r="H149" s="69"/>
      <c r="I149" s="69"/>
      <c r="J149" s="69"/>
      <c r="K149" s="69"/>
      <c r="L149" s="69"/>
      <c r="M149" s="69"/>
      <c r="N149" s="69"/>
      <c r="O149" s="69"/>
    </row>
    <row r="150" spans="1:17">
      <c r="A150" s="105" t="s">
        <v>2840</v>
      </c>
      <c r="B150" s="106" t="s">
        <v>2841</v>
      </c>
      <c r="C150" s="108"/>
      <c r="D150" s="108"/>
      <c r="E150" s="108"/>
      <c r="F150" s="108"/>
      <c r="G150" s="108"/>
      <c r="H150" s="108"/>
      <c r="I150" s="108"/>
      <c r="J150" s="108"/>
      <c r="K150" s="108"/>
      <c r="L150" s="108"/>
      <c r="M150" s="108"/>
      <c r="N150" s="108"/>
      <c r="O150" s="108"/>
    </row>
    <row r="151" spans="1:17">
      <c r="A151" s="60" t="s">
        <v>2842</v>
      </c>
      <c r="B151" s="61" t="s">
        <v>2843</v>
      </c>
      <c r="C151" s="62"/>
      <c r="D151" s="62"/>
      <c r="E151" s="62"/>
      <c r="F151" s="62"/>
      <c r="G151" s="62"/>
      <c r="H151" s="62"/>
      <c r="I151" s="62"/>
      <c r="J151" s="62"/>
      <c r="K151" s="62"/>
      <c r="L151" s="62"/>
      <c r="M151" s="62"/>
      <c r="N151" s="62"/>
      <c r="O151" s="62"/>
    </row>
    <row r="152" spans="1:17">
      <c r="A152" s="58" t="s">
        <v>2844</v>
      </c>
      <c r="B152" s="59" t="s">
        <v>2845</v>
      </c>
      <c r="C152" s="64">
        <v>0</v>
      </c>
      <c r="D152" s="64">
        <v>0</v>
      </c>
      <c r="E152" s="64">
        <v>0</v>
      </c>
      <c r="F152" s="64">
        <v>0</v>
      </c>
      <c r="G152" s="64">
        <v>-1057.5</v>
      </c>
      <c r="H152" s="64">
        <v>0</v>
      </c>
      <c r="I152" s="64">
        <v>0</v>
      </c>
      <c r="J152" s="64">
        <v>0</v>
      </c>
      <c r="K152" s="64">
        <v>0</v>
      </c>
      <c r="L152" s="64">
        <v>0</v>
      </c>
      <c r="M152" s="64">
        <v>0</v>
      </c>
      <c r="N152" s="64">
        <v>-475</v>
      </c>
      <c r="O152" s="64">
        <v>-1532.5</v>
      </c>
      <c r="Q152" s="12" t="s">
        <v>71</v>
      </c>
    </row>
    <row r="153" spans="1:17">
      <c r="A153" s="60" t="s">
        <v>2846</v>
      </c>
      <c r="B153" s="61" t="s">
        <v>2847</v>
      </c>
      <c r="C153" s="65">
        <v>0</v>
      </c>
      <c r="D153" s="65">
        <v>0</v>
      </c>
      <c r="E153" s="65">
        <v>0</v>
      </c>
      <c r="F153" s="65">
        <v>0</v>
      </c>
      <c r="G153" s="65">
        <v>-1057.5</v>
      </c>
      <c r="H153" s="65">
        <v>0</v>
      </c>
      <c r="I153" s="65">
        <v>0</v>
      </c>
      <c r="J153" s="65">
        <v>0</v>
      </c>
      <c r="K153" s="65">
        <v>0</v>
      </c>
      <c r="L153" s="65">
        <v>0</v>
      </c>
      <c r="M153" s="65">
        <v>0</v>
      </c>
      <c r="N153" s="65">
        <v>-475</v>
      </c>
      <c r="O153" s="65">
        <v>-1532.5</v>
      </c>
    </row>
    <row r="154" spans="1:17">
      <c r="A154" s="60" t="s">
        <v>2848</v>
      </c>
      <c r="B154" s="61" t="s">
        <v>2849</v>
      </c>
      <c r="C154" s="62"/>
      <c r="D154" s="62"/>
      <c r="E154" s="62"/>
      <c r="F154" s="62"/>
      <c r="G154" s="62"/>
      <c r="H154" s="62"/>
      <c r="I154" s="62"/>
      <c r="J154" s="62"/>
      <c r="K154" s="62"/>
      <c r="L154" s="62"/>
      <c r="M154" s="62"/>
      <c r="N154" s="62"/>
      <c r="O154" s="62"/>
    </row>
    <row r="155" spans="1:17">
      <c r="A155" s="58" t="s">
        <v>2850</v>
      </c>
      <c r="B155" s="59" t="s">
        <v>2851</v>
      </c>
      <c r="C155" s="64">
        <v>-750</v>
      </c>
      <c r="D155" s="64">
        <v>0</v>
      </c>
      <c r="E155" s="64">
        <v>-258.13</v>
      </c>
      <c r="F155" s="64">
        <v>0</v>
      </c>
      <c r="G155" s="64">
        <v>0</v>
      </c>
      <c r="H155" s="64">
        <v>0</v>
      </c>
      <c r="I155" s="64">
        <v>0</v>
      </c>
      <c r="J155" s="64">
        <v>0</v>
      </c>
      <c r="K155" s="64">
        <v>0</v>
      </c>
      <c r="L155" s="64">
        <v>0</v>
      </c>
      <c r="M155" s="64">
        <v>0</v>
      </c>
      <c r="N155" s="64">
        <v>0</v>
      </c>
      <c r="O155" s="64">
        <v>-1008.13</v>
      </c>
      <c r="Q155" s="12" t="s">
        <v>71</v>
      </c>
    </row>
    <row r="156" spans="1:17">
      <c r="A156" s="60" t="s">
        <v>2852</v>
      </c>
      <c r="B156" s="61" t="s">
        <v>2853</v>
      </c>
      <c r="C156" s="65">
        <v>-750</v>
      </c>
      <c r="D156" s="65">
        <v>0</v>
      </c>
      <c r="E156" s="65">
        <v>-258.13</v>
      </c>
      <c r="F156" s="65">
        <v>0</v>
      </c>
      <c r="G156" s="65">
        <v>0</v>
      </c>
      <c r="H156" s="65">
        <v>0</v>
      </c>
      <c r="I156" s="65">
        <v>0</v>
      </c>
      <c r="J156" s="65">
        <v>0</v>
      </c>
      <c r="K156" s="65">
        <v>0</v>
      </c>
      <c r="L156" s="65">
        <v>0</v>
      </c>
      <c r="M156" s="65">
        <v>0</v>
      </c>
      <c r="N156" s="65">
        <v>0</v>
      </c>
      <c r="O156" s="65">
        <v>-1008.13</v>
      </c>
    </row>
    <row r="157" spans="1:17">
      <c r="A157" s="60" t="s">
        <v>2854</v>
      </c>
      <c r="B157" s="61" t="s">
        <v>2855</v>
      </c>
      <c r="C157" s="62"/>
      <c r="D157" s="62"/>
      <c r="E157" s="62"/>
      <c r="F157" s="62"/>
      <c r="G157" s="62"/>
      <c r="H157" s="62"/>
      <c r="I157" s="62"/>
      <c r="J157" s="62"/>
      <c r="K157" s="62"/>
      <c r="L157" s="62"/>
      <c r="M157" s="62"/>
      <c r="N157" s="62"/>
      <c r="O157" s="62"/>
    </row>
    <row r="158" spans="1:17">
      <c r="A158" s="58" t="s">
        <v>2856</v>
      </c>
      <c r="B158" s="59" t="s">
        <v>2857</v>
      </c>
      <c r="C158" s="64">
        <v>0</v>
      </c>
      <c r="D158" s="64">
        <v>0</v>
      </c>
      <c r="E158" s="64">
        <v>0</v>
      </c>
      <c r="F158" s="64">
        <v>0</v>
      </c>
      <c r="G158" s="64">
        <v>0</v>
      </c>
      <c r="H158" s="64">
        <v>0</v>
      </c>
      <c r="I158" s="64">
        <v>0</v>
      </c>
      <c r="J158" s="64">
        <v>0</v>
      </c>
      <c r="K158" s="64">
        <v>0</v>
      </c>
      <c r="L158" s="64">
        <v>-221.91</v>
      </c>
      <c r="M158" s="64">
        <v>0</v>
      </c>
      <c r="N158" s="64">
        <v>0</v>
      </c>
      <c r="O158" s="64">
        <v>-221.91</v>
      </c>
      <c r="Q158" s="12" t="s">
        <v>71</v>
      </c>
    </row>
    <row r="159" spans="1:17">
      <c r="A159" s="60" t="s">
        <v>2858</v>
      </c>
      <c r="B159" s="61" t="s">
        <v>2859</v>
      </c>
      <c r="C159" s="65">
        <v>0</v>
      </c>
      <c r="D159" s="65">
        <v>0</v>
      </c>
      <c r="E159" s="65">
        <v>0</v>
      </c>
      <c r="F159" s="65">
        <v>0</v>
      </c>
      <c r="G159" s="65">
        <v>0</v>
      </c>
      <c r="H159" s="65">
        <v>0</v>
      </c>
      <c r="I159" s="65">
        <v>0</v>
      </c>
      <c r="J159" s="65">
        <v>0</v>
      </c>
      <c r="K159" s="65">
        <v>0</v>
      </c>
      <c r="L159" s="65">
        <v>-221.91</v>
      </c>
      <c r="M159" s="65">
        <v>0</v>
      </c>
      <c r="N159" s="65">
        <v>0</v>
      </c>
      <c r="O159" s="65">
        <v>-221.91</v>
      </c>
    </row>
    <row r="160" spans="1:17">
      <c r="A160" s="58" t="s">
        <v>2860</v>
      </c>
      <c r="B160" s="59" t="s">
        <v>2861</v>
      </c>
      <c r="C160" s="63">
        <v>0</v>
      </c>
      <c r="D160" s="63">
        <v>0</v>
      </c>
      <c r="E160" s="63">
        <v>0</v>
      </c>
      <c r="F160" s="63">
        <v>-3569.49</v>
      </c>
      <c r="G160" s="63">
        <v>-6248.53</v>
      </c>
      <c r="H160" s="63">
        <v>0</v>
      </c>
      <c r="I160" s="63">
        <v>0</v>
      </c>
      <c r="J160" s="63">
        <v>0</v>
      </c>
      <c r="K160" s="63">
        <v>0</v>
      </c>
      <c r="L160" s="63">
        <v>0</v>
      </c>
      <c r="M160" s="63">
        <v>-610.53</v>
      </c>
      <c r="N160" s="63">
        <v>-17701.47</v>
      </c>
      <c r="O160" s="63">
        <v>-28130.02</v>
      </c>
    </row>
    <row r="161" spans="1:17">
      <c r="A161" s="60" t="s">
        <v>2862</v>
      </c>
      <c r="B161" s="61" t="s">
        <v>2863</v>
      </c>
      <c r="C161" s="62"/>
      <c r="D161" s="62"/>
      <c r="E161" s="62"/>
      <c r="F161" s="62"/>
      <c r="G161" s="62"/>
      <c r="H161" s="62"/>
      <c r="I161" s="62"/>
      <c r="J161" s="62"/>
      <c r="K161" s="62"/>
      <c r="L161" s="62"/>
      <c r="M161" s="62"/>
      <c r="N161" s="62"/>
      <c r="O161" s="62"/>
    </row>
    <row r="162" spans="1:17">
      <c r="A162" s="58" t="s">
        <v>2862</v>
      </c>
      <c r="B162" s="59" t="s">
        <v>2864</v>
      </c>
      <c r="C162" s="64">
        <v>0</v>
      </c>
      <c r="D162" s="64">
        <v>0</v>
      </c>
      <c r="E162" s="64">
        <v>0</v>
      </c>
      <c r="F162" s="64">
        <v>0</v>
      </c>
      <c r="G162" s="64">
        <v>0</v>
      </c>
      <c r="H162" s="64">
        <v>0</v>
      </c>
      <c r="I162" s="64">
        <v>0</v>
      </c>
      <c r="J162" s="64">
        <v>0</v>
      </c>
      <c r="K162" s="64">
        <v>-449.24</v>
      </c>
      <c r="L162" s="64">
        <v>0</v>
      </c>
      <c r="M162" s="64">
        <v>0</v>
      </c>
      <c r="N162" s="64">
        <v>0</v>
      </c>
      <c r="O162" s="64">
        <v>-449.24</v>
      </c>
      <c r="Q162" s="12" t="s">
        <v>71</v>
      </c>
    </row>
    <row r="163" spans="1:17">
      <c r="A163" s="60" t="s">
        <v>2865</v>
      </c>
      <c r="B163" s="61" t="s">
        <v>2866</v>
      </c>
      <c r="C163" s="65">
        <v>0</v>
      </c>
      <c r="D163" s="65">
        <v>0</v>
      </c>
      <c r="E163" s="65">
        <v>0</v>
      </c>
      <c r="F163" s="65">
        <v>0</v>
      </c>
      <c r="G163" s="65">
        <v>0</v>
      </c>
      <c r="H163" s="65">
        <v>0</v>
      </c>
      <c r="I163" s="65">
        <v>0</v>
      </c>
      <c r="J163" s="65">
        <v>0</v>
      </c>
      <c r="K163" s="65">
        <v>-449.24</v>
      </c>
      <c r="L163" s="65">
        <v>0</v>
      </c>
      <c r="M163" s="65">
        <v>0</v>
      </c>
      <c r="N163" s="65">
        <v>0</v>
      </c>
      <c r="O163" s="65">
        <v>-449.24</v>
      </c>
    </row>
    <row r="164" spans="1:17">
      <c r="A164" s="58" t="s">
        <v>2867</v>
      </c>
      <c r="B164" s="59" t="s">
        <v>2868</v>
      </c>
      <c r="C164" s="63">
        <v>-930.63</v>
      </c>
      <c r="D164" s="63">
        <v>0</v>
      </c>
      <c r="E164" s="63">
        <v>0</v>
      </c>
      <c r="F164" s="63">
        <v>-259</v>
      </c>
      <c r="G164" s="63">
        <v>0</v>
      </c>
      <c r="H164" s="63">
        <v>0</v>
      </c>
      <c r="I164" s="63">
        <v>0</v>
      </c>
      <c r="J164" s="63">
        <v>0</v>
      </c>
      <c r="K164" s="63">
        <v>0</v>
      </c>
      <c r="L164" s="63">
        <v>0</v>
      </c>
      <c r="M164" s="63">
        <v>0</v>
      </c>
      <c r="N164" s="63">
        <v>0</v>
      </c>
      <c r="O164" s="63">
        <v>-1189.6300000000001</v>
      </c>
    </row>
    <row r="165" spans="1:17">
      <c r="A165" s="60" t="s">
        <v>2869</v>
      </c>
      <c r="B165" s="61" t="s">
        <v>2870</v>
      </c>
      <c r="C165" s="62"/>
      <c r="D165" s="62"/>
      <c r="E165" s="62"/>
      <c r="F165" s="62"/>
      <c r="G165" s="62"/>
      <c r="H165" s="62"/>
      <c r="I165" s="62"/>
      <c r="J165" s="62"/>
      <c r="K165" s="62"/>
      <c r="L165" s="62"/>
      <c r="M165" s="62"/>
      <c r="N165" s="62"/>
      <c r="O165" s="62"/>
    </row>
    <row r="166" spans="1:17">
      <c r="A166" s="58" t="s">
        <v>2871</v>
      </c>
      <c r="B166" s="59" t="s">
        <v>2872</v>
      </c>
      <c r="C166" s="64">
        <v>0</v>
      </c>
      <c r="D166" s="64">
        <v>0</v>
      </c>
      <c r="E166" s="64">
        <v>0</v>
      </c>
      <c r="F166" s="64">
        <v>0</v>
      </c>
      <c r="G166" s="64">
        <v>0</v>
      </c>
      <c r="H166" s="64">
        <v>0</v>
      </c>
      <c r="I166" s="64">
        <v>0</v>
      </c>
      <c r="J166" s="64">
        <v>0</v>
      </c>
      <c r="K166" s="64">
        <v>-2145</v>
      </c>
      <c r="L166" s="64">
        <v>0</v>
      </c>
      <c r="M166" s="64">
        <v>0</v>
      </c>
      <c r="N166" s="64">
        <v>0</v>
      </c>
      <c r="O166" s="64">
        <v>-2145</v>
      </c>
      <c r="Q166" s="12" t="s">
        <v>71</v>
      </c>
    </row>
    <row r="167" spans="1:17">
      <c r="A167" s="60" t="s">
        <v>2873</v>
      </c>
      <c r="B167" s="61" t="s">
        <v>2874</v>
      </c>
      <c r="C167" s="65">
        <v>0</v>
      </c>
      <c r="D167" s="65">
        <v>0</v>
      </c>
      <c r="E167" s="65">
        <v>0</v>
      </c>
      <c r="F167" s="65">
        <v>0</v>
      </c>
      <c r="G167" s="65">
        <v>0</v>
      </c>
      <c r="H167" s="65">
        <v>0</v>
      </c>
      <c r="I167" s="65">
        <v>0</v>
      </c>
      <c r="J167" s="65">
        <v>0</v>
      </c>
      <c r="K167" s="65">
        <v>-2145</v>
      </c>
      <c r="L167" s="65">
        <v>0</v>
      </c>
      <c r="M167" s="65">
        <v>0</v>
      </c>
      <c r="N167" s="65">
        <v>0</v>
      </c>
      <c r="O167" s="65">
        <v>-2145</v>
      </c>
    </row>
    <row r="168" spans="1:17">
      <c r="A168" s="60" t="s">
        <v>2875</v>
      </c>
      <c r="B168" s="61" t="s">
        <v>2876</v>
      </c>
      <c r="C168" s="62"/>
      <c r="D168" s="62"/>
      <c r="E168" s="62"/>
      <c r="F168" s="62"/>
      <c r="G168" s="62"/>
      <c r="H168" s="62"/>
      <c r="I168" s="62"/>
      <c r="J168" s="62"/>
      <c r="K168" s="62"/>
      <c r="L168" s="62"/>
      <c r="M168" s="62"/>
      <c r="N168" s="62"/>
      <c r="O168" s="62"/>
    </row>
    <row r="169" spans="1:17">
      <c r="A169" s="58" t="s">
        <v>2877</v>
      </c>
      <c r="B169" s="59" t="s">
        <v>2878</v>
      </c>
      <c r="C169" s="63">
        <v>0</v>
      </c>
      <c r="D169" s="63">
        <v>0</v>
      </c>
      <c r="E169" s="63">
        <v>0</v>
      </c>
      <c r="F169" s="63">
        <v>0</v>
      </c>
      <c r="G169" s="63">
        <v>0</v>
      </c>
      <c r="H169" s="63">
        <v>0</v>
      </c>
      <c r="I169" s="63">
        <v>0</v>
      </c>
      <c r="J169" s="63">
        <v>-808.09</v>
      </c>
      <c r="K169" s="63">
        <v>0</v>
      </c>
      <c r="L169" s="63">
        <v>0</v>
      </c>
      <c r="M169" s="63">
        <v>-1795</v>
      </c>
      <c r="N169" s="63">
        <v>0</v>
      </c>
      <c r="O169" s="63">
        <v>-2603.09</v>
      </c>
      <c r="Q169" s="12" t="s">
        <v>71</v>
      </c>
    </row>
    <row r="170" spans="1:17">
      <c r="A170" s="58" t="s">
        <v>2879</v>
      </c>
      <c r="B170" s="59" t="s">
        <v>2880</v>
      </c>
      <c r="C170" s="64">
        <v>0</v>
      </c>
      <c r="D170" s="64">
        <v>0</v>
      </c>
      <c r="E170" s="64">
        <v>0</v>
      </c>
      <c r="F170" s="64">
        <v>0</v>
      </c>
      <c r="G170" s="64">
        <v>0</v>
      </c>
      <c r="H170" s="64">
        <v>0</v>
      </c>
      <c r="I170" s="64">
        <v>0</v>
      </c>
      <c r="J170" s="64">
        <v>0</v>
      </c>
      <c r="K170" s="64">
        <v>-12950.02</v>
      </c>
      <c r="L170" s="64">
        <v>0</v>
      </c>
      <c r="M170" s="64">
        <v>0</v>
      </c>
      <c r="N170" s="64">
        <v>0</v>
      </c>
      <c r="O170" s="64">
        <v>-12950.02</v>
      </c>
      <c r="Q170" s="12" t="s">
        <v>71</v>
      </c>
    </row>
    <row r="171" spans="1:17">
      <c r="A171" s="60" t="s">
        <v>2881</v>
      </c>
      <c r="B171" s="61" t="s">
        <v>2882</v>
      </c>
      <c r="C171" s="65">
        <v>0</v>
      </c>
      <c r="D171" s="65">
        <v>0</v>
      </c>
      <c r="E171" s="65">
        <v>0</v>
      </c>
      <c r="F171" s="65">
        <v>0</v>
      </c>
      <c r="G171" s="65">
        <v>0</v>
      </c>
      <c r="H171" s="65">
        <v>0</v>
      </c>
      <c r="I171" s="65">
        <v>0</v>
      </c>
      <c r="J171" s="65">
        <v>-808.09</v>
      </c>
      <c r="K171" s="65">
        <v>-12950.02</v>
      </c>
      <c r="L171" s="65">
        <v>0</v>
      </c>
      <c r="M171" s="65">
        <v>-1795</v>
      </c>
      <c r="N171" s="65">
        <v>0</v>
      </c>
      <c r="O171" s="65">
        <v>-15553.11</v>
      </c>
    </row>
    <row r="172" spans="1:17">
      <c r="A172" s="60" t="s">
        <v>2883</v>
      </c>
      <c r="B172" s="61" t="s">
        <v>2884</v>
      </c>
      <c r="C172" s="62"/>
      <c r="D172" s="62"/>
      <c r="E172" s="62"/>
      <c r="F172" s="62"/>
      <c r="G172" s="62"/>
      <c r="H172" s="62"/>
      <c r="I172" s="62"/>
      <c r="J172" s="62"/>
      <c r="K172" s="62"/>
      <c r="L172" s="62"/>
      <c r="M172" s="62"/>
      <c r="N172" s="62"/>
      <c r="O172" s="62"/>
    </row>
    <row r="173" spans="1:17">
      <c r="A173" s="58" t="s">
        <v>2885</v>
      </c>
      <c r="B173" s="59" t="s">
        <v>2886</v>
      </c>
      <c r="C173" s="64">
        <v>0</v>
      </c>
      <c r="D173" s="64">
        <v>0</v>
      </c>
      <c r="E173" s="64">
        <v>0</v>
      </c>
      <c r="F173" s="64">
        <v>0</v>
      </c>
      <c r="G173" s="64">
        <v>0</v>
      </c>
      <c r="H173" s="64">
        <v>0</v>
      </c>
      <c r="I173" s="64">
        <v>0</v>
      </c>
      <c r="J173" s="64">
        <v>0</v>
      </c>
      <c r="K173" s="64">
        <v>-375</v>
      </c>
      <c r="L173" s="64">
        <v>0</v>
      </c>
      <c r="M173" s="64">
        <v>0</v>
      </c>
      <c r="N173" s="64">
        <v>-2684.6</v>
      </c>
      <c r="O173" s="64">
        <v>-3059.6</v>
      </c>
      <c r="Q173" s="12" t="s">
        <v>71</v>
      </c>
    </row>
    <row r="174" spans="1:17">
      <c r="A174" s="60" t="s">
        <v>2887</v>
      </c>
      <c r="B174" s="61" t="s">
        <v>2888</v>
      </c>
      <c r="C174" s="104">
        <v>0</v>
      </c>
      <c r="D174" s="104">
        <v>0</v>
      </c>
      <c r="E174" s="104">
        <v>0</v>
      </c>
      <c r="F174" s="104">
        <v>0</v>
      </c>
      <c r="G174" s="104">
        <v>0</v>
      </c>
      <c r="H174" s="104">
        <v>0</v>
      </c>
      <c r="I174" s="104">
        <v>0</v>
      </c>
      <c r="J174" s="104">
        <v>0</v>
      </c>
      <c r="K174" s="104">
        <v>-375</v>
      </c>
      <c r="L174" s="104">
        <v>0</v>
      </c>
      <c r="M174" s="104">
        <v>0</v>
      </c>
      <c r="N174" s="104">
        <v>-2684.6</v>
      </c>
      <c r="O174" s="104">
        <v>-3059.6</v>
      </c>
    </row>
    <row r="175" spans="1:17">
      <c r="A175" s="105" t="s">
        <v>2889</v>
      </c>
      <c r="B175" s="106" t="s">
        <v>2890</v>
      </c>
      <c r="C175" s="107">
        <v>-1680.63</v>
      </c>
      <c r="D175" s="107">
        <v>0</v>
      </c>
      <c r="E175" s="107">
        <v>-258.13</v>
      </c>
      <c r="F175" s="107">
        <v>-3828.49</v>
      </c>
      <c r="G175" s="107">
        <v>-7306.03</v>
      </c>
      <c r="H175" s="107">
        <v>0</v>
      </c>
      <c r="I175" s="107">
        <v>0</v>
      </c>
      <c r="J175" s="107">
        <v>-808.09</v>
      </c>
      <c r="K175" s="107">
        <v>-15919.26</v>
      </c>
      <c r="L175" s="107">
        <v>-221.91</v>
      </c>
      <c r="M175" s="107">
        <v>-2405.5300000000002</v>
      </c>
      <c r="N175" s="107">
        <v>-20861.07</v>
      </c>
      <c r="O175" s="107">
        <v>-53289.14</v>
      </c>
    </row>
    <row r="177" spans="1:17">
      <c r="A177" s="105" t="s">
        <v>2891</v>
      </c>
      <c r="B177" s="106" t="s">
        <v>2892</v>
      </c>
      <c r="C177" s="108"/>
      <c r="D177" s="108"/>
      <c r="E177" s="108"/>
      <c r="F177" s="108"/>
      <c r="G177" s="108"/>
      <c r="H177" s="108"/>
      <c r="I177" s="108"/>
      <c r="J177" s="108"/>
      <c r="K177" s="108"/>
      <c r="L177" s="108"/>
      <c r="M177" s="108"/>
      <c r="N177" s="108"/>
      <c r="O177" s="108"/>
    </row>
    <row r="178" spans="1:17">
      <c r="A178" s="58" t="s">
        <v>2893</v>
      </c>
      <c r="B178" s="59" t="s">
        <v>2894</v>
      </c>
      <c r="C178" s="63">
        <v>0</v>
      </c>
      <c r="D178" s="63">
        <v>0</v>
      </c>
      <c r="E178" s="63">
        <v>0</v>
      </c>
      <c r="F178" s="63">
        <v>0</v>
      </c>
      <c r="G178" s="63">
        <v>0</v>
      </c>
      <c r="H178" s="63">
        <v>0</v>
      </c>
      <c r="I178" s="63">
        <v>0</v>
      </c>
      <c r="J178" s="63">
        <v>0</v>
      </c>
      <c r="K178" s="63">
        <v>-540.16999999999996</v>
      </c>
      <c r="L178" s="63">
        <v>-1080.3399999999999</v>
      </c>
      <c r="M178" s="63">
        <v>0</v>
      </c>
      <c r="N178" s="63">
        <v>0</v>
      </c>
      <c r="O178" s="63">
        <v>-1620.51</v>
      </c>
      <c r="Q178" s="12" t="s">
        <v>71</v>
      </c>
    </row>
    <row r="179" spans="1:17">
      <c r="A179" s="58" t="s">
        <v>2895</v>
      </c>
      <c r="B179" s="59" t="s">
        <v>2896</v>
      </c>
      <c r="C179" s="63">
        <v>0</v>
      </c>
      <c r="D179" s="63">
        <v>0</v>
      </c>
      <c r="E179" s="63">
        <v>0</v>
      </c>
      <c r="F179" s="63">
        <v>0</v>
      </c>
      <c r="G179" s="63">
        <v>0</v>
      </c>
      <c r="H179" s="63">
        <v>0</v>
      </c>
      <c r="I179" s="63">
        <v>0</v>
      </c>
      <c r="J179" s="63">
        <v>0</v>
      </c>
      <c r="K179" s="63">
        <v>0</v>
      </c>
      <c r="L179" s="63">
        <v>0</v>
      </c>
      <c r="M179" s="63">
        <v>-364.19</v>
      </c>
      <c r="N179" s="63">
        <v>0</v>
      </c>
      <c r="O179" s="63">
        <v>-364.19</v>
      </c>
      <c r="Q179" s="12" t="s">
        <v>71</v>
      </c>
    </row>
    <row r="180" spans="1:17">
      <c r="A180" s="58" t="s">
        <v>2897</v>
      </c>
      <c r="B180" s="59" t="s">
        <v>2898</v>
      </c>
      <c r="C180" s="63">
        <v>0</v>
      </c>
      <c r="D180" s="63">
        <v>0</v>
      </c>
      <c r="E180" s="63">
        <v>0</v>
      </c>
      <c r="F180" s="63">
        <v>0</v>
      </c>
      <c r="G180" s="63">
        <v>0</v>
      </c>
      <c r="H180" s="63">
        <v>0</v>
      </c>
      <c r="I180" s="63">
        <v>-1299.2</v>
      </c>
      <c r="J180" s="63">
        <v>0</v>
      </c>
      <c r="K180" s="63">
        <v>0</v>
      </c>
      <c r="L180" s="63">
        <v>-2025</v>
      </c>
      <c r="M180" s="63">
        <v>0</v>
      </c>
      <c r="N180" s="63">
        <v>0</v>
      </c>
      <c r="O180" s="63">
        <v>-3324.2</v>
      </c>
      <c r="Q180" s="12" t="s">
        <v>71</v>
      </c>
    </row>
    <row r="181" spans="1:17">
      <c r="A181" s="58" t="s">
        <v>2899</v>
      </c>
      <c r="B181" s="59" t="s">
        <v>2900</v>
      </c>
      <c r="C181" s="63">
        <v>0</v>
      </c>
      <c r="D181" s="63">
        <v>0</v>
      </c>
      <c r="E181" s="63">
        <v>0</v>
      </c>
      <c r="F181" s="63">
        <v>0</v>
      </c>
      <c r="G181" s="63">
        <v>0</v>
      </c>
      <c r="H181" s="63">
        <v>0</v>
      </c>
      <c r="I181" s="63">
        <v>-500</v>
      </c>
      <c r="J181" s="63">
        <v>0</v>
      </c>
      <c r="K181" s="63">
        <v>0</v>
      </c>
      <c r="L181" s="63">
        <v>0</v>
      </c>
      <c r="M181" s="63">
        <v>0</v>
      </c>
      <c r="N181" s="63">
        <v>0</v>
      </c>
      <c r="O181" s="63">
        <v>-500</v>
      </c>
      <c r="Q181" s="12" t="s">
        <v>71</v>
      </c>
    </row>
    <row r="182" spans="1:17">
      <c r="A182" s="58" t="s">
        <v>2901</v>
      </c>
      <c r="B182" s="59" t="s">
        <v>2902</v>
      </c>
      <c r="C182" s="63">
        <v>0</v>
      </c>
      <c r="D182" s="63">
        <v>0</v>
      </c>
      <c r="E182" s="63">
        <v>-3197.14</v>
      </c>
      <c r="F182" s="63">
        <v>0</v>
      </c>
      <c r="G182" s="63">
        <v>0</v>
      </c>
      <c r="H182" s="63">
        <v>0</v>
      </c>
      <c r="I182" s="63">
        <v>0</v>
      </c>
      <c r="J182" s="63">
        <v>-1884.9</v>
      </c>
      <c r="K182" s="63">
        <v>0</v>
      </c>
      <c r="L182" s="63">
        <v>0</v>
      </c>
      <c r="M182" s="63">
        <v>0</v>
      </c>
      <c r="N182" s="63">
        <v>0</v>
      </c>
      <c r="O182" s="63">
        <v>-5082.04</v>
      </c>
      <c r="Q182" s="12" t="s">
        <v>71</v>
      </c>
    </row>
    <row r="183" spans="1:17">
      <c r="A183" s="58" t="s">
        <v>2903</v>
      </c>
      <c r="B183" s="59" t="s">
        <v>2904</v>
      </c>
      <c r="C183" s="63">
        <v>-2010.22</v>
      </c>
      <c r="D183" s="63">
        <v>-1113.18</v>
      </c>
      <c r="E183" s="63">
        <v>-3705.56</v>
      </c>
      <c r="F183" s="63">
        <v>-3722.9</v>
      </c>
      <c r="G183" s="63">
        <v>-1204.82</v>
      </c>
      <c r="H183" s="63">
        <v>0</v>
      </c>
      <c r="I183" s="63">
        <v>-3337.35</v>
      </c>
      <c r="J183" s="63">
        <v>-879.79</v>
      </c>
      <c r="K183" s="63">
        <v>-1295.75</v>
      </c>
      <c r="L183" s="63">
        <v>-4592.0600000000004</v>
      </c>
      <c r="M183" s="63">
        <v>-1092.07</v>
      </c>
      <c r="N183" s="63">
        <v>-2048.2800000000002</v>
      </c>
      <c r="O183" s="63">
        <v>-25001.98</v>
      </c>
      <c r="Q183" s="12" t="s">
        <v>71</v>
      </c>
    </row>
    <row r="184" spans="1:17">
      <c r="A184" s="58" t="s">
        <v>2905</v>
      </c>
      <c r="B184" s="59" t="s">
        <v>2906</v>
      </c>
      <c r="C184" s="63">
        <v>-3361.98</v>
      </c>
      <c r="D184" s="63">
        <v>0</v>
      </c>
      <c r="E184" s="63">
        <v>0</v>
      </c>
      <c r="F184" s="63">
        <v>-4190.95</v>
      </c>
      <c r="G184" s="63">
        <v>0</v>
      </c>
      <c r="H184" s="63">
        <v>0</v>
      </c>
      <c r="I184" s="63">
        <v>0</v>
      </c>
      <c r="J184" s="63">
        <v>0</v>
      </c>
      <c r="K184" s="63">
        <v>-116.3</v>
      </c>
      <c r="L184" s="63">
        <v>0</v>
      </c>
      <c r="M184" s="63">
        <v>-3743.84</v>
      </c>
      <c r="N184" s="63">
        <v>0</v>
      </c>
      <c r="O184" s="63">
        <v>-11413.07</v>
      </c>
      <c r="Q184" s="12" t="s">
        <v>71</v>
      </c>
    </row>
    <row r="185" spans="1:17">
      <c r="A185" s="58" t="s">
        <v>2907</v>
      </c>
      <c r="B185" s="59" t="s">
        <v>2908</v>
      </c>
      <c r="C185" s="63">
        <v>-655.03</v>
      </c>
      <c r="D185" s="63">
        <v>-8210.42</v>
      </c>
      <c r="E185" s="63">
        <v>-16823.060000000001</v>
      </c>
      <c r="F185" s="63">
        <v>-16498.099999999999</v>
      </c>
      <c r="G185" s="63">
        <v>-8101.62</v>
      </c>
      <c r="H185" s="63">
        <v>-2622.73</v>
      </c>
      <c r="I185" s="63">
        <v>-480</v>
      </c>
      <c r="J185" s="63">
        <v>-1187.51</v>
      </c>
      <c r="K185" s="63">
        <v>-394.55</v>
      </c>
      <c r="L185" s="63">
        <v>-3525.99</v>
      </c>
      <c r="M185" s="63">
        <v>-2453.02</v>
      </c>
      <c r="N185" s="63">
        <v>-1404.01</v>
      </c>
      <c r="O185" s="63">
        <v>-62356.04</v>
      </c>
      <c r="Q185" s="12" t="s">
        <v>71</v>
      </c>
    </row>
    <row r="186" spans="1:17">
      <c r="A186" s="58" t="s">
        <v>2909</v>
      </c>
      <c r="B186" s="59" t="s">
        <v>2910</v>
      </c>
      <c r="C186" s="64">
        <v>0</v>
      </c>
      <c r="D186" s="64">
        <v>0</v>
      </c>
      <c r="E186" s="64">
        <v>0</v>
      </c>
      <c r="F186" s="64">
        <v>0</v>
      </c>
      <c r="G186" s="64">
        <v>0</v>
      </c>
      <c r="H186" s="64">
        <v>0</v>
      </c>
      <c r="I186" s="64">
        <v>0</v>
      </c>
      <c r="J186" s="64">
        <v>0</v>
      </c>
      <c r="K186" s="64">
        <v>-396.2</v>
      </c>
      <c r="L186" s="64">
        <v>-720</v>
      </c>
      <c r="M186" s="64">
        <v>0</v>
      </c>
      <c r="N186" s="64">
        <v>0</v>
      </c>
      <c r="O186" s="64">
        <v>-1116.2</v>
      </c>
      <c r="Q186" s="12" t="s">
        <v>71</v>
      </c>
    </row>
    <row r="187" spans="1:17">
      <c r="A187" s="105" t="s">
        <v>2911</v>
      </c>
      <c r="B187" s="106" t="s">
        <v>2912</v>
      </c>
      <c r="C187" s="107">
        <v>-6027.23</v>
      </c>
      <c r="D187" s="107">
        <v>-9323.6</v>
      </c>
      <c r="E187" s="107">
        <v>-23725.759999999998</v>
      </c>
      <c r="F187" s="107">
        <v>-24411.95</v>
      </c>
      <c r="G187" s="107">
        <v>-9306.44</v>
      </c>
      <c r="H187" s="107">
        <v>-2622.73</v>
      </c>
      <c r="I187" s="107">
        <v>-5616.55</v>
      </c>
      <c r="J187" s="107">
        <v>-3952.2</v>
      </c>
      <c r="K187" s="107">
        <v>-2742.97</v>
      </c>
      <c r="L187" s="107">
        <v>-11943.39</v>
      </c>
      <c r="M187" s="107">
        <v>-7653.12</v>
      </c>
      <c r="N187" s="107">
        <v>-3452.29</v>
      </c>
      <c r="O187" s="107">
        <v>-110778.23</v>
      </c>
    </row>
    <row r="188" spans="1:17">
      <c r="A188" s="58"/>
      <c r="B188" s="59"/>
      <c r="C188" s="66"/>
      <c r="D188" s="66"/>
      <c r="E188" s="66"/>
      <c r="F188" s="66"/>
      <c r="G188" s="66"/>
      <c r="H188" s="66"/>
      <c r="I188" s="66"/>
      <c r="J188" s="66"/>
      <c r="K188" s="66"/>
      <c r="L188" s="66"/>
      <c r="M188" s="66"/>
      <c r="N188" s="66"/>
      <c r="O188" s="66"/>
    </row>
    <row r="189" spans="1:17">
      <c r="A189" s="58"/>
      <c r="B189" s="59" t="s">
        <v>2913</v>
      </c>
      <c r="C189" s="70">
        <v>-7707.86</v>
      </c>
      <c r="D189" s="70">
        <v>-9323.6</v>
      </c>
      <c r="E189" s="70">
        <v>-23983.89</v>
      </c>
      <c r="F189" s="70">
        <v>-28240.44</v>
      </c>
      <c r="G189" s="70">
        <v>-16612.47</v>
      </c>
      <c r="H189" s="70">
        <v>-2622.73</v>
      </c>
      <c r="I189" s="70">
        <v>-5616.55</v>
      </c>
      <c r="J189" s="70">
        <v>-4760.29</v>
      </c>
      <c r="K189" s="70">
        <v>-18662.23</v>
      </c>
      <c r="L189" s="70">
        <v>-12165.3</v>
      </c>
      <c r="M189" s="70">
        <v>-10058.65</v>
      </c>
      <c r="N189" s="70">
        <v>-24313.360000000001</v>
      </c>
      <c r="O189" s="70">
        <v>-164067.37</v>
      </c>
    </row>
    <row r="190" spans="1:17">
      <c r="A190" s="58"/>
      <c r="B190" s="59"/>
      <c r="C190" s="66"/>
      <c r="D190" s="66"/>
      <c r="E190" s="66"/>
      <c r="F190" s="66"/>
      <c r="G190" s="66"/>
      <c r="H190" s="66"/>
      <c r="I190" s="66"/>
      <c r="J190" s="66"/>
      <c r="K190" s="66"/>
      <c r="L190" s="66"/>
      <c r="M190" s="66"/>
      <c r="N190" s="66"/>
      <c r="O190" s="66"/>
    </row>
    <row r="191" spans="1:17">
      <c r="A191" s="58"/>
      <c r="B191" s="59" t="s">
        <v>1155</v>
      </c>
      <c r="C191" s="70">
        <v>-56671.68</v>
      </c>
      <c r="D191" s="70">
        <v>-142286.98000000001</v>
      </c>
      <c r="E191" s="70">
        <v>-130191.9</v>
      </c>
      <c r="F191" s="70">
        <v>-274105.46000000002</v>
      </c>
      <c r="G191" s="70">
        <v>-280854.53000000003</v>
      </c>
      <c r="H191" s="70">
        <v>-243879.61</v>
      </c>
      <c r="I191" s="70">
        <v>-294825.44</v>
      </c>
      <c r="J191" s="70">
        <v>-281692.84999999998</v>
      </c>
      <c r="K191" s="70">
        <v>-268206.44</v>
      </c>
      <c r="L191" s="70">
        <v>-266782.71999999997</v>
      </c>
      <c r="M191" s="70">
        <v>-271012.40000000002</v>
      </c>
      <c r="N191" s="70">
        <v>-201208.84</v>
      </c>
      <c r="O191" s="70">
        <v>-2711718.85</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08DC7-CCC4-4972-A3F1-80429D155A50}">
  <sheetPr>
    <tabColor theme="5" tint="0.39997558519241921"/>
  </sheetPr>
  <dimension ref="A1:P63"/>
  <sheetViews>
    <sheetView zoomScale="80" zoomScaleNormal="80" workbookViewId="0">
      <selection activeCell="N135" sqref="N135"/>
    </sheetView>
  </sheetViews>
  <sheetFormatPr defaultRowHeight="14.5"/>
  <cols>
    <col min="1" max="1" width="25.36328125" bestFit="1" customWidth="1"/>
    <col min="2" max="14" width="12.54296875" customWidth="1"/>
    <col min="17" max="17" width="12.6328125" bestFit="1" customWidth="1"/>
    <col min="19" max="19" width="9.6328125" bestFit="1" customWidth="1"/>
  </cols>
  <sheetData>
    <row r="1" spans="1:16" ht="15" thickBot="1">
      <c r="A1" s="2" t="s">
        <v>75</v>
      </c>
      <c r="B1" s="78" t="str">
        <f>'Royal Spring - Input'!C5</f>
        <v>Jul 2023</v>
      </c>
      <c r="C1" s="79" t="str">
        <f>'Royal Spring - Input'!D5</f>
        <v>Aug 2023</v>
      </c>
      <c r="D1" s="78" t="str">
        <f>'Royal Spring - Input'!E5</f>
        <v>Sep 2023</v>
      </c>
      <c r="E1" s="79" t="str">
        <f>'Royal Spring - Input'!F5</f>
        <v>Oct 2023</v>
      </c>
      <c r="F1" s="78" t="str">
        <f>'Royal Spring - Input'!G5</f>
        <v>Nov 2023</v>
      </c>
      <c r="G1" s="79" t="str">
        <f>'Royal Spring - Input'!H5</f>
        <v>Dec 2023</v>
      </c>
      <c r="H1" s="78" t="str">
        <f>'Royal Spring - Input'!I5</f>
        <v>Jan 2024</v>
      </c>
      <c r="I1" s="79" t="str">
        <f>'Royal Spring - Input'!J5</f>
        <v>Feb 2024</v>
      </c>
      <c r="J1" s="78" t="str">
        <f>'Royal Spring - Input'!K5</f>
        <v>Mar 2024</v>
      </c>
      <c r="K1" s="79" t="str">
        <f>'Royal Spring - Input'!L5</f>
        <v>Apr 2024</v>
      </c>
      <c r="L1" s="78" t="str">
        <f>'Royal Spring - Input'!M5</f>
        <v>May 2024</v>
      </c>
      <c r="M1" s="79" t="str">
        <f>'Royal Spring - Input'!N5</f>
        <v>Jun 2024</v>
      </c>
      <c r="N1" s="80" t="s">
        <v>76</v>
      </c>
      <c r="P1" s="6">
        <v>1000</v>
      </c>
    </row>
    <row r="2" spans="1:16" ht="15" thickTop="1">
      <c r="A2" s="296" t="s">
        <v>20</v>
      </c>
      <c r="B2" s="286">
        <f>SUMIFS('Royal Spring - Input'!C:C,'Royal Spring - Input'!$Q:$Q,'Royal Spring - CRES'!$A2)/'Royal Spring - CRES'!$P$1</f>
        <v>501.238</v>
      </c>
      <c r="C2" s="287">
        <f>SUMIFS('Royal Spring - Input'!D:D,'Royal Spring - Input'!$Q:$Q,'Royal Spring - CRES'!$A2)/'Royal Spring - CRES'!$P$1</f>
        <v>501.238</v>
      </c>
      <c r="D2" s="286">
        <f>SUMIFS('Royal Spring - Input'!E:E,'Royal Spring - Input'!$Q:$Q,'Royal Spring - CRES'!$A2)/'Royal Spring - CRES'!$P$1</f>
        <v>501.238</v>
      </c>
      <c r="E2" s="287">
        <f>SUMIFS('Royal Spring - Input'!F:F,'Royal Spring - Input'!$Q:$Q,'Royal Spring - CRES'!$A2)/'Royal Spring - CRES'!$P$1</f>
        <v>501.238</v>
      </c>
      <c r="F2" s="286">
        <f>SUMIFS('Royal Spring - Input'!G:G,'Royal Spring - Input'!$Q:$Q,'Royal Spring - CRES'!$A2)/'Royal Spring - CRES'!$P$1</f>
        <v>501.238</v>
      </c>
      <c r="G2" s="287">
        <f>SUMIFS('Royal Spring - Input'!H:H,'Royal Spring - Input'!$Q:$Q,'Royal Spring - CRES'!$A2)/'Royal Spring - CRES'!$P$1</f>
        <v>501.238</v>
      </c>
      <c r="H2" s="286">
        <f>SUMIFS('Royal Spring - Input'!I:I,'Royal Spring - Input'!$Q:$Q,'Royal Spring - CRES'!$A2)/'Royal Spring - CRES'!$P$1</f>
        <v>501.238</v>
      </c>
      <c r="I2" s="287">
        <f>SUMIFS('Royal Spring - Input'!J:J,'Royal Spring - Input'!$Q:$Q,'Royal Spring - CRES'!$A2)/'Royal Spring - CRES'!$P$1</f>
        <v>501.238</v>
      </c>
      <c r="J2" s="286">
        <f>SUMIFS('Royal Spring - Input'!K:K,'Royal Spring - Input'!$Q:$Q,'Royal Spring - CRES'!$A2)/'Royal Spring - CRES'!$P$1</f>
        <v>501.238</v>
      </c>
      <c r="K2" s="287">
        <f>SUMIFS('Royal Spring - Input'!L:L,'Royal Spring - Input'!$Q:$Q,'Royal Spring - CRES'!$A2)/'Royal Spring - CRES'!$P$1</f>
        <v>501.238</v>
      </c>
      <c r="L2" s="286">
        <f>SUMIFS('Royal Spring - Input'!M:M,'Royal Spring - Input'!$Q:$Q,'Royal Spring - CRES'!$A2)/'Royal Spring - CRES'!$P$1</f>
        <v>501.238</v>
      </c>
      <c r="M2" s="287">
        <f>SUMIFS('Royal Spring - Input'!N:N,'Royal Spring - Input'!$Q:$Q,'Royal Spring - CRES'!$A2)/'Royal Spring - CRES'!$P$1</f>
        <v>501.238</v>
      </c>
      <c r="N2" s="81">
        <f>SUM(B2:M2)</f>
        <v>6014.8560000000007</v>
      </c>
    </row>
    <row r="3" spans="1:16">
      <c r="A3" s="296" t="s">
        <v>21</v>
      </c>
      <c r="B3" s="286">
        <f>SUMIFS('Royal Spring - Input'!C:C,'Royal Spring - Input'!$Q:$Q,'Royal Spring - CRES'!$A3)/'Royal Spring - CRES'!$P$1</f>
        <v>-37.225000000000001</v>
      </c>
      <c r="C3" s="287">
        <f>SUMIFS('Royal Spring - Input'!D:D,'Royal Spring - Input'!$Q:$Q,'Royal Spring - CRES'!$A3)/'Royal Spring - CRES'!$P$1</f>
        <v>-37.637999999999998</v>
      </c>
      <c r="D3" s="286">
        <f>SUMIFS('Royal Spring - Input'!E:E,'Royal Spring - Input'!$Q:$Q,'Royal Spring - CRES'!$A3)/'Royal Spring - CRES'!$P$1</f>
        <v>-38.56</v>
      </c>
      <c r="E3" s="287">
        <f>SUMIFS('Royal Spring - Input'!F:F,'Royal Spring - Input'!$Q:$Q,'Royal Spring - CRES'!$A3)/'Royal Spring - CRES'!$P$1</f>
        <v>-37.125999999999998</v>
      </c>
      <c r="F3" s="286">
        <f>SUMIFS('Royal Spring - Input'!G:G,'Royal Spring - Input'!$Q:$Q,'Royal Spring - CRES'!$A3)/'Royal Spring - CRES'!$P$1</f>
        <v>-35.451000000000001</v>
      </c>
      <c r="G3" s="287">
        <f>SUMIFS('Royal Spring - Input'!H:H,'Royal Spring - Input'!$Q:$Q,'Royal Spring - CRES'!$A3)/'Royal Spring - CRES'!$P$1</f>
        <v>-37.045999999999999</v>
      </c>
      <c r="H3" s="286">
        <f>SUMIFS('Royal Spring - Input'!I:I,'Royal Spring - Input'!$Q:$Q,'Royal Spring - CRES'!$A3)/'Royal Spring - CRES'!$P$1</f>
        <v>-38.887</v>
      </c>
      <c r="I3" s="287">
        <f>SUMIFS('Royal Spring - Input'!J:J,'Royal Spring - Input'!$Q:$Q,'Royal Spring - CRES'!$A3)/'Royal Spring - CRES'!$P$1</f>
        <v>-41.695</v>
      </c>
      <c r="J3" s="286">
        <f>SUMIFS('Royal Spring - Input'!K:K,'Royal Spring - Input'!$Q:$Q,'Royal Spring - CRES'!$A3)/'Royal Spring - CRES'!$P$1</f>
        <v>-43.664999999999999</v>
      </c>
      <c r="K3" s="287">
        <f>SUMIFS('Royal Spring - Input'!L:L,'Royal Spring - Input'!$Q:$Q,'Royal Spring - CRES'!$A3)/'Royal Spring - CRES'!$P$1</f>
        <v>-43.715000000000003</v>
      </c>
      <c r="L3" s="286">
        <f>SUMIFS('Royal Spring - Input'!M:M,'Royal Spring - Input'!$Q:$Q,'Royal Spring - CRES'!$A3)/'Royal Spring - CRES'!$P$1</f>
        <v>-42.238999999999997</v>
      </c>
      <c r="M3" s="287">
        <f>SUMIFS('Royal Spring - Input'!N:N,'Royal Spring - Input'!$Q:$Q,'Royal Spring - CRES'!$A3)/'Royal Spring - CRES'!$P$1</f>
        <v>-43.091999999999999</v>
      </c>
      <c r="N3" s="271">
        <f t="shared" ref="N3:N14" si="0">SUM(B3:M3)</f>
        <v>-476.339</v>
      </c>
    </row>
    <row r="4" spans="1:16">
      <c r="A4" s="297" t="s">
        <v>77</v>
      </c>
      <c r="B4" s="286">
        <f>SUM(B2:B3)</f>
        <v>464.01299999999998</v>
      </c>
      <c r="C4" s="287">
        <f t="shared" ref="C4:M4" si="1">SUM(C2:C3)</f>
        <v>463.6</v>
      </c>
      <c r="D4" s="286">
        <f t="shared" si="1"/>
        <v>462.678</v>
      </c>
      <c r="E4" s="287">
        <f t="shared" si="1"/>
        <v>464.11200000000002</v>
      </c>
      <c r="F4" s="286">
        <f t="shared" si="1"/>
        <v>465.78699999999998</v>
      </c>
      <c r="G4" s="287">
        <f t="shared" si="1"/>
        <v>464.19200000000001</v>
      </c>
      <c r="H4" s="286">
        <f t="shared" si="1"/>
        <v>462.351</v>
      </c>
      <c r="I4" s="287">
        <f t="shared" si="1"/>
        <v>459.54300000000001</v>
      </c>
      <c r="J4" s="286">
        <f t="shared" si="1"/>
        <v>457.57299999999998</v>
      </c>
      <c r="K4" s="287">
        <f t="shared" si="1"/>
        <v>457.52300000000002</v>
      </c>
      <c r="L4" s="286">
        <f t="shared" si="1"/>
        <v>458.99900000000002</v>
      </c>
      <c r="M4" s="287">
        <f t="shared" si="1"/>
        <v>458.14600000000002</v>
      </c>
      <c r="N4" s="271">
        <f t="shared" si="0"/>
        <v>5538.5169999999998</v>
      </c>
    </row>
    <row r="5" spans="1:16">
      <c r="A5" s="296" t="s">
        <v>26</v>
      </c>
      <c r="B5" s="286">
        <f>SUMIFS('Royal Spring - Input'!C:C,'Royal Spring - Input'!$Q:$Q,'Royal Spring - CRES'!$A5)/'Royal Spring - CRES'!$P$1</f>
        <v>-45.638359999999999</v>
      </c>
      <c r="C5" s="287">
        <f>SUMIFS('Royal Spring - Input'!D:D,'Royal Spring - Input'!$Q:$Q,'Royal Spring - CRES'!$A5)/'Royal Spring - CRES'!$P$1</f>
        <v>-27.99803</v>
      </c>
      <c r="D5" s="286">
        <f>SUMIFS('Royal Spring - Input'!E:E,'Royal Spring - Input'!$Q:$Q,'Royal Spring - CRES'!$A5)/'Royal Spring - CRES'!$P$1</f>
        <v>-30.25168</v>
      </c>
      <c r="E5" s="287">
        <f>SUMIFS('Royal Spring - Input'!F:F,'Royal Spring - Input'!$Q:$Q,'Royal Spring - CRES'!$A5)/'Royal Spring - CRES'!$P$1</f>
        <v>-29.69211</v>
      </c>
      <c r="F5" s="286">
        <f>SUMIFS('Royal Spring - Input'!G:G,'Royal Spring - Input'!$Q:$Q,'Royal Spring - CRES'!$A5)/'Royal Spring - CRES'!$P$1</f>
        <v>-47.865769999999998</v>
      </c>
      <c r="G5" s="287">
        <f>SUMIFS('Royal Spring - Input'!H:H,'Royal Spring - Input'!$Q:$Q,'Royal Spring - CRES'!$A5)/'Royal Spring - CRES'!$P$1</f>
        <v>-52.407330000000002</v>
      </c>
      <c r="H5" s="286">
        <f>SUMIFS('Royal Spring - Input'!I:I,'Royal Spring - Input'!$Q:$Q,'Royal Spring - CRES'!$A5)/'Royal Spring - CRES'!$P$1</f>
        <v>-48.459580000000003</v>
      </c>
      <c r="I5" s="287">
        <f>SUMIFS('Royal Spring - Input'!J:J,'Royal Spring - Input'!$Q:$Q,'Royal Spring - CRES'!$A5)/'Royal Spring - CRES'!$P$1</f>
        <v>-36.185550000000006</v>
      </c>
      <c r="J5" s="286">
        <f>SUMIFS('Royal Spring - Input'!K:K,'Royal Spring - Input'!$Q:$Q,'Royal Spring - CRES'!$A5)/'Royal Spring - CRES'!$P$1</f>
        <v>-24.918680000000002</v>
      </c>
      <c r="K5" s="287">
        <f>SUMIFS('Royal Spring - Input'!L:L,'Royal Spring - Input'!$Q:$Q,'Royal Spring - CRES'!$A5)/'Royal Spring - CRES'!$P$1</f>
        <v>-24.666820000000001</v>
      </c>
      <c r="L5" s="286">
        <f>SUMIFS('Royal Spring - Input'!M:M,'Royal Spring - Input'!$Q:$Q,'Royal Spring - CRES'!$A5)/'Royal Spring - CRES'!$P$1</f>
        <v>-34.344120000000004</v>
      </c>
      <c r="M5" s="287">
        <f>SUMIFS('Royal Spring - Input'!N:N,'Royal Spring - Input'!$Q:$Q,'Royal Spring - CRES'!$A5)/'Royal Spring - CRES'!$P$1</f>
        <v>-29.86749</v>
      </c>
      <c r="N5" s="271">
        <f t="shared" si="0"/>
        <v>-432.29552000000001</v>
      </c>
    </row>
    <row r="6" spans="1:16">
      <c r="A6" s="296" t="s">
        <v>23</v>
      </c>
      <c r="B6" s="286">
        <f>SUMIFS('Royal Spring - Input'!C:C,'Royal Spring - Input'!$Q:$Q,'Royal Spring - CRES'!$A6)/'Royal Spring - CRES'!$P$1</f>
        <v>-1.0709000000000002</v>
      </c>
      <c r="C6" s="287">
        <f>SUMIFS('Royal Spring - Input'!D:D,'Royal Spring - Input'!$Q:$Q,'Royal Spring - CRES'!$A6)/'Royal Spring - CRES'!$P$1</f>
        <v>-1.4590000000000001</v>
      </c>
      <c r="D6" s="286">
        <f>SUMIFS('Royal Spring - Input'!E:E,'Royal Spring - Input'!$Q:$Q,'Royal Spring - CRES'!$A6)/'Royal Spring - CRES'!$P$1</f>
        <v>-1.343</v>
      </c>
      <c r="E6" s="287">
        <f>SUMIFS('Royal Spring - Input'!F:F,'Royal Spring - Input'!$Q:$Q,'Royal Spring - CRES'!$A6)/'Royal Spring - CRES'!$P$1</f>
        <v>-1.343</v>
      </c>
      <c r="F6" s="286">
        <f>SUMIFS('Royal Spring - Input'!G:G,'Royal Spring - Input'!$Q:$Q,'Royal Spring - CRES'!$A6)/'Royal Spring - CRES'!$P$1</f>
        <v>-1.343</v>
      </c>
      <c r="G6" s="287">
        <f>SUMIFS('Royal Spring - Input'!H:H,'Royal Spring - Input'!$Q:$Q,'Royal Spring - CRES'!$A6)/'Royal Spring - CRES'!$P$1</f>
        <v>-1.343</v>
      </c>
      <c r="H6" s="286">
        <f>SUMIFS('Royal Spring - Input'!I:I,'Royal Spring - Input'!$Q:$Q,'Royal Spring - CRES'!$A6)/'Royal Spring - CRES'!$P$1</f>
        <v>-1.343</v>
      </c>
      <c r="I6" s="287">
        <f>SUMIFS('Royal Spring - Input'!J:J,'Royal Spring - Input'!$Q:$Q,'Royal Spring - CRES'!$A6)/'Royal Spring - CRES'!$P$1</f>
        <v>-1.343</v>
      </c>
      <c r="J6" s="286">
        <f>SUMIFS('Royal Spring - Input'!K:K,'Royal Spring - Input'!$Q:$Q,'Royal Spring - CRES'!$A6)/'Royal Spring - CRES'!$P$1</f>
        <v>-1.343</v>
      </c>
      <c r="K6" s="287">
        <f>SUMIFS('Royal Spring - Input'!L:L,'Royal Spring - Input'!$Q:$Q,'Royal Spring - CRES'!$A6)/'Royal Spring - CRES'!$P$1</f>
        <v>-1.343</v>
      </c>
      <c r="L6" s="286">
        <f>SUMIFS('Royal Spring - Input'!M:M,'Royal Spring - Input'!$Q:$Q,'Royal Spring - CRES'!$A6)/'Royal Spring - CRES'!$P$1</f>
        <v>-1.343</v>
      </c>
      <c r="M6" s="287">
        <f>SUMIFS('Royal Spring - Input'!N:N,'Royal Spring - Input'!$Q:$Q,'Royal Spring - CRES'!$A6)/'Royal Spring - CRES'!$P$1</f>
        <v>-1.343</v>
      </c>
      <c r="N6" s="271">
        <f t="shared" si="0"/>
        <v>-15.959900000000001</v>
      </c>
    </row>
    <row r="7" spans="1:16">
      <c r="A7" s="296" t="s">
        <v>22</v>
      </c>
      <c r="B7" s="286">
        <f>SUMIFS('Royal Spring - Input'!C:C,'Royal Spring - Input'!$Q:$Q,'Royal Spring - CRES'!$A7)/'Royal Spring - CRES'!$P$1</f>
        <v>-5.3007700000000009</v>
      </c>
      <c r="C7" s="287">
        <f>SUMIFS('Royal Spring - Input'!D:D,'Royal Spring - Input'!$Q:$Q,'Royal Spring - CRES'!$A7)/'Royal Spring - CRES'!$P$1</f>
        <v>-6.6848000000000001</v>
      </c>
      <c r="D7" s="286">
        <f>SUMIFS('Royal Spring - Input'!E:E,'Royal Spring - Input'!$Q:$Q,'Royal Spring - CRES'!$A7)/'Royal Spring - CRES'!$P$1</f>
        <v>-3.7228000000000003</v>
      </c>
      <c r="E7" s="287">
        <f>SUMIFS('Royal Spring - Input'!F:F,'Royal Spring - Input'!$Q:$Q,'Royal Spring - CRES'!$A7)/'Royal Spring - CRES'!$P$1</f>
        <v>-3.0668000000000002</v>
      </c>
      <c r="F7" s="286">
        <f>SUMIFS('Royal Spring - Input'!G:G,'Royal Spring - Input'!$Q:$Q,'Royal Spring - CRES'!$A7)/'Royal Spring - CRES'!$P$1</f>
        <v>-3.7378</v>
      </c>
      <c r="G7" s="287">
        <f>SUMIFS('Royal Spring - Input'!H:H,'Royal Spring - Input'!$Q:$Q,'Royal Spring - CRES'!$A7)/'Royal Spring - CRES'!$P$1</f>
        <v>-4.9198000000000004</v>
      </c>
      <c r="H7" s="286">
        <f>SUMIFS('Royal Spring - Input'!I:I,'Royal Spring - Input'!$Q:$Q,'Royal Spring - CRES'!$A7)/'Royal Spring - CRES'!$P$1</f>
        <v>-5.2378</v>
      </c>
      <c r="I7" s="287">
        <f>SUMIFS('Royal Spring - Input'!J:J,'Royal Spring - Input'!$Q:$Q,'Royal Spring - CRES'!$A7)/'Royal Spring - CRES'!$P$1</f>
        <v>-7.3850800000000003</v>
      </c>
      <c r="J7" s="286">
        <f>SUMIFS('Royal Spring - Input'!K:K,'Royal Spring - Input'!$Q:$Q,'Royal Spring - CRES'!$A7)/'Royal Spring - CRES'!$P$1</f>
        <v>-14.511799999999999</v>
      </c>
      <c r="K7" s="287">
        <f>SUMIFS('Royal Spring - Input'!L:L,'Royal Spring - Input'!$Q:$Q,'Royal Spring - CRES'!$A7)/'Royal Spring - CRES'!$P$1</f>
        <v>-7.5701299999999998</v>
      </c>
      <c r="L7" s="286">
        <f>SUMIFS('Royal Spring - Input'!M:M,'Royal Spring - Input'!$Q:$Q,'Royal Spring - CRES'!$A7)/'Royal Spring - CRES'!$P$1</f>
        <v>-5.8205100000000005</v>
      </c>
      <c r="M7" s="287">
        <f>SUMIFS('Royal Spring - Input'!N:N,'Royal Spring - Input'!$Q:$Q,'Royal Spring - CRES'!$A7)/'Royal Spring - CRES'!$P$1</f>
        <v>-5.9093099999999996</v>
      </c>
      <c r="N7" s="271">
        <f t="shared" si="0"/>
        <v>-73.867400000000018</v>
      </c>
    </row>
    <row r="8" spans="1:16">
      <c r="A8" s="296" t="s">
        <v>27</v>
      </c>
      <c r="B8" s="286">
        <f>SUMIFS('Royal Spring - Input'!C:C,'Royal Spring - Input'!$Q:$Q,'Royal Spring - CRES'!$A8)/'Royal Spring - CRES'!$P$1</f>
        <v>-7.7605600000000008</v>
      </c>
      <c r="C8" s="287">
        <f>SUMIFS('Royal Spring - Input'!D:D,'Royal Spring - Input'!$Q:$Q,'Royal Spring - CRES'!$A8)/'Royal Spring - CRES'!$P$1</f>
        <v>-14.662600000000001</v>
      </c>
      <c r="D8" s="286">
        <f>SUMIFS('Royal Spring - Input'!E:E,'Royal Spring - Input'!$Q:$Q,'Royal Spring - CRES'!$A8)/'Royal Spring - CRES'!$P$1</f>
        <v>-5.8872499999999999</v>
      </c>
      <c r="E8" s="287">
        <f>SUMIFS('Royal Spring - Input'!F:F,'Royal Spring - Input'!$Q:$Q,'Royal Spring - CRES'!$A8)/'Royal Spring - CRES'!$P$1</f>
        <v>-11.576030000000001</v>
      </c>
      <c r="F8" s="286">
        <f>SUMIFS('Royal Spring - Input'!G:G,'Royal Spring - Input'!$Q:$Q,'Royal Spring - CRES'!$A8)/'Royal Spring - CRES'!$P$1</f>
        <v>-7.1465399999999999</v>
      </c>
      <c r="G8" s="287">
        <f>SUMIFS('Royal Spring - Input'!H:H,'Royal Spring - Input'!$Q:$Q,'Royal Spring - CRES'!$A8)/'Royal Spring - CRES'!$P$1</f>
        <v>-18.276969999999999</v>
      </c>
      <c r="H8" s="286">
        <f>SUMIFS('Royal Spring - Input'!I:I,'Royal Spring - Input'!$Q:$Q,'Royal Spring - CRES'!$A8)/'Royal Spring - CRES'!$P$1</f>
        <v>-9.4504699999999993</v>
      </c>
      <c r="I8" s="287">
        <f>SUMIFS('Royal Spring - Input'!J:J,'Royal Spring - Input'!$Q:$Q,'Royal Spring - CRES'!$A8)/'Royal Spring - CRES'!$P$1</f>
        <v>-7.03111</v>
      </c>
      <c r="J8" s="286">
        <f>SUMIFS('Royal Spring - Input'!K:K,'Royal Spring - Input'!$Q:$Q,'Royal Spring - CRES'!$A8)/'Royal Spring - CRES'!$P$1</f>
        <v>-0.3785899999999997</v>
      </c>
      <c r="K8" s="287">
        <f>SUMIFS('Royal Spring - Input'!L:L,'Royal Spring - Input'!$Q:$Q,'Royal Spring - CRES'!$A8)/'Royal Spring - CRES'!$P$1</f>
        <v>1.4755799999999999</v>
      </c>
      <c r="L8" s="286">
        <f>SUMIFS('Royal Spring - Input'!M:M,'Royal Spring - Input'!$Q:$Q,'Royal Spring - CRES'!$A8)/'Royal Spring - CRES'!$P$1</f>
        <v>-3.4623499999999994</v>
      </c>
      <c r="M8" s="287">
        <f>SUMIFS('Royal Spring - Input'!N:N,'Royal Spring - Input'!$Q:$Q,'Royal Spring - CRES'!$A8)/'Royal Spring - CRES'!$P$1</f>
        <v>-6.2722199999999999</v>
      </c>
      <c r="N8" s="271">
        <f t="shared" si="0"/>
        <v>-90.429110000000023</v>
      </c>
    </row>
    <row r="9" spans="1:16">
      <c r="A9" s="296" t="s">
        <v>79</v>
      </c>
      <c r="B9" s="286">
        <f>SUMIFS('Royal Spring - Input'!C:C,'Royal Spring - Input'!$Q:$Q,'Royal Spring - CRES'!$A9)/'Royal Spring - CRES'!$P$1</f>
        <v>4.8448400000000005</v>
      </c>
      <c r="C9" s="287">
        <f>SUMIFS('Royal Spring - Input'!D:D,'Royal Spring - Input'!$Q:$Q,'Royal Spring - CRES'!$A9)/'Royal Spring - CRES'!$P$1</f>
        <v>5.4428799999999997</v>
      </c>
      <c r="D9" s="286">
        <f>SUMIFS('Royal Spring - Input'!E:E,'Royal Spring - Input'!$Q:$Q,'Royal Spring - CRES'!$A9)/'Royal Spring - CRES'!$P$1</f>
        <v>5.7116800000000003</v>
      </c>
      <c r="E9" s="287">
        <f>SUMIFS('Royal Spring - Input'!F:F,'Royal Spring - Input'!$Q:$Q,'Royal Spring - CRES'!$A9)/'Royal Spring - CRES'!$P$1</f>
        <v>5.9663000000000004</v>
      </c>
      <c r="F9" s="286">
        <f>SUMIFS('Royal Spring - Input'!G:G,'Royal Spring - Input'!$Q:$Q,'Royal Spring - CRES'!$A9)/'Royal Spring - CRES'!$P$1</f>
        <v>6.3590599999999995</v>
      </c>
      <c r="G9" s="287">
        <f>SUMIFS('Royal Spring - Input'!H:H,'Royal Spring - Input'!$Q:$Q,'Royal Spring - CRES'!$A9)/'Royal Spring - CRES'!$P$1</f>
        <v>6.1584700000000003</v>
      </c>
      <c r="H9" s="286">
        <f>SUMIFS('Royal Spring - Input'!I:I,'Royal Spring - Input'!$Q:$Q,'Royal Spring - CRES'!$A9)/'Royal Spring - CRES'!$P$1</f>
        <v>5.8917000000000002</v>
      </c>
      <c r="I9" s="287">
        <f>SUMIFS('Royal Spring - Input'!J:J,'Royal Spring - Input'!$Q:$Q,'Royal Spring - CRES'!$A9)/'Royal Spring - CRES'!$P$1</f>
        <v>6.2074199999999999</v>
      </c>
      <c r="J9" s="286">
        <f>SUMIFS('Royal Spring - Input'!K:K,'Royal Spring - Input'!$Q:$Q,'Royal Spring - CRES'!$A9)/'Royal Spring - CRES'!$P$1</f>
        <v>6.3603199999999998</v>
      </c>
      <c r="K9" s="287">
        <f>SUMIFS('Royal Spring - Input'!L:L,'Royal Spring - Input'!$Q:$Q,'Royal Spring - CRES'!$A9)/'Royal Spring - CRES'!$P$1</f>
        <v>5.9225099999999999</v>
      </c>
      <c r="L9" s="286">
        <f>SUMIFS('Royal Spring - Input'!M:M,'Royal Spring - Input'!$Q:$Q,'Royal Spring - CRES'!$A9)/'Royal Spring - CRES'!$P$1</f>
        <v>5.8619399999999997</v>
      </c>
      <c r="M9" s="287">
        <f>SUMIFS('Royal Spring - Input'!N:N,'Royal Spring - Input'!$Q:$Q,'Royal Spring - CRES'!$A9)/'Royal Spring - CRES'!$P$1</f>
        <v>5.4908299999999999</v>
      </c>
      <c r="N9" s="271">
        <f t="shared" si="0"/>
        <v>70.217950000000002</v>
      </c>
    </row>
    <row r="10" spans="1:16">
      <c r="A10" s="296" t="s">
        <v>36</v>
      </c>
      <c r="B10" s="286">
        <f>SUMIFS('Royal Spring - Input'!C:C,'Royal Spring - Input'!$Q:$Q,'Royal Spring - CRES'!$A10)/'Royal Spring - CRES'!$P$1</f>
        <v>39.007899999999999</v>
      </c>
      <c r="C10" s="287">
        <f>SUMIFS('Royal Spring - Input'!D:D,'Royal Spring - Input'!$Q:$Q,'Royal Spring - CRES'!$A10)/'Royal Spring - CRES'!$P$1</f>
        <v>37.164910000000013</v>
      </c>
      <c r="D10" s="286">
        <f>SUMIFS('Royal Spring - Input'!E:E,'Royal Spring - Input'!$Q:$Q,'Royal Spring - CRES'!$A10)/'Royal Spring - CRES'!$P$1</f>
        <v>40.426950000000005</v>
      </c>
      <c r="E10" s="287">
        <f>SUMIFS('Royal Spring - Input'!F:F,'Royal Spring - Input'!$Q:$Q,'Royal Spring - CRES'!$A10)/'Royal Spring - CRES'!$P$1</f>
        <v>43.543249999999993</v>
      </c>
      <c r="F10" s="286">
        <f>SUMIFS('Royal Spring - Input'!G:G,'Royal Spring - Input'!$Q:$Q,'Royal Spring - CRES'!$A10)/'Royal Spring - CRES'!$P$1</f>
        <v>42.409140000000001</v>
      </c>
      <c r="G10" s="287">
        <f>SUMIFS('Royal Spring - Input'!H:H,'Royal Spring - Input'!$Q:$Q,'Royal Spring - CRES'!$A10)/'Royal Spring - CRES'!$P$1</f>
        <v>39.10492</v>
      </c>
      <c r="H10" s="286">
        <f>SUMIFS('Royal Spring - Input'!I:I,'Royal Spring - Input'!$Q:$Q,'Royal Spring - CRES'!$A10)/'Royal Spring - CRES'!$P$1</f>
        <v>40.476849999999999</v>
      </c>
      <c r="I10" s="287">
        <f>SUMIFS('Royal Spring - Input'!J:J,'Royal Spring - Input'!$Q:$Q,'Royal Spring - CRES'!$A10)/'Royal Spring - CRES'!$P$1</f>
        <v>41.189520000000002</v>
      </c>
      <c r="J10" s="286">
        <f>SUMIFS('Royal Spring - Input'!K:K,'Royal Spring - Input'!$Q:$Q,'Royal Spring - CRES'!$A10)/'Royal Spring - CRES'!$P$1</f>
        <v>43.341639999999998</v>
      </c>
      <c r="K10" s="287">
        <f>SUMIFS('Royal Spring - Input'!L:L,'Royal Spring - Input'!$Q:$Q,'Royal Spring - CRES'!$A10)/'Royal Spring - CRES'!$P$1</f>
        <v>42.697749999999999</v>
      </c>
      <c r="L10" s="286">
        <f>SUMIFS('Royal Spring - Input'!M:M,'Royal Spring - Input'!$Q:$Q,'Royal Spring - CRES'!$A10)/'Royal Spring - CRES'!$P$1</f>
        <v>45.770510000000002</v>
      </c>
      <c r="M10" s="287">
        <f>SUMIFS('Royal Spring - Input'!N:N,'Royal Spring - Input'!$Q:$Q,'Royal Spring - CRES'!$A10)/'Royal Spring - CRES'!$P$1</f>
        <v>44.834049999999998</v>
      </c>
      <c r="N10" s="271">
        <f t="shared" si="0"/>
        <v>499.96738999999997</v>
      </c>
    </row>
    <row r="11" spans="1:16" ht="15" thickBot="1">
      <c r="A11" s="3" t="s">
        <v>31</v>
      </c>
      <c r="B11" s="82">
        <f>SUMIFS('Royal Spring - Input'!C:C,'Royal Spring - Input'!$Q:$Q,'Royal Spring - CRES'!$A11)/'Royal Spring - CRES'!$P$1</f>
        <v>35.270340000000004</v>
      </c>
      <c r="C11" s="83">
        <f>SUMIFS('Royal Spring - Input'!D:D,'Royal Spring - Input'!$Q:$Q,'Royal Spring - CRES'!$A11)/'Royal Spring - CRES'!$P$1</f>
        <v>28.136930000000003</v>
      </c>
      <c r="D11" s="82">
        <f>SUMIFS('Royal Spring - Input'!E:E,'Royal Spring - Input'!$Q:$Q,'Royal Spring - CRES'!$A11)/'Royal Spring - CRES'!$P$1</f>
        <v>31.059759999999994</v>
      </c>
      <c r="E11" s="83">
        <f>SUMIFS('Royal Spring - Input'!F:F,'Royal Spring - Input'!$Q:$Q,'Royal Spring - CRES'!$A11)/'Royal Spring - CRES'!$P$1</f>
        <v>22.790510000000001</v>
      </c>
      <c r="F11" s="82">
        <f>SUMIFS('Royal Spring - Input'!G:G,'Royal Spring - Input'!$Q:$Q,'Royal Spring - CRES'!$A11)/'Royal Spring - CRES'!$P$1</f>
        <v>19.603729999999999</v>
      </c>
      <c r="G11" s="83">
        <f>SUMIFS('Royal Spring - Input'!H:H,'Royal Spring - Input'!$Q:$Q,'Royal Spring - CRES'!$A11)/'Royal Spring - CRES'!$P$1</f>
        <v>23.27317</v>
      </c>
      <c r="H11" s="82">
        <f>SUMIFS('Royal Spring - Input'!I:I,'Royal Spring - Input'!$Q:$Q,'Royal Spring - CRES'!$A11)/'Royal Spring - CRES'!$P$1</f>
        <v>24.189949999999996</v>
      </c>
      <c r="I11" s="83">
        <f>SUMIFS('Royal Spring - Input'!J:J,'Royal Spring - Input'!$Q:$Q,'Royal Spring - CRES'!$A11)/'Royal Spring - CRES'!$P$1</f>
        <v>25.883119999999998</v>
      </c>
      <c r="J11" s="82">
        <f>SUMIFS('Royal Spring - Input'!K:K,'Royal Spring - Input'!$Q:$Q,'Royal Spring - CRES'!$A11)/'Royal Spring - CRES'!$P$1</f>
        <v>23.61027</v>
      </c>
      <c r="K11" s="83">
        <f>SUMIFS('Royal Spring - Input'!L:L,'Royal Spring - Input'!$Q:$Q,'Royal Spring - CRES'!$A11)/'Royal Spring - CRES'!$P$1</f>
        <v>35.708379999999998</v>
      </c>
      <c r="L11" s="82">
        <f>SUMIFS('Royal Spring - Input'!M:M,'Royal Spring - Input'!$Q:$Q,'Royal Spring - CRES'!$A11)/'Royal Spring - CRES'!$P$1</f>
        <v>22.981960000000001</v>
      </c>
      <c r="M11" s="83">
        <f>SUMIFS('Royal Spring - Input'!N:N,'Royal Spring - Input'!$Q:$Q,'Royal Spring - CRES'!$A11)/'Royal Spring - CRES'!$P$1</f>
        <v>32.749980000000001</v>
      </c>
      <c r="N11" s="272">
        <f t="shared" si="0"/>
        <v>325.25809999999996</v>
      </c>
    </row>
    <row r="12" spans="1:16" ht="15.5" thickTop="1" thickBot="1">
      <c r="A12" s="84" t="s">
        <v>78</v>
      </c>
      <c r="B12" s="52">
        <f>SUM(B4:B11)</f>
        <v>483.36549000000002</v>
      </c>
      <c r="C12" s="53">
        <f t="shared" ref="C12:M12" si="2">SUM(C4:C11)</f>
        <v>483.54029000000008</v>
      </c>
      <c r="D12" s="52">
        <f t="shared" si="2"/>
        <v>498.67165999999997</v>
      </c>
      <c r="E12" s="53">
        <f t="shared" si="2"/>
        <v>490.73411999999996</v>
      </c>
      <c r="F12" s="52">
        <f t="shared" si="2"/>
        <v>474.06581999999992</v>
      </c>
      <c r="G12" s="53">
        <f t="shared" si="2"/>
        <v>455.78145999999998</v>
      </c>
      <c r="H12" s="52">
        <f t="shared" si="2"/>
        <v>468.41865000000001</v>
      </c>
      <c r="I12" s="53">
        <f t="shared" si="2"/>
        <v>480.87831999999997</v>
      </c>
      <c r="J12" s="52">
        <f t="shared" si="2"/>
        <v>489.73316</v>
      </c>
      <c r="K12" s="53">
        <f t="shared" si="2"/>
        <v>509.7472699999999</v>
      </c>
      <c r="L12" s="52">
        <f t="shared" si="2"/>
        <v>488.64343000000002</v>
      </c>
      <c r="M12" s="53">
        <f t="shared" si="2"/>
        <v>497.82884000000001</v>
      </c>
      <c r="N12" s="85">
        <f t="shared" si="0"/>
        <v>5821.4085100000002</v>
      </c>
    </row>
    <row r="13" spans="1:16" ht="15.5" thickTop="1" thickBot="1">
      <c r="A13" s="4" t="s">
        <v>1040</v>
      </c>
      <c r="B13" s="86"/>
      <c r="C13" s="87"/>
      <c r="D13" s="86"/>
      <c r="E13" s="87"/>
      <c r="F13" s="86"/>
      <c r="G13" s="87"/>
      <c r="H13" s="86"/>
      <c r="I13" s="87"/>
      <c r="J13" s="86"/>
      <c r="K13" s="87"/>
      <c r="L13" s="86"/>
      <c r="M13" s="87"/>
      <c r="N13" s="88">
        <f t="shared" si="0"/>
        <v>0</v>
      </c>
    </row>
    <row r="14" spans="1:16" ht="15.5" thickTop="1" thickBot="1">
      <c r="A14" s="84" t="s">
        <v>81</v>
      </c>
      <c r="B14" s="52">
        <f>SUM(B12:B13)</f>
        <v>483.36549000000002</v>
      </c>
      <c r="C14" s="53">
        <f t="shared" ref="C14:M14" si="3">SUM(C12:C13)</f>
        <v>483.54029000000008</v>
      </c>
      <c r="D14" s="52">
        <f t="shared" si="3"/>
        <v>498.67165999999997</v>
      </c>
      <c r="E14" s="53">
        <f t="shared" si="3"/>
        <v>490.73411999999996</v>
      </c>
      <c r="F14" s="52">
        <f t="shared" si="3"/>
        <v>474.06581999999992</v>
      </c>
      <c r="G14" s="53">
        <f t="shared" si="3"/>
        <v>455.78145999999998</v>
      </c>
      <c r="H14" s="52">
        <f t="shared" si="3"/>
        <v>468.41865000000001</v>
      </c>
      <c r="I14" s="53">
        <f t="shared" si="3"/>
        <v>480.87831999999997</v>
      </c>
      <c r="J14" s="52">
        <f t="shared" si="3"/>
        <v>489.73316</v>
      </c>
      <c r="K14" s="89">
        <f t="shared" si="3"/>
        <v>509.7472699999999</v>
      </c>
      <c r="L14" s="90">
        <f t="shared" si="3"/>
        <v>488.64343000000002</v>
      </c>
      <c r="M14" s="89">
        <f t="shared" si="3"/>
        <v>497.82884000000001</v>
      </c>
      <c r="N14" s="85">
        <f t="shared" si="0"/>
        <v>5821.4085100000002</v>
      </c>
    </row>
    <row r="15" spans="1:16" ht="15" thickTop="1">
      <c r="A15" s="91"/>
      <c r="B15" s="54"/>
      <c r="C15" s="55"/>
      <c r="D15" s="54"/>
      <c r="E15" s="55"/>
      <c r="F15" s="54"/>
      <c r="G15" s="55"/>
      <c r="H15" s="54"/>
      <c r="I15" s="55"/>
      <c r="J15" s="54"/>
      <c r="K15" s="55"/>
      <c r="L15" s="54"/>
      <c r="M15" s="55"/>
      <c r="N15" s="55"/>
    </row>
    <row r="16" spans="1:16" ht="15" thickBot="1">
      <c r="A16" s="55"/>
      <c r="B16" s="78" t="str">
        <f>B1</f>
        <v>Jul 2023</v>
      </c>
      <c r="C16" s="79" t="str">
        <f t="shared" ref="C16:M16" si="4">C1</f>
        <v>Aug 2023</v>
      </c>
      <c r="D16" s="78" t="str">
        <f t="shared" si="4"/>
        <v>Sep 2023</v>
      </c>
      <c r="E16" s="79" t="str">
        <f t="shared" si="4"/>
        <v>Oct 2023</v>
      </c>
      <c r="F16" s="78" t="str">
        <f t="shared" si="4"/>
        <v>Nov 2023</v>
      </c>
      <c r="G16" s="79" t="str">
        <f t="shared" si="4"/>
        <v>Dec 2023</v>
      </c>
      <c r="H16" s="78" t="str">
        <f t="shared" si="4"/>
        <v>Jan 2024</v>
      </c>
      <c r="I16" s="79" t="str">
        <f t="shared" si="4"/>
        <v>Feb 2024</v>
      </c>
      <c r="J16" s="78" t="str">
        <f t="shared" si="4"/>
        <v>Mar 2024</v>
      </c>
      <c r="K16" s="79" t="str">
        <f t="shared" si="4"/>
        <v>Apr 2024</v>
      </c>
      <c r="L16" s="78" t="str">
        <f t="shared" si="4"/>
        <v>May 2024</v>
      </c>
      <c r="M16" s="79" t="str">
        <f t="shared" si="4"/>
        <v>Jun 2024</v>
      </c>
      <c r="N16" s="80" t="s">
        <v>76</v>
      </c>
      <c r="P16" s="6">
        <f>-1000</f>
        <v>-1000</v>
      </c>
    </row>
    <row r="17" spans="1:14" ht="15" thickTop="1">
      <c r="A17" s="296" t="s">
        <v>43</v>
      </c>
      <c r="B17" s="286">
        <f>SUMIFS('Royal Spring - Input'!C:C,'Royal Spring - Input'!$Q:$Q,'Royal Spring - CRES'!$A17)/'Royal Spring - CRES'!$P$16</f>
        <v>-12.96777</v>
      </c>
      <c r="C17" s="287">
        <f>SUMIFS('Royal Spring - Input'!D:D,'Royal Spring - Input'!$Q:$Q,'Royal Spring - CRES'!$A17)/'Royal Spring - CRES'!$P$16</f>
        <v>-13.278780000000001</v>
      </c>
      <c r="D17" s="286">
        <f>SUMIFS('Royal Spring - Input'!E:E,'Royal Spring - Input'!$Q:$Q,'Royal Spring - CRES'!$A17)/'Royal Spring - CRES'!$P$16</f>
        <v>-11.950479999999999</v>
      </c>
      <c r="E17" s="287">
        <f>SUMIFS('Royal Spring - Input'!F:F,'Royal Spring - Input'!$Q:$Q,'Royal Spring - CRES'!$A17)/'Royal Spring - CRES'!$P$16</f>
        <v>-10.771319999999999</v>
      </c>
      <c r="F17" s="286">
        <f>SUMIFS('Royal Spring - Input'!G:G,'Royal Spring - Input'!$Q:$Q,'Royal Spring - CRES'!$A17)/'Royal Spring - CRES'!$P$16</f>
        <v>-12.13462</v>
      </c>
      <c r="G17" s="287">
        <f>SUMIFS('Royal Spring - Input'!H:H,'Royal Spring - Input'!$Q:$Q,'Royal Spring - CRES'!$A17)/'Royal Spring - CRES'!$P$16</f>
        <v>-13.241800000000001</v>
      </c>
      <c r="H17" s="286">
        <f>SUMIFS('Royal Spring - Input'!I:I,'Royal Spring - Input'!$Q:$Q,'Royal Spring - CRES'!$A17)/'Royal Spring - CRES'!$P$16</f>
        <v>-14.084610000000001</v>
      </c>
      <c r="I17" s="287">
        <f>SUMIFS('Royal Spring - Input'!J:J,'Royal Spring - Input'!$Q:$Q,'Royal Spring - CRES'!$A17)/'Royal Spring - CRES'!$P$16</f>
        <v>-12.268390000000002</v>
      </c>
      <c r="J17" s="286">
        <f>SUMIFS('Royal Spring - Input'!K:K,'Royal Spring - Input'!$Q:$Q,'Royal Spring - CRES'!$A17)/'Royal Spring - CRES'!$P$16</f>
        <v>-15.54889</v>
      </c>
      <c r="K17" s="287">
        <f>SUMIFS('Royal Spring - Input'!L:L,'Royal Spring - Input'!$Q:$Q,'Royal Spring - CRES'!$A17)/'Royal Spring - CRES'!$P$16</f>
        <v>-12.293999999999999</v>
      </c>
      <c r="L17" s="286">
        <f>SUMIFS('Royal Spring - Input'!M:M,'Royal Spring - Input'!$Q:$Q,'Royal Spring - CRES'!$A17)/'Royal Spring - CRES'!$P$16</f>
        <v>-12.97179</v>
      </c>
      <c r="M17" s="287">
        <f>SUMIFS('Royal Spring - Input'!N:N,'Royal Spring - Input'!$Q:$Q,'Royal Spring - CRES'!$A17)/'Royal Spring - CRES'!$P$16</f>
        <v>-14.473289999999999</v>
      </c>
      <c r="N17" s="81">
        <f>SUM(B17:M17)</f>
        <v>-155.98573999999999</v>
      </c>
    </row>
    <row r="18" spans="1:14">
      <c r="A18" s="296" t="s">
        <v>51</v>
      </c>
      <c r="B18" s="286">
        <f>SUMIFS('Royal Spring - Input'!C:C,'Royal Spring - Input'!$Q:$Q,'Royal Spring - CRES'!$A18)/'Royal Spring - CRES'!$P$16</f>
        <v>-12.08414</v>
      </c>
      <c r="C18" s="287">
        <f>SUMIFS('Royal Spring - Input'!D:D,'Royal Spring - Input'!$Q:$Q,'Royal Spring - CRES'!$A18)/'Royal Spring - CRES'!$P$16</f>
        <v>-12.088509999999999</v>
      </c>
      <c r="D18" s="286">
        <f>SUMIFS('Royal Spring - Input'!E:E,'Royal Spring - Input'!$Q:$Q,'Royal Spring - CRES'!$A18)/'Royal Spring - CRES'!$P$16</f>
        <v>-12.466790000000001</v>
      </c>
      <c r="E18" s="287">
        <f>SUMIFS('Royal Spring - Input'!F:F,'Royal Spring - Input'!$Q:$Q,'Royal Spring - CRES'!$A18)/'Royal Spring - CRES'!$P$16</f>
        <v>-12.26835</v>
      </c>
      <c r="F18" s="286">
        <f>SUMIFS('Royal Spring - Input'!G:G,'Royal Spring - Input'!$Q:$Q,'Royal Spring - CRES'!$A18)/'Royal Spring - CRES'!$P$16</f>
        <v>-11.851649999999999</v>
      </c>
      <c r="G18" s="287">
        <f>SUMIFS('Royal Spring - Input'!H:H,'Royal Spring - Input'!$Q:$Q,'Royal Spring - CRES'!$A18)/'Royal Spring - CRES'!$P$16</f>
        <v>-11.394540000000001</v>
      </c>
      <c r="H18" s="286">
        <f>SUMIFS('Royal Spring - Input'!I:I,'Royal Spring - Input'!$Q:$Q,'Royal Spring - CRES'!$A18)/'Royal Spring - CRES'!$P$16</f>
        <v>-11.710469999999999</v>
      </c>
      <c r="I18" s="287">
        <f>SUMIFS('Royal Spring - Input'!J:J,'Royal Spring - Input'!$Q:$Q,'Royal Spring - CRES'!$A18)/'Royal Spring - CRES'!$P$16</f>
        <v>-12.02196</v>
      </c>
      <c r="J18" s="286">
        <f>SUMIFS('Royal Spring - Input'!K:K,'Royal Spring - Input'!$Q:$Q,'Royal Spring - CRES'!$A18)/'Royal Spring - CRES'!$P$16</f>
        <v>-12.24333</v>
      </c>
      <c r="K18" s="287">
        <f>SUMIFS('Royal Spring - Input'!L:L,'Royal Spring - Input'!$Q:$Q,'Royal Spring - CRES'!$A18)/'Royal Spring - CRES'!$P$16</f>
        <v>-12.743679999999999</v>
      </c>
      <c r="L18" s="286">
        <f>SUMIFS('Royal Spring - Input'!M:M,'Royal Spring - Input'!$Q:$Q,'Royal Spring - CRES'!$A18)/'Royal Spring - CRES'!$P$16</f>
        <v>-12.216089999999999</v>
      </c>
      <c r="M18" s="287">
        <f>SUMIFS('Royal Spring - Input'!N:N,'Royal Spring - Input'!$Q:$Q,'Royal Spring - CRES'!$A18)/'Royal Spring - CRES'!$P$16</f>
        <v>-12.44572</v>
      </c>
      <c r="N18" s="271">
        <f t="shared" ref="N18:N32" si="5">SUM(B18:M18)</f>
        <v>-145.53523000000001</v>
      </c>
    </row>
    <row r="19" spans="1:14">
      <c r="A19" s="296" t="s">
        <v>40</v>
      </c>
      <c r="B19" s="286">
        <f>SUMIFS('Royal Spring - Input'!C:C,'Royal Spring - Input'!$Q:$Q,'Royal Spring - CRES'!$A19)/'Royal Spring - CRES'!$P$16</f>
        <v>-41.18826</v>
      </c>
      <c r="C19" s="287">
        <f>SUMIFS('Royal Spring - Input'!D:D,'Royal Spring - Input'!$Q:$Q,'Royal Spring - CRES'!$A19)/'Royal Spring - CRES'!$P$16</f>
        <v>-52.63899</v>
      </c>
      <c r="D19" s="286">
        <f>SUMIFS('Royal Spring - Input'!E:E,'Royal Spring - Input'!$Q:$Q,'Royal Spring - CRES'!$A19)/'Royal Spring - CRES'!$P$16</f>
        <v>-42.265500000000003</v>
      </c>
      <c r="E19" s="287">
        <f>SUMIFS('Royal Spring - Input'!F:F,'Royal Spring - Input'!$Q:$Q,'Royal Spring - CRES'!$A19)/'Royal Spring - CRES'!$P$16</f>
        <v>-44.928650000000005</v>
      </c>
      <c r="F19" s="286">
        <f>SUMIFS('Royal Spring - Input'!G:G,'Royal Spring - Input'!$Q:$Q,'Royal Spring - CRES'!$A19)/'Royal Spring - CRES'!$P$16</f>
        <v>-39.825780000000002</v>
      </c>
      <c r="G19" s="287">
        <f>SUMIFS('Royal Spring - Input'!H:H,'Royal Spring - Input'!$Q:$Q,'Royal Spring - CRES'!$A19)/'Royal Spring - CRES'!$P$16</f>
        <v>-50.442999999999998</v>
      </c>
      <c r="H19" s="286">
        <f>SUMIFS('Royal Spring - Input'!I:I,'Royal Spring - Input'!$Q:$Q,'Royal Spring - CRES'!$A19)/'Royal Spring - CRES'!$P$16</f>
        <v>-44.989309999999996</v>
      </c>
      <c r="I19" s="287">
        <f>SUMIFS('Royal Spring - Input'!J:J,'Royal Spring - Input'!$Q:$Q,'Royal Spring - CRES'!$A19)/'Royal Spring - CRES'!$P$16</f>
        <v>-41.42734999999999</v>
      </c>
      <c r="J19" s="286">
        <f>SUMIFS('Royal Spring - Input'!K:K,'Royal Spring - Input'!$Q:$Q,'Royal Spring - CRES'!$A19)/'Royal Spring - CRES'!$P$16</f>
        <v>-43.080700000000007</v>
      </c>
      <c r="K19" s="287">
        <f>SUMIFS('Royal Spring - Input'!L:L,'Royal Spring - Input'!$Q:$Q,'Royal Spring - CRES'!$A19)/'Royal Spring - CRES'!$P$16</f>
        <v>-54.717529999999996</v>
      </c>
      <c r="L19" s="286">
        <f>SUMIFS('Royal Spring - Input'!M:M,'Royal Spring - Input'!$Q:$Q,'Royal Spring - CRES'!$A19)/'Royal Spring - CRES'!$P$16</f>
        <v>-40.46535999999999</v>
      </c>
      <c r="M19" s="287">
        <f>SUMIFS('Royal Spring - Input'!N:N,'Royal Spring - Input'!$Q:$Q,'Royal Spring - CRES'!$A19)/'Royal Spring - CRES'!$P$16</f>
        <v>-41.156639999999996</v>
      </c>
      <c r="N19" s="271">
        <f t="shared" si="5"/>
        <v>-537.12707</v>
      </c>
    </row>
    <row r="20" spans="1:14">
      <c r="A20" s="296" t="s">
        <v>64</v>
      </c>
      <c r="B20" s="286">
        <f>SUMIFS('Royal Spring - Input'!C:C,'Royal Spring - Input'!$Q:$Q,'Royal Spring - CRES'!$A20)/'Royal Spring - CRES'!$P$16</f>
        <v>-22.749320000000001</v>
      </c>
      <c r="C20" s="287">
        <f>SUMIFS('Royal Spring - Input'!D:D,'Royal Spring - Input'!$Q:$Q,'Royal Spring - CRES'!$A20)/'Royal Spring - CRES'!$P$16</f>
        <v>-22.749419999999997</v>
      </c>
      <c r="D20" s="286">
        <f>SUMIFS('Royal Spring - Input'!E:E,'Royal Spring - Input'!$Q:$Q,'Royal Spring - CRES'!$A20)/'Royal Spring - CRES'!$P$16</f>
        <v>-17.345929999999999</v>
      </c>
      <c r="E20" s="287">
        <f>SUMIFS('Royal Spring - Input'!F:F,'Royal Spring - Input'!$Q:$Q,'Royal Spring - CRES'!$A20)/'Royal Spring - CRES'!$P$16</f>
        <v>-17.345929999999999</v>
      </c>
      <c r="F20" s="286">
        <f>SUMIFS('Royal Spring - Input'!G:G,'Royal Spring - Input'!$Q:$Q,'Royal Spring - CRES'!$A20)/'Royal Spring - CRES'!$P$16</f>
        <v>-5.9431300000000009</v>
      </c>
      <c r="G20" s="287">
        <f>SUMIFS('Royal Spring - Input'!H:H,'Royal Spring - Input'!$Q:$Q,'Royal Spring - CRES'!$A20)/'Royal Spring - CRES'!$P$16</f>
        <v>-17.345929999999999</v>
      </c>
      <c r="H20" s="286">
        <f>SUMIFS('Royal Spring - Input'!I:I,'Royal Spring - Input'!$Q:$Q,'Royal Spring - CRES'!$A20)/'Royal Spring - CRES'!$P$16</f>
        <v>-17.345929999999999</v>
      </c>
      <c r="I20" s="287">
        <f>SUMIFS('Royal Spring - Input'!J:J,'Royal Spring - Input'!$Q:$Q,'Royal Spring - CRES'!$A20)/'Royal Spring - CRES'!$P$16</f>
        <v>-17.345929999999999</v>
      </c>
      <c r="J20" s="286">
        <f>SUMIFS('Royal Spring - Input'!K:K,'Royal Spring - Input'!$Q:$Q,'Royal Spring - CRES'!$A20)/'Royal Spring - CRES'!$P$16</f>
        <v>-17.345929999999999</v>
      </c>
      <c r="K20" s="287">
        <f>SUMIFS('Royal Spring - Input'!L:L,'Royal Spring - Input'!$Q:$Q,'Royal Spring - CRES'!$A20)/'Royal Spring - CRES'!$P$16</f>
        <v>-17.345929999999999</v>
      </c>
      <c r="L20" s="286">
        <f>SUMIFS('Royal Spring - Input'!M:M,'Royal Spring - Input'!$Q:$Q,'Royal Spring - CRES'!$A20)/'Royal Spring - CRES'!$P$16</f>
        <v>-17.345929999999999</v>
      </c>
      <c r="M20" s="287">
        <f>SUMIFS('Royal Spring - Input'!N:N,'Royal Spring - Input'!$Q:$Q,'Royal Spring - CRES'!$A20)/'Royal Spring - CRES'!$P$16</f>
        <v>-17.345929999999999</v>
      </c>
      <c r="N20" s="271">
        <f t="shared" si="5"/>
        <v>-207.55524000000003</v>
      </c>
    </row>
    <row r="21" spans="1:14">
      <c r="A21" s="296" t="s">
        <v>66</v>
      </c>
      <c r="B21" s="286">
        <f>SUMIFS('Royal Spring - Input'!C:C,'Royal Spring - Input'!$Q:$Q,'Royal Spring - CRES'!$A21)/'Royal Spring - CRES'!$P$16</f>
        <v>-64.399820000000005</v>
      </c>
      <c r="C21" s="287">
        <f>SUMIFS('Royal Spring - Input'!D:D,'Royal Spring - Input'!$Q:$Q,'Royal Spring - CRES'!$A21)/'Royal Spring - CRES'!$P$16</f>
        <v>-101</v>
      </c>
      <c r="D21" s="286">
        <f>SUMIFS('Royal Spring - Input'!E:E,'Royal Spring - Input'!$Q:$Q,'Royal Spring - CRES'!$A21)/'Royal Spring - CRES'!$P$16</f>
        <v>-105.5</v>
      </c>
      <c r="E21" s="287">
        <f>SUMIFS('Royal Spring - Input'!F:F,'Royal Spring - Input'!$Q:$Q,'Royal Spring - CRES'!$A21)/'Royal Spring - CRES'!$P$16</f>
        <v>-101</v>
      </c>
      <c r="F21" s="286">
        <f>SUMIFS('Royal Spring - Input'!G:G,'Royal Spring - Input'!$Q:$Q,'Royal Spring - CRES'!$A21)/'Royal Spring - CRES'!$P$16</f>
        <v>-101</v>
      </c>
      <c r="G21" s="287">
        <f>SUMIFS('Royal Spring - Input'!H:H,'Royal Spring - Input'!$Q:$Q,'Royal Spring - CRES'!$A21)/'Royal Spring - CRES'!$P$16</f>
        <v>-53.25224</v>
      </c>
      <c r="H21" s="286">
        <f>SUMIFS('Royal Spring - Input'!I:I,'Royal Spring - Input'!$Q:$Q,'Royal Spring - CRES'!$A21)/'Royal Spring - CRES'!$P$16</f>
        <v>-106.05</v>
      </c>
      <c r="I21" s="287">
        <f>SUMIFS('Royal Spring - Input'!J:J,'Royal Spring - Input'!$Q:$Q,'Royal Spring - CRES'!$A21)/'Royal Spring - CRES'!$P$16</f>
        <v>-106.05</v>
      </c>
      <c r="J21" s="286">
        <f>SUMIFS('Royal Spring - Input'!K:K,'Royal Spring - Input'!$Q:$Q,'Royal Spring - CRES'!$A21)/'Royal Spring - CRES'!$P$16</f>
        <v>-106.05</v>
      </c>
      <c r="K21" s="287">
        <f>SUMIFS('Royal Spring - Input'!L:L,'Royal Spring - Input'!$Q:$Q,'Royal Spring - CRES'!$A21)/'Royal Spring - CRES'!$P$16</f>
        <v>-106.05</v>
      </c>
      <c r="L21" s="286">
        <f>SUMIFS('Royal Spring - Input'!M:M,'Royal Spring - Input'!$Q:$Q,'Royal Spring - CRES'!$A21)/'Royal Spring - CRES'!$P$16</f>
        <v>-106.05</v>
      </c>
      <c r="M21" s="287">
        <f>SUMIFS('Royal Spring - Input'!N:N,'Royal Spring - Input'!$Q:$Q,'Royal Spring - CRES'!$A21)/'Royal Spring - CRES'!$P$16</f>
        <v>-61.578760000000003</v>
      </c>
      <c r="N21" s="271">
        <f t="shared" si="5"/>
        <v>-1117.98082</v>
      </c>
    </row>
    <row r="22" spans="1:14">
      <c r="A22" s="296" t="s">
        <v>42</v>
      </c>
      <c r="B22" s="286">
        <f>SUMIFS('Royal Spring - Input'!C:C,'Royal Spring - Input'!$Q:$Q,'Royal Spring - CRES'!$A22)/'Royal Spring - CRES'!$P$16</f>
        <v>-3.5761900000000004</v>
      </c>
      <c r="C22" s="287">
        <f>SUMIFS('Royal Spring - Input'!D:D,'Royal Spring - Input'!$Q:$Q,'Royal Spring - CRES'!$A22)/'Royal Spring - CRES'!$P$16</f>
        <v>-7.2732799999999997</v>
      </c>
      <c r="D22" s="286">
        <f>SUMIFS('Royal Spring - Input'!E:E,'Royal Spring - Input'!$Q:$Q,'Royal Spring - CRES'!$A22)/'Royal Spring - CRES'!$P$16</f>
        <v>-4.1992600000000007</v>
      </c>
      <c r="E22" s="287">
        <f>SUMIFS('Royal Spring - Input'!F:F,'Royal Spring - Input'!$Q:$Q,'Royal Spring - CRES'!$A22)/'Royal Spring - CRES'!$P$16</f>
        <v>-3.6502800000000004</v>
      </c>
      <c r="F22" s="286">
        <f>SUMIFS('Royal Spring - Input'!G:G,'Royal Spring - Input'!$Q:$Q,'Royal Spring - CRES'!$A22)/'Royal Spring - CRES'!$P$16</f>
        <v>-2.9520699999999995</v>
      </c>
      <c r="G22" s="287">
        <f>SUMIFS('Royal Spring - Input'!H:H,'Royal Spring - Input'!$Q:$Q,'Royal Spring - CRES'!$A22)/'Royal Spring - CRES'!$P$16</f>
        <v>-6.265410000000001</v>
      </c>
      <c r="H22" s="286">
        <f>SUMIFS('Royal Spring - Input'!I:I,'Royal Spring - Input'!$Q:$Q,'Royal Spring - CRES'!$A22)/'Royal Spring - CRES'!$P$16</f>
        <v>-9.3874499999999994</v>
      </c>
      <c r="I22" s="287">
        <f>SUMIFS('Royal Spring - Input'!J:J,'Royal Spring - Input'!$Q:$Q,'Royal Spring - CRES'!$A22)/'Royal Spring - CRES'!$P$16</f>
        <v>-10.50375</v>
      </c>
      <c r="J22" s="286">
        <f>SUMIFS('Royal Spring - Input'!K:K,'Royal Spring - Input'!$Q:$Q,'Royal Spring - CRES'!$A22)/'Royal Spring - CRES'!$P$16</f>
        <v>-6.4121699999999997</v>
      </c>
      <c r="K22" s="287">
        <f>SUMIFS('Royal Spring - Input'!L:L,'Royal Spring - Input'!$Q:$Q,'Royal Spring - CRES'!$A22)/'Royal Spring - CRES'!$P$16</f>
        <v>-3.8561199999999998</v>
      </c>
      <c r="L22" s="286">
        <f>SUMIFS('Royal Spring - Input'!M:M,'Royal Spring - Input'!$Q:$Q,'Royal Spring - CRES'!$A22)/'Royal Spring - CRES'!$P$16</f>
        <v>-5.5275400000000001</v>
      </c>
      <c r="M22" s="287">
        <f>SUMIFS('Royal Spring - Input'!N:N,'Royal Spring - Input'!$Q:$Q,'Royal Spring - CRES'!$A22)/'Royal Spring - CRES'!$P$16</f>
        <v>-4.8738599999999996</v>
      </c>
      <c r="N22" s="271">
        <f t="shared" si="5"/>
        <v>-68.477380000000011</v>
      </c>
    </row>
    <row r="23" spans="1:14">
      <c r="A23" s="296" t="s">
        <v>82</v>
      </c>
      <c r="B23" s="286">
        <f>SUMIFS('Royal Spring - Input'!C:C,'Royal Spring - Input'!$Q:$Q,'Royal Spring - CRES'!$A23)/'Royal Spring - CRES'!$P$16</f>
        <v>-4.4794300000000007</v>
      </c>
      <c r="C23" s="287">
        <f>SUMIFS('Royal Spring - Input'!D:D,'Royal Spring - Input'!$Q:$Q,'Royal Spring - CRES'!$A23)/'Royal Spring - CRES'!$P$16</f>
        <v>-5.0378400000000001</v>
      </c>
      <c r="D23" s="286">
        <f>SUMIFS('Royal Spring - Input'!E:E,'Royal Spring - Input'!$Q:$Q,'Royal Spring - CRES'!$A23)/'Royal Spring - CRES'!$P$16</f>
        <v>-3.6699900000000003</v>
      </c>
      <c r="E23" s="287">
        <f>SUMIFS('Royal Spring - Input'!F:F,'Royal Spring - Input'!$Q:$Q,'Royal Spring - CRES'!$A23)/'Royal Spring - CRES'!$P$16</f>
        <v>-2.7343500000000001</v>
      </c>
      <c r="F23" s="286">
        <f>SUMIFS('Royal Spring - Input'!G:G,'Royal Spring - Input'!$Q:$Q,'Royal Spring - CRES'!$A23)/'Royal Spring - CRES'!$P$16</f>
        <v>-3.6033700000000004</v>
      </c>
      <c r="G23" s="287">
        <f>SUMIFS('Royal Spring - Input'!H:H,'Royal Spring - Input'!$Q:$Q,'Royal Spring - CRES'!$A23)/'Royal Spring - CRES'!$P$16</f>
        <v>-3.0695600000000005</v>
      </c>
      <c r="H23" s="286">
        <f>SUMIFS('Royal Spring - Input'!I:I,'Royal Spring - Input'!$Q:$Q,'Royal Spring - CRES'!$A23)/'Royal Spring - CRES'!$P$16</f>
        <v>-3.2475299999999998</v>
      </c>
      <c r="I23" s="287">
        <f>SUMIFS('Royal Spring - Input'!J:J,'Royal Spring - Input'!$Q:$Q,'Royal Spring - CRES'!$A23)/'Royal Spring - CRES'!$P$16</f>
        <v>-2.0635699999999999</v>
      </c>
      <c r="J23" s="286">
        <f>SUMIFS('Royal Spring - Input'!K:K,'Royal Spring - Input'!$Q:$Q,'Royal Spring - CRES'!$A23)/'Royal Spring - CRES'!$P$16</f>
        <v>-2.5298600000000002</v>
      </c>
      <c r="K23" s="287">
        <f>SUMIFS('Royal Spring - Input'!L:L,'Royal Spring - Input'!$Q:$Q,'Royal Spring - CRES'!$A23)/'Royal Spring - CRES'!$P$16</f>
        <v>-2.38164</v>
      </c>
      <c r="L23" s="286">
        <f>SUMIFS('Royal Spring - Input'!M:M,'Royal Spring - Input'!$Q:$Q,'Royal Spring - CRES'!$A23)/'Royal Spring - CRES'!$P$16</f>
        <v>-2.5710600000000001</v>
      </c>
      <c r="M23" s="287">
        <f>SUMIFS('Royal Spring - Input'!N:N,'Royal Spring - Input'!$Q:$Q,'Royal Spring - CRES'!$A23)/'Royal Spring - CRES'!$P$16</f>
        <v>-1.68299</v>
      </c>
      <c r="N23" s="271">
        <f t="shared" si="5"/>
        <v>-37.071190000000001</v>
      </c>
    </row>
    <row r="24" spans="1:14">
      <c r="A24" s="296" t="s">
        <v>52</v>
      </c>
      <c r="B24" s="286">
        <f>SUMIFS('Royal Spring - Input'!C:C,'Royal Spring - Input'!$Q:$Q,'Royal Spring - CRES'!$A24)/'Royal Spring - CRES'!$P$16</f>
        <v>-3.9273500000000001</v>
      </c>
      <c r="C24" s="287">
        <f>SUMIFS('Royal Spring - Input'!D:D,'Royal Spring - Input'!$Q:$Q,'Royal Spring - CRES'!$A24)/'Royal Spring - CRES'!$P$16</f>
        <v>-3.9273500000000001</v>
      </c>
      <c r="D24" s="286">
        <f>SUMIFS('Royal Spring - Input'!E:E,'Royal Spring - Input'!$Q:$Q,'Royal Spring - CRES'!$A24)/'Royal Spring - CRES'!$P$16</f>
        <v>-3.9273500000000001</v>
      </c>
      <c r="E24" s="287">
        <f>SUMIFS('Royal Spring - Input'!F:F,'Royal Spring - Input'!$Q:$Q,'Royal Spring - CRES'!$A24)/'Royal Spring - CRES'!$P$16</f>
        <v>-4.4189099999999994</v>
      </c>
      <c r="F24" s="286">
        <f>SUMIFS('Royal Spring - Input'!G:G,'Royal Spring - Input'!$Q:$Q,'Royal Spring - CRES'!$A24)/'Royal Spring - CRES'!$P$16</f>
        <v>-3.9273500000000001</v>
      </c>
      <c r="G24" s="287">
        <f>SUMIFS('Royal Spring - Input'!H:H,'Royal Spring - Input'!$Q:$Q,'Royal Spring - CRES'!$A24)/'Royal Spring - CRES'!$P$16</f>
        <v>-3.927</v>
      </c>
      <c r="H24" s="286">
        <f>SUMIFS('Royal Spring - Input'!I:I,'Royal Spring - Input'!$Q:$Q,'Royal Spring - CRES'!$A24)/'Royal Spring - CRES'!$P$16</f>
        <v>-3.9278499999999998</v>
      </c>
      <c r="I24" s="287">
        <f>SUMIFS('Royal Spring - Input'!J:J,'Royal Spring - Input'!$Q:$Q,'Royal Spring - CRES'!$A24)/'Royal Spring - CRES'!$P$16</f>
        <v>-3.9272</v>
      </c>
      <c r="J24" s="286">
        <f>SUMIFS('Royal Spring - Input'!K:K,'Royal Spring - Input'!$Q:$Q,'Royal Spring - CRES'!$A24)/'Royal Spring - CRES'!$P$16</f>
        <v>-4.3765900000000002</v>
      </c>
      <c r="K24" s="287">
        <f>SUMIFS('Royal Spring - Input'!L:L,'Royal Spring - Input'!$Q:$Q,'Royal Spring - CRES'!$A24)/'Royal Spring - CRES'!$P$16</f>
        <v>-3.9273500000000001</v>
      </c>
      <c r="L24" s="286">
        <f>SUMIFS('Royal Spring - Input'!M:M,'Royal Spring - Input'!$Q:$Q,'Royal Spring - CRES'!$A24)/'Royal Spring - CRES'!$P$16</f>
        <v>-3.9273500000000001</v>
      </c>
      <c r="M24" s="287">
        <f>SUMIFS('Royal Spring - Input'!N:N,'Royal Spring - Input'!$Q:$Q,'Royal Spring - CRES'!$A24)/'Royal Spring - CRES'!$P$16</f>
        <v>-3.9273500000000001</v>
      </c>
      <c r="N24" s="271">
        <f t="shared" si="5"/>
        <v>-48.068999999999988</v>
      </c>
    </row>
    <row r="25" spans="1:14">
      <c r="A25" s="296" t="s">
        <v>57</v>
      </c>
      <c r="B25" s="286">
        <f>SUMIFS('Royal Spring - Input'!C:C,'Royal Spring - Input'!$Q:$Q,'Royal Spring - CRES'!$A25)/'Royal Spring - CRES'!$P$16</f>
        <v>-0.63046999999999997</v>
      </c>
      <c r="C25" s="287">
        <f>SUMIFS('Royal Spring - Input'!D:D,'Royal Spring - Input'!$Q:$Q,'Royal Spring - CRES'!$A25)/'Royal Spring - CRES'!$P$16</f>
        <v>-0.48980000000000001</v>
      </c>
      <c r="D25" s="286">
        <f>SUMIFS('Royal Spring - Input'!E:E,'Royal Spring - Input'!$Q:$Q,'Royal Spring - CRES'!$A25)/'Royal Spring - CRES'!$P$16</f>
        <v>-0.77113999999999994</v>
      </c>
      <c r="E25" s="287">
        <f>SUMIFS('Royal Spring - Input'!F:F,'Royal Spring - Input'!$Q:$Q,'Royal Spring - CRES'!$A25)/'Royal Spring - CRES'!$P$16</f>
        <v>-0.14066999999999999</v>
      </c>
      <c r="F25" s="286">
        <f>SUMIFS('Royal Spring - Input'!G:G,'Royal Spring - Input'!$Q:$Q,'Royal Spring - CRES'!$A25)/'Royal Spring - CRES'!$P$16</f>
        <v>-0.45267000000000002</v>
      </c>
      <c r="G25" s="287">
        <f>SUMIFS('Royal Spring - Input'!H:H,'Royal Spring - Input'!$Q:$Q,'Royal Spring - CRES'!$A25)/'Royal Spring - CRES'!$P$16</f>
        <v>-0.14099999999999999</v>
      </c>
      <c r="H25" s="286">
        <f>SUMIFS('Royal Spring - Input'!I:I,'Royal Spring - Input'!$Q:$Q,'Royal Spring - CRES'!$A25)/'Royal Spring - CRES'!$P$16</f>
        <v>-0.63100000000000001</v>
      </c>
      <c r="I25" s="287">
        <f>SUMIFS('Royal Spring - Input'!J:J,'Royal Spring - Input'!$Q:$Q,'Royal Spring - CRES'!$A25)/'Royal Spring - CRES'!$P$16</f>
        <v>-0.63100000000000001</v>
      </c>
      <c r="J25" s="286">
        <f>SUMIFS('Royal Spring - Input'!K:K,'Royal Spring - Input'!$Q:$Q,'Royal Spring - CRES'!$A25)/'Royal Spring - CRES'!$P$16</f>
        <v>-0.18043999999999999</v>
      </c>
      <c r="K25" s="287">
        <f>SUMIFS('Royal Spring - Input'!L:L,'Royal Spring - Input'!$Q:$Q,'Royal Spring - CRES'!$A25)/'Royal Spring - CRES'!$P$16</f>
        <v>-0.63066999999999995</v>
      </c>
      <c r="L25" s="286">
        <f>SUMIFS('Royal Spring - Input'!M:M,'Royal Spring - Input'!$Q:$Q,'Royal Spring - CRES'!$A25)/'Royal Spring - CRES'!$P$16</f>
        <v>-1.0715999999999999</v>
      </c>
      <c r="M25" s="287">
        <f>SUMIFS('Royal Spring - Input'!N:N,'Royal Spring - Input'!$Q:$Q,'Royal Spring - CRES'!$A25)/'Royal Spring - CRES'!$P$16</f>
        <v>-1.0900000000000001</v>
      </c>
      <c r="N25" s="271">
        <f t="shared" si="5"/>
        <v>-6.8604600000000007</v>
      </c>
    </row>
    <row r="26" spans="1:14">
      <c r="A26" s="296" t="s">
        <v>55</v>
      </c>
      <c r="B26" s="286">
        <f>SUMIFS('Royal Spring - Input'!C:C,'Royal Spring - Input'!$Q:$Q,'Royal Spring - CRES'!$A26)/'Royal Spring - CRES'!$P$16</f>
        <v>-22.246580000000002</v>
      </c>
      <c r="C26" s="287">
        <f>SUMIFS('Royal Spring - Input'!D:D,'Royal Spring - Input'!$Q:$Q,'Royal Spring - CRES'!$A26)/'Royal Spring - CRES'!$P$16</f>
        <v>-17.790560000000003</v>
      </c>
      <c r="D26" s="286">
        <f>SUMIFS('Royal Spring - Input'!E:E,'Royal Spring - Input'!$Q:$Q,'Royal Spring - CRES'!$A26)/'Royal Spring - CRES'!$P$16</f>
        <v>-13.250260000000003</v>
      </c>
      <c r="E26" s="287">
        <f>SUMIFS('Royal Spring - Input'!F:F,'Royal Spring - Input'!$Q:$Q,'Royal Spring - CRES'!$A26)/'Royal Spring - CRES'!$P$16</f>
        <v>-12.298770000000001</v>
      </c>
      <c r="F26" s="286">
        <f>SUMIFS('Royal Spring - Input'!G:G,'Royal Spring - Input'!$Q:$Q,'Royal Spring - CRES'!$A26)/'Royal Spring - CRES'!$P$16</f>
        <v>-22.963480000000004</v>
      </c>
      <c r="G26" s="287">
        <f>SUMIFS('Royal Spring - Input'!H:H,'Royal Spring - Input'!$Q:$Q,'Royal Spring - CRES'!$A26)/'Royal Spring - CRES'!$P$16</f>
        <v>-14.60702</v>
      </c>
      <c r="H26" s="286">
        <f>SUMIFS('Royal Spring - Input'!I:I,'Royal Spring - Input'!$Q:$Q,'Royal Spring - CRES'!$A26)/'Royal Spring - CRES'!$P$16</f>
        <v>-11.771739999999999</v>
      </c>
      <c r="I26" s="287">
        <f>SUMIFS('Royal Spring - Input'!J:J,'Royal Spring - Input'!$Q:$Q,'Royal Spring - CRES'!$A26)/'Royal Spring - CRES'!$P$16</f>
        <v>-16.972830000000002</v>
      </c>
      <c r="J26" s="286">
        <f>SUMIFS('Royal Spring - Input'!K:K,'Royal Spring - Input'!$Q:$Q,'Royal Spring - CRES'!$A26)/'Royal Spring - CRES'!$P$16</f>
        <v>-16.827779999999997</v>
      </c>
      <c r="K26" s="287">
        <f>SUMIFS('Royal Spring - Input'!L:L,'Royal Spring - Input'!$Q:$Q,'Royal Spring - CRES'!$A26)/'Royal Spring - CRES'!$P$16</f>
        <v>-14.787130000000001</v>
      </c>
      <c r="L26" s="286">
        <f>SUMIFS('Royal Spring - Input'!M:M,'Royal Spring - Input'!$Q:$Q,'Royal Spring - CRES'!$A26)/'Royal Spring - CRES'!$P$16</f>
        <v>-18.792660000000001</v>
      </c>
      <c r="M26" s="287">
        <f>SUMIFS('Royal Spring - Input'!N:N,'Royal Spring - Input'!$Q:$Q,'Royal Spring - CRES'!$A26)/'Royal Spring - CRES'!$P$16</f>
        <v>-17.180289999999999</v>
      </c>
      <c r="N26" s="271">
        <f t="shared" si="5"/>
        <v>-199.48910000000001</v>
      </c>
    </row>
    <row r="27" spans="1:14">
      <c r="A27" s="296" t="s">
        <v>54</v>
      </c>
      <c r="B27" s="286">
        <f>SUMIFS('Royal Spring - Input'!C:C,'Royal Spring - Input'!$Q:$Q,'Royal Spring - CRES'!$A27)/'Royal Spring - CRES'!$P$16</f>
        <v>0</v>
      </c>
      <c r="C27" s="287">
        <f>SUMIFS('Royal Spring - Input'!D:D,'Royal Spring - Input'!$Q:$Q,'Royal Spring - CRES'!$A27)/'Royal Spring - CRES'!$P$16</f>
        <v>0</v>
      </c>
      <c r="D27" s="286">
        <f>SUMIFS('Royal Spring - Input'!E:E,'Royal Spring - Input'!$Q:$Q,'Royal Spring - CRES'!$A27)/'Royal Spring - CRES'!$P$16</f>
        <v>0</v>
      </c>
      <c r="E27" s="287">
        <f>SUMIFS('Royal Spring - Input'!F:F,'Royal Spring - Input'!$Q:$Q,'Royal Spring - CRES'!$A27)/'Royal Spring - CRES'!$P$16</f>
        <v>0</v>
      </c>
      <c r="F27" s="286">
        <f>SUMIFS('Royal Spring - Input'!G:G,'Royal Spring - Input'!$Q:$Q,'Royal Spring - CRES'!$A27)/'Royal Spring - CRES'!$P$16</f>
        <v>0</v>
      </c>
      <c r="G27" s="287">
        <f>SUMIFS('Royal Spring - Input'!H:H,'Royal Spring - Input'!$Q:$Q,'Royal Spring - CRES'!$A27)/'Royal Spring - CRES'!$P$16</f>
        <v>0</v>
      </c>
      <c r="H27" s="286">
        <f>SUMIFS('Royal Spring - Input'!I:I,'Royal Spring - Input'!$Q:$Q,'Royal Spring - CRES'!$A27)/'Royal Spring - CRES'!$P$16</f>
        <v>0</v>
      </c>
      <c r="I27" s="287">
        <f>SUMIFS('Royal Spring - Input'!J:J,'Royal Spring - Input'!$Q:$Q,'Royal Spring - CRES'!$A27)/'Royal Spring - CRES'!$P$16</f>
        <v>0</v>
      </c>
      <c r="J27" s="286">
        <f>SUMIFS('Royal Spring - Input'!K:K,'Royal Spring - Input'!$Q:$Q,'Royal Spring - CRES'!$A27)/'Royal Spring - CRES'!$P$16</f>
        <v>0</v>
      </c>
      <c r="K27" s="287">
        <f>SUMIFS('Royal Spring - Input'!L:L,'Royal Spring - Input'!$Q:$Q,'Royal Spring - CRES'!$A27)/'Royal Spring - CRES'!$P$16</f>
        <v>0</v>
      </c>
      <c r="L27" s="286">
        <f>SUMIFS('Royal Spring - Input'!M:M,'Royal Spring - Input'!$Q:$Q,'Royal Spring - CRES'!$A27)/'Royal Spring - CRES'!$P$16</f>
        <v>0</v>
      </c>
      <c r="M27" s="287">
        <f>SUMIFS('Royal Spring - Input'!N:N,'Royal Spring - Input'!$Q:$Q,'Royal Spring - CRES'!$A27)/'Royal Spring - CRES'!$P$16</f>
        <v>0</v>
      </c>
      <c r="N27" s="271">
        <f t="shared" si="5"/>
        <v>0</v>
      </c>
    </row>
    <row r="28" spans="1:14">
      <c r="A28" s="296" t="s">
        <v>59</v>
      </c>
      <c r="B28" s="286">
        <f>SUMIFS('Royal Spring - Input'!C:C,'Royal Spring - Input'!$Q:$Q,'Royal Spring - CRES'!$A28)/'Royal Spring - CRES'!$P$16</f>
        <v>-28.889920000000004</v>
      </c>
      <c r="C28" s="287">
        <f>SUMIFS('Royal Spring - Input'!D:D,'Royal Spring - Input'!$Q:$Q,'Royal Spring - CRES'!$A28)/'Royal Spring - CRES'!$P$16</f>
        <v>-30.256940000000004</v>
      </c>
      <c r="D28" s="286">
        <f>SUMIFS('Royal Spring - Input'!E:E,'Royal Spring - Input'!$Q:$Q,'Royal Spring - CRES'!$A28)/'Royal Spring - CRES'!$P$16</f>
        <v>-32.358519999999999</v>
      </c>
      <c r="E28" s="287">
        <f>SUMIFS('Royal Spring - Input'!F:F,'Royal Spring - Input'!$Q:$Q,'Royal Spring - CRES'!$A28)/'Royal Spring - CRES'!$P$16</f>
        <v>-30.360379999999999</v>
      </c>
      <c r="F28" s="286">
        <f>SUMIFS('Royal Spring - Input'!G:G,'Royal Spring - Input'!$Q:$Q,'Royal Spring - CRES'!$A28)/'Royal Spring - CRES'!$P$16</f>
        <v>-27.675930000000001</v>
      </c>
      <c r="G28" s="287">
        <f>SUMIFS('Royal Spring - Input'!H:H,'Royal Spring - Input'!$Q:$Q,'Royal Spring - CRES'!$A28)/'Royal Spring - CRES'!$P$16</f>
        <v>-29.619059999999998</v>
      </c>
      <c r="H28" s="286">
        <f>SUMIFS('Royal Spring - Input'!I:I,'Royal Spring - Input'!$Q:$Q,'Royal Spring - CRES'!$A28)/'Royal Spring - CRES'!$P$16</f>
        <v>-28.084119999999999</v>
      </c>
      <c r="I28" s="287">
        <f>SUMIFS('Royal Spring - Input'!J:J,'Royal Spring - Input'!$Q:$Q,'Royal Spring - CRES'!$A28)/'Royal Spring - CRES'!$P$16</f>
        <v>-29.159510000000001</v>
      </c>
      <c r="J28" s="286">
        <f>SUMIFS('Royal Spring - Input'!K:K,'Royal Spring - Input'!$Q:$Q,'Royal Spring - CRES'!$A28)/'Royal Spring - CRES'!$P$16</f>
        <v>-28.171649999999996</v>
      </c>
      <c r="K28" s="287">
        <f>SUMIFS('Royal Spring - Input'!L:L,'Royal Spring - Input'!$Q:$Q,'Royal Spring - CRES'!$A28)/'Royal Spring - CRES'!$P$16</f>
        <v>-28.180730000000004</v>
      </c>
      <c r="L28" s="286">
        <f>SUMIFS('Royal Spring - Input'!M:M,'Royal Spring - Input'!$Q:$Q,'Royal Spring - CRES'!$A28)/'Royal Spring - CRES'!$P$16</f>
        <v>-31.240380000000002</v>
      </c>
      <c r="M28" s="287">
        <f>SUMIFS('Royal Spring - Input'!N:N,'Royal Spring - Input'!$Q:$Q,'Royal Spring - CRES'!$A28)/'Royal Spring - CRES'!$P$16</f>
        <v>-29.749530000000004</v>
      </c>
      <c r="N28" s="271">
        <f t="shared" si="5"/>
        <v>-353.74666999999999</v>
      </c>
    </row>
    <row r="29" spans="1:14">
      <c r="A29" s="296" t="s">
        <v>61</v>
      </c>
      <c r="B29" s="286">
        <f>SUMIFS('Royal Spring - Input'!C:C,'Royal Spring - Input'!$Q:$Q,'Royal Spring - CRES'!$A29)/'Royal Spring - CRES'!$P$16</f>
        <v>-7.7156599999999997</v>
      </c>
      <c r="C29" s="287">
        <f>SUMIFS('Royal Spring - Input'!D:D,'Royal Spring - Input'!$Q:$Q,'Royal Spring - CRES'!$A29)/'Royal Spring - CRES'!$P$16</f>
        <v>-9.120239999999999</v>
      </c>
      <c r="D29" s="286">
        <f>SUMIFS('Royal Spring - Input'!E:E,'Royal Spring - Input'!$Q:$Q,'Royal Spring - CRES'!$A29)/'Royal Spring - CRES'!$P$16</f>
        <v>-9.3484200000000008</v>
      </c>
      <c r="E29" s="287">
        <f>SUMIFS('Royal Spring - Input'!F:F,'Royal Spring - Input'!$Q:$Q,'Royal Spring - CRES'!$A29)/'Royal Spring - CRES'!$P$16</f>
        <v>-8.1754300000000004</v>
      </c>
      <c r="F29" s="286">
        <f>SUMIFS('Royal Spring - Input'!G:G,'Royal Spring - Input'!$Q:$Q,'Royal Spring - CRES'!$A29)/'Royal Spring - CRES'!$P$16</f>
        <v>-7.2930100000000007</v>
      </c>
      <c r="G29" s="287">
        <f>SUMIFS('Royal Spring - Input'!H:H,'Royal Spring - Input'!$Q:$Q,'Royal Spring - CRES'!$A29)/'Royal Spring - CRES'!$P$16</f>
        <v>-6.9267800000000008</v>
      </c>
      <c r="H29" s="286">
        <f>SUMIFS('Royal Spring - Input'!I:I,'Royal Spring - Input'!$Q:$Q,'Royal Spring - CRES'!$A29)/'Royal Spring - CRES'!$P$16</f>
        <v>-8.6732399999999998</v>
      </c>
      <c r="I29" s="287">
        <f>SUMIFS('Royal Spring - Input'!J:J,'Royal Spring - Input'!$Q:$Q,'Royal Spring - CRES'!$A29)/'Royal Spring - CRES'!$P$16</f>
        <v>-7.20641</v>
      </c>
      <c r="J29" s="286">
        <f>SUMIFS('Royal Spring - Input'!K:K,'Royal Spring - Input'!$Q:$Q,'Royal Spring - CRES'!$A29)/'Royal Spring - CRES'!$P$16</f>
        <v>-9.7019799999999989</v>
      </c>
      <c r="K29" s="287">
        <f>SUMIFS('Royal Spring - Input'!L:L,'Royal Spring - Input'!$Q:$Q,'Royal Spring - CRES'!$A29)/'Royal Spring - CRES'!$P$16</f>
        <v>-8.8889200000000006</v>
      </c>
      <c r="L29" s="286">
        <f>SUMIFS('Royal Spring - Input'!M:M,'Royal Spring - Input'!$Q:$Q,'Royal Spring - CRES'!$A29)/'Royal Spring - CRES'!$P$16</f>
        <v>-9.9554399999999994</v>
      </c>
      <c r="M29" s="287">
        <f>SUMIFS('Royal Spring - Input'!N:N,'Royal Spring - Input'!$Q:$Q,'Royal Spring - CRES'!$A29)/'Royal Spring - CRES'!$P$16</f>
        <v>-7.3833199999999994</v>
      </c>
      <c r="N29" s="271">
        <f t="shared" si="5"/>
        <v>-100.38884999999999</v>
      </c>
    </row>
    <row r="30" spans="1:14">
      <c r="A30" s="296" t="s">
        <v>83</v>
      </c>
      <c r="B30" s="286">
        <f>SUMIFS('Royal Spring - Input'!C:C,'Royal Spring - Input'!$Q:$Q,'Royal Spring - CRES'!$A30)/'Royal Spring - CRES'!$P$16</f>
        <v>0</v>
      </c>
      <c r="C30" s="287">
        <f>SUMIFS('Royal Spring - Input'!D:D,'Royal Spring - Input'!$Q:$Q,'Royal Spring - CRES'!$A30)/'Royal Spring - CRES'!$P$16</f>
        <v>0</v>
      </c>
      <c r="D30" s="286">
        <f>SUMIFS('Royal Spring - Input'!E:E,'Royal Spring - Input'!$Q:$Q,'Royal Spring - CRES'!$A30)/'Royal Spring - CRES'!$P$16</f>
        <v>0</v>
      </c>
      <c r="E30" s="287">
        <f>SUMIFS('Royal Spring - Input'!F:F,'Royal Spring - Input'!$Q:$Q,'Royal Spring - CRES'!$A30)/'Royal Spring - CRES'!$P$16</f>
        <v>0</v>
      </c>
      <c r="F30" s="286">
        <f>SUMIFS('Royal Spring - Input'!G:G,'Royal Spring - Input'!$Q:$Q,'Royal Spring - CRES'!$A30)/'Royal Spring - CRES'!$P$16</f>
        <v>0</v>
      </c>
      <c r="G30" s="287">
        <f>SUMIFS('Royal Spring - Input'!H:H,'Royal Spring - Input'!$Q:$Q,'Royal Spring - CRES'!$A30)/'Royal Spring - CRES'!$P$16</f>
        <v>0</v>
      </c>
      <c r="H30" s="286">
        <f>SUMIFS('Royal Spring - Input'!I:I,'Royal Spring - Input'!$Q:$Q,'Royal Spring - CRES'!$A30)/'Royal Spring - CRES'!$P$16</f>
        <v>0</v>
      </c>
      <c r="I30" s="287">
        <f>SUMIFS('Royal Spring - Input'!J:J,'Royal Spring - Input'!$Q:$Q,'Royal Spring - CRES'!$A30)/'Royal Spring - CRES'!$P$16</f>
        <v>0</v>
      </c>
      <c r="J30" s="286">
        <f>SUMIFS('Royal Spring - Input'!K:K,'Royal Spring - Input'!$Q:$Q,'Royal Spring - CRES'!$A30)/'Royal Spring - CRES'!$P$16</f>
        <v>0</v>
      </c>
      <c r="K30" s="287">
        <f>SUMIFS('Royal Spring - Input'!L:L,'Royal Spring - Input'!$Q:$Q,'Royal Spring - CRES'!$A30)/'Royal Spring - CRES'!$P$16</f>
        <v>0</v>
      </c>
      <c r="L30" s="286">
        <f>SUMIFS('Royal Spring - Input'!M:M,'Royal Spring - Input'!$Q:$Q,'Royal Spring - CRES'!$A30)/'Royal Spring - CRES'!$P$16</f>
        <v>0</v>
      </c>
      <c r="M30" s="287">
        <f>SUMIFS('Royal Spring - Input'!N:N,'Royal Spring - Input'!$Q:$Q,'Royal Spring - CRES'!$A30)/'Royal Spring - CRES'!$P$16</f>
        <v>0</v>
      </c>
      <c r="N30" s="271">
        <f t="shared" si="5"/>
        <v>0</v>
      </c>
    </row>
    <row r="31" spans="1:14" ht="15" thickBot="1">
      <c r="A31" s="3" t="s">
        <v>84</v>
      </c>
      <c r="B31" s="82">
        <f>SUMIFS('Royal Spring - Input'!C:C,'Royal Spring - Input'!$Q:$Q,'Royal Spring - CRES'!$A31)/'Royal Spring - CRES'!$P$16</f>
        <v>0</v>
      </c>
      <c r="C31" s="83">
        <f>SUMIFS('Royal Spring - Input'!D:D,'Royal Spring - Input'!$Q:$Q,'Royal Spring - CRES'!$A31)/'Royal Spring - CRES'!$P$16</f>
        <v>0</v>
      </c>
      <c r="D31" s="82">
        <f>SUMIFS('Royal Spring - Input'!E:E,'Royal Spring - Input'!$Q:$Q,'Royal Spring - CRES'!$A31)/'Royal Spring - CRES'!$P$16</f>
        <v>0</v>
      </c>
      <c r="E31" s="83">
        <f>SUMIFS('Royal Spring - Input'!F:F,'Royal Spring - Input'!$Q:$Q,'Royal Spring - CRES'!$A31)/'Royal Spring - CRES'!$P$16</f>
        <v>0</v>
      </c>
      <c r="F31" s="82">
        <f>SUMIFS('Royal Spring - Input'!G:G,'Royal Spring - Input'!$Q:$Q,'Royal Spring - CRES'!$A31)/'Royal Spring - CRES'!$P$16</f>
        <v>0</v>
      </c>
      <c r="G31" s="83">
        <f>SUMIFS('Royal Spring - Input'!H:H,'Royal Spring - Input'!$Q:$Q,'Royal Spring - CRES'!$A31)/'Royal Spring - CRES'!$P$16</f>
        <v>0</v>
      </c>
      <c r="H31" s="82">
        <f>SUMIFS('Royal Spring - Input'!I:I,'Royal Spring - Input'!$Q:$Q,'Royal Spring - CRES'!$A31)/'Royal Spring - CRES'!$P$16</f>
        <v>0</v>
      </c>
      <c r="I31" s="83">
        <f>SUMIFS('Royal Spring - Input'!J:J,'Royal Spring - Input'!$Q:$Q,'Royal Spring - CRES'!$A31)/'Royal Spring - CRES'!$P$16</f>
        <v>0</v>
      </c>
      <c r="J31" s="82">
        <f>SUMIFS('Royal Spring - Input'!K:K,'Royal Spring - Input'!$Q:$Q,'Royal Spring - CRES'!$A31)/'Royal Spring - CRES'!$P$16</f>
        <v>0</v>
      </c>
      <c r="K31" s="83">
        <f>SUMIFS('Royal Spring - Input'!L:L,'Royal Spring - Input'!$Q:$Q,'Royal Spring - CRES'!$A31)/'Royal Spring - CRES'!$P$16</f>
        <v>0</v>
      </c>
      <c r="L31" s="82">
        <f>SUMIFS('Royal Spring - Input'!M:M,'Royal Spring - Input'!$Q:$Q,'Royal Spring - CRES'!$A31)/'Royal Spring - CRES'!$P$16</f>
        <v>0</v>
      </c>
      <c r="M31" s="83">
        <f>SUMIFS('Royal Spring - Input'!N:N,'Royal Spring - Input'!$Q:$Q,'Royal Spring - CRES'!$A31)/'Royal Spring - CRES'!$P$16</f>
        <v>0</v>
      </c>
      <c r="N31" s="272">
        <f t="shared" si="5"/>
        <v>0</v>
      </c>
    </row>
    <row r="32" spans="1:14" ht="15.5" thickTop="1" thickBot="1">
      <c r="A32" s="84" t="s">
        <v>85</v>
      </c>
      <c r="B32" s="52">
        <f>SUM(B17:B31)</f>
        <v>-224.85491000000002</v>
      </c>
      <c r="C32" s="53">
        <f t="shared" ref="C32:M32" si="6">SUM(C17:C31)</f>
        <v>-275.65170999999998</v>
      </c>
      <c r="D32" s="52">
        <f t="shared" si="6"/>
        <v>-257.05364000000003</v>
      </c>
      <c r="E32" s="53">
        <f t="shared" si="6"/>
        <v>-248.09304000000003</v>
      </c>
      <c r="F32" s="52">
        <f t="shared" si="6"/>
        <v>-239.62306000000001</v>
      </c>
      <c r="G32" s="53">
        <f t="shared" si="6"/>
        <v>-210.23333999999997</v>
      </c>
      <c r="H32" s="52">
        <f t="shared" si="6"/>
        <v>-259.90325000000001</v>
      </c>
      <c r="I32" s="53">
        <f t="shared" si="6"/>
        <v>-259.5779</v>
      </c>
      <c r="J32" s="52">
        <f t="shared" si="6"/>
        <v>-262.46931999999998</v>
      </c>
      <c r="K32" s="89">
        <f t="shared" si="6"/>
        <v>-265.80369999999999</v>
      </c>
      <c r="L32" s="90">
        <f t="shared" si="6"/>
        <v>-262.13519999999994</v>
      </c>
      <c r="M32" s="89">
        <f t="shared" si="6"/>
        <v>-212.88767999999996</v>
      </c>
      <c r="N32" s="85">
        <f t="shared" si="5"/>
        <v>-2978.2867499999993</v>
      </c>
    </row>
    <row r="34" spans="1:14" ht="15" thickBot="1">
      <c r="A34" s="55"/>
      <c r="B34" s="78" t="str">
        <f>B16</f>
        <v>Jul 2023</v>
      </c>
      <c r="C34" s="79" t="str">
        <f t="shared" ref="C34:M34" si="7">C16</f>
        <v>Aug 2023</v>
      </c>
      <c r="D34" s="78" t="str">
        <f t="shared" si="7"/>
        <v>Sep 2023</v>
      </c>
      <c r="E34" s="79" t="str">
        <f t="shared" si="7"/>
        <v>Oct 2023</v>
      </c>
      <c r="F34" s="78" t="str">
        <f t="shared" si="7"/>
        <v>Nov 2023</v>
      </c>
      <c r="G34" s="79" t="str">
        <f t="shared" si="7"/>
        <v>Dec 2023</v>
      </c>
      <c r="H34" s="78" t="str">
        <f t="shared" si="7"/>
        <v>Jan 2024</v>
      </c>
      <c r="I34" s="79" t="str">
        <f t="shared" si="7"/>
        <v>Feb 2024</v>
      </c>
      <c r="J34" s="78" t="str">
        <f t="shared" si="7"/>
        <v>Mar 2024</v>
      </c>
      <c r="K34" s="79" t="str">
        <f t="shared" si="7"/>
        <v>Apr 2024</v>
      </c>
      <c r="L34" s="78" t="str">
        <f t="shared" si="7"/>
        <v>May 2024</v>
      </c>
      <c r="M34" s="79" t="str">
        <f t="shared" si="7"/>
        <v>Jun 2024</v>
      </c>
      <c r="N34" s="80" t="s">
        <v>76</v>
      </c>
    </row>
    <row r="35" spans="1:14" ht="15.5" thickTop="1" thickBot="1">
      <c r="A35" s="84" t="s">
        <v>86</v>
      </c>
      <c r="B35" s="52">
        <f>SUM(B32,B14)</f>
        <v>258.51058</v>
      </c>
      <c r="C35" s="53">
        <f t="shared" ref="C35:L35" si="8">SUM(C32,C14)</f>
        <v>207.8885800000001</v>
      </c>
      <c r="D35" s="52">
        <f t="shared" si="8"/>
        <v>241.61801999999994</v>
      </c>
      <c r="E35" s="53">
        <f t="shared" si="8"/>
        <v>242.64107999999993</v>
      </c>
      <c r="F35" s="52">
        <f t="shared" si="8"/>
        <v>234.44275999999991</v>
      </c>
      <c r="G35" s="53">
        <f t="shared" si="8"/>
        <v>245.54812000000001</v>
      </c>
      <c r="H35" s="52">
        <f t="shared" si="8"/>
        <v>208.5154</v>
      </c>
      <c r="I35" s="53">
        <f t="shared" si="8"/>
        <v>221.30041999999997</v>
      </c>
      <c r="J35" s="52">
        <f t="shared" si="8"/>
        <v>227.26384000000002</v>
      </c>
      <c r="K35" s="53">
        <f t="shared" si="8"/>
        <v>243.94356999999991</v>
      </c>
      <c r="L35" s="52">
        <f t="shared" si="8"/>
        <v>226.50823000000008</v>
      </c>
      <c r="M35" s="53">
        <f>SUM(M32,M14)</f>
        <v>284.94116000000008</v>
      </c>
      <c r="N35" s="85">
        <f t="shared" ref="N35" si="9">SUM(N32,N14)</f>
        <v>2843.1217600000009</v>
      </c>
    </row>
    <row r="36" spans="1:14" ht="15" thickTop="1">
      <c r="A36" s="55"/>
      <c r="B36" s="7" t="str">
        <f>IF((B35*$P$1)='Royal Spring - Input'!C135,"","ERROR")</f>
        <v/>
      </c>
      <c r="C36" s="8" t="str">
        <f>IF((C35*$P$1)='Royal Spring - Input'!D135,"","ERROR")</f>
        <v/>
      </c>
      <c r="D36" s="7" t="str">
        <f>IF((D35*$P$1)='Royal Spring - Input'!E135,"","ERROR")</f>
        <v/>
      </c>
      <c r="E36" s="8" t="str">
        <f>IF((E35*$P$1)='Royal Spring - Input'!F135,"","ERROR")</f>
        <v/>
      </c>
      <c r="F36" s="7" t="str">
        <f>IF((F35*$P$1)='Royal Spring - Input'!G135,"","ERROR")</f>
        <v/>
      </c>
      <c r="G36" s="8" t="str">
        <f>IF((G35*$P$1)='Royal Spring - Input'!H135,"","ERROR")</f>
        <v/>
      </c>
      <c r="H36" s="7" t="str">
        <f>IF((H35*$P$1)='Royal Spring - Input'!I135,"","ERROR")</f>
        <v/>
      </c>
      <c r="I36" s="8" t="str">
        <f>IF((I35*$P$1)='Royal Spring - Input'!J135,"","ERROR")</f>
        <v/>
      </c>
      <c r="J36" s="7" t="str">
        <f>IF((J35*$P$1)='Royal Spring - Input'!K135,"","ERROR")</f>
        <v/>
      </c>
      <c r="K36" s="8" t="str">
        <f>IF((K35*$P$1)='Royal Spring - Input'!L135,"","ERROR")</f>
        <v/>
      </c>
      <c r="L36" s="7" t="str">
        <f>IF((L35*$P$1)='Royal Spring - Input'!M135,"","ERROR")</f>
        <v/>
      </c>
      <c r="M36" s="8" t="str">
        <f>IF((M35*$P$1)='Royal Spring - Input'!N135,"","ERROR")</f>
        <v/>
      </c>
      <c r="N36" s="9"/>
    </row>
    <row r="37" spans="1:14" ht="15" thickBot="1">
      <c r="A37" s="55"/>
      <c r="B37" s="78" t="str">
        <f>B34</f>
        <v>Jul 2023</v>
      </c>
      <c r="C37" s="79" t="str">
        <f t="shared" ref="C37:M37" si="10">C34</f>
        <v>Aug 2023</v>
      </c>
      <c r="D37" s="78" t="str">
        <f t="shared" si="10"/>
        <v>Sep 2023</v>
      </c>
      <c r="E37" s="79" t="str">
        <f t="shared" si="10"/>
        <v>Oct 2023</v>
      </c>
      <c r="F37" s="78" t="str">
        <f t="shared" si="10"/>
        <v>Nov 2023</v>
      </c>
      <c r="G37" s="79" t="str">
        <f t="shared" si="10"/>
        <v>Dec 2023</v>
      </c>
      <c r="H37" s="78" t="str">
        <f t="shared" si="10"/>
        <v>Jan 2024</v>
      </c>
      <c r="I37" s="79" t="str">
        <f t="shared" si="10"/>
        <v>Feb 2024</v>
      </c>
      <c r="J37" s="78" t="str">
        <f t="shared" si="10"/>
        <v>Mar 2024</v>
      </c>
      <c r="K37" s="79" t="str">
        <f t="shared" si="10"/>
        <v>Apr 2024</v>
      </c>
      <c r="L37" s="78" t="str">
        <f t="shared" si="10"/>
        <v>May 2024</v>
      </c>
      <c r="M37" s="79" t="str">
        <f t="shared" si="10"/>
        <v>Jun 2024</v>
      </c>
      <c r="N37" s="80" t="s">
        <v>76</v>
      </c>
    </row>
    <row r="38" spans="1:14">
      <c r="A38" s="296" t="s">
        <v>71</v>
      </c>
      <c r="B38" s="286">
        <f>SUMIFS('Royal Spring - Input'!C:C,'Royal Spring - Input'!$Q:$Q,'Royal Spring - CRES'!$A38)/'Royal Spring - CRES'!$P$16</f>
        <v>6.7772300000000003</v>
      </c>
      <c r="C38" s="287">
        <f>SUMIFS('Royal Spring - Input'!D:D,'Royal Spring - Input'!$Q:$Q,'Royal Spring - CRES'!$A38)/'Royal Spring - CRES'!$P$16</f>
        <v>9.3236000000000008</v>
      </c>
      <c r="D38" s="286">
        <f>SUMIFS('Royal Spring - Input'!E:E,'Royal Spring - Input'!$Q:$Q,'Royal Spring - CRES'!$A38)/'Royal Spring - CRES'!$P$16</f>
        <v>23.983889999999999</v>
      </c>
      <c r="E38" s="287">
        <f>SUMIFS('Royal Spring - Input'!F:F,'Royal Spring - Input'!$Q:$Q,'Royal Spring - CRES'!$A38)/'Royal Spring - CRES'!$P$16</f>
        <v>24.411949999999997</v>
      </c>
      <c r="F38" s="286">
        <f>SUMIFS('Royal Spring - Input'!G:G,'Royal Spring - Input'!$Q:$Q,'Royal Spring - CRES'!$A38)/'Royal Spring - CRES'!$P$16</f>
        <v>10.363939999999999</v>
      </c>
      <c r="G38" s="287">
        <f>SUMIFS('Royal Spring - Input'!H:H,'Royal Spring - Input'!$Q:$Q,'Royal Spring - CRES'!$A38)/'Royal Spring - CRES'!$P$16</f>
        <v>2.6227300000000002</v>
      </c>
      <c r="H38" s="286">
        <f>SUMIFS('Royal Spring - Input'!I:I,'Royal Spring - Input'!$Q:$Q,'Royal Spring - CRES'!$A38)/'Royal Spring - CRES'!$P$16</f>
        <v>5.6165500000000002</v>
      </c>
      <c r="I38" s="287">
        <f>SUMIFS('Royal Spring - Input'!J:J,'Royal Spring - Input'!$Q:$Q,'Royal Spring - CRES'!$A38)/'Royal Spring - CRES'!$P$16</f>
        <v>4.7602900000000004</v>
      </c>
      <c r="J38" s="286">
        <f>SUMIFS('Royal Spring - Input'!K:K,'Royal Spring - Input'!$Q:$Q,'Royal Spring - CRES'!$A38)/'Royal Spring - CRES'!$P$16</f>
        <v>18.662230000000001</v>
      </c>
      <c r="K38" s="287">
        <f>SUMIFS('Royal Spring - Input'!L:L,'Royal Spring - Input'!$Q:$Q,'Royal Spring - CRES'!$A38)/'Royal Spring - CRES'!$P$16</f>
        <v>12.165299999999998</v>
      </c>
      <c r="L38" s="286">
        <f>SUMIFS('Royal Spring - Input'!M:M,'Royal Spring - Input'!$Q:$Q,'Royal Spring - CRES'!$A38)/'Royal Spring - CRES'!$P$16</f>
        <v>9.4481200000000012</v>
      </c>
      <c r="M38" s="287">
        <f>SUMIFS('Royal Spring - Input'!N:N,'Royal Spring - Input'!$Q:$Q,'Royal Spring - CRES'!$A38)/'Royal Spring - CRES'!$P$16</f>
        <v>6.6118900000000007</v>
      </c>
      <c r="N38" s="93">
        <f t="shared" ref="N38:N45" si="11">SUM(B38:M38)</f>
        <v>134.74771999999999</v>
      </c>
    </row>
    <row r="39" spans="1:14">
      <c r="A39" s="4" t="s">
        <v>87</v>
      </c>
      <c r="B39" s="286">
        <f>SUMIFS('Royal Spring - Input'!C:C,'Royal Spring - Input'!$Q:$Q,'Royal Spring - CRES'!$A39)/'Royal Spring - CRES'!$P$16</f>
        <v>0</v>
      </c>
      <c r="C39" s="287">
        <f>SUMIFS('Royal Spring - Input'!D:D,'Royal Spring - Input'!$Q:$Q,'Royal Spring - CRES'!$A39)/'Royal Spring - CRES'!$P$16</f>
        <v>0</v>
      </c>
      <c r="D39" s="286">
        <f>SUMIFS('Royal Spring - Input'!E:E,'Royal Spring - Input'!$Q:$Q,'Royal Spring - CRES'!$A39)/'Royal Spring - CRES'!$P$16</f>
        <v>0</v>
      </c>
      <c r="E39" s="287">
        <f>SUMIFS('Royal Spring - Input'!F:F,'Royal Spring - Input'!$Q:$Q,'Royal Spring - CRES'!$A39)/'Royal Spring - CRES'!$P$16</f>
        <v>0</v>
      </c>
      <c r="F39" s="286">
        <f>SUMIFS('Royal Spring - Input'!G:G,'Royal Spring - Input'!$Q:$Q,'Royal Spring - CRES'!$A39)/'Royal Spring - CRES'!$P$16</f>
        <v>0</v>
      </c>
      <c r="G39" s="287">
        <f>SUMIFS('Royal Spring - Input'!H:H,'Royal Spring - Input'!$Q:$Q,'Royal Spring - CRES'!$A39)/'Royal Spring - CRES'!$P$16</f>
        <v>0</v>
      </c>
      <c r="H39" s="286">
        <f>SUMIFS('Royal Spring - Input'!I:I,'Royal Spring - Input'!$Q:$Q,'Royal Spring - CRES'!$A39)/'Royal Spring - CRES'!$P$16</f>
        <v>0</v>
      </c>
      <c r="I39" s="287">
        <f>SUMIFS('Royal Spring - Input'!J:J,'Royal Spring - Input'!$Q:$Q,'Royal Spring - CRES'!$A39)/'Royal Spring - CRES'!$P$16</f>
        <v>0</v>
      </c>
      <c r="J39" s="286">
        <f>SUMIFS('Royal Spring - Input'!K:K,'Royal Spring - Input'!$Q:$Q,'Royal Spring - CRES'!$A39)/'Royal Spring - CRES'!$P$16</f>
        <v>0</v>
      </c>
      <c r="K39" s="287">
        <f>SUMIFS('Royal Spring - Input'!L:L,'Royal Spring - Input'!$Q:$Q,'Royal Spring - CRES'!$A39)/'Royal Spring - CRES'!$P$16</f>
        <v>0</v>
      </c>
      <c r="L39" s="286">
        <f>SUMIFS('Royal Spring - Input'!M:M,'Royal Spring - Input'!$Q:$Q,'Royal Spring - CRES'!$A39)/'Royal Spring - CRES'!$P$16</f>
        <v>0</v>
      </c>
      <c r="M39" s="287">
        <f>SUMIFS('Royal Spring - Input'!N:N,'Royal Spring - Input'!$Q:$Q,'Royal Spring - CRES'!$A39)/'Royal Spring - CRES'!$P$16</f>
        <v>0</v>
      </c>
      <c r="N39" s="273">
        <f t="shared" si="11"/>
        <v>0</v>
      </c>
    </row>
    <row r="40" spans="1:14">
      <c r="A40" s="4" t="s">
        <v>70</v>
      </c>
      <c r="B40" s="286">
        <f>SUMIFS('Royal Spring - Input'!C:C,'Royal Spring - Input'!$Q:$Q,'Royal Spring - CRES'!$A40)/'Royal Spring - CRES'!$P$16</f>
        <v>-1.2450000000000001</v>
      </c>
      <c r="C40" s="287">
        <f>SUMIFS('Royal Spring - Input'!D:D,'Royal Spring - Input'!$Q:$Q,'Royal Spring - CRES'!$A40)/'Royal Spring - CRES'!$P$16</f>
        <v>-30</v>
      </c>
      <c r="D40" s="286">
        <f>SUMIFS('Royal Spring - Input'!E:E,'Royal Spring - Input'!$Q:$Q,'Royal Spring - CRES'!$A40)/'Royal Spring - CRES'!$P$16</f>
        <v>0</v>
      </c>
      <c r="E40" s="287">
        <f>SUMIFS('Royal Spring - Input'!F:F,'Royal Spring - Input'!$Q:$Q,'Royal Spring - CRES'!$A40)/'Royal Spring - CRES'!$P$16</f>
        <v>-1.5</v>
      </c>
      <c r="F40" s="286">
        <f>SUMIFS('Royal Spring - Input'!G:G,'Royal Spring - Input'!$Q:$Q,'Royal Spring - CRES'!$A40)/'Royal Spring - CRES'!$P$16</f>
        <v>-0.84</v>
      </c>
      <c r="G40" s="287">
        <f>SUMIFS('Royal Spring - Input'!H:H,'Royal Spring - Input'!$Q:$Q,'Royal Spring - CRES'!$A40)/'Royal Spring - CRES'!$P$16</f>
        <v>0</v>
      </c>
      <c r="H40" s="286">
        <f>SUMIFS('Royal Spring - Input'!I:I,'Royal Spring - Input'!$Q:$Q,'Royal Spring - CRES'!$A40)/'Royal Spring - CRES'!$P$16</f>
        <v>0</v>
      </c>
      <c r="I40" s="287">
        <f>SUMIFS('Royal Spring - Input'!J:J,'Royal Spring - Input'!$Q:$Q,'Royal Spring - CRES'!$A40)/'Royal Spring - CRES'!$P$16</f>
        <v>-0.25155</v>
      </c>
      <c r="J40" s="286">
        <f>SUMIFS('Royal Spring - Input'!K:K,'Royal Spring - Input'!$Q:$Q,'Royal Spring - CRES'!$A40)/'Royal Spring - CRES'!$P$16</f>
        <v>0</v>
      </c>
      <c r="K40" s="287">
        <f>SUMIFS('Royal Spring - Input'!L:L,'Royal Spring - Input'!$Q:$Q,'Royal Spring - CRES'!$A40)/'Royal Spring - CRES'!$P$16</f>
        <v>0</v>
      </c>
      <c r="L40" s="286">
        <f>SUMIFS('Royal Spring - Input'!M:M,'Royal Spring - Input'!$Q:$Q,'Royal Spring - CRES'!$A40)/'Royal Spring - CRES'!$P$16</f>
        <v>0</v>
      </c>
      <c r="M40" s="287">
        <f>SUMIFS('Royal Spring - Input'!N:N,'Royal Spring - Input'!$Q:$Q,'Royal Spring - CRES'!$A40)/'Royal Spring - CRES'!$P$16</f>
        <v>36.487519999999996</v>
      </c>
      <c r="N40" s="273">
        <f t="shared" si="11"/>
        <v>2.6509699999999867</v>
      </c>
    </row>
    <row r="41" spans="1:14">
      <c r="A41" s="4" t="s">
        <v>69</v>
      </c>
      <c r="B41" s="286">
        <f>SUMIFS('Royal Spring - Input'!C:C,'Royal Spring - Input'!$Q:$Q,'Royal Spring - CRES'!$A41)/'Royal Spring - CRES'!$P$16</f>
        <v>-9.6673099999999987</v>
      </c>
      <c r="C41" s="287">
        <f>SUMIFS('Royal Spring - Input'!D:D,'Royal Spring - Input'!$Q:$Q,'Royal Spring - CRES'!$A41)/'Royal Spring - CRES'!$P$16</f>
        <v>-9.6708099999999995</v>
      </c>
      <c r="D41" s="286">
        <f>SUMIFS('Royal Spring - Input'!E:E,'Royal Spring - Input'!$Q:$Q,'Royal Spring - CRES'!$A41)/'Royal Spring - CRES'!$P$16</f>
        <v>-9.9732599999999998</v>
      </c>
      <c r="E41" s="287">
        <f>SUMIFS('Royal Spring - Input'!F:F,'Royal Spring - Input'!$Q:$Q,'Royal Spring - CRES'!$A41)/'Royal Spring - CRES'!$P$16</f>
        <v>-9.8149200000000008</v>
      </c>
      <c r="F41" s="286">
        <f>SUMIFS('Royal Spring - Input'!G:G,'Royal Spring - Input'!$Q:$Q,'Royal Spring - CRES'!$A41)/'Royal Spring - CRES'!$P$16</f>
        <v>-9.4813200000000002</v>
      </c>
      <c r="G41" s="287">
        <f>SUMIFS('Royal Spring - Input'!H:H,'Royal Spring - Input'!$Q:$Q,'Royal Spring - CRES'!$A41)/'Royal Spring - CRES'!$P$16</f>
        <v>-9.1156299999999995</v>
      </c>
      <c r="H41" s="286">
        <f>SUMIFS('Royal Spring - Input'!I:I,'Royal Spring - Input'!$Q:$Q,'Royal Spring - CRES'!$A41)/'Royal Spring - CRES'!$P$16</f>
        <v>-9.3683700000000005</v>
      </c>
      <c r="I41" s="287">
        <f>SUMIFS('Royal Spring - Input'!J:J,'Royal Spring - Input'!$Q:$Q,'Royal Spring - CRES'!$A41)/'Royal Spring - CRES'!$P$16</f>
        <v>-9.6175699999999988</v>
      </c>
      <c r="J41" s="286">
        <f>SUMIFS('Royal Spring - Input'!K:K,'Royal Spring - Input'!$Q:$Q,'Royal Spring - CRES'!$A41)/'Royal Spring - CRES'!$P$16</f>
        <v>-9.7946600000000004</v>
      </c>
      <c r="K41" s="287">
        <f>SUMIFS('Royal Spring - Input'!L:L,'Royal Spring - Input'!$Q:$Q,'Royal Spring - CRES'!$A41)/'Royal Spring - CRES'!$P$16</f>
        <v>-10.19495</v>
      </c>
      <c r="L41" s="286">
        <f>SUMIFS('Royal Spring - Input'!M:M,'Royal Spring - Input'!$Q:$Q,'Royal Spring - CRES'!$A41)/'Royal Spring - CRES'!$P$16</f>
        <v>-9.7721</v>
      </c>
      <c r="M41" s="287">
        <f>SUMIFS('Royal Spring - Input'!N:N,'Royal Spring - Input'!$Q:$Q,'Royal Spring - CRES'!$A41)/'Royal Spring - CRES'!$P$16</f>
        <v>-9.9557400000000005</v>
      </c>
      <c r="N41" s="273">
        <f t="shared" si="11"/>
        <v>-116.42664000000001</v>
      </c>
    </row>
    <row r="42" spans="1:14">
      <c r="A42" s="4" t="s">
        <v>68</v>
      </c>
      <c r="B42" s="286">
        <f>SUMIFS('Royal Spring - Input'!C:C,'Royal Spring - Input'!$Q:$Q,'Royal Spring - CRES'!$A42)/'Royal Spring - CRES'!$P$16</f>
        <v>-139.19301000000002</v>
      </c>
      <c r="C42" s="287">
        <f>SUMIFS('Royal Spring - Input'!D:D,'Royal Spring - Input'!$Q:$Q,'Royal Spring - CRES'!$A42)/'Royal Spring - CRES'!$P$16</f>
        <v>-143.81207000000001</v>
      </c>
      <c r="D42" s="286">
        <f>SUMIFS('Royal Spring - Input'!E:E,'Royal Spring - Input'!$Q:$Q,'Royal Spring - CRES'!$A42)/'Royal Spring - CRES'!$P$16</f>
        <v>-180.48369</v>
      </c>
      <c r="E42" s="287">
        <f>SUMIFS('Royal Spring - Input'!F:F,'Royal Spring - Input'!$Q:$Q,'Royal Spring - CRES'!$A42)/'Royal Spring - CRES'!$P$16</f>
        <v>-319.82209999999998</v>
      </c>
      <c r="F42" s="286">
        <f>SUMIFS('Royal Spring - Input'!G:G,'Royal Spring - Input'!$Q:$Q,'Royal Spring - CRES'!$A42)/'Royal Spring - CRES'!$P$16</f>
        <v>-330.99441999999999</v>
      </c>
      <c r="G42" s="287">
        <f>SUMIFS('Royal Spring - Input'!H:H,'Royal Spring - Input'!$Q:$Q,'Royal Spring - CRES'!$A42)/'Royal Spring - CRES'!$P$16</f>
        <v>-320.32029</v>
      </c>
      <c r="H42" s="286">
        <f>SUMIFS('Royal Spring - Input'!I:I,'Royal Spring - Input'!$Q:$Q,'Royal Spring - CRES'!$A42)/'Royal Spring - CRES'!$P$16</f>
        <v>-330.98684000000003</v>
      </c>
      <c r="I42" s="287">
        <f>SUMIFS('Royal Spring - Input'!J:J,'Royal Spring - Input'!$Q:$Q,'Royal Spring - CRES'!$A42)/'Royal Spring - CRES'!$P$16</f>
        <v>-330.99478000000005</v>
      </c>
      <c r="J42" s="286">
        <f>SUMIFS('Royal Spring - Input'!K:K,'Royal Spring - Input'!$Q:$Q,'Royal Spring - CRES'!$A42)/'Royal Spring - CRES'!$P$16</f>
        <v>-309.64431000000002</v>
      </c>
      <c r="K42" s="287">
        <f>SUMIFS('Royal Spring - Input'!L:L,'Royal Spring - Input'!$Q:$Q,'Royal Spring - CRES'!$A42)/'Royal Spring - CRES'!$P$16</f>
        <v>-330.99696</v>
      </c>
      <c r="L42" s="286">
        <f>SUMIFS('Royal Spring - Input'!M:M,'Royal Spring - Input'!$Q:$Q,'Royal Spring - CRES'!$A42)/'Royal Spring - CRES'!$P$16</f>
        <v>-320.32079999999996</v>
      </c>
      <c r="M42" s="287">
        <f>SUMIFS('Royal Spring - Input'!N:N,'Royal Spring - Input'!$Q:$Q,'Royal Spring - CRES'!$A42)/'Royal Spring - CRES'!$P$16</f>
        <v>-330.99934000000002</v>
      </c>
      <c r="N42" s="273">
        <f t="shared" si="11"/>
        <v>-3388.5686099999998</v>
      </c>
    </row>
    <row r="43" spans="1:14" ht="15" thickBot="1">
      <c r="A43" s="4" t="s">
        <v>88</v>
      </c>
      <c r="B43" s="286">
        <f>SUMIFS('Royal Spring - Input'!C:C,'Royal Spring - Input'!$Q:$Q,'Royal Spring - CRES'!$A43)/'Royal Spring - CRES'!$P$16</f>
        <v>0</v>
      </c>
      <c r="C43" s="287">
        <f>SUMIFS('Royal Spring - Input'!D:D,'Royal Spring - Input'!$Q:$Q,'Royal Spring - CRES'!$A43)/'Royal Spring - CRES'!$P$16</f>
        <v>0</v>
      </c>
      <c r="D43" s="286">
        <f>SUMIFS('Royal Spring - Input'!E:E,'Royal Spring - Input'!$Q:$Q,'Royal Spring - CRES'!$A43)/'Royal Spring - CRES'!$P$16</f>
        <v>0</v>
      </c>
      <c r="E43" s="287">
        <f>SUMIFS('Royal Spring - Input'!F:F,'Royal Spring - Input'!$Q:$Q,'Royal Spring - CRES'!$A43)/'Royal Spring - CRES'!$P$16</f>
        <v>0</v>
      </c>
      <c r="F43" s="286">
        <f>SUMIFS('Royal Spring - Input'!G:G,'Royal Spring - Input'!$Q:$Q,'Royal Spring - CRES'!$A43)/'Royal Spring - CRES'!$P$16</f>
        <v>0</v>
      </c>
      <c r="G43" s="287">
        <f>SUMIFS('Royal Spring - Input'!H:H,'Royal Spring - Input'!$Q:$Q,'Royal Spring - CRES'!$A43)/'Royal Spring - CRES'!$P$16</f>
        <v>0</v>
      </c>
      <c r="H43" s="286">
        <f>SUMIFS('Royal Spring - Input'!I:I,'Royal Spring - Input'!$Q:$Q,'Royal Spring - CRES'!$A43)/'Royal Spring - CRES'!$P$16</f>
        <v>0</v>
      </c>
      <c r="I43" s="287">
        <f>SUMIFS('Royal Spring - Input'!J:J,'Royal Spring - Input'!$Q:$Q,'Royal Spring - CRES'!$A43)/'Royal Spring - CRES'!$P$16</f>
        <v>0</v>
      </c>
      <c r="J43" s="286">
        <f>SUMIFS('Royal Spring - Input'!K:K,'Royal Spring - Input'!$Q:$Q,'Royal Spring - CRES'!$A43)/'Royal Spring - CRES'!$P$16</f>
        <v>0</v>
      </c>
      <c r="K43" s="287">
        <f>SUMIFS('Royal Spring - Input'!L:L,'Royal Spring - Input'!$Q:$Q,'Royal Spring - CRES'!$A43)/'Royal Spring - CRES'!$P$16</f>
        <v>0</v>
      </c>
      <c r="L43" s="286">
        <f>SUMIFS('Royal Spring - Input'!M:M,'Royal Spring - Input'!$Q:$Q,'Royal Spring - CRES'!$A43)/'Royal Spring - CRES'!$P$16</f>
        <v>0</v>
      </c>
      <c r="M43" s="287">
        <f>SUMIFS('Royal Spring - Input'!N:N,'Royal Spring - Input'!$Q:$Q,'Royal Spring - CRES'!$A43)/'Royal Spring - CRES'!$P$16</f>
        <v>0</v>
      </c>
      <c r="N43" s="273">
        <f t="shared" si="11"/>
        <v>0</v>
      </c>
    </row>
    <row r="44" spans="1:14" ht="15.5" thickTop="1" thickBot="1">
      <c r="A44" s="84" t="s">
        <v>89</v>
      </c>
      <c r="B44" s="52">
        <f>SUM(B38:B43)</f>
        <v>-143.32809</v>
      </c>
      <c r="C44" s="53">
        <f t="shared" ref="C44:M44" si="12">SUM(C38:C43)</f>
        <v>-174.15928</v>
      </c>
      <c r="D44" s="52">
        <f t="shared" si="12"/>
        <v>-166.47306</v>
      </c>
      <c r="E44" s="53">
        <f t="shared" si="12"/>
        <v>-306.72506999999996</v>
      </c>
      <c r="F44" s="52">
        <f t="shared" si="12"/>
        <v>-330.95179999999999</v>
      </c>
      <c r="G44" s="53">
        <f t="shared" si="12"/>
        <v>-326.81319000000002</v>
      </c>
      <c r="H44" s="52">
        <f t="shared" si="12"/>
        <v>-334.73866000000004</v>
      </c>
      <c r="I44" s="53">
        <f t="shared" si="12"/>
        <v>-336.10361000000006</v>
      </c>
      <c r="J44" s="52">
        <f t="shared" si="12"/>
        <v>-300.77674000000002</v>
      </c>
      <c r="K44" s="53">
        <f t="shared" si="12"/>
        <v>-329.02661000000001</v>
      </c>
      <c r="L44" s="52">
        <f t="shared" si="12"/>
        <v>-320.64477999999997</v>
      </c>
      <c r="M44" s="53">
        <f t="shared" si="12"/>
        <v>-297.85567000000003</v>
      </c>
      <c r="N44" s="94">
        <f t="shared" si="11"/>
        <v>-3367.5965599999995</v>
      </c>
    </row>
    <row r="45" spans="1:14" ht="15.5" thickTop="1" thickBot="1">
      <c r="A45" s="5" t="s">
        <v>90</v>
      </c>
      <c r="B45" s="286">
        <f>SUMIFS('Royal Spring - Input'!C:C,'Royal Spring - Input'!$Q:$Q,'Royal Spring - CRES'!$A45)/'Royal Spring - CRES'!$P$16</f>
        <v>0</v>
      </c>
      <c r="C45" s="287">
        <f>SUMIFS('Royal Spring - Input'!D:D,'Royal Spring - Input'!$Q:$Q,'Royal Spring - CRES'!$A45)/'Royal Spring - CRES'!$P$16</f>
        <v>0</v>
      </c>
      <c r="D45" s="286">
        <f>SUMIFS('Royal Spring - Input'!E:E,'Royal Spring - Input'!$Q:$Q,'Royal Spring - CRES'!$A45)/'Royal Spring - CRES'!$P$16</f>
        <v>0</v>
      </c>
      <c r="E45" s="287">
        <f>SUMIFS('Royal Spring - Input'!F:F,'Royal Spring - Input'!$Q:$Q,'Royal Spring - CRES'!$A45)/'Royal Spring - CRES'!$P$16</f>
        <v>0</v>
      </c>
      <c r="F45" s="286">
        <f>SUMIFS('Royal Spring - Input'!G:G,'Royal Spring - Input'!$Q:$Q,'Royal Spring - CRES'!$A45)/'Royal Spring - CRES'!$P$16</f>
        <v>0</v>
      </c>
      <c r="G45" s="287">
        <f>SUMIFS('Royal Spring - Input'!H:H,'Royal Spring - Input'!$Q:$Q,'Royal Spring - CRES'!$A45)/'Royal Spring - CRES'!$P$16</f>
        <v>0</v>
      </c>
      <c r="H45" s="286">
        <f>SUMIFS('Royal Spring - Input'!I:I,'Royal Spring - Input'!$Q:$Q,'Royal Spring - CRES'!$A45)/'Royal Spring - CRES'!$P$16</f>
        <v>0</v>
      </c>
      <c r="I45" s="287">
        <f>SUMIFS('Royal Spring - Input'!J:J,'Royal Spring - Input'!$Q:$Q,'Royal Spring - CRES'!$A45)/'Royal Spring - CRES'!$P$16</f>
        <v>0</v>
      </c>
      <c r="J45" s="286">
        <f>SUMIFS('Royal Spring - Input'!K:K,'Royal Spring - Input'!$Q:$Q,'Royal Spring - CRES'!$A45)/'Royal Spring - CRES'!$P$16</f>
        <v>0</v>
      </c>
      <c r="K45" s="287">
        <f>SUMIFS('Royal Spring - Input'!L:L,'Royal Spring - Input'!$Q:$Q,'Royal Spring - CRES'!$A45)/'Royal Spring - CRES'!$P$16</f>
        <v>0</v>
      </c>
      <c r="L45" s="286">
        <f>SUMIFS('Royal Spring - Input'!M:M,'Royal Spring - Input'!$Q:$Q,'Royal Spring - CRES'!$A45)/'Royal Spring - CRES'!$P$16</f>
        <v>0</v>
      </c>
      <c r="M45" s="287">
        <f>SUMIFS('Royal Spring - Input'!N:N,'Royal Spring - Input'!$Q:$Q,'Royal Spring - CRES'!$A45)/'Royal Spring - CRES'!$P$16</f>
        <v>0</v>
      </c>
      <c r="N45" s="274">
        <f t="shared" si="11"/>
        <v>0</v>
      </c>
    </row>
    <row r="46" spans="1:14" ht="15" thickBot="1">
      <c r="A46" s="4"/>
      <c r="B46" s="78" t="str">
        <f>B37</f>
        <v>Jul 2023</v>
      </c>
      <c r="C46" s="79" t="str">
        <f t="shared" ref="C46:M46" si="13">C37</f>
        <v>Aug 2023</v>
      </c>
      <c r="D46" s="78" t="str">
        <f t="shared" si="13"/>
        <v>Sep 2023</v>
      </c>
      <c r="E46" s="79" t="str">
        <f t="shared" si="13"/>
        <v>Oct 2023</v>
      </c>
      <c r="F46" s="78" t="str">
        <f t="shared" si="13"/>
        <v>Nov 2023</v>
      </c>
      <c r="G46" s="79" t="str">
        <f t="shared" si="13"/>
        <v>Dec 2023</v>
      </c>
      <c r="H46" s="78" t="str">
        <f t="shared" si="13"/>
        <v>Jan 2024</v>
      </c>
      <c r="I46" s="79" t="str">
        <f t="shared" si="13"/>
        <v>Feb 2024</v>
      </c>
      <c r="J46" s="78" t="str">
        <f t="shared" si="13"/>
        <v>Mar 2024</v>
      </c>
      <c r="K46" s="79" t="str">
        <f t="shared" si="13"/>
        <v>Apr 2024</v>
      </c>
      <c r="L46" s="78" t="str">
        <f t="shared" si="13"/>
        <v>May 2024</v>
      </c>
      <c r="M46" s="79" t="str">
        <f t="shared" si="13"/>
        <v>Jun 2024</v>
      </c>
      <c r="N46" s="80" t="s">
        <v>76</v>
      </c>
    </row>
    <row r="47" spans="1:14" ht="15.5" thickTop="1" thickBot="1">
      <c r="A47" s="84" t="s">
        <v>91</v>
      </c>
      <c r="B47" s="95">
        <f t="shared" ref="B47:G47" si="14">SUM(B44,B35)</f>
        <v>115.18249</v>
      </c>
      <c r="C47" s="96">
        <f t="shared" si="14"/>
        <v>33.729300000000109</v>
      </c>
      <c r="D47" s="95">
        <f t="shared" si="14"/>
        <v>75.144959999999941</v>
      </c>
      <c r="E47" s="96">
        <f t="shared" si="14"/>
        <v>-64.083990000000028</v>
      </c>
      <c r="F47" s="95">
        <f t="shared" si="14"/>
        <v>-96.509040000000084</v>
      </c>
      <c r="G47" s="96">
        <f t="shared" si="14"/>
        <v>-81.265070000000009</v>
      </c>
      <c r="H47" s="95">
        <f>SUM(H44,H35)</f>
        <v>-126.22326000000004</v>
      </c>
      <c r="I47" s="96">
        <f t="shared" ref="I47:M47" si="15">SUM(I44,I35)</f>
        <v>-114.80319000000009</v>
      </c>
      <c r="J47" s="95">
        <f t="shared" si="15"/>
        <v>-73.512900000000002</v>
      </c>
      <c r="K47" s="96">
        <f t="shared" si="15"/>
        <v>-85.083040000000096</v>
      </c>
      <c r="L47" s="95">
        <f t="shared" si="15"/>
        <v>-94.136549999999886</v>
      </c>
      <c r="M47" s="96">
        <f t="shared" si="15"/>
        <v>-12.91450999999995</v>
      </c>
      <c r="N47" s="96">
        <f t="shared" ref="N47" si="16">SUM(B47:M47)</f>
        <v>-524.47480000000019</v>
      </c>
    </row>
    <row r="49" spans="1:13">
      <c r="A49" s="55"/>
      <c r="B49" s="78" t="str">
        <f>B1</f>
        <v>Jul 2023</v>
      </c>
      <c r="C49" s="79" t="str">
        <f t="shared" ref="C49:M49" si="17">C1</f>
        <v>Aug 2023</v>
      </c>
      <c r="D49" s="78" t="str">
        <f t="shared" si="17"/>
        <v>Sep 2023</v>
      </c>
      <c r="E49" s="79" t="str">
        <f t="shared" si="17"/>
        <v>Oct 2023</v>
      </c>
      <c r="F49" s="78" t="str">
        <f t="shared" si="17"/>
        <v>Nov 2023</v>
      </c>
      <c r="G49" s="79" t="str">
        <f t="shared" si="17"/>
        <v>Dec 2023</v>
      </c>
      <c r="H49" s="78" t="str">
        <f t="shared" si="17"/>
        <v>Jan 2024</v>
      </c>
      <c r="I49" s="79" t="str">
        <f t="shared" si="17"/>
        <v>Feb 2024</v>
      </c>
      <c r="J49" s="78" t="str">
        <f t="shared" si="17"/>
        <v>Mar 2024</v>
      </c>
      <c r="K49" s="79" t="str">
        <f t="shared" si="17"/>
        <v>Apr 2024</v>
      </c>
      <c r="L49" s="78" t="str">
        <f t="shared" si="17"/>
        <v>May 2024</v>
      </c>
      <c r="M49" s="79" t="str">
        <f t="shared" si="17"/>
        <v>Jun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8">IF(C36="","",SUM(C50:C53))</f>
        <v/>
      </c>
      <c r="D54" s="166" t="str">
        <f t="shared" si="18"/>
        <v/>
      </c>
      <c r="E54" s="167" t="str">
        <f t="shared" si="18"/>
        <v/>
      </c>
      <c r="F54" s="166" t="str">
        <f t="shared" si="18"/>
        <v/>
      </c>
      <c r="G54" s="167" t="str">
        <f t="shared" si="18"/>
        <v/>
      </c>
      <c r="H54" s="166" t="str">
        <f t="shared" si="18"/>
        <v/>
      </c>
      <c r="I54" s="167" t="str">
        <f t="shared" si="18"/>
        <v/>
      </c>
      <c r="J54" s="166" t="str">
        <f t="shared" si="18"/>
        <v/>
      </c>
      <c r="K54" s="167" t="str">
        <f t="shared" si="18"/>
        <v/>
      </c>
      <c r="L54" s="166" t="str">
        <f t="shared" si="18"/>
        <v/>
      </c>
      <c r="M54" s="168" t="str">
        <f t="shared" si="18"/>
        <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96BE-B997-4A62-AABB-3048C206CBE3}">
  <sheetPr>
    <tabColor theme="0"/>
  </sheetPr>
  <dimension ref="A1:CK201"/>
  <sheetViews>
    <sheetView zoomScaleNormal="100" workbookViewId="0">
      <pane ySplit="7" topLeftCell="A125" activePane="bottomLeft" state="frozen"/>
      <selection activeCell="N135" sqref="N135"/>
      <selection pane="bottomLeft" activeCell="N135" sqref="N135"/>
    </sheetView>
  </sheetViews>
  <sheetFormatPr defaultColWidth="8.6328125" defaultRowHeight="14.5"/>
  <cols>
    <col min="1" max="1" width="11.453125" style="11" customWidth="1"/>
    <col min="2" max="2" width="37.36328125" style="11" customWidth="1"/>
    <col min="3" max="15" width="12.6328125" style="11"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367" t="s">
        <v>2914</v>
      </c>
      <c r="B1" s="367"/>
      <c r="C1" s="367"/>
      <c r="D1" s="367"/>
      <c r="E1" s="367"/>
      <c r="F1" s="367"/>
      <c r="G1" s="367"/>
      <c r="H1" s="367"/>
      <c r="I1" s="367"/>
      <c r="J1" s="367"/>
      <c r="K1" s="367"/>
      <c r="L1" s="367"/>
      <c r="M1" s="367"/>
      <c r="N1" s="367"/>
      <c r="O1" s="367"/>
    </row>
    <row r="2" spans="1:17" ht="15">
      <c r="A2" s="368" t="s">
        <v>155</v>
      </c>
      <c r="B2" s="368"/>
      <c r="C2" s="368"/>
      <c r="D2" s="368"/>
      <c r="E2" s="368"/>
      <c r="F2" s="368"/>
      <c r="G2" s="368"/>
      <c r="H2" s="368"/>
      <c r="I2" s="368"/>
      <c r="J2" s="368"/>
      <c r="K2" s="368"/>
      <c r="L2" s="368"/>
      <c r="M2" s="368"/>
      <c r="N2" s="368"/>
      <c r="O2" s="368"/>
    </row>
    <row r="3" spans="1:17">
      <c r="A3" s="367" t="s">
        <v>2571</v>
      </c>
      <c r="B3" s="367"/>
      <c r="C3" s="367"/>
      <c r="D3" s="367"/>
      <c r="E3" s="367"/>
      <c r="F3" s="367"/>
      <c r="G3" s="367"/>
      <c r="H3" s="367"/>
      <c r="I3" s="367"/>
      <c r="J3" s="367"/>
      <c r="K3" s="367"/>
      <c r="L3" s="367"/>
      <c r="M3" s="367"/>
      <c r="N3" s="367"/>
      <c r="O3" s="367"/>
    </row>
    <row r="4" spans="1:17">
      <c r="A4" s="367" t="s">
        <v>2572</v>
      </c>
      <c r="B4" s="367"/>
      <c r="C4" s="367"/>
      <c r="D4" s="367"/>
      <c r="E4" s="367"/>
      <c r="F4" s="367"/>
      <c r="G4" s="367"/>
      <c r="H4" s="367"/>
      <c r="I4" s="367"/>
      <c r="J4" s="367"/>
      <c r="K4" s="367"/>
      <c r="L4" s="367"/>
      <c r="M4" s="367"/>
      <c r="N4" s="367"/>
      <c r="O4" s="367"/>
    </row>
    <row r="5" spans="1:17">
      <c r="A5" s="56"/>
      <c r="B5" s="57"/>
      <c r="C5" s="56" t="s">
        <v>2573</v>
      </c>
      <c r="D5" s="56" t="s">
        <v>2574</v>
      </c>
      <c r="E5" s="56" t="s">
        <v>2575</v>
      </c>
      <c r="F5" s="56" t="s">
        <v>2576</v>
      </c>
      <c r="G5" s="56" t="s">
        <v>2577</v>
      </c>
      <c r="H5" s="56" t="s">
        <v>1413</v>
      </c>
      <c r="I5" s="56" t="s">
        <v>640</v>
      </c>
      <c r="J5" s="56" t="s">
        <v>641</v>
      </c>
      <c r="K5" s="56" t="s">
        <v>642</v>
      </c>
      <c r="L5" s="56" t="s">
        <v>643</v>
      </c>
      <c r="M5" s="56" t="s">
        <v>644</v>
      </c>
      <c r="N5" s="56" t="s">
        <v>8</v>
      </c>
      <c r="O5" s="56" t="s">
        <v>18</v>
      </c>
    </row>
    <row r="6" spans="1:17">
      <c r="A6" s="101" t="s">
        <v>2578</v>
      </c>
      <c r="B6" s="102" t="s">
        <v>2579</v>
      </c>
      <c r="C6" s="103"/>
      <c r="D6" s="103"/>
      <c r="E6" s="103"/>
      <c r="F6" s="103"/>
      <c r="G6" s="103"/>
      <c r="H6" s="103"/>
      <c r="I6" s="103"/>
      <c r="J6" s="103"/>
      <c r="K6" s="103"/>
      <c r="L6" s="103"/>
      <c r="M6" s="103"/>
      <c r="N6" s="103"/>
      <c r="O6" s="103"/>
    </row>
    <row r="7" spans="1:17">
      <c r="A7" s="58" t="s">
        <v>2580</v>
      </c>
      <c r="B7" s="59" t="s">
        <v>2581</v>
      </c>
      <c r="C7" s="69"/>
      <c r="D7" s="69"/>
      <c r="E7" s="69"/>
      <c r="F7" s="69"/>
      <c r="G7" s="69"/>
      <c r="H7" s="69"/>
      <c r="I7" s="69"/>
      <c r="J7" s="69"/>
      <c r="K7" s="69"/>
      <c r="L7" s="69"/>
      <c r="M7" s="69"/>
      <c r="N7" s="69"/>
      <c r="O7" s="69"/>
    </row>
    <row r="8" spans="1:17">
      <c r="A8" s="58" t="s">
        <v>193</v>
      </c>
      <c r="B8" s="59" t="s">
        <v>2499</v>
      </c>
      <c r="C8" s="63">
        <v>567076.36</v>
      </c>
      <c r="D8" s="63">
        <v>567076.36</v>
      </c>
      <c r="E8" s="63">
        <v>567076.36</v>
      </c>
      <c r="F8" s="63">
        <v>567076.36</v>
      </c>
      <c r="G8" s="63">
        <v>567076.36</v>
      </c>
      <c r="H8" s="63">
        <v>567076.36</v>
      </c>
      <c r="I8" s="63">
        <v>567076.36</v>
      </c>
      <c r="J8" s="63">
        <v>567076.36</v>
      </c>
      <c r="K8" s="63">
        <v>567076.36</v>
      </c>
      <c r="L8" s="63">
        <v>567076.36</v>
      </c>
      <c r="M8" s="63">
        <v>567076.36</v>
      </c>
      <c r="N8" s="63">
        <v>567076.36</v>
      </c>
      <c r="O8" s="63">
        <v>6804916.3200000003</v>
      </c>
      <c r="Q8" s="12" t="s">
        <v>20</v>
      </c>
    </row>
    <row r="9" spans="1:17">
      <c r="A9" s="58" t="s">
        <v>195</v>
      </c>
      <c r="B9" s="59" t="s">
        <v>2582</v>
      </c>
      <c r="C9" s="64">
        <v>-17080.36</v>
      </c>
      <c r="D9" s="64">
        <v>-16360.3</v>
      </c>
      <c r="E9" s="64">
        <v>-20317.330000000002</v>
      </c>
      <c r="F9" s="64">
        <v>-21570.36</v>
      </c>
      <c r="G9" s="64">
        <v>-21966.36</v>
      </c>
      <c r="H9" s="64">
        <v>-21001.360000000001</v>
      </c>
      <c r="I9" s="64">
        <v>-20442.330000000002</v>
      </c>
      <c r="J9" s="64">
        <v>-22621.33</v>
      </c>
      <c r="K9" s="64">
        <v>-20470.3</v>
      </c>
      <c r="L9" s="64">
        <v>-20165.330000000002</v>
      </c>
      <c r="M9" s="64">
        <v>-18989.330000000002</v>
      </c>
      <c r="N9" s="64">
        <v>-20583.330000000002</v>
      </c>
      <c r="O9" s="64">
        <v>-241568.02</v>
      </c>
      <c r="Q9" s="12" t="s">
        <v>21</v>
      </c>
    </row>
    <row r="10" spans="1:17">
      <c r="A10" s="60"/>
      <c r="B10" s="61" t="s">
        <v>2583</v>
      </c>
      <c r="C10" s="65">
        <v>549996</v>
      </c>
      <c r="D10" s="65">
        <v>550716.06000000006</v>
      </c>
      <c r="E10" s="65">
        <v>546759.03</v>
      </c>
      <c r="F10" s="65">
        <v>545506</v>
      </c>
      <c r="G10" s="65">
        <v>545110</v>
      </c>
      <c r="H10" s="65">
        <v>546075</v>
      </c>
      <c r="I10" s="65">
        <v>546634.03</v>
      </c>
      <c r="J10" s="65">
        <v>544455.03</v>
      </c>
      <c r="K10" s="65">
        <v>546606.06000000006</v>
      </c>
      <c r="L10" s="65">
        <v>546911.03</v>
      </c>
      <c r="M10" s="65">
        <v>548087.03</v>
      </c>
      <c r="N10" s="65">
        <v>546493.03</v>
      </c>
      <c r="O10" s="65">
        <v>6563348.2999999998</v>
      </c>
    </row>
    <row r="11" spans="1:17">
      <c r="A11" s="58" t="s">
        <v>2584</v>
      </c>
      <c r="B11" s="59" t="s">
        <v>2585</v>
      </c>
      <c r="C11" s="63">
        <v>-4800</v>
      </c>
      <c r="D11" s="63">
        <v>-8042.94</v>
      </c>
      <c r="E11" s="63">
        <v>-1879.28</v>
      </c>
      <c r="F11" s="63">
        <v>-1979.97</v>
      </c>
      <c r="G11" s="63">
        <v>-2150</v>
      </c>
      <c r="H11" s="63">
        <v>-7500.1</v>
      </c>
      <c r="I11" s="63">
        <v>-2750</v>
      </c>
      <c r="J11" s="63">
        <v>-5500</v>
      </c>
      <c r="K11" s="63">
        <v>-4000</v>
      </c>
      <c r="L11" s="63">
        <v>-4107.1400000000003</v>
      </c>
      <c r="M11" s="63">
        <v>-5250</v>
      </c>
      <c r="N11" s="63">
        <v>-5100</v>
      </c>
      <c r="O11" s="63">
        <v>-53059.43</v>
      </c>
      <c r="Q11" s="12" t="s">
        <v>22</v>
      </c>
    </row>
    <row r="12" spans="1:17">
      <c r="A12" s="58" t="s">
        <v>2586</v>
      </c>
      <c r="B12" s="59" t="s">
        <v>2587</v>
      </c>
      <c r="C12" s="63">
        <v>-45290.7</v>
      </c>
      <c r="D12" s="63">
        <v>-43264.53</v>
      </c>
      <c r="E12" s="63">
        <v>-23657.48</v>
      </c>
      <c r="F12" s="63">
        <v>-30689.759999999998</v>
      </c>
      <c r="G12" s="63">
        <v>-22334.84</v>
      </c>
      <c r="H12" s="63">
        <v>-29809.29</v>
      </c>
      <c r="I12" s="63">
        <v>-33044.28</v>
      </c>
      <c r="J12" s="63">
        <v>-29873.48</v>
      </c>
      <c r="K12" s="63">
        <v>-34508.639999999999</v>
      </c>
      <c r="L12" s="63">
        <v>-31056.31</v>
      </c>
      <c r="M12" s="63">
        <v>-35039.81</v>
      </c>
      <c r="N12" s="63">
        <v>-38543.370000000003</v>
      </c>
      <c r="O12" s="63">
        <v>-397112.49</v>
      </c>
      <c r="Q12" s="12" t="s">
        <v>26</v>
      </c>
    </row>
    <row r="13" spans="1:17">
      <c r="A13" s="58" t="s">
        <v>2588</v>
      </c>
      <c r="B13" s="59" t="s">
        <v>2589</v>
      </c>
      <c r="C13" s="63">
        <v>-2040</v>
      </c>
      <c r="D13" s="63">
        <v>-2040</v>
      </c>
      <c r="E13" s="63">
        <v>-2040</v>
      </c>
      <c r="F13" s="63">
        <v>-2040</v>
      </c>
      <c r="G13" s="63">
        <v>-2040</v>
      </c>
      <c r="H13" s="63">
        <v>-2040</v>
      </c>
      <c r="I13" s="63">
        <v>-2040</v>
      </c>
      <c r="J13" s="63">
        <v>-2040</v>
      </c>
      <c r="K13" s="63">
        <v>-2040</v>
      </c>
      <c r="L13" s="63">
        <v>-2040</v>
      </c>
      <c r="M13" s="63">
        <v>-2040</v>
      </c>
      <c r="N13" s="63">
        <v>-2040</v>
      </c>
      <c r="O13" s="63">
        <v>-24480</v>
      </c>
      <c r="Q13" s="12" t="s">
        <v>23</v>
      </c>
    </row>
    <row r="14" spans="1:17">
      <c r="A14" s="58" t="s">
        <v>2590</v>
      </c>
      <c r="B14" s="59" t="s">
        <v>2591</v>
      </c>
      <c r="C14" s="63">
        <v>-882.5</v>
      </c>
      <c r="D14" s="63">
        <v>-1052.1099999999999</v>
      </c>
      <c r="E14" s="63">
        <v>-1121.5</v>
      </c>
      <c r="F14" s="63">
        <v>-1121.5</v>
      </c>
      <c r="G14" s="63">
        <v>-1367.2</v>
      </c>
      <c r="H14" s="63">
        <v>-1472.5</v>
      </c>
      <c r="I14" s="63">
        <v>-1121.5</v>
      </c>
      <c r="J14" s="63">
        <v>-969.34</v>
      </c>
      <c r="K14" s="63">
        <v>-239</v>
      </c>
      <c r="L14" s="63">
        <v>-611</v>
      </c>
      <c r="M14" s="63">
        <v>133</v>
      </c>
      <c r="N14" s="63">
        <v>-239</v>
      </c>
      <c r="O14" s="63">
        <v>-10064.15</v>
      </c>
      <c r="Q14" s="12" t="s">
        <v>22</v>
      </c>
    </row>
    <row r="15" spans="1:17">
      <c r="A15" s="58" t="s">
        <v>2592</v>
      </c>
      <c r="B15" s="59" t="s">
        <v>2593</v>
      </c>
      <c r="C15" s="63">
        <v>8011.66</v>
      </c>
      <c r="D15" s="63">
        <v>8906.5300000000007</v>
      </c>
      <c r="E15" s="63">
        <v>8924.7900000000009</v>
      </c>
      <c r="F15" s="63">
        <v>9817.8799999999992</v>
      </c>
      <c r="G15" s="63">
        <v>10551.87</v>
      </c>
      <c r="H15" s="63">
        <v>9863.57</v>
      </c>
      <c r="I15" s="63">
        <v>10212.25</v>
      </c>
      <c r="J15" s="63">
        <v>10725.09</v>
      </c>
      <c r="K15" s="63">
        <v>9729.82</v>
      </c>
      <c r="L15" s="63">
        <v>9796.66</v>
      </c>
      <c r="M15" s="63">
        <v>9432.26</v>
      </c>
      <c r="N15" s="63">
        <v>9353.65</v>
      </c>
      <c r="O15" s="63">
        <v>115326.03</v>
      </c>
      <c r="Q15" s="12" t="s">
        <v>79</v>
      </c>
    </row>
    <row r="16" spans="1:17">
      <c r="A16" s="58" t="s">
        <v>2915</v>
      </c>
      <c r="B16" s="59" t="s">
        <v>2916</v>
      </c>
      <c r="C16" s="63">
        <v>736.75</v>
      </c>
      <c r="D16" s="63">
        <v>657.07</v>
      </c>
      <c r="E16" s="63">
        <v>650</v>
      </c>
      <c r="F16" s="63">
        <v>650</v>
      </c>
      <c r="G16" s="63">
        <v>833.33</v>
      </c>
      <c r="H16" s="63">
        <v>809.68</v>
      </c>
      <c r="I16" s="63">
        <v>870.16</v>
      </c>
      <c r="J16" s="63">
        <v>835.34</v>
      </c>
      <c r="K16" s="63">
        <v>887.9</v>
      </c>
      <c r="L16" s="63">
        <v>853.34</v>
      </c>
      <c r="M16" s="63">
        <v>795.16</v>
      </c>
      <c r="N16" s="63">
        <v>765</v>
      </c>
      <c r="O16" s="63">
        <v>9343.73</v>
      </c>
      <c r="Q16" s="12" t="s">
        <v>79</v>
      </c>
    </row>
    <row r="17" spans="1:17">
      <c r="A17" s="58" t="s">
        <v>2917</v>
      </c>
      <c r="B17" s="59" t="s">
        <v>2918</v>
      </c>
      <c r="C17" s="63">
        <v>300</v>
      </c>
      <c r="D17" s="63">
        <v>300</v>
      </c>
      <c r="E17" s="63">
        <v>311.25</v>
      </c>
      <c r="F17" s="63">
        <v>260.27999999999997</v>
      </c>
      <c r="G17" s="63">
        <v>150</v>
      </c>
      <c r="H17" s="63">
        <v>150</v>
      </c>
      <c r="I17" s="63">
        <v>150</v>
      </c>
      <c r="J17" s="63">
        <v>150</v>
      </c>
      <c r="K17" s="63">
        <v>150</v>
      </c>
      <c r="L17" s="63">
        <v>150</v>
      </c>
      <c r="M17" s="63">
        <v>150</v>
      </c>
      <c r="N17" s="63">
        <v>150</v>
      </c>
      <c r="O17" s="63">
        <v>2371.5300000000002</v>
      </c>
      <c r="Q17" s="12" t="s">
        <v>31</v>
      </c>
    </row>
    <row r="18" spans="1:17">
      <c r="A18" s="58" t="s">
        <v>2596</v>
      </c>
      <c r="B18" s="59" t="s">
        <v>2597</v>
      </c>
      <c r="C18" s="64">
        <v>1433.38</v>
      </c>
      <c r="D18" s="64">
        <v>1561.84</v>
      </c>
      <c r="E18" s="64">
        <v>1579.2</v>
      </c>
      <c r="F18" s="64">
        <v>1546.19</v>
      </c>
      <c r="G18" s="64">
        <v>1606.14</v>
      </c>
      <c r="H18" s="64">
        <v>1624.19</v>
      </c>
      <c r="I18" s="64">
        <v>1609.36</v>
      </c>
      <c r="J18" s="64">
        <v>1568.28</v>
      </c>
      <c r="K18" s="64">
        <v>1587.74</v>
      </c>
      <c r="L18" s="64">
        <v>1540.5</v>
      </c>
      <c r="M18" s="64">
        <v>1438.87</v>
      </c>
      <c r="N18" s="64">
        <v>1425.99</v>
      </c>
      <c r="O18" s="64">
        <v>18521.68</v>
      </c>
      <c r="Q18" s="12" t="s">
        <v>31</v>
      </c>
    </row>
    <row r="19" spans="1:17">
      <c r="A19" s="60" t="s">
        <v>1139</v>
      </c>
      <c r="B19" s="61" t="s">
        <v>2598</v>
      </c>
      <c r="C19" s="65">
        <v>507464.59</v>
      </c>
      <c r="D19" s="65">
        <v>507741.92</v>
      </c>
      <c r="E19" s="65">
        <v>529526.01</v>
      </c>
      <c r="F19" s="65">
        <v>521949.12</v>
      </c>
      <c r="G19" s="65">
        <v>530359.30000000005</v>
      </c>
      <c r="H19" s="65">
        <v>517700.55</v>
      </c>
      <c r="I19" s="65">
        <v>520520.02</v>
      </c>
      <c r="J19" s="65">
        <v>519350.92</v>
      </c>
      <c r="K19" s="65">
        <v>518173.88</v>
      </c>
      <c r="L19" s="65">
        <v>521437.08</v>
      </c>
      <c r="M19" s="65">
        <v>517706.51</v>
      </c>
      <c r="N19" s="65">
        <v>512265.3</v>
      </c>
      <c r="O19" s="65">
        <v>6224195.2000000002</v>
      </c>
    </row>
    <row r="20" spans="1:17">
      <c r="A20" s="60" t="s">
        <v>2599</v>
      </c>
      <c r="B20" s="61" t="s">
        <v>2600</v>
      </c>
      <c r="C20" s="62"/>
      <c r="D20" s="62"/>
      <c r="E20" s="62"/>
      <c r="F20" s="62"/>
      <c r="G20" s="62"/>
      <c r="H20" s="62"/>
      <c r="I20" s="62"/>
      <c r="J20" s="62"/>
      <c r="K20" s="62"/>
      <c r="L20" s="62"/>
      <c r="M20" s="62"/>
      <c r="N20" s="62"/>
      <c r="O20" s="62"/>
    </row>
    <row r="21" spans="1:17">
      <c r="A21" s="58" t="s">
        <v>1140</v>
      </c>
      <c r="B21" s="59" t="s">
        <v>2919</v>
      </c>
      <c r="C21" s="63">
        <v>0</v>
      </c>
      <c r="D21" s="63">
        <v>68.33</v>
      </c>
      <c r="E21" s="63">
        <v>0</v>
      </c>
      <c r="F21" s="63">
        <v>0</v>
      </c>
      <c r="G21" s="63">
        <v>0</v>
      </c>
      <c r="H21" s="63">
        <v>0</v>
      </c>
      <c r="I21" s="63">
        <v>0</v>
      </c>
      <c r="J21" s="63">
        <v>0</v>
      </c>
      <c r="K21" s="63">
        <v>0</v>
      </c>
      <c r="L21" s="63">
        <v>0</v>
      </c>
      <c r="M21" s="63">
        <v>0</v>
      </c>
      <c r="N21" s="63">
        <v>0</v>
      </c>
      <c r="O21" s="63">
        <v>68.33</v>
      </c>
      <c r="Q21" s="12" t="s">
        <v>36</v>
      </c>
    </row>
    <row r="22" spans="1:17">
      <c r="A22" s="58" t="s">
        <v>2601</v>
      </c>
      <c r="B22" s="59" t="s">
        <v>2602</v>
      </c>
      <c r="C22" s="63">
        <v>404.91</v>
      </c>
      <c r="D22" s="63">
        <v>-28.92</v>
      </c>
      <c r="E22" s="63">
        <v>1010.39</v>
      </c>
      <c r="F22" s="63">
        <v>-314.54000000000002</v>
      </c>
      <c r="G22" s="63">
        <v>668.87</v>
      </c>
      <c r="H22" s="63">
        <v>584.39</v>
      </c>
      <c r="I22" s="63">
        <v>330.05</v>
      </c>
      <c r="J22" s="63">
        <v>14.92</v>
      </c>
      <c r="K22" s="63">
        <v>228.08</v>
      </c>
      <c r="L22" s="63">
        <v>463.77</v>
      </c>
      <c r="M22" s="63">
        <v>348.89</v>
      </c>
      <c r="N22" s="63">
        <v>693.69</v>
      </c>
      <c r="O22" s="63">
        <v>4404.5</v>
      </c>
      <c r="Q22" s="12" t="s">
        <v>36</v>
      </c>
    </row>
    <row r="23" spans="1:17">
      <c r="A23" s="58" t="s">
        <v>2603</v>
      </c>
      <c r="B23" s="59" t="s">
        <v>2604</v>
      </c>
      <c r="C23" s="63">
        <v>12880.83</v>
      </c>
      <c r="D23" s="63">
        <v>12556.98</v>
      </c>
      <c r="E23" s="63">
        <v>12660.92</v>
      </c>
      <c r="F23" s="63">
        <v>10380.24</v>
      </c>
      <c r="G23" s="63">
        <v>11460.88</v>
      </c>
      <c r="H23" s="63">
        <v>11982.31</v>
      </c>
      <c r="I23" s="63">
        <v>12849.49</v>
      </c>
      <c r="J23" s="63">
        <v>13371.73</v>
      </c>
      <c r="K23" s="63">
        <v>12374.76</v>
      </c>
      <c r="L23" s="63">
        <v>13313.8</v>
      </c>
      <c r="M23" s="63">
        <v>13308.83</v>
      </c>
      <c r="N23" s="63">
        <v>13173.61</v>
      </c>
      <c r="O23" s="63">
        <v>150314.38</v>
      </c>
      <c r="Q23" s="12" t="s">
        <v>36</v>
      </c>
    </row>
    <row r="24" spans="1:17">
      <c r="A24" s="58" t="s">
        <v>2920</v>
      </c>
      <c r="B24" s="59" t="s">
        <v>2921</v>
      </c>
      <c r="C24" s="63">
        <v>8908.91</v>
      </c>
      <c r="D24" s="63">
        <v>7973.98</v>
      </c>
      <c r="E24" s="63">
        <v>7883.67</v>
      </c>
      <c r="F24" s="63">
        <v>6228.29</v>
      </c>
      <c r="G24" s="63">
        <v>7816.08</v>
      </c>
      <c r="H24" s="63">
        <v>5349.5</v>
      </c>
      <c r="I24" s="63">
        <v>7297.31</v>
      </c>
      <c r="J24" s="63">
        <v>8440.9599999999991</v>
      </c>
      <c r="K24" s="63">
        <v>7337.9</v>
      </c>
      <c r="L24" s="63">
        <v>8234.73</v>
      </c>
      <c r="M24" s="63">
        <v>8260.6299999999992</v>
      </c>
      <c r="N24" s="63">
        <v>8153.28</v>
      </c>
      <c r="O24" s="63">
        <v>91885.24</v>
      </c>
      <c r="Q24" s="12" t="s">
        <v>36</v>
      </c>
    </row>
    <row r="25" spans="1:17">
      <c r="A25" s="58" t="s">
        <v>2605</v>
      </c>
      <c r="B25" s="59" t="s">
        <v>2606</v>
      </c>
      <c r="C25" s="63">
        <v>0</v>
      </c>
      <c r="D25" s="63">
        <v>0</v>
      </c>
      <c r="E25" s="63">
        <v>0</v>
      </c>
      <c r="F25" s="63">
        <v>5.96</v>
      </c>
      <c r="G25" s="63">
        <v>0</v>
      </c>
      <c r="H25" s="63">
        <v>0</v>
      </c>
      <c r="I25" s="63">
        <v>0</v>
      </c>
      <c r="J25" s="63">
        <v>0</v>
      </c>
      <c r="K25" s="63">
        <v>0</v>
      </c>
      <c r="L25" s="63">
        <v>0</v>
      </c>
      <c r="M25" s="63">
        <v>0</v>
      </c>
      <c r="N25" s="63">
        <v>0</v>
      </c>
      <c r="O25" s="63">
        <v>5.96</v>
      </c>
      <c r="Q25" s="12" t="s">
        <v>36</v>
      </c>
    </row>
    <row r="26" spans="1:17">
      <c r="A26" s="58" t="s">
        <v>2607</v>
      </c>
      <c r="B26" s="59" t="s">
        <v>2608</v>
      </c>
      <c r="C26" s="63">
        <v>7557.37</v>
      </c>
      <c r="D26" s="63">
        <v>6895.38</v>
      </c>
      <c r="E26" s="63">
        <v>6658.91</v>
      </c>
      <c r="F26" s="63">
        <v>7489.02</v>
      </c>
      <c r="G26" s="63">
        <v>8425.7999999999993</v>
      </c>
      <c r="H26" s="63">
        <v>8060.68</v>
      </c>
      <c r="I26" s="63">
        <v>8556.15</v>
      </c>
      <c r="J26" s="63">
        <v>8145.93</v>
      </c>
      <c r="K26" s="63">
        <v>8106.71</v>
      </c>
      <c r="L26" s="63">
        <v>8360.44</v>
      </c>
      <c r="M26" s="63">
        <v>8182.83</v>
      </c>
      <c r="N26" s="63">
        <v>8453.1299999999992</v>
      </c>
      <c r="O26" s="63">
        <v>94892.35</v>
      </c>
      <c r="Q26" s="12" t="s">
        <v>36</v>
      </c>
    </row>
    <row r="27" spans="1:17">
      <c r="A27" s="58" t="s">
        <v>2609</v>
      </c>
      <c r="B27" s="59" t="s">
        <v>2610</v>
      </c>
      <c r="C27" s="63">
        <v>1599.61</v>
      </c>
      <c r="D27" s="63">
        <v>1531.22</v>
      </c>
      <c r="E27" s="63">
        <v>1506.99</v>
      </c>
      <c r="F27" s="63">
        <v>1285.26</v>
      </c>
      <c r="G27" s="63">
        <v>1637.76</v>
      </c>
      <c r="H27" s="63">
        <v>1495.37</v>
      </c>
      <c r="I27" s="63">
        <v>1595.63</v>
      </c>
      <c r="J27" s="63">
        <v>1636.79</v>
      </c>
      <c r="K27" s="63">
        <v>1474.19</v>
      </c>
      <c r="L27" s="63">
        <v>1602.57</v>
      </c>
      <c r="M27" s="63">
        <v>1574.37</v>
      </c>
      <c r="N27" s="63">
        <v>1604.42</v>
      </c>
      <c r="O27" s="63">
        <v>18544.18</v>
      </c>
      <c r="Q27" s="12" t="s">
        <v>36</v>
      </c>
    </row>
    <row r="28" spans="1:17">
      <c r="A28" s="58" t="s">
        <v>2611</v>
      </c>
      <c r="B28" s="59" t="s">
        <v>2612</v>
      </c>
      <c r="C28" s="63">
        <v>438.75</v>
      </c>
      <c r="D28" s="63">
        <v>841.2</v>
      </c>
      <c r="E28" s="63">
        <v>1046.3699999999999</v>
      </c>
      <c r="F28" s="63">
        <v>1162.78</v>
      </c>
      <c r="G28" s="63">
        <v>1519</v>
      </c>
      <c r="H28" s="63">
        <v>1895.65</v>
      </c>
      <c r="I28" s="63">
        <v>1970.96</v>
      </c>
      <c r="J28" s="63">
        <v>2102.2600000000002</v>
      </c>
      <c r="K28" s="63">
        <v>2207.9</v>
      </c>
      <c r="L28" s="63">
        <v>2496.0500000000002</v>
      </c>
      <c r="M28" s="63">
        <v>2974.51</v>
      </c>
      <c r="N28" s="63">
        <v>3598.4</v>
      </c>
      <c r="O28" s="63">
        <v>22253.83</v>
      </c>
      <c r="Q28" s="12" t="s">
        <v>31</v>
      </c>
    </row>
    <row r="29" spans="1:17">
      <c r="A29" s="58" t="s">
        <v>2613</v>
      </c>
      <c r="B29" s="59" t="s">
        <v>2614</v>
      </c>
      <c r="C29" s="63">
        <v>1360.02</v>
      </c>
      <c r="D29" s="63">
        <v>1280.1400000000001</v>
      </c>
      <c r="E29" s="63">
        <v>1257.43</v>
      </c>
      <c r="F29" s="63">
        <v>1393.9</v>
      </c>
      <c r="G29" s="63">
        <v>1548.12</v>
      </c>
      <c r="H29" s="63">
        <v>1475.33</v>
      </c>
      <c r="I29" s="63">
        <v>1566.71</v>
      </c>
      <c r="J29" s="63">
        <v>1477.01</v>
      </c>
      <c r="K29" s="63">
        <v>1472.06</v>
      </c>
      <c r="L29" s="63">
        <v>1514.37</v>
      </c>
      <c r="M29" s="63">
        <v>1472.15</v>
      </c>
      <c r="N29" s="63">
        <v>1514.17</v>
      </c>
      <c r="O29" s="63">
        <v>17331.41</v>
      </c>
      <c r="Q29" s="12" t="s">
        <v>31</v>
      </c>
    </row>
    <row r="30" spans="1:17">
      <c r="A30" s="58" t="s">
        <v>2615</v>
      </c>
      <c r="B30" s="59" t="s">
        <v>2616</v>
      </c>
      <c r="C30" s="64">
        <v>1365.35</v>
      </c>
      <c r="D30" s="64">
        <v>1315.55</v>
      </c>
      <c r="E30" s="64">
        <v>1347.71</v>
      </c>
      <c r="F30" s="64">
        <v>1167.19</v>
      </c>
      <c r="G30" s="64">
        <v>1489.85</v>
      </c>
      <c r="H30" s="64">
        <v>1274.05</v>
      </c>
      <c r="I30" s="64">
        <v>1390.25</v>
      </c>
      <c r="J30" s="64">
        <v>1419.3</v>
      </c>
      <c r="K30" s="64">
        <v>1265.75</v>
      </c>
      <c r="L30" s="64">
        <v>1381.95</v>
      </c>
      <c r="M30" s="64">
        <v>1348.75</v>
      </c>
      <c r="N30" s="64">
        <v>1381.95</v>
      </c>
      <c r="O30" s="64">
        <v>16147.65</v>
      </c>
      <c r="Q30" s="12" t="s">
        <v>31</v>
      </c>
    </row>
    <row r="31" spans="1:17">
      <c r="A31" s="60" t="s">
        <v>2617</v>
      </c>
      <c r="B31" s="61" t="s">
        <v>2618</v>
      </c>
      <c r="C31" s="65">
        <v>34515.75</v>
      </c>
      <c r="D31" s="65">
        <v>32433.86</v>
      </c>
      <c r="E31" s="65">
        <v>33372.39</v>
      </c>
      <c r="F31" s="65">
        <v>28798.1</v>
      </c>
      <c r="G31" s="65">
        <v>34566.36</v>
      </c>
      <c r="H31" s="65">
        <v>32117.279999999999</v>
      </c>
      <c r="I31" s="65">
        <v>35556.550000000003</v>
      </c>
      <c r="J31" s="65">
        <v>36608.9</v>
      </c>
      <c r="K31" s="65">
        <v>34467.35</v>
      </c>
      <c r="L31" s="65">
        <v>37367.68</v>
      </c>
      <c r="M31" s="65">
        <v>37470.959999999999</v>
      </c>
      <c r="N31" s="65">
        <v>38572.65</v>
      </c>
      <c r="O31" s="65">
        <v>415847.83</v>
      </c>
    </row>
    <row r="32" spans="1:17">
      <c r="A32" s="60" t="s">
        <v>1141</v>
      </c>
      <c r="B32" s="61" t="s">
        <v>2619</v>
      </c>
      <c r="C32" s="62"/>
      <c r="D32" s="62"/>
      <c r="E32" s="62"/>
      <c r="F32" s="62"/>
      <c r="G32" s="62"/>
      <c r="H32" s="62"/>
      <c r="I32" s="62"/>
      <c r="J32" s="62"/>
      <c r="K32" s="62"/>
      <c r="L32" s="62"/>
      <c r="M32" s="62"/>
      <c r="N32" s="62"/>
      <c r="O32" s="62"/>
    </row>
    <row r="33" spans="1:17">
      <c r="A33" s="58" t="s">
        <v>2922</v>
      </c>
      <c r="B33" s="59" t="s">
        <v>2923</v>
      </c>
      <c r="C33" s="63">
        <v>3970.7</v>
      </c>
      <c r="D33" s="63">
        <v>4400.4799999999996</v>
      </c>
      <c r="E33" s="63">
        <v>4951.3100000000004</v>
      </c>
      <c r="F33" s="63">
        <v>5293.72</v>
      </c>
      <c r="G33" s="63">
        <v>5421.18</v>
      </c>
      <c r="H33" s="63">
        <v>5573.74</v>
      </c>
      <c r="I33" s="63">
        <v>5603.37</v>
      </c>
      <c r="J33" s="63">
        <v>5847.77</v>
      </c>
      <c r="K33" s="63">
        <v>5950.48</v>
      </c>
      <c r="L33" s="63">
        <v>6197</v>
      </c>
      <c r="M33" s="63">
        <v>6246.29</v>
      </c>
      <c r="N33" s="63">
        <v>6267.46</v>
      </c>
      <c r="O33" s="63">
        <v>65723.5</v>
      </c>
      <c r="Q33" s="12" t="s">
        <v>31</v>
      </c>
    </row>
    <row r="34" spans="1:17">
      <c r="A34" s="58" t="s">
        <v>2620</v>
      </c>
      <c r="B34" s="59" t="s">
        <v>2621</v>
      </c>
      <c r="C34" s="63">
        <v>0</v>
      </c>
      <c r="D34" s="63">
        <v>0</v>
      </c>
      <c r="E34" s="63">
        <v>0</v>
      </c>
      <c r="F34" s="63">
        <v>0</v>
      </c>
      <c r="G34" s="63">
        <v>0</v>
      </c>
      <c r="H34" s="63">
        <v>0</v>
      </c>
      <c r="I34" s="63">
        <v>0</v>
      </c>
      <c r="J34" s="63">
        <v>0</v>
      </c>
      <c r="K34" s="63">
        <v>0</v>
      </c>
      <c r="L34" s="63">
        <v>0</v>
      </c>
      <c r="M34" s="63">
        <v>-500</v>
      </c>
      <c r="N34" s="63">
        <v>0</v>
      </c>
      <c r="O34" s="63">
        <v>-500</v>
      </c>
      <c r="Q34" s="12" t="s">
        <v>31</v>
      </c>
    </row>
    <row r="35" spans="1:17">
      <c r="A35" s="58" t="s">
        <v>2622</v>
      </c>
      <c r="B35" s="59" t="s">
        <v>2623</v>
      </c>
      <c r="C35" s="63">
        <v>7922</v>
      </c>
      <c r="D35" s="63">
        <v>4380.3999999999996</v>
      </c>
      <c r="E35" s="63">
        <v>3534</v>
      </c>
      <c r="F35" s="63">
        <v>13333.45</v>
      </c>
      <c r="G35" s="63">
        <v>2549.9</v>
      </c>
      <c r="H35" s="63">
        <v>-1765</v>
      </c>
      <c r="I35" s="63">
        <v>1691.5</v>
      </c>
      <c r="J35" s="63">
        <v>3069.35</v>
      </c>
      <c r="K35" s="63">
        <v>3038.39</v>
      </c>
      <c r="L35" s="63">
        <v>8100.42</v>
      </c>
      <c r="M35" s="63">
        <v>3671.9</v>
      </c>
      <c r="N35" s="63">
        <v>6473.34</v>
      </c>
      <c r="O35" s="63">
        <v>55999.65</v>
      </c>
      <c r="Q35" s="12" t="s">
        <v>31</v>
      </c>
    </row>
    <row r="36" spans="1:17">
      <c r="A36" s="58" t="s">
        <v>2624</v>
      </c>
      <c r="B36" s="59" t="s">
        <v>2625</v>
      </c>
      <c r="C36" s="63">
        <v>489</v>
      </c>
      <c r="D36" s="63">
        <v>639.75</v>
      </c>
      <c r="E36" s="63">
        <v>-411</v>
      </c>
      <c r="F36" s="63">
        <v>-247.5</v>
      </c>
      <c r="G36" s="63">
        <v>-129</v>
      </c>
      <c r="H36" s="63">
        <v>0</v>
      </c>
      <c r="I36" s="63">
        <v>387</v>
      </c>
      <c r="J36" s="63">
        <v>666</v>
      </c>
      <c r="K36" s="63">
        <v>0</v>
      </c>
      <c r="L36" s="63">
        <v>129</v>
      </c>
      <c r="M36" s="63">
        <v>720</v>
      </c>
      <c r="N36" s="63">
        <v>0</v>
      </c>
      <c r="O36" s="63">
        <v>2243.25</v>
      </c>
      <c r="Q36" s="12" t="s">
        <v>31</v>
      </c>
    </row>
    <row r="37" spans="1:17">
      <c r="A37" s="58" t="s">
        <v>2626</v>
      </c>
      <c r="B37" s="59" t="s">
        <v>2627</v>
      </c>
      <c r="C37" s="63">
        <v>484.68</v>
      </c>
      <c r="D37" s="63">
        <v>-121.7</v>
      </c>
      <c r="E37" s="63">
        <v>678.55</v>
      </c>
      <c r="F37" s="63">
        <v>25</v>
      </c>
      <c r="G37" s="63">
        <v>650</v>
      </c>
      <c r="H37" s="63">
        <v>550</v>
      </c>
      <c r="I37" s="63">
        <v>450</v>
      </c>
      <c r="J37" s="63">
        <v>0</v>
      </c>
      <c r="K37" s="63">
        <v>400</v>
      </c>
      <c r="L37" s="63">
        <v>500</v>
      </c>
      <c r="M37" s="63">
        <v>450</v>
      </c>
      <c r="N37" s="63">
        <v>921</v>
      </c>
      <c r="O37" s="63">
        <v>4987.53</v>
      </c>
      <c r="Q37" s="12" t="s">
        <v>31</v>
      </c>
    </row>
    <row r="38" spans="1:17">
      <c r="A38" s="58" t="s">
        <v>2628</v>
      </c>
      <c r="B38" s="59" t="s">
        <v>2629</v>
      </c>
      <c r="C38" s="63">
        <v>-14046.03</v>
      </c>
      <c r="D38" s="63">
        <v>-21398.39</v>
      </c>
      <c r="E38" s="63">
        <v>-15954.17</v>
      </c>
      <c r="F38" s="63">
        <v>-9347.11</v>
      </c>
      <c r="G38" s="63">
        <v>-8244.56</v>
      </c>
      <c r="H38" s="63">
        <v>-3337.71</v>
      </c>
      <c r="I38" s="63">
        <v>-2978.48</v>
      </c>
      <c r="J38" s="63">
        <v>-3372.37</v>
      </c>
      <c r="K38" s="63">
        <v>-3924.9</v>
      </c>
      <c r="L38" s="63">
        <v>-1624.44</v>
      </c>
      <c r="M38" s="63">
        <v>-1796.68</v>
      </c>
      <c r="N38" s="63">
        <v>-3335</v>
      </c>
      <c r="O38" s="63">
        <v>-89359.84</v>
      </c>
      <c r="Q38" s="12" t="s">
        <v>27</v>
      </c>
    </row>
    <row r="39" spans="1:17">
      <c r="A39" s="58" t="s">
        <v>2630</v>
      </c>
      <c r="B39" s="59" t="s">
        <v>2631</v>
      </c>
      <c r="C39" s="63">
        <v>-284.73</v>
      </c>
      <c r="D39" s="63">
        <v>405.36</v>
      </c>
      <c r="E39" s="63">
        <v>2158.11</v>
      </c>
      <c r="F39" s="63">
        <v>857.64</v>
      </c>
      <c r="G39" s="63">
        <v>499.49</v>
      </c>
      <c r="H39" s="63">
        <v>2355.65</v>
      </c>
      <c r="I39" s="63">
        <v>249.83</v>
      </c>
      <c r="J39" s="63">
        <v>1575.19</v>
      </c>
      <c r="K39" s="63">
        <v>3180.55</v>
      </c>
      <c r="L39" s="63">
        <v>2935.59</v>
      </c>
      <c r="M39" s="63">
        <v>1512.86</v>
      </c>
      <c r="N39" s="63">
        <v>2356.58</v>
      </c>
      <c r="O39" s="63">
        <v>17802.12</v>
      </c>
      <c r="Q39" s="12" t="s">
        <v>31</v>
      </c>
    </row>
    <row r="40" spans="1:17">
      <c r="A40" s="58" t="s">
        <v>2632</v>
      </c>
      <c r="B40" s="59" t="s">
        <v>2633</v>
      </c>
      <c r="C40" s="63">
        <v>6283.91</v>
      </c>
      <c r="D40" s="63">
        <v>6205.46</v>
      </c>
      <c r="E40" s="63">
        <v>5093.13</v>
      </c>
      <c r="F40" s="63">
        <v>1275.25</v>
      </c>
      <c r="G40" s="63">
        <v>3625</v>
      </c>
      <c r="H40" s="63">
        <v>2225</v>
      </c>
      <c r="I40" s="63">
        <v>3380</v>
      </c>
      <c r="J40" s="63">
        <v>3795</v>
      </c>
      <c r="K40" s="63">
        <v>2610</v>
      </c>
      <c r="L40" s="63">
        <v>4995</v>
      </c>
      <c r="M40" s="63">
        <v>5679</v>
      </c>
      <c r="N40" s="63">
        <v>4775</v>
      </c>
      <c r="O40" s="63">
        <v>49941.75</v>
      </c>
      <c r="Q40" s="12" t="s">
        <v>31</v>
      </c>
    </row>
    <row r="41" spans="1:17">
      <c r="A41" s="58" t="s">
        <v>2634</v>
      </c>
      <c r="B41" s="59" t="s">
        <v>2635</v>
      </c>
      <c r="C41" s="63">
        <v>1225</v>
      </c>
      <c r="D41" s="63">
        <v>2400</v>
      </c>
      <c r="E41" s="63">
        <v>1200</v>
      </c>
      <c r="F41" s="63">
        <v>0</v>
      </c>
      <c r="G41" s="63">
        <v>1600</v>
      </c>
      <c r="H41" s="63">
        <v>300</v>
      </c>
      <c r="I41" s="63">
        <v>0</v>
      </c>
      <c r="J41" s="63">
        <v>400</v>
      </c>
      <c r="K41" s="63">
        <v>1200</v>
      </c>
      <c r="L41" s="63">
        <v>800</v>
      </c>
      <c r="M41" s="63">
        <v>-400</v>
      </c>
      <c r="N41" s="63">
        <v>800</v>
      </c>
      <c r="O41" s="63">
        <v>9525</v>
      </c>
      <c r="Q41" s="12" t="s">
        <v>31</v>
      </c>
    </row>
    <row r="42" spans="1:17">
      <c r="A42" s="58" t="s">
        <v>2924</v>
      </c>
      <c r="B42" s="59" t="s">
        <v>2925</v>
      </c>
      <c r="C42" s="63">
        <v>132.80000000000001</v>
      </c>
      <c r="D42" s="63">
        <v>1130.51</v>
      </c>
      <c r="E42" s="63">
        <v>1099.6600000000001</v>
      </c>
      <c r="F42" s="63">
        <v>265.62</v>
      </c>
      <c r="G42" s="63">
        <v>302.8</v>
      </c>
      <c r="H42" s="63">
        <v>405.29</v>
      </c>
      <c r="I42" s="63">
        <v>419.52</v>
      </c>
      <c r="J42" s="63">
        <v>1326.7</v>
      </c>
      <c r="K42" s="63">
        <v>803.88</v>
      </c>
      <c r="L42" s="63">
        <v>2150.44</v>
      </c>
      <c r="M42" s="63">
        <v>1380.62</v>
      </c>
      <c r="N42" s="63">
        <v>1066.93</v>
      </c>
      <c r="O42" s="63">
        <v>10484.77</v>
      </c>
      <c r="Q42" s="12" t="s">
        <v>31</v>
      </c>
    </row>
    <row r="43" spans="1:17">
      <c r="A43" s="58" t="s">
        <v>2636</v>
      </c>
      <c r="B43" s="59" t="s">
        <v>2637</v>
      </c>
      <c r="C43" s="63">
        <v>373.99</v>
      </c>
      <c r="D43" s="63">
        <v>1224.8</v>
      </c>
      <c r="E43" s="63">
        <v>364.11</v>
      </c>
      <c r="F43" s="63">
        <v>-146.93</v>
      </c>
      <c r="G43" s="63">
        <v>320.70999999999998</v>
      </c>
      <c r="H43" s="63">
        <v>422.61</v>
      </c>
      <c r="I43" s="63">
        <v>299.39999999999998</v>
      </c>
      <c r="J43" s="63">
        <v>767.61</v>
      </c>
      <c r="K43" s="63">
        <v>29.2</v>
      </c>
      <c r="L43" s="63">
        <v>405.42</v>
      </c>
      <c r="M43" s="63">
        <v>1727.63</v>
      </c>
      <c r="N43" s="63">
        <v>-96.56</v>
      </c>
      <c r="O43" s="63">
        <v>5691.99</v>
      </c>
      <c r="Q43" s="12" t="s">
        <v>31</v>
      </c>
    </row>
    <row r="44" spans="1:17">
      <c r="A44" s="58" t="s">
        <v>2638</v>
      </c>
      <c r="B44" s="59" t="s">
        <v>2639</v>
      </c>
      <c r="C44" s="63">
        <v>12.5</v>
      </c>
      <c r="D44" s="63">
        <v>0</v>
      </c>
      <c r="E44" s="63">
        <v>0</v>
      </c>
      <c r="F44" s="63">
        <v>0</v>
      </c>
      <c r="G44" s="63">
        <v>275</v>
      </c>
      <c r="H44" s="63">
        <v>300</v>
      </c>
      <c r="I44" s="63">
        <v>50</v>
      </c>
      <c r="J44" s="63">
        <v>205</v>
      </c>
      <c r="K44" s="63">
        <v>0</v>
      </c>
      <c r="L44" s="63">
        <v>0</v>
      </c>
      <c r="M44" s="63">
        <v>225</v>
      </c>
      <c r="N44" s="63">
        <v>0</v>
      </c>
      <c r="O44" s="63">
        <v>1067.5</v>
      </c>
      <c r="Q44" s="12" t="s">
        <v>31</v>
      </c>
    </row>
    <row r="45" spans="1:17">
      <c r="A45" s="58" t="s">
        <v>2640</v>
      </c>
      <c r="B45" s="59" t="s">
        <v>2641</v>
      </c>
      <c r="C45" s="63">
        <v>2971.66</v>
      </c>
      <c r="D45" s="63">
        <v>4152.67</v>
      </c>
      <c r="E45" s="63">
        <v>3514.02</v>
      </c>
      <c r="F45" s="63">
        <v>2691.42</v>
      </c>
      <c r="G45" s="63">
        <v>4164.12</v>
      </c>
      <c r="H45" s="63">
        <v>5490.33</v>
      </c>
      <c r="I45" s="63">
        <v>3051.99</v>
      </c>
      <c r="J45" s="63">
        <v>3635.35</v>
      </c>
      <c r="K45" s="63">
        <v>2498.4</v>
      </c>
      <c r="L45" s="63">
        <v>4275.2</v>
      </c>
      <c r="M45" s="63">
        <v>2531.12</v>
      </c>
      <c r="N45" s="63">
        <v>3040.42</v>
      </c>
      <c r="O45" s="63">
        <v>42016.7</v>
      </c>
      <c r="Q45" s="12" t="s">
        <v>31</v>
      </c>
    </row>
    <row r="46" spans="1:17">
      <c r="A46" s="58" t="s">
        <v>2642</v>
      </c>
      <c r="B46" s="59" t="s">
        <v>2643</v>
      </c>
      <c r="C46" s="63">
        <v>431.03</v>
      </c>
      <c r="D46" s="63">
        <v>393.75</v>
      </c>
      <c r="E46" s="63">
        <v>1026.8</v>
      </c>
      <c r="F46" s="63">
        <v>656.25</v>
      </c>
      <c r="G46" s="63">
        <v>450</v>
      </c>
      <c r="H46" s="63">
        <v>600</v>
      </c>
      <c r="I46" s="63">
        <v>600</v>
      </c>
      <c r="J46" s="63">
        <v>525</v>
      </c>
      <c r="K46" s="63">
        <v>525</v>
      </c>
      <c r="L46" s="63">
        <v>674.85</v>
      </c>
      <c r="M46" s="63">
        <v>525.15</v>
      </c>
      <c r="N46" s="63">
        <v>675</v>
      </c>
      <c r="O46" s="63">
        <v>7082.83</v>
      </c>
      <c r="Q46" s="12" t="s">
        <v>31</v>
      </c>
    </row>
    <row r="47" spans="1:17">
      <c r="A47" s="58" t="s">
        <v>2644</v>
      </c>
      <c r="B47" s="59" t="s">
        <v>2645</v>
      </c>
      <c r="C47" s="63">
        <v>2027.67</v>
      </c>
      <c r="D47" s="63">
        <v>2175</v>
      </c>
      <c r="E47" s="63">
        <v>1882.69</v>
      </c>
      <c r="F47" s="63">
        <v>517.30999999999995</v>
      </c>
      <c r="G47" s="63">
        <v>1326.52</v>
      </c>
      <c r="H47" s="63">
        <v>850</v>
      </c>
      <c r="I47" s="63">
        <v>1450</v>
      </c>
      <c r="J47" s="63">
        <v>1050</v>
      </c>
      <c r="K47" s="63">
        <v>800</v>
      </c>
      <c r="L47" s="63">
        <v>1650</v>
      </c>
      <c r="M47" s="63">
        <v>1650</v>
      </c>
      <c r="N47" s="63">
        <v>1650</v>
      </c>
      <c r="O47" s="63">
        <v>17029.189999999999</v>
      </c>
      <c r="Q47" s="12" t="s">
        <v>31</v>
      </c>
    </row>
    <row r="48" spans="1:17">
      <c r="A48" s="58" t="s">
        <v>2648</v>
      </c>
      <c r="B48" s="59" t="s">
        <v>2649</v>
      </c>
      <c r="C48" s="63">
        <v>4200</v>
      </c>
      <c r="D48" s="63">
        <v>3179.03</v>
      </c>
      <c r="E48" s="63">
        <v>2824.36</v>
      </c>
      <c r="F48" s="63">
        <v>1725</v>
      </c>
      <c r="G48" s="63">
        <v>1725</v>
      </c>
      <c r="H48" s="63">
        <v>1800</v>
      </c>
      <c r="I48" s="63">
        <v>2225</v>
      </c>
      <c r="J48" s="63">
        <v>2725</v>
      </c>
      <c r="K48" s="63">
        <v>2875</v>
      </c>
      <c r="L48" s="63">
        <v>2800</v>
      </c>
      <c r="M48" s="63">
        <v>2787.93</v>
      </c>
      <c r="N48" s="63">
        <v>2950</v>
      </c>
      <c r="O48" s="63">
        <v>31816.32</v>
      </c>
      <c r="Q48" s="12" t="s">
        <v>31</v>
      </c>
    </row>
    <row r="49" spans="1:17">
      <c r="A49" s="58" t="s">
        <v>2652</v>
      </c>
      <c r="B49" s="59" t="s">
        <v>2653</v>
      </c>
      <c r="C49" s="63">
        <v>1559.32</v>
      </c>
      <c r="D49" s="63">
        <v>483.38</v>
      </c>
      <c r="E49" s="63">
        <v>84.75</v>
      </c>
      <c r="F49" s="63">
        <v>887.22</v>
      </c>
      <c r="G49" s="63">
        <v>466.1</v>
      </c>
      <c r="H49" s="63">
        <v>260.25</v>
      </c>
      <c r="I49" s="63">
        <v>600.41</v>
      </c>
      <c r="J49" s="63">
        <v>521.28</v>
      </c>
      <c r="K49" s="63">
        <v>236.25</v>
      </c>
      <c r="L49" s="63">
        <v>622.91</v>
      </c>
      <c r="M49" s="63">
        <v>796.46</v>
      </c>
      <c r="N49" s="63">
        <v>477.03</v>
      </c>
      <c r="O49" s="63">
        <v>6995.36</v>
      </c>
      <c r="Q49" s="12" t="s">
        <v>31</v>
      </c>
    </row>
    <row r="50" spans="1:17">
      <c r="A50" s="58" t="s">
        <v>2654</v>
      </c>
      <c r="B50" s="59" t="s">
        <v>2655</v>
      </c>
      <c r="C50" s="64">
        <v>190.81</v>
      </c>
      <c r="D50" s="64">
        <v>285.98</v>
      </c>
      <c r="E50" s="64">
        <v>613.87</v>
      </c>
      <c r="F50" s="64">
        <v>814.5</v>
      </c>
      <c r="G50" s="64">
        <v>942.83</v>
      </c>
      <c r="H50" s="64">
        <v>1104.31</v>
      </c>
      <c r="I50" s="64">
        <v>1149.45</v>
      </c>
      <c r="J50" s="64">
        <v>1310.3499999999999</v>
      </c>
      <c r="K50" s="64">
        <v>1418.47</v>
      </c>
      <c r="L50" s="64">
        <v>1538</v>
      </c>
      <c r="M50" s="64">
        <v>1684.7</v>
      </c>
      <c r="N50" s="64">
        <v>1795.5</v>
      </c>
      <c r="O50" s="64">
        <v>12848.77</v>
      </c>
      <c r="Q50" s="12" t="s">
        <v>31</v>
      </c>
    </row>
    <row r="51" spans="1:17">
      <c r="A51" s="60" t="s">
        <v>2656</v>
      </c>
      <c r="B51" s="61" t="s">
        <v>2657</v>
      </c>
      <c r="C51" s="104">
        <v>17944.310000000001</v>
      </c>
      <c r="D51" s="104">
        <v>9936.48</v>
      </c>
      <c r="E51" s="104">
        <v>12660.19</v>
      </c>
      <c r="F51" s="104">
        <v>18600.84</v>
      </c>
      <c r="G51" s="104">
        <v>15945.09</v>
      </c>
      <c r="H51" s="104">
        <v>17134.47</v>
      </c>
      <c r="I51" s="104">
        <v>18628.990000000002</v>
      </c>
      <c r="J51" s="104">
        <v>24047.23</v>
      </c>
      <c r="K51" s="104">
        <v>21640.720000000001</v>
      </c>
      <c r="L51" s="104">
        <v>36149.39</v>
      </c>
      <c r="M51" s="104">
        <v>28891.98</v>
      </c>
      <c r="N51" s="104">
        <v>29816.7</v>
      </c>
      <c r="O51" s="104">
        <v>251396.39</v>
      </c>
    </row>
    <row r="52" spans="1:17">
      <c r="A52" s="105" t="s">
        <v>2658</v>
      </c>
      <c r="B52" s="106" t="s">
        <v>2659</v>
      </c>
      <c r="C52" s="107">
        <v>559924.65</v>
      </c>
      <c r="D52" s="107">
        <v>550112.26</v>
      </c>
      <c r="E52" s="107">
        <v>575558.59</v>
      </c>
      <c r="F52" s="107">
        <v>569348.06000000006</v>
      </c>
      <c r="G52" s="107">
        <v>580870.75</v>
      </c>
      <c r="H52" s="107">
        <v>566952.30000000005</v>
      </c>
      <c r="I52" s="107">
        <v>574705.56000000006</v>
      </c>
      <c r="J52" s="107">
        <v>580007.05000000005</v>
      </c>
      <c r="K52" s="107">
        <v>574281.94999999995</v>
      </c>
      <c r="L52" s="107">
        <v>594954.15</v>
      </c>
      <c r="M52" s="107">
        <v>584069.44999999995</v>
      </c>
      <c r="N52" s="107">
        <v>580654.65</v>
      </c>
      <c r="O52" s="107">
        <v>6891439.4199999999</v>
      </c>
    </row>
    <row r="53" spans="1:17">
      <c r="A53" s="105" t="s">
        <v>2660</v>
      </c>
      <c r="B53" s="106" t="s">
        <v>2661</v>
      </c>
      <c r="C53" s="108"/>
      <c r="D53" s="108"/>
      <c r="E53" s="108"/>
      <c r="F53" s="108"/>
      <c r="G53" s="108"/>
      <c r="H53" s="108"/>
      <c r="I53" s="108"/>
      <c r="J53" s="108"/>
      <c r="K53" s="108"/>
      <c r="L53" s="108"/>
      <c r="M53" s="108"/>
      <c r="N53" s="108"/>
      <c r="O53" s="108"/>
    </row>
    <row r="54" spans="1:17">
      <c r="A54" s="60" t="s">
        <v>2662</v>
      </c>
      <c r="B54" s="61" t="s">
        <v>2663</v>
      </c>
      <c r="C54" s="62"/>
      <c r="D54" s="62"/>
      <c r="E54" s="62"/>
      <c r="F54" s="62"/>
      <c r="G54" s="62"/>
      <c r="H54" s="62"/>
      <c r="I54" s="62"/>
      <c r="J54" s="62"/>
      <c r="K54" s="62"/>
      <c r="L54" s="62"/>
      <c r="M54" s="62"/>
      <c r="N54" s="62"/>
      <c r="O54" s="62"/>
    </row>
    <row r="55" spans="1:17">
      <c r="A55" s="58" t="s">
        <v>2664</v>
      </c>
      <c r="B55" s="59" t="s">
        <v>2665</v>
      </c>
      <c r="C55" s="63">
        <v>23482.98</v>
      </c>
      <c r="D55" s="63">
        <v>24163.54</v>
      </c>
      <c r="E55" s="63">
        <v>20591.07</v>
      </c>
      <c r="F55" s="63">
        <v>23538.880000000001</v>
      </c>
      <c r="G55" s="63">
        <v>18252.990000000002</v>
      </c>
      <c r="H55" s="63">
        <v>22373.5</v>
      </c>
      <c r="I55" s="63">
        <v>11775.68</v>
      </c>
      <c r="J55" s="63">
        <v>14367.73</v>
      </c>
      <c r="K55" s="63">
        <v>13648.02</v>
      </c>
      <c r="L55" s="63">
        <v>17923.47</v>
      </c>
      <c r="M55" s="63">
        <v>13935.39</v>
      </c>
      <c r="N55" s="63">
        <v>14353.14</v>
      </c>
      <c r="O55" s="63">
        <v>218406.39</v>
      </c>
      <c r="Q55" s="12" t="s">
        <v>40</v>
      </c>
    </row>
    <row r="56" spans="1:17">
      <c r="A56" s="58" t="s">
        <v>1462</v>
      </c>
      <c r="B56" s="59" t="s">
        <v>2666</v>
      </c>
      <c r="C56" s="63">
        <v>18120.45</v>
      </c>
      <c r="D56" s="63">
        <v>21576</v>
      </c>
      <c r="E56" s="63">
        <v>16821.36</v>
      </c>
      <c r="F56" s="63">
        <v>19013.060000000001</v>
      </c>
      <c r="G56" s="63">
        <v>15304.5</v>
      </c>
      <c r="H56" s="63">
        <v>15901.84</v>
      </c>
      <c r="I56" s="63">
        <v>6710.23</v>
      </c>
      <c r="J56" s="63">
        <v>14765.52</v>
      </c>
      <c r="K56" s="63">
        <v>14112.03</v>
      </c>
      <c r="L56" s="63">
        <v>15432.2</v>
      </c>
      <c r="M56" s="63">
        <v>12848.47</v>
      </c>
      <c r="N56" s="63">
        <v>13340.41</v>
      </c>
      <c r="O56" s="63">
        <v>183946.07</v>
      </c>
      <c r="Q56" s="12" t="s">
        <v>40</v>
      </c>
    </row>
    <row r="57" spans="1:17">
      <c r="A57" s="58" t="s">
        <v>1464</v>
      </c>
      <c r="B57" s="59" t="s">
        <v>2667</v>
      </c>
      <c r="C57" s="63">
        <v>0</v>
      </c>
      <c r="D57" s="63">
        <v>0</v>
      </c>
      <c r="E57" s="63">
        <v>0</v>
      </c>
      <c r="F57" s="63">
        <v>0</v>
      </c>
      <c r="G57" s="63">
        <v>0</v>
      </c>
      <c r="H57" s="63">
        <v>0</v>
      </c>
      <c r="I57" s="63">
        <v>1453.66</v>
      </c>
      <c r="J57" s="63">
        <v>1398.69</v>
      </c>
      <c r="K57" s="63">
        <v>1474.05</v>
      </c>
      <c r="L57" s="63">
        <v>2145.4499999999998</v>
      </c>
      <c r="M57" s="63">
        <v>1511.38</v>
      </c>
      <c r="N57" s="63">
        <v>1561.09</v>
      </c>
      <c r="O57" s="63">
        <v>9544.32</v>
      </c>
      <c r="Q57" s="12" t="s">
        <v>40</v>
      </c>
    </row>
    <row r="58" spans="1:17">
      <c r="A58" s="58" t="s">
        <v>2668</v>
      </c>
      <c r="B58" s="59" t="s">
        <v>2669</v>
      </c>
      <c r="C58" s="63">
        <v>9747.66</v>
      </c>
      <c r="D58" s="63">
        <v>4079.97</v>
      </c>
      <c r="E58" s="63">
        <v>5304</v>
      </c>
      <c r="F58" s="63">
        <v>8259.01</v>
      </c>
      <c r="G58" s="63">
        <v>3080.4</v>
      </c>
      <c r="H58" s="63">
        <v>2312</v>
      </c>
      <c r="I58" s="63">
        <v>3039.2</v>
      </c>
      <c r="J58" s="63">
        <v>3975.11</v>
      </c>
      <c r="K58" s="63">
        <v>4764.26</v>
      </c>
      <c r="L58" s="63">
        <v>5358.89</v>
      </c>
      <c r="M58" s="63">
        <v>2350.0300000000002</v>
      </c>
      <c r="N58" s="63">
        <v>2399.9899999999998</v>
      </c>
      <c r="O58" s="63">
        <v>54670.52</v>
      </c>
      <c r="Q58" s="12" t="s">
        <v>40</v>
      </c>
    </row>
    <row r="59" spans="1:17">
      <c r="A59" s="58" t="s">
        <v>2670</v>
      </c>
      <c r="B59" s="59" t="s">
        <v>2671</v>
      </c>
      <c r="C59" s="63">
        <v>0</v>
      </c>
      <c r="D59" s="63">
        <v>0</v>
      </c>
      <c r="E59" s="63">
        <v>0</v>
      </c>
      <c r="F59" s="63">
        <v>0</v>
      </c>
      <c r="G59" s="63">
        <v>0</v>
      </c>
      <c r="H59" s="63">
        <v>0</v>
      </c>
      <c r="I59" s="63">
        <v>946.26</v>
      </c>
      <c r="J59" s="63">
        <v>920.85</v>
      </c>
      <c r="K59" s="63">
        <v>996.3</v>
      </c>
      <c r="L59" s="63">
        <v>1544.45</v>
      </c>
      <c r="M59" s="63">
        <v>1093.67</v>
      </c>
      <c r="N59" s="63">
        <v>1128.1400000000001</v>
      </c>
      <c r="O59" s="63">
        <v>6629.67</v>
      </c>
      <c r="Q59" s="12" t="s">
        <v>40</v>
      </c>
    </row>
    <row r="60" spans="1:17">
      <c r="A60" s="58" t="s">
        <v>2672</v>
      </c>
      <c r="B60" s="59" t="s">
        <v>2673</v>
      </c>
      <c r="C60" s="63">
        <v>0</v>
      </c>
      <c r="D60" s="63">
        <v>0</v>
      </c>
      <c r="E60" s="63">
        <v>0</v>
      </c>
      <c r="F60" s="63">
        <v>0</v>
      </c>
      <c r="G60" s="63">
        <v>0</v>
      </c>
      <c r="H60" s="63">
        <v>0</v>
      </c>
      <c r="I60" s="63">
        <v>3634.11</v>
      </c>
      <c r="J60" s="63">
        <v>3496.73</v>
      </c>
      <c r="K60" s="63">
        <v>3685.13</v>
      </c>
      <c r="L60" s="63">
        <v>5363.64</v>
      </c>
      <c r="M60" s="63">
        <v>3778.45</v>
      </c>
      <c r="N60" s="63">
        <v>3902.7</v>
      </c>
      <c r="O60" s="63">
        <v>23860.76</v>
      </c>
      <c r="Q60" s="12" t="s">
        <v>40</v>
      </c>
    </row>
    <row r="61" spans="1:17">
      <c r="A61" s="58" t="s">
        <v>2674</v>
      </c>
      <c r="B61" s="59" t="s">
        <v>2675</v>
      </c>
      <c r="C61" s="63">
        <v>0</v>
      </c>
      <c r="D61" s="63">
        <v>0</v>
      </c>
      <c r="E61" s="63">
        <v>0</v>
      </c>
      <c r="F61" s="63">
        <v>0</v>
      </c>
      <c r="G61" s="63">
        <v>0</v>
      </c>
      <c r="H61" s="63">
        <v>0</v>
      </c>
      <c r="I61" s="63">
        <v>1764.71</v>
      </c>
      <c r="J61" s="63">
        <v>1698</v>
      </c>
      <c r="K61" s="63">
        <v>1789.5</v>
      </c>
      <c r="L61" s="63">
        <v>2604.5700000000002</v>
      </c>
      <c r="M61" s="63">
        <v>1834.81</v>
      </c>
      <c r="N61" s="63">
        <v>1895.15</v>
      </c>
      <c r="O61" s="63">
        <v>11586.74</v>
      </c>
      <c r="Q61" s="12" t="s">
        <v>40</v>
      </c>
    </row>
    <row r="62" spans="1:17">
      <c r="A62" s="58" t="s">
        <v>1465</v>
      </c>
      <c r="B62" s="59" t="s">
        <v>2676</v>
      </c>
      <c r="C62" s="64">
        <v>0</v>
      </c>
      <c r="D62" s="64">
        <v>0</v>
      </c>
      <c r="E62" s="64">
        <v>0</v>
      </c>
      <c r="F62" s="64">
        <v>0</v>
      </c>
      <c r="G62" s="64">
        <v>0</v>
      </c>
      <c r="H62" s="64">
        <v>0</v>
      </c>
      <c r="I62" s="64">
        <v>3613.75</v>
      </c>
      <c r="J62" s="64">
        <v>3477.15</v>
      </c>
      <c r="K62" s="64">
        <v>3664.5</v>
      </c>
      <c r="L62" s="64">
        <v>5333.6</v>
      </c>
      <c r="M62" s="64">
        <v>3757.28</v>
      </c>
      <c r="N62" s="64">
        <v>3880.85</v>
      </c>
      <c r="O62" s="64">
        <v>23727.13</v>
      </c>
      <c r="Q62" s="12" t="s">
        <v>40</v>
      </c>
    </row>
    <row r="63" spans="1:17">
      <c r="A63" s="60" t="s">
        <v>1467</v>
      </c>
      <c r="B63" s="61" t="s">
        <v>2677</v>
      </c>
      <c r="C63" s="65">
        <v>51351.09</v>
      </c>
      <c r="D63" s="65">
        <v>49819.51</v>
      </c>
      <c r="E63" s="65">
        <v>42716.43</v>
      </c>
      <c r="F63" s="65">
        <v>50810.95</v>
      </c>
      <c r="G63" s="65">
        <v>36637.89</v>
      </c>
      <c r="H63" s="65">
        <v>40587.339999999997</v>
      </c>
      <c r="I63" s="65">
        <v>32937.599999999999</v>
      </c>
      <c r="J63" s="65">
        <v>44099.78</v>
      </c>
      <c r="K63" s="65">
        <v>44133.79</v>
      </c>
      <c r="L63" s="65">
        <v>55706.27</v>
      </c>
      <c r="M63" s="65">
        <v>41109.480000000003</v>
      </c>
      <c r="N63" s="65">
        <v>42461.47</v>
      </c>
      <c r="O63" s="65">
        <v>532371.6</v>
      </c>
    </row>
    <row r="64" spans="1:17">
      <c r="A64" s="60" t="s">
        <v>1469</v>
      </c>
      <c r="B64" s="61" t="s">
        <v>2678</v>
      </c>
      <c r="C64" s="62"/>
      <c r="D64" s="62"/>
      <c r="E64" s="62"/>
      <c r="F64" s="62"/>
      <c r="G64" s="62"/>
      <c r="H64" s="62"/>
      <c r="I64" s="62"/>
      <c r="J64" s="62"/>
      <c r="K64" s="62"/>
      <c r="L64" s="62"/>
      <c r="M64" s="62"/>
      <c r="N64" s="62"/>
      <c r="O64" s="62"/>
    </row>
    <row r="65" spans="1:17">
      <c r="A65" s="58" t="s">
        <v>2679</v>
      </c>
      <c r="B65" s="59" t="s">
        <v>2680</v>
      </c>
      <c r="C65" s="63">
        <v>714.16</v>
      </c>
      <c r="D65" s="63">
        <v>621.48</v>
      </c>
      <c r="E65" s="63">
        <v>747.85</v>
      </c>
      <c r="F65" s="63">
        <v>789.59</v>
      </c>
      <c r="G65" s="63">
        <v>621.05999999999995</v>
      </c>
      <c r="H65" s="63">
        <v>588.73</v>
      </c>
      <c r="I65" s="63">
        <v>741.15</v>
      </c>
      <c r="J65" s="63">
        <v>751.89</v>
      </c>
      <c r="K65" s="63">
        <v>972.15</v>
      </c>
      <c r="L65" s="63">
        <v>740.88</v>
      </c>
      <c r="M65" s="63">
        <v>753.73</v>
      </c>
      <c r="N65" s="63">
        <v>740.92</v>
      </c>
      <c r="O65" s="63">
        <v>8783.59</v>
      </c>
      <c r="Q65" s="12" t="s">
        <v>43</v>
      </c>
    </row>
    <row r="66" spans="1:17">
      <c r="A66" s="58" t="s">
        <v>2681</v>
      </c>
      <c r="B66" s="59" t="s">
        <v>2682</v>
      </c>
      <c r="C66" s="63">
        <v>153.01</v>
      </c>
      <c r="D66" s="63">
        <v>191.27</v>
      </c>
      <c r="E66" s="63">
        <v>293.26</v>
      </c>
      <c r="F66" s="63">
        <v>205.99</v>
      </c>
      <c r="G66" s="63">
        <v>255.75</v>
      </c>
      <c r="H66" s="63">
        <v>64.290000000000006</v>
      </c>
      <c r="I66" s="63">
        <v>147.56</v>
      </c>
      <c r="J66" s="63">
        <v>127.77</v>
      </c>
      <c r="K66" s="63">
        <v>156.66</v>
      </c>
      <c r="L66" s="63">
        <v>398.09</v>
      </c>
      <c r="M66" s="63">
        <v>88.81</v>
      </c>
      <c r="N66" s="63">
        <v>194.14</v>
      </c>
      <c r="O66" s="63">
        <v>2276.6</v>
      </c>
      <c r="Q66" s="12" t="s">
        <v>43</v>
      </c>
    </row>
    <row r="67" spans="1:17">
      <c r="A67" s="58" t="s">
        <v>2926</v>
      </c>
      <c r="B67" s="59" t="s">
        <v>2927</v>
      </c>
      <c r="C67" s="63">
        <v>0</v>
      </c>
      <c r="D67" s="63">
        <v>0</v>
      </c>
      <c r="E67" s="63">
        <v>0</v>
      </c>
      <c r="F67" s="63">
        <v>0</v>
      </c>
      <c r="G67" s="63">
        <v>101.08</v>
      </c>
      <c r="H67" s="63">
        <v>101.08</v>
      </c>
      <c r="I67" s="63">
        <v>0</v>
      </c>
      <c r="J67" s="63">
        <v>0</v>
      </c>
      <c r="K67" s="63">
        <v>0</v>
      </c>
      <c r="L67" s="63">
        <v>0</v>
      </c>
      <c r="M67" s="63">
        <v>0</v>
      </c>
      <c r="N67" s="63">
        <v>0</v>
      </c>
      <c r="O67" s="63">
        <v>202.16</v>
      </c>
      <c r="Q67" s="12" t="s">
        <v>43</v>
      </c>
    </row>
    <row r="68" spans="1:17">
      <c r="A68" s="58" t="s">
        <v>2683</v>
      </c>
      <c r="B68" s="59" t="s">
        <v>2684</v>
      </c>
      <c r="C68" s="63">
        <v>2315</v>
      </c>
      <c r="D68" s="63">
        <v>2275</v>
      </c>
      <c r="E68" s="63">
        <v>2275</v>
      </c>
      <c r="F68" s="63">
        <v>2455</v>
      </c>
      <c r="G68" s="63">
        <v>2362.5</v>
      </c>
      <c r="H68" s="63">
        <v>2362.5</v>
      </c>
      <c r="I68" s="63">
        <v>2342.5</v>
      </c>
      <c r="J68" s="63">
        <v>2362.5</v>
      </c>
      <c r="K68" s="63">
        <v>2382.5</v>
      </c>
      <c r="L68" s="63">
        <v>2382.5</v>
      </c>
      <c r="M68" s="63">
        <v>2382.5</v>
      </c>
      <c r="N68" s="63">
        <v>2382.5</v>
      </c>
      <c r="O68" s="63">
        <v>28280</v>
      </c>
      <c r="Q68" s="12" t="s">
        <v>43</v>
      </c>
    </row>
    <row r="69" spans="1:17">
      <c r="A69" s="58" t="s">
        <v>2685</v>
      </c>
      <c r="B69" s="59" t="s">
        <v>2686</v>
      </c>
      <c r="C69" s="63">
        <v>307.27</v>
      </c>
      <c r="D69" s="63">
        <v>673.12</v>
      </c>
      <c r="E69" s="63">
        <v>876.27</v>
      </c>
      <c r="F69" s="63">
        <v>536.51</v>
      </c>
      <c r="G69" s="63">
        <v>363.04</v>
      </c>
      <c r="H69" s="63">
        <v>359.99</v>
      </c>
      <c r="I69" s="63">
        <v>734.17</v>
      </c>
      <c r="J69" s="63">
        <v>1051.57</v>
      </c>
      <c r="K69" s="63">
        <v>734.17</v>
      </c>
      <c r="L69" s="63">
        <v>734.17</v>
      </c>
      <c r="M69" s="63">
        <v>734.17</v>
      </c>
      <c r="N69" s="63">
        <v>734.18</v>
      </c>
      <c r="O69" s="63">
        <v>7838.63</v>
      </c>
      <c r="Q69" s="12" t="s">
        <v>43</v>
      </c>
    </row>
    <row r="70" spans="1:17">
      <c r="A70" s="58" t="s">
        <v>2687</v>
      </c>
      <c r="B70" s="59" t="s">
        <v>2688</v>
      </c>
      <c r="C70" s="63">
        <v>119</v>
      </c>
      <c r="D70" s="63">
        <v>146.46</v>
      </c>
      <c r="E70" s="63">
        <v>119</v>
      </c>
      <c r="F70" s="63">
        <v>144.68</v>
      </c>
      <c r="G70" s="63">
        <v>136.12</v>
      </c>
      <c r="H70" s="63">
        <v>146.88</v>
      </c>
      <c r="I70" s="63">
        <v>139.9</v>
      </c>
      <c r="J70" s="63">
        <v>119</v>
      </c>
      <c r="K70" s="63">
        <v>243.52</v>
      </c>
      <c r="L70" s="63">
        <v>119</v>
      </c>
      <c r="M70" s="63">
        <v>119</v>
      </c>
      <c r="N70" s="63">
        <v>246.71</v>
      </c>
      <c r="O70" s="63">
        <v>1799.27</v>
      </c>
      <c r="Q70" s="12" t="s">
        <v>82</v>
      </c>
    </row>
    <row r="71" spans="1:17">
      <c r="A71" s="58" t="s">
        <v>2689</v>
      </c>
      <c r="B71" s="59" t="s">
        <v>2690</v>
      </c>
      <c r="C71" s="63">
        <v>1068.6600000000001</v>
      </c>
      <c r="D71" s="63">
        <v>1220.9100000000001</v>
      </c>
      <c r="E71" s="63">
        <v>924.31</v>
      </c>
      <c r="F71" s="63">
        <v>1072.3499999999999</v>
      </c>
      <c r="G71" s="63">
        <v>1292.44</v>
      </c>
      <c r="H71" s="63">
        <v>934.5</v>
      </c>
      <c r="I71" s="63">
        <v>1043.95</v>
      </c>
      <c r="J71" s="63">
        <v>1151.7</v>
      </c>
      <c r="K71" s="63">
        <v>1126.9000000000001</v>
      </c>
      <c r="L71" s="63">
        <v>941.37</v>
      </c>
      <c r="M71" s="63">
        <v>1152.33</v>
      </c>
      <c r="N71" s="63">
        <v>1569.38</v>
      </c>
      <c r="O71" s="63">
        <v>13498.8</v>
      </c>
      <c r="Q71" s="12" t="s">
        <v>82</v>
      </c>
    </row>
    <row r="72" spans="1:17">
      <c r="A72" s="58" t="s">
        <v>2691</v>
      </c>
      <c r="B72" s="59" t="s">
        <v>2692</v>
      </c>
      <c r="C72" s="63">
        <v>365.28</v>
      </c>
      <c r="D72" s="63">
        <v>171.27</v>
      </c>
      <c r="E72" s="63">
        <v>288.97000000000003</v>
      </c>
      <c r="F72" s="63">
        <v>149.49</v>
      </c>
      <c r="G72" s="63">
        <v>297.95999999999998</v>
      </c>
      <c r="H72" s="63">
        <v>97.02</v>
      </c>
      <c r="I72" s="63">
        <v>347.56</v>
      </c>
      <c r="J72" s="63">
        <v>80.19</v>
      </c>
      <c r="K72" s="63">
        <v>108.9</v>
      </c>
      <c r="L72" s="63">
        <v>143.53</v>
      </c>
      <c r="M72" s="63">
        <v>121.36</v>
      </c>
      <c r="N72" s="63">
        <v>105.53</v>
      </c>
      <c r="O72" s="63">
        <v>2277.06</v>
      </c>
      <c r="Q72" s="12" t="s">
        <v>82</v>
      </c>
    </row>
    <row r="73" spans="1:17">
      <c r="A73" s="58" t="s">
        <v>2693</v>
      </c>
      <c r="B73" s="59" t="s">
        <v>2694</v>
      </c>
      <c r="C73" s="63">
        <v>0</v>
      </c>
      <c r="D73" s="63">
        <v>0</v>
      </c>
      <c r="E73" s="63">
        <v>505.31</v>
      </c>
      <c r="F73" s="63">
        <v>125.49</v>
      </c>
      <c r="G73" s="63">
        <v>0</v>
      </c>
      <c r="H73" s="63">
        <v>450</v>
      </c>
      <c r="I73" s="63">
        <v>0</v>
      </c>
      <c r="J73" s="63">
        <v>0</v>
      </c>
      <c r="K73" s="63">
        <v>2595</v>
      </c>
      <c r="L73" s="63">
        <v>463.99</v>
      </c>
      <c r="M73" s="63">
        <v>-449.99</v>
      </c>
      <c r="N73" s="63">
        <v>595</v>
      </c>
      <c r="O73" s="63">
        <v>4284.8</v>
      </c>
      <c r="Q73" s="12" t="s">
        <v>82</v>
      </c>
    </row>
    <row r="74" spans="1:17">
      <c r="A74" s="58" t="s">
        <v>2695</v>
      </c>
      <c r="B74" s="59" t="s">
        <v>2696</v>
      </c>
      <c r="C74" s="63">
        <v>1422.64</v>
      </c>
      <c r="D74" s="63">
        <v>1420.81</v>
      </c>
      <c r="E74" s="63">
        <v>1381.51</v>
      </c>
      <c r="F74" s="63">
        <v>1388.68</v>
      </c>
      <c r="G74" s="63">
        <v>1312.83</v>
      </c>
      <c r="H74" s="63">
        <v>1332.2</v>
      </c>
      <c r="I74" s="63">
        <v>1293.8</v>
      </c>
      <c r="J74" s="63">
        <v>1325.11</v>
      </c>
      <c r="K74" s="63">
        <v>1317.88</v>
      </c>
      <c r="L74" s="63">
        <v>1280.54</v>
      </c>
      <c r="M74" s="63">
        <v>1383.6</v>
      </c>
      <c r="N74" s="63">
        <v>1331.49</v>
      </c>
      <c r="O74" s="63">
        <v>16191.09</v>
      </c>
      <c r="Q74" s="12" t="s">
        <v>43</v>
      </c>
    </row>
    <row r="75" spans="1:17">
      <c r="A75" s="58" t="s">
        <v>2697</v>
      </c>
      <c r="B75" s="59" t="s">
        <v>2698</v>
      </c>
      <c r="C75" s="63">
        <v>516</v>
      </c>
      <c r="D75" s="63">
        <v>2656</v>
      </c>
      <c r="E75" s="63">
        <v>2001.29</v>
      </c>
      <c r="F75" s="63">
        <v>836.65</v>
      </c>
      <c r="G75" s="63">
        <v>595</v>
      </c>
      <c r="H75" s="63">
        <v>375.85</v>
      </c>
      <c r="I75" s="63">
        <v>129</v>
      </c>
      <c r="J75" s="63">
        <v>608</v>
      </c>
      <c r="K75" s="63">
        <v>1242</v>
      </c>
      <c r="L75" s="63">
        <v>129</v>
      </c>
      <c r="M75" s="63">
        <v>849</v>
      </c>
      <c r="N75" s="63">
        <v>387</v>
      </c>
      <c r="O75" s="63">
        <v>10324.790000000001</v>
      </c>
      <c r="Q75" s="12" t="s">
        <v>43</v>
      </c>
    </row>
    <row r="76" spans="1:17">
      <c r="A76" s="58" t="s">
        <v>2699</v>
      </c>
      <c r="B76" s="59" t="s">
        <v>2700</v>
      </c>
      <c r="C76" s="63">
        <v>0</v>
      </c>
      <c r="D76" s="63">
        <v>0</v>
      </c>
      <c r="E76" s="63">
        <v>2660</v>
      </c>
      <c r="F76" s="63">
        <v>180</v>
      </c>
      <c r="G76" s="63">
        <v>300</v>
      </c>
      <c r="H76" s="63">
        <v>0</v>
      </c>
      <c r="I76" s="63">
        <v>0</v>
      </c>
      <c r="J76" s="63">
        <v>0</v>
      </c>
      <c r="K76" s="63">
        <v>325</v>
      </c>
      <c r="L76" s="63">
        <v>0</v>
      </c>
      <c r="M76" s="63">
        <v>0</v>
      </c>
      <c r="N76" s="63">
        <v>0</v>
      </c>
      <c r="O76" s="63">
        <v>3465</v>
      </c>
      <c r="Q76" s="12" t="s">
        <v>43</v>
      </c>
    </row>
    <row r="77" spans="1:17">
      <c r="A77" s="58" t="s">
        <v>2701</v>
      </c>
      <c r="B77" s="59" t="s">
        <v>2702</v>
      </c>
      <c r="C77" s="63">
        <v>433.47</v>
      </c>
      <c r="D77" s="63">
        <v>957.77</v>
      </c>
      <c r="E77" s="63">
        <v>1251.28</v>
      </c>
      <c r="F77" s="63">
        <v>1048.06</v>
      </c>
      <c r="G77" s="63">
        <v>791.12</v>
      </c>
      <c r="H77" s="63">
        <v>868.55</v>
      </c>
      <c r="I77" s="63">
        <v>355.75</v>
      </c>
      <c r="J77" s="63">
        <v>560.16999999999996</v>
      </c>
      <c r="K77" s="63">
        <v>468.66</v>
      </c>
      <c r="L77" s="63">
        <v>543.94000000000005</v>
      </c>
      <c r="M77" s="63">
        <v>711.81</v>
      </c>
      <c r="N77" s="63">
        <v>750.51</v>
      </c>
      <c r="O77" s="63">
        <v>8741.09</v>
      </c>
      <c r="Q77" s="12" t="s">
        <v>43</v>
      </c>
    </row>
    <row r="78" spans="1:17">
      <c r="A78" s="58" t="s">
        <v>2703</v>
      </c>
      <c r="B78" s="59" t="s">
        <v>2704</v>
      </c>
      <c r="C78" s="63">
        <v>2766.26</v>
      </c>
      <c r="D78" s="63">
        <v>2549.02</v>
      </c>
      <c r="E78" s="63">
        <v>2530.0500000000002</v>
      </c>
      <c r="F78" s="63">
        <v>2468.04</v>
      </c>
      <c r="G78" s="63">
        <v>2308.69</v>
      </c>
      <c r="H78" s="63">
        <v>2505.4</v>
      </c>
      <c r="I78" s="63">
        <v>2757.31</v>
      </c>
      <c r="J78" s="63">
        <v>3057.24</v>
      </c>
      <c r="K78" s="63">
        <v>3292.08</v>
      </c>
      <c r="L78" s="63">
        <v>3447.74</v>
      </c>
      <c r="M78" s="63">
        <v>3533.02</v>
      </c>
      <c r="N78" s="63">
        <v>3701.23</v>
      </c>
      <c r="O78" s="63">
        <v>34916.080000000002</v>
      </c>
      <c r="Q78" s="12" t="s">
        <v>43</v>
      </c>
    </row>
    <row r="79" spans="1:17">
      <c r="A79" s="58" t="s">
        <v>2705</v>
      </c>
      <c r="B79" s="59" t="s">
        <v>2706</v>
      </c>
      <c r="C79" s="63">
        <v>380</v>
      </c>
      <c r="D79" s="63">
        <v>380</v>
      </c>
      <c r="E79" s="63">
        <v>530</v>
      </c>
      <c r="F79" s="63">
        <v>380</v>
      </c>
      <c r="G79" s="63">
        <v>380</v>
      </c>
      <c r="H79" s="63">
        <v>530</v>
      </c>
      <c r="I79" s="63">
        <v>380</v>
      </c>
      <c r="J79" s="63">
        <v>380</v>
      </c>
      <c r="K79" s="63">
        <v>530</v>
      </c>
      <c r="L79" s="63">
        <v>380</v>
      </c>
      <c r="M79" s="63">
        <v>380</v>
      </c>
      <c r="N79" s="63">
        <v>530</v>
      </c>
      <c r="O79" s="63">
        <v>5160</v>
      </c>
      <c r="Q79" s="12" t="s">
        <v>43</v>
      </c>
    </row>
    <row r="80" spans="1:17">
      <c r="A80" s="58" t="s">
        <v>2928</v>
      </c>
      <c r="B80" s="59" t="s">
        <v>2929</v>
      </c>
      <c r="C80" s="63">
        <v>94.18</v>
      </c>
      <c r="D80" s="63">
        <v>0</v>
      </c>
      <c r="E80" s="63">
        <v>0</v>
      </c>
      <c r="F80" s="63">
        <v>0</v>
      </c>
      <c r="G80" s="63">
        <v>223.6</v>
      </c>
      <c r="H80" s="63">
        <v>129.38</v>
      </c>
      <c r="I80" s="63">
        <v>127.37</v>
      </c>
      <c r="J80" s="63">
        <v>27.99</v>
      </c>
      <c r="K80" s="63">
        <v>177.69</v>
      </c>
      <c r="L80" s="63">
        <v>108.65</v>
      </c>
      <c r="M80" s="63">
        <v>156.02000000000001</v>
      </c>
      <c r="N80" s="63">
        <v>79.59</v>
      </c>
      <c r="O80" s="63">
        <v>1124.47</v>
      </c>
      <c r="Q80" s="12" t="s">
        <v>43</v>
      </c>
    </row>
    <row r="81" spans="1:17">
      <c r="A81" s="58" t="s">
        <v>2709</v>
      </c>
      <c r="B81" s="59" t="s">
        <v>2710</v>
      </c>
      <c r="C81" s="63">
        <v>1400</v>
      </c>
      <c r="D81" s="63">
        <v>1400</v>
      </c>
      <c r="E81" s="63">
        <v>1400</v>
      </c>
      <c r="F81" s="63">
        <v>1400</v>
      </c>
      <c r="G81" s="63">
        <v>1400</v>
      </c>
      <c r="H81" s="63">
        <v>1400</v>
      </c>
      <c r="I81" s="63">
        <v>1400</v>
      </c>
      <c r="J81" s="63">
        <v>1400</v>
      </c>
      <c r="K81" s="63">
        <v>1400</v>
      </c>
      <c r="L81" s="63">
        <v>1400</v>
      </c>
      <c r="M81" s="63">
        <v>1400</v>
      </c>
      <c r="N81" s="63">
        <v>1400</v>
      </c>
      <c r="O81" s="63">
        <v>16800</v>
      </c>
      <c r="Q81" s="12" t="s">
        <v>43</v>
      </c>
    </row>
    <row r="82" spans="1:17">
      <c r="A82" s="58" t="s">
        <v>2713</v>
      </c>
      <c r="B82" s="59" t="s">
        <v>2714</v>
      </c>
      <c r="C82" s="64">
        <v>30</v>
      </c>
      <c r="D82" s="64">
        <v>30</v>
      </c>
      <c r="E82" s="64">
        <v>30</v>
      </c>
      <c r="F82" s="64">
        <v>30</v>
      </c>
      <c r="G82" s="64">
        <v>30</v>
      </c>
      <c r="H82" s="64">
        <v>30</v>
      </c>
      <c r="I82" s="64">
        <v>1530</v>
      </c>
      <c r="J82" s="64">
        <v>30</v>
      </c>
      <c r="K82" s="64">
        <v>30</v>
      </c>
      <c r="L82" s="64">
        <v>30</v>
      </c>
      <c r="M82" s="64">
        <v>30</v>
      </c>
      <c r="N82" s="64">
        <v>30</v>
      </c>
      <c r="O82" s="64">
        <v>1860</v>
      </c>
      <c r="Q82" s="12" t="s">
        <v>43</v>
      </c>
    </row>
    <row r="83" spans="1:17">
      <c r="A83" s="60" t="s">
        <v>2715</v>
      </c>
      <c r="B83" s="61" t="s">
        <v>2716</v>
      </c>
      <c r="C83" s="65">
        <v>12084.93</v>
      </c>
      <c r="D83" s="65">
        <v>14693.11</v>
      </c>
      <c r="E83" s="65">
        <v>17814.099999999999</v>
      </c>
      <c r="F83" s="65">
        <v>13210.53</v>
      </c>
      <c r="G83" s="65">
        <v>12771.19</v>
      </c>
      <c r="H83" s="65">
        <v>12276.37</v>
      </c>
      <c r="I83" s="65">
        <v>13470.02</v>
      </c>
      <c r="J83" s="65">
        <v>13033.13</v>
      </c>
      <c r="K83" s="65">
        <v>17103.11</v>
      </c>
      <c r="L83" s="65">
        <v>13243.4</v>
      </c>
      <c r="M83" s="65">
        <v>13345.36</v>
      </c>
      <c r="N83" s="65">
        <v>14778.18</v>
      </c>
      <c r="O83" s="65">
        <v>167823.43</v>
      </c>
    </row>
    <row r="84" spans="1:17">
      <c r="A84" s="60" t="s">
        <v>2717</v>
      </c>
      <c r="B84" s="61" t="s">
        <v>2718</v>
      </c>
      <c r="C84" s="62"/>
      <c r="D84" s="62"/>
      <c r="E84" s="62"/>
      <c r="F84" s="62"/>
      <c r="G84" s="62"/>
      <c r="H84" s="62"/>
      <c r="I84" s="62"/>
      <c r="J84" s="62"/>
      <c r="K84" s="62"/>
      <c r="L84" s="62"/>
      <c r="M84" s="62"/>
      <c r="N84" s="62"/>
      <c r="O84" s="62"/>
    </row>
    <row r="85" spans="1:17">
      <c r="A85" s="58" t="s">
        <v>2930</v>
      </c>
      <c r="B85" s="59" t="s">
        <v>2931</v>
      </c>
      <c r="C85" s="63">
        <v>175</v>
      </c>
      <c r="D85" s="63">
        <v>750</v>
      </c>
      <c r="E85" s="63">
        <v>0</v>
      </c>
      <c r="F85" s="63">
        <v>175</v>
      </c>
      <c r="G85" s="63">
        <v>175</v>
      </c>
      <c r="H85" s="63">
        <v>175</v>
      </c>
      <c r="I85" s="63">
        <v>175</v>
      </c>
      <c r="J85" s="63">
        <v>192.5</v>
      </c>
      <c r="K85" s="63">
        <v>192.5</v>
      </c>
      <c r="L85" s="63">
        <v>192.5</v>
      </c>
      <c r="M85" s="63">
        <v>192.5</v>
      </c>
      <c r="N85" s="63">
        <v>192.5</v>
      </c>
      <c r="O85" s="63">
        <v>2587.5</v>
      </c>
      <c r="Q85" s="12" t="s">
        <v>42</v>
      </c>
    </row>
    <row r="86" spans="1:17">
      <c r="A86" s="58" t="s">
        <v>2721</v>
      </c>
      <c r="B86" s="59" t="s">
        <v>2722</v>
      </c>
      <c r="C86" s="63">
        <v>550</v>
      </c>
      <c r="D86" s="63">
        <v>698.41</v>
      </c>
      <c r="E86" s="63">
        <v>59.49</v>
      </c>
      <c r="F86" s="63">
        <v>798</v>
      </c>
      <c r="G86" s="63">
        <v>715</v>
      </c>
      <c r="H86" s="63">
        <v>850</v>
      </c>
      <c r="I86" s="63">
        <v>853.61</v>
      </c>
      <c r="J86" s="63">
        <v>550</v>
      </c>
      <c r="K86" s="63">
        <v>868.71</v>
      </c>
      <c r="L86" s="63">
        <v>1459.42</v>
      </c>
      <c r="M86" s="63">
        <v>550</v>
      </c>
      <c r="N86" s="63">
        <v>550</v>
      </c>
      <c r="O86" s="63">
        <v>8502.64</v>
      </c>
      <c r="Q86" s="12" t="s">
        <v>42</v>
      </c>
    </row>
    <row r="87" spans="1:17">
      <c r="A87" s="58" t="s">
        <v>2723</v>
      </c>
      <c r="B87" s="59" t="s">
        <v>2724</v>
      </c>
      <c r="C87" s="63">
        <v>0</v>
      </c>
      <c r="D87" s="63">
        <v>0</v>
      </c>
      <c r="E87" s="63">
        <v>500</v>
      </c>
      <c r="F87" s="63">
        <v>500</v>
      </c>
      <c r="G87" s="63">
        <v>1000</v>
      </c>
      <c r="H87" s="63">
        <v>0</v>
      </c>
      <c r="I87" s="63">
        <v>0</v>
      </c>
      <c r="J87" s="63">
        <v>0</v>
      </c>
      <c r="K87" s="63">
        <v>0</v>
      </c>
      <c r="L87" s="63">
        <v>500</v>
      </c>
      <c r="M87" s="63">
        <v>0</v>
      </c>
      <c r="N87" s="63">
        <v>0</v>
      </c>
      <c r="O87" s="63">
        <v>2500</v>
      </c>
      <c r="Q87" s="12" t="s">
        <v>42</v>
      </c>
    </row>
    <row r="88" spans="1:17">
      <c r="A88" s="58" t="s">
        <v>2725</v>
      </c>
      <c r="B88" s="59" t="s">
        <v>2726</v>
      </c>
      <c r="C88" s="63">
        <v>235</v>
      </c>
      <c r="D88" s="63">
        <v>671.56</v>
      </c>
      <c r="E88" s="63">
        <v>452.45</v>
      </c>
      <c r="F88" s="63">
        <v>680.55</v>
      </c>
      <c r="G88" s="63">
        <v>890.82</v>
      </c>
      <c r="H88" s="63">
        <v>696.6</v>
      </c>
      <c r="I88" s="63">
        <v>701.06</v>
      </c>
      <c r="J88" s="63">
        <v>893.23</v>
      </c>
      <c r="K88" s="63">
        <v>1131.33</v>
      </c>
      <c r="L88" s="63">
        <v>1324.33</v>
      </c>
      <c r="M88" s="63">
        <v>1302.99</v>
      </c>
      <c r="N88" s="63">
        <v>970.59</v>
      </c>
      <c r="O88" s="63">
        <v>9950.51</v>
      </c>
      <c r="Q88" s="12" t="s">
        <v>42</v>
      </c>
    </row>
    <row r="89" spans="1:17">
      <c r="A89" s="58" t="s">
        <v>2727</v>
      </c>
      <c r="B89" s="59" t="s">
        <v>2728</v>
      </c>
      <c r="C89" s="64">
        <v>1165</v>
      </c>
      <c r="D89" s="64">
        <v>1883</v>
      </c>
      <c r="E89" s="64">
        <v>1554</v>
      </c>
      <c r="F89" s="64">
        <v>1225</v>
      </c>
      <c r="G89" s="64">
        <v>1554</v>
      </c>
      <c r="H89" s="64">
        <v>1383</v>
      </c>
      <c r="I89" s="64">
        <v>1604</v>
      </c>
      <c r="J89" s="64">
        <v>1643.8</v>
      </c>
      <c r="K89" s="64">
        <v>1303</v>
      </c>
      <c r="L89" s="64">
        <v>1453</v>
      </c>
      <c r="M89" s="64">
        <v>2353</v>
      </c>
      <c r="N89" s="64">
        <v>953</v>
      </c>
      <c r="O89" s="64">
        <v>18073.8</v>
      </c>
      <c r="Q89" s="12" t="s">
        <v>42</v>
      </c>
    </row>
    <row r="90" spans="1:17">
      <c r="A90" s="60" t="s">
        <v>2731</v>
      </c>
      <c r="B90" s="61" t="s">
        <v>2732</v>
      </c>
      <c r="C90" s="65">
        <v>2125</v>
      </c>
      <c r="D90" s="65">
        <v>4002.97</v>
      </c>
      <c r="E90" s="65">
        <v>2565.94</v>
      </c>
      <c r="F90" s="65">
        <v>3378.55</v>
      </c>
      <c r="G90" s="65">
        <v>4334.82</v>
      </c>
      <c r="H90" s="65">
        <v>3104.6</v>
      </c>
      <c r="I90" s="65">
        <v>3333.67</v>
      </c>
      <c r="J90" s="65">
        <v>3279.53</v>
      </c>
      <c r="K90" s="65">
        <v>3495.54</v>
      </c>
      <c r="L90" s="65">
        <v>4929.25</v>
      </c>
      <c r="M90" s="65">
        <v>4398.49</v>
      </c>
      <c r="N90" s="65">
        <v>2666.09</v>
      </c>
      <c r="O90" s="65">
        <v>41614.449999999997</v>
      </c>
    </row>
    <row r="91" spans="1:17">
      <c r="A91" s="60" t="s">
        <v>2733</v>
      </c>
      <c r="B91" s="61" t="s">
        <v>2734</v>
      </c>
      <c r="C91" s="62"/>
      <c r="D91" s="62"/>
      <c r="E91" s="62"/>
      <c r="F91" s="62"/>
      <c r="G91" s="62"/>
      <c r="H91" s="62"/>
      <c r="I91" s="62"/>
      <c r="J91" s="62"/>
      <c r="K91" s="62"/>
      <c r="L91" s="62"/>
      <c r="M91" s="62"/>
      <c r="N91" s="62"/>
      <c r="O91" s="62"/>
    </row>
    <row r="92" spans="1:17">
      <c r="A92" s="58" t="s">
        <v>2735</v>
      </c>
      <c r="B92" s="59" t="s">
        <v>2736</v>
      </c>
      <c r="C92" s="63">
        <v>360</v>
      </c>
      <c r="D92" s="63">
        <v>620.44000000000005</v>
      </c>
      <c r="E92" s="63">
        <v>0</v>
      </c>
      <c r="F92" s="63">
        <v>1467.66</v>
      </c>
      <c r="G92" s="63">
        <v>133.41</v>
      </c>
      <c r="H92" s="63">
        <v>592.05999999999995</v>
      </c>
      <c r="I92" s="63">
        <v>216.46</v>
      </c>
      <c r="J92" s="63">
        <v>850.95</v>
      </c>
      <c r="K92" s="63">
        <v>186.7</v>
      </c>
      <c r="L92" s="63">
        <v>400.53</v>
      </c>
      <c r="M92" s="63">
        <v>275.60000000000002</v>
      </c>
      <c r="N92" s="63">
        <v>444.28</v>
      </c>
      <c r="O92" s="63">
        <v>5548.09</v>
      </c>
      <c r="Q92" s="12" t="s">
        <v>55</v>
      </c>
    </row>
    <row r="93" spans="1:17">
      <c r="A93" s="58" t="s">
        <v>2737</v>
      </c>
      <c r="B93" s="59" t="s">
        <v>2738</v>
      </c>
      <c r="C93" s="63">
        <v>455.81</v>
      </c>
      <c r="D93" s="63">
        <v>1143.04</v>
      </c>
      <c r="E93" s="63">
        <v>442.86</v>
      </c>
      <c r="F93" s="63">
        <v>618.17999999999995</v>
      </c>
      <c r="G93" s="63">
        <v>147.61000000000001</v>
      </c>
      <c r="H93" s="63">
        <v>193.81</v>
      </c>
      <c r="I93" s="63">
        <v>1534.99</v>
      </c>
      <c r="J93" s="63">
        <v>0</v>
      </c>
      <c r="K93" s="63">
        <v>647.34</v>
      </c>
      <c r="L93" s="63">
        <v>613.05999999999995</v>
      </c>
      <c r="M93" s="63">
        <v>1155.18</v>
      </c>
      <c r="N93" s="63">
        <v>712.95</v>
      </c>
      <c r="O93" s="63">
        <v>7664.83</v>
      </c>
      <c r="Q93" s="12" t="s">
        <v>55</v>
      </c>
    </row>
    <row r="94" spans="1:17">
      <c r="A94" s="58" t="s">
        <v>2739</v>
      </c>
      <c r="B94" s="59" t="s">
        <v>2740</v>
      </c>
      <c r="C94" s="63">
        <v>284.12</v>
      </c>
      <c r="D94" s="63">
        <v>357.86</v>
      </c>
      <c r="E94" s="63">
        <v>366.61</v>
      </c>
      <c r="F94" s="63">
        <v>463.28</v>
      </c>
      <c r="G94" s="63">
        <v>-210</v>
      </c>
      <c r="H94" s="63">
        <v>399.2</v>
      </c>
      <c r="I94" s="63">
        <v>126.64</v>
      </c>
      <c r="J94" s="63">
        <v>414.91</v>
      </c>
      <c r="K94" s="63">
        <v>380.16</v>
      </c>
      <c r="L94" s="63">
        <v>425.3</v>
      </c>
      <c r="M94" s="63">
        <v>424.59</v>
      </c>
      <c r="N94" s="63">
        <v>326.51</v>
      </c>
      <c r="O94" s="63">
        <v>3759.18</v>
      </c>
      <c r="Q94" s="12" t="s">
        <v>55</v>
      </c>
    </row>
    <row r="95" spans="1:17">
      <c r="A95" s="58" t="s">
        <v>2932</v>
      </c>
      <c r="B95" s="59" t="s">
        <v>2933</v>
      </c>
      <c r="C95" s="63">
        <v>0</v>
      </c>
      <c r="D95" s="63">
        <v>0</v>
      </c>
      <c r="E95" s="63">
        <v>600.32000000000005</v>
      </c>
      <c r="F95" s="63">
        <v>57.66</v>
      </c>
      <c r="G95" s="63">
        <v>0</v>
      </c>
      <c r="H95" s="63">
        <v>318.75</v>
      </c>
      <c r="I95" s="63">
        <v>0</v>
      </c>
      <c r="J95" s="63">
        <v>175.37</v>
      </c>
      <c r="K95" s="63">
        <v>0</v>
      </c>
      <c r="L95" s="63">
        <v>0</v>
      </c>
      <c r="M95" s="63">
        <v>172.03</v>
      </c>
      <c r="N95" s="63">
        <v>480.97</v>
      </c>
      <c r="O95" s="63">
        <v>1805.1</v>
      </c>
      <c r="Q95" s="12" t="s">
        <v>55</v>
      </c>
    </row>
    <row r="96" spans="1:17">
      <c r="A96" s="58" t="s">
        <v>1473</v>
      </c>
      <c r="B96" s="59" t="s">
        <v>2741</v>
      </c>
      <c r="C96" s="63">
        <v>864.25</v>
      </c>
      <c r="D96" s="63">
        <v>510.87</v>
      </c>
      <c r="E96" s="63">
        <v>3178.58</v>
      </c>
      <c r="F96" s="63">
        <v>834.8</v>
      </c>
      <c r="G96" s="63">
        <v>998.07</v>
      </c>
      <c r="H96" s="63">
        <v>2422.64</v>
      </c>
      <c r="I96" s="63">
        <v>909.17</v>
      </c>
      <c r="J96" s="63">
        <v>1515.28</v>
      </c>
      <c r="K96" s="63">
        <v>1334.17</v>
      </c>
      <c r="L96" s="63">
        <v>2027.97</v>
      </c>
      <c r="M96" s="63">
        <v>1515.28</v>
      </c>
      <c r="N96" s="63">
        <v>2754.88</v>
      </c>
      <c r="O96" s="63">
        <v>18865.96</v>
      </c>
      <c r="Q96" s="12" t="s">
        <v>55</v>
      </c>
    </row>
    <row r="97" spans="1:17">
      <c r="A97" s="58" t="s">
        <v>2742</v>
      </c>
      <c r="B97" s="59" t="s">
        <v>2743</v>
      </c>
      <c r="C97" s="63">
        <v>0</v>
      </c>
      <c r="D97" s="63">
        <v>329.3</v>
      </c>
      <c r="E97" s="63">
        <v>740.43</v>
      </c>
      <c r="F97" s="63">
        <v>330.24</v>
      </c>
      <c r="G97" s="63">
        <v>293.49</v>
      </c>
      <c r="H97" s="63">
        <v>548.71</v>
      </c>
      <c r="I97" s="63">
        <v>403.44</v>
      </c>
      <c r="J97" s="63">
        <v>502.28</v>
      </c>
      <c r="K97" s="63">
        <v>447.16</v>
      </c>
      <c r="L97" s="63">
        <v>250.67</v>
      </c>
      <c r="M97" s="63">
        <v>886.82</v>
      </c>
      <c r="N97" s="63">
        <v>771.09</v>
      </c>
      <c r="O97" s="63">
        <v>5503.63</v>
      </c>
      <c r="Q97" s="12" t="s">
        <v>55</v>
      </c>
    </row>
    <row r="98" spans="1:17">
      <c r="A98" s="58" t="s">
        <v>2746</v>
      </c>
      <c r="B98" s="59" t="s">
        <v>2747</v>
      </c>
      <c r="C98" s="63">
        <v>2875.57</v>
      </c>
      <c r="D98" s="63">
        <v>489.26</v>
      </c>
      <c r="E98" s="63">
        <v>661.22</v>
      </c>
      <c r="F98" s="63">
        <v>1088.06</v>
      </c>
      <c r="G98" s="63">
        <v>338.27</v>
      </c>
      <c r="H98" s="63">
        <v>131.11000000000001</v>
      </c>
      <c r="I98" s="63">
        <v>236.94</v>
      </c>
      <c r="J98" s="63">
        <v>51.05</v>
      </c>
      <c r="K98" s="63">
        <v>181.13</v>
      </c>
      <c r="L98" s="63">
        <v>617.54</v>
      </c>
      <c r="M98" s="63">
        <v>806.4</v>
      </c>
      <c r="N98" s="63">
        <v>822.75</v>
      </c>
      <c r="O98" s="63">
        <v>8299.2999999999993</v>
      </c>
      <c r="Q98" s="12" t="s">
        <v>55</v>
      </c>
    </row>
    <row r="99" spans="1:17">
      <c r="A99" s="58" t="s">
        <v>2750</v>
      </c>
      <c r="B99" s="59" t="s">
        <v>2751</v>
      </c>
      <c r="C99" s="63">
        <v>122.38</v>
      </c>
      <c r="D99" s="63">
        <v>151.61000000000001</v>
      </c>
      <c r="E99" s="63">
        <v>155.74</v>
      </c>
      <c r="F99" s="63">
        <v>21.43</v>
      </c>
      <c r="G99" s="63">
        <v>624.71</v>
      </c>
      <c r="H99" s="63">
        <v>470.6</v>
      </c>
      <c r="I99" s="63">
        <v>83.46</v>
      </c>
      <c r="J99" s="63">
        <v>318.69</v>
      </c>
      <c r="K99" s="63">
        <v>203</v>
      </c>
      <c r="L99" s="63">
        <v>206.88</v>
      </c>
      <c r="M99" s="63">
        <v>215.6</v>
      </c>
      <c r="N99" s="63">
        <v>105.49</v>
      </c>
      <c r="O99" s="63">
        <v>2679.59</v>
      </c>
      <c r="Q99" s="12" t="s">
        <v>55</v>
      </c>
    </row>
    <row r="100" spans="1:17">
      <c r="A100" s="58" t="s">
        <v>2752</v>
      </c>
      <c r="B100" s="59" t="s">
        <v>2753</v>
      </c>
      <c r="C100" s="63">
        <v>1062.92</v>
      </c>
      <c r="D100" s="63">
        <v>1328.55</v>
      </c>
      <c r="E100" s="63">
        <v>1062.52</v>
      </c>
      <c r="F100" s="63">
        <v>1328.15</v>
      </c>
      <c r="G100" s="63">
        <v>1062.51</v>
      </c>
      <c r="H100" s="63">
        <v>1535.33</v>
      </c>
      <c r="I100" s="63">
        <v>1328.12</v>
      </c>
      <c r="J100" s="63">
        <v>796.88</v>
      </c>
      <c r="K100" s="63">
        <v>1633.7</v>
      </c>
      <c r="L100" s="63">
        <v>1353.1</v>
      </c>
      <c r="M100" s="63">
        <v>1082.48</v>
      </c>
      <c r="N100" s="63">
        <v>1082.48</v>
      </c>
      <c r="O100" s="63">
        <v>14656.74</v>
      </c>
      <c r="Q100" s="12" t="s">
        <v>55</v>
      </c>
    </row>
    <row r="101" spans="1:17">
      <c r="A101" s="58" t="s">
        <v>2754</v>
      </c>
      <c r="B101" s="59" t="s">
        <v>2755</v>
      </c>
      <c r="C101" s="63">
        <v>568.30999999999995</v>
      </c>
      <c r="D101" s="63">
        <v>568.30999999999995</v>
      </c>
      <c r="E101" s="63">
        <v>568.30999999999995</v>
      </c>
      <c r="F101" s="63">
        <v>568.30999999999995</v>
      </c>
      <c r="G101" s="63">
        <v>568.30999999999995</v>
      </c>
      <c r="H101" s="63">
        <v>568.30999999999995</v>
      </c>
      <c r="I101" s="63">
        <v>526.1</v>
      </c>
      <c r="J101" s="63">
        <v>625.14</v>
      </c>
      <c r="K101" s="63">
        <v>665.15</v>
      </c>
      <c r="L101" s="63">
        <v>99.04</v>
      </c>
      <c r="M101" s="63">
        <v>625.14</v>
      </c>
      <c r="N101" s="63">
        <v>635.92999999999995</v>
      </c>
      <c r="O101" s="63">
        <v>6586.36</v>
      </c>
      <c r="Q101" s="12" t="s">
        <v>55</v>
      </c>
    </row>
    <row r="102" spans="1:17">
      <c r="A102" s="58" t="s">
        <v>1475</v>
      </c>
      <c r="B102" s="59" t="s">
        <v>2934</v>
      </c>
      <c r="C102" s="63">
        <v>1513.06</v>
      </c>
      <c r="D102" s="63">
        <v>1037.1199999999999</v>
      </c>
      <c r="E102" s="63">
        <v>609.72</v>
      </c>
      <c r="F102" s="63">
        <v>255.52</v>
      </c>
      <c r="G102" s="63">
        <v>887.68</v>
      </c>
      <c r="H102" s="63">
        <v>1275.31</v>
      </c>
      <c r="I102" s="63">
        <v>298.98</v>
      </c>
      <c r="J102" s="63">
        <v>1435.82</v>
      </c>
      <c r="K102" s="63">
        <v>1031.71</v>
      </c>
      <c r="L102" s="63">
        <v>1459.13</v>
      </c>
      <c r="M102" s="63">
        <v>1202.7</v>
      </c>
      <c r="N102" s="63">
        <v>1328.43</v>
      </c>
      <c r="O102" s="63">
        <v>12335.18</v>
      </c>
      <c r="Q102" s="12" t="s">
        <v>55</v>
      </c>
    </row>
    <row r="103" spans="1:17">
      <c r="A103" s="58" t="s">
        <v>2758</v>
      </c>
      <c r="B103" s="59" t="s">
        <v>2759</v>
      </c>
      <c r="C103" s="63">
        <v>773.8</v>
      </c>
      <c r="D103" s="63">
        <v>439.56</v>
      </c>
      <c r="E103" s="63">
        <v>526.62</v>
      </c>
      <c r="F103" s="63">
        <v>0</v>
      </c>
      <c r="G103" s="63">
        <v>136.16</v>
      </c>
      <c r="H103" s="63">
        <v>9.16</v>
      </c>
      <c r="I103" s="63">
        <v>19.89</v>
      </c>
      <c r="J103" s="63">
        <v>683.64</v>
      </c>
      <c r="K103" s="63">
        <v>456.78</v>
      </c>
      <c r="L103" s="63">
        <v>240.2</v>
      </c>
      <c r="M103" s="63">
        <v>541.78</v>
      </c>
      <c r="N103" s="63">
        <v>509.96</v>
      </c>
      <c r="O103" s="63">
        <v>4337.55</v>
      </c>
      <c r="Q103" s="12" t="s">
        <v>55</v>
      </c>
    </row>
    <row r="104" spans="1:17">
      <c r="A104" s="58" t="s">
        <v>2760</v>
      </c>
      <c r="B104" s="59" t="s">
        <v>2761</v>
      </c>
      <c r="C104" s="63">
        <v>268.29000000000002</v>
      </c>
      <c r="D104" s="63">
        <v>0</v>
      </c>
      <c r="E104" s="63">
        <v>227.18</v>
      </c>
      <c r="F104" s="63">
        <v>0</v>
      </c>
      <c r="G104" s="63">
        <v>0</v>
      </c>
      <c r="H104" s="63">
        <v>304.54000000000002</v>
      </c>
      <c r="I104" s="63">
        <v>0</v>
      </c>
      <c r="J104" s="63">
        <v>0</v>
      </c>
      <c r="K104" s="63">
        <v>602.97</v>
      </c>
      <c r="L104" s="63">
        <v>118.15</v>
      </c>
      <c r="M104" s="63">
        <v>0</v>
      </c>
      <c r="N104" s="63">
        <v>0</v>
      </c>
      <c r="O104" s="63">
        <v>1521.13</v>
      </c>
      <c r="Q104" s="12" t="s">
        <v>55</v>
      </c>
    </row>
    <row r="105" spans="1:17">
      <c r="A105" s="58" t="s">
        <v>2762</v>
      </c>
      <c r="B105" s="59" t="s">
        <v>2763</v>
      </c>
      <c r="C105" s="63">
        <v>525</v>
      </c>
      <c r="D105" s="63">
        <v>525</v>
      </c>
      <c r="E105" s="63">
        <v>525</v>
      </c>
      <c r="F105" s="63">
        <v>525</v>
      </c>
      <c r="G105" s="63">
        <v>525</v>
      </c>
      <c r="H105" s="63">
        <v>525</v>
      </c>
      <c r="I105" s="63">
        <v>525</v>
      </c>
      <c r="J105" s="63">
        <v>525</v>
      </c>
      <c r="K105" s="63">
        <v>525</v>
      </c>
      <c r="L105" s="63">
        <v>525</v>
      </c>
      <c r="M105" s="63">
        <v>525</v>
      </c>
      <c r="N105" s="63">
        <v>525</v>
      </c>
      <c r="O105" s="63">
        <v>6300</v>
      </c>
      <c r="Q105" s="12" t="s">
        <v>55</v>
      </c>
    </row>
    <row r="106" spans="1:17">
      <c r="A106" s="58" t="s">
        <v>2935</v>
      </c>
      <c r="B106" s="59" t="s">
        <v>2936</v>
      </c>
      <c r="C106" s="63">
        <v>4812.5</v>
      </c>
      <c r="D106" s="63">
        <v>5312.5</v>
      </c>
      <c r="E106" s="63">
        <v>4812.5</v>
      </c>
      <c r="F106" s="63">
        <v>4812.5</v>
      </c>
      <c r="G106" s="63">
        <v>4812.5</v>
      </c>
      <c r="H106" s="63">
        <v>4812.5</v>
      </c>
      <c r="I106" s="63">
        <v>4812.5</v>
      </c>
      <c r="J106" s="63">
        <v>4812.5</v>
      </c>
      <c r="K106" s="63">
        <v>4812.5</v>
      </c>
      <c r="L106" s="63">
        <v>4812.5</v>
      </c>
      <c r="M106" s="63">
        <v>4812.5</v>
      </c>
      <c r="N106" s="63">
        <v>4812.5</v>
      </c>
      <c r="O106" s="63">
        <v>58250</v>
      </c>
      <c r="Q106" s="12" t="s">
        <v>55</v>
      </c>
    </row>
    <row r="107" spans="1:17">
      <c r="A107" s="58" t="s">
        <v>2766</v>
      </c>
      <c r="B107" s="59" t="s">
        <v>2767</v>
      </c>
      <c r="C107" s="63">
        <v>475.42</v>
      </c>
      <c r="D107" s="63">
        <v>475.42</v>
      </c>
      <c r="E107" s="63">
        <v>475.42</v>
      </c>
      <c r="F107" s="63">
        <v>5280.42</v>
      </c>
      <c r="G107" s="63">
        <v>475.42</v>
      </c>
      <c r="H107" s="63">
        <v>75</v>
      </c>
      <c r="I107" s="63">
        <v>0</v>
      </c>
      <c r="J107" s="63">
        <v>72.16</v>
      </c>
      <c r="K107" s="63">
        <v>72.16</v>
      </c>
      <c r="L107" s="63">
        <v>72.180000000000007</v>
      </c>
      <c r="M107" s="63">
        <v>72.16</v>
      </c>
      <c r="N107" s="63">
        <v>72.16</v>
      </c>
      <c r="O107" s="63">
        <v>7617.92</v>
      </c>
      <c r="Q107" s="12" t="s">
        <v>57</v>
      </c>
    </row>
    <row r="108" spans="1:17">
      <c r="A108" s="58" t="s">
        <v>2937</v>
      </c>
      <c r="B108" s="59" t="s">
        <v>2938</v>
      </c>
      <c r="C108" s="63">
        <v>120</v>
      </c>
      <c r="D108" s="63">
        <v>128.66</v>
      </c>
      <c r="E108" s="63">
        <v>128.66</v>
      </c>
      <c r="F108" s="63">
        <v>334.33</v>
      </c>
      <c r="G108" s="63">
        <v>128.66</v>
      </c>
      <c r="H108" s="63">
        <v>128.66</v>
      </c>
      <c r="I108" s="63">
        <v>128.66</v>
      </c>
      <c r="J108" s="63">
        <v>128.66</v>
      </c>
      <c r="K108" s="63">
        <v>128.66</v>
      </c>
      <c r="L108" s="63">
        <v>128.66</v>
      </c>
      <c r="M108" s="63">
        <v>128.66</v>
      </c>
      <c r="N108" s="63">
        <v>128.66</v>
      </c>
      <c r="O108" s="63">
        <v>1740.93</v>
      </c>
      <c r="Q108" s="12" t="s">
        <v>57</v>
      </c>
    </row>
    <row r="109" spans="1:17">
      <c r="A109" s="58" t="s">
        <v>2939</v>
      </c>
      <c r="B109" s="59" t="s">
        <v>2940</v>
      </c>
      <c r="C109" s="63">
        <v>2076.56</v>
      </c>
      <c r="D109" s="63">
        <v>1947.68</v>
      </c>
      <c r="E109" s="63">
        <v>1350.09</v>
      </c>
      <c r="F109" s="63">
        <v>1501.8</v>
      </c>
      <c r="G109" s="63">
        <v>746.26</v>
      </c>
      <c r="H109" s="63">
        <v>630.41</v>
      </c>
      <c r="I109" s="63">
        <v>625</v>
      </c>
      <c r="J109" s="63">
        <v>1130.68</v>
      </c>
      <c r="K109" s="63">
        <v>1140.82</v>
      </c>
      <c r="L109" s="63">
        <v>879.51</v>
      </c>
      <c r="M109" s="63">
        <v>1930.62</v>
      </c>
      <c r="N109" s="63">
        <v>2466.4499999999998</v>
      </c>
      <c r="O109" s="63">
        <v>16425.88</v>
      </c>
      <c r="Q109" s="12" t="s">
        <v>55</v>
      </c>
    </row>
    <row r="110" spans="1:17">
      <c r="A110" s="58" t="s">
        <v>2768</v>
      </c>
      <c r="B110" s="59" t="s">
        <v>2769</v>
      </c>
      <c r="C110" s="63">
        <v>3388.93</v>
      </c>
      <c r="D110" s="63">
        <v>3388.93</v>
      </c>
      <c r="E110" s="63">
        <v>3660.03</v>
      </c>
      <c r="F110" s="63">
        <v>3524.48</v>
      </c>
      <c r="G110" s="63">
        <v>3524.48</v>
      </c>
      <c r="H110" s="63">
        <v>3524.48</v>
      </c>
      <c r="I110" s="63">
        <v>3524.48</v>
      </c>
      <c r="J110" s="63">
        <v>3524.48</v>
      </c>
      <c r="K110" s="63">
        <v>3524.48</v>
      </c>
      <c r="L110" s="63">
        <v>3524.48</v>
      </c>
      <c r="M110" s="63">
        <v>2095</v>
      </c>
      <c r="N110" s="63">
        <v>2950</v>
      </c>
      <c r="O110" s="63">
        <v>40154.25</v>
      </c>
      <c r="Q110" s="12" t="s">
        <v>52</v>
      </c>
    </row>
    <row r="111" spans="1:17">
      <c r="A111" s="58" t="s">
        <v>2941</v>
      </c>
      <c r="B111" s="59" t="s">
        <v>2942</v>
      </c>
      <c r="C111" s="63">
        <v>3312.33</v>
      </c>
      <c r="D111" s="63">
        <v>3376.13</v>
      </c>
      <c r="E111" s="63">
        <v>1941.92</v>
      </c>
      <c r="F111" s="63">
        <v>2022.04</v>
      </c>
      <c r="G111" s="63">
        <v>940.66</v>
      </c>
      <c r="H111" s="63">
        <v>2263.44</v>
      </c>
      <c r="I111" s="63">
        <v>1399.63</v>
      </c>
      <c r="J111" s="63">
        <v>2075.61</v>
      </c>
      <c r="K111" s="63">
        <v>2332.2600000000002</v>
      </c>
      <c r="L111" s="63">
        <v>1480.82</v>
      </c>
      <c r="M111" s="63">
        <v>2295.96</v>
      </c>
      <c r="N111" s="63">
        <v>1682.19</v>
      </c>
      <c r="O111" s="63">
        <v>25122.99</v>
      </c>
      <c r="Q111" s="12" t="s">
        <v>54</v>
      </c>
    </row>
    <row r="112" spans="1:17">
      <c r="A112" s="58" t="s">
        <v>2772</v>
      </c>
      <c r="B112" s="59" t="s">
        <v>2773</v>
      </c>
      <c r="C112" s="63">
        <v>7264.95</v>
      </c>
      <c r="D112" s="63">
        <v>6487.3</v>
      </c>
      <c r="E112" s="63">
        <v>8852.9599999999991</v>
      </c>
      <c r="F112" s="63">
        <v>1577.02</v>
      </c>
      <c r="G112" s="63">
        <v>4648.4399999999996</v>
      </c>
      <c r="H112" s="63">
        <v>13153.6</v>
      </c>
      <c r="I112" s="63">
        <v>3775.49</v>
      </c>
      <c r="J112" s="63">
        <v>5687.54</v>
      </c>
      <c r="K112" s="63">
        <v>8185.63</v>
      </c>
      <c r="L112" s="63">
        <v>5127.51</v>
      </c>
      <c r="M112" s="63">
        <v>5544.83</v>
      </c>
      <c r="N112" s="63">
        <v>7388.12</v>
      </c>
      <c r="O112" s="63">
        <v>77693.39</v>
      </c>
      <c r="Q112" s="12" t="s">
        <v>54</v>
      </c>
    </row>
    <row r="113" spans="1:17">
      <c r="A113" s="58" t="s">
        <v>2774</v>
      </c>
      <c r="B113" s="59" t="s">
        <v>2775</v>
      </c>
      <c r="C113" s="63">
        <v>3527.48</v>
      </c>
      <c r="D113" s="63">
        <v>2464.98</v>
      </c>
      <c r="E113" s="63">
        <v>2422.5</v>
      </c>
      <c r="F113" s="63">
        <v>786.23</v>
      </c>
      <c r="G113" s="63">
        <v>1684.04</v>
      </c>
      <c r="H113" s="63">
        <v>5323.13</v>
      </c>
      <c r="I113" s="63">
        <v>1560.95</v>
      </c>
      <c r="J113" s="63">
        <v>2182.75</v>
      </c>
      <c r="K113" s="63">
        <v>2041.74</v>
      </c>
      <c r="L113" s="63">
        <v>1649.73</v>
      </c>
      <c r="M113" s="63">
        <v>2164.98</v>
      </c>
      <c r="N113" s="63">
        <v>1704.91</v>
      </c>
      <c r="O113" s="63">
        <v>27513.42</v>
      </c>
      <c r="Q113" s="12" t="s">
        <v>54</v>
      </c>
    </row>
    <row r="114" spans="1:17">
      <c r="A114" s="58" t="s">
        <v>2943</v>
      </c>
      <c r="B114" s="59" t="s">
        <v>2944</v>
      </c>
      <c r="C114" s="64">
        <v>752.03</v>
      </c>
      <c r="D114" s="64">
        <v>759.1</v>
      </c>
      <c r="E114" s="64">
        <v>775.87</v>
      </c>
      <c r="F114" s="64">
        <v>380</v>
      </c>
      <c r="G114" s="64">
        <v>121.8</v>
      </c>
      <c r="H114" s="64">
        <v>329.37</v>
      </c>
      <c r="I114" s="64">
        <v>0</v>
      </c>
      <c r="J114" s="64">
        <v>384.24</v>
      </c>
      <c r="K114" s="64">
        <v>387.13</v>
      </c>
      <c r="L114" s="64">
        <v>538.35</v>
      </c>
      <c r="M114" s="64">
        <v>1032.01</v>
      </c>
      <c r="N114" s="64">
        <v>1017.56</v>
      </c>
      <c r="O114" s="64">
        <v>6477.46</v>
      </c>
      <c r="Q114" s="12" t="s">
        <v>54</v>
      </c>
    </row>
    <row r="115" spans="1:17">
      <c r="A115" s="60" t="s">
        <v>2776</v>
      </c>
      <c r="B115" s="61" t="s">
        <v>2777</v>
      </c>
      <c r="C115" s="65">
        <v>35403.71</v>
      </c>
      <c r="D115" s="65">
        <v>31841.62</v>
      </c>
      <c r="E115" s="65">
        <v>34085.06</v>
      </c>
      <c r="F115" s="65">
        <v>27777.11</v>
      </c>
      <c r="G115" s="65">
        <v>22587.48</v>
      </c>
      <c r="H115" s="65">
        <v>39535.120000000003</v>
      </c>
      <c r="I115" s="65">
        <v>22035.9</v>
      </c>
      <c r="J115" s="65">
        <v>27893.63</v>
      </c>
      <c r="K115" s="65">
        <v>30920.35</v>
      </c>
      <c r="L115" s="65">
        <v>26550.31</v>
      </c>
      <c r="M115" s="65">
        <v>29505.32</v>
      </c>
      <c r="N115" s="65">
        <v>32723.27</v>
      </c>
      <c r="O115" s="65">
        <v>360858.88</v>
      </c>
    </row>
    <row r="116" spans="1:17">
      <c r="A116" s="60" t="s">
        <v>2778</v>
      </c>
      <c r="B116" s="61" t="s">
        <v>2779</v>
      </c>
      <c r="C116" s="62"/>
      <c r="D116" s="62"/>
      <c r="E116" s="62"/>
      <c r="F116" s="62"/>
      <c r="G116" s="62"/>
      <c r="H116" s="62"/>
      <c r="I116" s="62"/>
      <c r="J116" s="62"/>
      <c r="K116" s="62"/>
      <c r="L116" s="62"/>
      <c r="M116" s="62"/>
      <c r="N116" s="62"/>
      <c r="O116" s="62"/>
    </row>
    <row r="117" spans="1:17">
      <c r="A117" s="58" t="s">
        <v>1524</v>
      </c>
      <c r="B117" s="59" t="s">
        <v>2780</v>
      </c>
      <c r="C117" s="63">
        <v>6840.75</v>
      </c>
      <c r="D117" s="63">
        <v>5713.8</v>
      </c>
      <c r="E117" s="63">
        <v>6628.6</v>
      </c>
      <c r="F117" s="63">
        <v>6597.54</v>
      </c>
      <c r="G117" s="63">
        <v>5931.81</v>
      </c>
      <c r="H117" s="63">
        <v>6315.06</v>
      </c>
      <c r="I117" s="63">
        <v>6609.26</v>
      </c>
      <c r="J117" s="63">
        <v>5855.33</v>
      </c>
      <c r="K117" s="63">
        <v>3058.43</v>
      </c>
      <c r="L117" s="63">
        <v>5950.24</v>
      </c>
      <c r="M117" s="63">
        <v>6047.11</v>
      </c>
      <c r="N117" s="63">
        <v>6963.03</v>
      </c>
      <c r="O117" s="63">
        <v>72510.960000000006</v>
      </c>
      <c r="Q117" s="12" t="s">
        <v>59</v>
      </c>
    </row>
    <row r="118" spans="1:17">
      <c r="A118" s="58" t="s">
        <v>2781</v>
      </c>
      <c r="B118" s="59" t="s">
        <v>2782</v>
      </c>
      <c r="C118" s="63">
        <v>1117.9000000000001</v>
      </c>
      <c r="D118" s="63">
        <v>1613.13</v>
      </c>
      <c r="E118" s="63">
        <v>1662.59</v>
      </c>
      <c r="F118" s="63">
        <v>3399.14</v>
      </c>
      <c r="G118" s="63">
        <v>0</v>
      </c>
      <c r="H118" s="63">
        <v>94.89</v>
      </c>
      <c r="I118" s="63">
        <v>838.94</v>
      </c>
      <c r="J118" s="63">
        <v>713.16</v>
      </c>
      <c r="K118" s="63">
        <v>762.08</v>
      </c>
      <c r="L118" s="63">
        <v>682.69</v>
      </c>
      <c r="M118" s="63">
        <v>848.41</v>
      </c>
      <c r="N118" s="63">
        <v>1255.77</v>
      </c>
      <c r="O118" s="63">
        <v>12988.7</v>
      </c>
      <c r="Q118" s="12" t="s">
        <v>59</v>
      </c>
    </row>
    <row r="119" spans="1:17">
      <c r="A119" s="58" t="s">
        <v>1530</v>
      </c>
      <c r="B119" s="59" t="s">
        <v>2783</v>
      </c>
      <c r="C119" s="63">
        <v>14774.4</v>
      </c>
      <c r="D119" s="63">
        <v>14806.14</v>
      </c>
      <c r="E119" s="63">
        <v>16088.6</v>
      </c>
      <c r="F119" s="63">
        <v>17861.060000000001</v>
      </c>
      <c r="G119" s="63">
        <v>12172.64</v>
      </c>
      <c r="H119" s="63">
        <v>12420.92</v>
      </c>
      <c r="I119" s="63">
        <v>12637.58</v>
      </c>
      <c r="J119" s="63">
        <v>12824.24</v>
      </c>
      <c r="K119" s="63">
        <v>12515.28</v>
      </c>
      <c r="L119" s="63">
        <v>14141.26</v>
      </c>
      <c r="M119" s="63">
        <v>15935.9</v>
      </c>
      <c r="N119" s="63">
        <v>14693.47</v>
      </c>
      <c r="O119" s="63">
        <v>170871.49</v>
      </c>
      <c r="Q119" s="12" t="s">
        <v>59</v>
      </c>
    </row>
    <row r="120" spans="1:17">
      <c r="A120" s="58" t="s">
        <v>1533</v>
      </c>
      <c r="B120" s="59" t="s">
        <v>2784</v>
      </c>
      <c r="C120" s="63">
        <v>1883.34</v>
      </c>
      <c r="D120" s="63">
        <v>2130.86</v>
      </c>
      <c r="E120" s="63">
        <v>1718.99</v>
      </c>
      <c r="F120" s="63">
        <v>1840.59</v>
      </c>
      <c r="G120" s="63">
        <v>2938.16</v>
      </c>
      <c r="H120" s="63">
        <v>2947.99</v>
      </c>
      <c r="I120" s="63">
        <v>1801.24</v>
      </c>
      <c r="J120" s="63">
        <v>3056.07</v>
      </c>
      <c r="K120" s="63">
        <v>1913.46</v>
      </c>
      <c r="L120" s="63">
        <v>2149.81</v>
      </c>
      <c r="M120" s="63">
        <v>2157.06</v>
      </c>
      <c r="N120" s="63">
        <v>1801.24</v>
      </c>
      <c r="O120" s="63">
        <v>26338.81</v>
      </c>
      <c r="Q120" s="12" t="s">
        <v>61</v>
      </c>
    </row>
    <row r="121" spans="1:17">
      <c r="A121" s="58" t="s">
        <v>2785</v>
      </c>
      <c r="B121" s="59" t="s">
        <v>2786</v>
      </c>
      <c r="C121" s="63">
        <v>4119.9399999999996</v>
      </c>
      <c r="D121" s="63">
        <v>3349.31</v>
      </c>
      <c r="E121" s="63">
        <v>4295.18</v>
      </c>
      <c r="F121" s="63">
        <v>3599.31</v>
      </c>
      <c r="G121" s="63">
        <v>3599.31</v>
      </c>
      <c r="H121" s="63">
        <v>3869.94</v>
      </c>
      <c r="I121" s="63">
        <v>3599.31</v>
      </c>
      <c r="J121" s="63">
        <v>3599.31</v>
      </c>
      <c r="K121" s="63">
        <v>3599.31</v>
      </c>
      <c r="L121" s="63">
        <v>3599.31</v>
      </c>
      <c r="M121" s="63">
        <v>5319.94</v>
      </c>
      <c r="N121" s="63">
        <v>3999.31</v>
      </c>
      <c r="O121" s="63">
        <v>46549.48</v>
      </c>
      <c r="Q121" s="12" t="s">
        <v>61</v>
      </c>
    </row>
    <row r="122" spans="1:17">
      <c r="A122" s="58" t="s">
        <v>1539</v>
      </c>
      <c r="B122" s="59" t="s">
        <v>2787</v>
      </c>
      <c r="C122" s="63">
        <v>4377.83</v>
      </c>
      <c r="D122" s="63">
        <v>3698.18</v>
      </c>
      <c r="E122" s="63">
        <v>3665.42</v>
      </c>
      <c r="F122" s="63">
        <v>3727.53</v>
      </c>
      <c r="G122" s="63">
        <v>7369.4</v>
      </c>
      <c r="H122" s="63">
        <v>3799.38</v>
      </c>
      <c r="I122" s="63">
        <v>4162.99</v>
      </c>
      <c r="J122" s="63">
        <v>4335.43</v>
      </c>
      <c r="K122" s="63">
        <v>4052.89</v>
      </c>
      <c r="L122" s="63">
        <v>3236.43</v>
      </c>
      <c r="M122" s="63">
        <v>3067.37</v>
      </c>
      <c r="N122" s="63">
        <v>3088.16</v>
      </c>
      <c r="O122" s="63">
        <v>48581.01</v>
      </c>
      <c r="Q122" s="12" t="s">
        <v>59</v>
      </c>
    </row>
    <row r="123" spans="1:17">
      <c r="A123" s="58" t="s">
        <v>1595</v>
      </c>
      <c r="B123" s="59" t="s">
        <v>2788</v>
      </c>
      <c r="C123" s="63">
        <v>455.89</v>
      </c>
      <c r="D123" s="63">
        <v>455.89</v>
      </c>
      <c r="E123" s="63">
        <v>452.49</v>
      </c>
      <c r="F123" s="63">
        <v>455.89</v>
      </c>
      <c r="G123" s="63">
        <v>500.93</v>
      </c>
      <c r="H123" s="63">
        <v>935.24</v>
      </c>
      <c r="I123" s="63">
        <v>703.94</v>
      </c>
      <c r="J123" s="63">
        <v>703.94</v>
      </c>
      <c r="K123" s="63">
        <v>670.99</v>
      </c>
      <c r="L123" s="63">
        <v>1055.98</v>
      </c>
      <c r="M123" s="63">
        <v>460.29</v>
      </c>
      <c r="N123" s="63">
        <v>703.94</v>
      </c>
      <c r="O123" s="63">
        <v>7555.41</v>
      </c>
      <c r="Q123" s="12" t="s">
        <v>59</v>
      </c>
    </row>
    <row r="124" spans="1:17">
      <c r="A124" s="58" t="s">
        <v>1599</v>
      </c>
      <c r="B124" s="59" t="s">
        <v>2789</v>
      </c>
      <c r="C124" s="64">
        <v>2072.37</v>
      </c>
      <c r="D124" s="64">
        <v>1830.17</v>
      </c>
      <c r="E124" s="64">
        <v>2060.3000000000002</v>
      </c>
      <c r="F124" s="64">
        <v>1674.92</v>
      </c>
      <c r="G124" s="64">
        <v>3560.96</v>
      </c>
      <c r="H124" s="64">
        <v>2280.04</v>
      </c>
      <c r="I124" s="64">
        <v>2169.79</v>
      </c>
      <c r="J124" s="64">
        <v>533.70000000000005</v>
      </c>
      <c r="K124" s="64">
        <v>1544.27</v>
      </c>
      <c r="L124" s="64">
        <v>1791.56</v>
      </c>
      <c r="M124" s="64">
        <v>1682.97</v>
      </c>
      <c r="N124" s="64">
        <v>1603.16</v>
      </c>
      <c r="O124" s="64">
        <v>22804.21</v>
      </c>
      <c r="Q124" s="12" t="s">
        <v>59</v>
      </c>
    </row>
    <row r="125" spans="1:17">
      <c r="A125" s="60" t="s">
        <v>2790</v>
      </c>
      <c r="B125" s="61" t="s">
        <v>2791</v>
      </c>
      <c r="C125" s="65">
        <v>35642.42</v>
      </c>
      <c r="D125" s="65">
        <v>33597.480000000003</v>
      </c>
      <c r="E125" s="65">
        <v>36572.17</v>
      </c>
      <c r="F125" s="65">
        <v>39155.980000000003</v>
      </c>
      <c r="G125" s="65">
        <v>36073.21</v>
      </c>
      <c r="H125" s="65">
        <v>32663.46</v>
      </c>
      <c r="I125" s="65">
        <v>32523.05</v>
      </c>
      <c r="J125" s="65">
        <v>31621.18</v>
      </c>
      <c r="K125" s="65">
        <v>28116.71</v>
      </c>
      <c r="L125" s="65">
        <v>32607.279999999999</v>
      </c>
      <c r="M125" s="65">
        <v>35519.050000000003</v>
      </c>
      <c r="N125" s="65">
        <v>34108.080000000002</v>
      </c>
      <c r="O125" s="65">
        <v>408200.07</v>
      </c>
    </row>
    <row r="126" spans="1:17">
      <c r="A126" s="60" t="s">
        <v>2792</v>
      </c>
      <c r="B126" s="61" t="s">
        <v>2793</v>
      </c>
      <c r="C126" s="62"/>
      <c r="D126" s="62"/>
      <c r="E126" s="62"/>
      <c r="F126" s="62"/>
      <c r="G126" s="62"/>
      <c r="H126" s="62"/>
      <c r="I126" s="62"/>
      <c r="J126" s="62"/>
      <c r="K126" s="62"/>
      <c r="L126" s="62"/>
      <c r="M126" s="62"/>
      <c r="N126" s="62"/>
      <c r="O126" s="62"/>
    </row>
    <row r="127" spans="1:17">
      <c r="A127" s="58" t="s">
        <v>2794</v>
      </c>
      <c r="B127" s="59" t="s">
        <v>2795</v>
      </c>
      <c r="C127" s="64">
        <v>13998.12</v>
      </c>
      <c r="D127" s="64">
        <v>13752.81</v>
      </c>
      <c r="E127" s="64">
        <v>14388.96</v>
      </c>
      <c r="F127" s="64">
        <v>14233.7</v>
      </c>
      <c r="G127" s="64">
        <v>14521.77</v>
      </c>
      <c r="H127" s="64">
        <v>14173.81</v>
      </c>
      <c r="I127" s="64">
        <v>14367.64</v>
      </c>
      <c r="J127" s="64">
        <v>14500.18</v>
      </c>
      <c r="K127" s="64">
        <v>14357.05</v>
      </c>
      <c r="L127" s="64">
        <v>14873.85</v>
      </c>
      <c r="M127" s="64">
        <v>14601.74</v>
      </c>
      <c r="N127" s="64">
        <v>14516.37</v>
      </c>
      <c r="O127" s="64">
        <v>172286</v>
      </c>
      <c r="Q127" s="12" t="s">
        <v>51</v>
      </c>
    </row>
    <row r="128" spans="1:17">
      <c r="A128" s="60" t="s">
        <v>2796</v>
      </c>
      <c r="B128" s="61" t="s">
        <v>2797</v>
      </c>
      <c r="C128" s="65">
        <v>13998.12</v>
      </c>
      <c r="D128" s="65">
        <v>13752.81</v>
      </c>
      <c r="E128" s="65">
        <v>14388.96</v>
      </c>
      <c r="F128" s="65">
        <v>14233.7</v>
      </c>
      <c r="G128" s="65">
        <v>14521.77</v>
      </c>
      <c r="H128" s="65">
        <v>14173.81</v>
      </c>
      <c r="I128" s="65">
        <v>14367.64</v>
      </c>
      <c r="J128" s="65">
        <v>14500.18</v>
      </c>
      <c r="K128" s="65">
        <v>14357.05</v>
      </c>
      <c r="L128" s="65">
        <v>14873.85</v>
      </c>
      <c r="M128" s="65">
        <v>14601.74</v>
      </c>
      <c r="N128" s="65">
        <v>14516.37</v>
      </c>
      <c r="O128" s="65">
        <v>172286</v>
      </c>
    </row>
    <row r="129" spans="1:17">
      <c r="A129" s="60" t="s">
        <v>2798</v>
      </c>
      <c r="B129" s="61" t="s">
        <v>2799</v>
      </c>
      <c r="C129" s="62"/>
      <c r="D129" s="62"/>
      <c r="E129" s="62"/>
      <c r="F129" s="62"/>
      <c r="G129" s="62"/>
      <c r="H129" s="62"/>
      <c r="I129" s="62"/>
      <c r="J129" s="62"/>
      <c r="K129" s="62"/>
      <c r="L129" s="62"/>
      <c r="M129" s="62"/>
      <c r="N129" s="62"/>
      <c r="O129" s="62"/>
    </row>
    <row r="130" spans="1:17">
      <c r="A130" s="58" t="s">
        <v>2800</v>
      </c>
      <c r="B130" s="59" t="s">
        <v>2801</v>
      </c>
      <c r="C130" s="63">
        <v>121543.87</v>
      </c>
      <c r="D130" s="63">
        <v>121543.87</v>
      </c>
      <c r="E130" s="63">
        <v>121543.87</v>
      </c>
      <c r="F130" s="63">
        <v>121543.87</v>
      </c>
      <c r="G130" s="63">
        <v>121543.87</v>
      </c>
      <c r="H130" s="63">
        <v>84214.720000000001</v>
      </c>
      <c r="I130" s="63">
        <v>127620</v>
      </c>
      <c r="J130" s="63">
        <v>127620</v>
      </c>
      <c r="K130" s="63">
        <v>127620</v>
      </c>
      <c r="L130" s="63">
        <v>127620</v>
      </c>
      <c r="M130" s="63">
        <v>127620</v>
      </c>
      <c r="N130" s="63">
        <v>127620</v>
      </c>
      <c r="O130" s="63">
        <v>1457654.07</v>
      </c>
      <c r="Q130" s="12" t="s">
        <v>66</v>
      </c>
    </row>
    <row r="131" spans="1:17">
      <c r="A131" s="58" t="s">
        <v>2945</v>
      </c>
      <c r="B131" s="59" t="s">
        <v>2946</v>
      </c>
      <c r="C131" s="63">
        <v>0</v>
      </c>
      <c r="D131" s="63">
        <v>0</v>
      </c>
      <c r="E131" s="63">
        <v>4500</v>
      </c>
      <c r="F131" s="63">
        <v>0</v>
      </c>
      <c r="G131" s="63">
        <v>0</v>
      </c>
      <c r="H131" s="63">
        <v>0</v>
      </c>
      <c r="I131" s="63">
        <v>0</v>
      </c>
      <c r="J131" s="63">
        <v>0</v>
      </c>
      <c r="K131" s="63">
        <v>0</v>
      </c>
      <c r="L131" s="63">
        <v>5000</v>
      </c>
      <c r="M131" s="63">
        <v>0</v>
      </c>
      <c r="N131" s="63">
        <v>0</v>
      </c>
      <c r="O131" s="63">
        <v>9500</v>
      </c>
      <c r="Q131" s="12" t="s">
        <v>66</v>
      </c>
    </row>
    <row r="132" spans="1:17">
      <c r="A132" s="58" t="s">
        <v>2802</v>
      </c>
      <c r="B132" s="59" t="s">
        <v>2803</v>
      </c>
      <c r="C132" s="63">
        <v>0</v>
      </c>
      <c r="D132" s="63">
        <v>0</v>
      </c>
      <c r="E132" s="63">
        <v>0</v>
      </c>
      <c r="F132" s="63">
        <v>0</v>
      </c>
      <c r="G132" s="63">
        <v>0</v>
      </c>
      <c r="H132" s="63">
        <v>-78623.66</v>
      </c>
      <c r="I132" s="63">
        <v>0</v>
      </c>
      <c r="J132" s="63">
        <v>0</v>
      </c>
      <c r="K132" s="63">
        <v>0</v>
      </c>
      <c r="L132" s="63">
        <v>0</v>
      </c>
      <c r="M132" s="63">
        <v>0</v>
      </c>
      <c r="N132" s="63">
        <v>0</v>
      </c>
      <c r="O132" s="63">
        <v>-78623.66</v>
      </c>
      <c r="Q132" s="12" t="s">
        <v>66</v>
      </c>
    </row>
    <row r="133" spans="1:17">
      <c r="A133" s="58" t="s">
        <v>2947</v>
      </c>
      <c r="B133" s="59" t="s">
        <v>2948</v>
      </c>
      <c r="C133" s="63">
        <v>0</v>
      </c>
      <c r="D133" s="63">
        <v>0</v>
      </c>
      <c r="E133" s="63">
        <v>0</v>
      </c>
      <c r="F133" s="63">
        <v>0</v>
      </c>
      <c r="G133" s="63">
        <v>0</v>
      </c>
      <c r="H133" s="63">
        <v>0</v>
      </c>
      <c r="I133" s="63">
        <v>0</v>
      </c>
      <c r="J133" s="63">
        <v>0</v>
      </c>
      <c r="K133" s="63">
        <v>0</v>
      </c>
      <c r="L133" s="63">
        <v>0</v>
      </c>
      <c r="M133" s="63">
        <v>0</v>
      </c>
      <c r="N133" s="63">
        <v>24528.57</v>
      </c>
      <c r="O133" s="63">
        <v>24528.57</v>
      </c>
      <c r="Q133" s="12" t="s">
        <v>66</v>
      </c>
    </row>
    <row r="134" spans="1:17">
      <c r="A134" s="58" t="s">
        <v>2949</v>
      </c>
      <c r="B134" s="59" t="s">
        <v>2950</v>
      </c>
      <c r="C134" s="64">
        <v>0</v>
      </c>
      <c r="D134" s="64">
        <v>0</v>
      </c>
      <c r="E134" s="64">
        <v>0</v>
      </c>
      <c r="F134" s="64">
        <v>0</v>
      </c>
      <c r="G134" s="64">
        <v>6190.73</v>
      </c>
      <c r="H134" s="64">
        <v>68046.05</v>
      </c>
      <c r="I134" s="64">
        <v>0</v>
      </c>
      <c r="J134" s="64">
        <v>0</v>
      </c>
      <c r="K134" s="64">
        <v>0</v>
      </c>
      <c r="L134" s="64">
        <v>0</v>
      </c>
      <c r="M134" s="64">
        <v>0</v>
      </c>
      <c r="N134" s="64">
        <v>0</v>
      </c>
      <c r="O134" s="64">
        <v>74236.78</v>
      </c>
      <c r="Q134" s="12" t="s">
        <v>66</v>
      </c>
    </row>
    <row r="135" spans="1:17">
      <c r="A135" s="60" t="s">
        <v>2806</v>
      </c>
      <c r="B135" s="61" t="s">
        <v>2807</v>
      </c>
      <c r="C135" s="65">
        <v>121543.87</v>
      </c>
      <c r="D135" s="65">
        <v>121543.87</v>
      </c>
      <c r="E135" s="65">
        <v>126043.87</v>
      </c>
      <c r="F135" s="65">
        <v>121543.87</v>
      </c>
      <c r="G135" s="65">
        <v>127734.6</v>
      </c>
      <c r="H135" s="65">
        <v>73637.11</v>
      </c>
      <c r="I135" s="65">
        <v>127620</v>
      </c>
      <c r="J135" s="65">
        <v>127620</v>
      </c>
      <c r="K135" s="65">
        <v>127620</v>
      </c>
      <c r="L135" s="65">
        <v>132620</v>
      </c>
      <c r="M135" s="65">
        <v>127620</v>
      </c>
      <c r="N135" s="65">
        <v>152148.57</v>
      </c>
      <c r="O135" s="65">
        <v>1487295.76</v>
      </c>
    </row>
    <row r="136" spans="1:17">
      <c r="A136" s="60" t="s">
        <v>2808</v>
      </c>
      <c r="B136" s="61" t="s">
        <v>2809</v>
      </c>
      <c r="C136" s="62"/>
      <c r="D136" s="62"/>
      <c r="E136" s="62"/>
      <c r="F136" s="62"/>
      <c r="G136" s="62"/>
      <c r="H136" s="62"/>
      <c r="I136" s="62"/>
      <c r="J136" s="62"/>
      <c r="K136" s="62"/>
      <c r="L136" s="62"/>
      <c r="M136" s="62"/>
      <c r="N136" s="62"/>
      <c r="O136" s="62"/>
    </row>
    <row r="137" spans="1:17">
      <c r="A137" s="58" t="s">
        <v>2810</v>
      </c>
      <c r="B137" s="59" t="s">
        <v>2811</v>
      </c>
      <c r="C137" s="64">
        <v>29166.67</v>
      </c>
      <c r="D137" s="64">
        <v>24085.21</v>
      </c>
      <c r="E137" s="64">
        <v>29166.67</v>
      </c>
      <c r="F137" s="64">
        <v>29166.67</v>
      </c>
      <c r="G137" s="64">
        <v>29166.67</v>
      </c>
      <c r="H137" s="64">
        <v>29166.67</v>
      </c>
      <c r="I137" s="64">
        <v>29166.67</v>
      </c>
      <c r="J137" s="64">
        <v>29166.67</v>
      </c>
      <c r="K137" s="64">
        <v>29166.67</v>
      </c>
      <c r="L137" s="64">
        <v>29166.67</v>
      </c>
      <c r="M137" s="64">
        <v>29166.67</v>
      </c>
      <c r="N137" s="64">
        <v>29166.63</v>
      </c>
      <c r="O137" s="64">
        <v>344918.54</v>
      </c>
      <c r="Q137" s="12" t="s">
        <v>64</v>
      </c>
    </row>
    <row r="138" spans="1:17">
      <c r="A138" s="60" t="s">
        <v>2814</v>
      </c>
      <c r="B138" s="61" t="s">
        <v>2815</v>
      </c>
      <c r="C138" s="104">
        <v>29166.67</v>
      </c>
      <c r="D138" s="104">
        <v>24085.21</v>
      </c>
      <c r="E138" s="104">
        <v>29166.67</v>
      </c>
      <c r="F138" s="104">
        <v>29166.67</v>
      </c>
      <c r="G138" s="104">
        <v>29166.67</v>
      </c>
      <c r="H138" s="104">
        <v>29166.67</v>
      </c>
      <c r="I138" s="104">
        <v>29166.67</v>
      </c>
      <c r="J138" s="104">
        <v>29166.67</v>
      </c>
      <c r="K138" s="104">
        <v>29166.67</v>
      </c>
      <c r="L138" s="104">
        <v>29166.67</v>
      </c>
      <c r="M138" s="104">
        <v>29166.67</v>
      </c>
      <c r="N138" s="104">
        <v>29166.63</v>
      </c>
      <c r="O138" s="104">
        <v>344918.54</v>
      </c>
    </row>
    <row r="139" spans="1:17">
      <c r="A139" s="105" t="s">
        <v>488</v>
      </c>
      <c r="B139" s="106" t="s">
        <v>2816</v>
      </c>
      <c r="C139" s="109">
        <v>301315.81</v>
      </c>
      <c r="D139" s="109">
        <v>293336.58</v>
      </c>
      <c r="E139" s="109">
        <v>303353.2</v>
      </c>
      <c r="F139" s="109">
        <v>299277.36</v>
      </c>
      <c r="G139" s="109">
        <v>283827.63</v>
      </c>
      <c r="H139" s="109">
        <v>245144.48</v>
      </c>
      <c r="I139" s="109">
        <v>275454.55</v>
      </c>
      <c r="J139" s="109">
        <v>291214.09999999998</v>
      </c>
      <c r="K139" s="109">
        <v>294913.21999999997</v>
      </c>
      <c r="L139" s="109">
        <v>309697.03000000003</v>
      </c>
      <c r="M139" s="109">
        <v>295266.11</v>
      </c>
      <c r="N139" s="109">
        <v>322568.65999999997</v>
      </c>
      <c r="O139" s="109">
        <v>3515368.73</v>
      </c>
    </row>
    <row r="140" spans="1:17" ht="15" thickBot="1">
      <c r="A140" s="105" t="s">
        <v>508</v>
      </c>
      <c r="B140" s="106" t="s">
        <v>2817</v>
      </c>
      <c r="C140" s="110">
        <v>258608.84</v>
      </c>
      <c r="D140" s="110">
        <v>256775.67999999999</v>
      </c>
      <c r="E140" s="110">
        <v>272205.39</v>
      </c>
      <c r="F140" s="110">
        <v>270070.7</v>
      </c>
      <c r="G140" s="110">
        <v>297043.12</v>
      </c>
      <c r="H140" s="110">
        <v>321807.82</v>
      </c>
      <c r="I140" s="110">
        <v>299251.01</v>
      </c>
      <c r="J140" s="110">
        <v>288792.95</v>
      </c>
      <c r="K140" s="110">
        <v>279368.73</v>
      </c>
      <c r="L140" s="110">
        <v>285257.12</v>
      </c>
      <c r="M140" s="110">
        <v>288803.34000000003</v>
      </c>
      <c r="N140" s="110">
        <v>258085.99</v>
      </c>
      <c r="O140" s="110">
        <v>3376070.69</v>
      </c>
    </row>
    <row r="141" spans="1:17" ht="15" thickTop="1">
      <c r="A141" s="60" t="s">
        <v>532</v>
      </c>
      <c r="B141" s="61" t="s">
        <v>2818</v>
      </c>
      <c r="C141" s="111"/>
      <c r="D141" s="111"/>
      <c r="E141" s="111"/>
      <c r="F141" s="111"/>
      <c r="G141" s="111"/>
      <c r="H141" s="111"/>
      <c r="I141" s="111"/>
      <c r="J141" s="111"/>
      <c r="K141" s="111"/>
      <c r="L141" s="111"/>
      <c r="M141" s="111"/>
      <c r="N141" s="111"/>
      <c r="O141" s="111"/>
    </row>
    <row r="142" spans="1:17">
      <c r="A142" s="58" t="s">
        <v>534</v>
      </c>
      <c r="B142" s="59" t="s">
        <v>2819</v>
      </c>
      <c r="C142" s="64">
        <v>245345.84</v>
      </c>
      <c r="D142" s="64">
        <v>253524.02</v>
      </c>
      <c r="E142" s="64">
        <v>253524.03</v>
      </c>
      <c r="F142" s="64">
        <v>245345.83</v>
      </c>
      <c r="G142" s="64">
        <v>253524.03</v>
      </c>
      <c r="H142" s="64">
        <v>245345.83</v>
      </c>
      <c r="I142" s="64">
        <v>253524.03</v>
      </c>
      <c r="J142" s="64">
        <v>253524.03</v>
      </c>
      <c r="K142" s="64">
        <v>237167.64</v>
      </c>
      <c r="L142" s="64">
        <v>253524.03</v>
      </c>
      <c r="M142" s="64">
        <v>245345.83</v>
      </c>
      <c r="N142" s="64">
        <v>253524.03</v>
      </c>
      <c r="O142" s="64">
        <v>2993219.17</v>
      </c>
      <c r="Q142" s="12" t="s">
        <v>68</v>
      </c>
    </row>
    <row r="143" spans="1:17">
      <c r="A143" s="58" t="s">
        <v>2820</v>
      </c>
      <c r="B143" s="59" t="s">
        <v>2821</v>
      </c>
      <c r="C143" s="112">
        <v>245345.84</v>
      </c>
      <c r="D143" s="112">
        <v>253524.02</v>
      </c>
      <c r="E143" s="112">
        <v>253524.03</v>
      </c>
      <c r="F143" s="112">
        <v>245345.83</v>
      </c>
      <c r="G143" s="112">
        <v>253524.03</v>
      </c>
      <c r="H143" s="112">
        <v>245345.83</v>
      </c>
      <c r="I143" s="112">
        <v>253524.03</v>
      </c>
      <c r="J143" s="112">
        <v>253524.03</v>
      </c>
      <c r="K143" s="112">
        <v>237167.64</v>
      </c>
      <c r="L143" s="112">
        <v>253524.03</v>
      </c>
      <c r="M143" s="112">
        <v>245345.83</v>
      </c>
      <c r="N143" s="112">
        <v>253524.03</v>
      </c>
      <c r="O143" s="112">
        <v>2993219.17</v>
      </c>
    </row>
    <row r="144" spans="1:17" ht="15" thickBot="1">
      <c r="A144" s="105" t="s">
        <v>1151</v>
      </c>
      <c r="B144" s="106" t="s">
        <v>2822</v>
      </c>
      <c r="C144" s="110">
        <v>13263</v>
      </c>
      <c r="D144" s="110">
        <v>3251.66</v>
      </c>
      <c r="E144" s="110">
        <v>18681.36</v>
      </c>
      <c r="F144" s="110">
        <v>24724.87</v>
      </c>
      <c r="G144" s="110">
        <v>43519.09</v>
      </c>
      <c r="H144" s="110">
        <v>76461.990000000005</v>
      </c>
      <c r="I144" s="110">
        <v>45726.98</v>
      </c>
      <c r="J144" s="110">
        <v>35268.92</v>
      </c>
      <c r="K144" s="110">
        <v>42201.09</v>
      </c>
      <c r="L144" s="110">
        <v>31733.09</v>
      </c>
      <c r="M144" s="110">
        <v>43457.51</v>
      </c>
      <c r="N144" s="110">
        <v>4561.96</v>
      </c>
      <c r="O144" s="110">
        <v>382851.52</v>
      </c>
    </row>
    <row r="145" spans="1:17" ht="15" thickTop="1">
      <c r="A145" s="60" t="s">
        <v>2823</v>
      </c>
      <c r="B145" s="61" t="s">
        <v>2824</v>
      </c>
      <c r="C145" s="111"/>
      <c r="D145" s="111"/>
      <c r="E145" s="111"/>
      <c r="F145" s="111"/>
      <c r="G145" s="111"/>
      <c r="H145" s="111"/>
      <c r="I145" s="111"/>
      <c r="J145" s="111"/>
      <c r="K145" s="111"/>
      <c r="L145" s="111"/>
      <c r="M145" s="111"/>
      <c r="N145" s="111"/>
      <c r="O145" s="111"/>
    </row>
    <row r="146" spans="1:17">
      <c r="A146" s="58" t="s">
        <v>2825</v>
      </c>
      <c r="B146" s="59" t="s">
        <v>2826</v>
      </c>
      <c r="C146" s="63">
        <v>11198.49</v>
      </c>
      <c r="D146" s="63">
        <v>11002.25</v>
      </c>
      <c r="E146" s="63">
        <v>11511.17</v>
      </c>
      <c r="F146" s="63">
        <v>11386.96</v>
      </c>
      <c r="G146" s="63">
        <v>11617.42</v>
      </c>
      <c r="H146" s="63">
        <v>11339.05</v>
      </c>
      <c r="I146" s="63">
        <v>11494.11</v>
      </c>
      <c r="J146" s="63">
        <v>11600.14</v>
      </c>
      <c r="K146" s="63">
        <v>11485.64</v>
      </c>
      <c r="L146" s="63">
        <v>11899.08</v>
      </c>
      <c r="M146" s="63">
        <v>11681.39</v>
      </c>
      <c r="N146" s="63">
        <v>11613.09</v>
      </c>
      <c r="O146" s="63">
        <v>137828.79</v>
      </c>
      <c r="Q146" s="12" t="s">
        <v>2407</v>
      </c>
    </row>
    <row r="147" spans="1:17">
      <c r="A147" s="58" t="s">
        <v>2951</v>
      </c>
      <c r="B147" s="59" t="s">
        <v>2952</v>
      </c>
      <c r="C147" s="64">
        <v>33000</v>
      </c>
      <c r="D147" s="64">
        <v>33000</v>
      </c>
      <c r="E147" s="64">
        <v>33000</v>
      </c>
      <c r="F147" s="64">
        <v>33000</v>
      </c>
      <c r="G147" s="64">
        <v>33000</v>
      </c>
      <c r="H147" s="64">
        <v>36000</v>
      </c>
      <c r="I147" s="64">
        <v>0</v>
      </c>
      <c r="J147" s="64">
        <v>66000</v>
      </c>
      <c r="K147" s="64">
        <v>38000</v>
      </c>
      <c r="L147" s="64">
        <v>33000</v>
      </c>
      <c r="M147" s="64">
        <v>33000</v>
      </c>
      <c r="N147" s="64">
        <v>33000</v>
      </c>
      <c r="O147" s="64">
        <v>404000</v>
      </c>
      <c r="Q147" s="12" t="s">
        <v>88</v>
      </c>
    </row>
    <row r="148" spans="1:17">
      <c r="A148" s="60" t="s">
        <v>1152</v>
      </c>
      <c r="B148" s="61" t="s">
        <v>2831</v>
      </c>
      <c r="C148" s="65">
        <v>44198.49</v>
      </c>
      <c r="D148" s="65">
        <v>44002.25</v>
      </c>
      <c r="E148" s="65">
        <v>44511.17</v>
      </c>
      <c r="F148" s="65">
        <v>44386.96</v>
      </c>
      <c r="G148" s="65">
        <v>44617.42</v>
      </c>
      <c r="H148" s="65">
        <v>47339.05</v>
      </c>
      <c r="I148" s="65">
        <v>11494.11</v>
      </c>
      <c r="J148" s="65">
        <v>77600.14</v>
      </c>
      <c r="K148" s="65">
        <v>49485.64</v>
      </c>
      <c r="L148" s="65">
        <v>44899.08</v>
      </c>
      <c r="M148" s="65">
        <v>44681.39</v>
      </c>
      <c r="N148" s="65">
        <v>44613.09</v>
      </c>
      <c r="O148" s="65">
        <v>541828.79</v>
      </c>
    </row>
    <row r="149" spans="1:17">
      <c r="A149" s="60"/>
      <c r="B149" s="61" t="s">
        <v>2953</v>
      </c>
      <c r="C149" s="62"/>
      <c r="D149" s="62"/>
      <c r="E149" s="62"/>
      <c r="F149" s="62"/>
      <c r="G149" s="62"/>
      <c r="H149" s="62"/>
      <c r="I149" s="62"/>
      <c r="J149" s="62"/>
      <c r="K149" s="62"/>
      <c r="L149" s="62"/>
      <c r="M149" s="62"/>
      <c r="N149" s="62"/>
      <c r="O149" s="62"/>
    </row>
    <row r="150" spans="1:17">
      <c r="A150" s="60"/>
      <c r="B150" s="61" t="s">
        <v>2954</v>
      </c>
      <c r="C150" s="62"/>
      <c r="D150" s="62"/>
      <c r="E150" s="62"/>
      <c r="F150" s="62"/>
      <c r="G150" s="62"/>
      <c r="H150" s="62"/>
      <c r="I150" s="62"/>
      <c r="J150" s="62"/>
      <c r="K150" s="62"/>
      <c r="L150" s="62"/>
      <c r="M150" s="62"/>
      <c r="N150" s="62"/>
      <c r="O150" s="62"/>
    </row>
    <row r="151" spans="1:17">
      <c r="A151" s="60"/>
      <c r="B151" s="61" t="s">
        <v>2849</v>
      </c>
      <c r="C151" s="62"/>
      <c r="D151" s="62"/>
      <c r="E151" s="62"/>
      <c r="F151" s="62"/>
      <c r="G151" s="62"/>
      <c r="H151" s="62"/>
      <c r="I151" s="62"/>
      <c r="J151" s="62"/>
      <c r="K151" s="62"/>
      <c r="L151" s="62"/>
      <c r="M151" s="62"/>
      <c r="N151" s="62"/>
      <c r="O151" s="62"/>
    </row>
    <row r="152" spans="1:17">
      <c r="A152" s="58" t="s">
        <v>2955</v>
      </c>
      <c r="B152" s="59" t="s">
        <v>2851</v>
      </c>
      <c r="C152" s="64">
        <v>0</v>
      </c>
      <c r="D152" s="64">
        <v>0</v>
      </c>
      <c r="E152" s="64">
        <v>0</v>
      </c>
      <c r="F152" s="64">
        <v>0</v>
      </c>
      <c r="G152" s="64">
        <v>2336.02</v>
      </c>
      <c r="H152" s="64">
        <v>0</v>
      </c>
      <c r="I152" s="64">
        <v>0</v>
      </c>
      <c r="J152" s="64">
        <v>0</v>
      </c>
      <c r="K152" s="64">
        <v>0</v>
      </c>
      <c r="L152" s="64">
        <v>0</v>
      </c>
      <c r="M152" s="64">
        <v>0</v>
      </c>
      <c r="N152" s="64">
        <v>0</v>
      </c>
      <c r="O152" s="64">
        <v>2336.02</v>
      </c>
      <c r="Q152" s="100" t="s">
        <v>90</v>
      </c>
    </row>
    <row r="153" spans="1:17">
      <c r="A153" s="60"/>
      <c r="B153" s="61" t="s">
        <v>2853</v>
      </c>
      <c r="C153" s="65">
        <v>0</v>
      </c>
      <c r="D153" s="65">
        <v>0</v>
      </c>
      <c r="E153" s="65">
        <v>0</v>
      </c>
      <c r="F153" s="65">
        <v>0</v>
      </c>
      <c r="G153" s="65">
        <v>2336.02</v>
      </c>
      <c r="H153" s="65">
        <v>0</v>
      </c>
      <c r="I153" s="65">
        <v>0</v>
      </c>
      <c r="J153" s="65">
        <v>0</v>
      </c>
      <c r="K153" s="65">
        <v>0</v>
      </c>
      <c r="L153" s="65">
        <v>0</v>
      </c>
      <c r="M153" s="65">
        <v>0</v>
      </c>
      <c r="N153" s="65">
        <v>0</v>
      </c>
      <c r="O153" s="65">
        <v>2336.02</v>
      </c>
    </row>
    <row r="154" spans="1:17">
      <c r="A154" s="58" t="s">
        <v>2956</v>
      </c>
      <c r="B154" s="59" t="s">
        <v>2861</v>
      </c>
      <c r="C154" s="63">
        <v>6446.68</v>
      </c>
      <c r="D154" s="63">
        <v>2128.38</v>
      </c>
      <c r="E154" s="63">
        <v>0</v>
      </c>
      <c r="F154" s="63">
        <v>0</v>
      </c>
      <c r="G154" s="63">
        <v>14276.84</v>
      </c>
      <c r="H154" s="63">
        <v>0</v>
      </c>
      <c r="I154" s="63">
        <v>8729.1299999999992</v>
      </c>
      <c r="J154" s="63">
        <v>0</v>
      </c>
      <c r="K154" s="63">
        <v>0</v>
      </c>
      <c r="L154" s="63">
        <v>0</v>
      </c>
      <c r="M154" s="63">
        <v>0</v>
      </c>
      <c r="N154" s="63">
        <v>0</v>
      </c>
      <c r="O154" s="63">
        <v>31581.03</v>
      </c>
      <c r="Q154" s="100" t="s">
        <v>90</v>
      </c>
    </row>
    <row r="155" spans="1:17">
      <c r="A155" s="58" t="s">
        <v>2957</v>
      </c>
      <c r="B155" s="59" t="s">
        <v>2958</v>
      </c>
      <c r="C155" s="63">
        <v>0</v>
      </c>
      <c r="D155" s="63">
        <v>0</v>
      </c>
      <c r="E155" s="63">
        <v>1450</v>
      </c>
      <c r="F155" s="63">
        <v>0</v>
      </c>
      <c r="G155" s="63">
        <v>0</v>
      </c>
      <c r="H155" s="63">
        <v>0</v>
      </c>
      <c r="I155" s="63">
        <v>0</v>
      </c>
      <c r="J155" s="63">
        <v>0</v>
      </c>
      <c r="K155" s="63">
        <v>0</v>
      </c>
      <c r="L155" s="63">
        <v>0</v>
      </c>
      <c r="M155" s="63">
        <v>0</v>
      </c>
      <c r="N155" s="63">
        <v>0</v>
      </c>
      <c r="O155" s="63">
        <v>1450</v>
      </c>
      <c r="Q155" s="100" t="s">
        <v>90</v>
      </c>
    </row>
    <row r="156" spans="1:17">
      <c r="A156" s="60"/>
      <c r="B156" s="61" t="s">
        <v>2876</v>
      </c>
      <c r="C156" s="62"/>
      <c r="D156" s="62"/>
      <c r="E156" s="62"/>
      <c r="F156" s="62"/>
      <c r="G156" s="62"/>
      <c r="H156" s="62"/>
      <c r="I156" s="62"/>
      <c r="J156" s="62"/>
      <c r="K156" s="62"/>
      <c r="L156" s="62"/>
      <c r="M156" s="62"/>
      <c r="N156" s="62"/>
      <c r="O156" s="62"/>
    </row>
    <row r="157" spans="1:17">
      <c r="A157" s="58" t="s">
        <v>2959</v>
      </c>
      <c r="B157" s="59" t="s">
        <v>2878</v>
      </c>
      <c r="C157" s="64">
        <v>0</v>
      </c>
      <c r="D157" s="64">
        <v>0</v>
      </c>
      <c r="E157" s="64">
        <v>0</v>
      </c>
      <c r="F157" s="64">
        <v>0</v>
      </c>
      <c r="G157" s="64">
        <v>6369.1</v>
      </c>
      <c r="H157" s="64">
        <v>228.96</v>
      </c>
      <c r="I157" s="64">
        <v>0</v>
      </c>
      <c r="J157" s="64">
        <v>0</v>
      </c>
      <c r="K157" s="64">
        <v>0</v>
      </c>
      <c r="L157" s="64">
        <v>0</v>
      </c>
      <c r="M157" s="64">
        <v>0</v>
      </c>
      <c r="N157" s="64">
        <v>0</v>
      </c>
      <c r="O157" s="64">
        <v>6598.06</v>
      </c>
      <c r="Q157" s="100" t="s">
        <v>90</v>
      </c>
    </row>
    <row r="158" spans="1:17">
      <c r="A158" s="60"/>
      <c r="B158" s="61" t="s">
        <v>2882</v>
      </c>
      <c r="C158" s="65">
        <v>0</v>
      </c>
      <c r="D158" s="65">
        <v>0</v>
      </c>
      <c r="E158" s="65">
        <v>0</v>
      </c>
      <c r="F158" s="65">
        <v>0</v>
      </c>
      <c r="G158" s="65">
        <v>6369.1</v>
      </c>
      <c r="H158" s="65">
        <v>228.96</v>
      </c>
      <c r="I158" s="65">
        <v>0</v>
      </c>
      <c r="J158" s="65">
        <v>0</v>
      </c>
      <c r="K158" s="65">
        <v>0</v>
      </c>
      <c r="L158" s="65">
        <v>0</v>
      </c>
      <c r="M158" s="65">
        <v>0</v>
      </c>
      <c r="N158" s="65">
        <v>0</v>
      </c>
      <c r="O158" s="65">
        <v>6598.06</v>
      </c>
    </row>
    <row r="159" spans="1:17">
      <c r="A159" s="60"/>
      <c r="B159" s="61" t="s">
        <v>2884</v>
      </c>
      <c r="C159" s="62"/>
      <c r="D159" s="62"/>
      <c r="E159" s="62"/>
      <c r="F159" s="62"/>
      <c r="G159" s="62"/>
      <c r="H159" s="62"/>
      <c r="I159" s="62"/>
      <c r="J159" s="62"/>
      <c r="K159" s="62"/>
      <c r="L159" s="62"/>
      <c r="M159" s="62"/>
      <c r="N159" s="62"/>
      <c r="O159" s="62"/>
    </row>
    <row r="160" spans="1:17">
      <c r="A160" s="58" t="s">
        <v>2960</v>
      </c>
      <c r="B160" s="59" t="s">
        <v>2961</v>
      </c>
      <c r="C160" s="64">
        <v>0</v>
      </c>
      <c r="D160" s="64">
        <v>0</v>
      </c>
      <c r="E160" s="64">
        <v>0</v>
      </c>
      <c r="F160" s="64">
        <v>0</v>
      </c>
      <c r="G160" s="64">
        <v>1089.73</v>
      </c>
      <c r="H160" s="64">
        <v>0</v>
      </c>
      <c r="I160" s="64">
        <v>0</v>
      </c>
      <c r="J160" s="64">
        <v>0</v>
      </c>
      <c r="K160" s="64">
        <v>0</v>
      </c>
      <c r="L160" s="64">
        <v>0</v>
      </c>
      <c r="M160" s="64">
        <v>0</v>
      </c>
      <c r="N160" s="64">
        <v>0</v>
      </c>
      <c r="O160" s="64">
        <v>1089.73</v>
      </c>
      <c r="Q160" s="100" t="s">
        <v>90</v>
      </c>
    </row>
    <row r="161" spans="1:17">
      <c r="A161" s="60"/>
      <c r="B161" s="61" t="s">
        <v>2888</v>
      </c>
      <c r="C161" s="104">
        <v>0</v>
      </c>
      <c r="D161" s="104">
        <v>0</v>
      </c>
      <c r="E161" s="104">
        <v>0</v>
      </c>
      <c r="F161" s="104">
        <v>0</v>
      </c>
      <c r="G161" s="104">
        <v>1089.73</v>
      </c>
      <c r="H161" s="104">
        <v>0</v>
      </c>
      <c r="I161" s="104">
        <v>0</v>
      </c>
      <c r="J161" s="104">
        <v>0</v>
      </c>
      <c r="K161" s="104">
        <v>0</v>
      </c>
      <c r="L161" s="104">
        <v>0</v>
      </c>
      <c r="M161" s="104">
        <v>0</v>
      </c>
      <c r="N161" s="104">
        <v>0</v>
      </c>
      <c r="O161" s="104">
        <v>1089.73</v>
      </c>
    </row>
    <row r="162" spans="1:17">
      <c r="A162" s="60"/>
      <c r="B162" s="61" t="s">
        <v>2962</v>
      </c>
      <c r="C162" s="65">
        <v>6446.68</v>
      </c>
      <c r="D162" s="65">
        <v>2128.38</v>
      </c>
      <c r="E162" s="65">
        <v>1450</v>
      </c>
      <c r="F162" s="65">
        <v>0</v>
      </c>
      <c r="G162" s="65">
        <v>24071.69</v>
      </c>
      <c r="H162" s="65">
        <v>228.96</v>
      </c>
      <c r="I162" s="65">
        <v>8729.1299999999992</v>
      </c>
      <c r="J162" s="65">
        <v>0</v>
      </c>
      <c r="K162" s="65">
        <v>0</v>
      </c>
      <c r="L162" s="65">
        <v>0</v>
      </c>
      <c r="M162" s="65">
        <v>0</v>
      </c>
      <c r="N162" s="65">
        <v>0</v>
      </c>
      <c r="O162" s="65">
        <v>43054.84</v>
      </c>
    </row>
    <row r="163" spans="1:17">
      <c r="A163" s="60"/>
      <c r="B163" s="61" t="s">
        <v>2963</v>
      </c>
      <c r="C163" s="113">
        <v>6446.68</v>
      </c>
      <c r="D163" s="113">
        <v>2128.38</v>
      </c>
      <c r="E163" s="113">
        <v>1450</v>
      </c>
      <c r="F163" s="113">
        <v>0</v>
      </c>
      <c r="G163" s="113">
        <v>24071.69</v>
      </c>
      <c r="H163" s="113">
        <v>228.96</v>
      </c>
      <c r="I163" s="113">
        <v>8729.1299999999992</v>
      </c>
      <c r="J163" s="113">
        <v>0</v>
      </c>
      <c r="K163" s="113">
        <v>0</v>
      </c>
      <c r="L163" s="113">
        <v>0</v>
      </c>
      <c r="M163" s="113">
        <v>0</v>
      </c>
      <c r="N163" s="113">
        <v>0</v>
      </c>
      <c r="O163" s="113">
        <v>43054.84</v>
      </c>
    </row>
    <row r="164" spans="1:17">
      <c r="A164" s="105" t="s">
        <v>550</v>
      </c>
      <c r="B164" s="106" t="s">
        <v>2838</v>
      </c>
      <c r="C164" s="107">
        <v>-37382.17</v>
      </c>
      <c r="D164" s="107">
        <v>-42878.97</v>
      </c>
      <c r="E164" s="107">
        <v>-27279.81</v>
      </c>
      <c r="F164" s="107">
        <v>-19662.09</v>
      </c>
      <c r="G164" s="107">
        <v>-25170.02</v>
      </c>
      <c r="H164" s="107">
        <v>28893.98</v>
      </c>
      <c r="I164" s="107">
        <v>25503.74</v>
      </c>
      <c r="J164" s="107">
        <v>-42331.22</v>
      </c>
      <c r="K164" s="107">
        <v>-7284.55</v>
      </c>
      <c r="L164" s="107">
        <v>-13165.99</v>
      </c>
      <c r="M164" s="107">
        <v>-1223.8800000000001</v>
      </c>
      <c r="N164" s="107">
        <v>-40051.129999999997</v>
      </c>
      <c r="O164" s="107">
        <v>-202032.11</v>
      </c>
    </row>
    <row r="165" spans="1:17">
      <c r="A165" s="58"/>
      <c r="B165" s="59" t="s">
        <v>2839</v>
      </c>
      <c r="C165" s="69"/>
      <c r="D165" s="69"/>
      <c r="E165" s="69"/>
      <c r="F165" s="69"/>
      <c r="G165" s="69"/>
      <c r="H165" s="69"/>
      <c r="I165" s="69"/>
      <c r="J165" s="69"/>
      <c r="K165" s="69"/>
      <c r="L165" s="69"/>
      <c r="M165" s="69"/>
      <c r="N165" s="69"/>
      <c r="O165" s="69"/>
    </row>
    <row r="166" spans="1:17">
      <c r="A166" s="105" t="s">
        <v>2840</v>
      </c>
      <c r="B166" s="106" t="s">
        <v>2841</v>
      </c>
      <c r="C166" s="108"/>
      <c r="D166" s="108"/>
      <c r="E166" s="108"/>
      <c r="F166" s="108"/>
      <c r="G166" s="108"/>
      <c r="H166" s="108"/>
      <c r="I166" s="108"/>
      <c r="J166" s="108"/>
      <c r="K166" s="108"/>
      <c r="L166" s="108"/>
      <c r="M166" s="108"/>
      <c r="N166" s="108"/>
      <c r="O166" s="108"/>
    </row>
    <row r="167" spans="1:17">
      <c r="A167" s="60" t="s">
        <v>2848</v>
      </c>
      <c r="B167" s="61" t="s">
        <v>2849</v>
      </c>
      <c r="C167" s="62"/>
      <c r="D167" s="62"/>
      <c r="E167" s="62"/>
      <c r="F167" s="62"/>
      <c r="G167" s="62"/>
      <c r="H167" s="62"/>
      <c r="I167" s="62"/>
      <c r="J167" s="62"/>
      <c r="K167" s="62"/>
      <c r="L167" s="62"/>
      <c r="M167" s="62"/>
      <c r="N167" s="62"/>
      <c r="O167" s="62"/>
    </row>
    <row r="168" spans="1:17">
      <c r="A168" s="58" t="s">
        <v>2850</v>
      </c>
      <c r="B168" s="59" t="s">
        <v>2851</v>
      </c>
      <c r="C168" s="64">
        <v>0</v>
      </c>
      <c r="D168" s="64">
        <v>-3034.93</v>
      </c>
      <c r="E168" s="64">
        <v>0</v>
      </c>
      <c r="F168" s="64">
        <v>-864</v>
      </c>
      <c r="G168" s="64">
        <v>0</v>
      </c>
      <c r="H168" s="64">
        <v>-1458.8</v>
      </c>
      <c r="I168" s="64">
        <v>-1157.44</v>
      </c>
      <c r="J168" s="64">
        <v>-4995</v>
      </c>
      <c r="K168" s="64">
        <v>-2451.71</v>
      </c>
      <c r="L168" s="64">
        <v>-13450.51</v>
      </c>
      <c r="M168" s="64">
        <v>0</v>
      </c>
      <c r="N168" s="64">
        <v>0</v>
      </c>
      <c r="O168" s="64">
        <v>-27412.39</v>
      </c>
      <c r="Q168" s="12" t="s">
        <v>71</v>
      </c>
    </row>
    <row r="169" spans="1:17">
      <c r="A169" s="60" t="s">
        <v>2852</v>
      </c>
      <c r="B169" s="61" t="s">
        <v>2853</v>
      </c>
      <c r="C169" s="65">
        <v>0</v>
      </c>
      <c r="D169" s="65">
        <v>-3034.93</v>
      </c>
      <c r="E169" s="65">
        <v>0</v>
      </c>
      <c r="F169" s="65">
        <v>-864</v>
      </c>
      <c r="G169" s="65">
        <v>0</v>
      </c>
      <c r="H169" s="65">
        <v>-1458.8</v>
      </c>
      <c r="I169" s="65">
        <v>-1157.44</v>
      </c>
      <c r="J169" s="65">
        <v>-4995</v>
      </c>
      <c r="K169" s="65">
        <v>-2451.71</v>
      </c>
      <c r="L169" s="65">
        <v>-13450.51</v>
      </c>
      <c r="M169" s="65">
        <v>0</v>
      </c>
      <c r="N169" s="65">
        <v>0</v>
      </c>
      <c r="O169" s="65">
        <v>-27412.39</v>
      </c>
    </row>
    <row r="170" spans="1:17">
      <c r="A170" s="58" t="s">
        <v>2860</v>
      </c>
      <c r="B170" s="59" t="s">
        <v>2861</v>
      </c>
      <c r="C170" s="63">
        <v>0</v>
      </c>
      <c r="D170" s="63">
        <v>0</v>
      </c>
      <c r="E170" s="63">
        <v>0</v>
      </c>
      <c r="F170" s="63">
        <v>0</v>
      </c>
      <c r="G170" s="63">
        <v>0</v>
      </c>
      <c r="H170" s="63">
        <v>0</v>
      </c>
      <c r="I170" s="63">
        <v>-250</v>
      </c>
      <c r="J170" s="63">
        <v>-1143.76</v>
      </c>
      <c r="K170" s="63">
        <v>-7682.18</v>
      </c>
      <c r="L170" s="63">
        <v>-3185</v>
      </c>
      <c r="M170" s="63">
        <v>-495</v>
      </c>
      <c r="N170" s="63">
        <v>-1478.23</v>
      </c>
      <c r="O170" s="63">
        <v>-14234.17</v>
      </c>
      <c r="Q170" s="12" t="s">
        <v>71</v>
      </c>
    </row>
    <row r="171" spans="1:17">
      <c r="A171" s="58" t="s">
        <v>2964</v>
      </c>
      <c r="B171" s="59" t="s">
        <v>2965</v>
      </c>
      <c r="C171" s="63">
        <v>0</v>
      </c>
      <c r="D171" s="63">
        <v>-1600</v>
      </c>
      <c r="E171" s="63">
        <v>0</v>
      </c>
      <c r="F171" s="63">
        <v>0</v>
      </c>
      <c r="G171" s="63">
        <v>0</v>
      </c>
      <c r="H171" s="63">
        <v>0</v>
      </c>
      <c r="I171" s="63">
        <v>0</v>
      </c>
      <c r="J171" s="63">
        <v>0</v>
      </c>
      <c r="K171" s="63">
        <v>0</v>
      </c>
      <c r="L171" s="63">
        <v>0</v>
      </c>
      <c r="M171" s="63">
        <v>0</v>
      </c>
      <c r="N171" s="63">
        <v>0</v>
      </c>
      <c r="O171" s="63">
        <v>-1600</v>
      </c>
      <c r="Q171" s="12" t="s">
        <v>71</v>
      </c>
    </row>
    <row r="172" spans="1:17">
      <c r="A172" s="60" t="s">
        <v>2862</v>
      </c>
      <c r="B172" s="61" t="s">
        <v>2863</v>
      </c>
      <c r="C172" s="62"/>
      <c r="D172" s="62"/>
      <c r="E172" s="62"/>
      <c r="F172" s="62"/>
      <c r="G172" s="62"/>
      <c r="H172" s="62"/>
      <c r="I172" s="62"/>
      <c r="J172" s="62"/>
      <c r="K172" s="62"/>
      <c r="L172" s="62"/>
      <c r="M172" s="62"/>
      <c r="N172" s="62"/>
      <c r="O172" s="62"/>
    </row>
    <row r="173" spans="1:17">
      <c r="A173" s="58" t="s">
        <v>2966</v>
      </c>
      <c r="B173" s="59" t="s">
        <v>2967</v>
      </c>
      <c r="C173" s="64">
        <v>0</v>
      </c>
      <c r="D173" s="64">
        <v>-6569.06</v>
      </c>
      <c r="E173" s="64">
        <v>0</v>
      </c>
      <c r="F173" s="64">
        <v>0</v>
      </c>
      <c r="G173" s="64">
        <v>0</v>
      </c>
      <c r="H173" s="64">
        <v>-831.8</v>
      </c>
      <c r="I173" s="64">
        <v>0</v>
      </c>
      <c r="J173" s="64">
        <v>0</v>
      </c>
      <c r="K173" s="64">
        <v>0</v>
      </c>
      <c r="L173" s="64">
        <v>-1450</v>
      </c>
      <c r="M173" s="64">
        <v>0</v>
      </c>
      <c r="N173" s="64">
        <v>0</v>
      </c>
      <c r="O173" s="64">
        <v>-8850.86</v>
      </c>
      <c r="Q173" s="12" t="s">
        <v>71</v>
      </c>
    </row>
    <row r="174" spans="1:17">
      <c r="A174" s="60" t="s">
        <v>2865</v>
      </c>
      <c r="B174" s="61" t="s">
        <v>2866</v>
      </c>
      <c r="C174" s="65">
        <v>0</v>
      </c>
      <c r="D174" s="65">
        <v>-6569.06</v>
      </c>
      <c r="E174" s="65">
        <v>0</v>
      </c>
      <c r="F174" s="65">
        <v>0</v>
      </c>
      <c r="G174" s="65">
        <v>0</v>
      </c>
      <c r="H174" s="65">
        <v>-831.8</v>
      </c>
      <c r="I174" s="65">
        <v>0</v>
      </c>
      <c r="J174" s="65">
        <v>0</v>
      </c>
      <c r="K174" s="65">
        <v>0</v>
      </c>
      <c r="L174" s="65">
        <v>-1450</v>
      </c>
      <c r="M174" s="65">
        <v>0</v>
      </c>
      <c r="N174" s="65">
        <v>0</v>
      </c>
      <c r="O174" s="65">
        <v>-8850.86</v>
      </c>
    </row>
    <row r="175" spans="1:17">
      <c r="A175" s="60" t="s">
        <v>2869</v>
      </c>
      <c r="B175" s="61" t="s">
        <v>2870</v>
      </c>
      <c r="C175" s="62"/>
      <c r="D175" s="62"/>
      <c r="E175" s="62"/>
      <c r="F175" s="62"/>
      <c r="G175" s="62"/>
      <c r="H175" s="62"/>
      <c r="I175" s="62"/>
      <c r="J175" s="62"/>
      <c r="K175" s="62"/>
      <c r="L175" s="62"/>
      <c r="M175" s="62"/>
      <c r="N175" s="62"/>
      <c r="O175" s="62"/>
    </row>
    <row r="176" spans="1:17">
      <c r="A176" s="58" t="s">
        <v>2968</v>
      </c>
      <c r="B176" s="59" t="s">
        <v>2969</v>
      </c>
      <c r="C176" s="63">
        <v>0</v>
      </c>
      <c r="D176" s="63">
        <v>0</v>
      </c>
      <c r="E176" s="63">
        <v>0</v>
      </c>
      <c r="F176" s="63">
        <v>0</v>
      </c>
      <c r="G176" s="63">
        <v>-1380.19</v>
      </c>
      <c r="H176" s="63">
        <v>0</v>
      </c>
      <c r="I176" s="63">
        <v>0</v>
      </c>
      <c r="J176" s="63">
        <v>0</v>
      </c>
      <c r="K176" s="63">
        <v>0</v>
      </c>
      <c r="L176" s="63">
        <v>0</v>
      </c>
      <c r="M176" s="63">
        <v>0</v>
      </c>
      <c r="N176" s="63">
        <v>0</v>
      </c>
      <c r="O176" s="63">
        <v>-1380.19</v>
      </c>
      <c r="Q176" s="12" t="s">
        <v>71</v>
      </c>
    </row>
    <row r="177" spans="1:17">
      <c r="A177" s="58" t="s">
        <v>2871</v>
      </c>
      <c r="B177" s="59" t="s">
        <v>2872</v>
      </c>
      <c r="C177" s="64">
        <v>0</v>
      </c>
      <c r="D177" s="64">
        <v>0</v>
      </c>
      <c r="E177" s="64">
        <v>0</v>
      </c>
      <c r="F177" s="64">
        <v>0</v>
      </c>
      <c r="G177" s="64">
        <v>0</v>
      </c>
      <c r="H177" s="64">
        <v>0</v>
      </c>
      <c r="I177" s="64">
        <v>0</v>
      </c>
      <c r="J177" s="64">
        <v>0</v>
      </c>
      <c r="K177" s="64">
        <v>-4106.63</v>
      </c>
      <c r="L177" s="64">
        <v>-2337.23</v>
      </c>
      <c r="M177" s="64">
        <v>0</v>
      </c>
      <c r="N177" s="64">
        <v>0</v>
      </c>
      <c r="O177" s="64">
        <v>-6443.86</v>
      </c>
      <c r="Q177" s="12" t="s">
        <v>71</v>
      </c>
    </row>
    <row r="178" spans="1:17">
      <c r="A178" s="60" t="s">
        <v>2873</v>
      </c>
      <c r="B178" s="61" t="s">
        <v>2874</v>
      </c>
      <c r="C178" s="65">
        <v>0</v>
      </c>
      <c r="D178" s="65">
        <v>0</v>
      </c>
      <c r="E178" s="65">
        <v>0</v>
      </c>
      <c r="F178" s="65">
        <v>0</v>
      </c>
      <c r="G178" s="65">
        <v>-1380.19</v>
      </c>
      <c r="H178" s="65">
        <v>0</v>
      </c>
      <c r="I178" s="65">
        <v>0</v>
      </c>
      <c r="J178" s="65">
        <v>0</v>
      </c>
      <c r="K178" s="65">
        <v>-4106.63</v>
      </c>
      <c r="L178" s="65">
        <v>-2337.23</v>
      </c>
      <c r="M178" s="65">
        <v>0</v>
      </c>
      <c r="N178" s="65">
        <v>0</v>
      </c>
      <c r="O178" s="65">
        <v>-7824.05</v>
      </c>
    </row>
    <row r="179" spans="1:17">
      <c r="A179" s="58" t="s">
        <v>2970</v>
      </c>
      <c r="B179" s="59" t="s">
        <v>2971</v>
      </c>
      <c r="C179" s="63">
        <v>0</v>
      </c>
      <c r="D179" s="63">
        <v>0</v>
      </c>
      <c r="E179" s="63">
        <v>0</v>
      </c>
      <c r="F179" s="63">
        <v>0</v>
      </c>
      <c r="G179" s="63">
        <v>0</v>
      </c>
      <c r="H179" s="63">
        <v>0</v>
      </c>
      <c r="I179" s="63">
        <v>0</v>
      </c>
      <c r="J179" s="63">
        <v>0</v>
      </c>
      <c r="K179" s="63">
        <v>0</v>
      </c>
      <c r="L179" s="63">
        <v>0</v>
      </c>
      <c r="M179" s="63">
        <v>0</v>
      </c>
      <c r="N179" s="63">
        <v>-1319.51</v>
      </c>
      <c r="O179" s="63">
        <v>-1319.51</v>
      </c>
      <c r="Q179" s="12" t="s">
        <v>71</v>
      </c>
    </row>
    <row r="180" spans="1:17">
      <c r="A180" s="58" t="s">
        <v>2972</v>
      </c>
      <c r="B180" s="59" t="s">
        <v>2958</v>
      </c>
      <c r="C180" s="63">
        <v>0</v>
      </c>
      <c r="D180" s="63">
        <v>0</v>
      </c>
      <c r="E180" s="63">
        <v>0</v>
      </c>
      <c r="F180" s="63">
        <v>0</v>
      </c>
      <c r="G180" s="63">
        <v>0</v>
      </c>
      <c r="H180" s="63">
        <v>-2071.88</v>
      </c>
      <c r="I180" s="63">
        <v>0</v>
      </c>
      <c r="J180" s="63">
        <v>0</v>
      </c>
      <c r="K180" s="63">
        <v>0</v>
      </c>
      <c r="L180" s="63">
        <v>0</v>
      </c>
      <c r="M180" s="63">
        <v>0</v>
      </c>
      <c r="N180" s="63">
        <v>0</v>
      </c>
      <c r="O180" s="63">
        <v>-2071.88</v>
      </c>
      <c r="Q180" s="12" t="s">
        <v>71</v>
      </c>
    </row>
    <row r="181" spans="1:17">
      <c r="A181" s="60" t="s">
        <v>2875</v>
      </c>
      <c r="B181" s="61" t="s">
        <v>2876</v>
      </c>
      <c r="C181" s="62"/>
      <c r="D181" s="62"/>
      <c r="E181" s="62"/>
      <c r="F181" s="62"/>
      <c r="G181" s="62"/>
      <c r="H181" s="62"/>
      <c r="I181" s="62"/>
      <c r="J181" s="62"/>
      <c r="K181" s="62"/>
      <c r="L181" s="62"/>
      <c r="M181" s="62"/>
      <c r="N181" s="62"/>
      <c r="O181" s="62"/>
    </row>
    <row r="182" spans="1:17">
      <c r="A182" s="58" t="s">
        <v>2877</v>
      </c>
      <c r="B182" s="59" t="s">
        <v>2878</v>
      </c>
      <c r="C182" s="64">
        <v>0</v>
      </c>
      <c r="D182" s="64">
        <v>0</v>
      </c>
      <c r="E182" s="64">
        <v>0</v>
      </c>
      <c r="F182" s="64">
        <v>0</v>
      </c>
      <c r="G182" s="64">
        <v>0</v>
      </c>
      <c r="H182" s="64">
        <v>0</v>
      </c>
      <c r="I182" s="64">
        <v>-439.56</v>
      </c>
      <c r="J182" s="64">
        <v>-1102.0999999999999</v>
      </c>
      <c r="K182" s="64">
        <v>0</v>
      </c>
      <c r="L182" s="64">
        <v>0</v>
      </c>
      <c r="M182" s="64">
        <v>0</v>
      </c>
      <c r="N182" s="64">
        <v>0</v>
      </c>
      <c r="O182" s="64">
        <v>-1541.66</v>
      </c>
      <c r="Q182" s="12" t="s">
        <v>71</v>
      </c>
    </row>
    <row r="183" spans="1:17">
      <c r="A183" s="60" t="s">
        <v>2881</v>
      </c>
      <c r="B183" s="61" t="s">
        <v>2882</v>
      </c>
      <c r="C183" s="65">
        <v>0</v>
      </c>
      <c r="D183" s="65">
        <v>0</v>
      </c>
      <c r="E183" s="65">
        <v>0</v>
      </c>
      <c r="F183" s="65">
        <v>0</v>
      </c>
      <c r="G183" s="65">
        <v>0</v>
      </c>
      <c r="H183" s="65">
        <v>0</v>
      </c>
      <c r="I183" s="65">
        <v>-439.56</v>
      </c>
      <c r="J183" s="65">
        <v>-1102.0999999999999</v>
      </c>
      <c r="K183" s="65">
        <v>0</v>
      </c>
      <c r="L183" s="65">
        <v>0</v>
      </c>
      <c r="M183" s="65">
        <v>0</v>
      </c>
      <c r="N183" s="65">
        <v>0</v>
      </c>
      <c r="O183" s="65">
        <v>-1541.66</v>
      </c>
    </row>
    <row r="184" spans="1:17">
      <c r="A184" s="60" t="s">
        <v>2883</v>
      </c>
      <c r="B184" s="61" t="s">
        <v>2884</v>
      </c>
      <c r="C184" s="62"/>
      <c r="D184" s="62"/>
      <c r="E184" s="62"/>
      <c r="F184" s="62"/>
      <c r="G184" s="62"/>
      <c r="H184" s="62"/>
      <c r="I184" s="62"/>
      <c r="J184" s="62"/>
      <c r="K184" s="62"/>
      <c r="L184" s="62"/>
      <c r="M184" s="62"/>
      <c r="N184" s="62"/>
      <c r="O184" s="62"/>
    </row>
    <row r="185" spans="1:17">
      <c r="A185" s="58" t="s">
        <v>2885</v>
      </c>
      <c r="B185" s="59" t="s">
        <v>2886</v>
      </c>
      <c r="C185" s="64">
        <v>0</v>
      </c>
      <c r="D185" s="64">
        <v>0</v>
      </c>
      <c r="E185" s="64">
        <v>0</v>
      </c>
      <c r="F185" s="64">
        <v>0</v>
      </c>
      <c r="G185" s="64">
        <v>0</v>
      </c>
      <c r="H185" s="64">
        <v>0</v>
      </c>
      <c r="I185" s="64">
        <v>0</v>
      </c>
      <c r="J185" s="64">
        <v>0</v>
      </c>
      <c r="K185" s="64">
        <v>0</v>
      </c>
      <c r="L185" s="64">
        <v>0</v>
      </c>
      <c r="M185" s="64">
        <v>0</v>
      </c>
      <c r="N185" s="64">
        <v>-1987.35</v>
      </c>
      <c r="O185" s="64">
        <v>-1987.35</v>
      </c>
      <c r="Q185" s="12" t="s">
        <v>71</v>
      </c>
    </row>
    <row r="186" spans="1:17">
      <c r="A186" s="60" t="s">
        <v>2887</v>
      </c>
      <c r="B186" s="61" t="s">
        <v>2888</v>
      </c>
      <c r="C186" s="65">
        <v>0</v>
      </c>
      <c r="D186" s="65">
        <v>0</v>
      </c>
      <c r="E186" s="65">
        <v>0</v>
      </c>
      <c r="F186" s="65">
        <v>0</v>
      </c>
      <c r="G186" s="65">
        <v>0</v>
      </c>
      <c r="H186" s="65">
        <v>0</v>
      </c>
      <c r="I186" s="65">
        <v>0</v>
      </c>
      <c r="J186" s="65">
        <v>0</v>
      </c>
      <c r="K186" s="65">
        <v>0</v>
      </c>
      <c r="L186" s="65">
        <v>0</v>
      </c>
      <c r="M186" s="65">
        <v>0</v>
      </c>
      <c r="N186" s="65">
        <v>-1987.35</v>
      </c>
      <c r="O186" s="65">
        <v>-1987.35</v>
      </c>
    </row>
    <row r="187" spans="1:17">
      <c r="A187" s="58" t="s">
        <v>2973</v>
      </c>
      <c r="B187" s="59" t="s">
        <v>2974</v>
      </c>
      <c r="C187" s="64">
        <v>-519.6</v>
      </c>
      <c r="D187" s="64">
        <v>0</v>
      </c>
      <c r="E187" s="64">
        <v>0</v>
      </c>
      <c r="F187" s="64">
        <v>0</v>
      </c>
      <c r="G187" s="64">
        <v>0</v>
      </c>
      <c r="H187" s="64">
        <v>0</v>
      </c>
      <c r="I187" s="64">
        <v>0</v>
      </c>
      <c r="J187" s="64">
        <v>0</v>
      </c>
      <c r="K187" s="64">
        <v>0</v>
      </c>
      <c r="L187" s="64">
        <v>0</v>
      </c>
      <c r="M187" s="64">
        <v>0</v>
      </c>
      <c r="N187" s="64">
        <v>0</v>
      </c>
      <c r="O187" s="64">
        <v>-519.6</v>
      </c>
      <c r="Q187" s="12" t="s">
        <v>71</v>
      </c>
    </row>
    <row r="188" spans="1:17">
      <c r="A188" s="105" t="s">
        <v>2889</v>
      </c>
      <c r="B188" s="106" t="s">
        <v>2890</v>
      </c>
      <c r="C188" s="107">
        <v>-519.6</v>
      </c>
      <c r="D188" s="107">
        <v>-11203.99</v>
      </c>
      <c r="E188" s="107">
        <v>0</v>
      </c>
      <c r="F188" s="107">
        <v>-864</v>
      </c>
      <c r="G188" s="107">
        <v>-1380.19</v>
      </c>
      <c r="H188" s="107">
        <v>-4362.4799999999996</v>
      </c>
      <c r="I188" s="107">
        <v>-1847</v>
      </c>
      <c r="J188" s="107">
        <v>-7240.86</v>
      </c>
      <c r="K188" s="107">
        <v>-14240.52</v>
      </c>
      <c r="L188" s="107">
        <v>-20422.740000000002</v>
      </c>
      <c r="M188" s="107">
        <v>-495</v>
      </c>
      <c r="N188" s="107">
        <v>-4785.09</v>
      </c>
      <c r="O188" s="107">
        <v>-67361.47</v>
      </c>
    </row>
    <row r="189" spans="1:17">
      <c r="A189" s="58"/>
      <c r="B189" s="59"/>
      <c r="C189" s="58"/>
      <c r="D189" s="58"/>
      <c r="E189" s="58"/>
      <c r="F189" s="58"/>
      <c r="G189" s="58"/>
      <c r="H189" s="58"/>
      <c r="I189" s="58"/>
      <c r="J189" s="58"/>
      <c r="K189" s="58"/>
      <c r="L189" s="58"/>
      <c r="M189" s="58"/>
      <c r="N189" s="58"/>
      <c r="O189" s="58"/>
    </row>
    <row r="190" spans="1:17">
      <c r="A190" s="105" t="s">
        <v>2891</v>
      </c>
      <c r="B190" s="106" t="s">
        <v>2892</v>
      </c>
      <c r="C190" s="108"/>
      <c r="D190" s="108"/>
      <c r="E190" s="108"/>
      <c r="F190" s="108"/>
      <c r="G190" s="108"/>
      <c r="H190" s="108"/>
      <c r="I190" s="108"/>
      <c r="J190" s="108"/>
      <c r="K190" s="108"/>
      <c r="L190" s="108"/>
      <c r="M190" s="108"/>
      <c r="N190" s="108"/>
      <c r="O190" s="108"/>
    </row>
    <row r="191" spans="1:17">
      <c r="A191" s="58" t="s">
        <v>2975</v>
      </c>
      <c r="B191" s="59" t="s">
        <v>2976</v>
      </c>
      <c r="C191" s="63">
        <v>0</v>
      </c>
      <c r="D191" s="63">
        <v>0</v>
      </c>
      <c r="E191" s="63">
        <v>0</v>
      </c>
      <c r="F191" s="63">
        <v>0</v>
      </c>
      <c r="G191" s="63">
        <v>0</v>
      </c>
      <c r="H191" s="63">
        <v>0</v>
      </c>
      <c r="I191" s="63">
        <v>0</v>
      </c>
      <c r="J191" s="63">
        <v>0</v>
      </c>
      <c r="K191" s="63">
        <v>-945.23</v>
      </c>
      <c r="L191" s="63">
        <v>0</v>
      </c>
      <c r="M191" s="63">
        <v>0</v>
      </c>
      <c r="N191" s="63">
        <v>0</v>
      </c>
      <c r="O191" s="63">
        <v>-945.23</v>
      </c>
      <c r="Q191" s="12" t="s">
        <v>71</v>
      </c>
    </row>
    <row r="192" spans="1:17">
      <c r="A192" s="58" t="s">
        <v>2977</v>
      </c>
      <c r="B192" s="59" t="s">
        <v>2978</v>
      </c>
      <c r="C192" s="63">
        <v>0</v>
      </c>
      <c r="D192" s="63">
        <v>0</v>
      </c>
      <c r="E192" s="63">
        <v>0</v>
      </c>
      <c r="F192" s="63">
        <v>0</v>
      </c>
      <c r="G192" s="63">
        <v>0</v>
      </c>
      <c r="H192" s="63">
        <v>0</v>
      </c>
      <c r="I192" s="63">
        <v>0</v>
      </c>
      <c r="J192" s="63">
        <v>0</v>
      </c>
      <c r="K192" s="63">
        <v>0</v>
      </c>
      <c r="L192" s="63">
        <v>-1244.8699999999999</v>
      </c>
      <c r="M192" s="63">
        <v>0</v>
      </c>
      <c r="N192" s="63">
        <v>0</v>
      </c>
      <c r="O192" s="63">
        <v>-1244.8699999999999</v>
      </c>
      <c r="Q192" s="12" t="s">
        <v>71</v>
      </c>
    </row>
    <row r="193" spans="1:17">
      <c r="A193" s="58" t="s">
        <v>2899</v>
      </c>
      <c r="B193" s="59" t="s">
        <v>2900</v>
      </c>
      <c r="C193" s="63">
        <v>0</v>
      </c>
      <c r="D193" s="63">
        <v>0</v>
      </c>
      <c r="E193" s="63">
        <v>0</v>
      </c>
      <c r="F193" s="63">
        <v>-1260.58</v>
      </c>
      <c r="G193" s="63">
        <v>0</v>
      </c>
      <c r="H193" s="63">
        <v>0</v>
      </c>
      <c r="I193" s="63">
        <v>0</v>
      </c>
      <c r="J193" s="63">
        <v>0</v>
      </c>
      <c r="K193" s="63">
        <v>0</v>
      </c>
      <c r="L193" s="63">
        <v>0</v>
      </c>
      <c r="M193" s="63">
        <v>0</v>
      </c>
      <c r="N193" s="63">
        <v>0</v>
      </c>
      <c r="O193" s="63">
        <v>-1260.58</v>
      </c>
      <c r="Q193" s="12" t="s">
        <v>71</v>
      </c>
    </row>
    <row r="194" spans="1:17">
      <c r="A194" s="58" t="s">
        <v>2903</v>
      </c>
      <c r="B194" s="59" t="s">
        <v>2904</v>
      </c>
      <c r="C194" s="63">
        <v>-1522.48</v>
      </c>
      <c r="D194" s="63">
        <v>0</v>
      </c>
      <c r="E194" s="63">
        <v>0</v>
      </c>
      <c r="F194" s="63">
        <v>-775.28</v>
      </c>
      <c r="G194" s="63">
        <v>0</v>
      </c>
      <c r="H194" s="63">
        <v>-637.5</v>
      </c>
      <c r="I194" s="63">
        <v>-350.67</v>
      </c>
      <c r="J194" s="63">
        <v>-573.29</v>
      </c>
      <c r="K194" s="63">
        <v>-1162.97</v>
      </c>
      <c r="L194" s="63">
        <v>-2941.03</v>
      </c>
      <c r="M194" s="63">
        <v>0</v>
      </c>
      <c r="N194" s="63">
        <v>-1891.09</v>
      </c>
      <c r="O194" s="63">
        <v>-9854.31</v>
      </c>
      <c r="Q194" s="12" t="s">
        <v>71</v>
      </c>
    </row>
    <row r="195" spans="1:17">
      <c r="A195" s="58" t="s">
        <v>2905</v>
      </c>
      <c r="B195" s="59" t="s">
        <v>2906</v>
      </c>
      <c r="C195" s="63">
        <v>-2612.02</v>
      </c>
      <c r="D195" s="63">
        <v>-1766.92</v>
      </c>
      <c r="E195" s="63">
        <v>-2154.85</v>
      </c>
      <c r="F195" s="63">
        <v>-1881.77</v>
      </c>
      <c r="G195" s="63">
        <v>-319.63</v>
      </c>
      <c r="H195" s="63">
        <v>-1308.71</v>
      </c>
      <c r="I195" s="63">
        <v>-536.44000000000005</v>
      </c>
      <c r="J195" s="63">
        <v>0</v>
      </c>
      <c r="K195" s="63">
        <v>-2437.14</v>
      </c>
      <c r="L195" s="63">
        <v>0</v>
      </c>
      <c r="M195" s="63">
        <v>0</v>
      </c>
      <c r="N195" s="63">
        <v>-879.38</v>
      </c>
      <c r="O195" s="63">
        <v>-13896.86</v>
      </c>
      <c r="Q195" s="12" t="s">
        <v>71</v>
      </c>
    </row>
    <row r="196" spans="1:17">
      <c r="A196" s="58" t="s">
        <v>2907</v>
      </c>
      <c r="B196" s="59" t="s">
        <v>2908</v>
      </c>
      <c r="C196" s="64">
        <v>-6058.79</v>
      </c>
      <c r="D196" s="64">
        <v>-594.86</v>
      </c>
      <c r="E196" s="64">
        <v>-4807.6899999999996</v>
      </c>
      <c r="F196" s="64">
        <v>-2632.3</v>
      </c>
      <c r="G196" s="64">
        <v>-2399.87</v>
      </c>
      <c r="H196" s="64">
        <v>-3263.95</v>
      </c>
      <c r="I196" s="64">
        <v>-1726.65</v>
      </c>
      <c r="J196" s="64">
        <v>-4017.09</v>
      </c>
      <c r="K196" s="64">
        <v>-6919.18</v>
      </c>
      <c r="L196" s="64">
        <v>-3251.21</v>
      </c>
      <c r="M196" s="64">
        <v>-2457.7199999999998</v>
      </c>
      <c r="N196" s="64">
        <v>-4465.22</v>
      </c>
      <c r="O196" s="64">
        <v>-42594.53</v>
      </c>
      <c r="Q196" s="12" t="s">
        <v>71</v>
      </c>
    </row>
    <row r="197" spans="1:17">
      <c r="A197" s="105" t="s">
        <v>2911</v>
      </c>
      <c r="B197" s="106" t="s">
        <v>2912</v>
      </c>
      <c r="C197" s="107">
        <v>-10193.290000000001</v>
      </c>
      <c r="D197" s="107">
        <v>-2361.7800000000002</v>
      </c>
      <c r="E197" s="107">
        <v>-6962.54</v>
      </c>
      <c r="F197" s="107">
        <v>-6549.93</v>
      </c>
      <c r="G197" s="107">
        <v>-2719.5</v>
      </c>
      <c r="H197" s="107">
        <v>-5210.16</v>
      </c>
      <c r="I197" s="107">
        <v>-2613.7600000000002</v>
      </c>
      <c r="J197" s="107">
        <v>-4590.38</v>
      </c>
      <c r="K197" s="107">
        <v>-11464.52</v>
      </c>
      <c r="L197" s="107">
        <v>-7437.11</v>
      </c>
      <c r="M197" s="107">
        <v>-2457.7199999999998</v>
      </c>
      <c r="N197" s="107">
        <v>-7235.69</v>
      </c>
      <c r="O197" s="107">
        <v>-69796.38</v>
      </c>
    </row>
    <row r="198" spans="1:17">
      <c r="A198" s="58"/>
      <c r="B198" s="59"/>
      <c r="C198" s="66"/>
      <c r="D198" s="66"/>
      <c r="E198" s="66"/>
      <c r="F198" s="66"/>
      <c r="G198" s="66"/>
      <c r="H198" s="66"/>
      <c r="I198" s="66"/>
      <c r="J198" s="66"/>
      <c r="K198" s="66"/>
      <c r="L198" s="66"/>
      <c r="M198" s="66"/>
      <c r="N198" s="66"/>
      <c r="O198" s="66"/>
    </row>
    <row r="199" spans="1:17">
      <c r="A199" s="58"/>
      <c r="B199" s="59" t="s">
        <v>2913</v>
      </c>
      <c r="C199" s="70">
        <v>-10712.89</v>
      </c>
      <c r="D199" s="70">
        <v>-13565.77</v>
      </c>
      <c r="E199" s="70">
        <v>-6962.54</v>
      </c>
      <c r="F199" s="70">
        <v>-7413.93</v>
      </c>
      <c r="G199" s="70">
        <v>-4099.6899999999996</v>
      </c>
      <c r="H199" s="70">
        <v>-9572.64</v>
      </c>
      <c r="I199" s="70">
        <v>-4460.76</v>
      </c>
      <c r="J199" s="70">
        <v>-11831.24</v>
      </c>
      <c r="K199" s="70">
        <v>-25705.040000000001</v>
      </c>
      <c r="L199" s="70">
        <v>-27859.85</v>
      </c>
      <c r="M199" s="70">
        <v>-2952.72</v>
      </c>
      <c r="N199" s="70">
        <v>-12020.78</v>
      </c>
      <c r="O199" s="70">
        <v>-137157.85</v>
      </c>
    </row>
    <row r="200" spans="1:17">
      <c r="A200" s="58"/>
      <c r="B200" s="59"/>
      <c r="C200" s="66"/>
      <c r="D200" s="66"/>
      <c r="E200" s="66"/>
      <c r="F200" s="66"/>
      <c r="G200" s="66"/>
      <c r="H200" s="66"/>
      <c r="I200" s="66"/>
      <c r="J200" s="66"/>
      <c r="K200" s="66"/>
      <c r="L200" s="66"/>
      <c r="M200" s="66"/>
      <c r="N200" s="66"/>
      <c r="O200" s="66"/>
    </row>
    <row r="201" spans="1:17">
      <c r="A201" s="58"/>
      <c r="B201" s="59" t="s">
        <v>1155</v>
      </c>
      <c r="C201" s="70">
        <v>-48095.06</v>
      </c>
      <c r="D201" s="70">
        <v>-56444.74</v>
      </c>
      <c r="E201" s="70">
        <v>-34242.35</v>
      </c>
      <c r="F201" s="70">
        <v>-27076.02</v>
      </c>
      <c r="G201" s="70">
        <v>-29269.71</v>
      </c>
      <c r="H201" s="70">
        <v>19321.34</v>
      </c>
      <c r="I201" s="70">
        <v>21042.98</v>
      </c>
      <c r="J201" s="70">
        <v>-54162.46</v>
      </c>
      <c r="K201" s="70">
        <v>-32989.589999999997</v>
      </c>
      <c r="L201" s="70">
        <v>-41025.839999999997</v>
      </c>
      <c r="M201" s="70">
        <v>-4176.6000000000004</v>
      </c>
      <c r="N201" s="70">
        <v>-52071.91</v>
      </c>
      <c r="O201" s="70">
        <v>-339189.96</v>
      </c>
    </row>
  </sheetData>
  <mergeCells count="4">
    <mergeCell ref="A1:O1"/>
    <mergeCell ref="A2:O2"/>
    <mergeCell ref="A3:O3"/>
    <mergeCell ref="A4:O4"/>
  </mergeCells>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C584F-1838-44B0-B6DE-19B9C4E95481}">
  <sheetPr>
    <tabColor theme="5" tint="0.39997558519241921"/>
  </sheetPr>
  <dimension ref="A1:P63"/>
  <sheetViews>
    <sheetView topLeftCell="A15" zoomScale="80" zoomScaleNormal="80" workbookViewId="0">
      <selection activeCell="N135" sqref="N135"/>
    </sheetView>
  </sheetViews>
  <sheetFormatPr defaultRowHeight="14.5"/>
  <cols>
    <col min="1" max="1" width="25.36328125" bestFit="1" customWidth="1"/>
    <col min="2" max="11" width="12.54296875" customWidth="1"/>
    <col min="12" max="13" width="12.54296875" style="15" customWidth="1"/>
    <col min="14" max="14" width="12.54296875" customWidth="1"/>
    <col min="17" max="17" width="12.6328125" bestFit="1" customWidth="1"/>
    <col min="19" max="19" width="9.6328125" bestFit="1" customWidth="1"/>
  </cols>
  <sheetData>
    <row r="1" spans="1:16" ht="15" thickBot="1">
      <c r="A1" s="2" t="s">
        <v>75</v>
      </c>
      <c r="B1" s="78" t="str">
        <f>'Sarah at Lake Houston - Input'!C5</f>
        <v>Jul 2023</v>
      </c>
      <c r="C1" s="79" t="str">
        <f>'Sarah at Lake Houston - Input'!D5</f>
        <v>Aug 2023</v>
      </c>
      <c r="D1" s="78" t="str">
        <f>'Sarah at Lake Houston - Input'!E5</f>
        <v>Sep 2023</v>
      </c>
      <c r="E1" s="79" t="str">
        <f>'Sarah at Lake Houston - Input'!F5</f>
        <v>Oct 2023</v>
      </c>
      <c r="F1" s="78" t="str">
        <f>'Sarah at Lake Houston - Input'!G5</f>
        <v>Nov 2023</v>
      </c>
      <c r="G1" s="79" t="str">
        <f>'Sarah at Lake Houston - Input'!H5</f>
        <v>Dec 2023</v>
      </c>
      <c r="H1" s="78" t="str">
        <f>'Sarah at Lake Houston - Input'!I5</f>
        <v>Jan 2024</v>
      </c>
      <c r="I1" s="79" t="str">
        <f>'Sarah at Lake Houston - Input'!J5</f>
        <v>Feb 2024</v>
      </c>
      <c r="J1" s="78" t="str">
        <f>'Sarah at Lake Houston - Input'!K5</f>
        <v>Mar 2024</v>
      </c>
      <c r="K1" s="79" t="str">
        <f>'Sarah at Lake Houston - Input'!L5</f>
        <v>Apr 2024</v>
      </c>
      <c r="L1" s="86" t="str">
        <f>'Sarah at Lake Houston - Input'!M5</f>
        <v>May 2024</v>
      </c>
      <c r="M1" s="87" t="str">
        <f>'Sarah at Lake Houston - Input'!N5</f>
        <v>Jun 2024</v>
      </c>
      <c r="N1" s="80" t="s">
        <v>76</v>
      </c>
      <c r="P1" s="6">
        <v>1000</v>
      </c>
    </row>
    <row r="2" spans="1:16" ht="15" thickTop="1">
      <c r="A2" s="296" t="s">
        <v>20</v>
      </c>
      <c r="B2" s="286">
        <f>SUMIFS('Sarah at Lake Houston - Input'!C:C,'Sarah at Lake Houston - Input'!$Q:$Q,'Sarah at Lake Houston - CRES'!$A2)/'Sarah at Lake Houston - CRES'!$P$1</f>
        <v>567.07636000000002</v>
      </c>
      <c r="C2" s="287">
        <f>SUMIFS('Sarah at Lake Houston - Input'!D:D,'Sarah at Lake Houston - Input'!$Q:$Q,'Sarah at Lake Houston - CRES'!$A2)/'Sarah at Lake Houston - CRES'!$P$1</f>
        <v>567.07636000000002</v>
      </c>
      <c r="D2" s="286">
        <f>SUMIFS('Sarah at Lake Houston - Input'!E:E,'Sarah at Lake Houston - Input'!$Q:$Q,'Sarah at Lake Houston - CRES'!$A2)/'Sarah at Lake Houston - CRES'!$P$1</f>
        <v>567.07636000000002</v>
      </c>
      <c r="E2" s="287">
        <f>SUMIFS('Sarah at Lake Houston - Input'!F:F,'Sarah at Lake Houston - Input'!$Q:$Q,'Sarah at Lake Houston - CRES'!$A2)/'Sarah at Lake Houston - CRES'!$P$1</f>
        <v>567.07636000000002</v>
      </c>
      <c r="F2" s="286">
        <f>SUMIFS('Sarah at Lake Houston - Input'!G:G,'Sarah at Lake Houston - Input'!$Q:$Q,'Sarah at Lake Houston - CRES'!$A2)/'Sarah at Lake Houston - CRES'!$P$1</f>
        <v>567.07636000000002</v>
      </c>
      <c r="G2" s="287">
        <f>SUMIFS('Sarah at Lake Houston - Input'!H:H,'Sarah at Lake Houston - Input'!$Q:$Q,'Sarah at Lake Houston - CRES'!$A2)/'Sarah at Lake Houston - CRES'!$P$1</f>
        <v>567.07636000000002</v>
      </c>
      <c r="H2" s="286">
        <f>SUMIFS('Sarah at Lake Houston - Input'!I:I,'Sarah at Lake Houston - Input'!$Q:$Q,'Sarah at Lake Houston - CRES'!$A2)/'Sarah at Lake Houston - CRES'!$P$1</f>
        <v>567.07636000000002</v>
      </c>
      <c r="I2" s="287">
        <f>SUMIFS('Sarah at Lake Houston - Input'!J:J,'Sarah at Lake Houston - Input'!$Q:$Q,'Sarah at Lake Houston - CRES'!$A2)/'Sarah at Lake Houston - CRES'!$P$1</f>
        <v>567.07636000000002</v>
      </c>
      <c r="J2" s="286">
        <f>SUMIFS('Sarah at Lake Houston - Input'!K:K,'Sarah at Lake Houston - Input'!$Q:$Q,'Sarah at Lake Houston - CRES'!$A2)/'Sarah at Lake Houston - CRES'!$P$1</f>
        <v>567.07636000000002</v>
      </c>
      <c r="K2" s="287">
        <f>SUMIFS('Sarah at Lake Houston - Input'!L:L,'Sarah at Lake Houston - Input'!$Q:$Q,'Sarah at Lake Houston - CRES'!$A2)/'Sarah at Lake Houston - CRES'!$P$1</f>
        <v>567.07636000000002</v>
      </c>
      <c r="L2" s="286">
        <f>SUMIFS('Sarah at Lake Houston - Input'!M:M,'Sarah at Lake Houston - Input'!$Q:$Q,'Sarah at Lake Houston - CRES'!$A2)/'Sarah at Lake Houston - CRES'!$P$1</f>
        <v>567.07636000000002</v>
      </c>
      <c r="M2" s="287">
        <f>SUMIFS('Sarah at Lake Houston - Input'!N:N,'Sarah at Lake Houston - Input'!$Q:$Q,'Sarah at Lake Houston - CRES'!$A2)/'Sarah at Lake Houston - CRES'!$P$1</f>
        <v>567.07636000000002</v>
      </c>
      <c r="N2" s="81">
        <f>SUM(B2:M2)</f>
        <v>6804.9163200000003</v>
      </c>
    </row>
    <row r="3" spans="1:16">
      <c r="A3" s="296" t="s">
        <v>21</v>
      </c>
      <c r="B3" s="286">
        <f>SUMIFS('Sarah at Lake Houston - Input'!C:C,'Sarah at Lake Houston - Input'!$Q:$Q,'Sarah at Lake Houston - CRES'!$A3)/'Sarah at Lake Houston - CRES'!$P$1</f>
        <v>-17.080359999999999</v>
      </c>
      <c r="C3" s="287">
        <f>SUMIFS('Sarah at Lake Houston - Input'!D:D,'Sarah at Lake Houston - Input'!$Q:$Q,'Sarah at Lake Houston - CRES'!$A3)/'Sarah at Lake Houston - CRES'!$P$1</f>
        <v>-16.360299999999999</v>
      </c>
      <c r="D3" s="286">
        <f>SUMIFS('Sarah at Lake Houston - Input'!E:E,'Sarah at Lake Houston - Input'!$Q:$Q,'Sarah at Lake Houston - CRES'!$A3)/'Sarah at Lake Houston - CRES'!$P$1</f>
        <v>-20.317330000000002</v>
      </c>
      <c r="E3" s="287">
        <f>SUMIFS('Sarah at Lake Houston - Input'!F:F,'Sarah at Lake Houston - Input'!$Q:$Q,'Sarah at Lake Houston - CRES'!$A3)/'Sarah at Lake Houston - CRES'!$P$1</f>
        <v>-21.570360000000001</v>
      </c>
      <c r="F3" s="286">
        <f>SUMIFS('Sarah at Lake Houston - Input'!G:G,'Sarah at Lake Houston - Input'!$Q:$Q,'Sarah at Lake Houston - CRES'!$A3)/'Sarah at Lake Houston - CRES'!$P$1</f>
        <v>-21.966360000000002</v>
      </c>
      <c r="G3" s="287">
        <f>SUMIFS('Sarah at Lake Houston - Input'!H:H,'Sarah at Lake Houston - Input'!$Q:$Q,'Sarah at Lake Houston - CRES'!$A3)/'Sarah at Lake Houston - CRES'!$P$1</f>
        <v>-21.001360000000002</v>
      </c>
      <c r="H3" s="286">
        <f>SUMIFS('Sarah at Lake Houston - Input'!I:I,'Sarah at Lake Houston - Input'!$Q:$Q,'Sarah at Lake Houston - CRES'!$A3)/'Sarah at Lake Houston - CRES'!$P$1</f>
        <v>-20.442330000000002</v>
      </c>
      <c r="I3" s="287">
        <f>SUMIFS('Sarah at Lake Houston - Input'!J:J,'Sarah at Lake Houston - Input'!$Q:$Q,'Sarah at Lake Houston - CRES'!$A3)/'Sarah at Lake Houston - CRES'!$P$1</f>
        <v>-22.62133</v>
      </c>
      <c r="J3" s="286">
        <f>SUMIFS('Sarah at Lake Houston - Input'!K:K,'Sarah at Lake Houston - Input'!$Q:$Q,'Sarah at Lake Houston - CRES'!$A3)/'Sarah at Lake Houston - CRES'!$P$1</f>
        <v>-20.470299999999998</v>
      </c>
      <c r="K3" s="287">
        <f>SUMIFS('Sarah at Lake Houston - Input'!L:L,'Sarah at Lake Houston - Input'!$Q:$Q,'Sarah at Lake Houston - CRES'!$A3)/'Sarah at Lake Houston - CRES'!$P$1</f>
        <v>-20.165330000000001</v>
      </c>
      <c r="L3" s="286">
        <f>SUMIFS('Sarah at Lake Houston - Input'!M:M,'Sarah at Lake Houston - Input'!$Q:$Q,'Sarah at Lake Houston - CRES'!$A3)/'Sarah at Lake Houston - CRES'!$P$1</f>
        <v>-18.989330000000002</v>
      </c>
      <c r="M3" s="287">
        <f>SUMIFS('Sarah at Lake Houston - Input'!N:N,'Sarah at Lake Houston - Input'!$Q:$Q,'Sarah at Lake Houston - CRES'!$A3)/'Sarah at Lake Houston - CRES'!$P$1</f>
        <v>-20.58333</v>
      </c>
      <c r="N3" s="271">
        <f t="shared" ref="N3:N14" si="0">SUM(B3:M3)</f>
        <v>-241.56802000000002</v>
      </c>
    </row>
    <row r="4" spans="1:16">
      <c r="A4" s="297" t="s">
        <v>77</v>
      </c>
      <c r="B4" s="286">
        <f>SUM(B2:B3)</f>
        <v>549.99599999999998</v>
      </c>
      <c r="C4" s="287">
        <f t="shared" ref="C4:M4" si="1">SUM(C2:C3)</f>
        <v>550.71605999999997</v>
      </c>
      <c r="D4" s="286">
        <f t="shared" si="1"/>
        <v>546.75903000000005</v>
      </c>
      <c r="E4" s="287">
        <f t="shared" si="1"/>
        <v>545.50599999999997</v>
      </c>
      <c r="F4" s="286">
        <f t="shared" si="1"/>
        <v>545.11</v>
      </c>
      <c r="G4" s="287">
        <f t="shared" si="1"/>
        <v>546.07500000000005</v>
      </c>
      <c r="H4" s="286">
        <f t="shared" si="1"/>
        <v>546.63403000000005</v>
      </c>
      <c r="I4" s="287">
        <f t="shared" si="1"/>
        <v>544.45503000000008</v>
      </c>
      <c r="J4" s="286">
        <f t="shared" si="1"/>
        <v>546.60606000000007</v>
      </c>
      <c r="K4" s="287">
        <f t="shared" si="1"/>
        <v>546.91102999999998</v>
      </c>
      <c r="L4" s="286">
        <f t="shared" si="1"/>
        <v>548.08703000000003</v>
      </c>
      <c r="M4" s="287">
        <f t="shared" si="1"/>
        <v>546.49302999999998</v>
      </c>
      <c r="N4" s="271">
        <f t="shared" si="0"/>
        <v>6563.3482999999997</v>
      </c>
    </row>
    <row r="5" spans="1:16">
      <c r="A5" s="296" t="s">
        <v>26</v>
      </c>
      <c r="B5" s="286">
        <f>SUMIFS('Sarah at Lake Houston - Input'!C:C,'Sarah at Lake Houston - Input'!$Q:$Q,'Sarah at Lake Houston - CRES'!$A5)/'Sarah at Lake Houston - CRES'!$P$1</f>
        <v>-45.290699999999994</v>
      </c>
      <c r="C5" s="287">
        <f>SUMIFS('Sarah at Lake Houston - Input'!D:D,'Sarah at Lake Houston - Input'!$Q:$Q,'Sarah at Lake Houston - CRES'!$A5)/'Sarah at Lake Houston - CRES'!$P$1</f>
        <v>-43.264530000000001</v>
      </c>
      <c r="D5" s="286">
        <f>SUMIFS('Sarah at Lake Houston - Input'!E:E,'Sarah at Lake Houston - Input'!$Q:$Q,'Sarah at Lake Houston - CRES'!$A5)/'Sarah at Lake Houston - CRES'!$P$1</f>
        <v>-23.65748</v>
      </c>
      <c r="E5" s="287">
        <f>SUMIFS('Sarah at Lake Houston - Input'!F:F,'Sarah at Lake Houston - Input'!$Q:$Q,'Sarah at Lake Houston - CRES'!$A5)/'Sarah at Lake Houston - CRES'!$P$1</f>
        <v>-30.68976</v>
      </c>
      <c r="F5" s="286">
        <f>SUMIFS('Sarah at Lake Houston - Input'!G:G,'Sarah at Lake Houston - Input'!$Q:$Q,'Sarah at Lake Houston - CRES'!$A5)/'Sarah at Lake Houston - CRES'!$P$1</f>
        <v>-22.33484</v>
      </c>
      <c r="G5" s="287">
        <f>SUMIFS('Sarah at Lake Houston - Input'!H:H,'Sarah at Lake Houston - Input'!$Q:$Q,'Sarah at Lake Houston - CRES'!$A5)/'Sarah at Lake Houston - CRES'!$P$1</f>
        <v>-29.809290000000001</v>
      </c>
      <c r="H5" s="286">
        <f>SUMIFS('Sarah at Lake Houston - Input'!I:I,'Sarah at Lake Houston - Input'!$Q:$Q,'Sarah at Lake Houston - CRES'!$A5)/'Sarah at Lake Houston - CRES'!$P$1</f>
        <v>-33.044280000000001</v>
      </c>
      <c r="I5" s="287">
        <f>SUMIFS('Sarah at Lake Houston - Input'!J:J,'Sarah at Lake Houston - Input'!$Q:$Q,'Sarah at Lake Houston - CRES'!$A5)/'Sarah at Lake Houston - CRES'!$P$1</f>
        <v>-29.873480000000001</v>
      </c>
      <c r="J5" s="286">
        <f>SUMIFS('Sarah at Lake Houston - Input'!K:K,'Sarah at Lake Houston - Input'!$Q:$Q,'Sarah at Lake Houston - CRES'!$A5)/'Sarah at Lake Houston - CRES'!$P$1</f>
        <v>-34.50864</v>
      </c>
      <c r="K5" s="287">
        <f>SUMIFS('Sarah at Lake Houston - Input'!L:L,'Sarah at Lake Houston - Input'!$Q:$Q,'Sarah at Lake Houston - CRES'!$A5)/'Sarah at Lake Houston - CRES'!$P$1</f>
        <v>-31.05631</v>
      </c>
      <c r="L5" s="286">
        <f>SUMIFS('Sarah at Lake Houston - Input'!M:M,'Sarah at Lake Houston - Input'!$Q:$Q,'Sarah at Lake Houston - CRES'!$A5)/'Sarah at Lake Houston - CRES'!$P$1</f>
        <v>-35.039809999999996</v>
      </c>
      <c r="M5" s="287">
        <f>SUMIFS('Sarah at Lake Houston - Input'!N:N,'Sarah at Lake Houston - Input'!$Q:$Q,'Sarah at Lake Houston - CRES'!$A5)/'Sarah at Lake Houston - CRES'!$P$1</f>
        <v>-38.543370000000003</v>
      </c>
      <c r="N5" s="271">
        <f t="shared" si="0"/>
        <v>-397.11248999999992</v>
      </c>
    </row>
    <row r="6" spans="1:16">
      <c r="A6" s="296" t="s">
        <v>23</v>
      </c>
      <c r="B6" s="286">
        <f>SUMIFS('Sarah at Lake Houston - Input'!C:C,'Sarah at Lake Houston - Input'!$Q:$Q,'Sarah at Lake Houston - CRES'!$A6)/'Sarah at Lake Houston - CRES'!$P$1</f>
        <v>-2.04</v>
      </c>
      <c r="C6" s="287">
        <f>SUMIFS('Sarah at Lake Houston - Input'!D:D,'Sarah at Lake Houston - Input'!$Q:$Q,'Sarah at Lake Houston - CRES'!$A6)/'Sarah at Lake Houston - CRES'!$P$1</f>
        <v>-2.04</v>
      </c>
      <c r="D6" s="286">
        <f>SUMIFS('Sarah at Lake Houston - Input'!E:E,'Sarah at Lake Houston - Input'!$Q:$Q,'Sarah at Lake Houston - CRES'!$A6)/'Sarah at Lake Houston - CRES'!$P$1</f>
        <v>-2.04</v>
      </c>
      <c r="E6" s="287">
        <f>SUMIFS('Sarah at Lake Houston - Input'!F:F,'Sarah at Lake Houston - Input'!$Q:$Q,'Sarah at Lake Houston - CRES'!$A6)/'Sarah at Lake Houston - CRES'!$P$1</f>
        <v>-2.04</v>
      </c>
      <c r="F6" s="286">
        <f>SUMIFS('Sarah at Lake Houston - Input'!G:G,'Sarah at Lake Houston - Input'!$Q:$Q,'Sarah at Lake Houston - CRES'!$A6)/'Sarah at Lake Houston - CRES'!$P$1</f>
        <v>-2.04</v>
      </c>
      <c r="G6" s="287">
        <f>SUMIFS('Sarah at Lake Houston - Input'!H:H,'Sarah at Lake Houston - Input'!$Q:$Q,'Sarah at Lake Houston - CRES'!$A6)/'Sarah at Lake Houston - CRES'!$P$1</f>
        <v>-2.04</v>
      </c>
      <c r="H6" s="286">
        <f>SUMIFS('Sarah at Lake Houston - Input'!I:I,'Sarah at Lake Houston - Input'!$Q:$Q,'Sarah at Lake Houston - CRES'!$A6)/'Sarah at Lake Houston - CRES'!$P$1</f>
        <v>-2.04</v>
      </c>
      <c r="I6" s="287">
        <f>SUMIFS('Sarah at Lake Houston - Input'!J:J,'Sarah at Lake Houston - Input'!$Q:$Q,'Sarah at Lake Houston - CRES'!$A6)/'Sarah at Lake Houston - CRES'!$P$1</f>
        <v>-2.04</v>
      </c>
      <c r="J6" s="286">
        <f>SUMIFS('Sarah at Lake Houston - Input'!K:K,'Sarah at Lake Houston - Input'!$Q:$Q,'Sarah at Lake Houston - CRES'!$A6)/'Sarah at Lake Houston - CRES'!$P$1</f>
        <v>-2.04</v>
      </c>
      <c r="K6" s="287">
        <f>SUMIFS('Sarah at Lake Houston - Input'!L:L,'Sarah at Lake Houston - Input'!$Q:$Q,'Sarah at Lake Houston - CRES'!$A6)/'Sarah at Lake Houston - CRES'!$P$1</f>
        <v>-2.04</v>
      </c>
      <c r="L6" s="286">
        <f>SUMIFS('Sarah at Lake Houston - Input'!M:M,'Sarah at Lake Houston - Input'!$Q:$Q,'Sarah at Lake Houston - CRES'!$A6)/'Sarah at Lake Houston - CRES'!$P$1</f>
        <v>-2.04</v>
      </c>
      <c r="M6" s="287">
        <f>SUMIFS('Sarah at Lake Houston - Input'!N:N,'Sarah at Lake Houston - Input'!$Q:$Q,'Sarah at Lake Houston - CRES'!$A6)/'Sarah at Lake Houston - CRES'!$P$1</f>
        <v>-2.04</v>
      </c>
      <c r="N6" s="271">
        <f t="shared" si="0"/>
        <v>-24.479999999999993</v>
      </c>
    </row>
    <row r="7" spans="1:16">
      <c r="A7" s="296" t="s">
        <v>22</v>
      </c>
      <c r="B7" s="286">
        <f>SUMIFS('Sarah at Lake Houston - Input'!C:C,'Sarah at Lake Houston - Input'!$Q:$Q,'Sarah at Lake Houston - CRES'!$A7)/'Sarah at Lake Houston - CRES'!$P$1</f>
        <v>-5.6825000000000001</v>
      </c>
      <c r="C7" s="287">
        <f>SUMIFS('Sarah at Lake Houston - Input'!D:D,'Sarah at Lake Houston - Input'!$Q:$Q,'Sarah at Lake Houston - CRES'!$A7)/'Sarah at Lake Houston - CRES'!$P$1</f>
        <v>-9.0950499999999987</v>
      </c>
      <c r="D7" s="286">
        <f>SUMIFS('Sarah at Lake Houston - Input'!E:E,'Sarah at Lake Houston - Input'!$Q:$Q,'Sarah at Lake Houston - CRES'!$A7)/'Sarah at Lake Houston - CRES'!$P$1</f>
        <v>-3.0007799999999998</v>
      </c>
      <c r="E7" s="287">
        <f>SUMIFS('Sarah at Lake Houston - Input'!F:F,'Sarah at Lake Houston - Input'!$Q:$Q,'Sarah at Lake Houston - CRES'!$A7)/'Sarah at Lake Houston - CRES'!$P$1</f>
        <v>-3.1014700000000004</v>
      </c>
      <c r="F7" s="286">
        <f>SUMIFS('Sarah at Lake Houston - Input'!G:G,'Sarah at Lake Houston - Input'!$Q:$Q,'Sarah at Lake Houston - CRES'!$A7)/'Sarah at Lake Houston - CRES'!$P$1</f>
        <v>-3.5171999999999999</v>
      </c>
      <c r="G7" s="287">
        <f>SUMIFS('Sarah at Lake Houston - Input'!H:H,'Sarah at Lake Houston - Input'!$Q:$Q,'Sarah at Lake Houston - CRES'!$A7)/'Sarah at Lake Houston - CRES'!$P$1</f>
        <v>-8.9725999999999999</v>
      </c>
      <c r="H7" s="286">
        <f>SUMIFS('Sarah at Lake Houston - Input'!I:I,'Sarah at Lake Houston - Input'!$Q:$Q,'Sarah at Lake Houston - CRES'!$A7)/'Sarah at Lake Houston - CRES'!$P$1</f>
        <v>-3.8715000000000002</v>
      </c>
      <c r="I7" s="287">
        <f>SUMIFS('Sarah at Lake Houston - Input'!J:J,'Sarah at Lake Houston - Input'!$Q:$Q,'Sarah at Lake Houston - CRES'!$A7)/'Sarah at Lake Houston - CRES'!$P$1</f>
        <v>-6.4693399999999999</v>
      </c>
      <c r="J7" s="286">
        <f>SUMIFS('Sarah at Lake Houston - Input'!K:K,'Sarah at Lake Houston - Input'!$Q:$Q,'Sarah at Lake Houston - CRES'!$A7)/'Sarah at Lake Houston - CRES'!$P$1</f>
        <v>-4.2389999999999999</v>
      </c>
      <c r="K7" s="287">
        <f>SUMIFS('Sarah at Lake Houston - Input'!L:L,'Sarah at Lake Houston - Input'!$Q:$Q,'Sarah at Lake Houston - CRES'!$A7)/'Sarah at Lake Houston - CRES'!$P$1</f>
        <v>-4.71814</v>
      </c>
      <c r="L7" s="286">
        <f>SUMIFS('Sarah at Lake Houston - Input'!M:M,'Sarah at Lake Houston - Input'!$Q:$Q,'Sarah at Lake Houston - CRES'!$A7)/'Sarah at Lake Houston - CRES'!$P$1</f>
        <v>-5.117</v>
      </c>
      <c r="M7" s="287">
        <f>SUMIFS('Sarah at Lake Houston - Input'!N:N,'Sarah at Lake Houston - Input'!$Q:$Q,'Sarah at Lake Houston - CRES'!$A7)/'Sarah at Lake Houston - CRES'!$P$1</f>
        <v>-5.3390000000000004</v>
      </c>
      <c r="N7" s="271">
        <f t="shared" si="0"/>
        <v>-63.123579999999983</v>
      </c>
    </row>
    <row r="8" spans="1:16">
      <c r="A8" s="296" t="s">
        <v>27</v>
      </c>
      <c r="B8" s="286">
        <f>SUMIFS('Sarah at Lake Houston - Input'!C:C,'Sarah at Lake Houston - Input'!$Q:$Q,'Sarah at Lake Houston - CRES'!$A8)/'Sarah at Lake Houston - CRES'!$P$1</f>
        <v>-14.04603</v>
      </c>
      <c r="C8" s="287">
        <f>SUMIFS('Sarah at Lake Houston - Input'!D:D,'Sarah at Lake Houston - Input'!$Q:$Q,'Sarah at Lake Houston - CRES'!$A8)/'Sarah at Lake Houston - CRES'!$P$1</f>
        <v>-21.398389999999999</v>
      </c>
      <c r="D8" s="286">
        <f>SUMIFS('Sarah at Lake Houston - Input'!E:E,'Sarah at Lake Houston - Input'!$Q:$Q,'Sarah at Lake Houston - CRES'!$A8)/'Sarah at Lake Houston - CRES'!$P$1</f>
        <v>-15.95417</v>
      </c>
      <c r="E8" s="287">
        <f>SUMIFS('Sarah at Lake Houston - Input'!F:F,'Sarah at Lake Houston - Input'!$Q:$Q,'Sarah at Lake Houston - CRES'!$A8)/'Sarah at Lake Houston - CRES'!$P$1</f>
        <v>-9.3471100000000007</v>
      </c>
      <c r="F8" s="286">
        <f>SUMIFS('Sarah at Lake Houston - Input'!G:G,'Sarah at Lake Houston - Input'!$Q:$Q,'Sarah at Lake Houston - CRES'!$A8)/'Sarah at Lake Houston - CRES'!$P$1</f>
        <v>-8.2445599999999999</v>
      </c>
      <c r="G8" s="287">
        <f>SUMIFS('Sarah at Lake Houston - Input'!H:H,'Sarah at Lake Houston - Input'!$Q:$Q,'Sarah at Lake Houston - CRES'!$A8)/'Sarah at Lake Houston - CRES'!$P$1</f>
        <v>-3.33771</v>
      </c>
      <c r="H8" s="286">
        <f>SUMIFS('Sarah at Lake Houston - Input'!I:I,'Sarah at Lake Houston - Input'!$Q:$Q,'Sarah at Lake Houston - CRES'!$A8)/'Sarah at Lake Houston - CRES'!$P$1</f>
        <v>-2.9784800000000002</v>
      </c>
      <c r="I8" s="287">
        <f>SUMIFS('Sarah at Lake Houston - Input'!J:J,'Sarah at Lake Houston - Input'!$Q:$Q,'Sarah at Lake Houston - CRES'!$A8)/'Sarah at Lake Houston - CRES'!$P$1</f>
        <v>-3.3723700000000001</v>
      </c>
      <c r="J8" s="286">
        <f>SUMIFS('Sarah at Lake Houston - Input'!K:K,'Sarah at Lake Houston - Input'!$Q:$Q,'Sarah at Lake Houston - CRES'!$A8)/'Sarah at Lake Houston - CRES'!$P$1</f>
        <v>-3.9249000000000001</v>
      </c>
      <c r="K8" s="287">
        <f>SUMIFS('Sarah at Lake Houston - Input'!L:L,'Sarah at Lake Houston - Input'!$Q:$Q,'Sarah at Lake Houston - CRES'!$A8)/'Sarah at Lake Houston - CRES'!$P$1</f>
        <v>-1.6244400000000001</v>
      </c>
      <c r="L8" s="286">
        <f>SUMIFS('Sarah at Lake Houston - Input'!M:M,'Sarah at Lake Houston - Input'!$Q:$Q,'Sarah at Lake Houston - CRES'!$A8)/'Sarah at Lake Houston - CRES'!$P$1</f>
        <v>-1.7966800000000001</v>
      </c>
      <c r="M8" s="287">
        <f>SUMIFS('Sarah at Lake Houston - Input'!N:N,'Sarah at Lake Houston - Input'!$Q:$Q,'Sarah at Lake Houston - CRES'!$A8)/'Sarah at Lake Houston - CRES'!$P$1</f>
        <v>-3.335</v>
      </c>
      <c r="N8" s="271">
        <f t="shared" si="0"/>
        <v>-89.359840000000005</v>
      </c>
    </row>
    <row r="9" spans="1:16">
      <c r="A9" s="296" t="s">
        <v>79</v>
      </c>
      <c r="B9" s="286">
        <f>SUMIFS('Sarah at Lake Houston - Input'!C:C,'Sarah at Lake Houston - Input'!$Q:$Q,'Sarah at Lake Houston - CRES'!$A9)/'Sarah at Lake Houston - CRES'!$P$1</f>
        <v>8.7484099999999998</v>
      </c>
      <c r="C9" s="287">
        <f>SUMIFS('Sarah at Lake Houston - Input'!D:D,'Sarah at Lake Houston - Input'!$Q:$Q,'Sarah at Lake Houston - CRES'!$A9)/'Sarah at Lake Houston - CRES'!$P$1</f>
        <v>9.563600000000001</v>
      </c>
      <c r="D9" s="286">
        <f>SUMIFS('Sarah at Lake Houston - Input'!E:E,'Sarah at Lake Houston - Input'!$Q:$Q,'Sarah at Lake Houston - CRES'!$A9)/'Sarah at Lake Houston - CRES'!$P$1</f>
        <v>9.5747900000000001</v>
      </c>
      <c r="E9" s="287">
        <f>SUMIFS('Sarah at Lake Houston - Input'!F:F,'Sarah at Lake Houston - Input'!$Q:$Q,'Sarah at Lake Houston - CRES'!$A9)/'Sarah at Lake Houston - CRES'!$P$1</f>
        <v>10.467879999999999</v>
      </c>
      <c r="F9" s="286">
        <f>SUMIFS('Sarah at Lake Houston - Input'!G:G,'Sarah at Lake Houston - Input'!$Q:$Q,'Sarah at Lake Houston - CRES'!$A9)/'Sarah at Lake Houston - CRES'!$P$1</f>
        <v>11.385200000000001</v>
      </c>
      <c r="G9" s="287">
        <f>SUMIFS('Sarah at Lake Houston - Input'!H:H,'Sarah at Lake Houston - Input'!$Q:$Q,'Sarah at Lake Houston - CRES'!$A9)/'Sarah at Lake Houston - CRES'!$P$1</f>
        <v>10.673249999999999</v>
      </c>
      <c r="H9" s="286">
        <f>SUMIFS('Sarah at Lake Houston - Input'!I:I,'Sarah at Lake Houston - Input'!$Q:$Q,'Sarah at Lake Houston - CRES'!$A9)/'Sarah at Lake Houston - CRES'!$P$1</f>
        <v>11.082409999999999</v>
      </c>
      <c r="I9" s="287">
        <f>SUMIFS('Sarah at Lake Houston - Input'!J:J,'Sarah at Lake Houston - Input'!$Q:$Q,'Sarah at Lake Houston - CRES'!$A9)/'Sarah at Lake Houston - CRES'!$P$1</f>
        <v>11.56043</v>
      </c>
      <c r="J9" s="286">
        <f>SUMIFS('Sarah at Lake Houston - Input'!K:K,'Sarah at Lake Houston - Input'!$Q:$Q,'Sarah at Lake Houston - CRES'!$A9)/'Sarah at Lake Houston - CRES'!$P$1</f>
        <v>10.617719999999998</v>
      </c>
      <c r="K9" s="287">
        <f>SUMIFS('Sarah at Lake Houston - Input'!L:L,'Sarah at Lake Houston - Input'!$Q:$Q,'Sarah at Lake Houston - CRES'!$A9)/'Sarah at Lake Houston - CRES'!$P$1</f>
        <v>10.65</v>
      </c>
      <c r="L9" s="286">
        <f>SUMIFS('Sarah at Lake Houston - Input'!M:M,'Sarah at Lake Houston - Input'!$Q:$Q,'Sarah at Lake Houston - CRES'!$A9)/'Sarah at Lake Houston - CRES'!$P$1</f>
        <v>10.22742</v>
      </c>
      <c r="M9" s="287">
        <f>SUMIFS('Sarah at Lake Houston - Input'!N:N,'Sarah at Lake Houston - Input'!$Q:$Q,'Sarah at Lake Houston - CRES'!$A9)/'Sarah at Lake Houston - CRES'!$P$1</f>
        <v>10.118649999999999</v>
      </c>
      <c r="N9" s="271">
        <f t="shared" si="0"/>
        <v>124.66976</v>
      </c>
    </row>
    <row r="10" spans="1:16">
      <c r="A10" s="296" t="s">
        <v>36</v>
      </c>
      <c r="B10" s="286">
        <f>SUMIFS('Sarah at Lake Houston - Input'!C:C,'Sarah at Lake Houston - Input'!$Q:$Q,'Sarah at Lake Houston - CRES'!$A10)/'Sarah at Lake Houston - CRES'!$P$1</f>
        <v>31.35163</v>
      </c>
      <c r="C10" s="287">
        <f>SUMIFS('Sarah at Lake Houston - Input'!D:D,'Sarah at Lake Houston - Input'!$Q:$Q,'Sarah at Lake Houston - CRES'!$A10)/'Sarah at Lake Houston - CRES'!$P$1</f>
        <v>28.996970000000001</v>
      </c>
      <c r="D10" s="286">
        <f>SUMIFS('Sarah at Lake Houston - Input'!E:E,'Sarah at Lake Houston - Input'!$Q:$Q,'Sarah at Lake Houston - CRES'!$A10)/'Sarah at Lake Houston - CRES'!$P$1</f>
        <v>29.720880000000001</v>
      </c>
      <c r="E10" s="287">
        <f>SUMIFS('Sarah at Lake Houston - Input'!F:F,'Sarah at Lake Houston - Input'!$Q:$Q,'Sarah at Lake Houston - CRES'!$A10)/'Sarah at Lake Houston - CRES'!$P$1</f>
        <v>25.074229999999996</v>
      </c>
      <c r="F10" s="286">
        <f>SUMIFS('Sarah at Lake Houston - Input'!G:G,'Sarah at Lake Houston - Input'!$Q:$Q,'Sarah at Lake Houston - CRES'!$A10)/'Sarah at Lake Houston - CRES'!$P$1</f>
        <v>30.00939</v>
      </c>
      <c r="G10" s="287">
        <f>SUMIFS('Sarah at Lake Houston - Input'!H:H,'Sarah at Lake Houston - Input'!$Q:$Q,'Sarah at Lake Houston - CRES'!$A10)/'Sarah at Lake Houston - CRES'!$P$1</f>
        <v>27.472249999999995</v>
      </c>
      <c r="H10" s="286">
        <f>SUMIFS('Sarah at Lake Houston - Input'!I:I,'Sarah at Lake Houston - Input'!$Q:$Q,'Sarah at Lake Houston - CRES'!$A10)/'Sarah at Lake Houston - CRES'!$P$1</f>
        <v>30.628630000000001</v>
      </c>
      <c r="I10" s="287">
        <f>SUMIFS('Sarah at Lake Houston - Input'!J:J,'Sarah at Lake Houston - Input'!$Q:$Q,'Sarah at Lake Houston - CRES'!$A10)/'Sarah at Lake Houston - CRES'!$P$1</f>
        <v>31.610330000000001</v>
      </c>
      <c r="J10" s="286">
        <f>SUMIFS('Sarah at Lake Houston - Input'!K:K,'Sarah at Lake Houston - Input'!$Q:$Q,'Sarah at Lake Houston - CRES'!$A10)/'Sarah at Lake Houston - CRES'!$P$1</f>
        <v>29.521639999999994</v>
      </c>
      <c r="K10" s="287">
        <f>SUMIFS('Sarah at Lake Houston - Input'!L:L,'Sarah at Lake Houston - Input'!$Q:$Q,'Sarah at Lake Houston - CRES'!$A10)/'Sarah at Lake Houston - CRES'!$P$1</f>
        <v>31.975309999999997</v>
      </c>
      <c r="L10" s="286">
        <f>SUMIFS('Sarah at Lake Houston - Input'!M:M,'Sarah at Lake Houston - Input'!$Q:$Q,'Sarah at Lake Houston - CRES'!$A10)/'Sarah at Lake Houston - CRES'!$P$1</f>
        <v>31.675549999999998</v>
      </c>
      <c r="M10" s="287">
        <f>SUMIFS('Sarah at Lake Houston - Input'!N:N,'Sarah at Lake Houston - Input'!$Q:$Q,'Sarah at Lake Houston - CRES'!$A10)/'Sarah at Lake Houston - CRES'!$P$1</f>
        <v>32.078129999999994</v>
      </c>
      <c r="N10" s="271">
        <f t="shared" si="0"/>
        <v>360.11493999999999</v>
      </c>
    </row>
    <row r="11" spans="1:16" ht="15" thickBot="1">
      <c r="A11" s="3" t="s">
        <v>31</v>
      </c>
      <c r="B11" s="82">
        <f>SUMIFS('Sarah at Lake Houston - Input'!C:C,'Sarah at Lake Houston - Input'!$Q:$Q,'Sarah at Lake Houston - CRES'!$A11)/'Sarah at Lake Houston - CRES'!$P$1</f>
        <v>36.887839999999997</v>
      </c>
      <c r="C11" s="83">
        <f>SUMIFS('Sarah at Lake Houston - Input'!D:D,'Sarah at Lake Houston - Input'!$Q:$Q,'Sarah at Lake Houston - CRES'!$A11)/'Sarah at Lake Houston - CRES'!$P$1</f>
        <v>36.633600000000001</v>
      </c>
      <c r="D11" s="82">
        <f>SUMIFS('Sarah at Lake Houston - Input'!E:E,'Sarah at Lake Houston - Input'!$Q:$Q,'Sarah at Lake Houston - CRES'!$A11)/'Sarah at Lake Houston - CRES'!$P$1</f>
        <v>34.156320000000001</v>
      </c>
      <c r="E11" s="83">
        <f>SUMIFS('Sarah at Lake Houston - Input'!F:F,'Sarah at Lake Houston - Input'!$Q:$Q,'Sarah at Lake Houston - CRES'!$A11)/'Sarah at Lake Houston - CRES'!$P$1</f>
        <v>33.478290000000008</v>
      </c>
      <c r="F11" s="82">
        <f>SUMIFS('Sarah at Lake Houston - Input'!G:G,'Sarah at Lake Houston - Input'!$Q:$Q,'Sarah at Lake Houston - CRES'!$A11)/'Sarah at Lake Houston - CRES'!$P$1</f>
        <v>30.502759999999999</v>
      </c>
      <c r="G11" s="83">
        <f>SUMIFS('Sarah at Lake Houston - Input'!H:H,'Sarah at Lake Houston - Input'!$Q:$Q,'Sarah at Lake Houston - CRES'!$A11)/'Sarah at Lake Houston - CRES'!$P$1</f>
        <v>26.891399999999997</v>
      </c>
      <c r="H11" s="82">
        <f>SUMIFS('Sarah at Lake Houston - Input'!I:I,'Sarah at Lake Houston - Input'!$Q:$Q,'Sarah at Lake Houston - CRES'!$A11)/'Sarah at Lake Houston - CRES'!$P$1</f>
        <v>28.294750000000001</v>
      </c>
      <c r="I11" s="83">
        <f>SUMIFS('Sarah at Lake Houston - Input'!J:J,'Sarah at Lake Houston - Input'!$Q:$Q,'Sarah at Lake Houston - CRES'!$A11)/'Sarah at Lake Houston - CRES'!$P$1</f>
        <v>34.136449999999996</v>
      </c>
      <c r="J11" s="82">
        <f>SUMIFS('Sarah at Lake Houston - Input'!K:K,'Sarah at Lake Houston - Input'!$Q:$Q,'Sarah at Lake Houston - CRES'!$A11)/'Sarah at Lake Houston - CRES'!$P$1</f>
        <v>32.249070000000003</v>
      </c>
      <c r="K11" s="83">
        <f>SUMIFS('Sarah at Lake Houston - Input'!L:L,'Sarah at Lake Houston - Input'!$Q:$Q,'Sarah at Lake Houston - CRES'!$A11)/'Sarah at Lake Houston - CRES'!$P$1</f>
        <v>44.856699999999996</v>
      </c>
      <c r="L11" s="82">
        <f>SUMIFS('Sarah at Lake Houston - Input'!M:M,'Sarah at Lake Houston - Input'!$Q:$Q,'Sarah at Lake Houston - CRES'!$A11)/'Sarah at Lake Houston - CRES'!$P$1</f>
        <v>38.072940000000003</v>
      </c>
      <c r="M11" s="83">
        <f>SUMIFS('Sarah at Lake Houston - Input'!N:N,'Sarah at Lake Houston - Input'!$Q:$Q,'Sarah at Lake Houston - CRES'!$A11)/'Sarah at Lake Houston - CRES'!$P$1</f>
        <v>41.222209999999997</v>
      </c>
      <c r="N11" s="272">
        <f t="shared" si="0"/>
        <v>417.38233000000002</v>
      </c>
    </row>
    <row r="12" spans="1:16" ht="15.5" thickTop="1" thickBot="1">
      <c r="A12" s="84" t="s">
        <v>78</v>
      </c>
      <c r="B12" s="52">
        <f>SUM(B4:B11)</f>
        <v>559.92464999999993</v>
      </c>
      <c r="C12" s="53">
        <f t="shared" ref="C12:M12" si="2">SUM(C4:C11)</f>
        <v>550.11225999999999</v>
      </c>
      <c r="D12" s="52">
        <f t="shared" si="2"/>
        <v>575.55859000000021</v>
      </c>
      <c r="E12" s="53">
        <f t="shared" si="2"/>
        <v>569.34806000000003</v>
      </c>
      <c r="F12" s="52">
        <f t="shared" si="2"/>
        <v>580.87075000000016</v>
      </c>
      <c r="G12" s="53">
        <f t="shared" si="2"/>
        <v>566.95230000000004</v>
      </c>
      <c r="H12" s="52">
        <f t="shared" si="2"/>
        <v>574.7055600000001</v>
      </c>
      <c r="I12" s="53">
        <f t="shared" si="2"/>
        <v>580.00705000000016</v>
      </c>
      <c r="J12" s="52">
        <f t="shared" si="2"/>
        <v>574.28195000000005</v>
      </c>
      <c r="K12" s="53">
        <f t="shared" si="2"/>
        <v>594.95415000000003</v>
      </c>
      <c r="L12" s="52">
        <f t="shared" si="2"/>
        <v>584.06945000000007</v>
      </c>
      <c r="M12" s="53">
        <f t="shared" si="2"/>
        <v>580.65465000000006</v>
      </c>
      <c r="N12" s="85">
        <f t="shared" si="0"/>
        <v>6891.4394199999997</v>
      </c>
    </row>
    <row r="13" spans="1:16" ht="15.5" thickTop="1" thickBot="1">
      <c r="A13" s="4" t="s">
        <v>1040</v>
      </c>
      <c r="B13" s="86"/>
      <c r="C13" s="87"/>
      <c r="D13" s="86"/>
      <c r="E13" s="87"/>
      <c r="F13" s="86"/>
      <c r="G13" s="87"/>
      <c r="H13" s="86"/>
      <c r="I13" s="87"/>
      <c r="J13" s="86"/>
      <c r="K13" s="87"/>
      <c r="L13" s="86"/>
      <c r="M13" s="87"/>
      <c r="N13" s="88">
        <f t="shared" si="0"/>
        <v>0</v>
      </c>
    </row>
    <row r="14" spans="1:16" ht="15.5" thickTop="1" thickBot="1">
      <c r="A14" s="84" t="s">
        <v>81</v>
      </c>
      <c r="B14" s="52">
        <f>SUM(B12:B13)</f>
        <v>559.92464999999993</v>
      </c>
      <c r="C14" s="53">
        <f t="shared" ref="C14:M14" si="3">SUM(C12:C13)</f>
        <v>550.11225999999999</v>
      </c>
      <c r="D14" s="52">
        <f t="shared" si="3"/>
        <v>575.55859000000021</v>
      </c>
      <c r="E14" s="53">
        <f t="shared" si="3"/>
        <v>569.34806000000003</v>
      </c>
      <c r="F14" s="52">
        <f t="shared" si="3"/>
        <v>580.87075000000016</v>
      </c>
      <c r="G14" s="53">
        <f t="shared" si="3"/>
        <v>566.95230000000004</v>
      </c>
      <c r="H14" s="52">
        <f t="shared" si="3"/>
        <v>574.7055600000001</v>
      </c>
      <c r="I14" s="53">
        <f t="shared" si="3"/>
        <v>580.00705000000016</v>
      </c>
      <c r="J14" s="52">
        <f t="shared" si="3"/>
        <v>574.28195000000005</v>
      </c>
      <c r="K14" s="89">
        <f t="shared" si="3"/>
        <v>594.95415000000003</v>
      </c>
      <c r="L14" s="52">
        <f t="shared" si="3"/>
        <v>584.06945000000007</v>
      </c>
      <c r="M14" s="53">
        <f t="shared" si="3"/>
        <v>580.65465000000006</v>
      </c>
      <c r="N14" s="85">
        <f t="shared" si="0"/>
        <v>6891.4394199999997</v>
      </c>
    </row>
    <row r="15" spans="1:16" ht="15" thickTop="1">
      <c r="A15" s="91"/>
      <c r="B15" s="54"/>
      <c r="C15" s="55"/>
      <c r="D15" s="54"/>
      <c r="E15" s="55"/>
      <c r="F15" s="54"/>
      <c r="G15" s="55"/>
      <c r="H15" s="54"/>
      <c r="I15" s="55"/>
      <c r="J15" s="54"/>
      <c r="K15" s="55"/>
      <c r="L15" s="114"/>
      <c r="M15" s="92"/>
      <c r="N15" s="55"/>
    </row>
    <row r="16" spans="1:16" ht="15" thickBot="1">
      <c r="A16" s="55"/>
      <c r="B16" s="78" t="str">
        <f>B1</f>
        <v>Jul 2023</v>
      </c>
      <c r="C16" s="79" t="str">
        <f t="shared" ref="C16:M16" si="4">C1</f>
        <v>Aug 2023</v>
      </c>
      <c r="D16" s="78" t="str">
        <f t="shared" si="4"/>
        <v>Sep 2023</v>
      </c>
      <c r="E16" s="79" t="str">
        <f t="shared" si="4"/>
        <v>Oct 2023</v>
      </c>
      <c r="F16" s="78" t="str">
        <f t="shared" si="4"/>
        <v>Nov 2023</v>
      </c>
      <c r="G16" s="79" t="str">
        <f t="shared" si="4"/>
        <v>Dec 2023</v>
      </c>
      <c r="H16" s="78" t="str">
        <f t="shared" si="4"/>
        <v>Jan 2024</v>
      </c>
      <c r="I16" s="79" t="str">
        <f t="shared" si="4"/>
        <v>Feb 2024</v>
      </c>
      <c r="J16" s="78" t="str">
        <f t="shared" si="4"/>
        <v>Mar 2024</v>
      </c>
      <c r="K16" s="79" t="str">
        <f t="shared" si="4"/>
        <v>Apr 2024</v>
      </c>
      <c r="L16" s="86" t="str">
        <f t="shared" si="4"/>
        <v>May 2024</v>
      </c>
      <c r="M16" s="87" t="str">
        <f t="shared" si="4"/>
        <v>Jun 2024</v>
      </c>
      <c r="N16" s="80" t="s">
        <v>76</v>
      </c>
      <c r="P16" s="6">
        <f>-1000</f>
        <v>-1000</v>
      </c>
    </row>
    <row r="17" spans="1:14" ht="15" thickTop="1">
      <c r="A17" s="296" t="s">
        <v>43</v>
      </c>
      <c r="B17" s="286">
        <f>SUMIFS('Sarah at Lake Houston - Input'!C:C,'Sarah at Lake Houston - Input'!$Q:$Q,'Sarah at Lake Houston - CRES'!$A17)/'Sarah at Lake Houston - CRES'!$P$16</f>
        <v>-10.531990000000002</v>
      </c>
      <c r="C17" s="287">
        <f>SUMIFS('Sarah at Lake Houston - Input'!D:D,'Sarah at Lake Houston - Input'!$Q:$Q,'Sarah at Lake Houston - CRES'!$A17)/'Sarah at Lake Houston - CRES'!$P$16</f>
        <v>-13.154470000000002</v>
      </c>
      <c r="D17" s="286">
        <f>SUMIFS('Sarah at Lake Houston - Input'!E:E,'Sarah at Lake Houston - Input'!$Q:$Q,'Sarah at Lake Houston - CRES'!$A17)/'Sarah at Lake Houston - CRES'!$P$16</f>
        <v>-15.976510000000003</v>
      </c>
      <c r="E17" s="287">
        <f>SUMIFS('Sarah at Lake Houston - Input'!F:F,'Sarah at Lake Houston - Input'!$Q:$Q,'Sarah at Lake Houston - CRES'!$A17)/'Sarah at Lake Houston - CRES'!$P$16</f>
        <v>-11.71852</v>
      </c>
      <c r="F17" s="286">
        <f>SUMIFS('Sarah at Lake Houston - Input'!G:G,'Sarah at Lake Houston - Input'!$Q:$Q,'Sarah at Lake Houston - CRES'!$A17)/'Sarah at Lake Houston - CRES'!$P$16</f>
        <v>-11.04467</v>
      </c>
      <c r="G17" s="287">
        <f>SUMIFS('Sarah at Lake Houston - Input'!H:H,'Sarah at Lake Houston - Input'!$Q:$Q,'Sarah at Lake Houston - CRES'!$A17)/'Sarah at Lake Houston - CRES'!$P$16</f>
        <v>-10.647969999999999</v>
      </c>
      <c r="H17" s="286">
        <f>SUMIFS('Sarah at Lake Houston - Input'!I:I,'Sarah at Lake Houston - Input'!$Q:$Q,'Sarah at Lake Houston - CRES'!$A17)/'Sarah at Lake Houston - CRES'!$P$16</f>
        <v>-11.938610000000001</v>
      </c>
      <c r="I17" s="287">
        <f>SUMIFS('Sarah at Lake Houston - Input'!J:J,'Sarah at Lake Houston - Input'!$Q:$Q,'Sarah at Lake Houston - CRES'!$A17)/'Sarah at Lake Houston - CRES'!$P$16</f>
        <v>-11.68224</v>
      </c>
      <c r="J17" s="286">
        <f>SUMIFS('Sarah at Lake Houston - Input'!K:K,'Sarah at Lake Houston - Input'!$Q:$Q,'Sarah at Lake Houston - CRES'!$A17)/'Sarah at Lake Houston - CRES'!$P$16</f>
        <v>-13.028789999999999</v>
      </c>
      <c r="K17" s="287">
        <f>SUMIFS('Sarah at Lake Houston - Input'!L:L,'Sarah at Lake Houston - Input'!$Q:$Q,'Sarah at Lake Houston - CRES'!$A17)/'Sarah at Lake Houston - CRES'!$P$16</f>
        <v>-11.57551</v>
      </c>
      <c r="L17" s="286">
        <f>SUMIFS('Sarah at Lake Houston - Input'!M:M,'Sarah at Lake Houston - Input'!$Q:$Q,'Sarah at Lake Houston - CRES'!$A17)/'Sarah at Lake Houston - CRES'!$P$16</f>
        <v>-12.402659999999999</v>
      </c>
      <c r="M17" s="287">
        <f>SUMIFS('Sarah at Lake Houston - Input'!N:N,'Sarah at Lake Houston - Input'!$Q:$Q,'Sarah at Lake Houston - CRES'!$A17)/'Sarah at Lake Houston - CRES'!$P$16</f>
        <v>-12.261559999999999</v>
      </c>
      <c r="N17" s="81">
        <f>SUM(B17:M17)</f>
        <v>-145.96350000000001</v>
      </c>
    </row>
    <row r="18" spans="1:14">
      <c r="A18" s="296" t="s">
        <v>51</v>
      </c>
      <c r="B18" s="286">
        <f>SUMIFS('Sarah at Lake Houston - Input'!C:C,'Sarah at Lake Houston - Input'!$Q:$Q,'Sarah at Lake Houston - CRES'!$A18)/'Sarah at Lake Houston - CRES'!$P$16</f>
        <v>-13.99812</v>
      </c>
      <c r="C18" s="287">
        <f>SUMIFS('Sarah at Lake Houston - Input'!D:D,'Sarah at Lake Houston - Input'!$Q:$Q,'Sarah at Lake Houston - CRES'!$A18)/'Sarah at Lake Houston - CRES'!$P$16</f>
        <v>-13.75281</v>
      </c>
      <c r="D18" s="286">
        <f>SUMIFS('Sarah at Lake Houston - Input'!E:E,'Sarah at Lake Houston - Input'!$Q:$Q,'Sarah at Lake Houston - CRES'!$A18)/'Sarah at Lake Houston - CRES'!$P$16</f>
        <v>-14.388959999999999</v>
      </c>
      <c r="E18" s="287">
        <f>SUMIFS('Sarah at Lake Houston - Input'!F:F,'Sarah at Lake Houston - Input'!$Q:$Q,'Sarah at Lake Houston - CRES'!$A18)/'Sarah at Lake Houston - CRES'!$P$16</f>
        <v>-14.233700000000001</v>
      </c>
      <c r="F18" s="286">
        <f>SUMIFS('Sarah at Lake Houston - Input'!G:G,'Sarah at Lake Houston - Input'!$Q:$Q,'Sarah at Lake Houston - CRES'!$A18)/'Sarah at Lake Houston - CRES'!$P$16</f>
        <v>-14.52177</v>
      </c>
      <c r="G18" s="287">
        <f>SUMIFS('Sarah at Lake Houston - Input'!H:H,'Sarah at Lake Houston - Input'!$Q:$Q,'Sarah at Lake Houston - CRES'!$A18)/'Sarah at Lake Houston - CRES'!$P$16</f>
        <v>-14.17381</v>
      </c>
      <c r="H18" s="286">
        <f>SUMIFS('Sarah at Lake Houston - Input'!I:I,'Sarah at Lake Houston - Input'!$Q:$Q,'Sarah at Lake Houston - CRES'!$A18)/'Sarah at Lake Houston - CRES'!$P$16</f>
        <v>-14.36764</v>
      </c>
      <c r="I18" s="287">
        <f>SUMIFS('Sarah at Lake Houston - Input'!J:J,'Sarah at Lake Houston - Input'!$Q:$Q,'Sarah at Lake Houston - CRES'!$A18)/'Sarah at Lake Houston - CRES'!$P$16</f>
        <v>-14.50018</v>
      </c>
      <c r="J18" s="286">
        <f>SUMIFS('Sarah at Lake Houston - Input'!K:K,'Sarah at Lake Houston - Input'!$Q:$Q,'Sarah at Lake Houston - CRES'!$A18)/'Sarah at Lake Houston - CRES'!$P$16</f>
        <v>-14.357049999999999</v>
      </c>
      <c r="K18" s="287">
        <f>SUMIFS('Sarah at Lake Houston - Input'!L:L,'Sarah at Lake Houston - Input'!$Q:$Q,'Sarah at Lake Houston - CRES'!$A18)/'Sarah at Lake Houston - CRES'!$P$16</f>
        <v>-14.873850000000001</v>
      </c>
      <c r="L18" s="286">
        <f>SUMIFS('Sarah at Lake Houston - Input'!M:M,'Sarah at Lake Houston - Input'!$Q:$Q,'Sarah at Lake Houston - CRES'!$A18)/'Sarah at Lake Houston - CRES'!$P$16</f>
        <v>-14.601739999999999</v>
      </c>
      <c r="M18" s="287">
        <f>SUMIFS('Sarah at Lake Houston - Input'!N:N,'Sarah at Lake Houston - Input'!$Q:$Q,'Sarah at Lake Houston - CRES'!$A18)/'Sarah at Lake Houston - CRES'!$P$16</f>
        <v>-14.51637</v>
      </c>
      <c r="N18" s="271">
        <f t="shared" ref="N18:N32" si="5">SUM(B18:M18)</f>
        <v>-172.286</v>
      </c>
    </row>
    <row r="19" spans="1:14">
      <c r="A19" s="296" t="s">
        <v>40</v>
      </c>
      <c r="B19" s="286">
        <f>SUMIFS('Sarah at Lake Houston - Input'!C:C,'Sarah at Lake Houston - Input'!$Q:$Q,'Sarah at Lake Houston - CRES'!$A19)/'Sarah at Lake Houston - CRES'!$P$16</f>
        <v>-51.351089999999999</v>
      </c>
      <c r="C19" s="287">
        <f>SUMIFS('Sarah at Lake Houston - Input'!D:D,'Sarah at Lake Houston - Input'!$Q:$Q,'Sarah at Lake Houston - CRES'!$A19)/'Sarah at Lake Houston - CRES'!$P$16</f>
        <v>-49.819510000000001</v>
      </c>
      <c r="D19" s="286">
        <f>SUMIFS('Sarah at Lake Houston - Input'!E:E,'Sarah at Lake Houston - Input'!$Q:$Q,'Sarah at Lake Houston - CRES'!$A19)/'Sarah at Lake Houston - CRES'!$P$16</f>
        <v>-42.716430000000003</v>
      </c>
      <c r="E19" s="287">
        <f>SUMIFS('Sarah at Lake Houston - Input'!F:F,'Sarah at Lake Houston - Input'!$Q:$Q,'Sarah at Lake Houston - CRES'!$A19)/'Sarah at Lake Houston - CRES'!$P$16</f>
        <v>-50.810950000000005</v>
      </c>
      <c r="F19" s="286">
        <f>SUMIFS('Sarah at Lake Houston - Input'!G:G,'Sarah at Lake Houston - Input'!$Q:$Q,'Sarah at Lake Houston - CRES'!$A19)/'Sarah at Lake Houston - CRES'!$P$16</f>
        <v>-36.637890000000006</v>
      </c>
      <c r="G19" s="287">
        <f>SUMIFS('Sarah at Lake Houston - Input'!H:H,'Sarah at Lake Houston - Input'!$Q:$Q,'Sarah at Lake Houston - CRES'!$A19)/'Sarah at Lake Houston - CRES'!$P$16</f>
        <v>-40.587339999999998</v>
      </c>
      <c r="H19" s="286">
        <f>SUMIFS('Sarah at Lake Houston - Input'!I:I,'Sarah at Lake Houston - Input'!$Q:$Q,'Sarah at Lake Houston - CRES'!$A19)/'Sarah at Lake Houston - CRES'!$P$16</f>
        <v>-32.937599999999996</v>
      </c>
      <c r="I19" s="287">
        <f>SUMIFS('Sarah at Lake Houston - Input'!J:J,'Sarah at Lake Houston - Input'!$Q:$Q,'Sarah at Lake Houston - CRES'!$A19)/'Sarah at Lake Houston - CRES'!$P$16</f>
        <v>-44.099779999999996</v>
      </c>
      <c r="J19" s="286">
        <f>SUMIFS('Sarah at Lake Houston - Input'!K:K,'Sarah at Lake Houston - Input'!$Q:$Q,'Sarah at Lake Houston - CRES'!$A19)/'Sarah at Lake Houston - CRES'!$P$16</f>
        <v>-44.133789999999998</v>
      </c>
      <c r="K19" s="287">
        <f>SUMIFS('Sarah at Lake Houston - Input'!L:L,'Sarah at Lake Houston - Input'!$Q:$Q,'Sarah at Lake Houston - CRES'!$A19)/'Sarah at Lake Houston - CRES'!$P$16</f>
        <v>-55.706269999999989</v>
      </c>
      <c r="L19" s="286">
        <f>SUMIFS('Sarah at Lake Houston - Input'!M:M,'Sarah at Lake Houston - Input'!$Q:$Q,'Sarah at Lake Houston - CRES'!$A19)/'Sarah at Lake Houston - CRES'!$P$16</f>
        <v>-41.109479999999998</v>
      </c>
      <c r="M19" s="287">
        <f>SUMIFS('Sarah at Lake Houston - Input'!N:N,'Sarah at Lake Houston - Input'!$Q:$Q,'Sarah at Lake Houston - CRES'!$A19)/'Sarah at Lake Houston - CRES'!$P$16</f>
        <v>-42.461469999999991</v>
      </c>
      <c r="N19" s="271">
        <f t="shared" si="5"/>
        <v>-532.37160000000006</v>
      </c>
    </row>
    <row r="20" spans="1:14">
      <c r="A20" s="296" t="s">
        <v>64</v>
      </c>
      <c r="B20" s="286">
        <f>SUMIFS('Sarah at Lake Houston - Input'!C:C,'Sarah at Lake Houston - Input'!$Q:$Q,'Sarah at Lake Houston - CRES'!$A20)/'Sarah at Lake Houston - CRES'!$P$16</f>
        <v>-29.16667</v>
      </c>
      <c r="C20" s="287">
        <f>SUMIFS('Sarah at Lake Houston - Input'!D:D,'Sarah at Lake Houston - Input'!$Q:$Q,'Sarah at Lake Houston - CRES'!$A20)/'Sarah at Lake Houston - CRES'!$P$16</f>
        <v>-24.08521</v>
      </c>
      <c r="D20" s="286">
        <f>SUMIFS('Sarah at Lake Houston - Input'!E:E,'Sarah at Lake Houston - Input'!$Q:$Q,'Sarah at Lake Houston - CRES'!$A20)/'Sarah at Lake Houston - CRES'!$P$16</f>
        <v>-29.16667</v>
      </c>
      <c r="E20" s="287">
        <f>SUMIFS('Sarah at Lake Houston - Input'!F:F,'Sarah at Lake Houston - Input'!$Q:$Q,'Sarah at Lake Houston - CRES'!$A20)/'Sarah at Lake Houston - CRES'!$P$16</f>
        <v>-29.16667</v>
      </c>
      <c r="F20" s="286">
        <f>SUMIFS('Sarah at Lake Houston - Input'!G:G,'Sarah at Lake Houston - Input'!$Q:$Q,'Sarah at Lake Houston - CRES'!$A20)/'Sarah at Lake Houston - CRES'!$P$16</f>
        <v>-29.16667</v>
      </c>
      <c r="G20" s="287">
        <f>SUMIFS('Sarah at Lake Houston - Input'!H:H,'Sarah at Lake Houston - Input'!$Q:$Q,'Sarah at Lake Houston - CRES'!$A20)/'Sarah at Lake Houston - CRES'!$P$16</f>
        <v>-29.16667</v>
      </c>
      <c r="H20" s="286">
        <f>SUMIFS('Sarah at Lake Houston - Input'!I:I,'Sarah at Lake Houston - Input'!$Q:$Q,'Sarah at Lake Houston - CRES'!$A20)/'Sarah at Lake Houston - CRES'!$P$16</f>
        <v>-29.16667</v>
      </c>
      <c r="I20" s="287">
        <f>SUMIFS('Sarah at Lake Houston - Input'!J:J,'Sarah at Lake Houston - Input'!$Q:$Q,'Sarah at Lake Houston - CRES'!$A20)/'Sarah at Lake Houston - CRES'!$P$16</f>
        <v>-29.16667</v>
      </c>
      <c r="J20" s="286">
        <f>SUMIFS('Sarah at Lake Houston - Input'!K:K,'Sarah at Lake Houston - Input'!$Q:$Q,'Sarah at Lake Houston - CRES'!$A20)/'Sarah at Lake Houston - CRES'!$P$16</f>
        <v>-29.16667</v>
      </c>
      <c r="K20" s="287">
        <f>SUMIFS('Sarah at Lake Houston - Input'!L:L,'Sarah at Lake Houston - Input'!$Q:$Q,'Sarah at Lake Houston - CRES'!$A20)/'Sarah at Lake Houston - CRES'!$P$16</f>
        <v>-29.16667</v>
      </c>
      <c r="L20" s="286">
        <f>SUMIFS('Sarah at Lake Houston - Input'!M:M,'Sarah at Lake Houston - Input'!$Q:$Q,'Sarah at Lake Houston - CRES'!$A20)/'Sarah at Lake Houston - CRES'!$P$16</f>
        <v>-29.16667</v>
      </c>
      <c r="M20" s="287">
        <f>SUMIFS('Sarah at Lake Houston - Input'!N:N,'Sarah at Lake Houston - Input'!$Q:$Q,'Sarah at Lake Houston - CRES'!$A20)/'Sarah at Lake Houston - CRES'!$P$16</f>
        <v>-29.166630000000001</v>
      </c>
      <c r="N20" s="271">
        <f t="shared" si="5"/>
        <v>-344.91854000000006</v>
      </c>
    </row>
    <row r="21" spans="1:14">
      <c r="A21" s="296" t="s">
        <v>66</v>
      </c>
      <c r="B21" s="286">
        <f>SUMIFS('Sarah at Lake Houston - Input'!C:C,'Sarah at Lake Houston - Input'!$Q:$Q,'Sarah at Lake Houston - CRES'!$A21)/'Sarah at Lake Houston - CRES'!$P$16</f>
        <v>-121.54387</v>
      </c>
      <c r="C21" s="287">
        <f>SUMIFS('Sarah at Lake Houston - Input'!D:D,'Sarah at Lake Houston - Input'!$Q:$Q,'Sarah at Lake Houston - CRES'!$A21)/'Sarah at Lake Houston - CRES'!$P$16</f>
        <v>-121.54387</v>
      </c>
      <c r="D21" s="286">
        <f>SUMIFS('Sarah at Lake Houston - Input'!E:E,'Sarah at Lake Houston - Input'!$Q:$Q,'Sarah at Lake Houston - CRES'!$A21)/'Sarah at Lake Houston - CRES'!$P$16</f>
        <v>-126.04387</v>
      </c>
      <c r="E21" s="287">
        <f>SUMIFS('Sarah at Lake Houston - Input'!F:F,'Sarah at Lake Houston - Input'!$Q:$Q,'Sarah at Lake Houston - CRES'!$A21)/'Sarah at Lake Houston - CRES'!$P$16</f>
        <v>-121.54387</v>
      </c>
      <c r="F21" s="286">
        <f>SUMIFS('Sarah at Lake Houston - Input'!G:G,'Sarah at Lake Houston - Input'!$Q:$Q,'Sarah at Lake Houston - CRES'!$A21)/'Sarah at Lake Houston - CRES'!$P$16</f>
        <v>-127.73459999999999</v>
      </c>
      <c r="G21" s="287">
        <f>SUMIFS('Sarah at Lake Houston - Input'!H:H,'Sarah at Lake Houston - Input'!$Q:$Q,'Sarah at Lake Houston - CRES'!$A21)/'Sarah at Lake Houston - CRES'!$P$16</f>
        <v>-73.637110000000007</v>
      </c>
      <c r="H21" s="286">
        <f>SUMIFS('Sarah at Lake Houston - Input'!I:I,'Sarah at Lake Houston - Input'!$Q:$Q,'Sarah at Lake Houston - CRES'!$A21)/'Sarah at Lake Houston - CRES'!$P$16</f>
        <v>-127.62</v>
      </c>
      <c r="I21" s="287">
        <f>SUMIFS('Sarah at Lake Houston - Input'!J:J,'Sarah at Lake Houston - Input'!$Q:$Q,'Sarah at Lake Houston - CRES'!$A21)/'Sarah at Lake Houston - CRES'!$P$16</f>
        <v>-127.62</v>
      </c>
      <c r="J21" s="286">
        <f>SUMIFS('Sarah at Lake Houston - Input'!K:K,'Sarah at Lake Houston - Input'!$Q:$Q,'Sarah at Lake Houston - CRES'!$A21)/'Sarah at Lake Houston - CRES'!$P$16</f>
        <v>-127.62</v>
      </c>
      <c r="K21" s="287">
        <f>SUMIFS('Sarah at Lake Houston - Input'!L:L,'Sarah at Lake Houston - Input'!$Q:$Q,'Sarah at Lake Houston - CRES'!$A21)/'Sarah at Lake Houston - CRES'!$P$16</f>
        <v>-132.62</v>
      </c>
      <c r="L21" s="286">
        <f>SUMIFS('Sarah at Lake Houston - Input'!M:M,'Sarah at Lake Houston - Input'!$Q:$Q,'Sarah at Lake Houston - CRES'!$A21)/'Sarah at Lake Houston - CRES'!$P$16</f>
        <v>-127.62</v>
      </c>
      <c r="M21" s="287">
        <f>SUMIFS('Sarah at Lake Houston - Input'!N:N,'Sarah at Lake Houston - Input'!$Q:$Q,'Sarah at Lake Houston - CRES'!$A21)/'Sarah at Lake Houston - CRES'!$P$16</f>
        <v>-152.14857000000001</v>
      </c>
      <c r="N21" s="271">
        <f t="shared" si="5"/>
        <v>-1487.2957599999997</v>
      </c>
    </row>
    <row r="22" spans="1:14">
      <c r="A22" s="296" t="s">
        <v>42</v>
      </c>
      <c r="B22" s="286">
        <f>SUMIFS('Sarah at Lake Houston - Input'!C:C,'Sarah at Lake Houston - Input'!$Q:$Q,'Sarah at Lake Houston - CRES'!$A22)/'Sarah at Lake Houston - CRES'!$P$16</f>
        <v>-2.125</v>
      </c>
      <c r="C22" s="287">
        <f>SUMIFS('Sarah at Lake Houston - Input'!D:D,'Sarah at Lake Houston - Input'!$Q:$Q,'Sarah at Lake Houston - CRES'!$A22)/'Sarah at Lake Houston - CRES'!$P$16</f>
        <v>-4.0029699999999995</v>
      </c>
      <c r="D22" s="286">
        <f>SUMIFS('Sarah at Lake Houston - Input'!E:E,'Sarah at Lake Houston - Input'!$Q:$Q,'Sarah at Lake Houston - CRES'!$A22)/'Sarah at Lake Houston - CRES'!$P$16</f>
        <v>-2.5659399999999999</v>
      </c>
      <c r="E22" s="287">
        <f>SUMIFS('Sarah at Lake Houston - Input'!F:F,'Sarah at Lake Houston - Input'!$Q:$Q,'Sarah at Lake Houston - CRES'!$A22)/'Sarah at Lake Houston - CRES'!$P$16</f>
        <v>-3.3785500000000002</v>
      </c>
      <c r="F22" s="286">
        <f>SUMIFS('Sarah at Lake Houston - Input'!G:G,'Sarah at Lake Houston - Input'!$Q:$Q,'Sarah at Lake Houston - CRES'!$A22)/'Sarah at Lake Houston - CRES'!$P$16</f>
        <v>-4.3348199999999997</v>
      </c>
      <c r="G22" s="287">
        <f>SUMIFS('Sarah at Lake Houston - Input'!H:H,'Sarah at Lake Houston - Input'!$Q:$Q,'Sarah at Lake Houston - CRES'!$A22)/'Sarah at Lake Houston - CRES'!$P$16</f>
        <v>-3.1046</v>
      </c>
      <c r="H22" s="286">
        <f>SUMIFS('Sarah at Lake Houston - Input'!I:I,'Sarah at Lake Houston - Input'!$Q:$Q,'Sarah at Lake Houston - CRES'!$A22)/'Sarah at Lake Houston - CRES'!$P$16</f>
        <v>-3.3336700000000001</v>
      </c>
      <c r="I22" s="287">
        <f>SUMIFS('Sarah at Lake Houston - Input'!J:J,'Sarah at Lake Houston - Input'!$Q:$Q,'Sarah at Lake Houston - CRES'!$A22)/'Sarah at Lake Houston - CRES'!$P$16</f>
        <v>-3.2795299999999998</v>
      </c>
      <c r="J22" s="286">
        <f>SUMIFS('Sarah at Lake Houston - Input'!K:K,'Sarah at Lake Houston - Input'!$Q:$Q,'Sarah at Lake Houston - CRES'!$A22)/'Sarah at Lake Houston - CRES'!$P$16</f>
        <v>-3.4955400000000001</v>
      </c>
      <c r="K22" s="287">
        <f>SUMIFS('Sarah at Lake Houston - Input'!L:L,'Sarah at Lake Houston - Input'!$Q:$Q,'Sarah at Lake Houston - CRES'!$A22)/'Sarah at Lake Houston - CRES'!$P$16</f>
        <v>-4.9292499999999997</v>
      </c>
      <c r="L22" s="286">
        <f>SUMIFS('Sarah at Lake Houston - Input'!M:M,'Sarah at Lake Houston - Input'!$Q:$Q,'Sarah at Lake Houston - CRES'!$A22)/'Sarah at Lake Houston - CRES'!$P$16</f>
        <v>-4.3984899999999998</v>
      </c>
      <c r="M22" s="287">
        <f>SUMIFS('Sarah at Lake Houston - Input'!N:N,'Sarah at Lake Houston - Input'!$Q:$Q,'Sarah at Lake Houston - CRES'!$A22)/'Sarah at Lake Houston - CRES'!$P$16</f>
        <v>-2.6660900000000001</v>
      </c>
      <c r="N22" s="271">
        <f t="shared" si="5"/>
        <v>-41.614449999999998</v>
      </c>
    </row>
    <row r="23" spans="1:14">
      <c r="A23" s="296" t="s">
        <v>82</v>
      </c>
      <c r="B23" s="286">
        <f>SUMIFS('Sarah at Lake Houston - Input'!C:C,'Sarah at Lake Houston - Input'!$Q:$Q,'Sarah at Lake Houston - CRES'!$A23)/'Sarah at Lake Houston - CRES'!$P$16</f>
        <v>-1.55294</v>
      </c>
      <c r="C23" s="287">
        <f>SUMIFS('Sarah at Lake Houston - Input'!D:D,'Sarah at Lake Houston - Input'!$Q:$Q,'Sarah at Lake Houston - CRES'!$A23)/'Sarah at Lake Houston - CRES'!$P$16</f>
        <v>-1.53864</v>
      </c>
      <c r="D23" s="286">
        <f>SUMIFS('Sarah at Lake Houston - Input'!E:E,'Sarah at Lake Houston - Input'!$Q:$Q,'Sarah at Lake Houston - CRES'!$A23)/'Sarah at Lake Houston - CRES'!$P$16</f>
        <v>-1.8375899999999998</v>
      </c>
      <c r="E23" s="287">
        <f>SUMIFS('Sarah at Lake Houston - Input'!F:F,'Sarah at Lake Houston - Input'!$Q:$Q,'Sarah at Lake Houston - CRES'!$A23)/'Sarah at Lake Houston - CRES'!$P$16</f>
        <v>-1.4920100000000001</v>
      </c>
      <c r="F23" s="286">
        <f>SUMIFS('Sarah at Lake Houston - Input'!G:G,'Sarah at Lake Houston - Input'!$Q:$Q,'Sarah at Lake Houston - CRES'!$A23)/'Sarah at Lake Houston - CRES'!$P$16</f>
        <v>-1.7265200000000001</v>
      </c>
      <c r="G23" s="287">
        <f>SUMIFS('Sarah at Lake Houston - Input'!H:H,'Sarah at Lake Houston - Input'!$Q:$Q,'Sarah at Lake Houston - CRES'!$A23)/'Sarah at Lake Houston - CRES'!$P$16</f>
        <v>-1.6284000000000001</v>
      </c>
      <c r="H23" s="286">
        <f>SUMIFS('Sarah at Lake Houston - Input'!I:I,'Sarah at Lake Houston - Input'!$Q:$Q,'Sarah at Lake Houston - CRES'!$A23)/'Sarah at Lake Houston - CRES'!$P$16</f>
        <v>-1.5314100000000002</v>
      </c>
      <c r="I23" s="287">
        <f>SUMIFS('Sarah at Lake Houston - Input'!J:J,'Sarah at Lake Houston - Input'!$Q:$Q,'Sarah at Lake Houston - CRES'!$A23)/'Sarah at Lake Houston - CRES'!$P$16</f>
        <v>-1.3508900000000001</v>
      </c>
      <c r="J23" s="286">
        <f>SUMIFS('Sarah at Lake Houston - Input'!K:K,'Sarah at Lake Houston - Input'!$Q:$Q,'Sarah at Lake Houston - CRES'!$A23)/'Sarah at Lake Houston - CRES'!$P$16</f>
        <v>-4.0743200000000002</v>
      </c>
      <c r="K23" s="287">
        <f>SUMIFS('Sarah at Lake Houston - Input'!L:L,'Sarah at Lake Houston - Input'!$Q:$Q,'Sarah at Lake Houston - CRES'!$A23)/'Sarah at Lake Houston - CRES'!$P$16</f>
        <v>-1.6678899999999999</v>
      </c>
      <c r="L23" s="286">
        <f>SUMIFS('Sarah at Lake Houston - Input'!M:M,'Sarah at Lake Houston - Input'!$Q:$Q,'Sarah at Lake Houston - CRES'!$A23)/'Sarah at Lake Houston - CRES'!$P$16</f>
        <v>-0.94269999999999987</v>
      </c>
      <c r="M23" s="287">
        <f>SUMIFS('Sarah at Lake Houston - Input'!N:N,'Sarah at Lake Houston - Input'!$Q:$Q,'Sarah at Lake Houston - CRES'!$A23)/'Sarah at Lake Houston - CRES'!$P$16</f>
        <v>-2.5166200000000001</v>
      </c>
      <c r="N23" s="271">
        <f t="shared" si="5"/>
        <v>-21.859929999999999</v>
      </c>
    </row>
    <row r="24" spans="1:14">
      <c r="A24" s="296" t="s">
        <v>52</v>
      </c>
      <c r="B24" s="286">
        <f>SUMIFS('Sarah at Lake Houston - Input'!C:C,'Sarah at Lake Houston - Input'!$Q:$Q,'Sarah at Lake Houston - CRES'!$A24)/'Sarah at Lake Houston - CRES'!$P$16</f>
        <v>-3.3889299999999998</v>
      </c>
      <c r="C24" s="287">
        <f>SUMIFS('Sarah at Lake Houston - Input'!D:D,'Sarah at Lake Houston - Input'!$Q:$Q,'Sarah at Lake Houston - CRES'!$A24)/'Sarah at Lake Houston - CRES'!$P$16</f>
        <v>-3.3889299999999998</v>
      </c>
      <c r="D24" s="286">
        <f>SUMIFS('Sarah at Lake Houston - Input'!E:E,'Sarah at Lake Houston - Input'!$Q:$Q,'Sarah at Lake Houston - CRES'!$A24)/'Sarah at Lake Houston - CRES'!$P$16</f>
        <v>-3.6600300000000003</v>
      </c>
      <c r="E24" s="287">
        <f>SUMIFS('Sarah at Lake Houston - Input'!F:F,'Sarah at Lake Houston - Input'!$Q:$Q,'Sarah at Lake Houston - CRES'!$A24)/'Sarah at Lake Houston - CRES'!$P$16</f>
        <v>-3.5244800000000001</v>
      </c>
      <c r="F24" s="286">
        <f>SUMIFS('Sarah at Lake Houston - Input'!G:G,'Sarah at Lake Houston - Input'!$Q:$Q,'Sarah at Lake Houston - CRES'!$A24)/'Sarah at Lake Houston - CRES'!$P$16</f>
        <v>-3.5244800000000001</v>
      </c>
      <c r="G24" s="287">
        <f>SUMIFS('Sarah at Lake Houston - Input'!H:H,'Sarah at Lake Houston - Input'!$Q:$Q,'Sarah at Lake Houston - CRES'!$A24)/'Sarah at Lake Houston - CRES'!$P$16</f>
        <v>-3.5244800000000001</v>
      </c>
      <c r="H24" s="286">
        <f>SUMIFS('Sarah at Lake Houston - Input'!I:I,'Sarah at Lake Houston - Input'!$Q:$Q,'Sarah at Lake Houston - CRES'!$A24)/'Sarah at Lake Houston - CRES'!$P$16</f>
        <v>-3.5244800000000001</v>
      </c>
      <c r="I24" s="287">
        <f>SUMIFS('Sarah at Lake Houston - Input'!J:J,'Sarah at Lake Houston - Input'!$Q:$Q,'Sarah at Lake Houston - CRES'!$A24)/'Sarah at Lake Houston - CRES'!$P$16</f>
        <v>-3.5244800000000001</v>
      </c>
      <c r="J24" s="286">
        <f>SUMIFS('Sarah at Lake Houston - Input'!K:K,'Sarah at Lake Houston - Input'!$Q:$Q,'Sarah at Lake Houston - CRES'!$A24)/'Sarah at Lake Houston - CRES'!$P$16</f>
        <v>-3.5244800000000001</v>
      </c>
      <c r="K24" s="287">
        <f>SUMIFS('Sarah at Lake Houston - Input'!L:L,'Sarah at Lake Houston - Input'!$Q:$Q,'Sarah at Lake Houston - CRES'!$A24)/'Sarah at Lake Houston - CRES'!$P$16</f>
        <v>-3.5244800000000001</v>
      </c>
      <c r="L24" s="286">
        <f>SUMIFS('Sarah at Lake Houston - Input'!M:M,'Sarah at Lake Houston - Input'!$Q:$Q,'Sarah at Lake Houston - CRES'!$A24)/'Sarah at Lake Houston - CRES'!$P$16</f>
        <v>-2.0950000000000002</v>
      </c>
      <c r="M24" s="287">
        <f>SUMIFS('Sarah at Lake Houston - Input'!N:N,'Sarah at Lake Houston - Input'!$Q:$Q,'Sarah at Lake Houston - CRES'!$A24)/'Sarah at Lake Houston - CRES'!$P$16</f>
        <v>-2.95</v>
      </c>
      <c r="N24" s="271">
        <f t="shared" si="5"/>
        <v>-40.154250000000005</v>
      </c>
    </row>
    <row r="25" spans="1:14">
      <c r="A25" s="296" t="s">
        <v>57</v>
      </c>
      <c r="B25" s="286">
        <f>SUMIFS('Sarah at Lake Houston - Input'!C:C,'Sarah at Lake Houston - Input'!$Q:$Q,'Sarah at Lake Houston - CRES'!$A25)/'Sarah at Lake Houston - CRES'!$P$16</f>
        <v>-0.59542000000000006</v>
      </c>
      <c r="C25" s="287">
        <f>SUMIFS('Sarah at Lake Houston - Input'!D:D,'Sarah at Lake Houston - Input'!$Q:$Q,'Sarah at Lake Houston - CRES'!$A25)/'Sarah at Lake Houston - CRES'!$P$16</f>
        <v>-0.60408000000000006</v>
      </c>
      <c r="D25" s="286">
        <f>SUMIFS('Sarah at Lake Houston - Input'!E:E,'Sarah at Lake Houston - Input'!$Q:$Q,'Sarah at Lake Houston - CRES'!$A25)/'Sarah at Lake Houston - CRES'!$P$16</f>
        <v>-0.60408000000000006</v>
      </c>
      <c r="E25" s="287">
        <f>SUMIFS('Sarah at Lake Houston - Input'!F:F,'Sarah at Lake Houston - Input'!$Q:$Q,'Sarah at Lake Houston - CRES'!$A25)/'Sarah at Lake Houston - CRES'!$P$16</f>
        <v>-5.6147499999999999</v>
      </c>
      <c r="F25" s="286">
        <f>SUMIFS('Sarah at Lake Houston - Input'!G:G,'Sarah at Lake Houston - Input'!$Q:$Q,'Sarah at Lake Houston - CRES'!$A25)/'Sarah at Lake Houston - CRES'!$P$16</f>
        <v>-0.60408000000000006</v>
      </c>
      <c r="G25" s="287">
        <f>SUMIFS('Sarah at Lake Houston - Input'!H:H,'Sarah at Lake Houston - Input'!$Q:$Q,'Sarah at Lake Houston - CRES'!$A25)/'Sarah at Lake Houston - CRES'!$P$16</f>
        <v>-0.20366000000000001</v>
      </c>
      <c r="H25" s="286">
        <f>SUMIFS('Sarah at Lake Houston - Input'!I:I,'Sarah at Lake Houston - Input'!$Q:$Q,'Sarah at Lake Houston - CRES'!$A25)/'Sarah at Lake Houston - CRES'!$P$16</f>
        <v>-0.12866</v>
      </c>
      <c r="I25" s="287">
        <f>SUMIFS('Sarah at Lake Houston - Input'!J:J,'Sarah at Lake Houston - Input'!$Q:$Q,'Sarah at Lake Houston - CRES'!$A25)/'Sarah at Lake Houston - CRES'!$P$16</f>
        <v>-0.20082</v>
      </c>
      <c r="J25" s="286">
        <f>SUMIFS('Sarah at Lake Houston - Input'!K:K,'Sarah at Lake Houston - Input'!$Q:$Q,'Sarah at Lake Houston - CRES'!$A25)/'Sarah at Lake Houston - CRES'!$P$16</f>
        <v>-0.20082</v>
      </c>
      <c r="K25" s="287">
        <f>SUMIFS('Sarah at Lake Houston - Input'!L:L,'Sarah at Lake Houston - Input'!$Q:$Q,'Sarah at Lake Houston - CRES'!$A25)/'Sarah at Lake Houston - CRES'!$P$16</f>
        <v>-0.20083999999999999</v>
      </c>
      <c r="L25" s="286">
        <f>SUMIFS('Sarah at Lake Houston - Input'!M:M,'Sarah at Lake Houston - Input'!$Q:$Q,'Sarah at Lake Houston - CRES'!$A25)/'Sarah at Lake Houston - CRES'!$P$16</f>
        <v>-0.20082</v>
      </c>
      <c r="M25" s="287">
        <f>SUMIFS('Sarah at Lake Houston - Input'!N:N,'Sarah at Lake Houston - Input'!$Q:$Q,'Sarah at Lake Houston - CRES'!$A25)/'Sarah at Lake Houston - CRES'!$P$16</f>
        <v>-0.20082</v>
      </c>
      <c r="N25" s="271">
        <f t="shared" si="5"/>
        <v>-9.3588500000000003</v>
      </c>
    </row>
    <row r="26" spans="1:14">
      <c r="A26" s="296" t="s">
        <v>55</v>
      </c>
      <c r="B26" s="286">
        <f>SUMIFS('Sarah at Lake Houston - Input'!C:C,'Sarah at Lake Houston - Input'!$Q:$Q,'Sarah at Lake Houston - CRES'!$A26)/'Sarah at Lake Houston - CRES'!$P$16</f>
        <v>-16.562570000000001</v>
      </c>
      <c r="C26" s="287">
        <f>SUMIFS('Sarah at Lake Houston - Input'!D:D,'Sarah at Lake Houston - Input'!$Q:$Q,'Sarah at Lake Houston - CRES'!$A26)/'Sarah at Lake Houston - CRES'!$P$16</f>
        <v>-14.761100000000001</v>
      </c>
      <c r="D26" s="286">
        <f>SUMIFS('Sarah at Lake Houston - Input'!E:E,'Sarah at Lake Houston - Input'!$Q:$Q,'Sarah at Lake Houston - CRES'!$A26)/'Sarah at Lake Houston - CRES'!$P$16</f>
        <v>-15.8277</v>
      </c>
      <c r="E26" s="287">
        <f>SUMIFS('Sarah at Lake Houston - Input'!F:F,'Sarah at Lake Houston - Input'!$Q:$Q,'Sarah at Lake Houston - CRES'!$A26)/'Sarah at Lake Houston - CRES'!$P$16</f>
        <v>-13.872589999999999</v>
      </c>
      <c r="F26" s="286">
        <f>SUMIFS('Sarah at Lake Houston - Input'!G:G,'Sarah at Lake Houston - Input'!$Q:$Q,'Sarah at Lake Houston - CRES'!$A26)/'Sarah at Lake Houston - CRES'!$P$16</f>
        <v>-11.063980000000001</v>
      </c>
      <c r="G26" s="287">
        <f>SUMIFS('Sarah at Lake Houston - Input'!H:H,'Sarah at Lake Houston - Input'!$Q:$Q,'Sarah at Lake Houston - CRES'!$A26)/'Sarah at Lake Houston - CRES'!$P$16</f>
        <v>-14.737440000000001</v>
      </c>
      <c r="H26" s="286">
        <f>SUMIFS('Sarah at Lake Houston - Input'!I:I,'Sarah at Lake Houston - Input'!$Q:$Q,'Sarah at Lake Houston - CRES'!$A26)/'Sarah at Lake Houston - CRES'!$P$16</f>
        <v>-11.646690000000003</v>
      </c>
      <c r="I26" s="287">
        <f>SUMIFS('Sarah at Lake Houston - Input'!J:J,'Sarah at Lake Houston - Input'!$Q:$Q,'Sarah at Lake Houston - CRES'!$A26)/'Sarah at Lake Houston - CRES'!$P$16</f>
        <v>-13.838190000000001</v>
      </c>
      <c r="J26" s="286">
        <f>SUMIFS('Sarah at Lake Houston - Input'!K:K,'Sarah at Lake Houston - Input'!$Q:$Q,'Sarah at Lake Houston - CRES'!$A26)/'Sarah at Lake Houston - CRES'!$P$16</f>
        <v>-14.248289999999999</v>
      </c>
      <c r="K26" s="287">
        <f>SUMIFS('Sarah at Lake Houston - Input'!L:L,'Sarah at Lake Houston - Input'!$Q:$Q,'Sarah at Lake Houston - CRES'!$A26)/'Sarah at Lake Houston - CRES'!$P$16</f>
        <v>-14.02858</v>
      </c>
      <c r="L26" s="286">
        <f>SUMIFS('Sarah at Lake Houston - Input'!M:M,'Sarah at Lake Houston - Input'!$Q:$Q,'Sarah at Lake Houston - CRES'!$A26)/'Sarah at Lake Houston - CRES'!$P$16</f>
        <v>-16.171720000000001</v>
      </c>
      <c r="M26" s="287">
        <f>SUMIFS('Sarah at Lake Houston - Input'!N:N,'Sarah at Lake Houston - Input'!$Q:$Q,'Sarah at Lake Houston - CRES'!$A26)/'Sarah at Lake Houston - CRES'!$P$16</f>
        <v>-17.779669999999999</v>
      </c>
      <c r="N26" s="271">
        <f t="shared" si="5"/>
        <v>-174.53852000000001</v>
      </c>
    </row>
    <row r="27" spans="1:14">
      <c r="A27" s="296" t="s">
        <v>54</v>
      </c>
      <c r="B27" s="286">
        <f>SUMIFS('Sarah at Lake Houston - Input'!C:C,'Sarah at Lake Houston - Input'!$Q:$Q,'Sarah at Lake Houston - CRES'!$A27)/'Sarah at Lake Houston - CRES'!$P$16</f>
        <v>-14.856789999999998</v>
      </c>
      <c r="C27" s="287">
        <f>SUMIFS('Sarah at Lake Houston - Input'!D:D,'Sarah at Lake Houston - Input'!$Q:$Q,'Sarah at Lake Houston - CRES'!$A27)/'Sarah at Lake Houston - CRES'!$P$16</f>
        <v>-13.08751</v>
      </c>
      <c r="D27" s="286">
        <f>SUMIFS('Sarah at Lake Houston - Input'!E:E,'Sarah at Lake Houston - Input'!$Q:$Q,'Sarah at Lake Houston - CRES'!$A27)/'Sarah at Lake Houston - CRES'!$P$16</f>
        <v>-13.99325</v>
      </c>
      <c r="E27" s="287">
        <f>SUMIFS('Sarah at Lake Houston - Input'!F:F,'Sarah at Lake Houston - Input'!$Q:$Q,'Sarah at Lake Houston - CRES'!$A27)/'Sarah at Lake Houston - CRES'!$P$16</f>
        <v>-4.7652900000000002</v>
      </c>
      <c r="F27" s="286">
        <f>SUMIFS('Sarah at Lake Houston - Input'!G:G,'Sarah at Lake Houston - Input'!$Q:$Q,'Sarah at Lake Houston - CRES'!$A27)/'Sarah at Lake Houston - CRES'!$P$16</f>
        <v>-7.3949399999999992</v>
      </c>
      <c r="G27" s="287">
        <f>SUMIFS('Sarah at Lake Houston - Input'!H:H,'Sarah at Lake Houston - Input'!$Q:$Q,'Sarah at Lake Houston - CRES'!$A27)/'Sarah at Lake Houston - CRES'!$P$16</f>
        <v>-21.06954</v>
      </c>
      <c r="H27" s="286">
        <f>SUMIFS('Sarah at Lake Houston - Input'!I:I,'Sarah at Lake Houston - Input'!$Q:$Q,'Sarah at Lake Houston - CRES'!$A27)/'Sarah at Lake Houston - CRES'!$P$16</f>
        <v>-6.7360699999999998</v>
      </c>
      <c r="I27" s="287">
        <f>SUMIFS('Sarah at Lake Houston - Input'!J:J,'Sarah at Lake Houston - Input'!$Q:$Q,'Sarah at Lake Houston - CRES'!$A27)/'Sarah at Lake Houston - CRES'!$P$16</f>
        <v>-10.33014</v>
      </c>
      <c r="J27" s="286">
        <f>SUMIFS('Sarah at Lake Houston - Input'!K:K,'Sarah at Lake Houston - Input'!$Q:$Q,'Sarah at Lake Houston - CRES'!$A27)/'Sarah at Lake Houston - CRES'!$P$16</f>
        <v>-12.946759999999998</v>
      </c>
      <c r="K27" s="287">
        <f>SUMIFS('Sarah at Lake Houston - Input'!L:L,'Sarah at Lake Houston - Input'!$Q:$Q,'Sarah at Lake Houston - CRES'!$A27)/'Sarah at Lake Houston - CRES'!$P$16</f>
        <v>-8.7964099999999998</v>
      </c>
      <c r="L27" s="286">
        <f>SUMIFS('Sarah at Lake Houston - Input'!M:M,'Sarah at Lake Houston - Input'!$Q:$Q,'Sarah at Lake Houston - CRES'!$A27)/'Sarah at Lake Houston - CRES'!$P$16</f>
        <v>-11.037780000000001</v>
      </c>
      <c r="M27" s="287">
        <f>SUMIFS('Sarah at Lake Houston - Input'!N:N,'Sarah at Lake Houston - Input'!$Q:$Q,'Sarah at Lake Houston - CRES'!$A27)/'Sarah at Lake Houston - CRES'!$P$16</f>
        <v>-11.792779999999999</v>
      </c>
      <c r="N27" s="271">
        <f t="shared" si="5"/>
        <v>-136.80725999999999</v>
      </c>
    </row>
    <row r="28" spans="1:14">
      <c r="A28" s="296" t="s">
        <v>59</v>
      </c>
      <c r="B28" s="286">
        <f>SUMIFS('Sarah at Lake Houston - Input'!C:C,'Sarah at Lake Houston - Input'!$Q:$Q,'Sarah at Lake Houston - CRES'!$A28)/'Sarah at Lake Houston - CRES'!$P$16</f>
        <v>-29.639139999999994</v>
      </c>
      <c r="C28" s="287">
        <f>SUMIFS('Sarah at Lake Houston - Input'!D:D,'Sarah at Lake Houston - Input'!$Q:$Q,'Sarah at Lake Houston - CRES'!$A28)/'Sarah at Lake Houston - CRES'!$P$16</f>
        <v>-28.117309999999996</v>
      </c>
      <c r="D28" s="286">
        <f>SUMIFS('Sarah at Lake Houston - Input'!E:E,'Sarah at Lake Houston - Input'!$Q:$Q,'Sarah at Lake Houston - CRES'!$A28)/'Sarah at Lake Houston - CRES'!$P$16</f>
        <v>-30.558</v>
      </c>
      <c r="E28" s="287">
        <f>SUMIFS('Sarah at Lake Houston - Input'!F:F,'Sarah at Lake Houston - Input'!$Q:$Q,'Sarah at Lake Houston - CRES'!$A28)/'Sarah at Lake Houston - CRES'!$P$16</f>
        <v>-33.716080000000005</v>
      </c>
      <c r="F28" s="286">
        <f>SUMIFS('Sarah at Lake Houston - Input'!G:G,'Sarah at Lake Houston - Input'!$Q:$Q,'Sarah at Lake Houston - CRES'!$A28)/'Sarah at Lake Houston - CRES'!$P$16</f>
        <v>-29.535739999999997</v>
      </c>
      <c r="G28" s="287">
        <f>SUMIFS('Sarah at Lake Houston - Input'!H:H,'Sarah at Lake Houston - Input'!$Q:$Q,'Sarah at Lake Houston - CRES'!$A28)/'Sarah at Lake Houston - CRES'!$P$16</f>
        <v>-25.845530000000007</v>
      </c>
      <c r="H28" s="286">
        <f>SUMIFS('Sarah at Lake Houston - Input'!I:I,'Sarah at Lake Houston - Input'!$Q:$Q,'Sarah at Lake Houston - CRES'!$A28)/'Sarah at Lake Houston - CRES'!$P$16</f>
        <v>-27.122499999999995</v>
      </c>
      <c r="I28" s="287">
        <f>SUMIFS('Sarah at Lake Houston - Input'!J:J,'Sarah at Lake Houston - Input'!$Q:$Q,'Sarah at Lake Houston - CRES'!$A28)/'Sarah at Lake Houston - CRES'!$P$16</f>
        <v>-24.965799999999998</v>
      </c>
      <c r="J28" s="286">
        <f>SUMIFS('Sarah at Lake Houston - Input'!K:K,'Sarah at Lake Houston - Input'!$Q:$Q,'Sarah at Lake Houston - CRES'!$A28)/'Sarah at Lake Houston - CRES'!$P$16</f>
        <v>-22.603940000000001</v>
      </c>
      <c r="K28" s="287">
        <f>SUMIFS('Sarah at Lake Houston - Input'!L:L,'Sarah at Lake Houston - Input'!$Q:$Q,'Sarah at Lake Houston - CRES'!$A28)/'Sarah at Lake Houston - CRES'!$P$16</f>
        <v>-26.858160000000005</v>
      </c>
      <c r="L28" s="286">
        <f>SUMIFS('Sarah at Lake Houston - Input'!M:M,'Sarah at Lake Houston - Input'!$Q:$Q,'Sarah at Lake Houston - CRES'!$A28)/'Sarah at Lake Houston - CRES'!$P$16</f>
        <v>-28.04205</v>
      </c>
      <c r="M28" s="287">
        <f>SUMIFS('Sarah at Lake Houston - Input'!N:N,'Sarah at Lake Houston - Input'!$Q:$Q,'Sarah at Lake Houston - CRES'!$A28)/'Sarah at Lake Houston - CRES'!$P$16</f>
        <v>-28.307529999999996</v>
      </c>
      <c r="N28" s="271">
        <f t="shared" si="5"/>
        <v>-335.31178</v>
      </c>
    </row>
    <row r="29" spans="1:14">
      <c r="A29" s="296" t="s">
        <v>61</v>
      </c>
      <c r="B29" s="286">
        <f>SUMIFS('Sarah at Lake Houston - Input'!C:C,'Sarah at Lake Houston - Input'!$Q:$Q,'Sarah at Lake Houston - CRES'!$A29)/'Sarah at Lake Houston - CRES'!$P$16</f>
        <v>-6.0032800000000002</v>
      </c>
      <c r="C29" s="287">
        <f>SUMIFS('Sarah at Lake Houston - Input'!D:D,'Sarah at Lake Houston - Input'!$Q:$Q,'Sarah at Lake Houston - CRES'!$A29)/'Sarah at Lake Houston - CRES'!$P$16</f>
        <v>-5.4801700000000002</v>
      </c>
      <c r="D29" s="286">
        <f>SUMIFS('Sarah at Lake Houston - Input'!E:E,'Sarah at Lake Houston - Input'!$Q:$Q,'Sarah at Lake Houston - CRES'!$A29)/'Sarah at Lake Houston - CRES'!$P$16</f>
        <v>-6.01417</v>
      </c>
      <c r="E29" s="287">
        <f>SUMIFS('Sarah at Lake Houston - Input'!F:F,'Sarah at Lake Houston - Input'!$Q:$Q,'Sarah at Lake Houston - CRES'!$A29)/'Sarah at Lake Houston - CRES'!$P$16</f>
        <v>-5.4398999999999997</v>
      </c>
      <c r="F29" s="286">
        <f>SUMIFS('Sarah at Lake Houston - Input'!G:G,'Sarah at Lake Houston - Input'!$Q:$Q,'Sarah at Lake Houston - CRES'!$A29)/'Sarah at Lake Houston - CRES'!$P$16</f>
        <v>-6.537469999999999</v>
      </c>
      <c r="G29" s="287">
        <f>SUMIFS('Sarah at Lake Houston - Input'!H:H,'Sarah at Lake Houston - Input'!$Q:$Q,'Sarah at Lake Houston - CRES'!$A29)/'Sarah at Lake Houston - CRES'!$P$16</f>
        <v>-6.8179300000000005</v>
      </c>
      <c r="H29" s="286">
        <f>SUMIFS('Sarah at Lake Houston - Input'!I:I,'Sarah at Lake Houston - Input'!$Q:$Q,'Sarah at Lake Houston - CRES'!$A29)/'Sarah at Lake Houston - CRES'!$P$16</f>
        <v>-5.40055</v>
      </c>
      <c r="I29" s="287">
        <f>SUMIFS('Sarah at Lake Houston - Input'!J:J,'Sarah at Lake Houston - Input'!$Q:$Q,'Sarah at Lake Houston - CRES'!$A29)/'Sarah at Lake Houston - CRES'!$P$16</f>
        <v>-6.6553800000000001</v>
      </c>
      <c r="J29" s="286">
        <f>SUMIFS('Sarah at Lake Houston - Input'!K:K,'Sarah at Lake Houston - Input'!$Q:$Q,'Sarah at Lake Houston - CRES'!$A29)/'Sarah at Lake Houston - CRES'!$P$16</f>
        <v>-5.5127700000000006</v>
      </c>
      <c r="K29" s="287">
        <f>SUMIFS('Sarah at Lake Houston - Input'!L:L,'Sarah at Lake Houston - Input'!$Q:$Q,'Sarah at Lake Houston - CRES'!$A29)/'Sarah at Lake Houston - CRES'!$P$16</f>
        <v>-5.7491199999999996</v>
      </c>
      <c r="L29" s="286">
        <f>SUMIFS('Sarah at Lake Houston - Input'!M:M,'Sarah at Lake Houston - Input'!$Q:$Q,'Sarah at Lake Houston - CRES'!$A29)/'Sarah at Lake Houston - CRES'!$P$16</f>
        <v>-7.4770000000000003</v>
      </c>
      <c r="M29" s="287">
        <f>SUMIFS('Sarah at Lake Houston - Input'!N:N,'Sarah at Lake Houston - Input'!$Q:$Q,'Sarah at Lake Houston - CRES'!$A29)/'Sarah at Lake Houston - CRES'!$P$16</f>
        <v>-5.8005500000000003</v>
      </c>
      <c r="N29" s="271">
        <f t="shared" si="5"/>
        <v>-72.888289999999998</v>
      </c>
    </row>
    <row r="30" spans="1:14">
      <c r="A30" s="296" t="s">
        <v>83</v>
      </c>
      <c r="B30" s="286">
        <f>SUMIFS('Sarah at Lake Houston - Input'!C:C,'Sarah at Lake Houston - Input'!$Q:$Q,'Sarah at Lake Houston - CRES'!$A30)/'Sarah at Lake Houston - CRES'!$P$16</f>
        <v>0</v>
      </c>
      <c r="C30" s="287">
        <f>SUMIFS('Sarah at Lake Houston - Input'!D:D,'Sarah at Lake Houston - Input'!$Q:$Q,'Sarah at Lake Houston - CRES'!$A30)/'Sarah at Lake Houston - CRES'!$P$16</f>
        <v>0</v>
      </c>
      <c r="D30" s="286">
        <f>SUMIFS('Sarah at Lake Houston - Input'!E:E,'Sarah at Lake Houston - Input'!$Q:$Q,'Sarah at Lake Houston - CRES'!$A30)/'Sarah at Lake Houston - CRES'!$P$16</f>
        <v>0</v>
      </c>
      <c r="E30" s="287">
        <f>SUMIFS('Sarah at Lake Houston - Input'!F:F,'Sarah at Lake Houston - Input'!$Q:$Q,'Sarah at Lake Houston - CRES'!$A30)/'Sarah at Lake Houston - CRES'!$P$16</f>
        <v>0</v>
      </c>
      <c r="F30" s="286">
        <f>SUMIFS('Sarah at Lake Houston - Input'!G:G,'Sarah at Lake Houston - Input'!$Q:$Q,'Sarah at Lake Houston - CRES'!$A30)/'Sarah at Lake Houston - CRES'!$P$16</f>
        <v>0</v>
      </c>
      <c r="G30" s="287">
        <f>SUMIFS('Sarah at Lake Houston - Input'!H:H,'Sarah at Lake Houston - Input'!$Q:$Q,'Sarah at Lake Houston - CRES'!$A30)/'Sarah at Lake Houston - CRES'!$P$16</f>
        <v>0</v>
      </c>
      <c r="H30" s="286">
        <f>SUMIFS('Sarah at Lake Houston - Input'!I:I,'Sarah at Lake Houston - Input'!$Q:$Q,'Sarah at Lake Houston - CRES'!$A30)/'Sarah at Lake Houston - CRES'!$P$16</f>
        <v>0</v>
      </c>
      <c r="I30" s="287">
        <f>SUMIFS('Sarah at Lake Houston - Input'!J:J,'Sarah at Lake Houston - Input'!$Q:$Q,'Sarah at Lake Houston - CRES'!$A30)/'Sarah at Lake Houston - CRES'!$P$16</f>
        <v>0</v>
      </c>
      <c r="J30" s="286">
        <f>SUMIFS('Sarah at Lake Houston - Input'!K:K,'Sarah at Lake Houston - Input'!$Q:$Q,'Sarah at Lake Houston - CRES'!$A30)/'Sarah at Lake Houston - CRES'!$P$16</f>
        <v>0</v>
      </c>
      <c r="K30" s="287">
        <f>SUMIFS('Sarah at Lake Houston - Input'!L:L,'Sarah at Lake Houston - Input'!$Q:$Q,'Sarah at Lake Houston - CRES'!$A30)/'Sarah at Lake Houston - CRES'!$P$16</f>
        <v>0</v>
      </c>
      <c r="L30" s="286">
        <f>SUMIFS('Sarah at Lake Houston - Input'!M:M,'Sarah at Lake Houston - Input'!$Q:$Q,'Sarah at Lake Houston - CRES'!$A30)/'Sarah at Lake Houston - CRES'!$P$16</f>
        <v>0</v>
      </c>
      <c r="M30" s="287">
        <f>SUMIFS('Sarah at Lake Houston - Input'!N:N,'Sarah at Lake Houston - Input'!$Q:$Q,'Sarah at Lake Houston - CRES'!$A30)/'Sarah at Lake Houston - CRES'!$P$16</f>
        <v>0</v>
      </c>
      <c r="N30" s="271">
        <f t="shared" si="5"/>
        <v>0</v>
      </c>
    </row>
    <row r="31" spans="1:14" ht="15" thickBot="1">
      <c r="A31" s="3" t="s">
        <v>84</v>
      </c>
      <c r="B31" s="82">
        <f>SUMIFS('Sarah at Lake Houston - Input'!C:C,'Sarah at Lake Houston - Input'!$Q:$Q,'Sarah at Lake Houston - CRES'!$A31)/'Sarah at Lake Houston - CRES'!$P$16</f>
        <v>0</v>
      </c>
      <c r="C31" s="83">
        <f>SUMIFS('Sarah at Lake Houston - Input'!D:D,'Sarah at Lake Houston - Input'!$Q:$Q,'Sarah at Lake Houston - CRES'!$A31)/'Sarah at Lake Houston - CRES'!$P$16</f>
        <v>0</v>
      </c>
      <c r="D31" s="82">
        <f>SUMIFS('Sarah at Lake Houston - Input'!E:E,'Sarah at Lake Houston - Input'!$Q:$Q,'Sarah at Lake Houston - CRES'!$A31)/'Sarah at Lake Houston - CRES'!$P$16</f>
        <v>0</v>
      </c>
      <c r="E31" s="83">
        <f>SUMIFS('Sarah at Lake Houston - Input'!F:F,'Sarah at Lake Houston - Input'!$Q:$Q,'Sarah at Lake Houston - CRES'!$A31)/'Sarah at Lake Houston - CRES'!$P$16</f>
        <v>0</v>
      </c>
      <c r="F31" s="82">
        <f>SUMIFS('Sarah at Lake Houston - Input'!G:G,'Sarah at Lake Houston - Input'!$Q:$Q,'Sarah at Lake Houston - CRES'!$A31)/'Sarah at Lake Houston - CRES'!$P$16</f>
        <v>0</v>
      </c>
      <c r="G31" s="83">
        <f>SUMIFS('Sarah at Lake Houston - Input'!H:H,'Sarah at Lake Houston - Input'!$Q:$Q,'Sarah at Lake Houston - CRES'!$A31)/'Sarah at Lake Houston - CRES'!$P$16</f>
        <v>0</v>
      </c>
      <c r="H31" s="82">
        <f>SUMIFS('Sarah at Lake Houston - Input'!I:I,'Sarah at Lake Houston - Input'!$Q:$Q,'Sarah at Lake Houston - CRES'!$A31)/'Sarah at Lake Houston - CRES'!$P$16</f>
        <v>0</v>
      </c>
      <c r="I31" s="83">
        <f>SUMIFS('Sarah at Lake Houston - Input'!J:J,'Sarah at Lake Houston - Input'!$Q:$Q,'Sarah at Lake Houston - CRES'!$A31)/'Sarah at Lake Houston - CRES'!$P$16</f>
        <v>0</v>
      </c>
      <c r="J31" s="82">
        <f>SUMIFS('Sarah at Lake Houston - Input'!K:K,'Sarah at Lake Houston - Input'!$Q:$Q,'Sarah at Lake Houston - CRES'!$A31)/'Sarah at Lake Houston - CRES'!$P$16</f>
        <v>0</v>
      </c>
      <c r="K31" s="83">
        <f>SUMIFS('Sarah at Lake Houston - Input'!L:L,'Sarah at Lake Houston - Input'!$Q:$Q,'Sarah at Lake Houston - CRES'!$A31)/'Sarah at Lake Houston - CRES'!$P$16</f>
        <v>0</v>
      </c>
      <c r="L31" s="82">
        <f>SUMIFS('Sarah at Lake Houston - Input'!M:M,'Sarah at Lake Houston - Input'!$Q:$Q,'Sarah at Lake Houston - CRES'!$A31)/'Sarah at Lake Houston - CRES'!$P$16</f>
        <v>0</v>
      </c>
      <c r="M31" s="83">
        <f>SUMIFS('Sarah at Lake Houston - Input'!N:N,'Sarah at Lake Houston - Input'!$Q:$Q,'Sarah at Lake Houston - CRES'!$A31)/'Sarah at Lake Houston - CRES'!$P$16</f>
        <v>0</v>
      </c>
      <c r="N31" s="272">
        <f t="shared" si="5"/>
        <v>0</v>
      </c>
    </row>
    <row r="32" spans="1:14" ht="15.5" thickTop="1" thickBot="1">
      <c r="A32" s="84" t="s">
        <v>85</v>
      </c>
      <c r="B32" s="52">
        <f>SUM(B17:B31)</f>
        <v>-301.31581</v>
      </c>
      <c r="C32" s="53">
        <f t="shared" ref="C32:M32" si="6">SUM(C17:C31)</f>
        <v>-293.33657999999991</v>
      </c>
      <c r="D32" s="52">
        <f t="shared" si="6"/>
        <v>-303.35320000000002</v>
      </c>
      <c r="E32" s="53">
        <f t="shared" si="6"/>
        <v>-299.27735999999999</v>
      </c>
      <c r="F32" s="52">
        <f t="shared" si="6"/>
        <v>-283.82763</v>
      </c>
      <c r="G32" s="53">
        <f t="shared" si="6"/>
        <v>-245.14447999999999</v>
      </c>
      <c r="H32" s="52">
        <f t="shared" si="6"/>
        <v>-275.45455000000004</v>
      </c>
      <c r="I32" s="53">
        <f t="shared" si="6"/>
        <v>-291.21409999999997</v>
      </c>
      <c r="J32" s="52">
        <f t="shared" si="6"/>
        <v>-294.91322000000002</v>
      </c>
      <c r="K32" s="89">
        <f t="shared" si="6"/>
        <v>-309.69702999999998</v>
      </c>
      <c r="L32" s="52">
        <f t="shared" si="6"/>
        <v>-295.26611000000003</v>
      </c>
      <c r="M32" s="53">
        <f t="shared" si="6"/>
        <v>-322.56865999999997</v>
      </c>
      <c r="N32" s="85">
        <f t="shared" si="5"/>
        <v>-3515.3687299999997</v>
      </c>
    </row>
    <row r="34" spans="1:14" ht="15" thickBot="1">
      <c r="A34" s="55"/>
      <c r="B34" s="78" t="str">
        <f>B16</f>
        <v>Jul 2023</v>
      </c>
      <c r="C34" s="79" t="str">
        <f t="shared" ref="C34:M34" si="7">C16</f>
        <v>Aug 2023</v>
      </c>
      <c r="D34" s="78" t="str">
        <f t="shared" si="7"/>
        <v>Sep 2023</v>
      </c>
      <c r="E34" s="79" t="str">
        <f t="shared" si="7"/>
        <v>Oct 2023</v>
      </c>
      <c r="F34" s="78" t="str">
        <f t="shared" si="7"/>
        <v>Nov 2023</v>
      </c>
      <c r="G34" s="79" t="str">
        <f t="shared" si="7"/>
        <v>Dec 2023</v>
      </c>
      <c r="H34" s="78" t="str">
        <f t="shared" si="7"/>
        <v>Jan 2024</v>
      </c>
      <c r="I34" s="79" t="str">
        <f t="shared" si="7"/>
        <v>Feb 2024</v>
      </c>
      <c r="J34" s="78" t="str">
        <f t="shared" si="7"/>
        <v>Mar 2024</v>
      </c>
      <c r="K34" s="79" t="str">
        <f t="shared" si="7"/>
        <v>Apr 2024</v>
      </c>
      <c r="L34" s="86" t="str">
        <f t="shared" si="7"/>
        <v>May 2024</v>
      </c>
      <c r="M34" s="87" t="str">
        <f t="shared" si="7"/>
        <v>Jun 2024</v>
      </c>
      <c r="N34" s="80" t="s">
        <v>76</v>
      </c>
    </row>
    <row r="35" spans="1:14" ht="15.5" thickTop="1" thickBot="1">
      <c r="A35" s="84" t="s">
        <v>86</v>
      </c>
      <c r="B35" s="52">
        <f>SUM(B32,B14)</f>
        <v>258.60883999999993</v>
      </c>
      <c r="C35" s="53">
        <f t="shared" ref="C35:L35" si="8">SUM(C32,C14)</f>
        <v>256.77568000000008</v>
      </c>
      <c r="D35" s="52">
        <f t="shared" si="8"/>
        <v>272.20539000000019</v>
      </c>
      <c r="E35" s="53">
        <f t="shared" si="8"/>
        <v>270.07070000000004</v>
      </c>
      <c r="F35" s="52">
        <f t="shared" si="8"/>
        <v>297.04312000000016</v>
      </c>
      <c r="G35" s="53">
        <f t="shared" si="8"/>
        <v>321.80782000000005</v>
      </c>
      <c r="H35" s="52">
        <f t="shared" si="8"/>
        <v>299.25101000000006</v>
      </c>
      <c r="I35" s="53">
        <f t="shared" si="8"/>
        <v>288.79295000000019</v>
      </c>
      <c r="J35" s="52">
        <f t="shared" si="8"/>
        <v>279.36873000000003</v>
      </c>
      <c r="K35" s="53">
        <f t="shared" si="8"/>
        <v>285.25712000000004</v>
      </c>
      <c r="L35" s="52">
        <f t="shared" si="8"/>
        <v>288.80334000000005</v>
      </c>
      <c r="M35" s="53">
        <f>SUM(M32,M14)</f>
        <v>258.08599000000009</v>
      </c>
      <c r="N35" s="85">
        <f t="shared" ref="N35" si="9">SUM(N32,N14)</f>
        <v>3376.07069</v>
      </c>
    </row>
    <row r="36" spans="1:14" ht="15" thickTop="1">
      <c r="A36" s="55"/>
      <c r="B36" s="7" t="str">
        <f>IF((B35*$P$1)='Sarah at Lake Houston - Input'!C140,"","ERROR")</f>
        <v/>
      </c>
      <c r="C36" s="8" t="str">
        <f>IF((C35*$P$1)='Sarah at Lake Houston - Input'!D140,"","ERROR")</f>
        <v/>
      </c>
      <c r="D36" s="7" t="str">
        <f>IF((D35*$P$1)='Sarah at Lake Houston - Input'!E140,"","ERROR")</f>
        <v/>
      </c>
      <c r="E36" s="8" t="str">
        <f>IF((E35*$P$1)='Sarah at Lake Houston - Input'!F140,"","ERROR")</f>
        <v/>
      </c>
      <c r="F36" s="7" t="str">
        <f>IF((F35*$P$1)='Sarah at Lake Houston - Input'!G140,"","ERROR")</f>
        <v/>
      </c>
      <c r="G36" s="8" t="str">
        <f>IF((G35*$P$1)='Sarah at Lake Houston - Input'!H140,"","ERROR")</f>
        <v/>
      </c>
      <c r="H36" s="7" t="str">
        <f>IF((H35*$P$1)='Sarah at Lake Houston - Input'!I140,"","ERROR")</f>
        <v/>
      </c>
      <c r="I36" s="8" t="str">
        <f>IF((I35*$P$1)='Sarah at Lake Houston - Input'!J140,"","ERROR")</f>
        <v/>
      </c>
      <c r="J36" s="7" t="str">
        <f>IF((J35*$P$1)='Sarah at Lake Houston - Input'!K140,"","ERROR")</f>
        <v/>
      </c>
      <c r="K36" s="8" t="str">
        <f>IF((K35*$P$1)='Sarah at Lake Houston - Input'!L140,"","ERROR")</f>
        <v/>
      </c>
      <c r="L36" s="115" t="str">
        <f>IF((L35*$P$1)='Sarah at Lake Houston - Input'!M140,"","ERROR")</f>
        <v/>
      </c>
      <c r="M36" s="116" t="str">
        <f>IF((M35*$P$1)='Sarah at Lake Houston - Input'!N140,"","ERROR")</f>
        <v/>
      </c>
      <c r="N36" s="9"/>
    </row>
    <row r="37" spans="1:14" ht="15" thickBot="1">
      <c r="A37" s="55"/>
      <c r="B37" s="78" t="str">
        <f>B34</f>
        <v>Jul 2023</v>
      </c>
      <c r="C37" s="79" t="str">
        <f t="shared" ref="C37:M37" si="10">C34</f>
        <v>Aug 2023</v>
      </c>
      <c r="D37" s="78" t="str">
        <f t="shared" si="10"/>
        <v>Sep 2023</v>
      </c>
      <c r="E37" s="79" t="str">
        <f t="shared" si="10"/>
        <v>Oct 2023</v>
      </c>
      <c r="F37" s="78" t="str">
        <f t="shared" si="10"/>
        <v>Nov 2023</v>
      </c>
      <c r="G37" s="79" t="str">
        <f t="shared" si="10"/>
        <v>Dec 2023</v>
      </c>
      <c r="H37" s="78" t="str">
        <f t="shared" si="10"/>
        <v>Jan 2024</v>
      </c>
      <c r="I37" s="79" t="str">
        <f t="shared" si="10"/>
        <v>Feb 2024</v>
      </c>
      <c r="J37" s="78" t="str">
        <f t="shared" si="10"/>
        <v>Mar 2024</v>
      </c>
      <c r="K37" s="79" t="str">
        <f t="shared" si="10"/>
        <v>Apr 2024</v>
      </c>
      <c r="L37" s="86" t="str">
        <f t="shared" si="10"/>
        <v>May 2024</v>
      </c>
      <c r="M37" s="87" t="str">
        <f t="shared" si="10"/>
        <v>Jun 2024</v>
      </c>
      <c r="N37" s="80" t="s">
        <v>76</v>
      </c>
    </row>
    <row r="38" spans="1:14">
      <c r="A38" s="296" t="s">
        <v>71</v>
      </c>
      <c r="B38" s="286">
        <f>SUMIFS('Sarah at Lake Houston - Input'!C:C,'Sarah at Lake Houston - Input'!$Q:$Q,'Sarah at Lake Houston - CRES'!$A38)/'Sarah at Lake Houston - CRES'!$P$16</f>
        <v>10.71289</v>
      </c>
      <c r="C38" s="287">
        <f>SUMIFS('Sarah at Lake Houston - Input'!D:D,'Sarah at Lake Houston - Input'!$Q:$Q,'Sarah at Lake Houston - CRES'!$A38)/'Sarah at Lake Houston - CRES'!$P$16</f>
        <v>13.565770000000002</v>
      </c>
      <c r="D38" s="286">
        <f>SUMIFS('Sarah at Lake Houston - Input'!E:E,'Sarah at Lake Houston - Input'!$Q:$Q,'Sarah at Lake Houston - CRES'!$A38)/'Sarah at Lake Houston - CRES'!$P$16</f>
        <v>6.9625399999999988</v>
      </c>
      <c r="E38" s="287">
        <f>SUMIFS('Sarah at Lake Houston - Input'!F:F,'Sarah at Lake Houston - Input'!$Q:$Q,'Sarah at Lake Houston - CRES'!$A38)/'Sarah at Lake Houston - CRES'!$P$16</f>
        <v>7.4139299999999997</v>
      </c>
      <c r="F38" s="286">
        <f>SUMIFS('Sarah at Lake Houston - Input'!G:G,'Sarah at Lake Houston - Input'!$Q:$Q,'Sarah at Lake Houston - CRES'!$A38)/'Sarah at Lake Houston - CRES'!$P$16</f>
        <v>4.0996900000000007</v>
      </c>
      <c r="G38" s="287">
        <f>SUMIFS('Sarah at Lake Houston - Input'!H:H,'Sarah at Lake Houston - Input'!$Q:$Q,'Sarah at Lake Houston - CRES'!$A38)/'Sarah at Lake Houston - CRES'!$P$16</f>
        <v>9.5726399999999998</v>
      </c>
      <c r="H38" s="286">
        <f>SUMIFS('Sarah at Lake Houston - Input'!I:I,'Sarah at Lake Houston - Input'!$Q:$Q,'Sarah at Lake Houston - CRES'!$A38)/'Sarah at Lake Houston - CRES'!$P$16</f>
        <v>4.4607600000000005</v>
      </c>
      <c r="I38" s="287">
        <f>SUMIFS('Sarah at Lake Houston - Input'!J:J,'Sarah at Lake Houston - Input'!$Q:$Q,'Sarah at Lake Houston - CRES'!$A38)/'Sarah at Lake Houston - CRES'!$P$16</f>
        <v>11.831240000000001</v>
      </c>
      <c r="J38" s="286">
        <f>SUMIFS('Sarah at Lake Houston - Input'!K:K,'Sarah at Lake Houston - Input'!$Q:$Q,'Sarah at Lake Houston - CRES'!$A38)/'Sarah at Lake Houston - CRES'!$P$16</f>
        <v>25.70504</v>
      </c>
      <c r="K38" s="287">
        <f>SUMIFS('Sarah at Lake Houston - Input'!L:L,'Sarah at Lake Houston - Input'!$Q:$Q,'Sarah at Lake Houston - CRES'!$A38)/'Sarah at Lake Houston - CRES'!$P$16</f>
        <v>27.859849999999998</v>
      </c>
      <c r="L38" s="286">
        <f>SUMIFS('Sarah at Lake Houston - Input'!M:M,'Sarah at Lake Houston - Input'!$Q:$Q,'Sarah at Lake Houston - CRES'!$A38)/'Sarah at Lake Houston - CRES'!$P$16</f>
        <v>2.9527199999999998</v>
      </c>
      <c r="M38" s="287">
        <f>SUMIFS('Sarah at Lake Houston - Input'!N:N,'Sarah at Lake Houston - Input'!$Q:$Q,'Sarah at Lake Houston - CRES'!$A38)/'Sarah at Lake Houston - CRES'!$P$16</f>
        <v>12.02078</v>
      </c>
      <c r="N38" s="93">
        <f t="shared" ref="N38:N45" si="11">SUM(B38:M38)</f>
        <v>137.15785</v>
      </c>
    </row>
    <row r="39" spans="1:14">
      <c r="A39" s="4" t="s">
        <v>87</v>
      </c>
      <c r="B39" s="286">
        <f>SUMIFS('Sarah at Lake Houston - Input'!C:C,'Sarah at Lake Houston - Input'!$Q:$Q,'Sarah at Lake Houston - CRES'!$A39)/'Sarah at Lake Houston - CRES'!$P$16</f>
        <v>0</v>
      </c>
      <c r="C39" s="287">
        <f>SUMIFS('Sarah at Lake Houston - Input'!D:D,'Sarah at Lake Houston - Input'!$Q:$Q,'Sarah at Lake Houston - CRES'!$A39)/'Sarah at Lake Houston - CRES'!$P$16</f>
        <v>0</v>
      </c>
      <c r="D39" s="286">
        <f>SUMIFS('Sarah at Lake Houston - Input'!E:E,'Sarah at Lake Houston - Input'!$Q:$Q,'Sarah at Lake Houston - CRES'!$A39)/'Sarah at Lake Houston - CRES'!$P$16</f>
        <v>0</v>
      </c>
      <c r="E39" s="287">
        <f>SUMIFS('Sarah at Lake Houston - Input'!F:F,'Sarah at Lake Houston - Input'!$Q:$Q,'Sarah at Lake Houston - CRES'!$A39)/'Sarah at Lake Houston - CRES'!$P$16</f>
        <v>0</v>
      </c>
      <c r="F39" s="286">
        <f>SUMIFS('Sarah at Lake Houston - Input'!G:G,'Sarah at Lake Houston - Input'!$Q:$Q,'Sarah at Lake Houston - CRES'!$A39)/'Sarah at Lake Houston - CRES'!$P$16</f>
        <v>0</v>
      </c>
      <c r="G39" s="287">
        <f>SUMIFS('Sarah at Lake Houston - Input'!H:H,'Sarah at Lake Houston - Input'!$Q:$Q,'Sarah at Lake Houston - CRES'!$A39)/'Sarah at Lake Houston - CRES'!$P$16</f>
        <v>0</v>
      </c>
      <c r="H39" s="286">
        <f>SUMIFS('Sarah at Lake Houston - Input'!I:I,'Sarah at Lake Houston - Input'!$Q:$Q,'Sarah at Lake Houston - CRES'!$A39)/'Sarah at Lake Houston - CRES'!$P$16</f>
        <v>0</v>
      </c>
      <c r="I39" s="287">
        <f>SUMIFS('Sarah at Lake Houston - Input'!J:J,'Sarah at Lake Houston - Input'!$Q:$Q,'Sarah at Lake Houston - CRES'!$A39)/'Sarah at Lake Houston - CRES'!$P$16</f>
        <v>0</v>
      </c>
      <c r="J39" s="286">
        <f>SUMIFS('Sarah at Lake Houston - Input'!K:K,'Sarah at Lake Houston - Input'!$Q:$Q,'Sarah at Lake Houston - CRES'!$A39)/'Sarah at Lake Houston - CRES'!$P$16</f>
        <v>0</v>
      </c>
      <c r="K39" s="287">
        <f>SUMIFS('Sarah at Lake Houston - Input'!L:L,'Sarah at Lake Houston - Input'!$Q:$Q,'Sarah at Lake Houston - CRES'!$A39)/'Sarah at Lake Houston - CRES'!$P$16</f>
        <v>0</v>
      </c>
      <c r="L39" s="286">
        <f>SUMIFS('Sarah at Lake Houston - Input'!M:M,'Sarah at Lake Houston - Input'!$Q:$Q,'Sarah at Lake Houston - CRES'!$A39)/'Sarah at Lake Houston - CRES'!$P$16</f>
        <v>0</v>
      </c>
      <c r="M39" s="287">
        <f>SUMIFS('Sarah at Lake Houston - Input'!N:N,'Sarah at Lake Houston - Input'!$Q:$Q,'Sarah at Lake Houston - CRES'!$A39)/'Sarah at Lake Houston - CRES'!$P$16</f>
        <v>0</v>
      </c>
      <c r="N39" s="273">
        <f t="shared" si="11"/>
        <v>0</v>
      </c>
    </row>
    <row r="40" spans="1:14">
      <c r="A40" s="4" t="s">
        <v>70</v>
      </c>
      <c r="B40" s="286">
        <f>SUMIFS('Sarah at Lake Houston - Input'!C:C,'Sarah at Lake Houston - Input'!$Q:$Q,'Sarah at Lake Houston - CRES'!$A40)/'Sarah at Lake Houston - CRES'!$P$16</f>
        <v>0</v>
      </c>
      <c r="C40" s="287">
        <f>SUMIFS('Sarah at Lake Houston - Input'!D:D,'Sarah at Lake Houston - Input'!$Q:$Q,'Sarah at Lake Houston - CRES'!$A40)/'Sarah at Lake Houston - CRES'!$P$16</f>
        <v>0</v>
      </c>
      <c r="D40" s="286">
        <f>SUMIFS('Sarah at Lake Houston - Input'!E:E,'Sarah at Lake Houston - Input'!$Q:$Q,'Sarah at Lake Houston - CRES'!$A40)/'Sarah at Lake Houston - CRES'!$P$16</f>
        <v>0</v>
      </c>
      <c r="E40" s="287">
        <f>SUMIFS('Sarah at Lake Houston - Input'!F:F,'Sarah at Lake Houston - Input'!$Q:$Q,'Sarah at Lake Houston - CRES'!$A40)/'Sarah at Lake Houston - CRES'!$P$16</f>
        <v>0</v>
      </c>
      <c r="F40" s="286">
        <f>SUMIFS('Sarah at Lake Houston - Input'!G:G,'Sarah at Lake Houston - Input'!$Q:$Q,'Sarah at Lake Houston - CRES'!$A40)/'Sarah at Lake Houston - CRES'!$P$16</f>
        <v>0</v>
      </c>
      <c r="G40" s="287">
        <f>SUMIFS('Sarah at Lake Houston - Input'!H:H,'Sarah at Lake Houston - Input'!$Q:$Q,'Sarah at Lake Houston - CRES'!$A40)/'Sarah at Lake Houston - CRES'!$P$16</f>
        <v>0</v>
      </c>
      <c r="H40" s="286">
        <f>SUMIFS('Sarah at Lake Houston - Input'!I:I,'Sarah at Lake Houston - Input'!$Q:$Q,'Sarah at Lake Houston - CRES'!$A40)/'Sarah at Lake Houston - CRES'!$P$16</f>
        <v>0</v>
      </c>
      <c r="I40" s="287">
        <f>SUMIFS('Sarah at Lake Houston - Input'!J:J,'Sarah at Lake Houston - Input'!$Q:$Q,'Sarah at Lake Houston - CRES'!$A40)/'Sarah at Lake Houston - CRES'!$P$16</f>
        <v>0</v>
      </c>
      <c r="J40" s="286">
        <f>SUMIFS('Sarah at Lake Houston - Input'!K:K,'Sarah at Lake Houston - Input'!$Q:$Q,'Sarah at Lake Houston - CRES'!$A40)/'Sarah at Lake Houston - CRES'!$P$16</f>
        <v>0</v>
      </c>
      <c r="K40" s="287">
        <f>SUMIFS('Sarah at Lake Houston - Input'!L:L,'Sarah at Lake Houston - Input'!$Q:$Q,'Sarah at Lake Houston - CRES'!$A40)/'Sarah at Lake Houston - CRES'!$P$16</f>
        <v>0</v>
      </c>
      <c r="L40" s="286">
        <f>SUMIFS('Sarah at Lake Houston - Input'!M:M,'Sarah at Lake Houston - Input'!$Q:$Q,'Sarah at Lake Houston - CRES'!$A40)/'Sarah at Lake Houston - CRES'!$P$16</f>
        <v>0</v>
      </c>
      <c r="M40" s="287">
        <f>SUMIFS('Sarah at Lake Houston - Input'!N:N,'Sarah at Lake Houston - Input'!$Q:$Q,'Sarah at Lake Houston - CRES'!$A40)/'Sarah at Lake Houston - CRES'!$P$16</f>
        <v>0</v>
      </c>
      <c r="N40" s="273">
        <f t="shared" si="11"/>
        <v>0</v>
      </c>
    </row>
    <row r="41" spans="1:14">
      <c r="A41" s="4" t="s">
        <v>69</v>
      </c>
      <c r="B41" s="286">
        <f>SUMIFS('Sarah at Lake Houston - Input'!C:C,'Sarah at Lake Houston - Input'!$Q:$Q,'Sarah at Lake Houston - CRES'!$A41)/'Sarah at Lake Houston - CRES'!$P$16</f>
        <v>0</v>
      </c>
      <c r="C41" s="287">
        <f>SUMIFS('Sarah at Lake Houston - Input'!D:D,'Sarah at Lake Houston - Input'!$Q:$Q,'Sarah at Lake Houston - CRES'!$A41)/'Sarah at Lake Houston - CRES'!$P$16</f>
        <v>0</v>
      </c>
      <c r="D41" s="286">
        <f>SUMIFS('Sarah at Lake Houston - Input'!E:E,'Sarah at Lake Houston - Input'!$Q:$Q,'Sarah at Lake Houston - CRES'!$A41)/'Sarah at Lake Houston - CRES'!$P$16</f>
        <v>0</v>
      </c>
      <c r="E41" s="287">
        <f>SUMIFS('Sarah at Lake Houston - Input'!F:F,'Sarah at Lake Houston - Input'!$Q:$Q,'Sarah at Lake Houston - CRES'!$A41)/'Sarah at Lake Houston - CRES'!$P$16</f>
        <v>0</v>
      </c>
      <c r="F41" s="286">
        <f>SUMIFS('Sarah at Lake Houston - Input'!G:G,'Sarah at Lake Houston - Input'!$Q:$Q,'Sarah at Lake Houston - CRES'!$A41)/'Sarah at Lake Houston - CRES'!$P$16</f>
        <v>0</v>
      </c>
      <c r="G41" s="287">
        <f>SUMIFS('Sarah at Lake Houston - Input'!H:H,'Sarah at Lake Houston - Input'!$Q:$Q,'Sarah at Lake Houston - CRES'!$A41)/'Sarah at Lake Houston - CRES'!$P$16</f>
        <v>0</v>
      </c>
      <c r="H41" s="286">
        <f>SUMIFS('Sarah at Lake Houston - Input'!I:I,'Sarah at Lake Houston - Input'!$Q:$Q,'Sarah at Lake Houston - CRES'!$A41)/'Sarah at Lake Houston - CRES'!$P$16</f>
        <v>0</v>
      </c>
      <c r="I41" s="287">
        <f>SUMIFS('Sarah at Lake Houston - Input'!J:J,'Sarah at Lake Houston - Input'!$Q:$Q,'Sarah at Lake Houston - CRES'!$A41)/'Sarah at Lake Houston - CRES'!$P$16</f>
        <v>0</v>
      </c>
      <c r="J41" s="286">
        <f>SUMIFS('Sarah at Lake Houston - Input'!K:K,'Sarah at Lake Houston - Input'!$Q:$Q,'Sarah at Lake Houston - CRES'!$A41)/'Sarah at Lake Houston - CRES'!$P$16</f>
        <v>0</v>
      </c>
      <c r="K41" s="287">
        <f>SUMIFS('Sarah at Lake Houston - Input'!L:L,'Sarah at Lake Houston - Input'!$Q:$Q,'Sarah at Lake Houston - CRES'!$A41)/'Sarah at Lake Houston - CRES'!$P$16</f>
        <v>0</v>
      </c>
      <c r="L41" s="286">
        <f>SUMIFS('Sarah at Lake Houston - Input'!M:M,'Sarah at Lake Houston - Input'!$Q:$Q,'Sarah at Lake Houston - CRES'!$A41)/'Sarah at Lake Houston - CRES'!$P$16</f>
        <v>0</v>
      </c>
      <c r="M41" s="287">
        <f>SUMIFS('Sarah at Lake Houston - Input'!N:N,'Sarah at Lake Houston - Input'!$Q:$Q,'Sarah at Lake Houston - CRES'!$A41)/'Sarah at Lake Houston - CRES'!$P$16</f>
        <v>0</v>
      </c>
      <c r="N41" s="273">
        <f t="shared" si="11"/>
        <v>0</v>
      </c>
    </row>
    <row r="42" spans="1:14">
      <c r="A42" s="4" t="s">
        <v>68</v>
      </c>
      <c r="B42" s="286">
        <f>SUMIFS('Sarah at Lake Houston - Input'!C:C,'Sarah at Lake Houston - Input'!$Q:$Q,'Sarah at Lake Houston - CRES'!$A42)/'Sarah at Lake Houston - CRES'!$P$16</f>
        <v>-245.34584000000001</v>
      </c>
      <c r="C42" s="287">
        <f>SUMIFS('Sarah at Lake Houston - Input'!D:D,'Sarah at Lake Houston - Input'!$Q:$Q,'Sarah at Lake Houston - CRES'!$A42)/'Sarah at Lake Houston - CRES'!$P$16</f>
        <v>-253.52401999999998</v>
      </c>
      <c r="D42" s="286">
        <f>SUMIFS('Sarah at Lake Houston - Input'!E:E,'Sarah at Lake Houston - Input'!$Q:$Q,'Sarah at Lake Houston - CRES'!$A42)/'Sarah at Lake Houston - CRES'!$P$16</f>
        <v>-253.52403000000001</v>
      </c>
      <c r="E42" s="287">
        <f>SUMIFS('Sarah at Lake Houston - Input'!F:F,'Sarah at Lake Houston - Input'!$Q:$Q,'Sarah at Lake Houston - CRES'!$A42)/'Sarah at Lake Houston - CRES'!$P$16</f>
        <v>-245.34582999999998</v>
      </c>
      <c r="F42" s="286">
        <f>SUMIFS('Sarah at Lake Houston - Input'!G:G,'Sarah at Lake Houston - Input'!$Q:$Q,'Sarah at Lake Houston - CRES'!$A42)/'Sarah at Lake Houston - CRES'!$P$16</f>
        <v>-253.52403000000001</v>
      </c>
      <c r="G42" s="287">
        <f>SUMIFS('Sarah at Lake Houston - Input'!H:H,'Sarah at Lake Houston - Input'!$Q:$Q,'Sarah at Lake Houston - CRES'!$A42)/'Sarah at Lake Houston - CRES'!$P$16</f>
        <v>-245.34582999999998</v>
      </c>
      <c r="H42" s="286">
        <f>SUMIFS('Sarah at Lake Houston - Input'!I:I,'Sarah at Lake Houston - Input'!$Q:$Q,'Sarah at Lake Houston - CRES'!$A42)/'Sarah at Lake Houston - CRES'!$P$16</f>
        <v>-253.52403000000001</v>
      </c>
      <c r="I42" s="287">
        <f>SUMIFS('Sarah at Lake Houston - Input'!J:J,'Sarah at Lake Houston - Input'!$Q:$Q,'Sarah at Lake Houston - CRES'!$A42)/'Sarah at Lake Houston - CRES'!$P$16</f>
        <v>-253.52403000000001</v>
      </c>
      <c r="J42" s="286">
        <f>SUMIFS('Sarah at Lake Houston - Input'!K:K,'Sarah at Lake Houston - Input'!$Q:$Q,'Sarah at Lake Houston - CRES'!$A42)/'Sarah at Lake Houston - CRES'!$P$16</f>
        <v>-237.16764000000001</v>
      </c>
      <c r="K42" s="287">
        <f>SUMIFS('Sarah at Lake Houston - Input'!L:L,'Sarah at Lake Houston - Input'!$Q:$Q,'Sarah at Lake Houston - CRES'!$A42)/'Sarah at Lake Houston - CRES'!$P$16</f>
        <v>-253.52403000000001</v>
      </c>
      <c r="L42" s="286">
        <f>SUMIFS('Sarah at Lake Houston - Input'!M:M,'Sarah at Lake Houston - Input'!$Q:$Q,'Sarah at Lake Houston - CRES'!$A42)/'Sarah at Lake Houston - CRES'!$P$16</f>
        <v>-245.34582999999998</v>
      </c>
      <c r="M42" s="287">
        <f>SUMIFS('Sarah at Lake Houston - Input'!N:N,'Sarah at Lake Houston - Input'!$Q:$Q,'Sarah at Lake Houston - CRES'!$A42)/'Sarah at Lake Houston - CRES'!$P$16</f>
        <v>-253.52403000000001</v>
      </c>
      <c r="N42" s="273">
        <f t="shared" si="11"/>
        <v>-2993.2191699999998</v>
      </c>
    </row>
    <row r="43" spans="1:14" ht="15" thickBot="1">
      <c r="A43" s="4" t="s">
        <v>88</v>
      </c>
      <c r="B43" s="286">
        <f>SUMIFS('Sarah at Lake Houston - Input'!C:C,'Sarah at Lake Houston - Input'!$Q:$Q,'Sarah at Lake Houston - CRES'!$A43)/'Sarah at Lake Houston - CRES'!$P$16</f>
        <v>-33</v>
      </c>
      <c r="C43" s="287">
        <f>SUMIFS('Sarah at Lake Houston - Input'!D:D,'Sarah at Lake Houston - Input'!$Q:$Q,'Sarah at Lake Houston - CRES'!$A43)/'Sarah at Lake Houston - CRES'!$P$16</f>
        <v>-33</v>
      </c>
      <c r="D43" s="286">
        <f>SUMIFS('Sarah at Lake Houston - Input'!E:E,'Sarah at Lake Houston - Input'!$Q:$Q,'Sarah at Lake Houston - CRES'!$A43)/'Sarah at Lake Houston - CRES'!$P$16</f>
        <v>-33</v>
      </c>
      <c r="E43" s="287">
        <f>SUMIFS('Sarah at Lake Houston - Input'!F:F,'Sarah at Lake Houston - Input'!$Q:$Q,'Sarah at Lake Houston - CRES'!$A43)/'Sarah at Lake Houston - CRES'!$P$16</f>
        <v>-33</v>
      </c>
      <c r="F43" s="286">
        <f>SUMIFS('Sarah at Lake Houston - Input'!G:G,'Sarah at Lake Houston - Input'!$Q:$Q,'Sarah at Lake Houston - CRES'!$A43)/'Sarah at Lake Houston - CRES'!$P$16</f>
        <v>-33</v>
      </c>
      <c r="G43" s="287">
        <f>SUMIFS('Sarah at Lake Houston - Input'!H:H,'Sarah at Lake Houston - Input'!$Q:$Q,'Sarah at Lake Houston - CRES'!$A43)/'Sarah at Lake Houston - CRES'!$P$16</f>
        <v>-36</v>
      </c>
      <c r="H43" s="286">
        <f>SUMIFS('Sarah at Lake Houston - Input'!I:I,'Sarah at Lake Houston - Input'!$Q:$Q,'Sarah at Lake Houston - CRES'!$A43)/'Sarah at Lake Houston - CRES'!$P$16</f>
        <v>0</v>
      </c>
      <c r="I43" s="287">
        <f>SUMIFS('Sarah at Lake Houston - Input'!J:J,'Sarah at Lake Houston - Input'!$Q:$Q,'Sarah at Lake Houston - CRES'!$A43)/'Sarah at Lake Houston - CRES'!$P$16</f>
        <v>-66</v>
      </c>
      <c r="J43" s="286">
        <f>SUMIFS('Sarah at Lake Houston - Input'!K:K,'Sarah at Lake Houston - Input'!$Q:$Q,'Sarah at Lake Houston - CRES'!$A43)/'Sarah at Lake Houston - CRES'!$P$16</f>
        <v>-38</v>
      </c>
      <c r="K43" s="287">
        <f>SUMIFS('Sarah at Lake Houston - Input'!L:L,'Sarah at Lake Houston - Input'!$Q:$Q,'Sarah at Lake Houston - CRES'!$A43)/'Sarah at Lake Houston - CRES'!$P$16</f>
        <v>-33</v>
      </c>
      <c r="L43" s="286">
        <f>SUMIFS('Sarah at Lake Houston - Input'!M:M,'Sarah at Lake Houston - Input'!$Q:$Q,'Sarah at Lake Houston - CRES'!$A43)/'Sarah at Lake Houston - CRES'!$P$16</f>
        <v>-33</v>
      </c>
      <c r="M43" s="287">
        <f>SUMIFS('Sarah at Lake Houston - Input'!N:N,'Sarah at Lake Houston - Input'!$Q:$Q,'Sarah at Lake Houston - CRES'!$A43)/'Sarah at Lake Houston - CRES'!$P$16</f>
        <v>-33</v>
      </c>
      <c r="N43" s="273">
        <f t="shared" si="11"/>
        <v>-404</v>
      </c>
    </row>
    <row r="44" spans="1:14" ht="15.5" thickTop="1" thickBot="1">
      <c r="A44" s="84" t="s">
        <v>89</v>
      </c>
      <c r="B44" s="52">
        <f>SUM(B38:B43)</f>
        <v>-267.63295000000005</v>
      </c>
      <c r="C44" s="53">
        <f t="shared" ref="C44:M44" si="12">SUM(C38:C43)</f>
        <v>-272.95824999999996</v>
      </c>
      <c r="D44" s="52">
        <f t="shared" si="12"/>
        <v>-279.56149000000005</v>
      </c>
      <c r="E44" s="53">
        <f t="shared" si="12"/>
        <v>-270.93189999999998</v>
      </c>
      <c r="F44" s="52">
        <f t="shared" si="12"/>
        <v>-282.42434000000003</v>
      </c>
      <c r="G44" s="53">
        <f t="shared" si="12"/>
        <v>-271.77319</v>
      </c>
      <c r="H44" s="52">
        <f t="shared" si="12"/>
        <v>-249.06327000000002</v>
      </c>
      <c r="I44" s="53">
        <f t="shared" si="12"/>
        <v>-307.69279</v>
      </c>
      <c r="J44" s="52">
        <f t="shared" si="12"/>
        <v>-249.46260000000001</v>
      </c>
      <c r="K44" s="53">
        <f t="shared" si="12"/>
        <v>-258.66417999999999</v>
      </c>
      <c r="L44" s="52">
        <f t="shared" si="12"/>
        <v>-275.39310999999998</v>
      </c>
      <c r="M44" s="53">
        <f t="shared" si="12"/>
        <v>-274.50324999999998</v>
      </c>
      <c r="N44" s="94">
        <f t="shared" si="11"/>
        <v>-3260.0613199999998</v>
      </c>
    </row>
    <row r="45" spans="1:14" ht="15.5" thickTop="1" thickBot="1">
      <c r="A45" s="5" t="s">
        <v>90</v>
      </c>
      <c r="B45" s="286">
        <f>SUMIFS('Sarah at Lake Houston - Input'!C:C,'Sarah at Lake Houston - Input'!$Q:$Q,'Sarah at Lake Houston - CRES'!$A45)/'Sarah at Lake Houston - CRES'!$P$1</f>
        <v>6.4466800000000006</v>
      </c>
      <c r="C45" s="287">
        <f>SUMIFS('Sarah at Lake Houston - Input'!D:D,'Sarah at Lake Houston - Input'!$Q:$Q,'Sarah at Lake Houston - CRES'!$A45)/'Sarah at Lake Houston - CRES'!$P$1</f>
        <v>2.1283799999999999</v>
      </c>
      <c r="D45" s="286">
        <f>SUMIFS('Sarah at Lake Houston - Input'!E:E,'Sarah at Lake Houston - Input'!$Q:$Q,'Sarah at Lake Houston - CRES'!$A45)/'Sarah at Lake Houston - CRES'!$P$1</f>
        <v>1.45</v>
      </c>
      <c r="E45" s="287">
        <f>SUMIFS('Sarah at Lake Houston - Input'!F:F,'Sarah at Lake Houston - Input'!$Q:$Q,'Sarah at Lake Houston - CRES'!$A45)/'Sarah at Lake Houston - CRES'!$P$1</f>
        <v>0</v>
      </c>
      <c r="F45" s="286">
        <f>SUMIFS('Sarah at Lake Houston - Input'!G:G,'Sarah at Lake Houston - Input'!$Q:$Q,'Sarah at Lake Houston - CRES'!$A45)/'Sarah at Lake Houston - CRES'!$P$1</f>
        <v>24.07169</v>
      </c>
      <c r="G45" s="287">
        <f>SUMIFS('Sarah at Lake Houston - Input'!H:H,'Sarah at Lake Houston - Input'!$Q:$Q,'Sarah at Lake Houston - CRES'!$A45)/'Sarah at Lake Houston - CRES'!$P$1</f>
        <v>0.22896</v>
      </c>
      <c r="H45" s="286">
        <f>SUMIFS('Sarah at Lake Houston - Input'!I:I,'Sarah at Lake Houston - Input'!$Q:$Q,'Sarah at Lake Houston - CRES'!$A45)/'Sarah at Lake Houston - CRES'!$P$1</f>
        <v>8.7291299999999996</v>
      </c>
      <c r="I45" s="287">
        <f>SUMIFS('Sarah at Lake Houston - Input'!J:J,'Sarah at Lake Houston - Input'!$Q:$Q,'Sarah at Lake Houston - CRES'!$A45)/'Sarah at Lake Houston - CRES'!$P$1</f>
        <v>0</v>
      </c>
      <c r="J45" s="286">
        <f>SUMIFS('Sarah at Lake Houston - Input'!K:K,'Sarah at Lake Houston - Input'!$Q:$Q,'Sarah at Lake Houston - CRES'!$A45)/'Sarah at Lake Houston - CRES'!$P$1</f>
        <v>0</v>
      </c>
      <c r="K45" s="287">
        <f>SUMIFS('Sarah at Lake Houston - Input'!L:L,'Sarah at Lake Houston - Input'!$Q:$Q,'Sarah at Lake Houston - CRES'!$A45)/'Sarah at Lake Houston - CRES'!$P$1</f>
        <v>0</v>
      </c>
      <c r="L45" s="286">
        <f>SUMIFS('Sarah at Lake Houston - Input'!M:M,'Sarah at Lake Houston - Input'!$Q:$Q,'Sarah at Lake Houston - CRES'!$A45)/'Sarah at Lake Houston - CRES'!$P$1</f>
        <v>0</v>
      </c>
      <c r="M45" s="287">
        <f>SUMIFS('Sarah at Lake Houston - Input'!N:N,'Sarah at Lake Houston - Input'!$Q:$Q,'Sarah at Lake Houston - CRES'!$A45)/'Sarah at Lake Houston - CRES'!$P$16</f>
        <v>0</v>
      </c>
      <c r="N45" s="274">
        <f t="shared" si="11"/>
        <v>43.054839999999999</v>
      </c>
    </row>
    <row r="46" spans="1:14" ht="15" thickBot="1">
      <c r="A46" s="4"/>
      <c r="B46" s="78" t="str">
        <f>B37</f>
        <v>Jul 2023</v>
      </c>
      <c r="C46" s="79" t="str">
        <f t="shared" ref="C46:M46" si="13">C37</f>
        <v>Aug 2023</v>
      </c>
      <c r="D46" s="78" t="str">
        <f t="shared" si="13"/>
        <v>Sep 2023</v>
      </c>
      <c r="E46" s="79" t="str">
        <f t="shared" si="13"/>
        <v>Oct 2023</v>
      </c>
      <c r="F46" s="78" t="str">
        <f t="shared" si="13"/>
        <v>Nov 2023</v>
      </c>
      <c r="G46" s="79" t="str">
        <f t="shared" si="13"/>
        <v>Dec 2023</v>
      </c>
      <c r="H46" s="78" t="str">
        <f t="shared" si="13"/>
        <v>Jan 2024</v>
      </c>
      <c r="I46" s="79" t="str">
        <f t="shared" si="13"/>
        <v>Feb 2024</v>
      </c>
      <c r="J46" s="78" t="str">
        <f t="shared" si="13"/>
        <v>Mar 2024</v>
      </c>
      <c r="K46" s="79" t="str">
        <f t="shared" si="13"/>
        <v>Apr 2024</v>
      </c>
      <c r="L46" s="86" t="str">
        <f t="shared" si="13"/>
        <v>May 2024</v>
      </c>
      <c r="M46" s="87" t="str">
        <f t="shared" si="13"/>
        <v>Jun 2024</v>
      </c>
      <c r="N46" s="80" t="s">
        <v>76</v>
      </c>
    </row>
    <row r="47" spans="1:14" ht="15.5" thickTop="1" thickBot="1">
      <c r="A47" s="84" t="s">
        <v>91</v>
      </c>
      <c r="B47" s="95">
        <f t="shared" ref="B47:G47" si="14">SUM(B44,B35)</f>
        <v>-9.0241100000001211</v>
      </c>
      <c r="C47" s="96">
        <f t="shared" si="14"/>
        <v>-16.182569999999885</v>
      </c>
      <c r="D47" s="95">
        <f t="shared" si="14"/>
        <v>-7.3560999999998558</v>
      </c>
      <c r="E47" s="96">
        <f t="shared" si="14"/>
        <v>-0.86119999999993979</v>
      </c>
      <c r="F47" s="95">
        <f t="shared" si="14"/>
        <v>14.618780000000129</v>
      </c>
      <c r="G47" s="96">
        <f t="shared" si="14"/>
        <v>50.03463000000005</v>
      </c>
      <c r="H47" s="95">
        <f>SUM(H44,H35)</f>
        <v>50.187740000000048</v>
      </c>
      <c r="I47" s="96">
        <f t="shared" ref="I47:M47" si="15">SUM(I44,I35)</f>
        <v>-18.899839999999813</v>
      </c>
      <c r="J47" s="95">
        <f t="shared" si="15"/>
        <v>29.906130000000019</v>
      </c>
      <c r="K47" s="96">
        <f t="shared" si="15"/>
        <v>26.592940000000056</v>
      </c>
      <c r="L47" s="95">
        <f t="shared" si="15"/>
        <v>13.41023000000007</v>
      </c>
      <c r="M47" s="96">
        <f t="shared" si="15"/>
        <v>-16.417259999999885</v>
      </c>
      <c r="N47" s="96">
        <f t="shared" ref="N47" si="16">SUM(B47:M47)</f>
        <v>116.00937000000087</v>
      </c>
    </row>
    <row r="49" spans="1:13">
      <c r="A49" s="55"/>
      <c r="B49" s="78" t="str">
        <f>B1</f>
        <v>Jul 2023</v>
      </c>
      <c r="C49" s="79" t="str">
        <f t="shared" ref="C49:M49" si="17">C1</f>
        <v>Aug 2023</v>
      </c>
      <c r="D49" s="78" t="str">
        <f t="shared" si="17"/>
        <v>Sep 2023</v>
      </c>
      <c r="E49" s="79" t="str">
        <f t="shared" si="17"/>
        <v>Oct 2023</v>
      </c>
      <c r="F49" s="78" t="str">
        <f t="shared" si="17"/>
        <v>Nov 2023</v>
      </c>
      <c r="G49" s="79" t="str">
        <f t="shared" si="17"/>
        <v>Dec 2023</v>
      </c>
      <c r="H49" s="78" t="str">
        <f t="shared" si="17"/>
        <v>Jan 2024</v>
      </c>
      <c r="I49" s="79" t="str">
        <f t="shared" si="17"/>
        <v>Feb 2024</v>
      </c>
      <c r="J49" s="78" t="str">
        <f t="shared" si="17"/>
        <v>Mar 2024</v>
      </c>
      <c r="K49" s="79" t="str">
        <f t="shared" si="17"/>
        <v>Apr 2024</v>
      </c>
      <c r="L49" s="78" t="str">
        <f t="shared" si="17"/>
        <v>May 2024</v>
      </c>
      <c r="M49" s="79" t="str">
        <f t="shared" si="17"/>
        <v>Jun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8">IF(C36="","",SUM(C50:C53))</f>
        <v/>
      </c>
      <c r="D54" s="166" t="str">
        <f t="shared" si="18"/>
        <v/>
      </c>
      <c r="E54" s="167" t="str">
        <f t="shared" si="18"/>
        <v/>
      </c>
      <c r="F54" s="166" t="str">
        <f t="shared" si="18"/>
        <v/>
      </c>
      <c r="G54" s="167" t="str">
        <f t="shared" si="18"/>
        <v/>
      </c>
      <c r="H54" s="166" t="str">
        <f t="shared" si="18"/>
        <v/>
      </c>
      <c r="I54" s="167" t="str">
        <f t="shared" si="18"/>
        <v/>
      </c>
      <c r="J54" s="166" t="str">
        <f t="shared" si="18"/>
        <v/>
      </c>
      <c r="K54" s="167" t="str">
        <f t="shared" si="18"/>
        <v/>
      </c>
      <c r="L54" s="166" t="str">
        <f t="shared" si="18"/>
        <v/>
      </c>
      <c r="M54" s="168" t="str">
        <f t="shared" si="18"/>
        <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309B4-EE00-4399-B945-FD0CBB898077}">
  <dimension ref="A1"/>
  <sheetViews>
    <sheetView workbookViewId="0"/>
  </sheetViews>
  <sheetFormatPr defaultRowHeight="14.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6C17-2929-49ED-A81F-A61F6563F150}">
  <sheetPr codeName="Sheet8">
    <tabColor theme="0"/>
  </sheetPr>
  <dimension ref="A2:CK340"/>
  <sheetViews>
    <sheetView topLeftCell="A263" zoomScale="70" zoomScaleNormal="70" workbookViewId="0">
      <pane xSplit="2" topLeftCell="AM1" activePane="topRight" state="frozen"/>
      <selection activeCell="AI288" sqref="AI1:AI1048576"/>
      <selection pane="topRight" activeCell="AM278" sqref="AM278"/>
    </sheetView>
  </sheetViews>
  <sheetFormatPr defaultColWidth="8.6328125" defaultRowHeight="14.5"/>
  <cols>
    <col min="1" max="1" width="11.54296875" customWidth="1"/>
    <col min="2" max="2" width="45.36328125" customWidth="1"/>
    <col min="3" max="4" width="9.36328125" customWidth="1"/>
    <col min="5" max="7" width="15.36328125" customWidth="1"/>
    <col min="8" max="14" width="13.6328125" customWidth="1"/>
    <col min="15" max="15" width="15.36328125" customWidth="1"/>
    <col min="16" max="16" width="8.6328125" style="11"/>
    <col min="17" max="17" width="15.36328125" style="11" hidden="1" customWidth="1"/>
    <col min="18" max="18" width="10.36328125" style="11" hidden="1" customWidth="1"/>
    <col min="19" max="20" width="9.36328125" style="11" hidden="1" customWidth="1"/>
    <col min="21" max="34" width="18.36328125" style="11" hidden="1" customWidth="1"/>
    <col min="35" max="35" width="24.36328125" style="12"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2" spans="1:35" ht="15.5">
      <c r="A2" s="183" t="s">
        <v>1410</v>
      </c>
    </row>
    <row r="3" spans="1:35">
      <c r="A3" s="179" t="s">
        <v>2981</v>
      </c>
    </row>
    <row r="4" spans="1:35">
      <c r="A4" s="179" t="s">
        <v>2982</v>
      </c>
    </row>
    <row r="5" spans="1:35">
      <c r="A5" s="179" t="s">
        <v>1412</v>
      </c>
    </row>
    <row r="7" spans="1:35">
      <c r="A7" s="156" t="s">
        <v>3</v>
      </c>
      <c r="B7" s="156" t="s">
        <v>4</v>
      </c>
      <c r="C7" s="177" t="s">
        <v>1413</v>
      </c>
      <c r="D7" s="177" t="s">
        <v>640</v>
      </c>
      <c r="E7" s="177" t="s">
        <v>641</v>
      </c>
      <c r="F7" s="177" t="s">
        <v>642</v>
      </c>
      <c r="G7" s="177" t="s">
        <v>643</v>
      </c>
      <c r="H7" s="177" t="s">
        <v>644</v>
      </c>
      <c r="I7" s="177" t="s">
        <v>8</v>
      </c>
      <c r="J7" s="177" t="s">
        <v>9</v>
      </c>
      <c r="K7" s="177" t="s">
        <v>10</v>
      </c>
      <c r="L7" s="177" t="s">
        <v>11</v>
      </c>
      <c r="M7" s="177" t="s">
        <v>12</v>
      </c>
      <c r="N7" s="177" t="s">
        <v>13</v>
      </c>
      <c r="O7" s="177" t="s">
        <v>18</v>
      </c>
      <c r="Q7" s="25" t="s">
        <v>158</v>
      </c>
      <c r="R7" s="97" t="s">
        <v>159</v>
      </c>
      <c r="S7" s="97" t="s">
        <v>160</v>
      </c>
      <c r="T7" s="25" t="s">
        <v>161</v>
      </c>
      <c r="U7" s="25" t="s">
        <v>162</v>
      </c>
      <c r="V7" s="25" t="s">
        <v>163</v>
      </c>
      <c r="W7" s="25" t="s">
        <v>164</v>
      </c>
      <c r="X7" s="25" t="s">
        <v>165</v>
      </c>
      <c r="Y7" s="25" t="s">
        <v>166</v>
      </c>
      <c r="Z7" s="25" t="s">
        <v>167</v>
      </c>
      <c r="AA7" s="25" t="s">
        <v>168</v>
      </c>
      <c r="AB7" s="25" t="s">
        <v>169</v>
      </c>
      <c r="AC7" s="25" t="s">
        <v>170</v>
      </c>
      <c r="AD7" s="25" t="s">
        <v>171</v>
      </c>
      <c r="AE7" s="25" t="s">
        <v>172</v>
      </c>
      <c r="AF7" s="25" t="s">
        <v>173</v>
      </c>
      <c r="AG7" s="25" t="s">
        <v>2979</v>
      </c>
      <c r="AH7" s="25" t="s">
        <v>174</v>
      </c>
    </row>
    <row r="8" spans="1:35">
      <c r="A8" s="157" t="s">
        <v>2552</v>
      </c>
    </row>
    <row r="9" spans="1:35">
      <c r="A9" s="158" t="s">
        <v>2983</v>
      </c>
    </row>
    <row r="10" spans="1:35">
      <c r="A10" s="184" t="s">
        <v>2984</v>
      </c>
    </row>
    <row r="11" spans="1:35">
      <c r="A11" s="178" t="s">
        <v>2505</v>
      </c>
      <c r="B11" s="179" t="s">
        <v>2985</v>
      </c>
      <c r="C11" s="180">
        <v>0</v>
      </c>
      <c r="D11" s="180">
        <v>0</v>
      </c>
      <c r="E11" s="180">
        <v>19953</v>
      </c>
      <c r="F11" s="180">
        <v>19953</v>
      </c>
      <c r="G11" s="180">
        <v>19846</v>
      </c>
      <c r="H11" s="180">
        <v>13846</v>
      </c>
      <c r="I11" s="180">
        <v>13840</v>
      </c>
      <c r="J11" s="180">
        <v>12340</v>
      </c>
      <c r="K11" s="180">
        <v>12340</v>
      </c>
      <c r="L11" s="180">
        <v>13790</v>
      </c>
      <c r="M11" s="180">
        <v>13790</v>
      </c>
      <c r="N11" s="180">
        <v>13790</v>
      </c>
      <c r="O11" s="180">
        <v>153488</v>
      </c>
      <c r="Q11" s="31">
        <v>4</v>
      </c>
      <c r="U11" s="32" t="e">
        <f xml:space="preserve"> IF(5 = Q11,#REF! * -1,#REF!)</f>
        <v>#REF!</v>
      </c>
      <c r="V11" s="32">
        <f>IF(5 = Q11, C11 * -1, C11)</f>
        <v>0</v>
      </c>
      <c r="W11" s="32">
        <f>IF(5 = Q11, D11 * -1, D11)</f>
        <v>0</v>
      </c>
      <c r="X11" s="32">
        <f>IF(5 = Q11, E11 * -1, E11)</f>
        <v>19953</v>
      </c>
      <c r="Y11" s="32">
        <f>IF(5 = Q11, F11 * -1, F11)</f>
        <v>19953</v>
      </c>
      <c r="Z11" s="32">
        <f>IF(5 = Q11, G11 * -1, G11)</f>
        <v>19846</v>
      </c>
      <c r="AA11" s="32">
        <f>IF(5 = Q11, H11 * -1, H11)</f>
        <v>13846</v>
      </c>
      <c r="AB11" s="32">
        <f>IF(5 = Q11, I11 * -1, I11)</f>
        <v>13840</v>
      </c>
      <c r="AC11" s="32">
        <f>IF(5 = Q11, J11 * -1, J11)</f>
        <v>12340</v>
      </c>
      <c r="AD11" s="32">
        <f>IF(5 = Q11, K11 * -1, K11)</f>
        <v>12340</v>
      </c>
      <c r="AE11" s="32">
        <f>IF(5 = Q11, L11 * -1, L11)</f>
        <v>13790</v>
      </c>
      <c r="AF11" s="32">
        <f>IF(5 = Q11, M11 * -1, M11)</f>
        <v>13790</v>
      </c>
      <c r="AG11" s="32">
        <f>IF(5 = Q11, N11 * -1, N11)</f>
        <v>13790</v>
      </c>
      <c r="AH11" s="32">
        <f>IF(5 = Q11, O11 * -1, O11)</f>
        <v>153488</v>
      </c>
      <c r="AI11" s="6" t="s">
        <v>20</v>
      </c>
    </row>
    <row r="12" spans="1:35">
      <c r="A12" s="178" t="s">
        <v>2553</v>
      </c>
      <c r="B12" s="179" t="s">
        <v>2986</v>
      </c>
      <c r="C12" s="180">
        <v>0</v>
      </c>
      <c r="D12" s="180">
        <v>0</v>
      </c>
      <c r="E12" s="180">
        <v>0</v>
      </c>
      <c r="F12" s="180">
        <v>0</v>
      </c>
      <c r="G12" s="180">
        <v>0</v>
      </c>
      <c r="H12" s="180">
        <v>0</v>
      </c>
      <c r="I12" s="180">
        <v>0</v>
      </c>
      <c r="J12" s="180">
        <v>1500</v>
      </c>
      <c r="K12" s="180">
        <v>1500</v>
      </c>
      <c r="L12" s="180">
        <v>0</v>
      </c>
      <c r="M12" s="180">
        <v>0</v>
      </c>
      <c r="N12" s="180">
        <v>0</v>
      </c>
      <c r="O12" s="180">
        <v>3000</v>
      </c>
      <c r="Q12" s="31">
        <v>4</v>
      </c>
      <c r="U12" s="32" t="e">
        <f xml:space="preserve"> IF(5 = Q12,#REF! * -1,#REF!)</f>
        <v>#REF!</v>
      </c>
      <c r="V12" s="32">
        <f>IF(5 = Q12, C12 * -1, C12)</f>
        <v>0</v>
      </c>
      <c r="W12" s="32">
        <f>IF(5 = Q12, D12 * -1, D12)</f>
        <v>0</v>
      </c>
      <c r="X12" s="32">
        <f>IF(5 = Q12, E12 * -1, E12)</f>
        <v>0</v>
      </c>
      <c r="Y12" s="32">
        <f>IF(5 = Q12, F12 * -1, F12)</f>
        <v>0</v>
      </c>
      <c r="Z12" s="32">
        <f>IF(5 = Q12, G12 * -1, G12)</f>
        <v>0</v>
      </c>
      <c r="AA12" s="32">
        <f>IF(5 = Q12, H12 * -1, H12)</f>
        <v>0</v>
      </c>
      <c r="AB12" s="32">
        <f>IF(5 = Q12, I12 * -1, I12)</f>
        <v>0</v>
      </c>
      <c r="AC12" s="32">
        <f>IF(5 = Q12, J12 * -1, J12)</f>
        <v>1500</v>
      </c>
      <c r="AD12" s="32">
        <f>IF(5 = Q12, K12 * -1, K12)</f>
        <v>1500</v>
      </c>
      <c r="AE12" s="32">
        <f>IF(5 = Q12, L12 * -1, L12)</f>
        <v>0</v>
      </c>
      <c r="AF12" s="32">
        <f>IF(5 = Q12, M12 * -1, M12)</f>
        <v>0</v>
      </c>
      <c r="AG12" s="32">
        <f>IF(5 = Q12, N12 * -1, N12)</f>
        <v>0</v>
      </c>
      <c r="AH12" s="32">
        <f>IF(5 = Q12, O12 * -1, O12)</f>
        <v>3000</v>
      </c>
      <c r="AI12" s="6" t="s">
        <v>20</v>
      </c>
    </row>
    <row r="13" spans="1:35">
      <c r="A13" s="178" t="s">
        <v>1213</v>
      </c>
      <c r="B13" s="179" t="s">
        <v>1474</v>
      </c>
      <c r="C13" s="180">
        <v>0</v>
      </c>
      <c r="D13" s="180">
        <v>0</v>
      </c>
      <c r="E13" s="180">
        <v>0</v>
      </c>
      <c r="F13" s="180">
        <v>0</v>
      </c>
      <c r="G13" s="180">
        <v>0</v>
      </c>
      <c r="H13" s="180">
        <v>0</v>
      </c>
      <c r="I13" s="180">
        <v>0</v>
      </c>
      <c r="J13" s="180">
        <v>0</v>
      </c>
      <c r="K13" s="180">
        <v>0</v>
      </c>
      <c r="L13" s="180">
        <v>0</v>
      </c>
      <c r="M13" s="180">
        <v>0</v>
      </c>
      <c r="N13" s="180">
        <v>0</v>
      </c>
      <c r="O13" s="180">
        <v>0</v>
      </c>
      <c r="Q13" s="31">
        <v>4</v>
      </c>
      <c r="U13" s="32" t="e">
        <f xml:space="preserve"> IF(5 = Q13,#REF! * -1,#REF!)</f>
        <v>#REF!</v>
      </c>
      <c r="V13" s="32">
        <f>IF(5 = Q13, C13 * -1, C13)</f>
        <v>0</v>
      </c>
      <c r="W13" s="32">
        <f>IF(5 = Q13, D13 * -1, D13)</f>
        <v>0</v>
      </c>
      <c r="X13" s="32">
        <f>IF(5 = Q13, E13 * -1, E13)</f>
        <v>0</v>
      </c>
      <c r="Y13" s="32">
        <f>IF(5 = Q13, F13 * -1, F13)</f>
        <v>0</v>
      </c>
      <c r="Z13" s="32">
        <f>IF(5 = Q13, G13 * -1, G13)</f>
        <v>0</v>
      </c>
      <c r="AA13" s="32">
        <f>IF(5 = Q13, H13 * -1, H13)</f>
        <v>0</v>
      </c>
      <c r="AB13" s="32">
        <f>IF(5 = Q13, I13 * -1, I13)</f>
        <v>0</v>
      </c>
      <c r="AC13" s="32">
        <f>IF(5 = Q13, J13 * -1, J13)</f>
        <v>0</v>
      </c>
      <c r="AD13" s="32">
        <f>IF(5 = Q13, K13 * -1, K13)</f>
        <v>0</v>
      </c>
      <c r="AE13" s="32">
        <f>IF(5 = Q13, L13 * -1, L13)</f>
        <v>0</v>
      </c>
      <c r="AF13" s="32">
        <f>IF(5 = Q13, M13 * -1, M13)</f>
        <v>0</v>
      </c>
      <c r="AG13" s="32">
        <f>IF(5 = Q13, N13 * -1, N13)</f>
        <v>0</v>
      </c>
      <c r="AH13" s="32">
        <f>IF(5 = Q13, O13 * -1, O13)</f>
        <v>0</v>
      </c>
      <c r="AI13" s="6" t="s">
        <v>20</v>
      </c>
    </row>
    <row r="14" spans="1:35">
      <c r="B14" s="181" t="s">
        <v>2987</v>
      </c>
      <c r="C14" s="176">
        <v>0</v>
      </c>
      <c r="D14" s="176">
        <v>0</v>
      </c>
      <c r="E14" s="176">
        <v>19953</v>
      </c>
      <c r="F14" s="176">
        <v>19953</v>
      </c>
      <c r="G14" s="176">
        <v>19846</v>
      </c>
      <c r="H14" s="176">
        <v>13846</v>
      </c>
      <c r="I14" s="176">
        <v>13840</v>
      </c>
      <c r="J14" s="176">
        <v>13840</v>
      </c>
      <c r="K14" s="176">
        <v>13840</v>
      </c>
      <c r="L14" s="176">
        <v>13790</v>
      </c>
      <c r="M14" s="176">
        <v>13790</v>
      </c>
      <c r="N14" s="176">
        <v>13790</v>
      </c>
      <c r="O14" s="176">
        <v>156488</v>
      </c>
      <c r="Q14" s="36">
        <v>4</v>
      </c>
      <c r="R14" s="125">
        <f>R13</f>
        <v>0</v>
      </c>
      <c r="S14" s="125">
        <f>S13</f>
        <v>0</v>
      </c>
      <c r="T14" s="36">
        <f>T13</f>
        <v>0</v>
      </c>
      <c r="U14" s="37" t="e">
        <f t="shared" ref="U14:AH14" si="0">SUM(U11:U13)</f>
        <v>#REF!</v>
      </c>
      <c r="V14" s="37">
        <f t="shared" si="0"/>
        <v>0</v>
      </c>
      <c r="W14" s="37">
        <f t="shared" si="0"/>
        <v>0</v>
      </c>
      <c r="X14" s="37">
        <f t="shared" si="0"/>
        <v>19953</v>
      </c>
      <c r="Y14" s="37">
        <f t="shared" si="0"/>
        <v>19953</v>
      </c>
      <c r="Z14" s="37">
        <f t="shared" si="0"/>
        <v>19846</v>
      </c>
      <c r="AA14" s="37">
        <f t="shared" si="0"/>
        <v>13846</v>
      </c>
      <c r="AB14" s="37">
        <f t="shared" si="0"/>
        <v>13840</v>
      </c>
      <c r="AC14" s="37">
        <f t="shared" si="0"/>
        <v>13840</v>
      </c>
      <c r="AD14" s="37">
        <f t="shared" si="0"/>
        <v>13840</v>
      </c>
      <c r="AE14" s="37">
        <f t="shared" si="0"/>
        <v>13790</v>
      </c>
      <c r="AF14" s="37">
        <f t="shared" si="0"/>
        <v>13790</v>
      </c>
      <c r="AG14" s="37">
        <f t="shared" si="0"/>
        <v>13790</v>
      </c>
      <c r="AH14" s="37">
        <f t="shared" si="0"/>
        <v>156488</v>
      </c>
      <c r="AI14" s="6"/>
    </row>
    <row r="16" spans="1:35">
      <c r="A16" s="184" t="s">
        <v>2988</v>
      </c>
    </row>
    <row r="17" spans="1:35">
      <c r="A17" s="178" t="s">
        <v>2554</v>
      </c>
      <c r="B17" s="179" t="s">
        <v>2989</v>
      </c>
      <c r="C17" s="180">
        <v>0</v>
      </c>
      <c r="D17" s="180">
        <v>0</v>
      </c>
      <c r="E17" s="180">
        <v>0</v>
      </c>
      <c r="F17" s="180">
        <v>8.7100000000000009</v>
      </c>
      <c r="G17" s="180">
        <v>0</v>
      </c>
      <c r="H17" s="180">
        <v>0</v>
      </c>
      <c r="I17" s="180">
        <v>0</v>
      </c>
      <c r="J17" s="180">
        <v>0</v>
      </c>
      <c r="K17" s="180">
        <v>0</v>
      </c>
      <c r="L17" s="180">
        <v>0</v>
      </c>
      <c r="M17" s="180">
        <v>0</v>
      </c>
      <c r="N17" s="180">
        <v>0</v>
      </c>
      <c r="O17" s="180">
        <v>8.7100000000000009</v>
      </c>
      <c r="Q17" s="31">
        <v>4</v>
      </c>
      <c r="U17" s="32" t="e">
        <f xml:space="preserve"> IF(5 = Q17,#REF! * -1,#REF!)</f>
        <v>#REF!</v>
      </c>
      <c r="V17" s="32">
        <f t="shared" ref="V17:V22" si="1">IF(5 = Q17, C17 * -1, C17)</f>
        <v>0</v>
      </c>
      <c r="W17" s="32">
        <f t="shared" ref="W17:W22" si="2">IF(5 = Q17, D17 * -1, D17)</f>
        <v>0</v>
      </c>
      <c r="X17" s="32">
        <f t="shared" ref="X17:X22" si="3">IF(5 = Q17, E17 * -1, E17)</f>
        <v>0</v>
      </c>
      <c r="Y17" s="32">
        <f t="shared" ref="Y17:Y22" si="4">IF(5 = Q17, F17 * -1, F17)</f>
        <v>8.7100000000000009</v>
      </c>
      <c r="Z17" s="32">
        <f t="shared" ref="Z17:Z22" si="5">IF(5 = Q17, G17 * -1, G17)</f>
        <v>0</v>
      </c>
      <c r="AA17" s="32">
        <f t="shared" ref="AA17:AA22" si="6">IF(5 = Q17, H17 * -1, H17)</f>
        <v>0</v>
      </c>
      <c r="AB17" s="32">
        <f t="shared" ref="AB17:AB22" si="7">IF(5 = Q17, I17 * -1, I17)</f>
        <v>0</v>
      </c>
      <c r="AC17" s="32">
        <f t="shared" ref="AC17:AC22" si="8">IF(5 = Q17, J17 * -1, J17)</f>
        <v>0</v>
      </c>
      <c r="AD17" s="32">
        <f t="shared" ref="AD17:AD22" si="9">IF(5 = Q17, K17 * -1, K17)</f>
        <v>0</v>
      </c>
      <c r="AE17" s="32">
        <f t="shared" ref="AE17:AE22" si="10">IF(5 = Q17, L17 * -1, L17)</f>
        <v>0</v>
      </c>
      <c r="AF17" s="32">
        <f t="shared" ref="AF17:AF22" si="11">IF(5 = Q17, M17 * -1, M17)</f>
        <v>0</v>
      </c>
      <c r="AG17" s="32">
        <f t="shared" ref="AG17:AG22" si="12">IF(5 = Q17, N17 * -1, N17)</f>
        <v>0</v>
      </c>
      <c r="AH17" s="32">
        <f t="shared" ref="AH17:AH22" si="13">IF(5 = Q17, O17 * -1, O17)</f>
        <v>8.7100000000000009</v>
      </c>
      <c r="AI17" s="12" t="s">
        <v>21</v>
      </c>
    </row>
    <row r="18" spans="1:35">
      <c r="A18" s="178" t="s">
        <v>2990</v>
      </c>
      <c r="B18" s="179" t="s">
        <v>2991</v>
      </c>
      <c r="C18" s="180">
        <v>0</v>
      </c>
      <c r="D18" s="180">
        <v>0</v>
      </c>
      <c r="E18" s="180">
        <v>-214</v>
      </c>
      <c r="F18" s="180">
        <v>-142</v>
      </c>
      <c r="G18" s="180">
        <v>-185.55</v>
      </c>
      <c r="H18" s="180">
        <v>-178</v>
      </c>
      <c r="I18" s="180">
        <v>-172</v>
      </c>
      <c r="J18" s="180">
        <v>-5672</v>
      </c>
      <c r="K18" s="180">
        <v>-5630.06</v>
      </c>
      <c r="L18" s="180">
        <v>-1288.67</v>
      </c>
      <c r="M18" s="180">
        <v>-122</v>
      </c>
      <c r="N18" s="180">
        <v>-122</v>
      </c>
      <c r="O18" s="180">
        <v>-13726.28</v>
      </c>
      <c r="Q18" s="31">
        <v>4</v>
      </c>
      <c r="U18" s="32" t="e">
        <f xml:space="preserve"> IF(5 = Q18,#REF! * -1,#REF!)</f>
        <v>#REF!</v>
      </c>
      <c r="V18" s="32">
        <f t="shared" si="1"/>
        <v>0</v>
      </c>
      <c r="W18" s="32">
        <f t="shared" si="2"/>
        <v>0</v>
      </c>
      <c r="X18" s="32">
        <f t="shared" si="3"/>
        <v>-214</v>
      </c>
      <c r="Y18" s="32">
        <f t="shared" si="4"/>
        <v>-142</v>
      </c>
      <c r="Z18" s="32">
        <f t="shared" si="5"/>
        <v>-185.55</v>
      </c>
      <c r="AA18" s="32">
        <f t="shared" si="6"/>
        <v>-178</v>
      </c>
      <c r="AB18" s="32">
        <f t="shared" si="7"/>
        <v>-172</v>
      </c>
      <c r="AC18" s="32">
        <f t="shared" si="8"/>
        <v>-5672</v>
      </c>
      <c r="AD18" s="32">
        <f t="shared" si="9"/>
        <v>-5630.06</v>
      </c>
      <c r="AE18" s="32">
        <f t="shared" si="10"/>
        <v>-1288.67</v>
      </c>
      <c r="AF18" s="32">
        <f t="shared" si="11"/>
        <v>-122</v>
      </c>
      <c r="AG18" s="32">
        <f t="shared" si="12"/>
        <v>-122</v>
      </c>
      <c r="AH18" s="32">
        <f t="shared" si="13"/>
        <v>-13726.28</v>
      </c>
      <c r="AI18" s="12" t="s">
        <v>21</v>
      </c>
    </row>
    <row r="19" spans="1:35">
      <c r="A19" s="178" t="s">
        <v>2555</v>
      </c>
      <c r="B19" s="179" t="s">
        <v>25</v>
      </c>
      <c r="C19" s="180">
        <v>0</v>
      </c>
      <c r="D19" s="180">
        <v>0</v>
      </c>
      <c r="E19" s="180">
        <v>-14311</v>
      </c>
      <c r="F19" s="180">
        <v>-14355.71</v>
      </c>
      <c r="G19" s="180">
        <v>-15590</v>
      </c>
      <c r="H19" s="180">
        <v>-9590</v>
      </c>
      <c r="I19" s="180">
        <v>-8647.17</v>
      </c>
      <c r="J19" s="180">
        <v>0</v>
      </c>
      <c r="K19" s="180">
        <v>-1341.94</v>
      </c>
      <c r="L19" s="180">
        <v>-7383.33</v>
      </c>
      <c r="M19" s="180">
        <v>-8550</v>
      </c>
      <c r="N19" s="180">
        <v>-8550</v>
      </c>
      <c r="O19" s="180">
        <v>-88319.15</v>
      </c>
      <c r="Q19" s="31">
        <v>4</v>
      </c>
      <c r="U19" s="32" t="e">
        <f xml:space="preserve"> IF(5 = Q19,#REF! * -1,#REF!)</f>
        <v>#REF!</v>
      </c>
      <c r="V19" s="32">
        <f t="shared" si="1"/>
        <v>0</v>
      </c>
      <c r="W19" s="32">
        <f t="shared" si="2"/>
        <v>0</v>
      </c>
      <c r="X19" s="32">
        <f t="shared" si="3"/>
        <v>-14311</v>
      </c>
      <c r="Y19" s="32">
        <f t="shared" si="4"/>
        <v>-14355.71</v>
      </c>
      <c r="Z19" s="32">
        <f t="shared" si="5"/>
        <v>-15590</v>
      </c>
      <c r="AA19" s="32">
        <f t="shared" si="6"/>
        <v>-9590</v>
      </c>
      <c r="AB19" s="32">
        <f t="shared" si="7"/>
        <v>-8647.17</v>
      </c>
      <c r="AC19" s="32">
        <f t="shared" si="8"/>
        <v>0</v>
      </c>
      <c r="AD19" s="32">
        <f t="shared" si="9"/>
        <v>-1341.94</v>
      </c>
      <c r="AE19" s="32">
        <f t="shared" si="10"/>
        <v>-7383.33</v>
      </c>
      <c r="AF19" s="32">
        <f t="shared" si="11"/>
        <v>-8550</v>
      </c>
      <c r="AG19" s="32">
        <f t="shared" si="12"/>
        <v>-8550</v>
      </c>
      <c r="AH19" s="32">
        <f t="shared" si="13"/>
        <v>-88319.15</v>
      </c>
      <c r="AI19" s="12" t="s">
        <v>26</v>
      </c>
    </row>
    <row r="20" spans="1:35">
      <c r="A20" s="178" t="s">
        <v>2992</v>
      </c>
      <c r="B20" s="179" t="s">
        <v>2993</v>
      </c>
      <c r="C20" s="180">
        <v>0</v>
      </c>
      <c r="D20" s="180">
        <v>0</v>
      </c>
      <c r="E20" s="180">
        <v>0</v>
      </c>
      <c r="F20" s="180">
        <v>0</v>
      </c>
      <c r="G20" s="180">
        <v>0</v>
      </c>
      <c r="H20" s="180">
        <v>0</v>
      </c>
      <c r="I20" s="180">
        <v>0</v>
      </c>
      <c r="J20" s="180">
        <v>0</v>
      </c>
      <c r="K20" s="180">
        <v>0</v>
      </c>
      <c r="L20" s="180">
        <v>0</v>
      </c>
      <c r="M20" s="180">
        <v>0</v>
      </c>
      <c r="N20" s="180">
        <v>0</v>
      </c>
      <c r="O20" s="180">
        <v>0</v>
      </c>
      <c r="Q20" s="31">
        <v>4</v>
      </c>
      <c r="U20" s="32" t="e">
        <f xml:space="preserve"> IF(5 = Q20,#REF! * -1,#REF!)</f>
        <v>#REF!</v>
      </c>
      <c r="V20" s="32">
        <f t="shared" si="1"/>
        <v>0</v>
      </c>
      <c r="W20" s="32">
        <f t="shared" si="2"/>
        <v>0</v>
      </c>
      <c r="X20" s="32">
        <f t="shared" si="3"/>
        <v>0</v>
      </c>
      <c r="Y20" s="32">
        <f t="shared" si="4"/>
        <v>0</v>
      </c>
      <c r="Z20" s="32">
        <f t="shared" si="5"/>
        <v>0</v>
      </c>
      <c r="AA20" s="32">
        <f t="shared" si="6"/>
        <v>0</v>
      </c>
      <c r="AB20" s="32">
        <f t="shared" si="7"/>
        <v>0</v>
      </c>
      <c r="AC20" s="32">
        <f t="shared" si="8"/>
        <v>0</v>
      </c>
      <c r="AD20" s="32">
        <f t="shared" si="9"/>
        <v>0</v>
      </c>
      <c r="AE20" s="32">
        <f t="shared" si="10"/>
        <v>0</v>
      </c>
      <c r="AF20" s="32">
        <f t="shared" si="11"/>
        <v>0</v>
      </c>
      <c r="AG20" s="32">
        <f t="shared" si="12"/>
        <v>0</v>
      </c>
      <c r="AH20" s="32">
        <f t="shared" si="13"/>
        <v>0</v>
      </c>
      <c r="AI20" s="12" t="s">
        <v>26</v>
      </c>
    </row>
    <row r="21" spans="1:35">
      <c r="A21" s="178" t="s">
        <v>2556</v>
      </c>
      <c r="B21" s="179" t="s">
        <v>2994</v>
      </c>
      <c r="C21" s="180">
        <v>0</v>
      </c>
      <c r="D21" s="180">
        <v>0</v>
      </c>
      <c r="E21" s="180">
        <v>0</v>
      </c>
      <c r="F21" s="180">
        <v>0</v>
      </c>
      <c r="G21" s="180">
        <v>0</v>
      </c>
      <c r="H21" s="180">
        <v>0</v>
      </c>
      <c r="I21" s="180">
        <v>0</v>
      </c>
      <c r="J21" s="180">
        <v>0</v>
      </c>
      <c r="K21" s="180">
        <v>0</v>
      </c>
      <c r="L21" s="180">
        <v>0</v>
      </c>
      <c r="M21" s="180">
        <v>0</v>
      </c>
      <c r="N21" s="180">
        <v>0</v>
      </c>
      <c r="O21" s="180">
        <v>0</v>
      </c>
      <c r="Q21" s="31">
        <v>4</v>
      </c>
      <c r="U21" s="32" t="e">
        <f xml:space="preserve"> IF(5 = Q21,#REF! * -1,#REF!)</f>
        <v>#REF!</v>
      </c>
      <c r="V21" s="32">
        <f t="shared" si="1"/>
        <v>0</v>
      </c>
      <c r="W21" s="32">
        <f t="shared" si="2"/>
        <v>0</v>
      </c>
      <c r="X21" s="32">
        <f t="shared" si="3"/>
        <v>0</v>
      </c>
      <c r="Y21" s="32">
        <f t="shared" si="4"/>
        <v>0</v>
      </c>
      <c r="Z21" s="32">
        <f t="shared" si="5"/>
        <v>0</v>
      </c>
      <c r="AA21" s="32">
        <f t="shared" si="6"/>
        <v>0</v>
      </c>
      <c r="AB21" s="32">
        <f t="shared" si="7"/>
        <v>0</v>
      </c>
      <c r="AC21" s="32">
        <f t="shared" si="8"/>
        <v>0</v>
      </c>
      <c r="AD21" s="32">
        <f t="shared" si="9"/>
        <v>0</v>
      </c>
      <c r="AE21" s="32">
        <f t="shared" si="10"/>
        <v>0</v>
      </c>
      <c r="AF21" s="32">
        <f t="shared" si="11"/>
        <v>0</v>
      </c>
      <c r="AG21" s="32">
        <f t="shared" si="12"/>
        <v>0</v>
      </c>
      <c r="AH21" s="32">
        <f t="shared" si="13"/>
        <v>0</v>
      </c>
      <c r="AI21" s="12" t="s">
        <v>27</v>
      </c>
    </row>
    <row r="22" spans="1:35">
      <c r="A22" s="178" t="s">
        <v>2995</v>
      </c>
      <c r="B22" s="179" t="s">
        <v>2996</v>
      </c>
      <c r="C22" s="180">
        <v>0</v>
      </c>
      <c r="D22" s="180">
        <v>0</v>
      </c>
      <c r="E22" s="180">
        <v>0</v>
      </c>
      <c r="F22" s="180">
        <v>0</v>
      </c>
      <c r="G22" s="180">
        <v>0</v>
      </c>
      <c r="H22" s="180">
        <v>0</v>
      </c>
      <c r="I22" s="180">
        <v>0</v>
      </c>
      <c r="J22" s="180">
        <v>0</v>
      </c>
      <c r="K22" s="180">
        <v>0</v>
      </c>
      <c r="L22" s="180">
        <v>0</v>
      </c>
      <c r="M22" s="180">
        <v>0</v>
      </c>
      <c r="N22" s="180">
        <v>0</v>
      </c>
      <c r="O22" s="180">
        <v>0</v>
      </c>
      <c r="Q22" s="31">
        <v>4</v>
      </c>
      <c r="U22" s="32" t="e">
        <f xml:space="preserve"> IF(5 = Q22,#REF! * -1,#REF!)</f>
        <v>#REF!</v>
      </c>
      <c r="V22" s="32">
        <f t="shared" si="1"/>
        <v>0</v>
      </c>
      <c r="W22" s="32">
        <f t="shared" si="2"/>
        <v>0</v>
      </c>
      <c r="X22" s="32">
        <f t="shared" si="3"/>
        <v>0</v>
      </c>
      <c r="Y22" s="32">
        <f t="shared" si="4"/>
        <v>0</v>
      </c>
      <c r="Z22" s="32">
        <f t="shared" si="5"/>
        <v>0</v>
      </c>
      <c r="AA22" s="32">
        <f t="shared" si="6"/>
        <v>0</v>
      </c>
      <c r="AB22" s="32">
        <f t="shared" si="7"/>
        <v>0</v>
      </c>
      <c r="AC22" s="32">
        <f t="shared" si="8"/>
        <v>0</v>
      </c>
      <c r="AD22" s="32">
        <f t="shared" si="9"/>
        <v>0</v>
      </c>
      <c r="AE22" s="32">
        <f t="shared" si="10"/>
        <v>0</v>
      </c>
      <c r="AF22" s="32">
        <f t="shared" si="11"/>
        <v>0</v>
      </c>
      <c r="AG22" s="32">
        <f t="shared" si="12"/>
        <v>0</v>
      </c>
      <c r="AH22" s="32">
        <f t="shared" si="13"/>
        <v>0</v>
      </c>
      <c r="AI22" s="12" t="s">
        <v>22</v>
      </c>
    </row>
    <row r="23" spans="1:35">
      <c r="A23" s="178" t="s">
        <v>2997</v>
      </c>
      <c r="B23" s="179" t="s">
        <v>2998</v>
      </c>
      <c r="C23" s="180">
        <v>0</v>
      </c>
      <c r="D23" s="180">
        <v>0</v>
      </c>
      <c r="E23" s="180">
        <v>0</v>
      </c>
      <c r="F23" s="180">
        <v>0</v>
      </c>
      <c r="G23" s="180">
        <v>0</v>
      </c>
      <c r="H23" s="180">
        <v>0</v>
      </c>
      <c r="I23" s="180">
        <v>0</v>
      </c>
      <c r="J23" s="180">
        <v>0</v>
      </c>
      <c r="K23" s="180">
        <v>0</v>
      </c>
      <c r="L23" s="180">
        <v>0</v>
      </c>
      <c r="M23" s="180">
        <v>0</v>
      </c>
      <c r="N23" s="180">
        <v>0</v>
      </c>
      <c r="O23" s="180">
        <v>0</v>
      </c>
      <c r="Q23" s="36">
        <v>4</v>
      </c>
      <c r="R23" s="125">
        <f>R22</f>
        <v>0</v>
      </c>
      <c r="S23" s="125">
        <f>S22</f>
        <v>0</v>
      </c>
      <c r="T23" s="36">
        <f>T22</f>
        <v>0</v>
      </c>
      <c r="U23" s="37" t="e">
        <f t="shared" ref="U23:AH23" si="14">SUM(U17:U22)</f>
        <v>#REF!</v>
      </c>
      <c r="V23" s="37">
        <f t="shared" si="14"/>
        <v>0</v>
      </c>
      <c r="W23" s="37">
        <f t="shared" si="14"/>
        <v>0</v>
      </c>
      <c r="X23" s="37">
        <f t="shared" si="14"/>
        <v>-14525</v>
      </c>
      <c r="Y23" s="37">
        <f t="shared" si="14"/>
        <v>-14489</v>
      </c>
      <c r="Z23" s="37">
        <f t="shared" si="14"/>
        <v>-15775.55</v>
      </c>
      <c r="AA23" s="37">
        <f t="shared" si="14"/>
        <v>-9768</v>
      </c>
      <c r="AB23" s="37">
        <f t="shared" si="14"/>
        <v>-8819.17</v>
      </c>
      <c r="AC23" s="37">
        <f t="shared" si="14"/>
        <v>-5672</v>
      </c>
      <c r="AD23" s="37">
        <f t="shared" si="14"/>
        <v>-6972</v>
      </c>
      <c r="AE23" s="37">
        <f t="shared" si="14"/>
        <v>-8672</v>
      </c>
      <c r="AF23" s="37">
        <f t="shared" si="14"/>
        <v>-8672</v>
      </c>
      <c r="AG23" s="37">
        <f t="shared" si="14"/>
        <v>-8672</v>
      </c>
      <c r="AH23" s="37">
        <f t="shared" si="14"/>
        <v>-102036.72</v>
      </c>
      <c r="AI23" s="12" t="s">
        <v>22</v>
      </c>
    </row>
    <row r="24" spans="1:35">
      <c r="A24" s="178" t="s">
        <v>2999</v>
      </c>
      <c r="B24" s="179" t="s">
        <v>3000</v>
      </c>
      <c r="C24" s="180">
        <v>0</v>
      </c>
      <c r="D24" s="180">
        <v>0</v>
      </c>
      <c r="E24" s="180">
        <v>0</v>
      </c>
      <c r="F24" s="180">
        <v>0</v>
      </c>
      <c r="G24" s="180">
        <v>0</v>
      </c>
      <c r="H24" s="180">
        <v>0</v>
      </c>
      <c r="I24" s="180">
        <v>0</v>
      </c>
      <c r="J24" s="180">
        <v>0</v>
      </c>
      <c r="K24" s="180">
        <v>0</v>
      </c>
      <c r="L24" s="180">
        <v>-1395</v>
      </c>
      <c r="M24" s="180">
        <v>0</v>
      </c>
      <c r="N24" s="180">
        <v>0</v>
      </c>
      <c r="O24" s="180">
        <v>-1395</v>
      </c>
      <c r="AI24" s="12" t="s">
        <v>22</v>
      </c>
    </row>
    <row r="25" spans="1:35">
      <c r="B25" s="181" t="s">
        <v>3001</v>
      </c>
      <c r="C25" s="176">
        <v>0</v>
      </c>
      <c r="D25" s="176">
        <v>0</v>
      </c>
      <c r="E25" s="176">
        <v>-14525</v>
      </c>
      <c r="F25" s="176">
        <v>-14489</v>
      </c>
      <c r="G25" s="176">
        <v>-15775.55</v>
      </c>
      <c r="H25" s="176">
        <v>-9768</v>
      </c>
      <c r="I25" s="176">
        <v>-8819.17</v>
      </c>
      <c r="J25" s="176">
        <v>-5672</v>
      </c>
      <c r="K25" s="176">
        <v>-6972</v>
      </c>
      <c r="L25" s="176">
        <v>-10067</v>
      </c>
      <c r="M25" s="176">
        <v>-8672</v>
      </c>
      <c r="N25" s="176">
        <v>-8672</v>
      </c>
      <c r="O25" s="176">
        <v>-103431.72</v>
      </c>
      <c r="Q25" s="36">
        <v>4</v>
      </c>
      <c r="R25" s="125">
        <f>R22</f>
        <v>0</v>
      </c>
      <c r="S25" s="125">
        <f>S22</f>
        <v>0</v>
      </c>
      <c r="T25" s="36">
        <f>T22</f>
        <v>0</v>
      </c>
      <c r="U25" s="37" t="e">
        <f t="shared" ref="U25:AH25" si="15">SUM(U11:U13)+SUM(U17:U22)</f>
        <v>#REF!</v>
      </c>
      <c r="V25" s="37">
        <f t="shared" si="15"/>
        <v>0</v>
      </c>
      <c r="W25" s="37">
        <f t="shared" si="15"/>
        <v>0</v>
      </c>
      <c r="X25" s="37">
        <f t="shared" si="15"/>
        <v>5428</v>
      </c>
      <c r="Y25" s="37">
        <f t="shared" si="15"/>
        <v>5464</v>
      </c>
      <c r="Z25" s="37">
        <f t="shared" si="15"/>
        <v>4070.4500000000007</v>
      </c>
      <c r="AA25" s="37">
        <f t="shared" si="15"/>
        <v>4078</v>
      </c>
      <c r="AB25" s="37">
        <f t="shared" si="15"/>
        <v>5020.83</v>
      </c>
      <c r="AC25" s="37">
        <f t="shared" si="15"/>
        <v>8168</v>
      </c>
      <c r="AD25" s="37">
        <f t="shared" si="15"/>
        <v>6868</v>
      </c>
      <c r="AE25" s="37">
        <f t="shared" si="15"/>
        <v>5118</v>
      </c>
      <c r="AF25" s="37">
        <f t="shared" si="15"/>
        <v>5118</v>
      </c>
      <c r="AG25" s="37">
        <f t="shared" si="15"/>
        <v>5118</v>
      </c>
      <c r="AH25" s="37">
        <f t="shared" si="15"/>
        <v>54451.28</v>
      </c>
    </row>
    <row r="27" spans="1:35">
      <c r="B27" s="181" t="s">
        <v>2983</v>
      </c>
      <c r="C27" s="176">
        <v>0</v>
      </c>
      <c r="D27" s="176">
        <v>0</v>
      </c>
      <c r="E27" s="176">
        <v>5428</v>
      </c>
      <c r="F27" s="176">
        <v>5464</v>
      </c>
      <c r="G27" s="176">
        <v>4070.4500000000007</v>
      </c>
      <c r="H27" s="176">
        <v>4078</v>
      </c>
      <c r="I27" s="176">
        <v>5020.83</v>
      </c>
      <c r="J27" s="176">
        <v>8168</v>
      </c>
      <c r="K27" s="176">
        <v>6868</v>
      </c>
      <c r="L27" s="176">
        <v>3723</v>
      </c>
      <c r="M27" s="176">
        <v>5118</v>
      </c>
      <c r="N27" s="176">
        <v>5118</v>
      </c>
      <c r="O27" s="176">
        <v>53056.28</v>
      </c>
    </row>
    <row r="28" spans="1:35">
      <c r="Q28" s="31">
        <v>4</v>
      </c>
      <c r="U28" s="32" t="e">
        <f xml:space="preserve"> IF(5 = Q28,#REF! * -1,#REF!)</f>
        <v>#REF!</v>
      </c>
      <c r="V28" s="32">
        <f t="shared" ref="V28:V68" si="16">IF(5 = Q28, C28 * -1, C28)</f>
        <v>0</v>
      </c>
      <c r="W28" s="32">
        <f t="shared" ref="W28:W68" si="17">IF(5 = Q28, D28 * -1, D28)</f>
        <v>0</v>
      </c>
      <c r="X28" s="32">
        <f t="shared" ref="X28:X68" si="18">IF(5 = Q28, E28 * -1, E28)</f>
        <v>0</v>
      </c>
      <c r="Y28" s="32">
        <f t="shared" ref="Y28:Y68" si="19">IF(5 = Q28, F28 * -1, F28)</f>
        <v>0</v>
      </c>
      <c r="Z28" s="32">
        <f t="shared" ref="Z28:Z68" si="20">IF(5 = Q28, G28 * -1, G28)</f>
        <v>0</v>
      </c>
      <c r="AA28" s="32">
        <f t="shared" ref="AA28:AA68" si="21">IF(5 = Q28, H28 * -1, H28)</f>
        <v>0</v>
      </c>
      <c r="AB28" s="32">
        <f t="shared" ref="AB28:AB68" si="22">IF(5 = Q28, I28 * -1, I28)</f>
        <v>0</v>
      </c>
      <c r="AC28" s="32">
        <f t="shared" ref="AC28:AC68" si="23">IF(5 = Q28, J28 * -1, J28)</f>
        <v>0</v>
      </c>
      <c r="AD28" s="32">
        <f t="shared" ref="AD28:AD68" si="24">IF(5 = Q28, K28 * -1, K28)</f>
        <v>0</v>
      </c>
      <c r="AE28" s="32">
        <f t="shared" ref="AE28:AE68" si="25">IF(5 = Q28, L28 * -1, L28)</f>
        <v>0</v>
      </c>
      <c r="AF28" s="32">
        <f t="shared" ref="AF28:AF68" si="26">IF(5 = Q28, M28 * -1, M28)</f>
        <v>0</v>
      </c>
      <c r="AG28" s="32">
        <f t="shared" ref="AG28:AG68" si="27">IF(5 = Q28, N28 * -1, N28)</f>
        <v>0</v>
      </c>
      <c r="AH28" s="32">
        <f t="shared" ref="AH28:AH68" si="28">IF(5 = Q28, O28 * -1, O28)</f>
        <v>0</v>
      </c>
    </row>
    <row r="29" spans="1:35">
      <c r="A29" s="158" t="s">
        <v>3002</v>
      </c>
      <c r="Q29" s="31">
        <v>4</v>
      </c>
      <c r="U29" s="32" t="e">
        <f xml:space="preserve"> IF(5 = Q29,#REF! * -1,#REF!)</f>
        <v>#REF!</v>
      </c>
      <c r="V29" s="32">
        <f t="shared" si="16"/>
        <v>0</v>
      </c>
      <c r="W29" s="32">
        <f t="shared" si="17"/>
        <v>0</v>
      </c>
      <c r="X29" s="32">
        <f t="shared" si="18"/>
        <v>0</v>
      </c>
      <c r="Y29" s="32">
        <f t="shared" si="19"/>
        <v>0</v>
      </c>
      <c r="Z29" s="32">
        <f t="shared" si="20"/>
        <v>0</v>
      </c>
      <c r="AA29" s="32">
        <f t="shared" si="21"/>
        <v>0</v>
      </c>
      <c r="AB29" s="32">
        <f t="shared" si="22"/>
        <v>0</v>
      </c>
      <c r="AC29" s="32">
        <f t="shared" si="23"/>
        <v>0</v>
      </c>
      <c r="AD29" s="32">
        <f t="shared" si="24"/>
        <v>0</v>
      </c>
      <c r="AE29" s="32">
        <f t="shared" si="25"/>
        <v>0</v>
      </c>
      <c r="AF29" s="32">
        <f t="shared" si="26"/>
        <v>0</v>
      </c>
      <c r="AG29" s="32">
        <f t="shared" si="27"/>
        <v>0</v>
      </c>
      <c r="AH29" s="32">
        <f t="shared" si="28"/>
        <v>0</v>
      </c>
    </row>
    <row r="30" spans="1:35">
      <c r="A30" s="182" t="s">
        <v>2557</v>
      </c>
      <c r="B30" s="179" t="s">
        <v>3003</v>
      </c>
      <c r="C30" s="180">
        <v>0</v>
      </c>
      <c r="D30" s="180">
        <v>0</v>
      </c>
      <c r="E30" s="180">
        <v>0</v>
      </c>
      <c r="F30" s="180">
        <v>0</v>
      </c>
      <c r="G30" s="180">
        <v>0</v>
      </c>
      <c r="H30" s="180">
        <v>0</v>
      </c>
      <c r="I30" s="180">
        <v>0</v>
      </c>
      <c r="J30" s="180">
        <v>0</v>
      </c>
      <c r="K30" s="180">
        <v>0</v>
      </c>
      <c r="L30" s="180">
        <v>0</v>
      </c>
      <c r="M30" s="180">
        <v>0</v>
      </c>
      <c r="N30" s="180">
        <v>0</v>
      </c>
      <c r="O30" s="180">
        <v>0</v>
      </c>
      <c r="Q30" s="31">
        <v>4</v>
      </c>
      <c r="U30" s="32" t="e">
        <f xml:space="preserve"> IF(5 = Q30,#REF! * -1,#REF!)</f>
        <v>#REF!</v>
      </c>
      <c r="V30" s="32">
        <f t="shared" si="16"/>
        <v>0</v>
      </c>
      <c r="W30" s="32">
        <f t="shared" si="17"/>
        <v>0</v>
      </c>
      <c r="X30" s="32">
        <f t="shared" si="18"/>
        <v>0</v>
      </c>
      <c r="Y30" s="32">
        <f t="shared" si="19"/>
        <v>0</v>
      </c>
      <c r="Z30" s="32">
        <f t="shared" si="20"/>
        <v>0</v>
      </c>
      <c r="AA30" s="32">
        <f t="shared" si="21"/>
        <v>0</v>
      </c>
      <c r="AB30" s="32">
        <f t="shared" si="22"/>
        <v>0</v>
      </c>
      <c r="AC30" s="32">
        <f t="shared" si="23"/>
        <v>0</v>
      </c>
      <c r="AD30" s="32">
        <f t="shared" si="24"/>
        <v>0</v>
      </c>
      <c r="AE30" s="32">
        <f t="shared" si="25"/>
        <v>0</v>
      </c>
      <c r="AF30" s="32">
        <f t="shared" si="26"/>
        <v>0</v>
      </c>
      <c r="AG30" s="32">
        <f t="shared" si="27"/>
        <v>0</v>
      </c>
      <c r="AH30" s="32">
        <f t="shared" si="28"/>
        <v>0</v>
      </c>
      <c r="AI30" s="12" t="s">
        <v>652</v>
      </c>
    </row>
    <row r="31" spans="1:35">
      <c r="A31" s="182" t="s">
        <v>2558</v>
      </c>
      <c r="B31" s="179" t="s">
        <v>3004</v>
      </c>
      <c r="C31" s="180">
        <v>0</v>
      </c>
      <c r="D31" s="180">
        <v>0</v>
      </c>
      <c r="E31" s="180">
        <v>0</v>
      </c>
      <c r="F31" s="180">
        <v>0</v>
      </c>
      <c r="G31" s="180">
        <v>0</v>
      </c>
      <c r="H31" s="180">
        <v>0</v>
      </c>
      <c r="I31" s="180">
        <v>0</v>
      </c>
      <c r="J31" s="180">
        <v>0</v>
      </c>
      <c r="K31" s="180">
        <v>0</v>
      </c>
      <c r="L31" s="180">
        <v>0</v>
      </c>
      <c r="M31" s="180">
        <v>0</v>
      </c>
      <c r="N31" s="180">
        <v>0</v>
      </c>
      <c r="O31" s="180">
        <v>0</v>
      </c>
      <c r="Q31" s="31">
        <v>4</v>
      </c>
      <c r="U31" s="32" t="e">
        <f xml:space="preserve"> IF(5 = Q31,#REF! * -1,#REF!)</f>
        <v>#REF!</v>
      </c>
      <c r="V31" s="32">
        <f t="shared" si="16"/>
        <v>0</v>
      </c>
      <c r="W31" s="32">
        <f t="shared" si="17"/>
        <v>0</v>
      </c>
      <c r="X31" s="32">
        <f t="shared" si="18"/>
        <v>0</v>
      </c>
      <c r="Y31" s="32">
        <f t="shared" si="19"/>
        <v>0</v>
      </c>
      <c r="Z31" s="32">
        <f t="shared" si="20"/>
        <v>0</v>
      </c>
      <c r="AA31" s="32">
        <f t="shared" si="21"/>
        <v>0</v>
      </c>
      <c r="AB31" s="32">
        <f t="shared" si="22"/>
        <v>0</v>
      </c>
      <c r="AC31" s="32">
        <f t="shared" si="23"/>
        <v>0</v>
      </c>
      <c r="AD31" s="32">
        <f t="shared" si="24"/>
        <v>0</v>
      </c>
      <c r="AE31" s="32">
        <f t="shared" si="25"/>
        <v>0</v>
      </c>
      <c r="AF31" s="32">
        <f t="shared" si="26"/>
        <v>0</v>
      </c>
      <c r="AG31" s="32">
        <f t="shared" si="27"/>
        <v>0</v>
      </c>
      <c r="AH31" s="32">
        <f t="shared" si="28"/>
        <v>0</v>
      </c>
      <c r="AI31" s="12" t="s">
        <v>652</v>
      </c>
    </row>
    <row r="32" spans="1:35">
      <c r="A32" s="182" t="s">
        <v>3005</v>
      </c>
      <c r="B32" s="179" t="s">
        <v>3006</v>
      </c>
      <c r="C32" s="180">
        <v>0</v>
      </c>
      <c r="D32" s="180">
        <v>0</v>
      </c>
      <c r="E32" s="180">
        <v>0</v>
      </c>
      <c r="F32" s="180">
        <v>0</v>
      </c>
      <c r="G32" s="180">
        <v>792.9</v>
      </c>
      <c r="H32" s="180">
        <v>1907.1</v>
      </c>
      <c r="I32" s="180">
        <v>0</v>
      </c>
      <c r="J32" s="180">
        <v>0</v>
      </c>
      <c r="K32" s="180">
        <v>0</v>
      </c>
      <c r="L32" s="180">
        <v>0</v>
      </c>
      <c r="M32" s="180">
        <v>0</v>
      </c>
      <c r="N32" s="180">
        <v>0</v>
      </c>
      <c r="O32" s="180">
        <v>2700</v>
      </c>
      <c r="Q32" s="31">
        <v>4</v>
      </c>
      <c r="U32" s="32" t="e">
        <f xml:space="preserve"> IF(5 = Q32,#REF! * -1,#REF!)</f>
        <v>#REF!</v>
      </c>
      <c r="V32" s="32">
        <f t="shared" si="16"/>
        <v>0</v>
      </c>
      <c r="W32" s="32">
        <f t="shared" si="17"/>
        <v>0</v>
      </c>
      <c r="X32" s="32">
        <f t="shared" si="18"/>
        <v>0</v>
      </c>
      <c r="Y32" s="32">
        <f t="shared" si="19"/>
        <v>0</v>
      </c>
      <c r="Z32" s="32">
        <f t="shared" si="20"/>
        <v>792.9</v>
      </c>
      <c r="AA32" s="32">
        <f t="shared" si="21"/>
        <v>1907.1</v>
      </c>
      <c r="AB32" s="32">
        <f t="shared" si="22"/>
        <v>0</v>
      </c>
      <c r="AC32" s="32">
        <f t="shared" si="23"/>
        <v>0</v>
      </c>
      <c r="AD32" s="32">
        <f t="shared" si="24"/>
        <v>0</v>
      </c>
      <c r="AE32" s="32">
        <f t="shared" si="25"/>
        <v>0</v>
      </c>
      <c r="AF32" s="32">
        <f t="shared" si="26"/>
        <v>0</v>
      </c>
      <c r="AG32" s="32">
        <f t="shared" si="27"/>
        <v>0</v>
      </c>
      <c r="AH32" s="32">
        <f t="shared" si="28"/>
        <v>2700</v>
      </c>
      <c r="AI32" s="12" t="s">
        <v>652</v>
      </c>
    </row>
    <row r="33" spans="1:35">
      <c r="A33" s="182" t="s">
        <v>3007</v>
      </c>
      <c r="B33" s="179" t="s">
        <v>3008</v>
      </c>
      <c r="C33" s="180">
        <v>0</v>
      </c>
      <c r="D33" s="180">
        <v>0</v>
      </c>
      <c r="E33" s="180">
        <v>0</v>
      </c>
      <c r="F33" s="180">
        <v>0</v>
      </c>
      <c r="G33" s="180">
        <v>0</v>
      </c>
      <c r="H33" s="180">
        <v>0</v>
      </c>
      <c r="I33" s="180">
        <v>0</v>
      </c>
      <c r="J33" s="180">
        <v>0</v>
      </c>
      <c r="K33" s="180">
        <v>0</v>
      </c>
      <c r="L33" s="180">
        <v>0</v>
      </c>
      <c r="M33" s="180">
        <v>0</v>
      </c>
      <c r="N33" s="180">
        <v>0</v>
      </c>
      <c r="O33" s="180">
        <v>0</v>
      </c>
      <c r="Q33" s="31">
        <v>4</v>
      </c>
      <c r="U33" s="32" t="e">
        <f xml:space="preserve"> IF(5 = Q33,#REF! * -1,#REF!)</f>
        <v>#REF!</v>
      </c>
      <c r="V33" s="32">
        <f t="shared" si="16"/>
        <v>0</v>
      </c>
      <c r="W33" s="32">
        <f t="shared" si="17"/>
        <v>0</v>
      </c>
      <c r="X33" s="32">
        <f t="shared" si="18"/>
        <v>0</v>
      </c>
      <c r="Y33" s="32">
        <f t="shared" si="19"/>
        <v>0</v>
      </c>
      <c r="Z33" s="32">
        <f t="shared" si="20"/>
        <v>0</v>
      </c>
      <c r="AA33" s="32">
        <f t="shared" si="21"/>
        <v>0</v>
      </c>
      <c r="AB33" s="32">
        <f t="shared" si="22"/>
        <v>0</v>
      </c>
      <c r="AC33" s="32">
        <f t="shared" si="23"/>
        <v>0</v>
      </c>
      <c r="AD33" s="32">
        <f t="shared" si="24"/>
        <v>0</v>
      </c>
      <c r="AE33" s="32">
        <f t="shared" si="25"/>
        <v>0</v>
      </c>
      <c r="AF33" s="32">
        <f t="shared" si="26"/>
        <v>0</v>
      </c>
      <c r="AG33" s="32">
        <f t="shared" si="27"/>
        <v>0</v>
      </c>
      <c r="AH33" s="32">
        <f t="shared" si="28"/>
        <v>0</v>
      </c>
      <c r="AI33" s="12" t="s">
        <v>652</v>
      </c>
    </row>
    <row r="34" spans="1:35">
      <c r="A34" s="182" t="s">
        <v>3009</v>
      </c>
      <c r="B34" s="179" t="s">
        <v>3010</v>
      </c>
      <c r="C34" s="180">
        <v>0</v>
      </c>
      <c r="D34" s="180">
        <v>0</v>
      </c>
      <c r="E34" s="180">
        <v>0</v>
      </c>
      <c r="F34" s="180">
        <v>0</v>
      </c>
      <c r="G34" s="180">
        <v>0</v>
      </c>
      <c r="H34" s="180">
        <v>0</v>
      </c>
      <c r="I34" s="180">
        <v>0</v>
      </c>
      <c r="J34" s="180">
        <v>0</v>
      </c>
      <c r="K34" s="180">
        <v>0</v>
      </c>
      <c r="L34" s="180">
        <v>0</v>
      </c>
      <c r="M34" s="180">
        <v>0</v>
      </c>
      <c r="N34" s="180">
        <v>0</v>
      </c>
      <c r="O34" s="180">
        <v>0</v>
      </c>
      <c r="Q34" s="31">
        <v>4</v>
      </c>
      <c r="U34" s="32" t="e">
        <f xml:space="preserve"> IF(5 = Q34,#REF! * -1,#REF!)</f>
        <v>#REF!</v>
      </c>
      <c r="V34" s="32">
        <f t="shared" si="16"/>
        <v>0</v>
      </c>
      <c r="W34" s="32">
        <f t="shared" si="17"/>
        <v>0</v>
      </c>
      <c r="X34" s="32">
        <f t="shared" si="18"/>
        <v>0</v>
      </c>
      <c r="Y34" s="32">
        <f t="shared" si="19"/>
        <v>0</v>
      </c>
      <c r="Z34" s="32">
        <f t="shared" si="20"/>
        <v>0</v>
      </c>
      <c r="AA34" s="32">
        <f t="shared" si="21"/>
        <v>0</v>
      </c>
      <c r="AB34" s="32">
        <f t="shared" si="22"/>
        <v>0</v>
      </c>
      <c r="AC34" s="32">
        <f t="shared" si="23"/>
        <v>0</v>
      </c>
      <c r="AD34" s="32">
        <f t="shared" si="24"/>
        <v>0</v>
      </c>
      <c r="AE34" s="32">
        <f t="shared" si="25"/>
        <v>0</v>
      </c>
      <c r="AF34" s="32">
        <f t="shared" si="26"/>
        <v>0</v>
      </c>
      <c r="AG34" s="32">
        <f t="shared" si="27"/>
        <v>0</v>
      </c>
      <c r="AH34" s="32">
        <f t="shared" si="28"/>
        <v>0</v>
      </c>
      <c r="AI34" s="12" t="s">
        <v>652</v>
      </c>
    </row>
    <row r="35" spans="1:35">
      <c r="A35" s="182" t="s">
        <v>3011</v>
      </c>
      <c r="B35" s="179" t="s">
        <v>3012</v>
      </c>
      <c r="C35" s="180">
        <v>0</v>
      </c>
      <c r="D35" s="180">
        <v>0</v>
      </c>
      <c r="E35" s="180">
        <v>0</v>
      </c>
      <c r="F35" s="180">
        <v>0</v>
      </c>
      <c r="G35" s="180">
        <v>0</v>
      </c>
      <c r="H35" s="180">
        <v>0</v>
      </c>
      <c r="I35" s="180">
        <v>0</v>
      </c>
      <c r="J35" s="180">
        <v>0</v>
      </c>
      <c r="K35" s="180">
        <v>0</v>
      </c>
      <c r="L35" s="180">
        <v>0</v>
      </c>
      <c r="M35" s="180">
        <v>0</v>
      </c>
      <c r="N35" s="180">
        <v>0</v>
      </c>
      <c r="O35" s="180">
        <v>0</v>
      </c>
      <c r="Q35" s="31">
        <v>4</v>
      </c>
      <c r="U35" s="32" t="e">
        <f xml:space="preserve"> IF(5 = Q35,#REF! * -1,#REF!)</f>
        <v>#REF!</v>
      </c>
      <c r="V35" s="32">
        <f t="shared" si="16"/>
        <v>0</v>
      </c>
      <c r="W35" s="32">
        <f t="shared" si="17"/>
        <v>0</v>
      </c>
      <c r="X35" s="32">
        <f t="shared" si="18"/>
        <v>0</v>
      </c>
      <c r="Y35" s="32">
        <f t="shared" si="19"/>
        <v>0</v>
      </c>
      <c r="Z35" s="32">
        <f t="shared" si="20"/>
        <v>0</v>
      </c>
      <c r="AA35" s="32">
        <f t="shared" si="21"/>
        <v>0</v>
      </c>
      <c r="AB35" s="32">
        <f t="shared" si="22"/>
        <v>0</v>
      </c>
      <c r="AC35" s="32">
        <f t="shared" si="23"/>
        <v>0</v>
      </c>
      <c r="AD35" s="32">
        <f t="shared" si="24"/>
        <v>0</v>
      </c>
      <c r="AE35" s="32">
        <f t="shared" si="25"/>
        <v>0</v>
      </c>
      <c r="AF35" s="32">
        <f t="shared" si="26"/>
        <v>0</v>
      </c>
      <c r="AG35" s="32">
        <f t="shared" si="27"/>
        <v>0</v>
      </c>
      <c r="AH35" s="32">
        <f t="shared" si="28"/>
        <v>0</v>
      </c>
      <c r="AI35" s="12" t="s">
        <v>652</v>
      </c>
    </row>
    <row r="36" spans="1:35">
      <c r="A36" s="182" t="s">
        <v>3013</v>
      </c>
      <c r="B36" s="179" t="s">
        <v>34</v>
      </c>
      <c r="C36" s="180">
        <v>0</v>
      </c>
      <c r="D36" s="180">
        <v>0</v>
      </c>
      <c r="E36" s="180">
        <v>0</v>
      </c>
      <c r="F36" s="180">
        <v>0</v>
      </c>
      <c r="G36" s="180">
        <v>0</v>
      </c>
      <c r="H36" s="180">
        <v>0</v>
      </c>
      <c r="I36" s="180">
        <v>0</v>
      </c>
      <c r="J36" s="180">
        <v>0</v>
      </c>
      <c r="K36" s="180">
        <v>0</v>
      </c>
      <c r="L36" s="180">
        <v>0</v>
      </c>
      <c r="M36" s="180">
        <v>0</v>
      </c>
      <c r="N36" s="180">
        <v>0</v>
      </c>
      <c r="O36" s="180">
        <v>0</v>
      </c>
      <c r="Q36" s="31">
        <v>4</v>
      </c>
      <c r="U36" s="32" t="e">
        <f xml:space="preserve"> IF(5 = Q36,#REF! * -1,#REF!)</f>
        <v>#REF!</v>
      </c>
      <c r="V36" s="32">
        <f t="shared" si="16"/>
        <v>0</v>
      </c>
      <c r="W36" s="32">
        <f t="shared" si="17"/>
        <v>0</v>
      </c>
      <c r="X36" s="32">
        <f t="shared" si="18"/>
        <v>0</v>
      </c>
      <c r="Y36" s="32">
        <f t="shared" si="19"/>
        <v>0</v>
      </c>
      <c r="Z36" s="32">
        <f t="shared" si="20"/>
        <v>0</v>
      </c>
      <c r="AA36" s="32">
        <f t="shared" si="21"/>
        <v>0</v>
      </c>
      <c r="AB36" s="32">
        <f t="shared" si="22"/>
        <v>0</v>
      </c>
      <c r="AC36" s="32">
        <f t="shared" si="23"/>
        <v>0</v>
      </c>
      <c r="AD36" s="32">
        <f t="shared" si="24"/>
        <v>0</v>
      </c>
      <c r="AE36" s="32">
        <f t="shared" si="25"/>
        <v>0</v>
      </c>
      <c r="AF36" s="32">
        <f t="shared" si="26"/>
        <v>0</v>
      </c>
      <c r="AG36" s="32">
        <f t="shared" si="27"/>
        <v>0</v>
      </c>
      <c r="AH36" s="32">
        <f t="shared" si="28"/>
        <v>0</v>
      </c>
      <c r="AI36" s="12" t="s">
        <v>652</v>
      </c>
    </row>
    <row r="37" spans="1:35">
      <c r="A37" s="182" t="s">
        <v>3014</v>
      </c>
      <c r="B37" s="179" t="s">
        <v>32</v>
      </c>
      <c r="C37" s="180">
        <v>0</v>
      </c>
      <c r="D37" s="180">
        <v>0</v>
      </c>
      <c r="E37" s="180">
        <v>0</v>
      </c>
      <c r="F37" s="180">
        <v>0</v>
      </c>
      <c r="G37" s="180">
        <v>0</v>
      </c>
      <c r="H37" s="180">
        <v>100</v>
      </c>
      <c r="I37" s="180">
        <v>100</v>
      </c>
      <c r="J37" s="180">
        <v>0</v>
      </c>
      <c r="K37" s="180">
        <v>0</v>
      </c>
      <c r="L37" s="180">
        <v>100</v>
      </c>
      <c r="M37" s="180">
        <v>50</v>
      </c>
      <c r="N37" s="180">
        <v>100</v>
      </c>
      <c r="O37" s="180">
        <v>450</v>
      </c>
      <c r="Q37" s="31">
        <v>4</v>
      </c>
      <c r="U37" s="32" t="e">
        <f xml:space="preserve"> IF(5 = Q37,#REF! * -1,#REF!)</f>
        <v>#REF!</v>
      </c>
      <c r="V37" s="32">
        <f t="shared" si="16"/>
        <v>0</v>
      </c>
      <c r="W37" s="32">
        <f t="shared" si="17"/>
        <v>0</v>
      </c>
      <c r="X37" s="32">
        <f t="shared" si="18"/>
        <v>0</v>
      </c>
      <c r="Y37" s="32">
        <f t="shared" si="19"/>
        <v>0</v>
      </c>
      <c r="Z37" s="32">
        <f t="shared" si="20"/>
        <v>0</v>
      </c>
      <c r="AA37" s="32">
        <f t="shared" si="21"/>
        <v>100</v>
      </c>
      <c r="AB37" s="32">
        <f t="shared" si="22"/>
        <v>100</v>
      </c>
      <c r="AC37" s="32">
        <f t="shared" si="23"/>
        <v>0</v>
      </c>
      <c r="AD37" s="32">
        <f t="shared" si="24"/>
        <v>0</v>
      </c>
      <c r="AE37" s="32">
        <f t="shared" si="25"/>
        <v>100</v>
      </c>
      <c r="AF37" s="32">
        <f t="shared" si="26"/>
        <v>50</v>
      </c>
      <c r="AG37" s="32">
        <f t="shared" si="27"/>
        <v>100</v>
      </c>
      <c r="AH37" s="32">
        <f t="shared" si="28"/>
        <v>450</v>
      </c>
      <c r="AI37" s="12" t="s">
        <v>652</v>
      </c>
    </row>
    <row r="38" spans="1:35">
      <c r="A38" s="182" t="s">
        <v>3015</v>
      </c>
      <c r="B38" s="179" t="s">
        <v>1252</v>
      </c>
      <c r="C38" s="180">
        <v>0</v>
      </c>
      <c r="D38" s="180">
        <v>0</v>
      </c>
      <c r="E38" s="180">
        <v>0</v>
      </c>
      <c r="F38" s="180">
        <v>0</v>
      </c>
      <c r="G38" s="180">
        <v>0</v>
      </c>
      <c r="H38" s="180">
        <v>0</v>
      </c>
      <c r="I38" s="180">
        <v>0</v>
      </c>
      <c r="J38" s="180">
        <v>0</v>
      </c>
      <c r="K38" s="180">
        <v>0</v>
      </c>
      <c r="L38" s="180">
        <v>0</v>
      </c>
      <c r="M38" s="180">
        <v>0</v>
      </c>
      <c r="N38" s="180">
        <v>0</v>
      </c>
      <c r="O38" s="180">
        <v>0</v>
      </c>
      <c r="Q38" s="31">
        <v>4</v>
      </c>
      <c r="U38" s="32" t="e">
        <f xml:space="preserve"> IF(5 = Q38,#REF! * -1,#REF!)</f>
        <v>#REF!</v>
      </c>
      <c r="V38" s="32">
        <f t="shared" si="16"/>
        <v>0</v>
      </c>
      <c r="W38" s="32">
        <f t="shared" si="17"/>
        <v>0</v>
      </c>
      <c r="X38" s="32">
        <f t="shared" si="18"/>
        <v>0</v>
      </c>
      <c r="Y38" s="32">
        <f t="shared" si="19"/>
        <v>0</v>
      </c>
      <c r="Z38" s="32">
        <f t="shared" si="20"/>
        <v>0</v>
      </c>
      <c r="AA38" s="32">
        <f t="shared" si="21"/>
        <v>0</v>
      </c>
      <c r="AB38" s="32">
        <f t="shared" si="22"/>
        <v>0</v>
      </c>
      <c r="AC38" s="32">
        <f t="shared" si="23"/>
        <v>0</v>
      </c>
      <c r="AD38" s="32">
        <f t="shared" si="24"/>
        <v>0</v>
      </c>
      <c r="AE38" s="32">
        <f t="shared" si="25"/>
        <v>0</v>
      </c>
      <c r="AF38" s="32">
        <f t="shared" si="26"/>
        <v>0</v>
      </c>
      <c r="AG38" s="32">
        <f t="shared" si="27"/>
        <v>0</v>
      </c>
      <c r="AH38" s="32">
        <f t="shared" si="28"/>
        <v>0</v>
      </c>
      <c r="AI38" s="12" t="s">
        <v>652</v>
      </c>
    </row>
    <row r="39" spans="1:35">
      <c r="A39" s="182" t="s">
        <v>3016</v>
      </c>
      <c r="B39" s="179" t="s">
        <v>3017</v>
      </c>
      <c r="C39" s="180">
        <v>0</v>
      </c>
      <c r="D39" s="180">
        <v>0</v>
      </c>
      <c r="E39" s="180">
        <v>0</v>
      </c>
      <c r="F39" s="180">
        <v>0</v>
      </c>
      <c r="G39" s="180">
        <v>0</v>
      </c>
      <c r="H39" s="180">
        <v>0</v>
      </c>
      <c r="I39" s="180">
        <v>500</v>
      </c>
      <c r="J39" s="180">
        <v>0</v>
      </c>
      <c r="K39" s="180">
        <v>0</v>
      </c>
      <c r="L39" s="180">
        <v>0</v>
      </c>
      <c r="M39" s="180">
        <v>0</v>
      </c>
      <c r="N39" s="180">
        <v>250</v>
      </c>
      <c r="O39" s="180">
        <v>750</v>
      </c>
      <c r="Q39" s="31">
        <v>4</v>
      </c>
      <c r="U39" s="32" t="e">
        <f xml:space="preserve"> IF(5 = Q39,#REF! * -1,#REF!)</f>
        <v>#REF!</v>
      </c>
      <c r="V39" s="32">
        <f t="shared" si="16"/>
        <v>0</v>
      </c>
      <c r="W39" s="32">
        <f t="shared" si="17"/>
        <v>0</v>
      </c>
      <c r="X39" s="32">
        <f t="shared" si="18"/>
        <v>0</v>
      </c>
      <c r="Y39" s="32">
        <f t="shared" si="19"/>
        <v>0</v>
      </c>
      <c r="Z39" s="32">
        <f t="shared" si="20"/>
        <v>0</v>
      </c>
      <c r="AA39" s="32">
        <f t="shared" si="21"/>
        <v>0</v>
      </c>
      <c r="AB39" s="32">
        <f t="shared" si="22"/>
        <v>500</v>
      </c>
      <c r="AC39" s="32">
        <f t="shared" si="23"/>
        <v>0</v>
      </c>
      <c r="AD39" s="32">
        <f t="shared" si="24"/>
        <v>0</v>
      </c>
      <c r="AE39" s="32">
        <f t="shared" si="25"/>
        <v>0</v>
      </c>
      <c r="AF39" s="32">
        <f t="shared" si="26"/>
        <v>0</v>
      </c>
      <c r="AG39" s="32">
        <f t="shared" si="27"/>
        <v>250</v>
      </c>
      <c r="AH39" s="32">
        <f t="shared" si="28"/>
        <v>750</v>
      </c>
      <c r="AI39" s="12" t="s">
        <v>652</v>
      </c>
    </row>
    <row r="40" spans="1:35">
      <c r="A40" s="182" t="s">
        <v>3018</v>
      </c>
      <c r="B40" s="179" t="s">
        <v>35</v>
      </c>
      <c r="C40" s="180">
        <v>0</v>
      </c>
      <c r="D40" s="180">
        <v>0</v>
      </c>
      <c r="E40" s="180">
        <v>75</v>
      </c>
      <c r="F40" s="180">
        <v>50</v>
      </c>
      <c r="G40" s="180">
        <v>100</v>
      </c>
      <c r="H40" s="180">
        <v>100</v>
      </c>
      <c r="I40" s="180">
        <v>100</v>
      </c>
      <c r="J40" s="180">
        <v>100</v>
      </c>
      <c r="K40" s="180">
        <v>58.06</v>
      </c>
      <c r="L40" s="180">
        <v>50</v>
      </c>
      <c r="M40" s="180">
        <v>50</v>
      </c>
      <c r="N40" s="180">
        <v>50</v>
      </c>
      <c r="O40" s="180">
        <v>733.06</v>
      </c>
      <c r="Q40" s="31">
        <v>4</v>
      </c>
      <c r="U40" s="32" t="e">
        <f xml:space="preserve"> IF(5 = Q40,#REF! * -1,#REF!)</f>
        <v>#REF!</v>
      </c>
      <c r="V40" s="32">
        <f t="shared" si="16"/>
        <v>0</v>
      </c>
      <c r="W40" s="32">
        <f t="shared" si="17"/>
        <v>0</v>
      </c>
      <c r="X40" s="32">
        <f t="shared" si="18"/>
        <v>75</v>
      </c>
      <c r="Y40" s="32">
        <f t="shared" si="19"/>
        <v>50</v>
      </c>
      <c r="Z40" s="32">
        <f t="shared" si="20"/>
        <v>100</v>
      </c>
      <c r="AA40" s="32">
        <f t="shared" si="21"/>
        <v>100</v>
      </c>
      <c r="AB40" s="32">
        <f t="shared" si="22"/>
        <v>100</v>
      </c>
      <c r="AC40" s="32">
        <f t="shared" si="23"/>
        <v>100</v>
      </c>
      <c r="AD40" s="32">
        <f t="shared" si="24"/>
        <v>58.06</v>
      </c>
      <c r="AE40" s="32">
        <f t="shared" si="25"/>
        <v>50</v>
      </c>
      <c r="AF40" s="32">
        <f t="shared" si="26"/>
        <v>50</v>
      </c>
      <c r="AG40" s="32">
        <f t="shared" si="27"/>
        <v>50</v>
      </c>
      <c r="AH40" s="32">
        <f t="shared" si="28"/>
        <v>733.06</v>
      </c>
      <c r="AI40" s="12" t="s">
        <v>652</v>
      </c>
    </row>
    <row r="41" spans="1:35">
      <c r="A41" s="182" t="s">
        <v>3019</v>
      </c>
      <c r="B41" s="179" t="s">
        <v>3020</v>
      </c>
      <c r="C41" s="180">
        <v>0</v>
      </c>
      <c r="D41" s="180">
        <v>0</v>
      </c>
      <c r="E41" s="180">
        <v>0</v>
      </c>
      <c r="F41" s="180">
        <v>0</v>
      </c>
      <c r="G41" s="180">
        <v>0</v>
      </c>
      <c r="H41" s="180">
        <v>0</v>
      </c>
      <c r="I41" s="180">
        <v>0</v>
      </c>
      <c r="J41" s="180">
        <v>0</v>
      </c>
      <c r="K41" s="180">
        <v>0</v>
      </c>
      <c r="L41" s="180">
        <v>0</v>
      </c>
      <c r="M41" s="180">
        <v>0</v>
      </c>
      <c r="N41" s="180">
        <v>0</v>
      </c>
      <c r="O41" s="180">
        <v>0</v>
      </c>
      <c r="Q41" s="31">
        <v>4</v>
      </c>
      <c r="U41" s="32" t="e">
        <f xml:space="preserve"> IF(5 = Q41,#REF! * -1,#REF!)</f>
        <v>#REF!</v>
      </c>
      <c r="V41" s="32">
        <f t="shared" si="16"/>
        <v>0</v>
      </c>
      <c r="W41" s="32">
        <f t="shared" si="17"/>
        <v>0</v>
      </c>
      <c r="X41" s="32">
        <f t="shared" si="18"/>
        <v>0</v>
      </c>
      <c r="Y41" s="32">
        <f t="shared" si="19"/>
        <v>0</v>
      </c>
      <c r="Z41" s="32">
        <f t="shared" si="20"/>
        <v>0</v>
      </c>
      <c r="AA41" s="32">
        <f t="shared" si="21"/>
        <v>0</v>
      </c>
      <c r="AB41" s="32">
        <f t="shared" si="22"/>
        <v>0</v>
      </c>
      <c r="AC41" s="32">
        <f t="shared" si="23"/>
        <v>0</v>
      </c>
      <c r="AD41" s="32">
        <f t="shared" si="24"/>
        <v>0</v>
      </c>
      <c r="AE41" s="32">
        <f t="shared" si="25"/>
        <v>0</v>
      </c>
      <c r="AF41" s="32">
        <f t="shared" si="26"/>
        <v>0</v>
      </c>
      <c r="AG41" s="32">
        <f t="shared" si="27"/>
        <v>0</v>
      </c>
      <c r="AH41" s="32">
        <f t="shared" si="28"/>
        <v>0</v>
      </c>
      <c r="AI41" s="12" t="s">
        <v>652</v>
      </c>
    </row>
    <row r="42" spans="1:35">
      <c r="A42" s="182" t="s">
        <v>3021</v>
      </c>
      <c r="B42" s="179" t="s">
        <v>3022</v>
      </c>
      <c r="C42" s="180">
        <v>0</v>
      </c>
      <c r="D42" s="180">
        <v>0</v>
      </c>
      <c r="E42" s="180">
        <v>400</v>
      </c>
      <c r="F42" s="180">
        <v>315</v>
      </c>
      <c r="G42" s="180">
        <v>270</v>
      </c>
      <c r="H42" s="180">
        <v>422.9</v>
      </c>
      <c r="I42" s="180">
        <v>429.67</v>
      </c>
      <c r="J42" s="180">
        <v>470</v>
      </c>
      <c r="K42" s="180">
        <v>344.19</v>
      </c>
      <c r="L42" s="180">
        <v>320</v>
      </c>
      <c r="M42" s="180">
        <v>0</v>
      </c>
      <c r="N42" s="180">
        <v>0</v>
      </c>
      <c r="O42" s="180">
        <v>2971.76</v>
      </c>
      <c r="Q42" s="31">
        <v>4</v>
      </c>
      <c r="U42" s="32" t="e">
        <f xml:space="preserve"> IF(5 = Q42,#REF! * -1,#REF!)</f>
        <v>#REF!</v>
      </c>
      <c r="V42" s="32">
        <f t="shared" si="16"/>
        <v>0</v>
      </c>
      <c r="W42" s="32">
        <f t="shared" si="17"/>
        <v>0</v>
      </c>
      <c r="X42" s="32">
        <f t="shared" si="18"/>
        <v>400</v>
      </c>
      <c r="Y42" s="32">
        <f t="shared" si="19"/>
        <v>315</v>
      </c>
      <c r="Z42" s="32">
        <f t="shared" si="20"/>
        <v>270</v>
      </c>
      <c r="AA42" s="32">
        <f t="shared" si="21"/>
        <v>422.9</v>
      </c>
      <c r="AB42" s="32">
        <f t="shared" si="22"/>
        <v>429.67</v>
      </c>
      <c r="AC42" s="32">
        <f t="shared" si="23"/>
        <v>470</v>
      </c>
      <c r="AD42" s="32">
        <f t="shared" si="24"/>
        <v>344.19</v>
      </c>
      <c r="AE42" s="32">
        <f t="shared" si="25"/>
        <v>320</v>
      </c>
      <c r="AF42" s="32">
        <f t="shared" si="26"/>
        <v>0</v>
      </c>
      <c r="AG42" s="32">
        <f t="shared" si="27"/>
        <v>0</v>
      </c>
      <c r="AH42" s="32">
        <f t="shared" si="28"/>
        <v>2971.76</v>
      </c>
      <c r="AI42" s="12" t="s">
        <v>79</v>
      </c>
    </row>
    <row r="43" spans="1:35">
      <c r="A43" s="182" t="s">
        <v>3023</v>
      </c>
      <c r="B43" s="179" t="s">
        <v>3024</v>
      </c>
      <c r="C43" s="180">
        <v>0</v>
      </c>
      <c r="D43" s="180">
        <v>0</v>
      </c>
      <c r="E43" s="180">
        <v>0</v>
      </c>
      <c r="F43" s="180">
        <v>0</v>
      </c>
      <c r="G43" s="180">
        <v>0</v>
      </c>
      <c r="H43" s="180">
        <v>0</v>
      </c>
      <c r="I43" s="180">
        <v>0</v>
      </c>
      <c r="J43" s="180">
        <v>0</v>
      </c>
      <c r="K43" s="180">
        <v>0</v>
      </c>
      <c r="L43" s="180">
        <v>0</v>
      </c>
      <c r="M43" s="180">
        <v>0</v>
      </c>
      <c r="N43" s="180">
        <v>0</v>
      </c>
      <c r="O43" s="180">
        <v>0</v>
      </c>
      <c r="Q43" s="31">
        <v>4</v>
      </c>
      <c r="U43" s="32" t="e">
        <f xml:space="preserve"> IF(5 = Q43,#REF! * -1,#REF!)</f>
        <v>#REF!</v>
      </c>
      <c r="V43" s="32">
        <f t="shared" si="16"/>
        <v>0</v>
      </c>
      <c r="W43" s="32">
        <f t="shared" si="17"/>
        <v>0</v>
      </c>
      <c r="X43" s="32">
        <f t="shared" si="18"/>
        <v>0</v>
      </c>
      <c r="Y43" s="32">
        <f t="shared" si="19"/>
        <v>0</v>
      </c>
      <c r="Z43" s="32">
        <f t="shared" si="20"/>
        <v>0</v>
      </c>
      <c r="AA43" s="32">
        <f t="shared" si="21"/>
        <v>0</v>
      </c>
      <c r="AB43" s="32">
        <f t="shared" si="22"/>
        <v>0</v>
      </c>
      <c r="AC43" s="32">
        <f t="shared" si="23"/>
        <v>0</v>
      </c>
      <c r="AD43" s="32">
        <f t="shared" si="24"/>
        <v>0</v>
      </c>
      <c r="AE43" s="32">
        <f t="shared" si="25"/>
        <v>0</v>
      </c>
      <c r="AF43" s="32">
        <f t="shared" si="26"/>
        <v>0</v>
      </c>
      <c r="AG43" s="32">
        <f t="shared" si="27"/>
        <v>0</v>
      </c>
      <c r="AH43" s="32">
        <f t="shared" si="28"/>
        <v>0</v>
      </c>
      <c r="AI43" s="12" t="s">
        <v>79</v>
      </c>
    </row>
    <row r="44" spans="1:35">
      <c r="A44" s="182" t="s">
        <v>3025</v>
      </c>
      <c r="B44" s="179" t="s">
        <v>3026</v>
      </c>
      <c r="C44" s="180">
        <v>0</v>
      </c>
      <c r="D44" s="180">
        <v>0</v>
      </c>
      <c r="E44" s="180">
        <v>0</v>
      </c>
      <c r="F44" s="180">
        <v>0</v>
      </c>
      <c r="G44" s="180">
        <v>0</v>
      </c>
      <c r="H44" s="180">
        <v>0</v>
      </c>
      <c r="I44" s="180">
        <v>0</v>
      </c>
      <c r="J44" s="180">
        <v>0</v>
      </c>
      <c r="K44" s="180">
        <v>0</v>
      </c>
      <c r="L44" s="180">
        <v>0</v>
      </c>
      <c r="M44" s="180">
        <v>0</v>
      </c>
      <c r="N44" s="180">
        <v>0</v>
      </c>
      <c r="O44" s="180">
        <v>0</v>
      </c>
      <c r="Q44" s="31">
        <v>4</v>
      </c>
      <c r="U44" s="32" t="e">
        <f xml:space="preserve"> IF(5 = Q44,#REF! * -1,#REF!)</f>
        <v>#REF!</v>
      </c>
      <c r="V44" s="32">
        <f t="shared" si="16"/>
        <v>0</v>
      </c>
      <c r="W44" s="32">
        <f t="shared" si="17"/>
        <v>0</v>
      </c>
      <c r="X44" s="32">
        <f t="shared" si="18"/>
        <v>0</v>
      </c>
      <c r="Y44" s="32">
        <f t="shared" si="19"/>
        <v>0</v>
      </c>
      <c r="Z44" s="32">
        <f t="shared" si="20"/>
        <v>0</v>
      </c>
      <c r="AA44" s="32">
        <f t="shared" si="21"/>
        <v>0</v>
      </c>
      <c r="AB44" s="32">
        <f t="shared" si="22"/>
        <v>0</v>
      </c>
      <c r="AC44" s="32">
        <f t="shared" si="23"/>
        <v>0</v>
      </c>
      <c r="AD44" s="32">
        <f t="shared" si="24"/>
        <v>0</v>
      </c>
      <c r="AE44" s="32">
        <f t="shared" si="25"/>
        <v>0</v>
      </c>
      <c r="AF44" s="32">
        <f t="shared" si="26"/>
        <v>0</v>
      </c>
      <c r="AG44" s="32">
        <f t="shared" si="27"/>
        <v>0</v>
      </c>
      <c r="AH44" s="32">
        <f t="shared" si="28"/>
        <v>0</v>
      </c>
      <c r="AI44" s="12" t="s">
        <v>3027</v>
      </c>
    </row>
    <row r="45" spans="1:35">
      <c r="A45" s="182" t="s">
        <v>3028</v>
      </c>
      <c r="B45" s="179" t="s">
        <v>3029</v>
      </c>
      <c r="C45" s="180">
        <v>0</v>
      </c>
      <c r="D45" s="180">
        <v>0</v>
      </c>
      <c r="E45" s="180">
        <v>0</v>
      </c>
      <c r="F45" s="180">
        <v>0</v>
      </c>
      <c r="G45" s="180">
        <v>0</v>
      </c>
      <c r="H45" s="180">
        <v>0</v>
      </c>
      <c r="I45" s="180">
        <v>0</v>
      </c>
      <c r="J45" s="180">
        <v>0</v>
      </c>
      <c r="K45" s="180">
        <v>0</v>
      </c>
      <c r="L45" s="180">
        <v>0</v>
      </c>
      <c r="M45" s="180">
        <v>0</v>
      </c>
      <c r="N45" s="180">
        <v>0</v>
      </c>
      <c r="O45" s="180">
        <v>0</v>
      </c>
      <c r="Q45" s="31">
        <v>4</v>
      </c>
      <c r="U45" s="32" t="e">
        <f xml:space="preserve"> IF(5 = Q45,#REF! * -1,#REF!)</f>
        <v>#REF!</v>
      </c>
      <c r="V45" s="32">
        <f t="shared" si="16"/>
        <v>0</v>
      </c>
      <c r="W45" s="32">
        <f t="shared" si="17"/>
        <v>0</v>
      </c>
      <c r="X45" s="32">
        <f t="shared" si="18"/>
        <v>0</v>
      </c>
      <c r="Y45" s="32">
        <f t="shared" si="19"/>
        <v>0</v>
      </c>
      <c r="Z45" s="32">
        <f t="shared" si="20"/>
        <v>0</v>
      </c>
      <c r="AA45" s="32">
        <f t="shared" si="21"/>
        <v>0</v>
      </c>
      <c r="AB45" s="32">
        <f t="shared" si="22"/>
        <v>0</v>
      </c>
      <c r="AC45" s="32">
        <f t="shared" si="23"/>
        <v>0</v>
      </c>
      <c r="AD45" s="32">
        <f t="shared" si="24"/>
        <v>0</v>
      </c>
      <c r="AE45" s="32">
        <f t="shared" si="25"/>
        <v>0</v>
      </c>
      <c r="AF45" s="32">
        <f t="shared" si="26"/>
        <v>0</v>
      </c>
      <c r="AG45" s="32">
        <f t="shared" si="27"/>
        <v>0</v>
      </c>
      <c r="AH45" s="32">
        <f t="shared" si="28"/>
        <v>0</v>
      </c>
      <c r="AI45" s="12" t="s">
        <v>79</v>
      </c>
    </row>
    <row r="46" spans="1:35">
      <c r="A46" s="182" t="s">
        <v>3030</v>
      </c>
      <c r="B46" s="179" t="s">
        <v>3031</v>
      </c>
      <c r="C46" s="180">
        <v>0</v>
      </c>
      <c r="D46" s="180">
        <v>0</v>
      </c>
      <c r="E46" s="180">
        <v>0</v>
      </c>
      <c r="F46" s="180">
        <v>0</v>
      </c>
      <c r="G46" s="180">
        <v>0</v>
      </c>
      <c r="H46" s="180">
        <v>0</v>
      </c>
      <c r="I46" s="180">
        <v>0</v>
      </c>
      <c r="J46" s="180">
        <v>0</v>
      </c>
      <c r="K46" s="180">
        <v>0</v>
      </c>
      <c r="L46" s="180">
        <v>0</v>
      </c>
      <c r="M46" s="180">
        <v>0</v>
      </c>
      <c r="N46" s="180">
        <v>0</v>
      </c>
      <c r="O46" s="180">
        <v>0</v>
      </c>
      <c r="Q46" s="31">
        <v>4</v>
      </c>
      <c r="U46" s="32" t="e">
        <f xml:space="preserve"> IF(5 = Q46,#REF! * -1,#REF!)</f>
        <v>#REF!</v>
      </c>
      <c r="V46" s="32">
        <f t="shared" si="16"/>
        <v>0</v>
      </c>
      <c r="W46" s="32">
        <f t="shared" si="17"/>
        <v>0</v>
      </c>
      <c r="X46" s="32">
        <f t="shared" si="18"/>
        <v>0</v>
      </c>
      <c r="Y46" s="32">
        <f t="shared" si="19"/>
        <v>0</v>
      </c>
      <c r="Z46" s="32">
        <f t="shared" si="20"/>
        <v>0</v>
      </c>
      <c r="AA46" s="32">
        <f t="shared" si="21"/>
        <v>0</v>
      </c>
      <c r="AB46" s="32">
        <f t="shared" si="22"/>
        <v>0</v>
      </c>
      <c r="AC46" s="32">
        <f t="shared" si="23"/>
        <v>0</v>
      </c>
      <c r="AD46" s="32">
        <f t="shared" si="24"/>
        <v>0</v>
      </c>
      <c r="AE46" s="32">
        <f t="shared" si="25"/>
        <v>0</v>
      </c>
      <c r="AF46" s="32">
        <f t="shared" si="26"/>
        <v>0</v>
      </c>
      <c r="AG46" s="32">
        <f t="shared" si="27"/>
        <v>0</v>
      </c>
      <c r="AH46" s="32">
        <f t="shared" si="28"/>
        <v>0</v>
      </c>
      <c r="AI46" s="12" t="s">
        <v>652</v>
      </c>
    </row>
    <row r="47" spans="1:35">
      <c r="A47" s="182" t="s">
        <v>3032</v>
      </c>
      <c r="B47" s="179" t="s">
        <v>3033</v>
      </c>
      <c r="C47" s="180">
        <v>0</v>
      </c>
      <c r="D47" s="180">
        <v>0</v>
      </c>
      <c r="E47" s="180">
        <v>0</v>
      </c>
      <c r="F47" s="180">
        <v>0</v>
      </c>
      <c r="G47" s="180">
        <v>0</v>
      </c>
      <c r="H47" s="180">
        <v>0</v>
      </c>
      <c r="I47" s="180">
        <v>0</v>
      </c>
      <c r="J47" s="180">
        <v>0</v>
      </c>
      <c r="K47" s="180">
        <v>0</v>
      </c>
      <c r="L47" s="180">
        <v>0</v>
      </c>
      <c r="M47" s="180">
        <v>0</v>
      </c>
      <c r="N47" s="180">
        <v>0</v>
      </c>
      <c r="O47" s="180">
        <v>0</v>
      </c>
      <c r="Q47" s="31">
        <v>4</v>
      </c>
      <c r="U47" s="32" t="e">
        <f xml:space="preserve"> IF(5 = Q47,#REF! * -1,#REF!)</f>
        <v>#REF!</v>
      </c>
      <c r="V47" s="32">
        <f t="shared" si="16"/>
        <v>0</v>
      </c>
      <c r="W47" s="32">
        <f t="shared" si="17"/>
        <v>0</v>
      </c>
      <c r="X47" s="32">
        <f t="shared" si="18"/>
        <v>0</v>
      </c>
      <c r="Y47" s="32">
        <f t="shared" si="19"/>
        <v>0</v>
      </c>
      <c r="Z47" s="32">
        <f t="shared" si="20"/>
        <v>0</v>
      </c>
      <c r="AA47" s="32">
        <f t="shared" si="21"/>
        <v>0</v>
      </c>
      <c r="AB47" s="32">
        <f t="shared" si="22"/>
        <v>0</v>
      </c>
      <c r="AC47" s="32">
        <f t="shared" si="23"/>
        <v>0</v>
      </c>
      <c r="AD47" s="32">
        <f t="shared" si="24"/>
        <v>0</v>
      </c>
      <c r="AE47" s="32">
        <f t="shared" si="25"/>
        <v>0</v>
      </c>
      <c r="AF47" s="32">
        <f t="shared" si="26"/>
        <v>0</v>
      </c>
      <c r="AG47" s="32">
        <f t="shared" si="27"/>
        <v>0</v>
      </c>
      <c r="AH47" s="32">
        <f t="shared" si="28"/>
        <v>0</v>
      </c>
      <c r="AI47" s="12" t="s">
        <v>652</v>
      </c>
    </row>
    <row r="48" spans="1:35">
      <c r="A48" s="182" t="s">
        <v>3034</v>
      </c>
      <c r="B48" s="179" t="s">
        <v>3035</v>
      </c>
      <c r="C48" s="180">
        <v>0</v>
      </c>
      <c r="D48" s="180">
        <v>0</v>
      </c>
      <c r="E48" s="180">
        <v>0</v>
      </c>
      <c r="F48" s="180">
        <v>0</v>
      </c>
      <c r="G48" s="180">
        <v>0</v>
      </c>
      <c r="H48" s="180">
        <v>0</v>
      </c>
      <c r="I48" s="180">
        <v>0</v>
      </c>
      <c r="J48" s="180">
        <v>0</v>
      </c>
      <c r="K48" s="180">
        <v>0</v>
      </c>
      <c r="L48" s="180">
        <v>0</v>
      </c>
      <c r="M48" s="180">
        <v>0</v>
      </c>
      <c r="N48" s="180">
        <v>0</v>
      </c>
      <c r="O48" s="180">
        <v>0</v>
      </c>
      <c r="Q48" s="31">
        <v>4</v>
      </c>
      <c r="U48" s="32" t="e">
        <f xml:space="preserve"> IF(5 = Q48,#REF! * -1,#REF!)</f>
        <v>#REF!</v>
      </c>
      <c r="V48" s="32">
        <f t="shared" si="16"/>
        <v>0</v>
      </c>
      <c r="W48" s="32">
        <f t="shared" si="17"/>
        <v>0</v>
      </c>
      <c r="X48" s="32">
        <f t="shared" si="18"/>
        <v>0</v>
      </c>
      <c r="Y48" s="32">
        <f t="shared" si="19"/>
        <v>0</v>
      </c>
      <c r="Z48" s="32">
        <f t="shared" si="20"/>
        <v>0</v>
      </c>
      <c r="AA48" s="32">
        <f t="shared" si="21"/>
        <v>0</v>
      </c>
      <c r="AB48" s="32">
        <f t="shared" si="22"/>
        <v>0</v>
      </c>
      <c r="AC48" s="32">
        <f t="shared" si="23"/>
        <v>0</v>
      </c>
      <c r="AD48" s="32">
        <f t="shared" si="24"/>
        <v>0</v>
      </c>
      <c r="AE48" s="32">
        <f t="shared" si="25"/>
        <v>0</v>
      </c>
      <c r="AF48" s="32">
        <f t="shared" si="26"/>
        <v>0</v>
      </c>
      <c r="AG48" s="32">
        <f t="shared" si="27"/>
        <v>0</v>
      </c>
      <c r="AH48" s="32">
        <f t="shared" si="28"/>
        <v>0</v>
      </c>
      <c r="AI48" s="12" t="s">
        <v>652</v>
      </c>
    </row>
    <row r="49" spans="1:35">
      <c r="A49" s="182" t="s">
        <v>3036</v>
      </c>
      <c r="B49" s="179" t="s">
        <v>3037</v>
      </c>
      <c r="C49" s="180">
        <v>0</v>
      </c>
      <c r="D49" s="180">
        <v>0</v>
      </c>
      <c r="E49" s="180">
        <v>0</v>
      </c>
      <c r="F49" s="180">
        <v>0</v>
      </c>
      <c r="G49" s="180">
        <v>0</v>
      </c>
      <c r="H49" s="180">
        <v>0</v>
      </c>
      <c r="I49" s="180">
        <v>0</v>
      </c>
      <c r="J49" s="180">
        <v>0</v>
      </c>
      <c r="K49" s="180">
        <v>0</v>
      </c>
      <c r="L49" s="180">
        <v>0</v>
      </c>
      <c r="M49" s="180">
        <v>0</v>
      </c>
      <c r="N49" s="180">
        <v>0</v>
      </c>
      <c r="O49" s="180">
        <v>0</v>
      </c>
      <c r="Q49" s="31">
        <v>4</v>
      </c>
      <c r="U49" s="32" t="e">
        <f xml:space="preserve"> IF(5 = Q49,#REF! * -1,#REF!)</f>
        <v>#REF!</v>
      </c>
      <c r="V49" s="32">
        <f t="shared" si="16"/>
        <v>0</v>
      </c>
      <c r="W49" s="32">
        <f t="shared" si="17"/>
        <v>0</v>
      </c>
      <c r="X49" s="32">
        <f t="shared" si="18"/>
        <v>0</v>
      </c>
      <c r="Y49" s="32">
        <f t="shared" si="19"/>
        <v>0</v>
      </c>
      <c r="Z49" s="32">
        <f t="shared" si="20"/>
        <v>0</v>
      </c>
      <c r="AA49" s="32">
        <f t="shared" si="21"/>
        <v>0</v>
      </c>
      <c r="AB49" s="32">
        <f t="shared" si="22"/>
        <v>0</v>
      </c>
      <c r="AC49" s="32">
        <f t="shared" si="23"/>
        <v>0</v>
      </c>
      <c r="AD49" s="32">
        <f t="shared" si="24"/>
        <v>0</v>
      </c>
      <c r="AE49" s="32">
        <f t="shared" si="25"/>
        <v>0</v>
      </c>
      <c r="AF49" s="32">
        <f t="shared" si="26"/>
        <v>0</v>
      </c>
      <c r="AG49" s="32">
        <f t="shared" si="27"/>
        <v>0</v>
      </c>
      <c r="AH49" s="32">
        <f t="shared" si="28"/>
        <v>0</v>
      </c>
      <c r="AI49" s="12" t="s">
        <v>652</v>
      </c>
    </row>
    <row r="50" spans="1:35">
      <c r="A50" s="182" t="s">
        <v>3038</v>
      </c>
      <c r="B50" s="179" t="s">
        <v>3039</v>
      </c>
      <c r="C50" s="180">
        <v>0</v>
      </c>
      <c r="D50" s="180">
        <v>0</v>
      </c>
      <c r="E50" s="180">
        <v>0</v>
      </c>
      <c r="F50" s="180">
        <v>0</v>
      </c>
      <c r="G50" s="180">
        <v>0</v>
      </c>
      <c r="H50" s="180">
        <v>0</v>
      </c>
      <c r="I50" s="180">
        <v>0</v>
      </c>
      <c r="J50" s="180">
        <v>0</v>
      </c>
      <c r="K50" s="180">
        <v>0</v>
      </c>
      <c r="L50" s="180">
        <v>0</v>
      </c>
      <c r="M50" s="180">
        <v>0</v>
      </c>
      <c r="N50" s="180">
        <v>0</v>
      </c>
      <c r="O50" s="180">
        <v>0</v>
      </c>
      <c r="Q50" s="31">
        <v>4</v>
      </c>
      <c r="U50" s="32" t="e">
        <f xml:space="preserve"> IF(5 = Q50,#REF! * -1,#REF!)</f>
        <v>#REF!</v>
      </c>
      <c r="V50" s="32">
        <f t="shared" si="16"/>
        <v>0</v>
      </c>
      <c r="W50" s="32">
        <f t="shared" si="17"/>
        <v>0</v>
      </c>
      <c r="X50" s="32">
        <f t="shared" si="18"/>
        <v>0</v>
      </c>
      <c r="Y50" s="32">
        <f t="shared" si="19"/>
        <v>0</v>
      </c>
      <c r="Z50" s="32">
        <f t="shared" si="20"/>
        <v>0</v>
      </c>
      <c r="AA50" s="32">
        <f t="shared" si="21"/>
        <v>0</v>
      </c>
      <c r="AB50" s="32">
        <f t="shared" si="22"/>
        <v>0</v>
      </c>
      <c r="AC50" s="32">
        <f t="shared" si="23"/>
        <v>0</v>
      </c>
      <c r="AD50" s="32">
        <f t="shared" si="24"/>
        <v>0</v>
      </c>
      <c r="AE50" s="32">
        <f t="shared" si="25"/>
        <v>0</v>
      </c>
      <c r="AF50" s="32">
        <f t="shared" si="26"/>
        <v>0</v>
      </c>
      <c r="AG50" s="32">
        <f t="shared" si="27"/>
        <v>0</v>
      </c>
      <c r="AH50" s="32">
        <f t="shared" si="28"/>
        <v>0</v>
      </c>
      <c r="AI50" s="12" t="s">
        <v>652</v>
      </c>
    </row>
    <row r="51" spans="1:35">
      <c r="A51" s="182" t="s">
        <v>3040</v>
      </c>
      <c r="B51" s="179" t="s">
        <v>3041</v>
      </c>
      <c r="C51" s="180">
        <v>0</v>
      </c>
      <c r="D51" s="180">
        <v>0</v>
      </c>
      <c r="E51" s="180">
        <v>0</v>
      </c>
      <c r="F51" s="180">
        <v>0</v>
      </c>
      <c r="G51" s="180">
        <v>0</v>
      </c>
      <c r="H51" s="180">
        <v>0</v>
      </c>
      <c r="I51" s="180">
        <v>0</v>
      </c>
      <c r="J51" s="180">
        <v>0</v>
      </c>
      <c r="K51" s="180">
        <v>0</v>
      </c>
      <c r="L51" s="180">
        <v>0</v>
      </c>
      <c r="M51" s="180">
        <v>0</v>
      </c>
      <c r="N51" s="180">
        <v>0</v>
      </c>
      <c r="O51" s="180">
        <v>0</v>
      </c>
      <c r="Q51" s="31">
        <v>4</v>
      </c>
      <c r="U51" s="32" t="e">
        <f xml:space="preserve"> IF(5 = Q51,#REF! * -1,#REF!)</f>
        <v>#REF!</v>
      </c>
      <c r="V51" s="32">
        <f t="shared" si="16"/>
        <v>0</v>
      </c>
      <c r="W51" s="32">
        <f t="shared" si="17"/>
        <v>0</v>
      </c>
      <c r="X51" s="32">
        <f t="shared" si="18"/>
        <v>0</v>
      </c>
      <c r="Y51" s="32">
        <f t="shared" si="19"/>
        <v>0</v>
      </c>
      <c r="Z51" s="32">
        <f t="shared" si="20"/>
        <v>0</v>
      </c>
      <c r="AA51" s="32">
        <f t="shared" si="21"/>
        <v>0</v>
      </c>
      <c r="AB51" s="32">
        <f t="shared" si="22"/>
        <v>0</v>
      </c>
      <c r="AC51" s="32">
        <f t="shared" si="23"/>
        <v>0</v>
      </c>
      <c r="AD51" s="32">
        <f t="shared" si="24"/>
        <v>0</v>
      </c>
      <c r="AE51" s="32">
        <f t="shared" si="25"/>
        <v>0</v>
      </c>
      <c r="AF51" s="32">
        <f t="shared" si="26"/>
        <v>0</v>
      </c>
      <c r="AG51" s="32">
        <f t="shared" si="27"/>
        <v>0</v>
      </c>
      <c r="AH51" s="32">
        <f t="shared" si="28"/>
        <v>0</v>
      </c>
      <c r="AI51" s="12" t="s">
        <v>652</v>
      </c>
    </row>
    <row r="52" spans="1:35">
      <c r="A52" s="182" t="s">
        <v>3042</v>
      </c>
      <c r="B52" s="179" t="s">
        <v>3043</v>
      </c>
      <c r="C52" s="180">
        <v>0</v>
      </c>
      <c r="D52" s="180">
        <v>0</v>
      </c>
      <c r="E52" s="180">
        <v>0</v>
      </c>
      <c r="F52" s="180">
        <v>0</v>
      </c>
      <c r="G52" s="180">
        <v>0</v>
      </c>
      <c r="H52" s="180">
        <v>0</v>
      </c>
      <c r="I52" s="180">
        <v>0</v>
      </c>
      <c r="J52" s="180">
        <v>0</v>
      </c>
      <c r="K52" s="180">
        <v>0</v>
      </c>
      <c r="L52" s="180">
        <v>0</v>
      </c>
      <c r="M52" s="180">
        <v>0</v>
      </c>
      <c r="N52" s="180">
        <v>0</v>
      </c>
      <c r="O52" s="180">
        <v>0</v>
      </c>
      <c r="Q52" s="31">
        <v>4</v>
      </c>
      <c r="U52" s="32" t="e">
        <f xml:space="preserve"> IF(5 = Q52,#REF! * -1,#REF!)</f>
        <v>#REF!</v>
      </c>
      <c r="V52" s="32">
        <f t="shared" si="16"/>
        <v>0</v>
      </c>
      <c r="W52" s="32">
        <f t="shared" si="17"/>
        <v>0</v>
      </c>
      <c r="X52" s="32">
        <f t="shared" si="18"/>
        <v>0</v>
      </c>
      <c r="Y52" s="32">
        <f t="shared" si="19"/>
        <v>0</v>
      </c>
      <c r="Z52" s="32">
        <f t="shared" si="20"/>
        <v>0</v>
      </c>
      <c r="AA52" s="32">
        <f t="shared" si="21"/>
        <v>0</v>
      </c>
      <c r="AB52" s="32">
        <f t="shared" si="22"/>
        <v>0</v>
      </c>
      <c r="AC52" s="32">
        <f t="shared" si="23"/>
        <v>0</v>
      </c>
      <c r="AD52" s="32">
        <f t="shared" si="24"/>
        <v>0</v>
      </c>
      <c r="AE52" s="32">
        <f t="shared" si="25"/>
        <v>0</v>
      </c>
      <c r="AF52" s="32">
        <f t="shared" si="26"/>
        <v>0</v>
      </c>
      <c r="AG52" s="32">
        <f t="shared" si="27"/>
        <v>0</v>
      </c>
      <c r="AH52" s="32">
        <f t="shared" si="28"/>
        <v>0</v>
      </c>
      <c r="AI52" s="12" t="s">
        <v>652</v>
      </c>
    </row>
    <row r="53" spans="1:35">
      <c r="A53" s="182" t="s">
        <v>3044</v>
      </c>
      <c r="B53" s="179" t="s">
        <v>3045</v>
      </c>
      <c r="C53" s="180">
        <v>0</v>
      </c>
      <c r="D53" s="180">
        <v>0</v>
      </c>
      <c r="E53" s="180">
        <v>0</v>
      </c>
      <c r="F53" s="180">
        <v>0</v>
      </c>
      <c r="G53" s="180">
        <v>0</v>
      </c>
      <c r="H53" s="180">
        <v>0</v>
      </c>
      <c r="I53" s="180">
        <v>0</v>
      </c>
      <c r="J53" s="180">
        <v>0</v>
      </c>
      <c r="K53" s="180">
        <v>0</v>
      </c>
      <c r="L53" s="180">
        <v>0</v>
      </c>
      <c r="M53" s="180">
        <v>0</v>
      </c>
      <c r="N53" s="180">
        <v>0</v>
      </c>
      <c r="O53" s="180">
        <v>0</v>
      </c>
      <c r="Q53" s="31">
        <v>4</v>
      </c>
      <c r="U53" s="32" t="e">
        <f xml:space="preserve"> IF(5 = Q53,#REF! * -1,#REF!)</f>
        <v>#REF!</v>
      </c>
      <c r="V53" s="32">
        <f t="shared" si="16"/>
        <v>0</v>
      </c>
      <c r="W53" s="32">
        <f t="shared" si="17"/>
        <v>0</v>
      </c>
      <c r="X53" s="32">
        <f t="shared" si="18"/>
        <v>0</v>
      </c>
      <c r="Y53" s="32">
        <f t="shared" si="19"/>
        <v>0</v>
      </c>
      <c r="Z53" s="32">
        <f t="shared" si="20"/>
        <v>0</v>
      </c>
      <c r="AA53" s="32">
        <f t="shared" si="21"/>
        <v>0</v>
      </c>
      <c r="AB53" s="32">
        <f t="shared" si="22"/>
        <v>0</v>
      </c>
      <c r="AC53" s="32">
        <f t="shared" si="23"/>
        <v>0</v>
      </c>
      <c r="AD53" s="32">
        <f t="shared" si="24"/>
        <v>0</v>
      </c>
      <c r="AE53" s="32">
        <f t="shared" si="25"/>
        <v>0</v>
      </c>
      <c r="AF53" s="32">
        <f t="shared" si="26"/>
        <v>0</v>
      </c>
      <c r="AG53" s="32">
        <f t="shared" si="27"/>
        <v>0</v>
      </c>
      <c r="AH53" s="32">
        <f t="shared" si="28"/>
        <v>0</v>
      </c>
      <c r="AI53" s="12" t="s">
        <v>652</v>
      </c>
    </row>
    <row r="54" spans="1:35">
      <c r="A54" s="182" t="s">
        <v>3046</v>
      </c>
      <c r="B54" s="179" t="s">
        <v>3047</v>
      </c>
      <c r="C54" s="180">
        <v>0</v>
      </c>
      <c r="D54" s="180">
        <v>0</v>
      </c>
      <c r="E54" s="180">
        <v>0</v>
      </c>
      <c r="F54" s="180">
        <v>0</v>
      </c>
      <c r="G54" s="180">
        <v>0</v>
      </c>
      <c r="H54" s="180">
        <v>0</v>
      </c>
      <c r="I54" s="180">
        <v>0</v>
      </c>
      <c r="J54" s="180">
        <v>0</v>
      </c>
      <c r="K54" s="180">
        <v>0</v>
      </c>
      <c r="L54" s="180">
        <v>0</v>
      </c>
      <c r="M54" s="180">
        <v>0</v>
      </c>
      <c r="N54" s="180">
        <v>0</v>
      </c>
      <c r="O54" s="180">
        <v>0</v>
      </c>
      <c r="Q54" s="31">
        <v>4</v>
      </c>
      <c r="U54" s="32" t="e">
        <f xml:space="preserve"> IF(5 = Q54,#REF! * -1,#REF!)</f>
        <v>#REF!</v>
      </c>
      <c r="V54" s="32">
        <f t="shared" si="16"/>
        <v>0</v>
      </c>
      <c r="W54" s="32">
        <f t="shared" si="17"/>
        <v>0</v>
      </c>
      <c r="X54" s="32">
        <f t="shared" si="18"/>
        <v>0</v>
      </c>
      <c r="Y54" s="32">
        <f t="shared" si="19"/>
        <v>0</v>
      </c>
      <c r="Z54" s="32">
        <f t="shared" si="20"/>
        <v>0</v>
      </c>
      <c r="AA54" s="32">
        <f t="shared" si="21"/>
        <v>0</v>
      </c>
      <c r="AB54" s="32">
        <f t="shared" si="22"/>
        <v>0</v>
      </c>
      <c r="AC54" s="32">
        <f t="shared" si="23"/>
        <v>0</v>
      </c>
      <c r="AD54" s="32">
        <f t="shared" si="24"/>
        <v>0</v>
      </c>
      <c r="AE54" s="32">
        <f t="shared" si="25"/>
        <v>0</v>
      </c>
      <c r="AF54" s="32">
        <f t="shared" si="26"/>
        <v>0</v>
      </c>
      <c r="AG54" s="32">
        <f t="shared" si="27"/>
        <v>0</v>
      </c>
      <c r="AH54" s="32">
        <f t="shared" si="28"/>
        <v>0</v>
      </c>
      <c r="AI54" s="12" t="s">
        <v>652</v>
      </c>
    </row>
    <row r="55" spans="1:35">
      <c r="A55" s="182" t="s">
        <v>3048</v>
      </c>
      <c r="B55" s="179" t="s">
        <v>3049</v>
      </c>
      <c r="C55" s="180">
        <v>0</v>
      </c>
      <c r="D55" s="180">
        <v>0</v>
      </c>
      <c r="E55" s="180">
        <v>0</v>
      </c>
      <c r="F55" s="180">
        <v>0</v>
      </c>
      <c r="G55" s="180">
        <v>0</v>
      </c>
      <c r="H55" s="180">
        <v>0</v>
      </c>
      <c r="I55" s="180">
        <v>0</v>
      </c>
      <c r="J55" s="180">
        <v>0</v>
      </c>
      <c r="K55" s="180">
        <v>0</v>
      </c>
      <c r="L55" s="180">
        <v>0</v>
      </c>
      <c r="M55" s="180">
        <v>0</v>
      </c>
      <c r="N55" s="180">
        <v>0</v>
      </c>
      <c r="O55" s="180">
        <v>0</v>
      </c>
      <c r="Q55" s="31">
        <v>4</v>
      </c>
      <c r="U55" s="32" t="e">
        <f xml:space="preserve"> IF(5 = Q55,#REF! * -1,#REF!)</f>
        <v>#REF!</v>
      </c>
      <c r="V55" s="32">
        <f t="shared" si="16"/>
        <v>0</v>
      </c>
      <c r="W55" s="32">
        <f t="shared" si="17"/>
        <v>0</v>
      </c>
      <c r="X55" s="32">
        <f t="shared" si="18"/>
        <v>0</v>
      </c>
      <c r="Y55" s="32">
        <f t="shared" si="19"/>
        <v>0</v>
      </c>
      <c r="Z55" s="32">
        <f t="shared" si="20"/>
        <v>0</v>
      </c>
      <c r="AA55" s="32">
        <f t="shared" si="21"/>
        <v>0</v>
      </c>
      <c r="AB55" s="32">
        <f t="shared" si="22"/>
        <v>0</v>
      </c>
      <c r="AC55" s="32">
        <f t="shared" si="23"/>
        <v>0</v>
      </c>
      <c r="AD55" s="32">
        <f t="shared" si="24"/>
        <v>0</v>
      </c>
      <c r="AE55" s="32">
        <f t="shared" si="25"/>
        <v>0</v>
      </c>
      <c r="AF55" s="32">
        <f t="shared" si="26"/>
        <v>0</v>
      </c>
      <c r="AG55" s="32">
        <f t="shared" si="27"/>
        <v>0</v>
      </c>
      <c r="AH55" s="32">
        <f t="shared" si="28"/>
        <v>0</v>
      </c>
      <c r="AI55" s="12" t="s">
        <v>652</v>
      </c>
    </row>
    <row r="56" spans="1:35">
      <c r="A56" s="182" t="s">
        <v>3050</v>
      </c>
      <c r="B56" s="179" t="s">
        <v>63</v>
      </c>
      <c r="C56" s="180">
        <v>0</v>
      </c>
      <c r="D56" s="180">
        <v>0</v>
      </c>
      <c r="E56" s="180">
        <v>84</v>
      </c>
      <c r="F56" s="180">
        <v>63</v>
      </c>
      <c r="G56" s="180">
        <v>21</v>
      </c>
      <c r="H56" s="180">
        <v>83.32</v>
      </c>
      <c r="I56" s="180">
        <v>82.16</v>
      </c>
      <c r="J56" s="180">
        <v>113</v>
      </c>
      <c r="K56" s="180">
        <v>95.39</v>
      </c>
      <c r="L56" s="180">
        <v>92</v>
      </c>
      <c r="M56" s="180">
        <v>92</v>
      </c>
      <c r="N56" s="180">
        <v>92</v>
      </c>
      <c r="O56" s="180">
        <v>817.87</v>
      </c>
      <c r="Q56" s="31">
        <v>4</v>
      </c>
      <c r="U56" s="32" t="e">
        <f xml:space="preserve"> IF(5 = Q56,#REF! * -1,#REF!)</f>
        <v>#REF!</v>
      </c>
      <c r="V56" s="32">
        <f t="shared" si="16"/>
        <v>0</v>
      </c>
      <c r="W56" s="32">
        <f t="shared" si="17"/>
        <v>0</v>
      </c>
      <c r="X56" s="32">
        <f t="shared" si="18"/>
        <v>84</v>
      </c>
      <c r="Y56" s="32">
        <f t="shared" si="19"/>
        <v>63</v>
      </c>
      <c r="Z56" s="32">
        <f t="shared" si="20"/>
        <v>21</v>
      </c>
      <c r="AA56" s="32">
        <f t="shared" si="21"/>
        <v>83.32</v>
      </c>
      <c r="AB56" s="32">
        <f t="shared" si="22"/>
        <v>82.16</v>
      </c>
      <c r="AC56" s="32">
        <f t="shared" si="23"/>
        <v>113</v>
      </c>
      <c r="AD56" s="32">
        <f t="shared" si="24"/>
        <v>95.39</v>
      </c>
      <c r="AE56" s="32">
        <f t="shared" si="25"/>
        <v>92</v>
      </c>
      <c r="AF56" s="32">
        <f t="shared" si="26"/>
        <v>92</v>
      </c>
      <c r="AG56" s="32">
        <f t="shared" si="27"/>
        <v>92</v>
      </c>
      <c r="AH56" s="32">
        <f t="shared" si="28"/>
        <v>817.87</v>
      </c>
      <c r="AI56" s="12" t="s">
        <v>36</v>
      </c>
    </row>
    <row r="57" spans="1:35">
      <c r="A57" s="182" t="s">
        <v>3051</v>
      </c>
      <c r="B57" s="179" t="s">
        <v>3052</v>
      </c>
      <c r="C57" s="180">
        <v>0</v>
      </c>
      <c r="D57" s="180">
        <v>0</v>
      </c>
      <c r="E57" s="180">
        <v>40</v>
      </c>
      <c r="F57" s="180">
        <v>30</v>
      </c>
      <c r="G57" s="180">
        <v>10</v>
      </c>
      <c r="H57" s="180">
        <v>39.68</v>
      </c>
      <c r="I57" s="180">
        <v>37.659999999999997</v>
      </c>
      <c r="J57" s="180">
        <v>50</v>
      </c>
      <c r="K57" s="180">
        <v>41.61</v>
      </c>
      <c r="L57" s="180">
        <v>40</v>
      </c>
      <c r="M57" s="180">
        <v>40</v>
      </c>
      <c r="N57" s="180">
        <v>40</v>
      </c>
      <c r="O57" s="180">
        <v>368.95</v>
      </c>
      <c r="Q57" s="31">
        <v>4</v>
      </c>
      <c r="U57" s="32" t="e">
        <f xml:space="preserve"> IF(5 = Q57,#REF! * -1,#REF!)</f>
        <v>#REF!</v>
      </c>
      <c r="V57" s="32">
        <f t="shared" si="16"/>
        <v>0</v>
      </c>
      <c r="W57" s="32">
        <f t="shared" si="17"/>
        <v>0</v>
      </c>
      <c r="X57" s="32">
        <f t="shared" si="18"/>
        <v>40</v>
      </c>
      <c r="Y57" s="32">
        <f t="shared" si="19"/>
        <v>30</v>
      </c>
      <c r="Z57" s="32">
        <f t="shared" si="20"/>
        <v>10</v>
      </c>
      <c r="AA57" s="32">
        <f t="shared" si="21"/>
        <v>39.68</v>
      </c>
      <c r="AB57" s="32">
        <f t="shared" si="22"/>
        <v>37.659999999999997</v>
      </c>
      <c r="AC57" s="32">
        <f t="shared" si="23"/>
        <v>50</v>
      </c>
      <c r="AD57" s="32">
        <f t="shared" si="24"/>
        <v>41.61</v>
      </c>
      <c r="AE57" s="32">
        <f t="shared" si="25"/>
        <v>40</v>
      </c>
      <c r="AF57" s="32">
        <f t="shared" si="26"/>
        <v>40</v>
      </c>
      <c r="AG57" s="32">
        <f t="shared" si="27"/>
        <v>40</v>
      </c>
      <c r="AH57" s="32">
        <f t="shared" si="28"/>
        <v>368.95</v>
      </c>
      <c r="AI57" s="12" t="s">
        <v>36</v>
      </c>
    </row>
    <row r="58" spans="1:35">
      <c r="A58" s="182" t="s">
        <v>3053</v>
      </c>
      <c r="B58" s="179" t="s">
        <v>1983</v>
      </c>
      <c r="C58" s="180">
        <v>0</v>
      </c>
      <c r="D58" s="180">
        <v>0</v>
      </c>
      <c r="E58" s="180">
        <v>0</v>
      </c>
      <c r="F58" s="180">
        <v>0</v>
      </c>
      <c r="G58" s="180">
        <v>0</v>
      </c>
      <c r="H58" s="180">
        <v>0</v>
      </c>
      <c r="I58" s="180">
        <v>0</v>
      </c>
      <c r="J58" s="180">
        <v>0</v>
      </c>
      <c r="K58" s="180">
        <v>0</v>
      </c>
      <c r="L58" s="180">
        <v>0</v>
      </c>
      <c r="M58" s="180">
        <v>0</v>
      </c>
      <c r="N58" s="180">
        <v>0</v>
      </c>
      <c r="O58" s="180">
        <v>0</v>
      </c>
      <c r="Q58" s="31">
        <v>4</v>
      </c>
      <c r="U58" s="32" t="e">
        <f xml:space="preserve"> IF(5 = Q58,#REF! * -1,#REF!)</f>
        <v>#REF!</v>
      </c>
      <c r="V58" s="32">
        <f t="shared" si="16"/>
        <v>0</v>
      </c>
      <c r="W58" s="32">
        <f t="shared" si="17"/>
        <v>0</v>
      </c>
      <c r="X58" s="32">
        <f t="shared" si="18"/>
        <v>0</v>
      </c>
      <c r="Y58" s="32">
        <f t="shared" si="19"/>
        <v>0</v>
      </c>
      <c r="Z58" s="32">
        <f t="shared" si="20"/>
        <v>0</v>
      </c>
      <c r="AA58" s="32">
        <f t="shared" si="21"/>
        <v>0</v>
      </c>
      <c r="AB58" s="32">
        <f t="shared" si="22"/>
        <v>0</v>
      </c>
      <c r="AC58" s="32">
        <f t="shared" si="23"/>
        <v>0</v>
      </c>
      <c r="AD58" s="32">
        <f t="shared" si="24"/>
        <v>0</v>
      </c>
      <c r="AE58" s="32">
        <f t="shared" si="25"/>
        <v>0</v>
      </c>
      <c r="AF58" s="32">
        <f t="shared" si="26"/>
        <v>0</v>
      </c>
      <c r="AG58" s="32">
        <f t="shared" si="27"/>
        <v>0</v>
      </c>
      <c r="AH58" s="32">
        <f t="shared" si="28"/>
        <v>0</v>
      </c>
      <c r="AI58" s="12" t="s">
        <v>36</v>
      </c>
    </row>
    <row r="59" spans="1:35">
      <c r="A59" s="182" t="s">
        <v>3054</v>
      </c>
      <c r="B59" s="179" t="s">
        <v>3055</v>
      </c>
      <c r="C59" s="180">
        <v>0</v>
      </c>
      <c r="D59" s="180">
        <v>0</v>
      </c>
      <c r="E59" s="180">
        <v>0</v>
      </c>
      <c r="F59" s="180">
        <v>0</v>
      </c>
      <c r="G59" s="180">
        <v>0</v>
      </c>
      <c r="H59" s="180">
        <v>0</v>
      </c>
      <c r="I59" s="180">
        <v>0</v>
      </c>
      <c r="J59" s="180">
        <v>0</v>
      </c>
      <c r="K59" s="180">
        <v>0</v>
      </c>
      <c r="L59" s="180">
        <v>0</v>
      </c>
      <c r="M59" s="180">
        <v>0</v>
      </c>
      <c r="N59" s="180">
        <v>0</v>
      </c>
      <c r="O59" s="180">
        <v>0</v>
      </c>
      <c r="Q59" s="31">
        <v>4</v>
      </c>
      <c r="U59" s="32" t="e">
        <f xml:space="preserve"> IF(5 = Q59,#REF! * -1,#REF!)</f>
        <v>#REF!</v>
      </c>
      <c r="V59" s="32">
        <f t="shared" si="16"/>
        <v>0</v>
      </c>
      <c r="W59" s="32">
        <f t="shared" si="17"/>
        <v>0</v>
      </c>
      <c r="X59" s="32">
        <f t="shared" si="18"/>
        <v>0</v>
      </c>
      <c r="Y59" s="32">
        <f t="shared" si="19"/>
        <v>0</v>
      </c>
      <c r="Z59" s="32">
        <f t="shared" si="20"/>
        <v>0</v>
      </c>
      <c r="AA59" s="32">
        <f t="shared" si="21"/>
        <v>0</v>
      </c>
      <c r="AB59" s="32">
        <f t="shared" si="22"/>
        <v>0</v>
      </c>
      <c r="AC59" s="32">
        <f t="shared" si="23"/>
        <v>0</v>
      </c>
      <c r="AD59" s="32">
        <f t="shared" si="24"/>
        <v>0</v>
      </c>
      <c r="AE59" s="32">
        <f t="shared" si="25"/>
        <v>0</v>
      </c>
      <c r="AF59" s="32">
        <f t="shared" si="26"/>
        <v>0</v>
      </c>
      <c r="AG59" s="32">
        <f t="shared" si="27"/>
        <v>0</v>
      </c>
      <c r="AH59" s="32">
        <f t="shared" si="28"/>
        <v>0</v>
      </c>
      <c r="AI59" s="12" t="s">
        <v>36</v>
      </c>
    </row>
    <row r="60" spans="1:35">
      <c r="A60" s="182" t="s">
        <v>3056</v>
      </c>
      <c r="B60" s="179" t="s">
        <v>3057</v>
      </c>
      <c r="C60" s="180">
        <v>0</v>
      </c>
      <c r="D60" s="180">
        <v>0</v>
      </c>
      <c r="E60" s="180">
        <v>0</v>
      </c>
      <c r="F60" s="180">
        <v>0</v>
      </c>
      <c r="G60" s="180">
        <v>0</v>
      </c>
      <c r="H60" s="180">
        <v>0</v>
      </c>
      <c r="I60" s="180">
        <v>0</v>
      </c>
      <c r="J60" s="180">
        <v>0</v>
      </c>
      <c r="K60" s="180">
        <v>0</v>
      </c>
      <c r="L60" s="180">
        <v>0</v>
      </c>
      <c r="M60" s="180">
        <v>0</v>
      </c>
      <c r="N60" s="180">
        <v>0</v>
      </c>
      <c r="O60" s="180">
        <v>0</v>
      </c>
      <c r="Q60" s="31">
        <v>4</v>
      </c>
      <c r="U60" s="32" t="e">
        <f xml:space="preserve"> IF(5 = Q60,#REF! * -1,#REF!)</f>
        <v>#REF!</v>
      </c>
      <c r="V60" s="32">
        <f t="shared" si="16"/>
        <v>0</v>
      </c>
      <c r="W60" s="32">
        <f t="shared" si="17"/>
        <v>0</v>
      </c>
      <c r="X60" s="32">
        <f t="shared" si="18"/>
        <v>0</v>
      </c>
      <c r="Y60" s="32">
        <f t="shared" si="19"/>
        <v>0</v>
      </c>
      <c r="Z60" s="32">
        <f t="shared" si="20"/>
        <v>0</v>
      </c>
      <c r="AA60" s="32">
        <f t="shared" si="21"/>
        <v>0</v>
      </c>
      <c r="AB60" s="32">
        <f t="shared" si="22"/>
        <v>0</v>
      </c>
      <c r="AC60" s="32">
        <f t="shared" si="23"/>
        <v>0</v>
      </c>
      <c r="AD60" s="32">
        <f t="shared" si="24"/>
        <v>0</v>
      </c>
      <c r="AE60" s="32">
        <f t="shared" si="25"/>
        <v>0</v>
      </c>
      <c r="AF60" s="32">
        <f t="shared" si="26"/>
        <v>0</v>
      </c>
      <c r="AG60" s="32">
        <f t="shared" si="27"/>
        <v>0</v>
      </c>
      <c r="AH60" s="32">
        <f t="shared" si="28"/>
        <v>0</v>
      </c>
      <c r="AI60" s="12" t="s">
        <v>36</v>
      </c>
    </row>
    <row r="61" spans="1:35">
      <c r="A61" s="182" t="s">
        <v>3058</v>
      </c>
      <c r="B61" s="179" t="s">
        <v>3059</v>
      </c>
      <c r="C61" s="180">
        <v>0</v>
      </c>
      <c r="D61" s="180">
        <v>0</v>
      </c>
      <c r="E61" s="180">
        <v>0</v>
      </c>
      <c r="F61" s="180">
        <v>0</v>
      </c>
      <c r="G61" s="180">
        <v>0</v>
      </c>
      <c r="H61" s="180">
        <v>0</v>
      </c>
      <c r="I61" s="180">
        <v>0</v>
      </c>
      <c r="J61" s="180">
        <v>0</v>
      </c>
      <c r="K61" s="180">
        <v>0</v>
      </c>
      <c r="L61" s="180">
        <v>0</v>
      </c>
      <c r="M61" s="180">
        <v>0</v>
      </c>
      <c r="N61" s="180">
        <v>0</v>
      </c>
      <c r="O61" s="180">
        <v>0</v>
      </c>
      <c r="Q61" s="31">
        <v>4</v>
      </c>
      <c r="U61" s="32" t="e">
        <f xml:space="preserve"> IF(5 = Q61,#REF! * -1,#REF!)</f>
        <v>#REF!</v>
      </c>
      <c r="V61" s="32">
        <f t="shared" si="16"/>
        <v>0</v>
      </c>
      <c r="W61" s="32">
        <f t="shared" si="17"/>
        <v>0</v>
      </c>
      <c r="X61" s="32">
        <f t="shared" si="18"/>
        <v>0</v>
      </c>
      <c r="Y61" s="32">
        <f t="shared" si="19"/>
        <v>0</v>
      </c>
      <c r="Z61" s="32">
        <f t="shared" si="20"/>
        <v>0</v>
      </c>
      <c r="AA61" s="32">
        <f t="shared" si="21"/>
        <v>0</v>
      </c>
      <c r="AB61" s="32">
        <f t="shared" si="22"/>
        <v>0</v>
      </c>
      <c r="AC61" s="32">
        <f t="shared" si="23"/>
        <v>0</v>
      </c>
      <c r="AD61" s="32">
        <f t="shared" si="24"/>
        <v>0</v>
      </c>
      <c r="AE61" s="32">
        <f t="shared" si="25"/>
        <v>0</v>
      </c>
      <c r="AF61" s="32">
        <f t="shared" si="26"/>
        <v>0</v>
      </c>
      <c r="AG61" s="32">
        <f t="shared" si="27"/>
        <v>0</v>
      </c>
      <c r="AH61" s="32">
        <f t="shared" si="28"/>
        <v>0</v>
      </c>
      <c r="AI61" s="12" t="s">
        <v>36</v>
      </c>
    </row>
    <row r="62" spans="1:35">
      <c r="A62" s="182" t="s">
        <v>3060</v>
      </c>
      <c r="B62" s="179" t="s">
        <v>3061</v>
      </c>
      <c r="C62" s="180">
        <v>0</v>
      </c>
      <c r="D62" s="180">
        <v>0</v>
      </c>
      <c r="E62" s="180">
        <v>0</v>
      </c>
      <c r="F62" s="180">
        <v>0</v>
      </c>
      <c r="G62" s="180">
        <v>9.84</v>
      </c>
      <c r="H62" s="180">
        <v>15</v>
      </c>
      <c r="I62" s="180">
        <v>15</v>
      </c>
      <c r="J62" s="180">
        <v>15</v>
      </c>
      <c r="K62" s="180">
        <v>10.81</v>
      </c>
      <c r="L62" s="180">
        <v>10</v>
      </c>
      <c r="M62" s="180">
        <v>10</v>
      </c>
      <c r="N62" s="180">
        <v>10</v>
      </c>
      <c r="O62" s="180">
        <v>95.65</v>
      </c>
      <c r="Q62" s="31">
        <v>4</v>
      </c>
      <c r="U62" s="32" t="e">
        <f xml:space="preserve"> IF(5 = Q62,#REF! * -1,#REF!)</f>
        <v>#REF!</v>
      </c>
      <c r="V62" s="32">
        <f t="shared" si="16"/>
        <v>0</v>
      </c>
      <c r="W62" s="32">
        <f t="shared" si="17"/>
        <v>0</v>
      </c>
      <c r="X62" s="32">
        <f t="shared" si="18"/>
        <v>0</v>
      </c>
      <c r="Y62" s="32">
        <f t="shared" si="19"/>
        <v>0</v>
      </c>
      <c r="Z62" s="32">
        <f t="shared" si="20"/>
        <v>9.84</v>
      </c>
      <c r="AA62" s="32">
        <f t="shared" si="21"/>
        <v>15</v>
      </c>
      <c r="AB62" s="32">
        <f t="shared" si="22"/>
        <v>15</v>
      </c>
      <c r="AC62" s="32">
        <f t="shared" si="23"/>
        <v>15</v>
      </c>
      <c r="AD62" s="32">
        <f t="shared" si="24"/>
        <v>10.81</v>
      </c>
      <c r="AE62" s="32">
        <f t="shared" si="25"/>
        <v>10</v>
      </c>
      <c r="AF62" s="32">
        <f t="shared" si="26"/>
        <v>10</v>
      </c>
      <c r="AG62" s="32">
        <f t="shared" si="27"/>
        <v>10</v>
      </c>
      <c r="AH62" s="32">
        <f t="shared" si="28"/>
        <v>95.65</v>
      </c>
      <c r="AI62" s="12" t="s">
        <v>652</v>
      </c>
    </row>
    <row r="63" spans="1:35">
      <c r="A63" s="182" t="s">
        <v>3062</v>
      </c>
      <c r="B63" s="179" t="s">
        <v>3063</v>
      </c>
      <c r="C63" s="180">
        <v>0</v>
      </c>
      <c r="D63" s="180">
        <v>0</v>
      </c>
      <c r="E63" s="180">
        <v>0</v>
      </c>
      <c r="F63" s="180">
        <v>0</v>
      </c>
      <c r="G63" s="180">
        <v>0</v>
      </c>
      <c r="H63" s="180">
        <v>0</v>
      </c>
      <c r="I63" s="180">
        <v>0</v>
      </c>
      <c r="J63" s="180">
        <v>0</v>
      </c>
      <c r="K63" s="180">
        <v>0</v>
      </c>
      <c r="L63" s="180">
        <v>0</v>
      </c>
      <c r="M63" s="180">
        <v>0</v>
      </c>
      <c r="N63" s="180">
        <v>0</v>
      </c>
      <c r="O63" s="180">
        <v>0</v>
      </c>
      <c r="Q63" s="31">
        <v>4</v>
      </c>
      <c r="U63" s="32" t="e">
        <f xml:space="preserve"> IF(5 = Q63,#REF! * -1,#REF!)</f>
        <v>#REF!</v>
      </c>
      <c r="V63" s="32">
        <f t="shared" si="16"/>
        <v>0</v>
      </c>
      <c r="W63" s="32">
        <f t="shared" si="17"/>
        <v>0</v>
      </c>
      <c r="X63" s="32">
        <f t="shared" si="18"/>
        <v>0</v>
      </c>
      <c r="Y63" s="32">
        <f t="shared" si="19"/>
        <v>0</v>
      </c>
      <c r="Z63" s="32">
        <f t="shared" si="20"/>
        <v>0</v>
      </c>
      <c r="AA63" s="32">
        <f t="shared" si="21"/>
        <v>0</v>
      </c>
      <c r="AB63" s="32">
        <f t="shared" si="22"/>
        <v>0</v>
      </c>
      <c r="AC63" s="32">
        <f t="shared" si="23"/>
        <v>0</v>
      </c>
      <c r="AD63" s="32">
        <f t="shared" si="24"/>
        <v>0</v>
      </c>
      <c r="AE63" s="32">
        <f t="shared" si="25"/>
        <v>0</v>
      </c>
      <c r="AF63" s="32">
        <f t="shared" si="26"/>
        <v>0</v>
      </c>
      <c r="AG63" s="32">
        <f t="shared" si="27"/>
        <v>0</v>
      </c>
      <c r="AH63" s="32">
        <f t="shared" si="28"/>
        <v>0</v>
      </c>
      <c r="AI63" s="12" t="s">
        <v>36</v>
      </c>
    </row>
    <row r="64" spans="1:35">
      <c r="A64" s="182" t="s">
        <v>3064</v>
      </c>
      <c r="B64" s="179" t="s">
        <v>3065</v>
      </c>
      <c r="C64" s="180">
        <v>0</v>
      </c>
      <c r="D64" s="180">
        <v>0</v>
      </c>
      <c r="E64" s="180">
        <v>0</v>
      </c>
      <c r="F64" s="180">
        <v>0</v>
      </c>
      <c r="G64" s="180">
        <v>0</v>
      </c>
      <c r="H64" s="180">
        <v>0</v>
      </c>
      <c r="I64" s="180">
        <v>0</v>
      </c>
      <c r="J64" s="180">
        <v>0</v>
      </c>
      <c r="K64" s="180">
        <v>0</v>
      </c>
      <c r="L64" s="180">
        <v>0</v>
      </c>
      <c r="M64" s="180">
        <v>0</v>
      </c>
      <c r="N64" s="180">
        <v>0</v>
      </c>
      <c r="O64" s="180">
        <v>0</v>
      </c>
      <c r="Q64" s="31">
        <v>4</v>
      </c>
      <c r="U64" s="32" t="e">
        <f xml:space="preserve"> IF(5 = Q64,#REF! * -1,#REF!)</f>
        <v>#REF!</v>
      </c>
      <c r="V64" s="32">
        <f t="shared" si="16"/>
        <v>0</v>
      </c>
      <c r="W64" s="32">
        <f t="shared" si="17"/>
        <v>0</v>
      </c>
      <c r="X64" s="32">
        <f t="shared" si="18"/>
        <v>0</v>
      </c>
      <c r="Y64" s="32">
        <f t="shared" si="19"/>
        <v>0</v>
      </c>
      <c r="Z64" s="32">
        <f t="shared" si="20"/>
        <v>0</v>
      </c>
      <c r="AA64" s="32">
        <f t="shared" si="21"/>
        <v>0</v>
      </c>
      <c r="AB64" s="32">
        <f t="shared" si="22"/>
        <v>0</v>
      </c>
      <c r="AC64" s="32">
        <f t="shared" si="23"/>
        <v>0</v>
      </c>
      <c r="AD64" s="32">
        <f t="shared" si="24"/>
        <v>0</v>
      </c>
      <c r="AE64" s="32">
        <f t="shared" si="25"/>
        <v>0</v>
      </c>
      <c r="AF64" s="32">
        <f t="shared" si="26"/>
        <v>0</v>
      </c>
      <c r="AG64" s="32">
        <f t="shared" si="27"/>
        <v>0</v>
      </c>
      <c r="AH64" s="32">
        <f t="shared" si="28"/>
        <v>0</v>
      </c>
      <c r="AI64" s="12" t="s">
        <v>652</v>
      </c>
    </row>
    <row r="65" spans="1:35">
      <c r="A65" s="182" t="s">
        <v>3066</v>
      </c>
      <c r="B65" s="179" t="s">
        <v>3067</v>
      </c>
      <c r="C65" s="180">
        <v>0</v>
      </c>
      <c r="D65" s="180">
        <v>0</v>
      </c>
      <c r="E65" s="180">
        <v>0</v>
      </c>
      <c r="F65" s="180">
        <v>0</v>
      </c>
      <c r="G65" s="180">
        <v>0</v>
      </c>
      <c r="H65" s="180">
        <v>0</v>
      </c>
      <c r="I65" s="180">
        <v>0</v>
      </c>
      <c r="J65" s="180">
        <v>0</v>
      </c>
      <c r="K65" s="180">
        <v>0</v>
      </c>
      <c r="L65" s="180">
        <v>0</v>
      </c>
      <c r="M65" s="180">
        <v>0</v>
      </c>
      <c r="N65" s="180">
        <v>0</v>
      </c>
      <c r="O65" s="180">
        <v>0</v>
      </c>
      <c r="Q65" s="31">
        <v>4</v>
      </c>
      <c r="U65" s="32" t="e">
        <f xml:space="preserve"> IF(5 = Q65,#REF! * -1,#REF!)</f>
        <v>#REF!</v>
      </c>
      <c r="V65" s="32">
        <f t="shared" si="16"/>
        <v>0</v>
      </c>
      <c r="W65" s="32">
        <f t="shared" si="17"/>
        <v>0</v>
      </c>
      <c r="X65" s="32">
        <f t="shared" si="18"/>
        <v>0</v>
      </c>
      <c r="Y65" s="32">
        <f t="shared" si="19"/>
        <v>0</v>
      </c>
      <c r="Z65" s="32">
        <f t="shared" si="20"/>
        <v>0</v>
      </c>
      <c r="AA65" s="32">
        <f t="shared" si="21"/>
        <v>0</v>
      </c>
      <c r="AB65" s="32">
        <f t="shared" si="22"/>
        <v>0</v>
      </c>
      <c r="AC65" s="32">
        <f t="shared" si="23"/>
        <v>0</v>
      </c>
      <c r="AD65" s="32">
        <f t="shared" si="24"/>
        <v>0</v>
      </c>
      <c r="AE65" s="32">
        <f t="shared" si="25"/>
        <v>0</v>
      </c>
      <c r="AF65" s="32">
        <f t="shared" si="26"/>
        <v>0</v>
      </c>
      <c r="AG65" s="32">
        <f t="shared" si="27"/>
        <v>0</v>
      </c>
      <c r="AH65" s="32">
        <f t="shared" si="28"/>
        <v>0</v>
      </c>
      <c r="AI65" s="12" t="s">
        <v>27</v>
      </c>
    </row>
    <row r="66" spans="1:35">
      <c r="A66" s="182" t="s">
        <v>3068</v>
      </c>
      <c r="B66" s="179" t="s">
        <v>3069</v>
      </c>
      <c r="C66" s="180">
        <v>0</v>
      </c>
      <c r="D66" s="180">
        <v>0</v>
      </c>
      <c r="E66" s="180">
        <v>0</v>
      </c>
      <c r="F66" s="180">
        <v>0</v>
      </c>
      <c r="G66" s="180">
        <v>0</v>
      </c>
      <c r="H66" s="180">
        <v>0</v>
      </c>
      <c r="I66" s="180">
        <v>0</v>
      </c>
      <c r="J66" s="180">
        <v>0</v>
      </c>
      <c r="K66" s="180">
        <v>0</v>
      </c>
      <c r="L66" s="180">
        <v>0</v>
      </c>
      <c r="M66" s="180">
        <v>0</v>
      </c>
      <c r="N66" s="180">
        <v>0</v>
      </c>
      <c r="O66" s="180">
        <v>0</v>
      </c>
      <c r="Q66" s="31">
        <v>4</v>
      </c>
      <c r="U66" s="32" t="e">
        <f xml:space="preserve"> IF(5 = Q66,#REF! * -1,#REF!)</f>
        <v>#REF!</v>
      </c>
      <c r="V66" s="32">
        <f t="shared" si="16"/>
        <v>0</v>
      </c>
      <c r="W66" s="32">
        <f t="shared" si="17"/>
        <v>0</v>
      </c>
      <c r="X66" s="32">
        <f t="shared" si="18"/>
        <v>0</v>
      </c>
      <c r="Y66" s="32">
        <f t="shared" si="19"/>
        <v>0</v>
      </c>
      <c r="Z66" s="32">
        <f t="shared" si="20"/>
        <v>0</v>
      </c>
      <c r="AA66" s="32">
        <f t="shared" si="21"/>
        <v>0</v>
      </c>
      <c r="AB66" s="32">
        <f t="shared" si="22"/>
        <v>0</v>
      </c>
      <c r="AC66" s="32">
        <f t="shared" si="23"/>
        <v>0</v>
      </c>
      <c r="AD66" s="32">
        <f t="shared" si="24"/>
        <v>0</v>
      </c>
      <c r="AE66" s="32">
        <f t="shared" si="25"/>
        <v>0</v>
      </c>
      <c r="AF66" s="32">
        <f t="shared" si="26"/>
        <v>0</v>
      </c>
      <c r="AG66" s="32">
        <f t="shared" si="27"/>
        <v>0</v>
      </c>
      <c r="AH66" s="32">
        <f t="shared" si="28"/>
        <v>0</v>
      </c>
      <c r="AI66" s="12" t="s">
        <v>27</v>
      </c>
    </row>
    <row r="67" spans="1:35">
      <c r="A67" s="182" t="s">
        <v>3070</v>
      </c>
      <c r="B67" s="179" t="s">
        <v>3071</v>
      </c>
      <c r="C67" s="180">
        <v>0</v>
      </c>
      <c r="D67" s="180">
        <v>0</v>
      </c>
      <c r="E67" s="180">
        <v>0</v>
      </c>
      <c r="F67" s="180">
        <v>0</v>
      </c>
      <c r="G67" s="180">
        <v>0</v>
      </c>
      <c r="H67" s="180">
        <v>0</v>
      </c>
      <c r="I67" s="180">
        <v>0</v>
      </c>
      <c r="J67" s="180">
        <v>0</v>
      </c>
      <c r="K67" s="180">
        <v>0</v>
      </c>
      <c r="L67" s="180">
        <v>0</v>
      </c>
      <c r="M67" s="180">
        <v>0</v>
      </c>
      <c r="N67" s="180">
        <v>0</v>
      </c>
      <c r="O67" s="180">
        <v>0</v>
      </c>
      <c r="Q67" s="31">
        <v>4</v>
      </c>
      <c r="U67" s="32" t="e">
        <f xml:space="preserve"> IF(5 = Q67,#REF! * -1,#REF!)</f>
        <v>#REF!</v>
      </c>
      <c r="V67" s="32">
        <f t="shared" si="16"/>
        <v>0</v>
      </c>
      <c r="W67" s="32">
        <f t="shared" si="17"/>
        <v>0</v>
      </c>
      <c r="X67" s="32">
        <f t="shared" si="18"/>
        <v>0</v>
      </c>
      <c r="Y67" s="32">
        <f t="shared" si="19"/>
        <v>0</v>
      </c>
      <c r="Z67" s="32">
        <f t="shared" si="20"/>
        <v>0</v>
      </c>
      <c r="AA67" s="32">
        <f t="shared" si="21"/>
        <v>0</v>
      </c>
      <c r="AB67" s="32">
        <f t="shared" si="22"/>
        <v>0</v>
      </c>
      <c r="AC67" s="32">
        <f t="shared" si="23"/>
        <v>0</v>
      </c>
      <c r="AD67" s="32">
        <f t="shared" si="24"/>
        <v>0</v>
      </c>
      <c r="AE67" s="32">
        <f t="shared" si="25"/>
        <v>0</v>
      </c>
      <c r="AF67" s="32">
        <f t="shared" si="26"/>
        <v>0</v>
      </c>
      <c r="AG67" s="32">
        <f t="shared" si="27"/>
        <v>0</v>
      </c>
      <c r="AH67" s="32">
        <f t="shared" si="28"/>
        <v>0</v>
      </c>
      <c r="AI67" s="12" t="s">
        <v>27</v>
      </c>
    </row>
    <row r="68" spans="1:35">
      <c r="A68" s="182" t="s">
        <v>3072</v>
      </c>
      <c r="B68" s="179" t="s">
        <v>659</v>
      </c>
      <c r="C68" s="180">
        <v>0</v>
      </c>
      <c r="D68" s="180">
        <v>0</v>
      </c>
      <c r="E68" s="180">
        <v>0</v>
      </c>
      <c r="F68" s="180">
        <v>0</v>
      </c>
      <c r="G68" s="180">
        <v>0</v>
      </c>
      <c r="H68" s="180">
        <v>0</v>
      </c>
      <c r="I68" s="180">
        <v>0</v>
      </c>
      <c r="J68" s="180">
        <v>0</v>
      </c>
      <c r="K68" s="180">
        <v>0</v>
      </c>
      <c r="L68" s="180">
        <v>0</v>
      </c>
      <c r="M68" s="180">
        <v>0</v>
      </c>
      <c r="N68" s="180">
        <v>0</v>
      </c>
      <c r="O68" s="180">
        <v>0</v>
      </c>
      <c r="Q68" s="31">
        <v>4</v>
      </c>
      <c r="U68" s="32" t="e">
        <f xml:space="preserve"> IF(5 = Q68,#REF! * -1,#REF!)</f>
        <v>#REF!</v>
      </c>
      <c r="V68" s="32">
        <f t="shared" si="16"/>
        <v>0</v>
      </c>
      <c r="W68" s="32">
        <f t="shared" si="17"/>
        <v>0</v>
      </c>
      <c r="X68" s="32">
        <f t="shared" si="18"/>
        <v>0</v>
      </c>
      <c r="Y68" s="32">
        <f t="shared" si="19"/>
        <v>0</v>
      </c>
      <c r="Z68" s="32">
        <f t="shared" si="20"/>
        <v>0</v>
      </c>
      <c r="AA68" s="32">
        <f t="shared" si="21"/>
        <v>0</v>
      </c>
      <c r="AB68" s="32">
        <f t="shared" si="22"/>
        <v>0</v>
      </c>
      <c r="AC68" s="32">
        <f t="shared" si="23"/>
        <v>0</v>
      </c>
      <c r="AD68" s="32">
        <f t="shared" si="24"/>
        <v>0</v>
      </c>
      <c r="AE68" s="32">
        <f t="shared" si="25"/>
        <v>0</v>
      </c>
      <c r="AF68" s="32">
        <f t="shared" si="26"/>
        <v>0</v>
      </c>
      <c r="AG68" s="32">
        <f t="shared" si="27"/>
        <v>0</v>
      </c>
      <c r="AH68" s="32">
        <f t="shared" si="28"/>
        <v>0</v>
      </c>
      <c r="AI68" s="12" t="s">
        <v>27</v>
      </c>
    </row>
    <row r="69" spans="1:35">
      <c r="A69" s="182" t="s">
        <v>3073</v>
      </c>
      <c r="B69" s="179" t="s">
        <v>3074</v>
      </c>
      <c r="C69" s="180">
        <v>0</v>
      </c>
      <c r="D69" s="180">
        <v>0</v>
      </c>
      <c r="E69" s="180">
        <v>0</v>
      </c>
      <c r="F69" s="180">
        <v>0</v>
      </c>
      <c r="G69" s="180">
        <v>0</v>
      </c>
      <c r="H69" s="180">
        <v>0</v>
      </c>
      <c r="I69" s="180">
        <v>0</v>
      </c>
      <c r="J69" s="180">
        <v>0</v>
      </c>
      <c r="K69" s="180">
        <v>0</v>
      </c>
      <c r="L69" s="180">
        <v>0</v>
      </c>
      <c r="M69" s="180">
        <v>0</v>
      </c>
      <c r="N69" s="180">
        <v>0</v>
      </c>
      <c r="O69" s="180">
        <v>0</v>
      </c>
      <c r="Q69" s="36">
        <v>4</v>
      </c>
      <c r="R69" s="125">
        <f>R68</f>
        <v>0</v>
      </c>
      <c r="S69" s="125">
        <f>S68</f>
        <v>0</v>
      </c>
      <c r="T69" s="36">
        <f>T68</f>
        <v>0</v>
      </c>
      <c r="U69" s="37" t="e">
        <f t="shared" ref="U69:AH69" si="29">SUM(U28:U68)</f>
        <v>#REF!</v>
      </c>
      <c r="V69" s="37">
        <f t="shared" si="29"/>
        <v>0</v>
      </c>
      <c r="W69" s="37">
        <f t="shared" si="29"/>
        <v>0</v>
      </c>
      <c r="X69" s="37">
        <f t="shared" si="29"/>
        <v>599</v>
      </c>
      <c r="Y69" s="37">
        <f t="shared" si="29"/>
        <v>458</v>
      </c>
      <c r="Z69" s="37">
        <f t="shared" si="29"/>
        <v>1203.74</v>
      </c>
      <c r="AA69" s="37">
        <f t="shared" si="29"/>
        <v>2668</v>
      </c>
      <c r="AB69" s="37">
        <f t="shared" si="29"/>
        <v>1264.4900000000002</v>
      </c>
      <c r="AC69" s="37">
        <f t="shared" si="29"/>
        <v>748</v>
      </c>
      <c r="AD69" s="37">
        <f t="shared" si="29"/>
        <v>550.05999999999995</v>
      </c>
      <c r="AE69" s="37">
        <f t="shared" si="29"/>
        <v>612</v>
      </c>
      <c r="AF69" s="37">
        <f t="shared" si="29"/>
        <v>242</v>
      </c>
      <c r="AG69" s="37">
        <f t="shared" si="29"/>
        <v>542</v>
      </c>
      <c r="AH69" s="37">
        <f t="shared" si="29"/>
        <v>8887.2900000000009</v>
      </c>
      <c r="AI69" s="12" t="s">
        <v>22</v>
      </c>
    </row>
    <row r="70" spans="1:35">
      <c r="A70" s="182" t="s">
        <v>3075</v>
      </c>
      <c r="B70" s="179" t="s">
        <v>3076</v>
      </c>
      <c r="C70" s="180">
        <v>0</v>
      </c>
      <c r="D70" s="180">
        <v>0</v>
      </c>
      <c r="E70" s="180">
        <v>0</v>
      </c>
      <c r="F70" s="180">
        <v>0</v>
      </c>
      <c r="G70" s="180">
        <v>0</v>
      </c>
      <c r="H70" s="180">
        <v>0</v>
      </c>
      <c r="I70" s="180">
        <v>0</v>
      </c>
      <c r="J70" s="180">
        <v>0</v>
      </c>
      <c r="K70" s="180">
        <v>0</v>
      </c>
      <c r="L70" s="180">
        <v>0</v>
      </c>
      <c r="M70" s="180">
        <v>0</v>
      </c>
      <c r="N70" s="180">
        <v>0</v>
      </c>
      <c r="O70" s="180">
        <v>0</v>
      </c>
      <c r="AI70" s="12" t="s">
        <v>22</v>
      </c>
    </row>
    <row r="71" spans="1:35">
      <c r="A71" s="182" t="s">
        <v>3077</v>
      </c>
      <c r="B71" s="179" t="s">
        <v>1582</v>
      </c>
      <c r="C71" s="180">
        <v>0</v>
      </c>
      <c r="D71" s="180">
        <v>0</v>
      </c>
      <c r="E71" s="180">
        <v>0</v>
      </c>
      <c r="F71" s="180">
        <v>0</v>
      </c>
      <c r="G71" s="180">
        <v>0</v>
      </c>
      <c r="H71" s="180">
        <v>0</v>
      </c>
      <c r="I71" s="180">
        <v>0</v>
      </c>
      <c r="J71" s="180">
        <v>0</v>
      </c>
      <c r="K71" s="180">
        <v>0</v>
      </c>
      <c r="L71" s="180">
        <v>0</v>
      </c>
      <c r="M71" s="180">
        <v>0</v>
      </c>
      <c r="N71" s="180">
        <v>0</v>
      </c>
      <c r="O71" s="180">
        <v>0</v>
      </c>
      <c r="AI71" s="12" t="s">
        <v>652</v>
      </c>
    </row>
    <row r="72" spans="1:35">
      <c r="A72" s="182" t="s">
        <v>3078</v>
      </c>
      <c r="B72" s="179" t="s">
        <v>3079</v>
      </c>
      <c r="C72" s="180">
        <v>0</v>
      </c>
      <c r="D72" s="180">
        <v>0</v>
      </c>
      <c r="E72" s="180">
        <v>0</v>
      </c>
      <c r="F72" s="180">
        <v>0</v>
      </c>
      <c r="G72" s="180">
        <v>0</v>
      </c>
      <c r="H72" s="180">
        <v>0</v>
      </c>
      <c r="I72" s="180">
        <v>0</v>
      </c>
      <c r="J72" s="180">
        <v>0</v>
      </c>
      <c r="K72" s="180">
        <v>0</v>
      </c>
      <c r="L72" s="180">
        <v>0</v>
      </c>
      <c r="M72" s="180">
        <v>0</v>
      </c>
      <c r="N72" s="180">
        <v>0</v>
      </c>
      <c r="O72" s="180">
        <v>0</v>
      </c>
      <c r="Q72" s="31">
        <v>4</v>
      </c>
      <c r="U72" s="32" t="e">
        <f xml:space="preserve"> IF(5 = Q72,#REF! * -1,#REF!)</f>
        <v>#REF!</v>
      </c>
      <c r="V72" s="32">
        <f>IF(5 = Q72, C72 * -1, C72)</f>
        <v>0</v>
      </c>
      <c r="W72" s="32">
        <f>IF(5 = Q72, D72 * -1, D72)</f>
        <v>0</v>
      </c>
      <c r="X72" s="32">
        <f>IF(5 = Q72, E72 * -1, E72)</f>
        <v>0</v>
      </c>
      <c r="Y72" s="32">
        <f>IF(5 = Q72, F72 * -1, F72)</f>
        <v>0</v>
      </c>
      <c r="Z72" s="32">
        <f>IF(5 = Q72, G72 * -1, G72)</f>
        <v>0</v>
      </c>
      <c r="AA72" s="32">
        <f>IF(5 = Q72, H72 * -1, H72)</f>
        <v>0</v>
      </c>
      <c r="AB72" s="32">
        <f>IF(5 = Q72, I72 * -1, I72)</f>
        <v>0</v>
      </c>
      <c r="AC72" s="32">
        <f>IF(5 = Q72, J72 * -1, J72)</f>
        <v>0</v>
      </c>
      <c r="AD72" s="32">
        <f>IF(5 = Q72, K72 * -1, K72)</f>
        <v>0</v>
      </c>
      <c r="AE72" s="32">
        <f>IF(5 = Q72, L72 * -1, L72)</f>
        <v>0</v>
      </c>
      <c r="AF72" s="32">
        <f>IF(5 = Q72, M72 * -1, M72)</f>
        <v>0</v>
      </c>
      <c r="AG72" s="32">
        <f>IF(5 = Q72, N72 * -1, N72)</f>
        <v>0</v>
      </c>
      <c r="AH72" s="32">
        <f>IF(5 = Q72, O72 * -1, O72)</f>
        <v>0</v>
      </c>
      <c r="AI72" s="12" t="s">
        <v>652</v>
      </c>
    </row>
    <row r="73" spans="1:35">
      <c r="A73" s="182" t="s">
        <v>3080</v>
      </c>
      <c r="B73" s="179" t="s">
        <v>38</v>
      </c>
      <c r="C73" s="180">
        <v>0</v>
      </c>
      <c r="D73" s="180">
        <v>0</v>
      </c>
      <c r="E73" s="180">
        <v>20</v>
      </c>
      <c r="F73" s="180">
        <v>15</v>
      </c>
      <c r="G73" s="180">
        <v>0</v>
      </c>
      <c r="H73" s="180">
        <v>0</v>
      </c>
      <c r="I73" s="180">
        <v>0</v>
      </c>
      <c r="J73" s="180">
        <v>0</v>
      </c>
      <c r="K73" s="180">
        <v>0</v>
      </c>
      <c r="L73" s="180">
        <v>0</v>
      </c>
      <c r="M73" s="180">
        <v>0</v>
      </c>
      <c r="N73" s="180">
        <v>0</v>
      </c>
      <c r="O73" s="180">
        <v>35</v>
      </c>
      <c r="Q73" s="31">
        <v>4</v>
      </c>
      <c r="U73" s="32" t="e">
        <f xml:space="preserve"> IF(5 = Q73,#REF! * -1,#REF!)</f>
        <v>#REF!</v>
      </c>
      <c r="V73" s="32">
        <f>IF(5 = Q73, C73 * -1, C73)</f>
        <v>0</v>
      </c>
      <c r="W73" s="32">
        <f>IF(5 = Q73, D73 * -1, D73)</f>
        <v>0</v>
      </c>
      <c r="X73" s="32">
        <f>IF(5 = Q73, E73 * -1, E73)</f>
        <v>20</v>
      </c>
      <c r="Y73" s="32">
        <f>IF(5 = Q73, F73 * -1, F73)</f>
        <v>15</v>
      </c>
      <c r="Z73" s="32">
        <f>IF(5 = Q73, G73 * -1, G73)</f>
        <v>0</v>
      </c>
      <c r="AA73" s="32">
        <f>IF(5 = Q73, H73 * -1, H73)</f>
        <v>0</v>
      </c>
      <c r="AB73" s="32">
        <f>IF(5 = Q73, I73 * -1, I73)</f>
        <v>0</v>
      </c>
      <c r="AC73" s="32">
        <f>IF(5 = Q73, J73 * -1, J73)</f>
        <v>0</v>
      </c>
      <c r="AD73" s="32">
        <f>IF(5 = Q73, K73 * -1, K73)</f>
        <v>0</v>
      </c>
      <c r="AE73" s="32">
        <f>IF(5 = Q73, L73 * -1, L73)</f>
        <v>0</v>
      </c>
      <c r="AF73" s="32">
        <f>IF(5 = Q73, M73 * -1, M73)</f>
        <v>0</v>
      </c>
      <c r="AG73" s="32">
        <f>IF(5 = Q73, N73 * -1, N73)</f>
        <v>0</v>
      </c>
      <c r="AH73" s="32">
        <f>IF(5 = Q73, O73 * -1, O73)</f>
        <v>35</v>
      </c>
      <c r="AI73" s="12" t="s">
        <v>652</v>
      </c>
    </row>
    <row r="74" spans="1:35">
      <c r="B74" s="181" t="s">
        <v>3081</v>
      </c>
      <c r="C74" s="176">
        <v>0</v>
      </c>
      <c r="D74" s="176">
        <v>0</v>
      </c>
      <c r="E74" s="176">
        <v>619</v>
      </c>
      <c r="F74" s="176">
        <v>473</v>
      </c>
      <c r="G74" s="176">
        <v>1203.74</v>
      </c>
      <c r="H74" s="176">
        <v>2668</v>
      </c>
      <c r="I74" s="176">
        <v>1264.4900000000002</v>
      </c>
      <c r="J74" s="176">
        <v>748</v>
      </c>
      <c r="K74" s="176">
        <v>550.05999999999995</v>
      </c>
      <c r="L74" s="176">
        <v>612</v>
      </c>
      <c r="M74" s="176">
        <v>242</v>
      </c>
      <c r="N74" s="176">
        <v>542</v>
      </c>
      <c r="O74" s="176">
        <v>8922.2900000000009</v>
      </c>
      <c r="Q74" s="36">
        <v>4</v>
      </c>
      <c r="R74" s="125">
        <f>R73</f>
        <v>0</v>
      </c>
      <c r="S74" s="125">
        <f>S73</f>
        <v>0</v>
      </c>
      <c r="T74" s="36">
        <f>T73</f>
        <v>0</v>
      </c>
      <c r="U74" s="37" t="e">
        <f t="shared" ref="U74:AH74" si="30">SUM(U72:U73)</f>
        <v>#REF!</v>
      </c>
      <c r="V74" s="37">
        <f t="shared" si="30"/>
        <v>0</v>
      </c>
      <c r="W74" s="37">
        <f t="shared" si="30"/>
        <v>0</v>
      </c>
      <c r="X74" s="37">
        <f t="shared" si="30"/>
        <v>20</v>
      </c>
      <c r="Y74" s="37">
        <f t="shared" si="30"/>
        <v>15</v>
      </c>
      <c r="Z74" s="37">
        <f t="shared" si="30"/>
        <v>0</v>
      </c>
      <c r="AA74" s="37">
        <f t="shared" si="30"/>
        <v>0</v>
      </c>
      <c r="AB74" s="37">
        <f t="shared" si="30"/>
        <v>0</v>
      </c>
      <c r="AC74" s="37">
        <f t="shared" si="30"/>
        <v>0</v>
      </c>
      <c r="AD74" s="37">
        <f t="shared" si="30"/>
        <v>0</v>
      </c>
      <c r="AE74" s="37">
        <f t="shared" si="30"/>
        <v>0</v>
      </c>
      <c r="AF74" s="37">
        <f t="shared" si="30"/>
        <v>0</v>
      </c>
      <c r="AG74" s="37">
        <f t="shared" si="30"/>
        <v>0</v>
      </c>
      <c r="AH74" s="37">
        <f t="shared" si="30"/>
        <v>35</v>
      </c>
    </row>
    <row r="76" spans="1:35">
      <c r="A76" s="158" t="s">
        <v>30</v>
      </c>
    </row>
    <row r="77" spans="1:35">
      <c r="A77" s="182" t="s">
        <v>3082</v>
      </c>
      <c r="B77" s="179" t="s">
        <v>3083</v>
      </c>
      <c r="C77" s="180">
        <v>0</v>
      </c>
      <c r="D77" s="180">
        <v>0</v>
      </c>
      <c r="E77" s="180">
        <v>0</v>
      </c>
      <c r="F77" s="180">
        <v>0</v>
      </c>
      <c r="G77" s="180">
        <v>0</v>
      </c>
      <c r="H77" s="180">
        <v>0</v>
      </c>
      <c r="I77" s="180">
        <v>0</v>
      </c>
      <c r="J77" s="180">
        <v>0</v>
      </c>
      <c r="K77" s="180">
        <v>0</v>
      </c>
      <c r="L77" s="180">
        <v>0</v>
      </c>
      <c r="M77" s="180">
        <v>0</v>
      </c>
      <c r="N77" s="180">
        <v>0</v>
      </c>
      <c r="O77" s="180">
        <v>0</v>
      </c>
      <c r="AI77" s="12" t="s">
        <v>652</v>
      </c>
    </row>
    <row r="78" spans="1:35">
      <c r="A78" s="182" t="s">
        <v>3084</v>
      </c>
      <c r="B78" s="179" t="s">
        <v>37</v>
      </c>
      <c r="C78" s="180">
        <v>0</v>
      </c>
      <c r="D78" s="180">
        <v>0</v>
      </c>
      <c r="E78" s="180">
        <v>0</v>
      </c>
      <c r="F78" s="180">
        <v>0</v>
      </c>
      <c r="G78" s="180">
        <v>0</v>
      </c>
      <c r="H78" s="180">
        <v>0</v>
      </c>
      <c r="I78" s="180">
        <v>0</v>
      </c>
      <c r="J78" s="180">
        <v>0</v>
      </c>
      <c r="K78" s="180">
        <v>0</v>
      </c>
      <c r="L78" s="180">
        <v>0</v>
      </c>
      <c r="M78" s="180">
        <v>0</v>
      </c>
      <c r="N78" s="180">
        <v>0</v>
      </c>
      <c r="O78" s="180">
        <v>0</v>
      </c>
      <c r="Q78" s="31">
        <v>4</v>
      </c>
      <c r="U78" s="32" t="e">
        <f xml:space="preserve"> IF(5 = Q78,#REF! * -1,#REF!)</f>
        <v>#REF!</v>
      </c>
      <c r="V78" s="32">
        <f>IF(5 = Q78, C78 * -1, C78)</f>
        <v>0</v>
      </c>
      <c r="W78" s="32">
        <f>IF(5 = Q78, D78 * -1, D78)</f>
        <v>0</v>
      </c>
      <c r="X78" s="32">
        <f>IF(5 = Q78, E78 * -1, E78)</f>
        <v>0</v>
      </c>
      <c r="Y78" s="32">
        <f>IF(5 = Q78, F78 * -1, F78)</f>
        <v>0</v>
      </c>
      <c r="Z78" s="32">
        <f>IF(5 = Q78, G78 * -1, G78)</f>
        <v>0</v>
      </c>
      <c r="AA78" s="32">
        <f>IF(5 = Q78, H78 * -1, H78)</f>
        <v>0</v>
      </c>
      <c r="AB78" s="32">
        <f>IF(5 = Q78, I78 * -1, I78)</f>
        <v>0</v>
      </c>
      <c r="AC78" s="32">
        <f>IF(5 = Q78, J78 * -1, J78)</f>
        <v>0</v>
      </c>
      <c r="AD78" s="32">
        <f>IF(5 = Q78, K78 * -1, K78)</f>
        <v>0</v>
      </c>
      <c r="AE78" s="32">
        <f>IF(5 = Q78, L78 * -1, L78)</f>
        <v>0</v>
      </c>
      <c r="AF78" s="32">
        <f>IF(5 = Q78, M78 * -1, M78)</f>
        <v>0</v>
      </c>
      <c r="AG78" s="32">
        <f>IF(5 = Q78, N78 * -1, N78)</f>
        <v>0</v>
      </c>
      <c r="AH78" s="32">
        <f>IF(5 = Q78, O78 * -1, O78)</f>
        <v>0</v>
      </c>
      <c r="AI78" s="12" t="s">
        <v>652</v>
      </c>
    </row>
    <row r="79" spans="1:35">
      <c r="A79" s="182" t="s">
        <v>3085</v>
      </c>
      <c r="B79" s="179" t="s">
        <v>3086</v>
      </c>
      <c r="C79" s="180">
        <v>0</v>
      </c>
      <c r="D79" s="180">
        <v>0</v>
      </c>
      <c r="E79" s="180">
        <v>0</v>
      </c>
      <c r="F79" s="180">
        <v>0</v>
      </c>
      <c r="G79" s="180">
        <v>0</v>
      </c>
      <c r="H79" s="180">
        <v>0</v>
      </c>
      <c r="I79" s="180">
        <v>0</v>
      </c>
      <c r="J79" s="180">
        <v>0</v>
      </c>
      <c r="K79" s="180">
        <v>0</v>
      </c>
      <c r="L79" s="180">
        <v>0</v>
      </c>
      <c r="M79" s="180">
        <v>0</v>
      </c>
      <c r="N79" s="180">
        <v>0</v>
      </c>
      <c r="O79" s="180">
        <v>0</v>
      </c>
      <c r="Q79" s="31">
        <v>4</v>
      </c>
      <c r="U79" s="32" t="e">
        <f xml:space="preserve"> IF(5 = Q79,#REF! * -1,#REF!)</f>
        <v>#REF!</v>
      </c>
      <c r="V79" s="32">
        <f>IF(5 = Q79, C79 * -1, C79)</f>
        <v>0</v>
      </c>
      <c r="W79" s="32">
        <f>IF(5 = Q79, D79 * -1, D79)</f>
        <v>0</v>
      </c>
      <c r="X79" s="32">
        <f>IF(5 = Q79, E79 * -1, E79)</f>
        <v>0</v>
      </c>
      <c r="Y79" s="32">
        <f>IF(5 = Q79, F79 * -1, F79)</f>
        <v>0</v>
      </c>
      <c r="Z79" s="32">
        <f>IF(5 = Q79, G79 * -1, G79)</f>
        <v>0</v>
      </c>
      <c r="AA79" s="32">
        <f>IF(5 = Q79, H79 * -1, H79)</f>
        <v>0</v>
      </c>
      <c r="AB79" s="32">
        <f>IF(5 = Q79, I79 * -1, I79)</f>
        <v>0</v>
      </c>
      <c r="AC79" s="32">
        <f>IF(5 = Q79, J79 * -1, J79)</f>
        <v>0</v>
      </c>
      <c r="AD79" s="32">
        <f>IF(5 = Q79, K79 * -1, K79)</f>
        <v>0</v>
      </c>
      <c r="AE79" s="32">
        <f>IF(5 = Q79, L79 * -1, L79)</f>
        <v>0</v>
      </c>
      <c r="AF79" s="32">
        <f>IF(5 = Q79, M79 * -1, M79)</f>
        <v>0</v>
      </c>
      <c r="AG79" s="32">
        <f>IF(5 = Q79, N79 * -1, N79)</f>
        <v>0</v>
      </c>
      <c r="AH79" s="32">
        <f>IF(5 = Q79, O79 * -1, O79)</f>
        <v>0</v>
      </c>
      <c r="AI79" s="12" t="s">
        <v>652</v>
      </c>
    </row>
    <row r="80" spans="1:35">
      <c r="A80" s="182" t="s">
        <v>2559</v>
      </c>
      <c r="B80" s="179" t="s">
        <v>3087</v>
      </c>
      <c r="C80" s="180">
        <v>0</v>
      </c>
      <c r="D80" s="180">
        <v>0</v>
      </c>
      <c r="E80" s="180">
        <v>0</v>
      </c>
      <c r="F80" s="180">
        <v>0</v>
      </c>
      <c r="G80" s="180">
        <v>0</v>
      </c>
      <c r="H80" s="180">
        <v>0</v>
      </c>
      <c r="I80" s="180">
        <v>0</v>
      </c>
      <c r="J80" s="180">
        <v>0</v>
      </c>
      <c r="K80" s="180">
        <v>0</v>
      </c>
      <c r="L80" s="180">
        <v>0</v>
      </c>
      <c r="M80" s="180">
        <v>0</v>
      </c>
      <c r="N80" s="180">
        <v>0</v>
      </c>
      <c r="O80" s="180">
        <v>0</v>
      </c>
      <c r="Q80" s="31">
        <v>4</v>
      </c>
      <c r="U80" s="32" t="e">
        <f xml:space="preserve"> IF(5 = Q80,#REF! * -1,#REF!)</f>
        <v>#REF!</v>
      </c>
      <c r="V80" s="32">
        <f>IF(5 = Q80, C80 * -1, C80)</f>
        <v>0</v>
      </c>
      <c r="W80" s="32">
        <f>IF(5 = Q80, D80 * -1, D80)</f>
        <v>0</v>
      </c>
      <c r="X80" s="32">
        <f>IF(5 = Q80, E80 * -1, E80)</f>
        <v>0</v>
      </c>
      <c r="Y80" s="32">
        <f>IF(5 = Q80, F80 * -1, F80)</f>
        <v>0</v>
      </c>
      <c r="Z80" s="32">
        <f>IF(5 = Q80, G80 * -1, G80)</f>
        <v>0</v>
      </c>
      <c r="AA80" s="32">
        <f>IF(5 = Q80, H80 * -1, H80)</f>
        <v>0</v>
      </c>
      <c r="AB80" s="32">
        <f>IF(5 = Q80, I80 * -1, I80)</f>
        <v>0</v>
      </c>
      <c r="AC80" s="32">
        <f>IF(5 = Q80, J80 * -1, J80)</f>
        <v>0</v>
      </c>
      <c r="AD80" s="32">
        <f>IF(5 = Q80, K80 * -1, K80)</f>
        <v>0</v>
      </c>
      <c r="AE80" s="32">
        <f>IF(5 = Q80, L80 * -1, L80)</f>
        <v>0</v>
      </c>
      <c r="AF80" s="32">
        <f>IF(5 = Q80, M80 * -1, M80)</f>
        <v>0</v>
      </c>
      <c r="AG80" s="32">
        <f>IF(5 = Q80, N80 * -1, N80)</f>
        <v>0</v>
      </c>
      <c r="AH80" s="32">
        <f>IF(5 = Q80, O80 * -1, O80)</f>
        <v>0</v>
      </c>
      <c r="AI80" s="12" t="s">
        <v>652</v>
      </c>
    </row>
    <row r="81" spans="1:35">
      <c r="B81" s="181" t="s">
        <v>30</v>
      </c>
      <c r="C81" s="176">
        <v>0</v>
      </c>
      <c r="D81" s="176">
        <v>0</v>
      </c>
      <c r="E81" s="176">
        <v>0</v>
      </c>
      <c r="F81" s="176">
        <v>0</v>
      </c>
      <c r="G81" s="176">
        <v>0</v>
      </c>
      <c r="H81" s="176">
        <v>0</v>
      </c>
      <c r="I81" s="176">
        <v>0</v>
      </c>
      <c r="J81" s="176">
        <v>0</v>
      </c>
      <c r="K81" s="176">
        <v>0</v>
      </c>
      <c r="L81" s="176">
        <v>0</v>
      </c>
      <c r="M81" s="176">
        <v>0</v>
      </c>
      <c r="N81" s="176">
        <v>0</v>
      </c>
      <c r="O81" s="176">
        <v>0</v>
      </c>
      <c r="Q81" s="31">
        <v>4</v>
      </c>
      <c r="U81" s="32" t="e">
        <f xml:space="preserve"> IF(5 = Q81,#REF! * -1,#REF!)</f>
        <v>#REF!</v>
      </c>
      <c r="V81" s="32">
        <f>IF(5 = Q81, C81 * -1, C81)</f>
        <v>0</v>
      </c>
      <c r="W81" s="32">
        <f>IF(5 = Q81, D81 * -1, D81)</f>
        <v>0</v>
      </c>
      <c r="X81" s="32">
        <f>IF(5 = Q81, E81 * -1, E81)</f>
        <v>0</v>
      </c>
      <c r="Y81" s="32">
        <f>IF(5 = Q81, F81 * -1, F81)</f>
        <v>0</v>
      </c>
      <c r="Z81" s="32">
        <f>IF(5 = Q81, G81 * -1, G81)</f>
        <v>0</v>
      </c>
      <c r="AA81" s="32">
        <f>IF(5 = Q81, H81 * -1, H81)</f>
        <v>0</v>
      </c>
      <c r="AB81" s="32">
        <f>IF(5 = Q81, I81 * -1, I81)</f>
        <v>0</v>
      </c>
      <c r="AC81" s="32">
        <f>IF(5 = Q81, J81 * -1, J81)</f>
        <v>0</v>
      </c>
      <c r="AD81" s="32">
        <f>IF(5 = Q81, K81 * -1, K81)</f>
        <v>0</v>
      </c>
      <c r="AE81" s="32">
        <f>IF(5 = Q81, L81 * -1, L81)</f>
        <v>0</v>
      </c>
      <c r="AF81" s="32">
        <f>IF(5 = Q81, M81 * -1, M81)</f>
        <v>0</v>
      </c>
      <c r="AG81" s="32">
        <f>IF(5 = Q81, N81 * -1, N81)</f>
        <v>0</v>
      </c>
      <c r="AH81" s="32">
        <f>IF(5 = Q81, O81 * -1, O81)</f>
        <v>0</v>
      </c>
    </row>
    <row r="82" spans="1:35">
      <c r="Q82" s="36">
        <v>4</v>
      </c>
      <c r="R82" s="125">
        <f>R81</f>
        <v>0</v>
      </c>
      <c r="S82" s="125">
        <f>S81</f>
        <v>0</v>
      </c>
      <c r="T82" s="36">
        <f>T81</f>
        <v>0</v>
      </c>
      <c r="U82" s="37" t="e">
        <f t="shared" ref="U82:AH82" si="31">SUM(U78:U81)</f>
        <v>#REF!</v>
      </c>
      <c r="V82" s="37">
        <f t="shared" si="31"/>
        <v>0</v>
      </c>
      <c r="W82" s="37">
        <f t="shared" si="31"/>
        <v>0</v>
      </c>
      <c r="X82" s="37">
        <f t="shared" si="31"/>
        <v>0</v>
      </c>
      <c r="Y82" s="37">
        <f t="shared" si="31"/>
        <v>0</v>
      </c>
      <c r="Z82" s="37">
        <f t="shared" si="31"/>
        <v>0</v>
      </c>
      <c r="AA82" s="37">
        <f t="shared" si="31"/>
        <v>0</v>
      </c>
      <c r="AB82" s="37">
        <f t="shared" si="31"/>
        <v>0</v>
      </c>
      <c r="AC82" s="37">
        <f t="shared" si="31"/>
        <v>0</v>
      </c>
      <c r="AD82" s="37">
        <f t="shared" si="31"/>
        <v>0</v>
      </c>
      <c r="AE82" s="37">
        <f t="shared" si="31"/>
        <v>0</v>
      </c>
      <c r="AF82" s="37">
        <f t="shared" si="31"/>
        <v>0</v>
      </c>
      <c r="AG82" s="37">
        <f t="shared" si="31"/>
        <v>0</v>
      </c>
      <c r="AH82" s="37">
        <f t="shared" si="31"/>
        <v>0</v>
      </c>
    </row>
    <row r="84" spans="1:35">
      <c r="A84" s="157" t="s">
        <v>3088</v>
      </c>
      <c r="Q84" s="36">
        <v>4</v>
      </c>
      <c r="R84" s="125">
        <f>R81</f>
        <v>0</v>
      </c>
      <c r="S84" s="125">
        <f>S81</f>
        <v>0</v>
      </c>
      <c r="T84" s="36">
        <f>T81</f>
        <v>0</v>
      </c>
      <c r="U84" s="37" t="e">
        <f t="shared" ref="U84:AH84" si="32">SUM(U11:U13)+SUM(U17:U22)+SUM(U28:U68)+SUM(U72:U73)+SUM(U78:U81)</f>
        <v>#REF!</v>
      </c>
      <c r="V84" s="37">
        <f t="shared" si="32"/>
        <v>0</v>
      </c>
      <c r="W84" s="37">
        <f t="shared" si="32"/>
        <v>0</v>
      </c>
      <c r="X84" s="37">
        <f t="shared" si="32"/>
        <v>6047</v>
      </c>
      <c r="Y84" s="37">
        <f t="shared" si="32"/>
        <v>5937</v>
      </c>
      <c r="Z84" s="37">
        <f t="shared" si="32"/>
        <v>5274.1900000000005</v>
      </c>
      <c r="AA84" s="37">
        <f t="shared" si="32"/>
        <v>6746</v>
      </c>
      <c r="AB84" s="37">
        <f t="shared" si="32"/>
        <v>6285.32</v>
      </c>
      <c r="AC84" s="37">
        <f t="shared" si="32"/>
        <v>8916</v>
      </c>
      <c r="AD84" s="37">
        <f t="shared" si="32"/>
        <v>7418.0599999999995</v>
      </c>
      <c r="AE84" s="37">
        <f t="shared" si="32"/>
        <v>5730</v>
      </c>
      <c r="AF84" s="37">
        <f t="shared" si="32"/>
        <v>5360</v>
      </c>
      <c r="AG84" s="37">
        <f t="shared" si="32"/>
        <v>5660</v>
      </c>
      <c r="AH84" s="37">
        <f t="shared" si="32"/>
        <v>63373.57</v>
      </c>
    </row>
    <row r="85" spans="1:35">
      <c r="A85" s="185" t="s">
        <v>3089</v>
      </c>
      <c r="B85" s="179" t="s">
        <v>3090</v>
      </c>
      <c r="C85" s="180">
        <v>0</v>
      </c>
      <c r="D85" s="180">
        <v>0</v>
      </c>
      <c r="E85" s="180">
        <v>0</v>
      </c>
      <c r="F85" s="180">
        <v>0</v>
      </c>
      <c r="G85" s="180">
        <v>0</v>
      </c>
      <c r="H85" s="180">
        <v>0</v>
      </c>
      <c r="I85" s="180">
        <v>0</v>
      </c>
      <c r="J85" s="180">
        <v>0</v>
      </c>
      <c r="K85" s="180">
        <v>0</v>
      </c>
      <c r="L85" s="180">
        <v>0</v>
      </c>
      <c r="M85" s="180">
        <v>0</v>
      </c>
      <c r="N85" s="180">
        <v>0</v>
      </c>
      <c r="O85" s="180">
        <v>0</v>
      </c>
      <c r="AI85" s="12" t="s">
        <v>36</v>
      </c>
    </row>
    <row r="86" spans="1:35">
      <c r="A86" s="185" t="s">
        <v>3091</v>
      </c>
      <c r="B86" s="179" t="s">
        <v>3092</v>
      </c>
      <c r="C86" s="180">
        <v>0</v>
      </c>
      <c r="D86" s="180">
        <v>0</v>
      </c>
      <c r="E86" s="180">
        <v>0</v>
      </c>
      <c r="F86" s="180">
        <v>0</v>
      </c>
      <c r="G86" s="180">
        <v>0</v>
      </c>
      <c r="H86" s="180">
        <v>0</v>
      </c>
      <c r="I86" s="180">
        <v>0</v>
      </c>
      <c r="J86" s="180">
        <v>0</v>
      </c>
      <c r="K86" s="180">
        <v>0</v>
      </c>
      <c r="L86" s="180">
        <v>0</v>
      </c>
      <c r="M86" s="180">
        <v>0</v>
      </c>
      <c r="N86" s="180">
        <v>0</v>
      </c>
      <c r="O86" s="180">
        <v>0</v>
      </c>
      <c r="AI86" s="12" t="s">
        <v>36</v>
      </c>
    </row>
    <row r="87" spans="1:35">
      <c r="A87" s="185" t="s">
        <v>3093</v>
      </c>
      <c r="B87" s="179" t="s">
        <v>3094</v>
      </c>
      <c r="C87" s="180">
        <v>0</v>
      </c>
      <c r="D87" s="180">
        <v>0</v>
      </c>
      <c r="E87" s="180">
        <v>0</v>
      </c>
      <c r="F87" s="180">
        <v>0</v>
      </c>
      <c r="G87" s="180">
        <v>0</v>
      </c>
      <c r="H87" s="180">
        <v>0</v>
      </c>
      <c r="I87" s="180">
        <v>0</v>
      </c>
      <c r="J87" s="180">
        <v>0</v>
      </c>
      <c r="K87" s="180">
        <v>0</v>
      </c>
      <c r="L87" s="180">
        <v>0</v>
      </c>
      <c r="M87" s="180">
        <v>0</v>
      </c>
      <c r="N87" s="180">
        <v>0</v>
      </c>
      <c r="O87" s="180">
        <v>0</v>
      </c>
      <c r="AI87" s="12" t="s">
        <v>36</v>
      </c>
    </row>
    <row r="88" spans="1:35">
      <c r="A88" s="185" t="s">
        <v>3095</v>
      </c>
      <c r="B88" s="179" t="s">
        <v>3096</v>
      </c>
      <c r="C88" s="180">
        <v>0</v>
      </c>
      <c r="D88" s="180">
        <v>0</v>
      </c>
      <c r="E88" s="180">
        <v>0</v>
      </c>
      <c r="F88" s="180">
        <v>0</v>
      </c>
      <c r="G88" s="180">
        <v>0</v>
      </c>
      <c r="H88" s="180">
        <v>0</v>
      </c>
      <c r="I88" s="180">
        <v>0</v>
      </c>
      <c r="J88" s="180">
        <v>0</v>
      </c>
      <c r="K88" s="180">
        <v>0</v>
      </c>
      <c r="L88" s="180">
        <v>0</v>
      </c>
      <c r="M88" s="180">
        <v>0</v>
      </c>
      <c r="N88" s="180">
        <v>0</v>
      </c>
      <c r="O88" s="180">
        <v>0</v>
      </c>
      <c r="Q88" s="31">
        <v>5</v>
      </c>
      <c r="U88" s="32" t="e">
        <f xml:space="preserve"> IF(5 = Q88,#REF! * -1,#REF!)</f>
        <v>#REF!</v>
      </c>
      <c r="V88" s="32">
        <f t="shared" ref="V88:V111" si="33">IF(5 = Q88, C88 * -1, C88)</f>
        <v>0</v>
      </c>
      <c r="W88" s="32">
        <f t="shared" ref="W88:W111" si="34">IF(5 = Q88, D88 * -1, D88)</f>
        <v>0</v>
      </c>
      <c r="X88" s="32">
        <f t="shared" ref="X88:X111" si="35">IF(5 = Q88, E88 * -1, E88)</f>
        <v>0</v>
      </c>
      <c r="Y88" s="32">
        <f t="shared" ref="Y88:Y111" si="36">IF(5 = Q88, F88 * -1, F88)</f>
        <v>0</v>
      </c>
      <c r="Z88" s="32">
        <f t="shared" ref="Z88:Z111" si="37">IF(5 = Q88, G88 * -1, G88)</f>
        <v>0</v>
      </c>
      <c r="AA88" s="32">
        <f t="shared" ref="AA88:AA111" si="38">IF(5 = Q88, H88 * -1, H88)</f>
        <v>0</v>
      </c>
      <c r="AB88" s="32">
        <f t="shared" ref="AB88:AB111" si="39">IF(5 = Q88, I88 * -1, I88)</f>
        <v>0</v>
      </c>
      <c r="AC88" s="32">
        <f t="shared" ref="AC88:AC111" si="40">IF(5 = Q88, J88 * -1, J88)</f>
        <v>0</v>
      </c>
      <c r="AD88" s="32">
        <f t="shared" ref="AD88:AD111" si="41">IF(5 = Q88, K88 * -1, K88)</f>
        <v>0</v>
      </c>
      <c r="AE88" s="32">
        <f t="shared" ref="AE88:AE111" si="42">IF(5 = Q88, L88 * -1, L88)</f>
        <v>0</v>
      </c>
      <c r="AF88" s="32">
        <f t="shared" ref="AF88:AF111" si="43">IF(5 = Q88, M88 * -1, M88)</f>
        <v>0</v>
      </c>
      <c r="AG88" s="32">
        <f t="shared" ref="AG88:AG111" si="44">IF(5 = Q88, N88 * -1, N88)</f>
        <v>0</v>
      </c>
      <c r="AH88" s="32">
        <f t="shared" ref="AH88:AH111" si="45">IF(5 = Q88, O88 * -1, O88)</f>
        <v>0</v>
      </c>
      <c r="AI88" s="12" t="s">
        <v>36</v>
      </c>
    </row>
    <row r="89" spans="1:35">
      <c r="B89" s="181" t="s">
        <v>3097</v>
      </c>
      <c r="C89" s="176">
        <v>0</v>
      </c>
      <c r="D89" s="176">
        <v>0</v>
      </c>
      <c r="E89" s="176">
        <v>0</v>
      </c>
      <c r="F89" s="176">
        <v>0</v>
      </c>
      <c r="G89" s="176">
        <v>0</v>
      </c>
      <c r="H89" s="176">
        <v>0</v>
      </c>
      <c r="I89" s="176">
        <v>0</v>
      </c>
      <c r="J89" s="176">
        <v>0</v>
      </c>
      <c r="K89" s="176">
        <v>0</v>
      </c>
      <c r="L89" s="176">
        <v>0</v>
      </c>
      <c r="M89" s="176">
        <v>0</v>
      </c>
      <c r="N89" s="176">
        <v>0</v>
      </c>
      <c r="O89" s="176">
        <v>0</v>
      </c>
      <c r="Q89" s="31">
        <v>5</v>
      </c>
      <c r="U89" s="32" t="e">
        <f xml:space="preserve"> IF(5 = Q89,#REF! * -1,#REF!)</f>
        <v>#REF!</v>
      </c>
      <c r="V89" s="32">
        <f t="shared" si="33"/>
        <v>0</v>
      </c>
      <c r="W89" s="32">
        <f t="shared" si="34"/>
        <v>0</v>
      </c>
      <c r="X89" s="32">
        <f t="shared" si="35"/>
        <v>0</v>
      </c>
      <c r="Y89" s="32">
        <f t="shared" si="36"/>
        <v>0</v>
      </c>
      <c r="Z89" s="32">
        <f t="shared" si="37"/>
        <v>0</v>
      </c>
      <c r="AA89" s="32">
        <f t="shared" si="38"/>
        <v>0</v>
      </c>
      <c r="AB89" s="32">
        <f t="shared" si="39"/>
        <v>0</v>
      </c>
      <c r="AC89" s="32">
        <f t="shared" si="40"/>
        <v>0</v>
      </c>
      <c r="AD89" s="32">
        <f t="shared" si="41"/>
        <v>0</v>
      </c>
      <c r="AE89" s="32">
        <f t="shared" si="42"/>
        <v>0</v>
      </c>
      <c r="AF89" s="32">
        <f t="shared" si="43"/>
        <v>0</v>
      </c>
      <c r="AG89" s="32">
        <f t="shared" si="44"/>
        <v>0</v>
      </c>
      <c r="AH89" s="32">
        <f t="shared" si="45"/>
        <v>0</v>
      </c>
    </row>
    <row r="90" spans="1:35">
      <c r="Q90" s="31">
        <v>5</v>
      </c>
      <c r="U90" s="32" t="e">
        <f xml:space="preserve"> IF(5 = Q90,#REF! * -1,#REF!)</f>
        <v>#REF!</v>
      </c>
      <c r="V90" s="32">
        <f t="shared" si="33"/>
        <v>0</v>
      </c>
      <c r="W90" s="32">
        <f t="shared" si="34"/>
        <v>0</v>
      </c>
      <c r="X90" s="32">
        <f t="shared" si="35"/>
        <v>0</v>
      </c>
      <c r="Y90" s="32">
        <f t="shared" si="36"/>
        <v>0</v>
      </c>
      <c r="Z90" s="32">
        <f t="shared" si="37"/>
        <v>0</v>
      </c>
      <c r="AA90" s="32">
        <f t="shared" si="38"/>
        <v>0</v>
      </c>
      <c r="AB90" s="32">
        <f t="shared" si="39"/>
        <v>0</v>
      </c>
      <c r="AC90" s="32">
        <f t="shared" si="40"/>
        <v>0</v>
      </c>
      <c r="AD90" s="32">
        <f t="shared" si="41"/>
        <v>0</v>
      </c>
      <c r="AE90" s="32">
        <f t="shared" si="42"/>
        <v>0</v>
      </c>
      <c r="AF90" s="32">
        <f t="shared" si="43"/>
        <v>0</v>
      </c>
      <c r="AG90" s="32">
        <f t="shared" si="44"/>
        <v>0</v>
      </c>
      <c r="AH90" s="32">
        <f t="shared" si="45"/>
        <v>0</v>
      </c>
    </row>
    <row r="91" spans="1:35">
      <c r="B91" s="181" t="s">
        <v>3098</v>
      </c>
      <c r="C91" s="176">
        <v>0</v>
      </c>
      <c r="D91" s="176">
        <v>0</v>
      </c>
      <c r="E91" s="176">
        <v>6047</v>
      </c>
      <c r="F91" s="176">
        <v>5937</v>
      </c>
      <c r="G91" s="176">
        <v>5274.1900000000005</v>
      </c>
      <c r="H91" s="176">
        <v>6746</v>
      </c>
      <c r="I91" s="176">
        <v>6285.32</v>
      </c>
      <c r="J91" s="176">
        <v>8916</v>
      </c>
      <c r="K91" s="176">
        <v>7418.0599999999995</v>
      </c>
      <c r="L91" s="176">
        <v>4335</v>
      </c>
      <c r="M91" s="176">
        <v>5360</v>
      </c>
      <c r="N91" s="176">
        <v>5660</v>
      </c>
      <c r="O91" s="176">
        <v>61978.57</v>
      </c>
      <c r="Q91" s="31">
        <v>5</v>
      </c>
      <c r="U91" s="32" t="e">
        <f xml:space="preserve"> IF(5 = Q91,#REF! * -1,#REF!)</f>
        <v>#REF!</v>
      </c>
      <c r="V91" s="32">
        <f t="shared" si="33"/>
        <v>0</v>
      </c>
      <c r="W91" s="32">
        <f t="shared" si="34"/>
        <v>0</v>
      </c>
      <c r="X91" s="32">
        <f t="shared" si="35"/>
        <v>-6047</v>
      </c>
      <c r="Y91" s="32">
        <f t="shared" si="36"/>
        <v>-5937</v>
      </c>
      <c r="Z91" s="32">
        <f t="shared" si="37"/>
        <v>-5274.1900000000005</v>
      </c>
      <c r="AA91" s="32">
        <f t="shared" si="38"/>
        <v>-6746</v>
      </c>
      <c r="AB91" s="32">
        <f t="shared" si="39"/>
        <v>-6285.32</v>
      </c>
      <c r="AC91" s="32">
        <f t="shared" si="40"/>
        <v>-8916</v>
      </c>
      <c r="AD91" s="32">
        <f t="shared" si="41"/>
        <v>-7418.0599999999995</v>
      </c>
      <c r="AE91" s="32">
        <f t="shared" si="42"/>
        <v>-4335</v>
      </c>
      <c r="AF91" s="32">
        <f t="shared" si="43"/>
        <v>-5360</v>
      </c>
      <c r="AG91" s="32">
        <f t="shared" si="44"/>
        <v>-5660</v>
      </c>
      <c r="AH91" s="32">
        <f t="shared" si="45"/>
        <v>-61978.57</v>
      </c>
    </row>
    <row r="92" spans="1:35">
      <c r="Q92" s="31">
        <v>5</v>
      </c>
      <c r="U92" s="32" t="e">
        <f xml:space="preserve"> IF(5 = Q92,#REF! * -1,#REF!)</f>
        <v>#REF!</v>
      </c>
      <c r="V92" s="32">
        <f t="shared" si="33"/>
        <v>0</v>
      </c>
      <c r="W92" s="32">
        <f t="shared" si="34"/>
        <v>0</v>
      </c>
      <c r="X92" s="32">
        <f t="shared" si="35"/>
        <v>0</v>
      </c>
      <c r="Y92" s="32">
        <f t="shared" si="36"/>
        <v>0</v>
      </c>
      <c r="Z92" s="32">
        <f t="shared" si="37"/>
        <v>0</v>
      </c>
      <c r="AA92" s="32">
        <f t="shared" si="38"/>
        <v>0</v>
      </c>
      <c r="AB92" s="32">
        <f t="shared" si="39"/>
        <v>0</v>
      </c>
      <c r="AC92" s="32">
        <f t="shared" si="40"/>
        <v>0</v>
      </c>
      <c r="AD92" s="32">
        <f t="shared" si="41"/>
        <v>0</v>
      </c>
      <c r="AE92" s="32">
        <f t="shared" si="42"/>
        <v>0</v>
      </c>
      <c r="AF92" s="32">
        <f t="shared" si="43"/>
        <v>0</v>
      </c>
      <c r="AG92" s="32">
        <f t="shared" si="44"/>
        <v>0</v>
      </c>
      <c r="AH92" s="32">
        <f t="shared" si="45"/>
        <v>0</v>
      </c>
    </row>
    <row r="93" spans="1:35">
      <c r="A93" s="157" t="s">
        <v>2560</v>
      </c>
      <c r="Q93" s="31">
        <v>5</v>
      </c>
      <c r="U93" s="32" t="e">
        <f xml:space="preserve"> IF(5 = Q93,#REF! * -1,#REF!)</f>
        <v>#REF!</v>
      </c>
      <c r="V93" s="32">
        <f t="shared" si="33"/>
        <v>0</v>
      </c>
      <c r="W93" s="32">
        <f t="shared" si="34"/>
        <v>0</v>
      </c>
      <c r="X93" s="32">
        <f t="shared" si="35"/>
        <v>0</v>
      </c>
      <c r="Y93" s="32">
        <f t="shared" si="36"/>
        <v>0</v>
      </c>
      <c r="Z93" s="32">
        <f t="shared" si="37"/>
        <v>0</v>
      </c>
      <c r="AA93" s="32">
        <f t="shared" si="38"/>
        <v>0</v>
      </c>
      <c r="AB93" s="32">
        <f t="shared" si="39"/>
        <v>0</v>
      </c>
      <c r="AC93" s="32">
        <f t="shared" si="40"/>
        <v>0</v>
      </c>
      <c r="AD93" s="32">
        <f t="shared" si="41"/>
        <v>0</v>
      </c>
      <c r="AE93" s="32">
        <f t="shared" si="42"/>
        <v>0</v>
      </c>
      <c r="AF93" s="32">
        <f t="shared" si="43"/>
        <v>0</v>
      </c>
      <c r="AG93" s="32">
        <f t="shared" si="44"/>
        <v>0</v>
      </c>
      <c r="AH93" s="32">
        <f t="shared" si="45"/>
        <v>0</v>
      </c>
    </row>
    <row r="94" spans="1:35">
      <c r="A94" s="158" t="s">
        <v>3099</v>
      </c>
      <c r="Q94" s="31">
        <v>5</v>
      </c>
      <c r="U94" s="32" t="e">
        <f xml:space="preserve"> IF(5 = Q94,#REF! * -1,#REF!)</f>
        <v>#REF!</v>
      </c>
      <c r="V94" s="32">
        <f t="shared" si="33"/>
        <v>0</v>
      </c>
      <c r="W94" s="32">
        <f t="shared" si="34"/>
        <v>0</v>
      </c>
      <c r="X94" s="32">
        <f t="shared" si="35"/>
        <v>0</v>
      </c>
      <c r="Y94" s="32">
        <f t="shared" si="36"/>
        <v>0</v>
      </c>
      <c r="Z94" s="32">
        <f t="shared" si="37"/>
        <v>0</v>
      </c>
      <c r="AA94" s="32">
        <f t="shared" si="38"/>
        <v>0</v>
      </c>
      <c r="AB94" s="32">
        <f t="shared" si="39"/>
        <v>0</v>
      </c>
      <c r="AC94" s="32">
        <f t="shared" si="40"/>
        <v>0</v>
      </c>
      <c r="AD94" s="32">
        <f t="shared" si="41"/>
        <v>0</v>
      </c>
      <c r="AE94" s="32">
        <f t="shared" si="42"/>
        <v>0</v>
      </c>
      <c r="AF94" s="32">
        <f t="shared" si="43"/>
        <v>0</v>
      </c>
      <c r="AG94" s="32">
        <f t="shared" si="44"/>
        <v>0</v>
      </c>
      <c r="AH94" s="32">
        <f t="shared" si="45"/>
        <v>0</v>
      </c>
    </row>
    <row r="95" spans="1:35">
      <c r="A95" s="182" t="s">
        <v>2561</v>
      </c>
      <c r="B95" s="179" t="s">
        <v>3100</v>
      </c>
      <c r="C95" s="180">
        <v>0</v>
      </c>
      <c r="D95" s="180">
        <v>0</v>
      </c>
      <c r="E95" s="180">
        <v>0</v>
      </c>
      <c r="F95" s="180">
        <v>0</v>
      </c>
      <c r="G95" s="180">
        <v>84</v>
      </c>
      <c r="H95" s="180">
        <v>84</v>
      </c>
      <c r="I95" s="180">
        <v>84</v>
      </c>
      <c r="J95" s="180">
        <v>84</v>
      </c>
      <c r="K95" s="180">
        <v>83.73</v>
      </c>
      <c r="L95" s="180">
        <v>83.73</v>
      </c>
      <c r="M95" s="180">
        <v>83.73</v>
      </c>
      <c r="N95" s="180">
        <v>83.72</v>
      </c>
      <c r="O95" s="180">
        <v>670.91</v>
      </c>
      <c r="Q95" s="31">
        <v>5</v>
      </c>
      <c r="U95" s="32" t="e">
        <f xml:space="preserve"> IF(5 = Q95,#REF! * -1,#REF!)</f>
        <v>#REF!</v>
      </c>
      <c r="V95" s="32">
        <f t="shared" si="33"/>
        <v>0</v>
      </c>
      <c r="W95" s="32">
        <f t="shared" si="34"/>
        <v>0</v>
      </c>
      <c r="X95" s="32">
        <f t="shared" si="35"/>
        <v>0</v>
      </c>
      <c r="Y95" s="32">
        <f t="shared" si="36"/>
        <v>0</v>
      </c>
      <c r="Z95" s="32">
        <f t="shared" si="37"/>
        <v>-84</v>
      </c>
      <c r="AA95" s="32">
        <f t="shared" si="38"/>
        <v>-84</v>
      </c>
      <c r="AB95" s="32">
        <f t="shared" si="39"/>
        <v>-84</v>
      </c>
      <c r="AC95" s="32">
        <f t="shared" si="40"/>
        <v>-84</v>
      </c>
      <c r="AD95" s="32">
        <f t="shared" si="41"/>
        <v>-83.73</v>
      </c>
      <c r="AE95" s="32">
        <f t="shared" si="42"/>
        <v>-83.73</v>
      </c>
      <c r="AF95" s="32">
        <f t="shared" si="43"/>
        <v>-83.73</v>
      </c>
      <c r="AG95" s="32">
        <f t="shared" si="44"/>
        <v>-83.72</v>
      </c>
      <c r="AH95" s="32">
        <f t="shared" si="45"/>
        <v>-670.91</v>
      </c>
      <c r="AI95" s="12" t="s">
        <v>40</v>
      </c>
    </row>
    <row r="96" spans="1:35">
      <c r="A96" s="182" t="s">
        <v>3101</v>
      </c>
      <c r="B96" s="179" t="s">
        <v>3102</v>
      </c>
      <c r="C96" s="180">
        <v>0</v>
      </c>
      <c r="D96" s="180">
        <v>0</v>
      </c>
      <c r="E96" s="180">
        <v>0</v>
      </c>
      <c r="F96" s="180">
        <v>0</v>
      </c>
      <c r="G96" s="180">
        <v>65</v>
      </c>
      <c r="H96" s="180">
        <v>65</v>
      </c>
      <c r="I96" s="180">
        <v>65</v>
      </c>
      <c r="J96" s="180">
        <v>65</v>
      </c>
      <c r="K96" s="180">
        <v>64.89</v>
      </c>
      <c r="L96" s="180">
        <v>64.89</v>
      </c>
      <c r="M96" s="180">
        <v>64.89</v>
      </c>
      <c r="N96" s="180">
        <v>64.89</v>
      </c>
      <c r="O96" s="180">
        <v>519.55999999999995</v>
      </c>
      <c r="Q96" s="31">
        <v>5</v>
      </c>
      <c r="U96" s="32" t="e">
        <f xml:space="preserve"> IF(5 = Q96,#REF! * -1,#REF!)</f>
        <v>#REF!</v>
      </c>
      <c r="V96" s="32">
        <f t="shared" si="33"/>
        <v>0</v>
      </c>
      <c r="W96" s="32">
        <f t="shared" si="34"/>
        <v>0</v>
      </c>
      <c r="X96" s="32">
        <f t="shared" si="35"/>
        <v>0</v>
      </c>
      <c r="Y96" s="32">
        <f t="shared" si="36"/>
        <v>0</v>
      </c>
      <c r="Z96" s="32">
        <f t="shared" si="37"/>
        <v>-65</v>
      </c>
      <c r="AA96" s="32">
        <f t="shared" si="38"/>
        <v>-65</v>
      </c>
      <c r="AB96" s="32">
        <f t="shared" si="39"/>
        <v>-65</v>
      </c>
      <c r="AC96" s="32">
        <f t="shared" si="40"/>
        <v>-65</v>
      </c>
      <c r="AD96" s="32">
        <f t="shared" si="41"/>
        <v>-64.89</v>
      </c>
      <c r="AE96" s="32">
        <f t="shared" si="42"/>
        <v>-64.89</v>
      </c>
      <c r="AF96" s="32">
        <f t="shared" si="43"/>
        <v>-64.89</v>
      </c>
      <c r="AG96" s="32">
        <f t="shared" si="44"/>
        <v>-64.89</v>
      </c>
      <c r="AH96" s="32">
        <f t="shared" si="45"/>
        <v>-519.55999999999995</v>
      </c>
      <c r="AI96" s="12" t="s">
        <v>40</v>
      </c>
    </row>
    <row r="97" spans="1:35">
      <c r="A97" s="182" t="s">
        <v>665</v>
      </c>
      <c r="B97" s="179" t="s">
        <v>3103</v>
      </c>
      <c r="C97" s="180">
        <v>0</v>
      </c>
      <c r="D97" s="180">
        <v>0</v>
      </c>
      <c r="E97" s="180">
        <v>0</v>
      </c>
      <c r="F97" s="180">
        <v>0</v>
      </c>
      <c r="G97" s="180">
        <v>0</v>
      </c>
      <c r="H97" s="180">
        <v>0</v>
      </c>
      <c r="I97" s="180">
        <v>0</v>
      </c>
      <c r="J97" s="180">
        <v>0</v>
      </c>
      <c r="K97" s="180">
        <v>0</v>
      </c>
      <c r="L97" s="180">
        <v>0</v>
      </c>
      <c r="M97" s="180">
        <v>0</v>
      </c>
      <c r="N97" s="180">
        <v>0</v>
      </c>
      <c r="O97" s="180">
        <v>0</v>
      </c>
      <c r="Q97" s="31">
        <v>5</v>
      </c>
      <c r="U97" s="32" t="e">
        <f xml:space="preserve"> IF(5 = Q97,#REF! * -1,#REF!)</f>
        <v>#REF!</v>
      </c>
      <c r="V97" s="32">
        <f t="shared" si="33"/>
        <v>0</v>
      </c>
      <c r="W97" s="32">
        <f t="shared" si="34"/>
        <v>0</v>
      </c>
      <c r="X97" s="32">
        <f t="shared" si="35"/>
        <v>0</v>
      </c>
      <c r="Y97" s="32">
        <f t="shared" si="36"/>
        <v>0</v>
      </c>
      <c r="Z97" s="32">
        <f t="shared" si="37"/>
        <v>0</v>
      </c>
      <c r="AA97" s="32">
        <f t="shared" si="38"/>
        <v>0</v>
      </c>
      <c r="AB97" s="32">
        <f t="shared" si="39"/>
        <v>0</v>
      </c>
      <c r="AC97" s="32">
        <f t="shared" si="40"/>
        <v>0</v>
      </c>
      <c r="AD97" s="32">
        <f t="shared" si="41"/>
        <v>0</v>
      </c>
      <c r="AE97" s="32">
        <f t="shared" si="42"/>
        <v>0</v>
      </c>
      <c r="AF97" s="32">
        <f t="shared" si="43"/>
        <v>0</v>
      </c>
      <c r="AG97" s="32">
        <f t="shared" si="44"/>
        <v>0</v>
      </c>
      <c r="AH97" s="32">
        <f t="shared" si="45"/>
        <v>0</v>
      </c>
      <c r="AI97" s="12" t="s">
        <v>40</v>
      </c>
    </row>
    <row r="98" spans="1:35">
      <c r="A98" s="182" t="s">
        <v>2501</v>
      </c>
      <c r="B98" s="179" t="s">
        <v>3104</v>
      </c>
      <c r="C98" s="180">
        <v>0</v>
      </c>
      <c r="D98" s="180">
        <v>0</v>
      </c>
      <c r="E98" s="180">
        <v>0</v>
      </c>
      <c r="F98" s="180">
        <v>0</v>
      </c>
      <c r="G98" s="180">
        <v>124</v>
      </c>
      <c r="H98" s="180">
        <v>124</v>
      </c>
      <c r="I98" s="180">
        <v>145</v>
      </c>
      <c r="J98" s="180">
        <v>145</v>
      </c>
      <c r="K98" s="180">
        <v>144.74</v>
      </c>
      <c r="L98" s="180">
        <v>144.74</v>
      </c>
      <c r="M98" s="180">
        <v>144.74</v>
      </c>
      <c r="N98" s="180">
        <v>101.2</v>
      </c>
      <c r="O98" s="180">
        <v>1073.42</v>
      </c>
      <c r="Q98" s="31">
        <v>5</v>
      </c>
      <c r="U98" s="32" t="e">
        <f xml:space="preserve"> IF(5 = Q98,#REF! * -1,#REF!)</f>
        <v>#REF!</v>
      </c>
      <c r="V98" s="32">
        <f t="shared" si="33"/>
        <v>0</v>
      </c>
      <c r="W98" s="32">
        <f t="shared" si="34"/>
        <v>0</v>
      </c>
      <c r="X98" s="32">
        <f t="shared" si="35"/>
        <v>0</v>
      </c>
      <c r="Y98" s="32">
        <f t="shared" si="36"/>
        <v>0</v>
      </c>
      <c r="Z98" s="32">
        <f t="shared" si="37"/>
        <v>-124</v>
      </c>
      <c r="AA98" s="32">
        <f t="shared" si="38"/>
        <v>-124</v>
      </c>
      <c r="AB98" s="32">
        <f t="shared" si="39"/>
        <v>-145</v>
      </c>
      <c r="AC98" s="32">
        <f t="shared" si="40"/>
        <v>-145</v>
      </c>
      <c r="AD98" s="32">
        <f t="shared" si="41"/>
        <v>-144.74</v>
      </c>
      <c r="AE98" s="32">
        <f t="shared" si="42"/>
        <v>-144.74</v>
      </c>
      <c r="AF98" s="32">
        <f t="shared" si="43"/>
        <v>-144.74</v>
      </c>
      <c r="AG98" s="32">
        <f t="shared" si="44"/>
        <v>-101.2</v>
      </c>
      <c r="AH98" s="32">
        <f t="shared" si="45"/>
        <v>-1073.42</v>
      </c>
      <c r="AI98" s="12" t="s">
        <v>40</v>
      </c>
    </row>
    <row r="99" spans="1:35">
      <c r="A99" s="182" t="s">
        <v>2502</v>
      </c>
      <c r="B99" s="179" t="s">
        <v>3105</v>
      </c>
      <c r="C99" s="180">
        <v>0</v>
      </c>
      <c r="D99" s="180">
        <v>0</v>
      </c>
      <c r="E99" s="180">
        <v>0</v>
      </c>
      <c r="F99" s="180">
        <v>0</v>
      </c>
      <c r="G99" s="180">
        <v>163</v>
      </c>
      <c r="H99" s="180">
        <v>163</v>
      </c>
      <c r="I99" s="180">
        <v>186</v>
      </c>
      <c r="J99" s="180">
        <v>186</v>
      </c>
      <c r="K99" s="180">
        <v>186.12</v>
      </c>
      <c r="L99" s="180">
        <v>189.39</v>
      </c>
      <c r="M99" s="180">
        <v>170</v>
      </c>
      <c r="N99" s="180">
        <v>170.01</v>
      </c>
      <c r="O99" s="180">
        <v>1413.52</v>
      </c>
      <c r="Q99" s="31">
        <v>5</v>
      </c>
      <c r="U99" s="32" t="e">
        <f xml:space="preserve"> IF(5 = Q99,#REF! * -1,#REF!)</f>
        <v>#REF!</v>
      </c>
      <c r="V99" s="32">
        <f t="shared" si="33"/>
        <v>0</v>
      </c>
      <c r="W99" s="32">
        <f t="shared" si="34"/>
        <v>0</v>
      </c>
      <c r="X99" s="32">
        <f t="shared" si="35"/>
        <v>0</v>
      </c>
      <c r="Y99" s="32">
        <f t="shared" si="36"/>
        <v>0</v>
      </c>
      <c r="Z99" s="32">
        <f t="shared" si="37"/>
        <v>-163</v>
      </c>
      <c r="AA99" s="32">
        <f t="shared" si="38"/>
        <v>-163</v>
      </c>
      <c r="AB99" s="32">
        <f t="shared" si="39"/>
        <v>-186</v>
      </c>
      <c r="AC99" s="32">
        <f t="shared" si="40"/>
        <v>-186</v>
      </c>
      <c r="AD99" s="32">
        <f t="shared" si="41"/>
        <v>-186.12</v>
      </c>
      <c r="AE99" s="32">
        <f t="shared" si="42"/>
        <v>-189.39</v>
      </c>
      <c r="AF99" s="32">
        <f t="shared" si="43"/>
        <v>-170</v>
      </c>
      <c r="AG99" s="32">
        <f t="shared" si="44"/>
        <v>-170.01</v>
      </c>
      <c r="AH99" s="32">
        <f t="shared" si="45"/>
        <v>-1413.52</v>
      </c>
      <c r="AI99" s="12" t="s">
        <v>40</v>
      </c>
    </row>
    <row r="100" spans="1:35">
      <c r="A100" s="182" t="s">
        <v>3106</v>
      </c>
      <c r="B100" s="179" t="s">
        <v>3107</v>
      </c>
      <c r="C100" s="180">
        <v>0</v>
      </c>
      <c r="D100" s="180">
        <v>0</v>
      </c>
      <c r="E100" s="180">
        <v>0</v>
      </c>
      <c r="F100" s="180">
        <v>0</v>
      </c>
      <c r="G100" s="180">
        <v>37</v>
      </c>
      <c r="H100" s="180">
        <v>37</v>
      </c>
      <c r="I100" s="180">
        <v>37</v>
      </c>
      <c r="J100" s="180">
        <v>37</v>
      </c>
      <c r="K100" s="180">
        <v>43.54</v>
      </c>
      <c r="L100" s="180">
        <v>43.54</v>
      </c>
      <c r="M100" s="180">
        <v>37.08</v>
      </c>
      <c r="N100" s="180">
        <v>37.08</v>
      </c>
      <c r="O100" s="180">
        <v>309.24</v>
      </c>
      <c r="Q100" s="31">
        <v>5</v>
      </c>
      <c r="U100" s="32" t="e">
        <f xml:space="preserve"> IF(5 = Q100,#REF! * -1,#REF!)</f>
        <v>#REF!</v>
      </c>
      <c r="V100" s="32">
        <f t="shared" si="33"/>
        <v>0</v>
      </c>
      <c r="W100" s="32">
        <f t="shared" si="34"/>
        <v>0</v>
      </c>
      <c r="X100" s="32">
        <f t="shared" si="35"/>
        <v>0</v>
      </c>
      <c r="Y100" s="32">
        <f t="shared" si="36"/>
        <v>0</v>
      </c>
      <c r="Z100" s="32">
        <f t="shared" si="37"/>
        <v>-37</v>
      </c>
      <c r="AA100" s="32">
        <f t="shared" si="38"/>
        <v>-37</v>
      </c>
      <c r="AB100" s="32">
        <f t="shared" si="39"/>
        <v>-37</v>
      </c>
      <c r="AC100" s="32">
        <f t="shared" si="40"/>
        <v>-37</v>
      </c>
      <c r="AD100" s="32">
        <f t="shared" si="41"/>
        <v>-43.54</v>
      </c>
      <c r="AE100" s="32">
        <f t="shared" si="42"/>
        <v>-43.54</v>
      </c>
      <c r="AF100" s="32">
        <f t="shared" si="43"/>
        <v>-37.08</v>
      </c>
      <c r="AG100" s="32">
        <f t="shared" si="44"/>
        <v>-37.08</v>
      </c>
      <c r="AH100" s="32">
        <f t="shared" si="45"/>
        <v>-309.24</v>
      </c>
      <c r="AI100" s="12" t="s">
        <v>40</v>
      </c>
    </row>
    <row r="101" spans="1:35">
      <c r="A101" s="182" t="s">
        <v>3108</v>
      </c>
      <c r="B101" s="179" t="s">
        <v>3109</v>
      </c>
      <c r="C101" s="180">
        <v>0</v>
      </c>
      <c r="D101" s="180">
        <v>0</v>
      </c>
      <c r="E101" s="180">
        <v>0</v>
      </c>
      <c r="F101" s="180">
        <v>0</v>
      </c>
      <c r="G101" s="180">
        <v>0</v>
      </c>
      <c r="H101" s="180">
        <v>0</v>
      </c>
      <c r="I101" s="180">
        <v>0</v>
      </c>
      <c r="J101" s="180">
        <v>0</v>
      </c>
      <c r="K101" s="180">
        <v>0</v>
      </c>
      <c r="L101" s="180">
        <v>0</v>
      </c>
      <c r="M101" s="180">
        <v>0</v>
      </c>
      <c r="N101" s="180">
        <v>0</v>
      </c>
      <c r="O101" s="180">
        <v>0</v>
      </c>
      <c r="Q101" s="31">
        <v>5</v>
      </c>
      <c r="U101" s="32" t="e">
        <f xml:space="preserve"> IF(5 = Q101,#REF! * -1,#REF!)</f>
        <v>#REF!</v>
      </c>
      <c r="V101" s="32">
        <f t="shared" si="33"/>
        <v>0</v>
      </c>
      <c r="W101" s="32">
        <f t="shared" si="34"/>
        <v>0</v>
      </c>
      <c r="X101" s="32">
        <f t="shared" si="35"/>
        <v>0</v>
      </c>
      <c r="Y101" s="32">
        <f t="shared" si="36"/>
        <v>0</v>
      </c>
      <c r="Z101" s="32">
        <f t="shared" si="37"/>
        <v>0</v>
      </c>
      <c r="AA101" s="32">
        <f t="shared" si="38"/>
        <v>0</v>
      </c>
      <c r="AB101" s="32">
        <f t="shared" si="39"/>
        <v>0</v>
      </c>
      <c r="AC101" s="32">
        <f t="shared" si="40"/>
        <v>0</v>
      </c>
      <c r="AD101" s="32">
        <f t="shared" si="41"/>
        <v>0</v>
      </c>
      <c r="AE101" s="32">
        <f t="shared" si="42"/>
        <v>0</v>
      </c>
      <c r="AF101" s="32">
        <f t="shared" si="43"/>
        <v>0</v>
      </c>
      <c r="AG101" s="32">
        <f t="shared" si="44"/>
        <v>0</v>
      </c>
      <c r="AH101" s="32">
        <f t="shared" si="45"/>
        <v>0</v>
      </c>
      <c r="AI101" s="12" t="s">
        <v>40</v>
      </c>
    </row>
    <row r="102" spans="1:35">
      <c r="A102" s="182" t="s">
        <v>2503</v>
      </c>
      <c r="B102" s="179" t="s">
        <v>3110</v>
      </c>
      <c r="C102" s="180">
        <v>0</v>
      </c>
      <c r="D102" s="180">
        <v>0</v>
      </c>
      <c r="E102" s="180">
        <v>0</v>
      </c>
      <c r="F102" s="180">
        <v>0</v>
      </c>
      <c r="G102" s="180">
        <v>0</v>
      </c>
      <c r="H102" s="180">
        <v>0</v>
      </c>
      <c r="I102" s="180">
        <v>0</v>
      </c>
      <c r="J102" s="180">
        <v>0</v>
      </c>
      <c r="K102" s="180">
        <v>0</v>
      </c>
      <c r="L102" s="180">
        <v>0</v>
      </c>
      <c r="M102" s="180">
        <v>0</v>
      </c>
      <c r="N102" s="180">
        <v>0</v>
      </c>
      <c r="O102" s="180">
        <v>0</v>
      </c>
      <c r="Q102" s="31">
        <v>5</v>
      </c>
      <c r="U102" s="32" t="e">
        <f xml:space="preserve"> IF(5 = Q102,#REF! * -1,#REF!)</f>
        <v>#REF!</v>
      </c>
      <c r="V102" s="32">
        <f t="shared" si="33"/>
        <v>0</v>
      </c>
      <c r="W102" s="32">
        <f t="shared" si="34"/>
        <v>0</v>
      </c>
      <c r="X102" s="32">
        <f t="shared" si="35"/>
        <v>0</v>
      </c>
      <c r="Y102" s="32">
        <f t="shared" si="36"/>
        <v>0</v>
      </c>
      <c r="Z102" s="32">
        <f t="shared" si="37"/>
        <v>0</v>
      </c>
      <c r="AA102" s="32">
        <f t="shared" si="38"/>
        <v>0</v>
      </c>
      <c r="AB102" s="32">
        <f t="shared" si="39"/>
        <v>0</v>
      </c>
      <c r="AC102" s="32">
        <f t="shared" si="40"/>
        <v>0</v>
      </c>
      <c r="AD102" s="32">
        <f t="shared" si="41"/>
        <v>0</v>
      </c>
      <c r="AE102" s="32">
        <f t="shared" si="42"/>
        <v>0</v>
      </c>
      <c r="AF102" s="32">
        <f t="shared" si="43"/>
        <v>0</v>
      </c>
      <c r="AG102" s="32">
        <f t="shared" si="44"/>
        <v>0</v>
      </c>
      <c r="AH102" s="32">
        <f t="shared" si="45"/>
        <v>0</v>
      </c>
      <c r="AI102" s="12" t="s">
        <v>40</v>
      </c>
    </row>
    <row r="103" spans="1:35">
      <c r="A103" s="182" t="s">
        <v>2504</v>
      </c>
      <c r="B103" s="179" t="s">
        <v>3111</v>
      </c>
      <c r="C103" s="180">
        <v>0</v>
      </c>
      <c r="D103" s="180">
        <v>0</v>
      </c>
      <c r="E103" s="180">
        <v>0</v>
      </c>
      <c r="F103" s="180">
        <v>0</v>
      </c>
      <c r="G103" s="180">
        <v>0</v>
      </c>
      <c r="H103" s="180">
        <v>0</v>
      </c>
      <c r="I103" s="180">
        <v>0</v>
      </c>
      <c r="J103" s="180">
        <v>0</v>
      </c>
      <c r="K103" s="180">
        <v>0</v>
      </c>
      <c r="L103" s="180">
        <v>0</v>
      </c>
      <c r="M103" s="180">
        <v>0</v>
      </c>
      <c r="N103" s="180">
        <v>0</v>
      </c>
      <c r="O103" s="180">
        <v>0</v>
      </c>
      <c r="Q103" s="31">
        <v>5</v>
      </c>
      <c r="U103" s="32" t="e">
        <f xml:space="preserve"> IF(5 = Q103,#REF! * -1,#REF!)</f>
        <v>#REF!</v>
      </c>
      <c r="V103" s="32">
        <f t="shared" si="33"/>
        <v>0</v>
      </c>
      <c r="W103" s="32">
        <f t="shared" si="34"/>
        <v>0</v>
      </c>
      <c r="X103" s="32">
        <f t="shared" si="35"/>
        <v>0</v>
      </c>
      <c r="Y103" s="32">
        <f t="shared" si="36"/>
        <v>0</v>
      </c>
      <c r="Z103" s="32">
        <f t="shared" si="37"/>
        <v>0</v>
      </c>
      <c r="AA103" s="32">
        <f t="shared" si="38"/>
        <v>0</v>
      </c>
      <c r="AB103" s="32">
        <f t="shared" si="39"/>
        <v>0</v>
      </c>
      <c r="AC103" s="32">
        <f t="shared" si="40"/>
        <v>0</v>
      </c>
      <c r="AD103" s="32">
        <f t="shared" si="41"/>
        <v>0</v>
      </c>
      <c r="AE103" s="32">
        <f t="shared" si="42"/>
        <v>0</v>
      </c>
      <c r="AF103" s="32">
        <f t="shared" si="43"/>
        <v>0</v>
      </c>
      <c r="AG103" s="32">
        <f t="shared" si="44"/>
        <v>0</v>
      </c>
      <c r="AH103" s="32">
        <f t="shared" si="45"/>
        <v>0</v>
      </c>
      <c r="AI103" s="12" t="s">
        <v>40</v>
      </c>
    </row>
    <row r="104" spans="1:35">
      <c r="A104" s="182" t="s">
        <v>683</v>
      </c>
      <c r="B104" s="179" t="s">
        <v>3112</v>
      </c>
      <c r="C104" s="180">
        <v>0</v>
      </c>
      <c r="D104" s="180">
        <v>0</v>
      </c>
      <c r="E104" s="180">
        <v>0</v>
      </c>
      <c r="F104" s="180">
        <v>0</v>
      </c>
      <c r="G104" s="180">
        <v>0</v>
      </c>
      <c r="H104" s="180">
        <v>0</v>
      </c>
      <c r="I104" s="180">
        <v>0</v>
      </c>
      <c r="J104" s="180">
        <v>0</v>
      </c>
      <c r="K104" s="180">
        <v>0</v>
      </c>
      <c r="L104" s="180">
        <v>0</v>
      </c>
      <c r="M104" s="180">
        <v>0</v>
      </c>
      <c r="N104" s="180">
        <v>0</v>
      </c>
      <c r="O104" s="180">
        <v>0</v>
      </c>
      <c r="Q104" s="31">
        <v>5</v>
      </c>
      <c r="U104" s="32" t="e">
        <f xml:space="preserve"> IF(5 = Q104,#REF! * -1,#REF!)</f>
        <v>#REF!</v>
      </c>
      <c r="V104" s="32">
        <f t="shared" si="33"/>
        <v>0</v>
      </c>
      <c r="W104" s="32">
        <f t="shared" si="34"/>
        <v>0</v>
      </c>
      <c r="X104" s="32">
        <f t="shared" si="35"/>
        <v>0</v>
      </c>
      <c r="Y104" s="32">
        <f t="shared" si="36"/>
        <v>0</v>
      </c>
      <c r="Z104" s="32">
        <f t="shared" si="37"/>
        <v>0</v>
      </c>
      <c r="AA104" s="32">
        <f t="shared" si="38"/>
        <v>0</v>
      </c>
      <c r="AB104" s="32">
        <f t="shared" si="39"/>
        <v>0</v>
      </c>
      <c r="AC104" s="32">
        <f t="shared" si="40"/>
        <v>0</v>
      </c>
      <c r="AD104" s="32">
        <f t="shared" si="41"/>
        <v>0</v>
      </c>
      <c r="AE104" s="32">
        <f t="shared" si="42"/>
        <v>0</v>
      </c>
      <c r="AF104" s="32">
        <f t="shared" si="43"/>
        <v>0</v>
      </c>
      <c r="AG104" s="32">
        <f t="shared" si="44"/>
        <v>0</v>
      </c>
      <c r="AH104" s="32">
        <f t="shared" si="45"/>
        <v>0</v>
      </c>
      <c r="AI104" s="12" t="s">
        <v>40</v>
      </c>
    </row>
    <row r="105" spans="1:35">
      <c r="A105" s="182" t="s">
        <v>2562</v>
      </c>
      <c r="B105" s="179" t="s">
        <v>3113</v>
      </c>
      <c r="C105" s="180">
        <v>0</v>
      </c>
      <c r="D105" s="180">
        <v>0</v>
      </c>
      <c r="E105" s="180">
        <v>0</v>
      </c>
      <c r="F105" s="180">
        <v>0</v>
      </c>
      <c r="G105" s="180">
        <v>0</v>
      </c>
      <c r="H105" s="180">
        <v>0</v>
      </c>
      <c r="I105" s="180">
        <v>0</v>
      </c>
      <c r="J105" s="180">
        <v>0</v>
      </c>
      <c r="K105" s="180">
        <v>0</v>
      </c>
      <c r="L105" s="180">
        <v>0</v>
      </c>
      <c r="M105" s="180">
        <v>0</v>
      </c>
      <c r="N105" s="180">
        <v>0</v>
      </c>
      <c r="O105" s="180">
        <v>0</v>
      </c>
      <c r="Q105" s="31">
        <v>5</v>
      </c>
      <c r="U105" s="32" t="e">
        <f xml:space="preserve"> IF(5 = Q105,#REF! * -1,#REF!)</f>
        <v>#REF!</v>
      </c>
      <c r="V105" s="32">
        <f t="shared" si="33"/>
        <v>0</v>
      </c>
      <c r="W105" s="32">
        <f t="shared" si="34"/>
        <v>0</v>
      </c>
      <c r="X105" s="32">
        <f t="shared" si="35"/>
        <v>0</v>
      </c>
      <c r="Y105" s="32">
        <f t="shared" si="36"/>
        <v>0</v>
      </c>
      <c r="Z105" s="32">
        <f t="shared" si="37"/>
        <v>0</v>
      </c>
      <c r="AA105" s="32">
        <f t="shared" si="38"/>
        <v>0</v>
      </c>
      <c r="AB105" s="32">
        <f t="shared" si="39"/>
        <v>0</v>
      </c>
      <c r="AC105" s="32">
        <f t="shared" si="40"/>
        <v>0</v>
      </c>
      <c r="AD105" s="32">
        <f t="shared" si="41"/>
        <v>0</v>
      </c>
      <c r="AE105" s="32">
        <f t="shared" si="42"/>
        <v>0</v>
      </c>
      <c r="AF105" s="32">
        <f t="shared" si="43"/>
        <v>0</v>
      </c>
      <c r="AG105" s="32">
        <f t="shared" si="44"/>
        <v>0</v>
      </c>
      <c r="AH105" s="32">
        <f t="shared" si="45"/>
        <v>0</v>
      </c>
      <c r="AI105" s="12" t="s">
        <v>40</v>
      </c>
    </row>
    <row r="106" spans="1:35">
      <c r="A106" s="182" t="s">
        <v>3114</v>
      </c>
      <c r="B106" s="179" t="s">
        <v>3115</v>
      </c>
      <c r="C106" s="180">
        <v>0</v>
      </c>
      <c r="D106" s="180">
        <v>0</v>
      </c>
      <c r="E106" s="180">
        <v>0</v>
      </c>
      <c r="F106" s="180">
        <v>0</v>
      </c>
      <c r="G106" s="180">
        <v>0</v>
      </c>
      <c r="H106" s="180">
        <v>0</v>
      </c>
      <c r="I106" s="180">
        <v>0</v>
      </c>
      <c r="J106" s="180">
        <v>0</v>
      </c>
      <c r="K106" s="180">
        <v>0</v>
      </c>
      <c r="L106" s="180">
        <v>0</v>
      </c>
      <c r="M106" s="180">
        <v>0</v>
      </c>
      <c r="N106" s="180">
        <v>0</v>
      </c>
      <c r="O106" s="180">
        <v>0</v>
      </c>
      <c r="Q106" s="31">
        <v>5</v>
      </c>
      <c r="U106" s="32" t="e">
        <f xml:space="preserve"> IF(5 = Q106,#REF! * -1,#REF!)</f>
        <v>#REF!</v>
      </c>
      <c r="V106" s="32">
        <f t="shared" si="33"/>
        <v>0</v>
      </c>
      <c r="W106" s="32">
        <f t="shared" si="34"/>
        <v>0</v>
      </c>
      <c r="X106" s="32">
        <f t="shared" si="35"/>
        <v>0</v>
      </c>
      <c r="Y106" s="32">
        <f t="shared" si="36"/>
        <v>0</v>
      </c>
      <c r="Z106" s="32">
        <f t="shared" si="37"/>
        <v>0</v>
      </c>
      <c r="AA106" s="32">
        <f t="shared" si="38"/>
        <v>0</v>
      </c>
      <c r="AB106" s="32">
        <f t="shared" si="39"/>
        <v>0</v>
      </c>
      <c r="AC106" s="32">
        <f t="shared" si="40"/>
        <v>0</v>
      </c>
      <c r="AD106" s="32">
        <f t="shared" si="41"/>
        <v>0</v>
      </c>
      <c r="AE106" s="32">
        <f t="shared" si="42"/>
        <v>0</v>
      </c>
      <c r="AF106" s="32">
        <f t="shared" si="43"/>
        <v>0</v>
      </c>
      <c r="AG106" s="32">
        <f t="shared" si="44"/>
        <v>0</v>
      </c>
      <c r="AH106" s="32">
        <f t="shared" si="45"/>
        <v>0</v>
      </c>
      <c r="AI106" s="12" t="s">
        <v>40</v>
      </c>
    </row>
    <row r="107" spans="1:35">
      <c r="A107" s="182" t="s">
        <v>2506</v>
      </c>
      <c r="B107" s="179" t="s">
        <v>3116</v>
      </c>
      <c r="C107" s="180">
        <v>0</v>
      </c>
      <c r="D107" s="180">
        <v>0</v>
      </c>
      <c r="E107" s="180">
        <v>0</v>
      </c>
      <c r="F107" s="180">
        <v>0</v>
      </c>
      <c r="G107" s="180">
        <v>0</v>
      </c>
      <c r="H107" s="180">
        <v>0</v>
      </c>
      <c r="I107" s="180">
        <v>0</v>
      </c>
      <c r="J107" s="180">
        <v>0</v>
      </c>
      <c r="K107" s="180">
        <v>0</v>
      </c>
      <c r="L107" s="180">
        <v>0</v>
      </c>
      <c r="M107" s="180">
        <v>0</v>
      </c>
      <c r="N107" s="180">
        <v>0</v>
      </c>
      <c r="O107" s="180">
        <v>0</v>
      </c>
      <c r="Q107" s="31">
        <v>5</v>
      </c>
      <c r="U107" s="32" t="e">
        <f xml:space="preserve"> IF(5 = Q107,#REF! * -1,#REF!)</f>
        <v>#REF!</v>
      </c>
      <c r="V107" s="32">
        <f t="shared" si="33"/>
        <v>0</v>
      </c>
      <c r="W107" s="32">
        <f t="shared" si="34"/>
        <v>0</v>
      </c>
      <c r="X107" s="32">
        <f t="shared" si="35"/>
        <v>0</v>
      </c>
      <c r="Y107" s="32">
        <f t="shared" si="36"/>
        <v>0</v>
      </c>
      <c r="Z107" s="32">
        <f t="shared" si="37"/>
        <v>0</v>
      </c>
      <c r="AA107" s="32">
        <f t="shared" si="38"/>
        <v>0</v>
      </c>
      <c r="AB107" s="32">
        <f t="shared" si="39"/>
        <v>0</v>
      </c>
      <c r="AC107" s="32">
        <f t="shared" si="40"/>
        <v>0</v>
      </c>
      <c r="AD107" s="32">
        <f t="shared" si="41"/>
        <v>0</v>
      </c>
      <c r="AE107" s="32">
        <f t="shared" si="42"/>
        <v>0</v>
      </c>
      <c r="AF107" s="32">
        <f t="shared" si="43"/>
        <v>0</v>
      </c>
      <c r="AG107" s="32">
        <f t="shared" si="44"/>
        <v>0</v>
      </c>
      <c r="AH107" s="32">
        <f t="shared" si="45"/>
        <v>0</v>
      </c>
      <c r="AI107" s="12" t="s">
        <v>40</v>
      </c>
    </row>
    <row r="108" spans="1:35">
      <c r="A108" s="182" t="s">
        <v>3117</v>
      </c>
      <c r="B108" s="179" t="s">
        <v>3118</v>
      </c>
      <c r="C108" s="180">
        <v>0</v>
      </c>
      <c r="D108" s="180">
        <v>0</v>
      </c>
      <c r="E108" s="180">
        <v>0</v>
      </c>
      <c r="F108" s="180">
        <v>0</v>
      </c>
      <c r="G108" s="180">
        <v>0</v>
      </c>
      <c r="H108" s="180">
        <v>0</v>
      </c>
      <c r="I108" s="180">
        <v>0</v>
      </c>
      <c r="J108" s="180">
        <v>0</v>
      </c>
      <c r="K108" s="180">
        <v>0</v>
      </c>
      <c r="L108" s="180">
        <v>0</v>
      </c>
      <c r="M108" s="180">
        <v>0</v>
      </c>
      <c r="N108" s="180">
        <v>0</v>
      </c>
      <c r="O108" s="180">
        <v>0</v>
      </c>
      <c r="Q108" s="31">
        <v>5</v>
      </c>
      <c r="U108" s="32" t="e">
        <f xml:space="preserve"> IF(5 = Q108,#REF! * -1,#REF!)</f>
        <v>#REF!</v>
      </c>
      <c r="V108" s="32">
        <f t="shared" si="33"/>
        <v>0</v>
      </c>
      <c r="W108" s="32">
        <f t="shared" si="34"/>
        <v>0</v>
      </c>
      <c r="X108" s="32">
        <f t="shared" si="35"/>
        <v>0</v>
      </c>
      <c r="Y108" s="32">
        <f t="shared" si="36"/>
        <v>0</v>
      </c>
      <c r="Z108" s="32">
        <f t="shared" si="37"/>
        <v>0</v>
      </c>
      <c r="AA108" s="32">
        <f t="shared" si="38"/>
        <v>0</v>
      </c>
      <c r="AB108" s="32">
        <f t="shared" si="39"/>
        <v>0</v>
      </c>
      <c r="AC108" s="32">
        <f t="shared" si="40"/>
        <v>0</v>
      </c>
      <c r="AD108" s="32">
        <f t="shared" si="41"/>
        <v>0</v>
      </c>
      <c r="AE108" s="32">
        <f t="shared" si="42"/>
        <v>0</v>
      </c>
      <c r="AF108" s="32">
        <f t="shared" si="43"/>
        <v>0</v>
      </c>
      <c r="AG108" s="32">
        <f t="shared" si="44"/>
        <v>0</v>
      </c>
      <c r="AH108" s="32">
        <f t="shared" si="45"/>
        <v>0</v>
      </c>
      <c r="AI108" s="12" t="s">
        <v>40</v>
      </c>
    </row>
    <row r="109" spans="1:35">
      <c r="A109" s="182" t="s">
        <v>2508</v>
      </c>
      <c r="B109" s="179" t="s">
        <v>3119</v>
      </c>
      <c r="C109" s="180">
        <v>0</v>
      </c>
      <c r="D109" s="180">
        <v>0</v>
      </c>
      <c r="E109" s="180">
        <v>0</v>
      </c>
      <c r="F109" s="180">
        <v>0</v>
      </c>
      <c r="G109" s="180">
        <v>0</v>
      </c>
      <c r="H109" s="180">
        <v>0</v>
      </c>
      <c r="I109" s="180">
        <v>0</v>
      </c>
      <c r="J109" s="180">
        <v>0</v>
      </c>
      <c r="K109" s="180">
        <v>0</v>
      </c>
      <c r="L109" s="180">
        <v>0</v>
      </c>
      <c r="M109" s="180">
        <v>0</v>
      </c>
      <c r="N109" s="180">
        <v>0</v>
      </c>
      <c r="O109" s="180">
        <v>0</v>
      </c>
      <c r="Q109" s="31">
        <v>5</v>
      </c>
      <c r="U109" s="32" t="e">
        <f xml:space="preserve"> IF(5 = Q109,#REF! * -1,#REF!)</f>
        <v>#REF!</v>
      </c>
      <c r="V109" s="32">
        <f t="shared" si="33"/>
        <v>0</v>
      </c>
      <c r="W109" s="32">
        <f t="shared" si="34"/>
        <v>0</v>
      </c>
      <c r="X109" s="32">
        <f t="shared" si="35"/>
        <v>0</v>
      </c>
      <c r="Y109" s="32">
        <f t="shared" si="36"/>
        <v>0</v>
      </c>
      <c r="Z109" s="32">
        <f t="shared" si="37"/>
        <v>0</v>
      </c>
      <c r="AA109" s="32">
        <f t="shared" si="38"/>
        <v>0</v>
      </c>
      <c r="AB109" s="32">
        <f t="shared" si="39"/>
        <v>0</v>
      </c>
      <c r="AC109" s="32">
        <f t="shared" si="40"/>
        <v>0</v>
      </c>
      <c r="AD109" s="32">
        <f t="shared" si="41"/>
        <v>0</v>
      </c>
      <c r="AE109" s="32">
        <f t="shared" si="42"/>
        <v>0</v>
      </c>
      <c r="AF109" s="32">
        <f t="shared" si="43"/>
        <v>0</v>
      </c>
      <c r="AG109" s="32">
        <f t="shared" si="44"/>
        <v>0</v>
      </c>
      <c r="AH109" s="32">
        <f t="shared" si="45"/>
        <v>0</v>
      </c>
      <c r="AI109" s="12" t="s">
        <v>40</v>
      </c>
    </row>
    <row r="110" spans="1:35">
      <c r="A110" s="182" t="s">
        <v>3120</v>
      </c>
      <c r="B110" s="179" t="s">
        <v>3121</v>
      </c>
      <c r="C110" s="180">
        <v>0</v>
      </c>
      <c r="D110" s="180">
        <v>0</v>
      </c>
      <c r="E110" s="180">
        <v>0</v>
      </c>
      <c r="F110" s="180">
        <v>0</v>
      </c>
      <c r="G110" s="180">
        <v>0</v>
      </c>
      <c r="H110" s="180">
        <v>0</v>
      </c>
      <c r="I110" s="180">
        <v>0</v>
      </c>
      <c r="J110" s="180">
        <v>0</v>
      </c>
      <c r="K110" s="180">
        <v>0</v>
      </c>
      <c r="L110" s="180">
        <v>0</v>
      </c>
      <c r="M110" s="180">
        <v>0</v>
      </c>
      <c r="N110" s="180">
        <v>0</v>
      </c>
      <c r="O110" s="180">
        <v>0</v>
      </c>
      <c r="Q110" s="31">
        <v>5</v>
      </c>
      <c r="U110" s="32" t="e">
        <f xml:space="preserve"> IF(5 = Q110,#REF! * -1,#REF!)</f>
        <v>#REF!</v>
      </c>
      <c r="V110" s="32">
        <f t="shared" si="33"/>
        <v>0</v>
      </c>
      <c r="W110" s="32">
        <f t="shared" si="34"/>
        <v>0</v>
      </c>
      <c r="X110" s="32">
        <f t="shared" si="35"/>
        <v>0</v>
      </c>
      <c r="Y110" s="32">
        <f t="shared" si="36"/>
        <v>0</v>
      </c>
      <c r="Z110" s="32">
        <f t="shared" si="37"/>
        <v>0</v>
      </c>
      <c r="AA110" s="32">
        <f t="shared" si="38"/>
        <v>0</v>
      </c>
      <c r="AB110" s="32">
        <f t="shared" si="39"/>
        <v>0</v>
      </c>
      <c r="AC110" s="32">
        <f t="shared" si="40"/>
        <v>0</v>
      </c>
      <c r="AD110" s="32">
        <f t="shared" si="41"/>
        <v>0</v>
      </c>
      <c r="AE110" s="32">
        <f t="shared" si="42"/>
        <v>0</v>
      </c>
      <c r="AF110" s="32">
        <f t="shared" si="43"/>
        <v>0</v>
      </c>
      <c r="AG110" s="32">
        <f t="shared" si="44"/>
        <v>0</v>
      </c>
      <c r="AH110" s="32">
        <f t="shared" si="45"/>
        <v>0</v>
      </c>
      <c r="AI110" s="12" t="s">
        <v>40</v>
      </c>
    </row>
    <row r="111" spans="1:35">
      <c r="A111" s="182" t="s">
        <v>2509</v>
      </c>
      <c r="B111" s="179" t="s">
        <v>3122</v>
      </c>
      <c r="C111" s="180">
        <v>0</v>
      </c>
      <c r="D111" s="180">
        <v>0</v>
      </c>
      <c r="E111" s="180">
        <v>0</v>
      </c>
      <c r="F111" s="180">
        <v>0</v>
      </c>
      <c r="G111" s="180">
        <v>0</v>
      </c>
      <c r="H111" s="180">
        <v>0</v>
      </c>
      <c r="I111" s="180">
        <v>0</v>
      </c>
      <c r="J111" s="180">
        <v>0</v>
      </c>
      <c r="K111" s="180">
        <v>0</v>
      </c>
      <c r="L111" s="180">
        <v>0</v>
      </c>
      <c r="M111" s="180">
        <v>0</v>
      </c>
      <c r="N111" s="180">
        <v>0</v>
      </c>
      <c r="O111" s="180">
        <v>0</v>
      </c>
      <c r="Q111" s="31">
        <v>5</v>
      </c>
      <c r="U111" s="32" t="e">
        <f xml:space="preserve"> IF(5 = Q111,#REF! * -1,#REF!)</f>
        <v>#REF!</v>
      </c>
      <c r="V111" s="32">
        <f t="shared" si="33"/>
        <v>0</v>
      </c>
      <c r="W111" s="32">
        <f t="shared" si="34"/>
        <v>0</v>
      </c>
      <c r="X111" s="32">
        <f t="shared" si="35"/>
        <v>0</v>
      </c>
      <c r="Y111" s="32">
        <f t="shared" si="36"/>
        <v>0</v>
      </c>
      <c r="Z111" s="32">
        <f t="shared" si="37"/>
        <v>0</v>
      </c>
      <c r="AA111" s="32">
        <f t="shared" si="38"/>
        <v>0</v>
      </c>
      <c r="AB111" s="32">
        <f t="shared" si="39"/>
        <v>0</v>
      </c>
      <c r="AC111" s="32">
        <f t="shared" si="40"/>
        <v>0</v>
      </c>
      <c r="AD111" s="32">
        <f t="shared" si="41"/>
        <v>0</v>
      </c>
      <c r="AE111" s="32">
        <f t="shared" si="42"/>
        <v>0</v>
      </c>
      <c r="AF111" s="32">
        <f t="shared" si="43"/>
        <v>0</v>
      </c>
      <c r="AG111" s="32">
        <f t="shared" si="44"/>
        <v>0</v>
      </c>
      <c r="AH111" s="32">
        <f t="shared" si="45"/>
        <v>0</v>
      </c>
      <c r="AI111" s="12" t="s">
        <v>40</v>
      </c>
    </row>
    <row r="112" spans="1:35">
      <c r="A112" s="182" t="s">
        <v>3123</v>
      </c>
      <c r="B112" s="179" t="s">
        <v>3124</v>
      </c>
      <c r="C112" s="180">
        <v>0</v>
      </c>
      <c r="D112" s="180">
        <v>0</v>
      </c>
      <c r="E112" s="180">
        <v>0</v>
      </c>
      <c r="F112" s="180">
        <v>0</v>
      </c>
      <c r="G112" s="180">
        <v>0</v>
      </c>
      <c r="H112" s="180">
        <v>0</v>
      </c>
      <c r="I112" s="180">
        <v>0</v>
      </c>
      <c r="J112" s="180">
        <v>0</v>
      </c>
      <c r="K112" s="180">
        <v>0</v>
      </c>
      <c r="L112" s="180">
        <v>0</v>
      </c>
      <c r="M112" s="180">
        <v>0</v>
      </c>
      <c r="N112" s="180">
        <v>0</v>
      </c>
      <c r="O112" s="180">
        <v>0</v>
      </c>
      <c r="Q112" s="36">
        <v>5</v>
      </c>
      <c r="R112" s="125">
        <f>R111</f>
        <v>0</v>
      </c>
      <c r="S112" s="125">
        <f>S111</f>
        <v>0</v>
      </c>
      <c r="T112" s="36">
        <f>T111</f>
        <v>0</v>
      </c>
      <c r="U112" s="37" t="e">
        <f t="shared" ref="U112:AH112" si="46">SUM(U88:U111)</f>
        <v>#REF!</v>
      </c>
      <c r="V112" s="37">
        <f t="shared" si="46"/>
        <v>0</v>
      </c>
      <c r="W112" s="37">
        <f t="shared" si="46"/>
        <v>0</v>
      </c>
      <c r="X112" s="37">
        <f t="shared" si="46"/>
        <v>-6047</v>
      </c>
      <c r="Y112" s="37">
        <f t="shared" si="46"/>
        <v>-5937</v>
      </c>
      <c r="Z112" s="37">
        <f t="shared" si="46"/>
        <v>-5747.1900000000005</v>
      </c>
      <c r="AA112" s="37">
        <f t="shared" si="46"/>
        <v>-7219</v>
      </c>
      <c r="AB112" s="37">
        <f t="shared" si="46"/>
        <v>-6802.32</v>
      </c>
      <c r="AC112" s="37">
        <f t="shared" si="46"/>
        <v>-9433</v>
      </c>
      <c r="AD112" s="37">
        <f t="shared" si="46"/>
        <v>-7941.079999999999</v>
      </c>
      <c r="AE112" s="37">
        <f t="shared" si="46"/>
        <v>-4861.29</v>
      </c>
      <c r="AF112" s="37">
        <f t="shared" si="46"/>
        <v>-5860.44</v>
      </c>
      <c r="AG112" s="37">
        <f t="shared" si="46"/>
        <v>-6116.9000000000005</v>
      </c>
      <c r="AH112" s="37">
        <f t="shared" si="46"/>
        <v>-65965.22</v>
      </c>
      <c r="AI112" s="12" t="s">
        <v>40</v>
      </c>
    </row>
    <row r="113" spans="1:35">
      <c r="A113" s="182" t="s">
        <v>3125</v>
      </c>
      <c r="B113" s="179" t="s">
        <v>3126</v>
      </c>
      <c r="C113" s="180">
        <v>0</v>
      </c>
      <c r="D113" s="180">
        <v>0</v>
      </c>
      <c r="E113" s="180">
        <v>0</v>
      </c>
      <c r="F113" s="180">
        <v>0</v>
      </c>
      <c r="G113" s="180">
        <v>0</v>
      </c>
      <c r="H113" s="180">
        <v>0</v>
      </c>
      <c r="I113" s="180">
        <v>0</v>
      </c>
      <c r="J113" s="180">
        <v>0</v>
      </c>
      <c r="K113" s="180">
        <v>0</v>
      </c>
      <c r="L113" s="180">
        <v>0</v>
      </c>
      <c r="M113" s="180">
        <v>0</v>
      </c>
      <c r="N113" s="180">
        <v>0</v>
      </c>
      <c r="O113" s="180">
        <v>0</v>
      </c>
      <c r="AI113" s="12" t="s">
        <v>40</v>
      </c>
    </row>
    <row r="114" spans="1:35">
      <c r="A114" s="182" t="s">
        <v>3127</v>
      </c>
      <c r="B114" s="179" t="s">
        <v>3128</v>
      </c>
      <c r="C114" s="180">
        <v>0</v>
      </c>
      <c r="D114" s="180">
        <v>0</v>
      </c>
      <c r="E114" s="180">
        <v>0</v>
      </c>
      <c r="F114" s="180">
        <v>0</v>
      </c>
      <c r="G114" s="180">
        <v>0</v>
      </c>
      <c r="H114" s="180">
        <v>0</v>
      </c>
      <c r="I114" s="180">
        <v>0</v>
      </c>
      <c r="J114" s="180">
        <v>0</v>
      </c>
      <c r="K114" s="180">
        <v>0</v>
      </c>
      <c r="L114" s="180">
        <v>0</v>
      </c>
      <c r="M114" s="180">
        <v>0</v>
      </c>
      <c r="N114" s="180">
        <v>0</v>
      </c>
      <c r="O114" s="180">
        <v>0</v>
      </c>
      <c r="AI114" s="12" t="s">
        <v>40</v>
      </c>
    </row>
    <row r="115" spans="1:35">
      <c r="A115" s="182" t="s">
        <v>3129</v>
      </c>
      <c r="B115" s="179" t="s">
        <v>3130</v>
      </c>
      <c r="C115" s="180">
        <v>0</v>
      </c>
      <c r="D115" s="180">
        <v>0</v>
      </c>
      <c r="E115" s="180">
        <v>0</v>
      </c>
      <c r="F115" s="180">
        <v>0</v>
      </c>
      <c r="G115" s="180">
        <v>0</v>
      </c>
      <c r="H115" s="180">
        <v>0</v>
      </c>
      <c r="I115" s="180">
        <v>0</v>
      </c>
      <c r="J115" s="180">
        <v>0</v>
      </c>
      <c r="K115" s="180">
        <v>0</v>
      </c>
      <c r="L115" s="180">
        <v>0</v>
      </c>
      <c r="M115" s="180">
        <v>0</v>
      </c>
      <c r="N115" s="180">
        <v>0</v>
      </c>
      <c r="O115" s="180">
        <v>0</v>
      </c>
      <c r="Q115" s="31">
        <v>5</v>
      </c>
      <c r="U115" s="32" t="e">
        <f xml:space="preserve"> IF(5 = Q115,#REF! * -1,#REF!)</f>
        <v>#REF!</v>
      </c>
      <c r="V115" s="32">
        <f>IF(5 = Q115, C115 * -1, C115)</f>
        <v>0</v>
      </c>
      <c r="W115" s="32">
        <f>IF(5 = Q115, D115 * -1, D115)</f>
        <v>0</v>
      </c>
      <c r="X115" s="32">
        <f>IF(5 = Q115, E115 * -1, E115)</f>
        <v>0</v>
      </c>
      <c r="Y115" s="32">
        <f>IF(5 = Q115, F115 * -1, F115)</f>
        <v>0</v>
      </c>
      <c r="Z115" s="32">
        <f>IF(5 = Q115, G115 * -1, G115)</f>
        <v>0</v>
      </c>
      <c r="AA115" s="32">
        <f>IF(5 = Q115, H115 * -1, H115)</f>
        <v>0</v>
      </c>
      <c r="AB115" s="32">
        <f>IF(5 = Q115, I115 * -1, I115)</f>
        <v>0</v>
      </c>
      <c r="AC115" s="32">
        <f>IF(5 = Q115, J115 * -1, J115)</f>
        <v>0</v>
      </c>
      <c r="AD115" s="32">
        <f>IF(5 = Q115, K115 * -1, K115)</f>
        <v>0</v>
      </c>
      <c r="AE115" s="32">
        <f>IF(5 = Q115, L115 * -1, L115)</f>
        <v>0</v>
      </c>
      <c r="AF115" s="32">
        <f>IF(5 = Q115, M115 * -1, M115)</f>
        <v>0</v>
      </c>
      <c r="AG115" s="32">
        <f>IF(5 = Q115, N115 * -1, N115)</f>
        <v>0</v>
      </c>
      <c r="AH115" s="32">
        <f>IF(5 = Q115, O115 * -1, O115)</f>
        <v>0</v>
      </c>
      <c r="AI115" s="12" t="s">
        <v>40</v>
      </c>
    </row>
    <row r="116" spans="1:35">
      <c r="A116" s="182" t="s">
        <v>3131</v>
      </c>
      <c r="B116" s="179" t="s">
        <v>3132</v>
      </c>
      <c r="C116" s="180">
        <v>0</v>
      </c>
      <c r="D116" s="180">
        <v>0</v>
      </c>
      <c r="E116" s="180">
        <v>0</v>
      </c>
      <c r="F116" s="180">
        <v>0</v>
      </c>
      <c r="G116" s="180">
        <v>0</v>
      </c>
      <c r="H116" s="180">
        <v>0</v>
      </c>
      <c r="I116" s="180">
        <v>0</v>
      </c>
      <c r="J116" s="180">
        <v>0</v>
      </c>
      <c r="K116" s="180">
        <v>0</v>
      </c>
      <c r="L116" s="180">
        <v>0</v>
      </c>
      <c r="M116" s="180">
        <v>0</v>
      </c>
      <c r="N116" s="180">
        <v>0</v>
      </c>
      <c r="O116" s="180">
        <v>0</v>
      </c>
      <c r="Q116" s="31">
        <v>5</v>
      </c>
      <c r="U116" s="32" t="e">
        <f xml:space="preserve"> IF(5 = Q116,#REF! * -1,#REF!)</f>
        <v>#REF!</v>
      </c>
      <c r="V116" s="32">
        <f>IF(5 = Q116, C116 * -1, C116)</f>
        <v>0</v>
      </c>
      <c r="W116" s="32">
        <f>IF(5 = Q116, D116 * -1, D116)</f>
        <v>0</v>
      </c>
      <c r="X116" s="32">
        <f>IF(5 = Q116, E116 * -1, E116)</f>
        <v>0</v>
      </c>
      <c r="Y116" s="32">
        <f>IF(5 = Q116, F116 * -1, F116)</f>
        <v>0</v>
      </c>
      <c r="Z116" s="32">
        <f>IF(5 = Q116, G116 * -1, G116)</f>
        <v>0</v>
      </c>
      <c r="AA116" s="32">
        <f>IF(5 = Q116, H116 * -1, H116)</f>
        <v>0</v>
      </c>
      <c r="AB116" s="32">
        <f>IF(5 = Q116, I116 * -1, I116)</f>
        <v>0</v>
      </c>
      <c r="AC116" s="32">
        <f>IF(5 = Q116, J116 * -1, J116)</f>
        <v>0</v>
      </c>
      <c r="AD116" s="32">
        <f>IF(5 = Q116, K116 * -1, K116)</f>
        <v>0</v>
      </c>
      <c r="AE116" s="32">
        <f>IF(5 = Q116, L116 * -1, L116)</f>
        <v>0</v>
      </c>
      <c r="AF116" s="32">
        <f>IF(5 = Q116, M116 * -1, M116)</f>
        <v>0</v>
      </c>
      <c r="AG116" s="32">
        <f>IF(5 = Q116, N116 * -1, N116)</f>
        <v>0</v>
      </c>
      <c r="AH116" s="32">
        <f>IF(5 = Q116, O116 * -1, O116)</f>
        <v>0</v>
      </c>
      <c r="AI116" s="12" t="s">
        <v>40</v>
      </c>
    </row>
    <row r="117" spans="1:35">
      <c r="A117" s="182" t="s">
        <v>3133</v>
      </c>
      <c r="B117" s="179" t="s">
        <v>1348</v>
      </c>
      <c r="C117" s="180">
        <v>0</v>
      </c>
      <c r="D117" s="180">
        <v>0</v>
      </c>
      <c r="E117" s="180">
        <v>0</v>
      </c>
      <c r="F117" s="180">
        <v>0</v>
      </c>
      <c r="G117" s="180">
        <v>0</v>
      </c>
      <c r="H117" s="180">
        <v>0</v>
      </c>
      <c r="I117" s="180">
        <v>0</v>
      </c>
      <c r="J117" s="180">
        <v>0</v>
      </c>
      <c r="K117" s="180">
        <v>0</v>
      </c>
      <c r="L117" s="180">
        <v>0</v>
      </c>
      <c r="M117" s="180">
        <v>0</v>
      </c>
      <c r="N117" s="180">
        <v>0</v>
      </c>
      <c r="O117" s="180">
        <v>0</v>
      </c>
      <c r="Q117" s="31">
        <v>5</v>
      </c>
      <c r="U117" s="32" t="e">
        <f xml:space="preserve"> IF(5 = Q117,#REF! * -1,#REF!)</f>
        <v>#REF!</v>
      </c>
      <c r="V117" s="32">
        <f>IF(5 = Q117, C117 * -1, C117)</f>
        <v>0</v>
      </c>
      <c r="W117" s="32">
        <f>IF(5 = Q117, D117 * -1, D117)</f>
        <v>0</v>
      </c>
      <c r="X117" s="32">
        <f>IF(5 = Q117, E117 * -1, E117)</f>
        <v>0</v>
      </c>
      <c r="Y117" s="32">
        <f>IF(5 = Q117, F117 * -1, F117)</f>
        <v>0</v>
      </c>
      <c r="Z117" s="32">
        <f>IF(5 = Q117, G117 * -1, G117)</f>
        <v>0</v>
      </c>
      <c r="AA117" s="32">
        <f>IF(5 = Q117, H117 * -1, H117)</f>
        <v>0</v>
      </c>
      <c r="AB117" s="32">
        <f>IF(5 = Q117, I117 * -1, I117)</f>
        <v>0</v>
      </c>
      <c r="AC117" s="32">
        <f>IF(5 = Q117, J117 * -1, J117)</f>
        <v>0</v>
      </c>
      <c r="AD117" s="32">
        <f>IF(5 = Q117, K117 * -1, K117)</f>
        <v>0</v>
      </c>
      <c r="AE117" s="32">
        <f>IF(5 = Q117, L117 * -1, L117)</f>
        <v>0</v>
      </c>
      <c r="AF117" s="32">
        <f>IF(5 = Q117, M117 * -1, M117)</f>
        <v>0</v>
      </c>
      <c r="AG117" s="32">
        <f>IF(5 = Q117, N117 * -1, N117)</f>
        <v>0</v>
      </c>
      <c r="AH117" s="32">
        <f>IF(5 = Q117, O117 * -1, O117)</f>
        <v>0</v>
      </c>
      <c r="AI117" s="12" t="s">
        <v>40</v>
      </c>
    </row>
    <row r="118" spans="1:35">
      <c r="A118" s="182" t="s">
        <v>3134</v>
      </c>
      <c r="B118" s="179" t="s">
        <v>3135</v>
      </c>
      <c r="C118" s="180">
        <v>0</v>
      </c>
      <c r="D118" s="180">
        <v>0</v>
      </c>
      <c r="E118" s="180">
        <v>0</v>
      </c>
      <c r="F118" s="180">
        <v>0</v>
      </c>
      <c r="G118" s="180">
        <v>0</v>
      </c>
      <c r="H118" s="180">
        <v>0</v>
      </c>
      <c r="I118" s="180">
        <v>0</v>
      </c>
      <c r="J118" s="180">
        <v>0</v>
      </c>
      <c r="K118" s="180">
        <v>0</v>
      </c>
      <c r="L118" s="180">
        <v>0</v>
      </c>
      <c r="M118" s="180">
        <v>0</v>
      </c>
      <c r="N118" s="180">
        <v>0</v>
      </c>
      <c r="O118" s="180">
        <v>0</v>
      </c>
      <c r="Q118" s="36">
        <v>5</v>
      </c>
      <c r="R118" s="125">
        <f>R117</f>
        <v>0</v>
      </c>
      <c r="S118" s="125">
        <f>S117</f>
        <v>0</v>
      </c>
      <c r="T118" s="36">
        <f>T117</f>
        <v>0</v>
      </c>
      <c r="U118" s="37" t="e">
        <f t="shared" ref="U118:AH118" si="47">SUM(U115:U117)</f>
        <v>#REF!</v>
      </c>
      <c r="V118" s="37">
        <f t="shared" si="47"/>
        <v>0</v>
      </c>
      <c r="W118" s="37">
        <f t="shared" si="47"/>
        <v>0</v>
      </c>
      <c r="X118" s="37">
        <f t="shared" si="47"/>
        <v>0</v>
      </c>
      <c r="Y118" s="37">
        <f t="shared" si="47"/>
        <v>0</v>
      </c>
      <c r="Z118" s="37">
        <f t="shared" si="47"/>
        <v>0</v>
      </c>
      <c r="AA118" s="37">
        <f t="shared" si="47"/>
        <v>0</v>
      </c>
      <c r="AB118" s="37">
        <f t="shared" si="47"/>
        <v>0</v>
      </c>
      <c r="AC118" s="37">
        <f t="shared" si="47"/>
        <v>0</v>
      </c>
      <c r="AD118" s="37">
        <f t="shared" si="47"/>
        <v>0</v>
      </c>
      <c r="AE118" s="37">
        <f t="shared" si="47"/>
        <v>0</v>
      </c>
      <c r="AF118" s="37">
        <f t="shared" si="47"/>
        <v>0</v>
      </c>
      <c r="AG118" s="37">
        <f t="shared" si="47"/>
        <v>0</v>
      </c>
      <c r="AH118" s="37">
        <f t="shared" si="47"/>
        <v>0</v>
      </c>
      <c r="AI118" s="12" t="s">
        <v>40</v>
      </c>
    </row>
    <row r="119" spans="1:35">
      <c r="B119" s="181" t="s">
        <v>3136</v>
      </c>
      <c r="C119" s="176">
        <v>0</v>
      </c>
      <c r="D119" s="176">
        <v>0</v>
      </c>
      <c r="E119" s="176">
        <v>0</v>
      </c>
      <c r="F119" s="176">
        <v>0</v>
      </c>
      <c r="G119" s="176">
        <v>473</v>
      </c>
      <c r="H119" s="176">
        <v>473</v>
      </c>
      <c r="I119" s="176">
        <v>517</v>
      </c>
      <c r="J119" s="176">
        <v>517</v>
      </c>
      <c r="K119" s="176">
        <v>523.02</v>
      </c>
      <c r="L119" s="176">
        <v>526.29</v>
      </c>
      <c r="M119" s="176">
        <v>500.44</v>
      </c>
      <c r="N119" s="176">
        <v>456.9</v>
      </c>
      <c r="O119" s="176">
        <v>3986.6499999999996</v>
      </c>
    </row>
    <row r="121" spans="1:35">
      <c r="A121" s="158" t="s">
        <v>3137</v>
      </c>
      <c r="Q121" s="31">
        <v>5</v>
      </c>
      <c r="U121" s="32" t="e">
        <f xml:space="preserve"> IF(5 = Q121,#REF! * -1,#REF!)</f>
        <v>#REF!</v>
      </c>
      <c r="V121" s="32">
        <f>IF(5 = Q121, C121 * -1, C121)</f>
        <v>0</v>
      </c>
      <c r="W121" s="32">
        <f>IF(5 = Q121, D121 * -1, D121)</f>
        <v>0</v>
      </c>
      <c r="X121" s="32">
        <f>IF(5 = Q121, E121 * -1, E121)</f>
        <v>0</v>
      </c>
      <c r="Y121" s="32">
        <f>IF(5 = Q121, F121 * -1, F121)</f>
        <v>0</v>
      </c>
      <c r="Z121" s="32">
        <f>IF(5 = Q121, G121 * -1, G121)</f>
        <v>0</v>
      </c>
      <c r="AA121" s="32">
        <f>IF(5 = Q121, H121 * -1, H121)</f>
        <v>0</v>
      </c>
      <c r="AB121" s="32">
        <f>IF(5 = Q121, I121 * -1, I121)</f>
        <v>0</v>
      </c>
      <c r="AC121" s="32">
        <f>IF(5 = Q121, J121 * -1, J121)</f>
        <v>0</v>
      </c>
      <c r="AD121" s="32">
        <f>IF(5 = Q121, K121 * -1, K121)</f>
        <v>0</v>
      </c>
      <c r="AE121" s="32">
        <f>IF(5 = Q121, L121 * -1, L121)</f>
        <v>0</v>
      </c>
      <c r="AF121" s="32">
        <f>IF(5 = Q121, M121 * -1, M121)</f>
        <v>0</v>
      </c>
      <c r="AG121" s="32">
        <f>IF(5 = Q121, N121 * -1, N121)</f>
        <v>0</v>
      </c>
      <c r="AH121" s="32">
        <f>IF(5 = Q121, O121 * -1, O121)</f>
        <v>0</v>
      </c>
    </row>
    <row r="122" spans="1:35">
      <c r="A122" s="182" t="s">
        <v>2518</v>
      </c>
      <c r="B122" s="179" t="s">
        <v>3138</v>
      </c>
      <c r="C122" s="180">
        <v>0</v>
      </c>
      <c r="D122" s="180">
        <v>0</v>
      </c>
      <c r="E122" s="180">
        <v>0</v>
      </c>
      <c r="F122" s="180">
        <v>0</v>
      </c>
      <c r="G122" s="180">
        <v>0</v>
      </c>
      <c r="H122" s="180">
        <v>0</v>
      </c>
      <c r="I122" s="180">
        <v>0</v>
      </c>
      <c r="J122" s="180">
        <v>0</v>
      </c>
      <c r="K122" s="180">
        <v>0</v>
      </c>
      <c r="L122" s="180">
        <v>0</v>
      </c>
      <c r="M122" s="180">
        <v>0</v>
      </c>
      <c r="N122" s="180">
        <v>0</v>
      </c>
      <c r="O122" s="180">
        <v>0</v>
      </c>
      <c r="Q122" s="31">
        <v>5</v>
      </c>
      <c r="U122" s="32" t="e">
        <f xml:space="preserve"> IF(5 = Q122,#REF! * -1,#REF!)</f>
        <v>#REF!</v>
      </c>
      <c r="V122" s="32">
        <f>IF(5 = Q122, C122 * -1, C122)</f>
        <v>0</v>
      </c>
      <c r="W122" s="32">
        <f>IF(5 = Q122, D122 * -1, D122)</f>
        <v>0</v>
      </c>
      <c r="X122" s="32">
        <f>IF(5 = Q122, E122 * -1, E122)</f>
        <v>0</v>
      </c>
      <c r="Y122" s="32">
        <f>IF(5 = Q122, F122 * -1, F122)</f>
        <v>0</v>
      </c>
      <c r="Z122" s="32">
        <f>IF(5 = Q122, G122 * -1, G122)</f>
        <v>0</v>
      </c>
      <c r="AA122" s="32">
        <f>IF(5 = Q122, H122 * -1, H122)</f>
        <v>0</v>
      </c>
      <c r="AB122" s="32">
        <f>IF(5 = Q122, I122 * -1, I122)</f>
        <v>0</v>
      </c>
      <c r="AC122" s="32">
        <f>IF(5 = Q122, J122 * -1, J122)</f>
        <v>0</v>
      </c>
      <c r="AD122" s="32">
        <f>IF(5 = Q122, K122 * -1, K122)</f>
        <v>0</v>
      </c>
      <c r="AE122" s="32">
        <f>IF(5 = Q122, L122 * -1, L122)</f>
        <v>0</v>
      </c>
      <c r="AF122" s="32">
        <f>IF(5 = Q122, M122 * -1, M122)</f>
        <v>0</v>
      </c>
      <c r="AG122" s="32">
        <f>IF(5 = Q122, N122 * -1, N122)</f>
        <v>0</v>
      </c>
      <c r="AH122" s="32">
        <f>IF(5 = Q122, O122 * -1, O122)</f>
        <v>0</v>
      </c>
      <c r="AI122" s="12" t="s">
        <v>55</v>
      </c>
    </row>
    <row r="123" spans="1:35">
      <c r="A123" s="182" t="s">
        <v>3139</v>
      </c>
      <c r="B123" s="179" t="s">
        <v>3140</v>
      </c>
      <c r="C123" s="180">
        <v>0</v>
      </c>
      <c r="D123" s="180">
        <v>0</v>
      </c>
      <c r="E123" s="180">
        <v>0</v>
      </c>
      <c r="F123" s="180">
        <v>0</v>
      </c>
      <c r="G123" s="180">
        <v>0</v>
      </c>
      <c r="H123" s="180">
        <v>0</v>
      </c>
      <c r="I123" s="180">
        <v>0</v>
      </c>
      <c r="J123" s="180">
        <v>0</v>
      </c>
      <c r="K123" s="180">
        <v>0</v>
      </c>
      <c r="L123" s="180">
        <v>0</v>
      </c>
      <c r="M123" s="180">
        <v>0</v>
      </c>
      <c r="N123" s="180">
        <v>0</v>
      </c>
      <c r="O123" s="180">
        <v>0</v>
      </c>
      <c r="Q123" s="31">
        <v>5</v>
      </c>
      <c r="U123" s="32" t="e">
        <f xml:space="preserve"> IF(5 = Q123,#REF! * -1,#REF!)</f>
        <v>#REF!</v>
      </c>
      <c r="V123" s="32">
        <f>IF(5 = Q123, C123 * -1, C123)</f>
        <v>0</v>
      </c>
      <c r="W123" s="32">
        <f>IF(5 = Q123, D123 * -1, D123)</f>
        <v>0</v>
      </c>
      <c r="X123" s="32">
        <f>IF(5 = Q123, E123 * -1, E123)</f>
        <v>0</v>
      </c>
      <c r="Y123" s="32">
        <f>IF(5 = Q123, F123 * -1, F123)</f>
        <v>0</v>
      </c>
      <c r="Z123" s="32">
        <f>IF(5 = Q123, G123 * -1, G123)</f>
        <v>0</v>
      </c>
      <c r="AA123" s="32">
        <f>IF(5 = Q123, H123 * -1, H123)</f>
        <v>0</v>
      </c>
      <c r="AB123" s="32">
        <f>IF(5 = Q123, I123 * -1, I123)</f>
        <v>0</v>
      </c>
      <c r="AC123" s="32">
        <f>IF(5 = Q123, J123 * -1, J123)</f>
        <v>0</v>
      </c>
      <c r="AD123" s="32">
        <f>IF(5 = Q123, K123 * -1, K123)</f>
        <v>0</v>
      </c>
      <c r="AE123" s="32">
        <f>IF(5 = Q123, L123 * -1, L123)</f>
        <v>0</v>
      </c>
      <c r="AF123" s="32">
        <f>IF(5 = Q123, M123 * -1, M123)</f>
        <v>0</v>
      </c>
      <c r="AG123" s="32">
        <f>IF(5 = Q123, N123 * -1, N123)</f>
        <v>0</v>
      </c>
      <c r="AH123" s="32">
        <f>IF(5 = Q123, O123 * -1, O123)</f>
        <v>0</v>
      </c>
      <c r="AI123" s="12" t="s">
        <v>55</v>
      </c>
    </row>
    <row r="124" spans="1:35">
      <c r="A124" s="182" t="s">
        <v>3141</v>
      </c>
      <c r="B124" s="179" t="s">
        <v>3142</v>
      </c>
      <c r="C124" s="180">
        <v>0</v>
      </c>
      <c r="D124" s="180">
        <v>0</v>
      </c>
      <c r="E124" s="180">
        <v>0</v>
      </c>
      <c r="F124" s="180">
        <v>0</v>
      </c>
      <c r="G124" s="180">
        <v>0</v>
      </c>
      <c r="H124" s="180">
        <v>0</v>
      </c>
      <c r="I124" s="180">
        <v>0</v>
      </c>
      <c r="J124" s="180">
        <v>0</v>
      </c>
      <c r="K124" s="180">
        <v>0</v>
      </c>
      <c r="L124" s="180">
        <v>0</v>
      </c>
      <c r="M124" s="180">
        <v>0</v>
      </c>
      <c r="N124" s="180">
        <v>0</v>
      </c>
      <c r="O124" s="180">
        <v>0</v>
      </c>
      <c r="Q124" s="31">
        <v>5</v>
      </c>
      <c r="U124" s="32" t="e">
        <f xml:space="preserve"> IF(5 = Q124,#REF! * -1,#REF!)</f>
        <v>#REF!</v>
      </c>
      <c r="V124" s="32">
        <f>IF(5 = Q124, C124 * -1, C124)</f>
        <v>0</v>
      </c>
      <c r="W124" s="32">
        <f>IF(5 = Q124, D124 * -1, D124)</f>
        <v>0</v>
      </c>
      <c r="X124" s="32">
        <f>IF(5 = Q124, E124 * -1, E124)</f>
        <v>0</v>
      </c>
      <c r="Y124" s="32">
        <f>IF(5 = Q124, F124 * -1, F124)</f>
        <v>0</v>
      </c>
      <c r="Z124" s="32">
        <f>IF(5 = Q124, G124 * -1, G124)</f>
        <v>0</v>
      </c>
      <c r="AA124" s="32">
        <f>IF(5 = Q124, H124 * -1, H124)</f>
        <v>0</v>
      </c>
      <c r="AB124" s="32">
        <f>IF(5 = Q124, I124 * -1, I124)</f>
        <v>0</v>
      </c>
      <c r="AC124" s="32">
        <f>IF(5 = Q124, J124 * -1, J124)</f>
        <v>0</v>
      </c>
      <c r="AD124" s="32">
        <f>IF(5 = Q124, K124 * -1, K124)</f>
        <v>0</v>
      </c>
      <c r="AE124" s="32">
        <f>IF(5 = Q124, L124 * -1, L124)</f>
        <v>0</v>
      </c>
      <c r="AF124" s="32">
        <f>IF(5 = Q124, M124 * -1, M124)</f>
        <v>0</v>
      </c>
      <c r="AG124" s="32">
        <f>IF(5 = Q124, N124 * -1, N124)</f>
        <v>0</v>
      </c>
      <c r="AH124" s="32">
        <f>IF(5 = Q124, O124 * -1, O124)</f>
        <v>0</v>
      </c>
      <c r="AI124" s="12" t="s">
        <v>55</v>
      </c>
    </row>
    <row r="125" spans="1:35">
      <c r="A125" s="182" t="s">
        <v>3143</v>
      </c>
      <c r="B125" s="179" t="s">
        <v>3144</v>
      </c>
      <c r="C125" s="180">
        <v>0</v>
      </c>
      <c r="D125" s="180">
        <v>0</v>
      </c>
      <c r="E125" s="180">
        <v>0</v>
      </c>
      <c r="F125" s="180">
        <v>0</v>
      </c>
      <c r="G125" s="180">
        <v>0</v>
      </c>
      <c r="H125" s="180">
        <v>0</v>
      </c>
      <c r="I125" s="180">
        <v>0</v>
      </c>
      <c r="J125" s="180">
        <v>0</v>
      </c>
      <c r="K125" s="180">
        <v>0</v>
      </c>
      <c r="L125" s="180">
        <v>0</v>
      </c>
      <c r="M125" s="180">
        <v>0</v>
      </c>
      <c r="N125" s="180">
        <v>0</v>
      </c>
      <c r="O125" s="180">
        <v>0</v>
      </c>
      <c r="Q125" s="31">
        <v>5</v>
      </c>
      <c r="U125" s="32" t="e">
        <f xml:space="preserve"> IF(5 = Q125,#REF! * -1,#REF!)</f>
        <v>#REF!</v>
      </c>
      <c r="V125" s="32">
        <f>IF(5 = Q125, C125 * -1, C125)</f>
        <v>0</v>
      </c>
      <c r="W125" s="32">
        <f>IF(5 = Q125, D125 * -1, D125)</f>
        <v>0</v>
      </c>
      <c r="X125" s="32">
        <f>IF(5 = Q125, E125 * -1, E125)</f>
        <v>0</v>
      </c>
      <c r="Y125" s="32">
        <f>IF(5 = Q125, F125 * -1, F125)</f>
        <v>0</v>
      </c>
      <c r="Z125" s="32">
        <f>IF(5 = Q125, G125 * -1, G125)</f>
        <v>0</v>
      </c>
      <c r="AA125" s="32">
        <f>IF(5 = Q125, H125 * -1, H125)</f>
        <v>0</v>
      </c>
      <c r="AB125" s="32">
        <f>IF(5 = Q125, I125 * -1, I125)</f>
        <v>0</v>
      </c>
      <c r="AC125" s="32">
        <f>IF(5 = Q125, J125 * -1, J125)</f>
        <v>0</v>
      </c>
      <c r="AD125" s="32">
        <f>IF(5 = Q125, K125 * -1, K125)</f>
        <v>0</v>
      </c>
      <c r="AE125" s="32">
        <f>IF(5 = Q125, L125 * -1, L125)</f>
        <v>0</v>
      </c>
      <c r="AF125" s="32">
        <f>IF(5 = Q125, M125 * -1, M125)</f>
        <v>0</v>
      </c>
      <c r="AG125" s="32">
        <f>IF(5 = Q125, N125 * -1, N125)</f>
        <v>0</v>
      </c>
      <c r="AH125" s="32">
        <f>IF(5 = Q125, O125 * -1, O125)</f>
        <v>0</v>
      </c>
      <c r="AI125" s="12" t="s">
        <v>55</v>
      </c>
    </row>
    <row r="126" spans="1:35">
      <c r="A126" s="182" t="s">
        <v>3145</v>
      </c>
      <c r="B126" s="179" t="s">
        <v>3146</v>
      </c>
      <c r="C126" s="180">
        <v>0</v>
      </c>
      <c r="D126" s="180">
        <v>0</v>
      </c>
      <c r="E126" s="180">
        <v>0</v>
      </c>
      <c r="F126" s="180">
        <v>0</v>
      </c>
      <c r="G126" s="180">
        <v>0</v>
      </c>
      <c r="H126" s="180">
        <v>0</v>
      </c>
      <c r="I126" s="180">
        <v>0</v>
      </c>
      <c r="J126" s="180">
        <v>0</v>
      </c>
      <c r="K126" s="180">
        <v>0</v>
      </c>
      <c r="L126" s="180">
        <v>0</v>
      </c>
      <c r="M126" s="180">
        <v>0</v>
      </c>
      <c r="N126" s="180">
        <v>0</v>
      </c>
      <c r="O126" s="180">
        <v>0</v>
      </c>
      <c r="Q126" s="36">
        <v>5</v>
      </c>
      <c r="R126" s="125">
        <f>R125</f>
        <v>0</v>
      </c>
      <c r="S126" s="125">
        <f>S125</f>
        <v>0</v>
      </c>
      <c r="T126" s="36">
        <f>T125</f>
        <v>0</v>
      </c>
      <c r="U126" s="37" t="e">
        <f t="shared" ref="U126:AH126" si="48">SUM(U121:U125)</f>
        <v>#REF!</v>
      </c>
      <c r="V126" s="37">
        <f t="shared" si="48"/>
        <v>0</v>
      </c>
      <c r="W126" s="37">
        <f t="shared" si="48"/>
        <v>0</v>
      </c>
      <c r="X126" s="37">
        <f t="shared" si="48"/>
        <v>0</v>
      </c>
      <c r="Y126" s="37">
        <f t="shared" si="48"/>
        <v>0</v>
      </c>
      <c r="Z126" s="37">
        <f t="shared" si="48"/>
        <v>0</v>
      </c>
      <c r="AA126" s="37">
        <f t="shared" si="48"/>
        <v>0</v>
      </c>
      <c r="AB126" s="37">
        <f t="shared" si="48"/>
        <v>0</v>
      </c>
      <c r="AC126" s="37">
        <f t="shared" si="48"/>
        <v>0</v>
      </c>
      <c r="AD126" s="37">
        <f t="shared" si="48"/>
        <v>0</v>
      </c>
      <c r="AE126" s="37">
        <f t="shared" si="48"/>
        <v>0</v>
      </c>
      <c r="AF126" s="37">
        <f t="shared" si="48"/>
        <v>0</v>
      </c>
      <c r="AG126" s="37">
        <f t="shared" si="48"/>
        <v>0</v>
      </c>
      <c r="AH126" s="37">
        <f t="shared" si="48"/>
        <v>0</v>
      </c>
      <c r="AI126" s="12" t="s">
        <v>55</v>
      </c>
    </row>
    <row r="127" spans="1:35">
      <c r="B127" s="181" t="s">
        <v>3147</v>
      </c>
      <c r="C127" s="176">
        <v>0</v>
      </c>
      <c r="D127" s="176">
        <v>0</v>
      </c>
      <c r="E127" s="176">
        <v>0</v>
      </c>
      <c r="F127" s="176">
        <v>0</v>
      </c>
      <c r="G127" s="176">
        <v>0</v>
      </c>
      <c r="H127" s="176">
        <v>0</v>
      </c>
      <c r="I127" s="176">
        <v>0</v>
      </c>
      <c r="J127" s="176">
        <v>0</v>
      </c>
      <c r="K127" s="176">
        <v>0</v>
      </c>
      <c r="L127" s="176">
        <v>0</v>
      </c>
      <c r="M127" s="176">
        <v>0</v>
      </c>
      <c r="N127" s="176">
        <v>0</v>
      </c>
      <c r="O127" s="176">
        <v>0</v>
      </c>
    </row>
    <row r="129" spans="1:35">
      <c r="A129" s="158" t="s">
        <v>3148</v>
      </c>
      <c r="Q129" s="31">
        <v>5</v>
      </c>
      <c r="U129" s="32" t="e">
        <f xml:space="preserve"> IF(5 = Q129,#REF! * -1,#REF!)</f>
        <v>#REF!</v>
      </c>
      <c r="V129" s="32">
        <f t="shared" ref="V129:V143" si="49">IF(5 = Q129, C129 * -1, C129)</f>
        <v>0</v>
      </c>
      <c r="W129" s="32">
        <f t="shared" ref="W129:W143" si="50">IF(5 = Q129, D129 * -1, D129)</f>
        <v>0</v>
      </c>
      <c r="X129" s="32">
        <f t="shared" ref="X129:X143" si="51">IF(5 = Q129, E129 * -1, E129)</f>
        <v>0</v>
      </c>
      <c r="Y129" s="32">
        <f t="shared" ref="Y129:Y143" si="52">IF(5 = Q129, F129 * -1, F129)</f>
        <v>0</v>
      </c>
      <c r="Z129" s="32">
        <f t="shared" ref="Z129:Z143" si="53">IF(5 = Q129, G129 * -1, G129)</f>
        <v>0</v>
      </c>
      <c r="AA129" s="32">
        <f t="shared" ref="AA129:AA143" si="54">IF(5 = Q129, H129 * -1, H129)</f>
        <v>0</v>
      </c>
      <c r="AB129" s="32">
        <f t="shared" ref="AB129:AB143" si="55">IF(5 = Q129, I129 * -1, I129)</f>
        <v>0</v>
      </c>
      <c r="AC129" s="32">
        <f t="shared" ref="AC129:AC143" si="56">IF(5 = Q129, J129 * -1, J129)</f>
        <v>0</v>
      </c>
      <c r="AD129" s="32">
        <f t="shared" ref="AD129:AD143" si="57">IF(5 = Q129, K129 * -1, K129)</f>
        <v>0</v>
      </c>
      <c r="AE129" s="32">
        <f t="shared" ref="AE129:AE143" si="58">IF(5 = Q129, L129 * -1, L129)</f>
        <v>0</v>
      </c>
      <c r="AF129" s="32">
        <f t="shared" ref="AF129:AF143" si="59">IF(5 = Q129, M129 * -1, M129)</f>
        <v>0</v>
      </c>
      <c r="AG129" s="32">
        <f t="shared" ref="AG129:AG143" si="60">IF(5 = Q129, N129 * -1, N129)</f>
        <v>0</v>
      </c>
      <c r="AH129" s="32">
        <f t="shared" ref="AH129:AH143" si="61">IF(5 = Q129, O129 * -1, O129)</f>
        <v>0</v>
      </c>
    </row>
    <row r="130" spans="1:35">
      <c r="A130" s="182" t="s">
        <v>3149</v>
      </c>
      <c r="B130" s="179" t="s">
        <v>3150</v>
      </c>
      <c r="C130" s="180">
        <v>0</v>
      </c>
      <c r="D130" s="180">
        <v>0</v>
      </c>
      <c r="E130" s="180">
        <v>0</v>
      </c>
      <c r="F130" s="180">
        <v>0</v>
      </c>
      <c r="G130" s="180">
        <v>0</v>
      </c>
      <c r="H130" s="180">
        <v>0</v>
      </c>
      <c r="I130" s="180">
        <v>0</v>
      </c>
      <c r="J130" s="180">
        <v>0</v>
      </c>
      <c r="K130" s="180">
        <v>0</v>
      </c>
      <c r="L130" s="180">
        <v>0</v>
      </c>
      <c r="M130" s="180">
        <v>0</v>
      </c>
      <c r="N130" s="180">
        <v>0</v>
      </c>
      <c r="O130" s="180">
        <v>0</v>
      </c>
      <c r="Q130" s="31">
        <v>5</v>
      </c>
      <c r="U130" s="32" t="e">
        <f xml:space="preserve"> IF(5 = Q130,#REF! * -1,#REF!)</f>
        <v>#REF!</v>
      </c>
      <c r="V130" s="32">
        <f t="shared" si="49"/>
        <v>0</v>
      </c>
      <c r="W130" s="32">
        <f t="shared" si="50"/>
        <v>0</v>
      </c>
      <c r="X130" s="32">
        <f t="shared" si="51"/>
        <v>0</v>
      </c>
      <c r="Y130" s="32">
        <f t="shared" si="52"/>
        <v>0</v>
      </c>
      <c r="Z130" s="32">
        <f t="shared" si="53"/>
        <v>0</v>
      </c>
      <c r="AA130" s="32">
        <f t="shared" si="54"/>
        <v>0</v>
      </c>
      <c r="AB130" s="32">
        <f t="shared" si="55"/>
        <v>0</v>
      </c>
      <c r="AC130" s="32">
        <f t="shared" si="56"/>
        <v>0</v>
      </c>
      <c r="AD130" s="32">
        <f t="shared" si="57"/>
        <v>0</v>
      </c>
      <c r="AE130" s="32">
        <f t="shared" si="58"/>
        <v>0</v>
      </c>
      <c r="AF130" s="32">
        <f t="shared" si="59"/>
        <v>0</v>
      </c>
      <c r="AG130" s="32">
        <f t="shared" si="60"/>
        <v>0</v>
      </c>
      <c r="AH130" s="32">
        <f t="shared" si="61"/>
        <v>0</v>
      </c>
      <c r="AI130" s="12" t="s">
        <v>54</v>
      </c>
    </row>
    <row r="131" spans="1:35">
      <c r="A131" s="182" t="s">
        <v>3151</v>
      </c>
      <c r="B131" s="179" t="s">
        <v>3152</v>
      </c>
      <c r="C131" s="180">
        <v>0</v>
      </c>
      <c r="D131" s="180">
        <v>0</v>
      </c>
      <c r="E131" s="180">
        <v>0</v>
      </c>
      <c r="F131" s="180">
        <v>0</v>
      </c>
      <c r="G131" s="180">
        <v>0</v>
      </c>
      <c r="H131" s="180">
        <v>0</v>
      </c>
      <c r="I131" s="180">
        <v>0</v>
      </c>
      <c r="J131" s="180">
        <v>0</v>
      </c>
      <c r="K131" s="180">
        <v>0</v>
      </c>
      <c r="L131" s="180">
        <v>0</v>
      </c>
      <c r="M131" s="180">
        <v>0</v>
      </c>
      <c r="N131" s="180">
        <v>0</v>
      </c>
      <c r="O131" s="180">
        <v>0</v>
      </c>
      <c r="Q131" s="31">
        <v>5</v>
      </c>
      <c r="U131" s="32" t="e">
        <f xml:space="preserve"> IF(5 = Q131,#REF! * -1,#REF!)</f>
        <v>#REF!</v>
      </c>
      <c r="V131" s="32">
        <f t="shared" si="49"/>
        <v>0</v>
      </c>
      <c r="W131" s="32">
        <f t="shared" si="50"/>
        <v>0</v>
      </c>
      <c r="X131" s="32">
        <f t="shared" si="51"/>
        <v>0</v>
      </c>
      <c r="Y131" s="32">
        <f t="shared" si="52"/>
        <v>0</v>
      </c>
      <c r="Z131" s="32">
        <f t="shared" si="53"/>
        <v>0</v>
      </c>
      <c r="AA131" s="32">
        <f t="shared" si="54"/>
        <v>0</v>
      </c>
      <c r="AB131" s="32">
        <f t="shared" si="55"/>
        <v>0</v>
      </c>
      <c r="AC131" s="32">
        <f t="shared" si="56"/>
        <v>0</v>
      </c>
      <c r="AD131" s="32">
        <f t="shared" si="57"/>
        <v>0</v>
      </c>
      <c r="AE131" s="32">
        <f t="shared" si="58"/>
        <v>0</v>
      </c>
      <c r="AF131" s="32">
        <f t="shared" si="59"/>
        <v>0</v>
      </c>
      <c r="AG131" s="32">
        <f t="shared" si="60"/>
        <v>0</v>
      </c>
      <c r="AH131" s="32">
        <f t="shared" si="61"/>
        <v>0</v>
      </c>
      <c r="AI131" s="12" t="s">
        <v>54</v>
      </c>
    </row>
    <row r="132" spans="1:35">
      <c r="A132" s="182" t="s">
        <v>3153</v>
      </c>
      <c r="B132" s="179" t="s">
        <v>3154</v>
      </c>
      <c r="C132" s="180">
        <v>0</v>
      </c>
      <c r="D132" s="180">
        <v>0</v>
      </c>
      <c r="E132" s="180">
        <v>0</v>
      </c>
      <c r="F132" s="180">
        <v>0</v>
      </c>
      <c r="G132" s="180">
        <v>0</v>
      </c>
      <c r="H132" s="180">
        <v>0</v>
      </c>
      <c r="I132" s="180">
        <v>0</v>
      </c>
      <c r="J132" s="180">
        <v>0</v>
      </c>
      <c r="K132" s="180">
        <v>0</v>
      </c>
      <c r="L132" s="180">
        <v>0</v>
      </c>
      <c r="M132" s="180">
        <v>0</v>
      </c>
      <c r="N132" s="180">
        <v>0</v>
      </c>
      <c r="O132" s="180">
        <v>0</v>
      </c>
      <c r="Q132" s="31">
        <v>5</v>
      </c>
      <c r="U132" s="32" t="e">
        <f xml:space="preserve"> IF(5 = Q132,#REF! * -1,#REF!)</f>
        <v>#REF!</v>
      </c>
      <c r="V132" s="32">
        <f t="shared" si="49"/>
        <v>0</v>
      </c>
      <c r="W132" s="32">
        <f t="shared" si="50"/>
        <v>0</v>
      </c>
      <c r="X132" s="32">
        <f t="shared" si="51"/>
        <v>0</v>
      </c>
      <c r="Y132" s="32">
        <f t="shared" si="52"/>
        <v>0</v>
      </c>
      <c r="Z132" s="32">
        <f t="shared" si="53"/>
        <v>0</v>
      </c>
      <c r="AA132" s="32">
        <f t="shared" si="54"/>
        <v>0</v>
      </c>
      <c r="AB132" s="32">
        <f t="shared" si="55"/>
        <v>0</v>
      </c>
      <c r="AC132" s="32">
        <f t="shared" si="56"/>
        <v>0</v>
      </c>
      <c r="AD132" s="32">
        <f t="shared" si="57"/>
        <v>0</v>
      </c>
      <c r="AE132" s="32">
        <f t="shared" si="58"/>
        <v>0</v>
      </c>
      <c r="AF132" s="32">
        <f t="shared" si="59"/>
        <v>0</v>
      </c>
      <c r="AG132" s="32">
        <f t="shared" si="60"/>
        <v>0</v>
      </c>
      <c r="AH132" s="32">
        <f t="shared" si="61"/>
        <v>0</v>
      </c>
      <c r="AI132" s="12" t="s">
        <v>54</v>
      </c>
    </row>
    <row r="133" spans="1:35">
      <c r="A133" s="182" t="s">
        <v>3155</v>
      </c>
      <c r="B133" s="179" t="s">
        <v>3156</v>
      </c>
      <c r="C133" s="180">
        <v>0</v>
      </c>
      <c r="D133" s="180">
        <v>0</v>
      </c>
      <c r="E133" s="180">
        <v>0</v>
      </c>
      <c r="F133" s="180">
        <v>0</v>
      </c>
      <c r="G133" s="180">
        <v>0</v>
      </c>
      <c r="H133" s="180">
        <v>0</v>
      </c>
      <c r="I133" s="180">
        <v>0</v>
      </c>
      <c r="J133" s="180">
        <v>0</v>
      </c>
      <c r="K133" s="180">
        <v>205</v>
      </c>
      <c r="L133" s="180">
        <v>0</v>
      </c>
      <c r="M133" s="180">
        <v>0</v>
      </c>
      <c r="N133" s="180">
        <v>0</v>
      </c>
      <c r="O133" s="180">
        <v>205</v>
      </c>
      <c r="Q133" s="31">
        <v>5</v>
      </c>
      <c r="U133" s="32" t="e">
        <f xml:space="preserve"> IF(5 = Q133,#REF! * -1,#REF!)</f>
        <v>#REF!</v>
      </c>
      <c r="V133" s="32">
        <f t="shared" si="49"/>
        <v>0</v>
      </c>
      <c r="W133" s="32">
        <f t="shared" si="50"/>
        <v>0</v>
      </c>
      <c r="X133" s="32">
        <f t="shared" si="51"/>
        <v>0</v>
      </c>
      <c r="Y133" s="32">
        <f t="shared" si="52"/>
        <v>0</v>
      </c>
      <c r="Z133" s="32">
        <f t="shared" si="53"/>
        <v>0</v>
      </c>
      <c r="AA133" s="32">
        <f t="shared" si="54"/>
        <v>0</v>
      </c>
      <c r="AB133" s="32">
        <f t="shared" si="55"/>
        <v>0</v>
      </c>
      <c r="AC133" s="32">
        <f t="shared" si="56"/>
        <v>0</v>
      </c>
      <c r="AD133" s="32">
        <f t="shared" si="57"/>
        <v>-205</v>
      </c>
      <c r="AE133" s="32">
        <f t="shared" si="58"/>
        <v>0</v>
      </c>
      <c r="AF133" s="32">
        <f t="shared" si="59"/>
        <v>0</v>
      </c>
      <c r="AG133" s="32">
        <f t="shared" si="60"/>
        <v>0</v>
      </c>
      <c r="AH133" s="32">
        <f t="shared" si="61"/>
        <v>-205</v>
      </c>
      <c r="AI133" s="12" t="s">
        <v>54</v>
      </c>
    </row>
    <row r="134" spans="1:35">
      <c r="A134" s="182" t="s">
        <v>3157</v>
      </c>
      <c r="B134" s="179" t="s">
        <v>3158</v>
      </c>
      <c r="C134" s="180">
        <v>0</v>
      </c>
      <c r="D134" s="180">
        <v>0</v>
      </c>
      <c r="E134" s="180">
        <v>0</v>
      </c>
      <c r="F134" s="180">
        <v>0</v>
      </c>
      <c r="G134" s="180">
        <v>0</v>
      </c>
      <c r="H134" s="180">
        <v>370</v>
      </c>
      <c r="I134" s="180">
        <v>0</v>
      </c>
      <c r="J134" s="180">
        <v>0</v>
      </c>
      <c r="K134" s="180">
        <v>0</v>
      </c>
      <c r="L134" s="180">
        <v>0</v>
      </c>
      <c r="M134" s="180">
        <v>0</v>
      </c>
      <c r="N134" s="180">
        <v>0</v>
      </c>
      <c r="O134" s="180">
        <v>370</v>
      </c>
      <c r="Q134" s="31">
        <v>5</v>
      </c>
      <c r="U134" s="32" t="e">
        <f xml:space="preserve"> IF(5 = Q134,#REF! * -1,#REF!)</f>
        <v>#REF!</v>
      </c>
      <c r="V134" s="32">
        <f t="shared" si="49"/>
        <v>0</v>
      </c>
      <c r="W134" s="32">
        <f t="shared" si="50"/>
        <v>0</v>
      </c>
      <c r="X134" s="32">
        <f t="shared" si="51"/>
        <v>0</v>
      </c>
      <c r="Y134" s="32">
        <f t="shared" si="52"/>
        <v>0</v>
      </c>
      <c r="Z134" s="32">
        <f t="shared" si="53"/>
        <v>0</v>
      </c>
      <c r="AA134" s="32">
        <f t="shared" si="54"/>
        <v>-370</v>
      </c>
      <c r="AB134" s="32">
        <f t="shared" si="55"/>
        <v>0</v>
      </c>
      <c r="AC134" s="32">
        <f t="shared" si="56"/>
        <v>0</v>
      </c>
      <c r="AD134" s="32">
        <f t="shared" si="57"/>
        <v>0</v>
      </c>
      <c r="AE134" s="32">
        <f t="shared" si="58"/>
        <v>0</v>
      </c>
      <c r="AF134" s="32">
        <f t="shared" si="59"/>
        <v>0</v>
      </c>
      <c r="AG134" s="32">
        <f t="shared" si="60"/>
        <v>0</v>
      </c>
      <c r="AH134" s="32">
        <f t="shared" si="61"/>
        <v>-370</v>
      </c>
      <c r="AI134" s="12" t="s">
        <v>54</v>
      </c>
    </row>
    <row r="135" spans="1:35">
      <c r="B135" s="181" t="s">
        <v>3159</v>
      </c>
      <c r="C135" s="176">
        <v>0</v>
      </c>
      <c r="D135" s="176">
        <v>0</v>
      </c>
      <c r="E135" s="176">
        <v>0</v>
      </c>
      <c r="F135" s="176">
        <v>0</v>
      </c>
      <c r="G135" s="176">
        <v>0</v>
      </c>
      <c r="H135" s="176">
        <v>370</v>
      </c>
      <c r="I135" s="176">
        <v>0</v>
      </c>
      <c r="J135" s="176">
        <v>0</v>
      </c>
      <c r="K135" s="176">
        <v>205</v>
      </c>
      <c r="L135" s="176">
        <v>0</v>
      </c>
      <c r="M135" s="176">
        <v>0</v>
      </c>
      <c r="N135" s="176">
        <v>0</v>
      </c>
      <c r="O135" s="176">
        <v>575</v>
      </c>
      <c r="Q135" s="31">
        <v>5</v>
      </c>
      <c r="U135" s="32" t="e">
        <f xml:space="preserve"> IF(5 = Q135,#REF! * -1,#REF!)</f>
        <v>#REF!</v>
      </c>
      <c r="V135" s="32">
        <f t="shared" si="49"/>
        <v>0</v>
      </c>
      <c r="W135" s="32">
        <f t="shared" si="50"/>
        <v>0</v>
      </c>
      <c r="X135" s="32">
        <f t="shared" si="51"/>
        <v>0</v>
      </c>
      <c r="Y135" s="32">
        <f t="shared" si="52"/>
        <v>0</v>
      </c>
      <c r="Z135" s="32">
        <f t="shared" si="53"/>
        <v>0</v>
      </c>
      <c r="AA135" s="32">
        <f t="shared" si="54"/>
        <v>-370</v>
      </c>
      <c r="AB135" s="32">
        <f t="shared" si="55"/>
        <v>0</v>
      </c>
      <c r="AC135" s="32">
        <f t="shared" si="56"/>
        <v>0</v>
      </c>
      <c r="AD135" s="32">
        <f t="shared" si="57"/>
        <v>-205</v>
      </c>
      <c r="AE135" s="32">
        <f t="shared" si="58"/>
        <v>0</v>
      </c>
      <c r="AF135" s="32">
        <f t="shared" si="59"/>
        <v>0</v>
      </c>
      <c r="AG135" s="32">
        <f t="shared" si="60"/>
        <v>0</v>
      </c>
      <c r="AH135" s="32">
        <f t="shared" si="61"/>
        <v>-575</v>
      </c>
    </row>
    <row r="136" spans="1:35">
      <c r="Q136" s="31">
        <v>5</v>
      </c>
      <c r="U136" s="32" t="e">
        <f xml:space="preserve"> IF(5 = Q136,#REF! * -1,#REF!)</f>
        <v>#REF!</v>
      </c>
      <c r="V136" s="32">
        <f t="shared" si="49"/>
        <v>0</v>
      </c>
      <c r="W136" s="32">
        <f t="shared" si="50"/>
        <v>0</v>
      </c>
      <c r="X136" s="32">
        <f t="shared" si="51"/>
        <v>0</v>
      </c>
      <c r="Y136" s="32">
        <f t="shared" si="52"/>
        <v>0</v>
      </c>
      <c r="Z136" s="32">
        <f t="shared" si="53"/>
        <v>0</v>
      </c>
      <c r="AA136" s="32">
        <f t="shared" si="54"/>
        <v>0</v>
      </c>
      <c r="AB136" s="32">
        <f t="shared" si="55"/>
        <v>0</v>
      </c>
      <c r="AC136" s="32">
        <f t="shared" si="56"/>
        <v>0</v>
      </c>
      <c r="AD136" s="32">
        <f t="shared" si="57"/>
        <v>0</v>
      </c>
      <c r="AE136" s="32">
        <f t="shared" si="58"/>
        <v>0</v>
      </c>
      <c r="AF136" s="32">
        <f t="shared" si="59"/>
        <v>0</v>
      </c>
      <c r="AG136" s="32">
        <f t="shared" si="60"/>
        <v>0</v>
      </c>
      <c r="AH136" s="32">
        <f t="shared" si="61"/>
        <v>0</v>
      </c>
    </row>
    <row r="137" spans="1:35">
      <c r="A137" s="158" t="s">
        <v>3160</v>
      </c>
      <c r="Q137" s="31">
        <v>5</v>
      </c>
      <c r="U137" s="32" t="e">
        <f xml:space="preserve"> IF(5 = Q137,#REF! * -1,#REF!)</f>
        <v>#REF!</v>
      </c>
      <c r="V137" s="32">
        <f t="shared" si="49"/>
        <v>0</v>
      </c>
      <c r="W137" s="32">
        <f t="shared" si="50"/>
        <v>0</v>
      </c>
      <c r="X137" s="32">
        <f t="shared" si="51"/>
        <v>0</v>
      </c>
      <c r="Y137" s="32">
        <f t="shared" si="52"/>
        <v>0</v>
      </c>
      <c r="Z137" s="32">
        <f t="shared" si="53"/>
        <v>0</v>
      </c>
      <c r="AA137" s="32">
        <f t="shared" si="54"/>
        <v>0</v>
      </c>
      <c r="AB137" s="32">
        <f t="shared" si="55"/>
        <v>0</v>
      </c>
      <c r="AC137" s="32">
        <f t="shared" si="56"/>
        <v>0</v>
      </c>
      <c r="AD137" s="32">
        <f t="shared" si="57"/>
        <v>0</v>
      </c>
      <c r="AE137" s="32">
        <f t="shared" si="58"/>
        <v>0</v>
      </c>
      <c r="AF137" s="32">
        <f t="shared" si="59"/>
        <v>0</v>
      </c>
      <c r="AG137" s="32">
        <f t="shared" si="60"/>
        <v>0</v>
      </c>
      <c r="AH137" s="32">
        <f t="shared" si="61"/>
        <v>0</v>
      </c>
    </row>
    <row r="138" spans="1:35">
      <c r="A138" s="182" t="s">
        <v>2522</v>
      </c>
      <c r="B138" s="179" t="s">
        <v>61</v>
      </c>
      <c r="C138" s="180">
        <v>0</v>
      </c>
      <c r="D138" s="180">
        <v>0</v>
      </c>
      <c r="E138" s="180">
        <v>0</v>
      </c>
      <c r="F138" s="180">
        <v>0</v>
      </c>
      <c r="G138" s="180">
        <v>13</v>
      </c>
      <c r="H138" s="180">
        <v>74</v>
      </c>
      <c r="I138" s="180">
        <v>309</v>
      </c>
      <c r="J138" s="180">
        <v>0</v>
      </c>
      <c r="K138" s="180">
        <v>0</v>
      </c>
      <c r="L138" s="180">
        <v>0</v>
      </c>
      <c r="M138" s="180">
        <v>94</v>
      </c>
      <c r="N138" s="180">
        <v>52</v>
      </c>
      <c r="O138" s="180">
        <v>542</v>
      </c>
      <c r="Q138" s="31">
        <v>5</v>
      </c>
      <c r="U138" s="32" t="e">
        <f xml:space="preserve"> IF(5 = Q138,#REF! * -1,#REF!)</f>
        <v>#REF!</v>
      </c>
      <c r="V138" s="32">
        <f t="shared" si="49"/>
        <v>0</v>
      </c>
      <c r="W138" s="32">
        <f t="shared" si="50"/>
        <v>0</v>
      </c>
      <c r="X138" s="32">
        <f t="shared" si="51"/>
        <v>0</v>
      </c>
      <c r="Y138" s="32">
        <f t="shared" si="52"/>
        <v>0</v>
      </c>
      <c r="Z138" s="32">
        <f t="shared" si="53"/>
        <v>-13</v>
      </c>
      <c r="AA138" s="32">
        <f t="shared" si="54"/>
        <v>-74</v>
      </c>
      <c r="AB138" s="32">
        <f t="shared" si="55"/>
        <v>-309</v>
      </c>
      <c r="AC138" s="32">
        <f t="shared" si="56"/>
        <v>0</v>
      </c>
      <c r="AD138" s="32">
        <f t="shared" si="57"/>
        <v>0</v>
      </c>
      <c r="AE138" s="32">
        <f t="shared" si="58"/>
        <v>0</v>
      </c>
      <c r="AF138" s="32">
        <f t="shared" si="59"/>
        <v>-94</v>
      </c>
      <c r="AG138" s="32">
        <f t="shared" si="60"/>
        <v>-52</v>
      </c>
      <c r="AH138" s="32">
        <f t="shared" si="61"/>
        <v>-542</v>
      </c>
      <c r="AI138" s="12" t="s">
        <v>61</v>
      </c>
    </row>
    <row r="139" spans="1:35">
      <c r="A139" s="182" t="s">
        <v>3161</v>
      </c>
      <c r="B139" s="179" t="s">
        <v>3162</v>
      </c>
      <c r="C139" s="180">
        <v>0</v>
      </c>
      <c r="D139" s="180">
        <v>0</v>
      </c>
      <c r="E139" s="180">
        <v>0</v>
      </c>
      <c r="F139" s="180">
        <v>0</v>
      </c>
      <c r="G139" s="180">
        <v>0</v>
      </c>
      <c r="H139" s="180">
        <v>0</v>
      </c>
      <c r="I139" s="180">
        <v>0</v>
      </c>
      <c r="J139" s="180">
        <v>0</v>
      </c>
      <c r="K139" s="180">
        <v>0</v>
      </c>
      <c r="L139" s="180">
        <v>0</v>
      </c>
      <c r="M139" s="180">
        <v>0</v>
      </c>
      <c r="N139" s="180">
        <v>0</v>
      </c>
      <c r="O139" s="180">
        <v>0</v>
      </c>
      <c r="Q139" s="31">
        <v>5</v>
      </c>
      <c r="U139" s="32" t="e">
        <f xml:space="preserve"> IF(5 = Q139,#REF! * -1,#REF!)</f>
        <v>#REF!</v>
      </c>
      <c r="V139" s="32">
        <f t="shared" si="49"/>
        <v>0</v>
      </c>
      <c r="W139" s="32">
        <f t="shared" si="50"/>
        <v>0</v>
      </c>
      <c r="X139" s="32">
        <f t="shared" si="51"/>
        <v>0</v>
      </c>
      <c r="Y139" s="32">
        <f t="shared" si="52"/>
        <v>0</v>
      </c>
      <c r="Z139" s="32">
        <f t="shared" si="53"/>
        <v>0</v>
      </c>
      <c r="AA139" s="32">
        <f t="shared" si="54"/>
        <v>0</v>
      </c>
      <c r="AB139" s="32">
        <f t="shared" si="55"/>
        <v>0</v>
      </c>
      <c r="AC139" s="32">
        <f t="shared" si="56"/>
        <v>0</v>
      </c>
      <c r="AD139" s="32">
        <f t="shared" si="57"/>
        <v>0</v>
      </c>
      <c r="AE139" s="32">
        <f t="shared" si="58"/>
        <v>0</v>
      </c>
      <c r="AF139" s="32">
        <f t="shared" si="59"/>
        <v>0</v>
      </c>
      <c r="AG139" s="32">
        <f t="shared" si="60"/>
        <v>0</v>
      </c>
      <c r="AH139" s="32">
        <f t="shared" si="61"/>
        <v>0</v>
      </c>
      <c r="AI139" s="12" t="s">
        <v>59</v>
      </c>
    </row>
    <row r="140" spans="1:35">
      <c r="A140" s="182" t="s">
        <v>2530</v>
      </c>
      <c r="B140" s="179" t="s">
        <v>3163</v>
      </c>
      <c r="C140" s="180">
        <v>0</v>
      </c>
      <c r="D140" s="180">
        <v>0</v>
      </c>
      <c r="E140" s="180">
        <v>0</v>
      </c>
      <c r="F140" s="180">
        <v>0</v>
      </c>
      <c r="G140" s="180">
        <v>433</v>
      </c>
      <c r="H140" s="180">
        <v>153</v>
      </c>
      <c r="I140" s="180">
        <v>0</v>
      </c>
      <c r="J140" s="180">
        <v>0</v>
      </c>
      <c r="K140" s="180">
        <v>0</v>
      </c>
      <c r="L140" s="180">
        <v>389.04</v>
      </c>
      <c r="M140" s="180">
        <v>0</v>
      </c>
      <c r="N140" s="180">
        <v>0</v>
      </c>
      <c r="O140" s="180">
        <v>975.04</v>
      </c>
      <c r="Q140" s="31">
        <v>5</v>
      </c>
      <c r="U140" s="32" t="e">
        <f xml:space="preserve"> IF(5 = Q140,#REF! * -1,#REF!)</f>
        <v>#REF!</v>
      </c>
      <c r="V140" s="32">
        <f t="shared" si="49"/>
        <v>0</v>
      </c>
      <c r="W140" s="32">
        <f t="shared" si="50"/>
        <v>0</v>
      </c>
      <c r="X140" s="32">
        <f t="shared" si="51"/>
        <v>0</v>
      </c>
      <c r="Y140" s="32">
        <f t="shared" si="52"/>
        <v>0</v>
      </c>
      <c r="Z140" s="32">
        <f t="shared" si="53"/>
        <v>-433</v>
      </c>
      <c r="AA140" s="32">
        <f t="shared" si="54"/>
        <v>-153</v>
      </c>
      <c r="AB140" s="32">
        <f t="shared" si="55"/>
        <v>0</v>
      </c>
      <c r="AC140" s="32">
        <f t="shared" si="56"/>
        <v>0</v>
      </c>
      <c r="AD140" s="32">
        <f t="shared" si="57"/>
        <v>0</v>
      </c>
      <c r="AE140" s="32">
        <f t="shared" si="58"/>
        <v>-389.04</v>
      </c>
      <c r="AF140" s="32">
        <f t="shared" si="59"/>
        <v>0</v>
      </c>
      <c r="AG140" s="32">
        <f t="shared" si="60"/>
        <v>0</v>
      </c>
      <c r="AH140" s="32">
        <f t="shared" si="61"/>
        <v>-975.04</v>
      </c>
      <c r="AI140" s="12" t="s">
        <v>59</v>
      </c>
    </row>
    <row r="141" spans="1:35">
      <c r="A141" s="182" t="s">
        <v>3164</v>
      </c>
      <c r="B141" s="179" t="s">
        <v>3165</v>
      </c>
      <c r="C141" s="180">
        <v>0</v>
      </c>
      <c r="D141" s="180">
        <v>0</v>
      </c>
      <c r="E141" s="180">
        <v>71.790000000000006</v>
      </c>
      <c r="F141" s="180">
        <v>47.09</v>
      </c>
      <c r="G141" s="180">
        <v>106.12</v>
      </c>
      <c r="H141" s="180">
        <v>0</v>
      </c>
      <c r="I141" s="180">
        <v>126.85</v>
      </c>
      <c r="J141" s="180">
        <v>383.6</v>
      </c>
      <c r="K141" s="180">
        <v>0</v>
      </c>
      <c r="L141" s="180">
        <v>0</v>
      </c>
      <c r="M141" s="180">
        <v>110.07</v>
      </c>
      <c r="N141" s="180">
        <v>0</v>
      </c>
      <c r="O141" s="180">
        <v>845.52</v>
      </c>
      <c r="Q141" s="31">
        <v>5</v>
      </c>
      <c r="U141" s="32" t="e">
        <f xml:space="preserve"> IF(5 = Q141,#REF! * -1,#REF!)</f>
        <v>#REF!</v>
      </c>
      <c r="V141" s="32">
        <f t="shared" si="49"/>
        <v>0</v>
      </c>
      <c r="W141" s="32">
        <f t="shared" si="50"/>
        <v>0</v>
      </c>
      <c r="X141" s="32">
        <f t="shared" si="51"/>
        <v>-71.790000000000006</v>
      </c>
      <c r="Y141" s="32">
        <f t="shared" si="52"/>
        <v>-47.09</v>
      </c>
      <c r="Z141" s="32">
        <f t="shared" si="53"/>
        <v>-106.12</v>
      </c>
      <c r="AA141" s="32">
        <f t="shared" si="54"/>
        <v>0</v>
      </c>
      <c r="AB141" s="32">
        <f t="shared" si="55"/>
        <v>-126.85</v>
      </c>
      <c r="AC141" s="32">
        <f t="shared" si="56"/>
        <v>-383.6</v>
      </c>
      <c r="AD141" s="32">
        <f t="shared" si="57"/>
        <v>0</v>
      </c>
      <c r="AE141" s="32">
        <f t="shared" si="58"/>
        <v>0</v>
      </c>
      <c r="AF141" s="32">
        <f t="shared" si="59"/>
        <v>-110.07</v>
      </c>
      <c r="AG141" s="32">
        <f t="shared" si="60"/>
        <v>0</v>
      </c>
      <c r="AH141" s="32">
        <f t="shared" si="61"/>
        <v>-845.52</v>
      </c>
      <c r="AI141" s="12" t="s">
        <v>59</v>
      </c>
    </row>
    <row r="142" spans="1:35">
      <c r="A142" s="182" t="s">
        <v>3166</v>
      </c>
      <c r="B142" s="179" t="s">
        <v>3055</v>
      </c>
      <c r="C142" s="180">
        <v>0</v>
      </c>
      <c r="D142" s="180">
        <v>0</v>
      </c>
      <c r="E142" s="180">
        <v>0</v>
      </c>
      <c r="F142" s="180">
        <v>0</v>
      </c>
      <c r="G142" s="180">
        <v>0</v>
      </c>
      <c r="H142" s="180">
        <v>0</v>
      </c>
      <c r="I142" s="180">
        <v>0</v>
      </c>
      <c r="J142" s="180">
        <v>0</v>
      </c>
      <c r="K142" s="180">
        <v>0</v>
      </c>
      <c r="L142" s="180">
        <v>0</v>
      </c>
      <c r="M142" s="180">
        <v>0</v>
      </c>
      <c r="N142" s="180">
        <v>0</v>
      </c>
      <c r="O142" s="180">
        <v>0</v>
      </c>
      <c r="Q142" s="31">
        <v>5</v>
      </c>
      <c r="U142" s="32" t="e">
        <f xml:space="preserve"> IF(5 = Q142,#REF! * -1,#REF!)</f>
        <v>#REF!</v>
      </c>
      <c r="V142" s="32">
        <f t="shared" si="49"/>
        <v>0</v>
      </c>
      <c r="W142" s="32">
        <f t="shared" si="50"/>
        <v>0</v>
      </c>
      <c r="X142" s="32">
        <f t="shared" si="51"/>
        <v>0</v>
      </c>
      <c r="Y142" s="32">
        <f t="shared" si="52"/>
        <v>0</v>
      </c>
      <c r="Z142" s="32">
        <f t="shared" si="53"/>
        <v>0</v>
      </c>
      <c r="AA142" s="32">
        <f t="shared" si="54"/>
        <v>0</v>
      </c>
      <c r="AB142" s="32">
        <f t="shared" si="55"/>
        <v>0</v>
      </c>
      <c r="AC142" s="32">
        <f t="shared" si="56"/>
        <v>0</v>
      </c>
      <c r="AD142" s="32">
        <f t="shared" si="57"/>
        <v>0</v>
      </c>
      <c r="AE142" s="32">
        <f t="shared" si="58"/>
        <v>0</v>
      </c>
      <c r="AF142" s="32">
        <f t="shared" si="59"/>
        <v>0</v>
      </c>
      <c r="AG142" s="32">
        <f t="shared" si="60"/>
        <v>0</v>
      </c>
      <c r="AH142" s="32">
        <f t="shared" si="61"/>
        <v>0</v>
      </c>
      <c r="AI142" s="12" t="s">
        <v>59</v>
      </c>
    </row>
    <row r="143" spans="1:35">
      <c r="A143" s="182" t="s">
        <v>3167</v>
      </c>
      <c r="B143" s="179" t="s">
        <v>3168</v>
      </c>
      <c r="C143" s="180">
        <v>0</v>
      </c>
      <c r="D143" s="180">
        <v>0</v>
      </c>
      <c r="E143" s="180">
        <v>0</v>
      </c>
      <c r="F143" s="180">
        <v>0</v>
      </c>
      <c r="G143" s="180">
        <v>32</v>
      </c>
      <c r="H143" s="180">
        <v>2</v>
      </c>
      <c r="I143" s="180">
        <v>0</v>
      </c>
      <c r="J143" s="180">
        <v>0</v>
      </c>
      <c r="K143" s="180">
        <v>0</v>
      </c>
      <c r="L143" s="180">
        <v>0</v>
      </c>
      <c r="M143" s="180">
        <v>0</v>
      </c>
      <c r="N143" s="180">
        <v>0</v>
      </c>
      <c r="O143" s="180">
        <v>34</v>
      </c>
      <c r="Q143" s="31">
        <v>5</v>
      </c>
      <c r="U143" s="32" t="e">
        <f xml:space="preserve"> IF(5 = Q143,#REF! * -1,#REF!)</f>
        <v>#REF!</v>
      </c>
      <c r="V143" s="32">
        <f t="shared" si="49"/>
        <v>0</v>
      </c>
      <c r="W143" s="32">
        <f t="shared" si="50"/>
        <v>0</v>
      </c>
      <c r="X143" s="32">
        <f t="shared" si="51"/>
        <v>0</v>
      </c>
      <c r="Y143" s="32">
        <f t="shared" si="52"/>
        <v>0</v>
      </c>
      <c r="Z143" s="32">
        <f t="shared" si="53"/>
        <v>-32</v>
      </c>
      <c r="AA143" s="32">
        <f t="shared" si="54"/>
        <v>-2</v>
      </c>
      <c r="AB143" s="32">
        <f t="shared" si="55"/>
        <v>0</v>
      </c>
      <c r="AC143" s="32">
        <f t="shared" si="56"/>
        <v>0</v>
      </c>
      <c r="AD143" s="32">
        <f t="shared" si="57"/>
        <v>0</v>
      </c>
      <c r="AE143" s="32">
        <f t="shared" si="58"/>
        <v>0</v>
      </c>
      <c r="AF143" s="32">
        <f t="shared" si="59"/>
        <v>0</v>
      </c>
      <c r="AG143" s="32">
        <f t="shared" si="60"/>
        <v>0</v>
      </c>
      <c r="AH143" s="32">
        <f t="shared" si="61"/>
        <v>-34</v>
      </c>
      <c r="AI143" s="12" t="s">
        <v>59</v>
      </c>
    </row>
    <row r="144" spans="1:35">
      <c r="A144" s="182" t="s">
        <v>2531</v>
      </c>
      <c r="B144" s="179" t="s">
        <v>3169</v>
      </c>
      <c r="C144" s="180">
        <v>0</v>
      </c>
      <c r="D144" s="180">
        <v>0</v>
      </c>
      <c r="E144" s="180">
        <v>0</v>
      </c>
      <c r="F144" s="180">
        <v>0</v>
      </c>
      <c r="G144" s="180">
        <v>0</v>
      </c>
      <c r="H144" s="180">
        <v>0</v>
      </c>
      <c r="I144" s="180">
        <v>0</v>
      </c>
      <c r="J144" s="180">
        <v>0</v>
      </c>
      <c r="K144" s="180">
        <v>0</v>
      </c>
      <c r="L144" s="180">
        <v>0</v>
      </c>
      <c r="M144" s="180">
        <v>0</v>
      </c>
      <c r="N144" s="180">
        <v>0</v>
      </c>
      <c r="O144" s="180">
        <v>0</v>
      </c>
      <c r="Q144" s="36">
        <v>5</v>
      </c>
      <c r="R144" s="125">
        <f>R143</f>
        <v>0</v>
      </c>
      <c r="S144" s="125">
        <f>S143</f>
        <v>0</v>
      </c>
      <c r="T144" s="36">
        <f>T143</f>
        <v>0</v>
      </c>
      <c r="U144" s="37" t="e">
        <f t="shared" ref="U144:AH144" si="62">SUM(U129:U143)</f>
        <v>#REF!</v>
      </c>
      <c r="V144" s="37">
        <f t="shared" si="62"/>
        <v>0</v>
      </c>
      <c r="W144" s="37">
        <f t="shared" si="62"/>
        <v>0</v>
      </c>
      <c r="X144" s="37">
        <f t="shared" si="62"/>
        <v>-71.790000000000006</v>
      </c>
      <c r="Y144" s="37">
        <f t="shared" si="62"/>
        <v>-47.09</v>
      </c>
      <c r="Z144" s="37">
        <f t="shared" si="62"/>
        <v>-584.12</v>
      </c>
      <c r="AA144" s="37">
        <f t="shared" si="62"/>
        <v>-969</v>
      </c>
      <c r="AB144" s="37">
        <f t="shared" si="62"/>
        <v>-435.85</v>
      </c>
      <c r="AC144" s="37">
        <f t="shared" si="62"/>
        <v>-383.6</v>
      </c>
      <c r="AD144" s="37">
        <f t="shared" si="62"/>
        <v>-410</v>
      </c>
      <c r="AE144" s="37">
        <f t="shared" si="62"/>
        <v>-389.04</v>
      </c>
      <c r="AF144" s="37">
        <f t="shared" si="62"/>
        <v>-204.07</v>
      </c>
      <c r="AG144" s="37">
        <f t="shared" si="62"/>
        <v>-52</v>
      </c>
      <c r="AH144" s="37">
        <f t="shared" si="62"/>
        <v>-3546.56</v>
      </c>
      <c r="AI144" s="12" t="s">
        <v>59</v>
      </c>
    </row>
    <row r="145" spans="1:35">
      <c r="A145" s="182" t="s">
        <v>2532</v>
      </c>
      <c r="B145" s="179" t="s">
        <v>3170</v>
      </c>
      <c r="C145" s="180">
        <v>0</v>
      </c>
      <c r="D145" s="180">
        <v>0</v>
      </c>
      <c r="E145" s="180">
        <v>0</v>
      </c>
      <c r="F145" s="180">
        <v>0</v>
      </c>
      <c r="G145" s="180">
        <v>0</v>
      </c>
      <c r="H145" s="180">
        <v>0</v>
      </c>
      <c r="I145" s="180">
        <v>0</v>
      </c>
      <c r="J145" s="180">
        <v>0</v>
      </c>
      <c r="K145" s="180">
        <v>0</v>
      </c>
      <c r="L145" s="180">
        <v>0</v>
      </c>
      <c r="M145" s="180">
        <v>0</v>
      </c>
      <c r="N145" s="180">
        <v>0</v>
      </c>
      <c r="O145" s="180">
        <v>0</v>
      </c>
      <c r="AI145" s="12" t="s">
        <v>59</v>
      </c>
    </row>
    <row r="146" spans="1:35">
      <c r="A146" s="182" t="s">
        <v>3171</v>
      </c>
      <c r="B146" s="179" t="s">
        <v>3172</v>
      </c>
      <c r="C146" s="180">
        <v>0</v>
      </c>
      <c r="D146" s="180">
        <v>0</v>
      </c>
      <c r="E146" s="180">
        <v>0</v>
      </c>
      <c r="F146" s="180">
        <v>0</v>
      </c>
      <c r="G146" s="180">
        <v>0</v>
      </c>
      <c r="H146" s="180">
        <v>0</v>
      </c>
      <c r="I146" s="180">
        <v>0</v>
      </c>
      <c r="J146" s="180">
        <v>0</v>
      </c>
      <c r="K146" s="180">
        <v>0</v>
      </c>
      <c r="L146" s="180">
        <v>0</v>
      </c>
      <c r="M146" s="180">
        <v>0</v>
      </c>
      <c r="N146" s="180">
        <v>0</v>
      </c>
      <c r="O146" s="180">
        <v>0</v>
      </c>
      <c r="AI146" s="12" t="s">
        <v>59</v>
      </c>
    </row>
    <row r="147" spans="1:35">
      <c r="A147" s="182" t="s">
        <v>3173</v>
      </c>
      <c r="B147" s="179" t="s">
        <v>3174</v>
      </c>
      <c r="C147" s="180">
        <v>0</v>
      </c>
      <c r="D147" s="180">
        <v>0</v>
      </c>
      <c r="E147" s="180">
        <v>0</v>
      </c>
      <c r="F147" s="180">
        <v>0</v>
      </c>
      <c r="G147" s="180">
        <v>0</v>
      </c>
      <c r="H147" s="180">
        <v>0</v>
      </c>
      <c r="I147" s="180">
        <v>0</v>
      </c>
      <c r="J147" s="180">
        <v>0</v>
      </c>
      <c r="K147" s="180">
        <v>0</v>
      </c>
      <c r="L147" s="180">
        <v>0</v>
      </c>
      <c r="M147" s="180">
        <v>0</v>
      </c>
      <c r="N147" s="180">
        <v>0</v>
      </c>
      <c r="O147" s="180">
        <v>0</v>
      </c>
      <c r="Q147" s="31">
        <v>5</v>
      </c>
      <c r="U147" s="32" t="e">
        <f xml:space="preserve"> IF(5 = Q147,#REF! * -1,#REF!)</f>
        <v>#REF!</v>
      </c>
      <c r="V147" s="32">
        <f t="shared" ref="V147:V158" si="63">IF(5 = Q147, C147 * -1, C147)</f>
        <v>0</v>
      </c>
      <c r="W147" s="32">
        <f t="shared" ref="W147:W158" si="64">IF(5 = Q147, D147 * -1, D147)</f>
        <v>0</v>
      </c>
      <c r="X147" s="32">
        <f t="shared" ref="X147:X158" si="65">IF(5 = Q147, E147 * -1, E147)</f>
        <v>0</v>
      </c>
      <c r="Y147" s="32">
        <f t="shared" ref="Y147:Y158" si="66">IF(5 = Q147, F147 * -1, F147)</f>
        <v>0</v>
      </c>
      <c r="Z147" s="32">
        <f t="shared" ref="Z147:Z158" si="67">IF(5 = Q147, G147 * -1, G147)</f>
        <v>0</v>
      </c>
      <c r="AA147" s="32">
        <f t="shared" ref="AA147:AA158" si="68">IF(5 = Q147, H147 * -1, H147)</f>
        <v>0</v>
      </c>
      <c r="AB147" s="32">
        <f t="shared" ref="AB147:AB158" si="69">IF(5 = Q147, I147 * -1, I147)</f>
        <v>0</v>
      </c>
      <c r="AC147" s="32">
        <f t="shared" ref="AC147:AC158" si="70">IF(5 = Q147, J147 * -1, J147)</f>
        <v>0</v>
      </c>
      <c r="AD147" s="32">
        <f t="shared" ref="AD147:AD158" si="71">IF(5 = Q147, K147 * -1, K147)</f>
        <v>0</v>
      </c>
      <c r="AE147" s="32">
        <f t="shared" ref="AE147:AE158" si="72">IF(5 = Q147, L147 * -1, L147)</f>
        <v>0</v>
      </c>
      <c r="AF147" s="32">
        <f t="shared" ref="AF147:AF158" si="73">IF(5 = Q147, M147 * -1, M147)</f>
        <v>0</v>
      </c>
      <c r="AG147" s="32">
        <f t="shared" ref="AG147:AG158" si="74">IF(5 = Q147, N147 * -1, N147)</f>
        <v>0</v>
      </c>
      <c r="AH147" s="32">
        <f t="shared" ref="AH147:AH158" si="75">IF(5 = Q147, O147 * -1, O147)</f>
        <v>0</v>
      </c>
      <c r="AI147" s="12" t="s">
        <v>59</v>
      </c>
    </row>
    <row r="148" spans="1:35">
      <c r="A148" s="182" t="s">
        <v>2533</v>
      </c>
      <c r="B148" s="179" t="s">
        <v>1262</v>
      </c>
      <c r="C148" s="180">
        <v>0</v>
      </c>
      <c r="D148" s="180">
        <v>0</v>
      </c>
      <c r="E148" s="180">
        <v>0</v>
      </c>
      <c r="F148" s="180">
        <v>0</v>
      </c>
      <c r="G148" s="180">
        <v>443.28</v>
      </c>
      <c r="H148" s="180">
        <v>84</v>
      </c>
      <c r="I148" s="180">
        <v>963.51</v>
      </c>
      <c r="J148" s="180">
        <v>0</v>
      </c>
      <c r="K148" s="180">
        <v>0</v>
      </c>
      <c r="L148" s="180">
        <v>1142.3599999999999</v>
      </c>
      <c r="M148" s="180">
        <v>0</v>
      </c>
      <c r="N148" s="180">
        <v>0</v>
      </c>
      <c r="O148" s="180">
        <v>2633.15</v>
      </c>
      <c r="Q148" s="31">
        <v>5</v>
      </c>
      <c r="U148" s="32" t="e">
        <f xml:space="preserve"> IF(5 = Q148,#REF! * -1,#REF!)</f>
        <v>#REF!</v>
      </c>
      <c r="V148" s="32">
        <f t="shared" si="63"/>
        <v>0</v>
      </c>
      <c r="W148" s="32">
        <f t="shared" si="64"/>
        <v>0</v>
      </c>
      <c r="X148" s="32">
        <f t="shared" si="65"/>
        <v>0</v>
      </c>
      <c r="Y148" s="32">
        <f t="shared" si="66"/>
        <v>0</v>
      </c>
      <c r="Z148" s="32">
        <f t="shared" si="67"/>
        <v>-443.28</v>
      </c>
      <c r="AA148" s="32">
        <f t="shared" si="68"/>
        <v>-84</v>
      </c>
      <c r="AB148" s="32">
        <f t="shared" si="69"/>
        <v>-963.51</v>
      </c>
      <c r="AC148" s="32">
        <f t="shared" si="70"/>
        <v>0</v>
      </c>
      <c r="AD148" s="32">
        <f t="shared" si="71"/>
        <v>0</v>
      </c>
      <c r="AE148" s="32">
        <f t="shared" si="72"/>
        <v>-1142.3599999999999</v>
      </c>
      <c r="AF148" s="32">
        <f t="shared" si="73"/>
        <v>0</v>
      </c>
      <c r="AG148" s="32">
        <f t="shared" si="74"/>
        <v>0</v>
      </c>
      <c r="AH148" s="32">
        <f t="shared" si="75"/>
        <v>-2633.15</v>
      </c>
      <c r="AI148" s="12" t="s">
        <v>59</v>
      </c>
    </row>
    <row r="149" spans="1:35">
      <c r="A149" s="182" t="s">
        <v>3175</v>
      </c>
      <c r="B149" s="179" t="s">
        <v>1264</v>
      </c>
      <c r="C149" s="180">
        <v>0</v>
      </c>
      <c r="D149" s="180">
        <v>0</v>
      </c>
      <c r="E149" s="180">
        <v>0</v>
      </c>
      <c r="F149" s="180">
        <v>0</v>
      </c>
      <c r="G149" s="180">
        <v>60</v>
      </c>
      <c r="H149" s="180">
        <v>45</v>
      </c>
      <c r="I149" s="180">
        <v>43</v>
      </c>
      <c r="J149" s="180">
        <v>1036.55</v>
      </c>
      <c r="K149" s="180">
        <v>1366.12</v>
      </c>
      <c r="L149" s="180">
        <v>810.08</v>
      </c>
      <c r="M149" s="180">
        <v>785.36</v>
      </c>
      <c r="N149" s="180">
        <v>0</v>
      </c>
      <c r="O149" s="180">
        <v>4146.1099999999997</v>
      </c>
      <c r="Q149" s="31">
        <v>5</v>
      </c>
      <c r="U149" s="32" t="e">
        <f xml:space="preserve"> IF(5 = Q149,#REF! * -1,#REF!)</f>
        <v>#REF!</v>
      </c>
      <c r="V149" s="32">
        <f t="shared" si="63"/>
        <v>0</v>
      </c>
      <c r="W149" s="32">
        <f t="shared" si="64"/>
        <v>0</v>
      </c>
      <c r="X149" s="32">
        <f t="shared" si="65"/>
        <v>0</v>
      </c>
      <c r="Y149" s="32">
        <f t="shared" si="66"/>
        <v>0</v>
      </c>
      <c r="Z149" s="32">
        <f t="shared" si="67"/>
        <v>-60</v>
      </c>
      <c r="AA149" s="32">
        <f t="shared" si="68"/>
        <v>-45</v>
      </c>
      <c r="AB149" s="32">
        <f t="shared" si="69"/>
        <v>-43</v>
      </c>
      <c r="AC149" s="32">
        <f t="shared" si="70"/>
        <v>-1036.55</v>
      </c>
      <c r="AD149" s="32">
        <f t="shared" si="71"/>
        <v>-1366.12</v>
      </c>
      <c r="AE149" s="32">
        <f t="shared" si="72"/>
        <v>-810.08</v>
      </c>
      <c r="AF149" s="32">
        <f t="shared" si="73"/>
        <v>-785.36</v>
      </c>
      <c r="AG149" s="32">
        <f t="shared" si="74"/>
        <v>0</v>
      </c>
      <c r="AH149" s="32">
        <f t="shared" si="75"/>
        <v>-4146.1099999999997</v>
      </c>
      <c r="AI149" s="12" t="s">
        <v>59</v>
      </c>
    </row>
    <row r="150" spans="1:35">
      <c r="A150" s="182" t="s">
        <v>3176</v>
      </c>
      <c r="B150" s="179" t="s">
        <v>3177</v>
      </c>
      <c r="C150" s="180">
        <v>0</v>
      </c>
      <c r="D150" s="180">
        <v>0</v>
      </c>
      <c r="E150" s="180">
        <v>0</v>
      </c>
      <c r="F150" s="180">
        <v>0</v>
      </c>
      <c r="G150" s="180">
        <v>88</v>
      </c>
      <c r="H150" s="180">
        <v>59</v>
      </c>
      <c r="I150" s="180">
        <v>84</v>
      </c>
      <c r="J150" s="180">
        <v>0</v>
      </c>
      <c r="K150" s="180">
        <v>0</v>
      </c>
      <c r="L150" s="180">
        <v>0</v>
      </c>
      <c r="M150" s="180">
        <v>0</v>
      </c>
      <c r="N150" s="180">
        <v>0</v>
      </c>
      <c r="O150" s="180">
        <v>231</v>
      </c>
      <c r="Q150" s="31">
        <v>5</v>
      </c>
      <c r="U150" s="32" t="e">
        <f xml:space="preserve"> IF(5 = Q150,#REF! * -1,#REF!)</f>
        <v>#REF!</v>
      </c>
      <c r="V150" s="32">
        <f t="shared" si="63"/>
        <v>0</v>
      </c>
      <c r="W150" s="32">
        <f t="shared" si="64"/>
        <v>0</v>
      </c>
      <c r="X150" s="32">
        <f t="shared" si="65"/>
        <v>0</v>
      </c>
      <c r="Y150" s="32">
        <f t="shared" si="66"/>
        <v>0</v>
      </c>
      <c r="Z150" s="32">
        <f t="shared" si="67"/>
        <v>-88</v>
      </c>
      <c r="AA150" s="32">
        <f t="shared" si="68"/>
        <v>-59</v>
      </c>
      <c r="AB150" s="32">
        <f t="shared" si="69"/>
        <v>-84</v>
      </c>
      <c r="AC150" s="32">
        <f t="shared" si="70"/>
        <v>0</v>
      </c>
      <c r="AD150" s="32">
        <f t="shared" si="71"/>
        <v>0</v>
      </c>
      <c r="AE150" s="32">
        <f t="shared" si="72"/>
        <v>0</v>
      </c>
      <c r="AF150" s="32">
        <f t="shared" si="73"/>
        <v>0</v>
      </c>
      <c r="AG150" s="32">
        <f t="shared" si="74"/>
        <v>0</v>
      </c>
      <c r="AH150" s="32">
        <f t="shared" si="75"/>
        <v>-231</v>
      </c>
      <c r="AI150" s="12" t="s">
        <v>59</v>
      </c>
    </row>
    <row r="151" spans="1:35">
      <c r="A151" s="182" t="s">
        <v>3178</v>
      </c>
      <c r="B151" s="179" t="s">
        <v>3179</v>
      </c>
      <c r="C151" s="180">
        <v>0</v>
      </c>
      <c r="D151" s="180">
        <v>0</v>
      </c>
      <c r="E151" s="180">
        <v>0</v>
      </c>
      <c r="F151" s="180">
        <v>0</v>
      </c>
      <c r="G151" s="180">
        <v>31</v>
      </c>
      <c r="H151" s="180">
        <v>0</v>
      </c>
      <c r="I151" s="180">
        <v>0</v>
      </c>
      <c r="J151" s="180">
        <v>0</v>
      </c>
      <c r="K151" s="180">
        <v>0</v>
      </c>
      <c r="L151" s="180">
        <v>0</v>
      </c>
      <c r="M151" s="180">
        <v>0</v>
      </c>
      <c r="N151" s="180">
        <v>0</v>
      </c>
      <c r="O151" s="180">
        <v>31</v>
      </c>
      <c r="Q151" s="31">
        <v>5</v>
      </c>
      <c r="U151" s="32" t="e">
        <f xml:space="preserve"> IF(5 = Q151,#REF! * -1,#REF!)</f>
        <v>#REF!</v>
      </c>
      <c r="V151" s="32">
        <f t="shared" si="63"/>
        <v>0</v>
      </c>
      <c r="W151" s="32">
        <f t="shared" si="64"/>
        <v>0</v>
      </c>
      <c r="X151" s="32">
        <f t="shared" si="65"/>
        <v>0</v>
      </c>
      <c r="Y151" s="32">
        <f t="shared" si="66"/>
        <v>0</v>
      </c>
      <c r="Z151" s="32">
        <f t="shared" si="67"/>
        <v>-31</v>
      </c>
      <c r="AA151" s="32">
        <f t="shared" si="68"/>
        <v>0</v>
      </c>
      <c r="AB151" s="32">
        <f t="shared" si="69"/>
        <v>0</v>
      </c>
      <c r="AC151" s="32">
        <f t="shared" si="70"/>
        <v>0</v>
      </c>
      <c r="AD151" s="32">
        <f t="shared" si="71"/>
        <v>0</v>
      </c>
      <c r="AE151" s="32">
        <f t="shared" si="72"/>
        <v>0</v>
      </c>
      <c r="AF151" s="32">
        <f t="shared" si="73"/>
        <v>0</v>
      </c>
      <c r="AG151" s="32">
        <f t="shared" si="74"/>
        <v>0</v>
      </c>
      <c r="AH151" s="32">
        <f t="shared" si="75"/>
        <v>-31</v>
      </c>
      <c r="AI151" s="12" t="s">
        <v>59</v>
      </c>
    </row>
    <row r="152" spans="1:35">
      <c r="A152" s="182" t="s">
        <v>3180</v>
      </c>
      <c r="B152" s="179" t="s">
        <v>3181</v>
      </c>
      <c r="C152" s="180">
        <v>0</v>
      </c>
      <c r="D152" s="180">
        <v>0</v>
      </c>
      <c r="E152" s="180">
        <v>2962.91</v>
      </c>
      <c r="F152" s="180">
        <v>2195.1999999999998</v>
      </c>
      <c r="G152" s="180">
        <v>1331.1</v>
      </c>
      <c r="H152" s="180">
        <v>0</v>
      </c>
      <c r="I152" s="180">
        <v>367.85</v>
      </c>
      <c r="J152" s="180">
        <v>0</v>
      </c>
      <c r="K152" s="180">
        <v>0</v>
      </c>
      <c r="L152" s="180">
        <v>0</v>
      </c>
      <c r="M152" s="180">
        <v>327.57</v>
      </c>
      <c r="N152" s="180">
        <v>0</v>
      </c>
      <c r="O152" s="180">
        <v>7184.63</v>
      </c>
      <c r="Q152" s="31">
        <v>5</v>
      </c>
      <c r="U152" s="32" t="e">
        <f xml:space="preserve"> IF(5 = Q152,#REF! * -1,#REF!)</f>
        <v>#REF!</v>
      </c>
      <c r="V152" s="32">
        <f t="shared" si="63"/>
        <v>0</v>
      </c>
      <c r="W152" s="32">
        <f t="shared" si="64"/>
        <v>0</v>
      </c>
      <c r="X152" s="32">
        <f t="shared" si="65"/>
        <v>-2962.91</v>
      </c>
      <c r="Y152" s="32">
        <f t="shared" si="66"/>
        <v>-2195.1999999999998</v>
      </c>
      <c r="Z152" s="32">
        <f t="shared" si="67"/>
        <v>-1331.1</v>
      </c>
      <c r="AA152" s="32">
        <f t="shared" si="68"/>
        <v>0</v>
      </c>
      <c r="AB152" s="32">
        <f t="shared" si="69"/>
        <v>-367.85</v>
      </c>
      <c r="AC152" s="32">
        <f t="shared" si="70"/>
        <v>0</v>
      </c>
      <c r="AD152" s="32">
        <f t="shared" si="71"/>
        <v>0</v>
      </c>
      <c r="AE152" s="32">
        <f t="shared" si="72"/>
        <v>0</v>
      </c>
      <c r="AF152" s="32">
        <f t="shared" si="73"/>
        <v>-327.57</v>
      </c>
      <c r="AG152" s="32">
        <f t="shared" si="74"/>
        <v>0</v>
      </c>
      <c r="AH152" s="32">
        <f t="shared" si="75"/>
        <v>-7184.63</v>
      </c>
      <c r="AI152" s="12" t="s">
        <v>59</v>
      </c>
    </row>
    <row r="153" spans="1:35">
      <c r="A153" s="182" t="s">
        <v>3182</v>
      </c>
      <c r="B153" s="179" t="s">
        <v>44</v>
      </c>
      <c r="C153" s="180">
        <v>0</v>
      </c>
      <c r="D153" s="180">
        <v>0</v>
      </c>
      <c r="E153" s="180">
        <v>0</v>
      </c>
      <c r="F153" s="180">
        <v>0</v>
      </c>
      <c r="G153" s="180">
        <v>12</v>
      </c>
      <c r="H153" s="180">
        <v>6</v>
      </c>
      <c r="I153" s="180">
        <v>12</v>
      </c>
      <c r="J153" s="180">
        <v>0</v>
      </c>
      <c r="K153" s="180">
        <v>0</v>
      </c>
      <c r="L153" s="180">
        <v>0</v>
      </c>
      <c r="M153" s="180">
        <v>0</v>
      </c>
      <c r="N153" s="180">
        <v>0</v>
      </c>
      <c r="O153" s="180">
        <v>30</v>
      </c>
      <c r="Q153" s="31">
        <v>5</v>
      </c>
      <c r="U153" s="32" t="e">
        <f xml:space="preserve"> IF(5 = Q153,#REF! * -1,#REF!)</f>
        <v>#REF!</v>
      </c>
      <c r="V153" s="32">
        <f t="shared" si="63"/>
        <v>0</v>
      </c>
      <c r="W153" s="32">
        <f t="shared" si="64"/>
        <v>0</v>
      </c>
      <c r="X153" s="32">
        <f t="shared" si="65"/>
        <v>0</v>
      </c>
      <c r="Y153" s="32">
        <f t="shared" si="66"/>
        <v>0</v>
      </c>
      <c r="Z153" s="32">
        <f t="shared" si="67"/>
        <v>-12</v>
      </c>
      <c r="AA153" s="32">
        <f t="shared" si="68"/>
        <v>-6</v>
      </c>
      <c r="AB153" s="32">
        <f t="shared" si="69"/>
        <v>-12</v>
      </c>
      <c r="AC153" s="32">
        <f t="shared" si="70"/>
        <v>0</v>
      </c>
      <c r="AD153" s="32">
        <f t="shared" si="71"/>
        <v>0</v>
      </c>
      <c r="AE153" s="32">
        <f t="shared" si="72"/>
        <v>0</v>
      </c>
      <c r="AF153" s="32">
        <f t="shared" si="73"/>
        <v>0</v>
      </c>
      <c r="AG153" s="32">
        <f t="shared" si="74"/>
        <v>0</v>
      </c>
      <c r="AH153" s="32">
        <f t="shared" si="75"/>
        <v>-30</v>
      </c>
      <c r="AI153" s="12" t="s">
        <v>59</v>
      </c>
    </row>
    <row r="154" spans="1:35">
      <c r="B154" s="181" t="s">
        <v>3183</v>
      </c>
      <c r="C154" s="176">
        <v>0</v>
      </c>
      <c r="D154" s="176">
        <v>0</v>
      </c>
      <c r="E154" s="176">
        <v>3034.7</v>
      </c>
      <c r="F154" s="176">
        <v>2242.29</v>
      </c>
      <c r="G154" s="176">
        <v>2549.5</v>
      </c>
      <c r="H154" s="176">
        <v>423</v>
      </c>
      <c r="I154" s="176">
        <v>1906.21</v>
      </c>
      <c r="J154" s="176">
        <v>1420.15</v>
      </c>
      <c r="K154" s="176">
        <v>1366.12</v>
      </c>
      <c r="L154" s="176">
        <v>2341.48</v>
      </c>
      <c r="M154" s="176">
        <v>1317</v>
      </c>
      <c r="N154" s="176">
        <v>52</v>
      </c>
      <c r="O154" s="176">
        <v>16652.45</v>
      </c>
      <c r="Q154" s="31">
        <v>5</v>
      </c>
      <c r="U154" s="32" t="e">
        <f xml:space="preserve"> IF(5 = Q154,#REF! * -1,#REF!)</f>
        <v>#REF!</v>
      </c>
      <c r="V154" s="32">
        <f t="shared" si="63"/>
        <v>0</v>
      </c>
      <c r="W154" s="32">
        <f t="shared" si="64"/>
        <v>0</v>
      </c>
      <c r="X154" s="32">
        <f t="shared" si="65"/>
        <v>-3034.7</v>
      </c>
      <c r="Y154" s="32">
        <f t="shared" si="66"/>
        <v>-2242.29</v>
      </c>
      <c r="Z154" s="32">
        <f t="shared" si="67"/>
        <v>-2549.5</v>
      </c>
      <c r="AA154" s="32">
        <f t="shared" si="68"/>
        <v>-423</v>
      </c>
      <c r="AB154" s="32">
        <f t="shared" si="69"/>
        <v>-1906.21</v>
      </c>
      <c r="AC154" s="32">
        <f t="shared" si="70"/>
        <v>-1420.15</v>
      </c>
      <c r="AD154" s="32">
        <f t="shared" si="71"/>
        <v>-1366.12</v>
      </c>
      <c r="AE154" s="32">
        <f t="shared" si="72"/>
        <v>-2341.48</v>
      </c>
      <c r="AF154" s="32">
        <f t="shared" si="73"/>
        <v>-1317</v>
      </c>
      <c r="AG154" s="32">
        <f t="shared" si="74"/>
        <v>-52</v>
      </c>
      <c r="AH154" s="32">
        <f t="shared" si="75"/>
        <v>-16652.45</v>
      </c>
    </row>
    <row r="155" spans="1:35">
      <c r="Q155" s="31">
        <v>5</v>
      </c>
      <c r="U155" s="32" t="e">
        <f xml:space="preserve"> IF(5 = Q155,#REF! * -1,#REF!)</f>
        <v>#REF!</v>
      </c>
      <c r="V155" s="32">
        <f t="shared" si="63"/>
        <v>0</v>
      </c>
      <c r="W155" s="32">
        <f t="shared" si="64"/>
        <v>0</v>
      </c>
      <c r="X155" s="32">
        <f t="shared" si="65"/>
        <v>0</v>
      </c>
      <c r="Y155" s="32">
        <f t="shared" si="66"/>
        <v>0</v>
      </c>
      <c r="Z155" s="32">
        <f t="shared" si="67"/>
        <v>0</v>
      </c>
      <c r="AA155" s="32">
        <f t="shared" si="68"/>
        <v>0</v>
      </c>
      <c r="AB155" s="32">
        <f t="shared" si="69"/>
        <v>0</v>
      </c>
      <c r="AC155" s="32">
        <f t="shared" si="70"/>
        <v>0</v>
      </c>
      <c r="AD155" s="32">
        <f t="shared" si="71"/>
        <v>0</v>
      </c>
      <c r="AE155" s="32">
        <f t="shared" si="72"/>
        <v>0</v>
      </c>
      <c r="AF155" s="32">
        <f t="shared" si="73"/>
        <v>0</v>
      </c>
      <c r="AG155" s="32">
        <f t="shared" si="74"/>
        <v>0</v>
      </c>
      <c r="AH155" s="32">
        <f t="shared" si="75"/>
        <v>0</v>
      </c>
    </row>
    <row r="156" spans="1:35">
      <c r="A156" s="158" t="s">
        <v>3184</v>
      </c>
      <c r="Q156" s="31">
        <v>5</v>
      </c>
      <c r="U156" s="32" t="e">
        <f xml:space="preserve"> IF(5 = Q156,#REF! * -1,#REF!)</f>
        <v>#REF!</v>
      </c>
      <c r="V156" s="32">
        <f t="shared" si="63"/>
        <v>0</v>
      </c>
      <c r="W156" s="32">
        <f t="shared" si="64"/>
        <v>0</v>
      </c>
      <c r="X156" s="32">
        <f t="shared" si="65"/>
        <v>0</v>
      </c>
      <c r="Y156" s="32">
        <f t="shared" si="66"/>
        <v>0</v>
      </c>
      <c r="Z156" s="32">
        <f t="shared" si="67"/>
        <v>0</v>
      </c>
      <c r="AA156" s="32">
        <f t="shared" si="68"/>
        <v>0</v>
      </c>
      <c r="AB156" s="32">
        <f t="shared" si="69"/>
        <v>0</v>
      </c>
      <c r="AC156" s="32">
        <f t="shared" si="70"/>
        <v>0</v>
      </c>
      <c r="AD156" s="32">
        <f t="shared" si="71"/>
        <v>0</v>
      </c>
      <c r="AE156" s="32">
        <f t="shared" si="72"/>
        <v>0</v>
      </c>
      <c r="AF156" s="32">
        <f t="shared" si="73"/>
        <v>0</v>
      </c>
      <c r="AG156" s="32">
        <f t="shared" si="74"/>
        <v>0</v>
      </c>
      <c r="AH156" s="32">
        <f t="shared" si="75"/>
        <v>0</v>
      </c>
    </row>
    <row r="157" spans="1:35">
      <c r="A157" s="182" t="s">
        <v>2519</v>
      </c>
      <c r="B157" s="179" t="s">
        <v>3185</v>
      </c>
      <c r="C157" s="180">
        <v>0</v>
      </c>
      <c r="D157" s="180">
        <v>0</v>
      </c>
      <c r="E157" s="180">
        <v>0</v>
      </c>
      <c r="F157" s="180">
        <v>0</v>
      </c>
      <c r="G157" s="180">
        <v>0</v>
      </c>
      <c r="H157" s="180">
        <v>0</v>
      </c>
      <c r="I157" s="180">
        <v>0</v>
      </c>
      <c r="J157" s="180">
        <v>0</v>
      </c>
      <c r="K157" s="180">
        <v>0</v>
      </c>
      <c r="L157" s="180">
        <v>0</v>
      </c>
      <c r="M157" s="180">
        <v>0</v>
      </c>
      <c r="N157" s="180">
        <v>0</v>
      </c>
      <c r="O157" s="180">
        <v>0</v>
      </c>
      <c r="Q157" s="31">
        <v>5</v>
      </c>
      <c r="U157" s="32" t="e">
        <f xml:space="preserve"> IF(5 = Q157,#REF! * -1,#REF!)</f>
        <v>#REF!</v>
      </c>
      <c r="V157" s="32">
        <f t="shared" si="63"/>
        <v>0</v>
      </c>
      <c r="W157" s="32">
        <f t="shared" si="64"/>
        <v>0</v>
      </c>
      <c r="X157" s="32">
        <f t="shared" si="65"/>
        <v>0</v>
      </c>
      <c r="Y157" s="32">
        <f t="shared" si="66"/>
        <v>0</v>
      </c>
      <c r="Z157" s="32">
        <f t="shared" si="67"/>
        <v>0</v>
      </c>
      <c r="AA157" s="32">
        <f t="shared" si="68"/>
        <v>0</v>
      </c>
      <c r="AB157" s="32">
        <f t="shared" si="69"/>
        <v>0</v>
      </c>
      <c r="AC157" s="32">
        <f t="shared" si="70"/>
        <v>0</v>
      </c>
      <c r="AD157" s="32">
        <f t="shared" si="71"/>
        <v>0</v>
      </c>
      <c r="AE157" s="32">
        <f t="shared" si="72"/>
        <v>0</v>
      </c>
      <c r="AF157" s="32">
        <f t="shared" si="73"/>
        <v>0</v>
      </c>
      <c r="AG157" s="32">
        <f t="shared" si="74"/>
        <v>0</v>
      </c>
      <c r="AH157" s="32">
        <f t="shared" si="75"/>
        <v>0</v>
      </c>
      <c r="AI157" s="12" t="s">
        <v>52</v>
      </c>
    </row>
    <row r="158" spans="1:35">
      <c r="A158" s="182" t="s">
        <v>2521</v>
      </c>
      <c r="B158" s="179" t="s">
        <v>3186</v>
      </c>
      <c r="C158" s="180">
        <v>0</v>
      </c>
      <c r="D158" s="180">
        <v>0</v>
      </c>
      <c r="E158" s="180">
        <v>0</v>
      </c>
      <c r="F158" s="180">
        <v>0</v>
      </c>
      <c r="G158" s="180">
        <v>0</v>
      </c>
      <c r="H158" s="180">
        <v>0</v>
      </c>
      <c r="I158" s="180">
        <v>0</v>
      </c>
      <c r="J158" s="180">
        <v>0</v>
      </c>
      <c r="K158" s="180">
        <v>0</v>
      </c>
      <c r="L158" s="180">
        <v>0</v>
      </c>
      <c r="M158" s="180">
        <v>0</v>
      </c>
      <c r="N158" s="180">
        <v>0</v>
      </c>
      <c r="O158" s="180">
        <v>0</v>
      </c>
      <c r="Q158" s="31">
        <v>5</v>
      </c>
      <c r="U158" s="32" t="e">
        <f xml:space="preserve"> IF(5 = Q158,#REF! * -1,#REF!)</f>
        <v>#REF!</v>
      </c>
      <c r="V158" s="32">
        <f t="shared" si="63"/>
        <v>0</v>
      </c>
      <c r="W158" s="32">
        <f t="shared" si="64"/>
        <v>0</v>
      </c>
      <c r="X158" s="32">
        <f t="shared" si="65"/>
        <v>0</v>
      </c>
      <c r="Y158" s="32">
        <f t="shared" si="66"/>
        <v>0</v>
      </c>
      <c r="Z158" s="32">
        <f t="shared" si="67"/>
        <v>0</v>
      </c>
      <c r="AA158" s="32">
        <f t="shared" si="68"/>
        <v>0</v>
      </c>
      <c r="AB158" s="32">
        <f t="shared" si="69"/>
        <v>0</v>
      </c>
      <c r="AC158" s="32">
        <f t="shared" si="70"/>
        <v>0</v>
      </c>
      <c r="AD158" s="32">
        <f t="shared" si="71"/>
        <v>0</v>
      </c>
      <c r="AE158" s="32">
        <f t="shared" si="72"/>
        <v>0</v>
      </c>
      <c r="AF158" s="32">
        <f t="shared" si="73"/>
        <v>0</v>
      </c>
      <c r="AG158" s="32">
        <f t="shared" si="74"/>
        <v>0</v>
      </c>
      <c r="AH158" s="32">
        <f t="shared" si="75"/>
        <v>0</v>
      </c>
      <c r="AI158" s="12" t="s">
        <v>55</v>
      </c>
    </row>
    <row r="159" spans="1:35">
      <c r="A159" s="182" t="s">
        <v>2523</v>
      </c>
      <c r="B159" s="179" t="s">
        <v>3187</v>
      </c>
      <c r="C159" s="180">
        <v>0</v>
      </c>
      <c r="D159" s="180">
        <v>0</v>
      </c>
      <c r="E159" s="180">
        <v>0</v>
      </c>
      <c r="F159" s="180">
        <v>0</v>
      </c>
      <c r="G159" s="180">
        <v>0</v>
      </c>
      <c r="H159" s="180">
        <v>27</v>
      </c>
      <c r="I159" s="180">
        <v>19</v>
      </c>
      <c r="J159" s="180">
        <v>0</v>
      </c>
      <c r="K159" s="180">
        <v>0</v>
      </c>
      <c r="L159" s="180">
        <v>0</v>
      </c>
      <c r="M159" s="180">
        <v>0</v>
      </c>
      <c r="N159" s="180">
        <v>0</v>
      </c>
      <c r="O159" s="180">
        <v>46</v>
      </c>
      <c r="Q159" s="36">
        <v>5</v>
      </c>
      <c r="R159" s="125">
        <f>R158</f>
        <v>0</v>
      </c>
      <c r="S159" s="125">
        <f>S158</f>
        <v>0</v>
      </c>
      <c r="T159" s="36">
        <f>T158</f>
        <v>0</v>
      </c>
      <c r="U159" s="37" t="e">
        <f t="shared" ref="U159:AH159" si="76">SUM(U147:U158)</f>
        <v>#REF!</v>
      </c>
      <c r="V159" s="37">
        <f t="shared" si="76"/>
        <v>0</v>
      </c>
      <c r="W159" s="37">
        <f t="shared" si="76"/>
        <v>0</v>
      </c>
      <c r="X159" s="37">
        <f t="shared" si="76"/>
        <v>-5997.61</v>
      </c>
      <c r="Y159" s="37">
        <f t="shared" si="76"/>
        <v>-4437.49</v>
      </c>
      <c r="Z159" s="37">
        <f t="shared" si="76"/>
        <v>-4514.88</v>
      </c>
      <c r="AA159" s="37">
        <f t="shared" si="76"/>
        <v>-617</v>
      </c>
      <c r="AB159" s="37">
        <f t="shared" si="76"/>
        <v>-3376.57</v>
      </c>
      <c r="AC159" s="37">
        <f t="shared" si="76"/>
        <v>-2456.6999999999998</v>
      </c>
      <c r="AD159" s="37">
        <f t="shared" si="76"/>
        <v>-2732.24</v>
      </c>
      <c r="AE159" s="37">
        <f t="shared" si="76"/>
        <v>-4293.92</v>
      </c>
      <c r="AF159" s="37">
        <f t="shared" si="76"/>
        <v>-2429.9300000000003</v>
      </c>
      <c r="AG159" s="37">
        <f t="shared" si="76"/>
        <v>-52</v>
      </c>
      <c r="AH159" s="37">
        <f t="shared" si="76"/>
        <v>-30908.34</v>
      </c>
      <c r="AI159" s="12" t="s">
        <v>55</v>
      </c>
    </row>
    <row r="160" spans="1:35">
      <c r="A160" s="182" t="s">
        <v>2524</v>
      </c>
      <c r="B160" s="179" t="s">
        <v>3188</v>
      </c>
      <c r="C160" s="180">
        <v>0</v>
      </c>
      <c r="D160" s="180">
        <v>0</v>
      </c>
      <c r="E160" s="180">
        <v>0</v>
      </c>
      <c r="F160" s="180">
        <v>0</v>
      </c>
      <c r="G160" s="180">
        <v>137</v>
      </c>
      <c r="H160" s="180">
        <v>200</v>
      </c>
      <c r="I160" s="180">
        <v>257</v>
      </c>
      <c r="J160" s="180">
        <v>0</v>
      </c>
      <c r="K160" s="180">
        <v>0</v>
      </c>
      <c r="L160" s="180">
        <v>0</v>
      </c>
      <c r="M160" s="180">
        <v>0</v>
      </c>
      <c r="N160" s="180">
        <v>0</v>
      </c>
      <c r="O160" s="180">
        <v>594</v>
      </c>
      <c r="AI160" s="12" t="s">
        <v>57</v>
      </c>
    </row>
    <row r="161" spans="1:35">
      <c r="A161" s="182" t="s">
        <v>3189</v>
      </c>
      <c r="B161" s="179" t="s">
        <v>3190</v>
      </c>
      <c r="C161" s="180">
        <v>0</v>
      </c>
      <c r="D161" s="180">
        <v>0</v>
      </c>
      <c r="E161" s="180">
        <v>0</v>
      </c>
      <c r="F161" s="180">
        <v>0</v>
      </c>
      <c r="G161" s="180">
        <v>0</v>
      </c>
      <c r="H161" s="180">
        <v>0</v>
      </c>
      <c r="I161" s="180">
        <v>0</v>
      </c>
      <c r="J161" s="180">
        <v>0</v>
      </c>
      <c r="K161" s="180">
        <v>0</v>
      </c>
      <c r="L161" s="180">
        <v>0</v>
      </c>
      <c r="M161" s="180">
        <v>0</v>
      </c>
      <c r="N161" s="180">
        <v>0</v>
      </c>
      <c r="O161" s="180">
        <v>0</v>
      </c>
      <c r="AI161" s="12" t="s">
        <v>57</v>
      </c>
    </row>
    <row r="162" spans="1:35">
      <c r="A162" s="182" t="s">
        <v>3191</v>
      </c>
      <c r="B162" s="179" t="s">
        <v>3192</v>
      </c>
      <c r="C162" s="180">
        <v>0</v>
      </c>
      <c r="D162" s="180">
        <v>0</v>
      </c>
      <c r="E162" s="180">
        <v>0</v>
      </c>
      <c r="F162" s="180">
        <v>0</v>
      </c>
      <c r="G162" s="180">
        <v>0</v>
      </c>
      <c r="H162" s="180">
        <v>0</v>
      </c>
      <c r="I162" s="180">
        <v>0</v>
      </c>
      <c r="J162" s="180">
        <v>0</v>
      </c>
      <c r="K162" s="180">
        <v>0</v>
      </c>
      <c r="L162" s="180">
        <v>0</v>
      </c>
      <c r="M162" s="180">
        <v>0</v>
      </c>
      <c r="N162" s="180">
        <v>0</v>
      </c>
      <c r="O162" s="180">
        <v>0</v>
      </c>
      <c r="Q162" s="31">
        <v>5</v>
      </c>
      <c r="U162" s="32" t="e">
        <f xml:space="preserve"> IF(5 = Q162,#REF! * -1,#REF!)</f>
        <v>#REF!</v>
      </c>
      <c r="V162" s="32">
        <f t="shared" ref="V162:V200" si="77">IF(5 = Q162, C162 * -1, C162)</f>
        <v>0</v>
      </c>
      <c r="W162" s="32">
        <f t="shared" ref="W162:W200" si="78">IF(5 = Q162, D162 * -1, D162)</f>
        <v>0</v>
      </c>
      <c r="X162" s="32">
        <f t="shared" ref="X162:X200" si="79">IF(5 = Q162, E162 * -1, E162)</f>
        <v>0</v>
      </c>
      <c r="Y162" s="32">
        <f t="shared" ref="Y162:Y200" si="80">IF(5 = Q162, F162 * -1, F162)</f>
        <v>0</v>
      </c>
      <c r="Z162" s="32">
        <f t="shared" ref="Z162:Z200" si="81">IF(5 = Q162, G162 * -1, G162)</f>
        <v>0</v>
      </c>
      <c r="AA162" s="32">
        <f t="shared" ref="AA162:AA200" si="82">IF(5 = Q162, H162 * -1, H162)</f>
        <v>0</v>
      </c>
      <c r="AB162" s="32">
        <f t="shared" ref="AB162:AB200" si="83">IF(5 = Q162, I162 * -1, I162)</f>
        <v>0</v>
      </c>
      <c r="AC162" s="32">
        <f t="shared" ref="AC162:AC200" si="84">IF(5 = Q162, J162 * -1, J162)</f>
        <v>0</v>
      </c>
      <c r="AD162" s="32">
        <f t="shared" ref="AD162:AD200" si="85">IF(5 = Q162, K162 * -1, K162)</f>
        <v>0</v>
      </c>
      <c r="AE162" s="32">
        <f t="shared" ref="AE162:AE200" si="86">IF(5 = Q162, L162 * -1, L162)</f>
        <v>0</v>
      </c>
      <c r="AF162" s="32">
        <f t="shared" ref="AF162:AF200" si="87">IF(5 = Q162, M162 * -1, M162)</f>
        <v>0</v>
      </c>
      <c r="AG162" s="32">
        <f t="shared" ref="AG162:AG200" si="88">IF(5 = Q162, N162 * -1, N162)</f>
        <v>0</v>
      </c>
      <c r="AH162" s="32">
        <f t="shared" ref="AH162:AH200" si="89">IF(5 = Q162, O162 * -1, O162)</f>
        <v>0</v>
      </c>
      <c r="AI162" s="12" t="s">
        <v>57</v>
      </c>
    </row>
    <row r="163" spans="1:35">
      <c r="A163" s="182" t="s">
        <v>2525</v>
      </c>
      <c r="B163" s="179" t="s">
        <v>3193</v>
      </c>
      <c r="C163" s="180">
        <v>0</v>
      </c>
      <c r="D163" s="180">
        <v>0</v>
      </c>
      <c r="E163" s="180">
        <v>0</v>
      </c>
      <c r="F163" s="180">
        <v>0</v>
      </c>
      <c r="G163" s="180">
        <v>358</v>
      </c>
      <c r="H163" s="180">
        <v>191</v>
      </c>
      <c r="I163" s="180">
        <v>35</v>
      </c>
      <c r="J163" s="180">
        <v>0</v>
      </c>
      <c r="K163" s="180">
        <v>0</v>
      </c>
      <c r="L163" s="180">
        <v>0</v>
      </c>
      <c r="M163" s="180">
        <v>0</v>
      </c>
      <c r="N163" s="180">
        <v>0</v>
      </c>
      <c r="O163" s="180">
        <v>584</v>
      </c>
      <c r="Q163" s="31">
        <v>5</v>
      </c>
      <c r="U163" s="32" t="e">
        <f xml:space="preserve"> IF(5 = Q163,#REF! * -1,#REF!)</f>
        <v>#REF!</v>
      </c>
      <c r="V163" s="32">
        <f t="shared" si="77"/>
        <v>0</v>
      </c>
      <c r="W163" s="32">
        <f t="shared" si="78"/>
        <v>0</v>
      </c>
      <c r="X163" s="32">
        <f t="shared" si="79"/>
        <v>0</v>
      </c>
      <c r="Y163" s="32">
        <f t="shared" si="80"/>
        <v>0</v>
      </c>
      <c r="Z163" s="32">
        <f t="shared" si="81"/>
        <v>-358</v>
      </c>
      <c r="AA163" s="32">
        <f t="shared" si="82"/>
        <v>-191</v>
      </c>
      <c r="AB163" s="32">
        <f t="shared" si="83"/>
        <v>-35</v>
      </c>
      <c r="AC163" s="32">
        <f t="shared" si="84"/>
        <v>0</v>
      </c>
      <c r="AD163" s="32">
        <f t="shared" si="85"/>
        <v>0</v>
      </c>
      <c r="AE163" s="32">
        <f t="shared" si="86"/>
        <v>0</v>
      </c>
      <c r="AF163" s="32">
        <f t="shared" si="87"/>
        <v>0</v>
      </c>
      <c r="AG163" s="32">
        <f t="shared" si="88"/>
        <v>0</v>
      </c>
      <c r="AH163" s="32">
        <f t="shared" si="89"/>
        <v>-584</v>
      </c>
      <c r="AI163" s="12" t="s">
        <v>55</v>
      </c>
    </row>
    <row r="164" spans="1:35">
      <c r="A164" s="182" t="s">
        <v>3194</v>
      </c>
      <c r="B164" s="179" t="s">
        <v>3195</v>
      </c>
      <c r="C164" s="180">
        <v>0</v>
      </c>
      <c r="D164" s="180">
        <v>0</v>
      </c>
      <c r="E164" s="180">
        <v>0</v>
      </c>
      <c r="F164" s="180">
        <v>0</v>
      </c>
      <c r="G164" s="180">
        <v>0</v>
      </c>
      <c r="H164" s="180">
        <v>0</v>
      </c>
      <c r="I164" s="180">
        <v>0</v>
      </c>
      <c r="J164" s="180">
        <v>0</v>
      </c>
      <c r="K164" s="180">
        <v>0</v>
      </c>
      <c r="L164" s="180">
        <v>0</v>
      </c>
      <c r="M164" s="180">
        <v>0</v>
      </c>
      <c r="N164" s="180">
        <v>0</v>
      </c>
      <c r="O164" s="180">
        <v>0</v>
      </c>
      <c r="Q164" s="31">
        <v>5</v>
      </c>
      <c r="U164" s="32" t="e">
        <f xml:space="preserve"> IF(5 = Q164,#REF! * -1,#REF!)</f>
        <v>#REF!</v>
      </c>
      <c r="V164" s="32">
        <f t="shared" si="77"/>
        <v>0</v>
      </c>
      <c r="W164" s="32">
        <f t="shared" si="78"/>
        <v>0</v>
      </c>
      <c r="X164" s="32">
        <f t="shared" si="79"/>
        <v>0</v>
      </c>
      <c r="Y164" s="32">
        <f t="shared" si="80"/>
        <v>0</v>
      </c>
      <c r="Z164" s="32">
        <f t="shared" si="81"/>
        <v>0</v>
      </c>
      <c r="AA164" s="32">
        <f t="shared" si="82"/>
        <v>0</v>
      </c>
      <c r="AB164" s="32">
        <f t="shared" si="83"/>
        <v>0</v>
      </c>
      <c r="AC164" s="32">
        <f t="shared" si="84"/>
        <v>0</v>
      </c>
      <c r="AD164" s="32">
        <f t="shared" si="85"/>
        <v>0</v>
      </c>
      <c r="AE164" s="32">
        <f t="shared" si="86"/>
        <v>0</v>
      </c>
      <c r="AF164" s="32">
        <f t="shared" si="87"/>
        <v>0</v>
      </c>
      <c r="AG164" s="32">
        <f t="shared" si="88"/>
        <v>0</v>
      </c>
      <c r="AH164" s="32">
        <f t="shared" si="89"/>
        <v>0</v>
      </c>
      <c r="AI164" s="12" t="s">
        <v>55</v>
      </c>
    </row>
    <row r="165" spans="1:35">
      <c r="A165" s="182" t="s">
        <v>3196</v>
      </c>
      <c r="B165" s="179" t="s">
        <v>58</v>
      </c>
      <c r="C165" s="180">
        <v>0</v>
      </c>
      <c r="D165" s="180">
        <v>0</v>
      </c>
      <c r="E165" s="180">
        <v>0</v>
      </c>
      <c r="F165" s="180">
        <v>0</v>
      </c>
      <c r="G165" s="180">
        <v>0</v>
      </c>
      <c r="H165" s="180">
        <v>0</v>
      </c>
      <c r="I165" s="180">
        <v>0</v>
      </c>
      <c r="J165" s="180">
        <v>0</v>
      </c>
      <c r="K165" s="180">
        <v>0</v>
      </c>
      <c r="L165" s="180">
        <v>0</v>
      </c>
      <c r="M165" s="180">
        <v>0</v>
      </c>
      <c r="N165" s="180">
        <v>0</v>
      </c>
      <c r="O165" s="180">
        <v>0</v>
      </c>
      <c r="Q165" s="31">
        <v>5</v>
      </c>
      <c r="U165" s="32" t="e">
        <f xml:space="preserve"> IF(5 = Q165,#REF! * -1,#REF!)</f>
        <v>#REF!</v>
      </c>
      <c r="V165" s="32">
        <f t="shared" si="77"/>
        <v>0</v>
      </c>
      <c r="W165" s="32">
        <f t="shared" si="78"/>
        <v>0</v>
      </c>
      <c r="X165" s="32">
        <f t="shared" si="79"/>
        <v>0</v>
      </c>
      <c r="Y165" s="32">
        <f t="shared" si="80"/>
        <v>0</v>
      </c>
      <c r="Z165" s="32">
        <f t="shared" si="81"/>
        <v>0</v>
      </c>
      <c r="AA165" s="32">
        <f t="shared" si="82"/>
        <v>0</v>
      </c>
      <c r="AB165" s="32">
        <f t="shared" si="83"/>
        <v>0</v>
      </c>
      <c r="AC165" s="32">
        <f t="shared" si="84"/>
        <v>0</v>
      </c>
      <c r="AD165" s="32">
        <f t="shared" si="85"/>
        <v>0</v>
      </c>
      <c r="AE165" s="32">
        <f t="shared" si="86"/>
        <v>0</v>
      </c>
      <c r="AF165" s="32">
        <f t="shared" si="87"/>
        <v>0</v>
      </c>
      <c r="AG165" s="32">
        <f t="shared" si="88"/>
        <v>0</v>
      </c>
      <c r="AH165" s="32">
        <f t="shared" si="89"/>
        <v>0</v>
      </c>
      <c r="AI165" s="12" t="s">
        <v>55</v>
      </c>
    </row>
    <row r="166" spans="1:35">
      <c r="A166" s="182" t="s">
        <v>2526</v>
      </c>
      <c r="B166" s="179" t="s">
        <v>3197</v>
      </c>
      <c r="C166" s="180">
        <v>0</v>
      </c>
      <c r="D166" s="180">
        <v>0</v>
      </c>
      <c r="E166" s="180">
        <v>0</v>
      </c>
      <c r="F166" s="180">
        <v>0</v>
      </c>
      <c r="G166" s="180">
        <v>600</v>
      </c>
      <c r="H166" s="180">
        <v>47</v>
      </c>
      <c r="I166" s="180">
        <v>94</v>
      </c>
      <c r="J166" s="180">
        <v>0</v>
      </c>
      <c r="K166" s="180">
        <v>0</v>
      </c>
      <c r="L166" s="180">
        <v>0</v>
      </c>
      <c r="M166" s="180">
        <v>0</v>
      </c>
      <c r="N166" s="180">
        <v>0</v>
      </c>
      <c r="O166" s="180">
        <v>741</v>
      </c>
      <c r="Q166" s="31">
        <v>5</v>
      </c>
      <c r="U166" s="32" t="e">
        <f xml:space="preserve"> IF(5 = Q166,#REF! * -1,#REF!)</f>
        <v>#REF!</v>
      </c>
      <c r="V166" s="32">
        <f t="shared" si="77"/>
        <v>0</v>
      </c>
      <c r="W166" s="32">
        <f t="shared" si="78"/>
        <v>0</v>
      </c>
      <c r="X166" s="32">
        <f t="shared" si="79"/>
        <v>0</v>
      </c>
      <c r="Y166" s="32">
        <f t="shared" si="80"/>
        <v>0</v>
      </c>
      <c r="Z166" s="32">
        <f t="shared" si="81"/>
        <v>-600</v>
      </c>
      <c r="AA166" s="32">
        <f t="shared" si="82"/>
        <v>-47</v>
      </c>
      <c r="AB166" s="32">
        <f t="shared" si="83"/>
        <v>-94</v>
      </c>
      <c r="AC166" s="32">
        <f t="shared" si="84"/>
        <v>0</v>
      </c>
      <c r="AD166" s="32">
        <f t="shared" si="85"/>
        <v>0</v>
      </c>
      <c r="AE166" s="32">
        <f t="shared" si="86"/>
        <v>0</v>
      </c>
      <c r="AF166" s="32">
        <f t="shared" si="87"/>
        <v>0</v>
      </c>
      <c r="AG166" s="32">
        <f t="shared" si="88"/>
        <v>0</v>
      </c>
      <c r="AH166" s="32">
        <f t="shared" si="89"/>
        <v>-741</v>
      </c>
      <c r="AI166" s="12" t="s">
        <v>55</v>
      </c>
    </row>
    <row r="167" spans="1:35">
      <c r="A167" s="182" t="s">
        <v>2528</v>
      </c>
      <c r="B167" s="179" t="s">
        <v>3198</v>
      </c>
      <c r="C167" s="180">
        <v>0</v>
      </c>
      <c r="D167" s="180">
        <v>0</v>
      </c>
      <c r="E167" s="180">
        <v>0</v>
      </c>
      <c r="F167" s="180">
        <v>0</v>
      </c>
      <c r="G167" s="180">
        <v>0</v>
      </c>
      <c r="H167" s="180">
        <v>16</v>
      </c>
      <c r="I167" s="180">
        <v>15</v>
      </c>
      <c r="J167" s="180">
        <v>0</v>
      </c>
      <c r="K167" s="180">
        <v>0</v>
      </c>
      <c r="L167" s="180">
        <v>0</v>
      </c>
      <c r="M167" s="180">
        <v>0</v>
      </c>
      <c r="N167" s="180">
        <v>0</v>
      </c>
      <c r="O167" s="180">
        <v>31</v>
      </c>
      <c r="Q167" s="31">
        <v>5</v>
      </c>
      <c r="U167" s="32" t="e">
        <f xml:space="preserve"> IF(5 = Q167,#REF! * -1,#REF!)</f>
        <v>#REF!</v>
      </c>
      <c r="V167" s="32">
        <f t="shared" si="77"/>
        <v>0</v>
      </c>
      <c r="W167" s="32">
        <f t="shared" si="78"/>
        <v>0</v>
      </c>
      <c r="X167" s="32">
        <f t="shared" si="79"/>
        <v>0</v>
      </c>
      <c r="Y167" s="32">
        <f t="shared" si="80"/>
        <v>0</v>
      </c>
      <c r="Z167" s="32">
        <f t="shared" si="81"/>
        <v>0</v>
      </c>
      <c r="AA167" s="32">
        <f t="shared" si="82"/>
        <v>-16</v>
      </c>
      <c r="AB167" s="32">
        <f t="shared" si="83"/>
        <v>-15</v>
      </c>
      <c r="AC167" s="32">
        <f t="shared" si="84"/>
        <v>0</v>
      </c>
      <c r="AD167" s="32">
        <f t="shared" si="85"/>
        <v>0</v>
      </c>
      <c r="AE167" s="32">
        <f t="shared" si="86"/>
        <v>0</v>
      </c>
      <c r="AF167" s="32">
        <f t="shared" si="87"/>
        <v>0</v>
      </c>
      <c r="AG167" s="32">
        <f t="shared" si="88"/>
        <v>0</v>
      </c>
      <c r="AH167" s="32">
        <f t="shared" si="89"/>
        <v>-31</v>
      </c>
      <c r="AI167" s="12" t="s">
        <v>55</v>
      </c>
    </row>
    <row r="168" spans="1:35">
      <c r="A168" s="182" t="s">
        <v>2529</v>
      </c>
      <c r="B168" s="179" t="s">
        <v>3199</v>
      </c>
      <c r="C168" s="180">
        <v>0</v>
      </c>
      <c r="D168" s="180">
        <v>0</v>
      </c>
      <c r="E168" s="180">
        <v>0</v>
      </c>
      <c r="F168" s="180">
        <v>0</v>
      </c>
      <c r="G168" s="180">
        <v>715</v>
      </c>
      <c r="H168" s="180">
        <v>270</v>
      </c>
      <c r="I168" s="180">
        <v>853</v>
      </c>
      <c r="J168" s="180">
        <v>0</v>
      </c>
      <c r="K168" s="180">
        <v>0</v>
      </c>
      <c r="L168" s="180">
        <v>0</v>
      </c>
      <c r="M168" s="180">
        <v>0</v>
      </c>
      <c r="N168" s="180">
        <v>0</v>
      </c>
      <c r="O168" s="180">
        <v>1838</v>
      </c>
      <c r="Q168" s="31">
        <v>5</v>
      </c>
      <c r="U168" s="32" t="e">
        <f xml:space="preserve"> IF(5 = Q168,#REF! * -1,#REF!)</f>
        <v>#REF!</v>
      </c>
      <c r="V168" s="32">
        <f t="shared" si="77"/>
        <v>0</v>
      </c>
      <c r="W168" s="32">
        <f t="shared" si="78"/>
        <v>0</v>
      </c>
      <c r="X168" s="32">
        <f t="shared" si="79"/>
        <v>0</v>
      </c>
      <c r="Y168" s="32">
        <f t="shared" si="80"/>
        <v>0</v>
      </c>
      <c r="Z168" s="32">
        <f t="shared" si="81"/>
        <v>-715</v>
      </c>
      <c r="AA168" s="32">
        <f t="shared" si="82"/>
        <v>-270</v>
      </c>
      <c r="AB168" s="32">
        <f t="shared" si="83"/>
        <v>-853</v>
      </c>
      <c r="AC168" s="32">
        <f t="shared" si="84"/>
        <v>0</v>
      </c>
      <c r="AD168" s="32">
        <f t="shared" si="85"/>
        <v>0</v>
      </c>
      <c r="AE168" s="32">
        <f t="shared" si="86"/>
        <v>0</v>
      </c>
      <c r="AF168" s="32">
        <f t="shared" si="87"/>
        <v>0</v>
      </c>
      <c r="AG168" s="32">
        <f t="shared" si="88"/>
        <v>0</v>
      </c>
      <c r="AH168" s="32">
        <f t="shared" si="89"/>
        <v>-1838</v>
      </c>
      <c r="AI168" s="12" t="s">
        <v>55</v>
      </c>
    </row>
    <row r="169" spans="1:35">
      <c r="A169" s="182" t="s">
        <v>3200</v>
      </c>
      <c r="B169" s="179" t="s">
        <v>3201</v>
      </c>
      <c r="C169" s="180">
        <v>0</v>
      </c>
      <c r="D169" s="180">
        <v>0</v>
      </c>
      <c r="E169" s="180">
        <v>0</v>
      </c>
      <c r="F169" s="180">
        <v>0</v>
      </c>
      <c r="G169" s="180">
        <v>0</v>
      </c>
      <c r="H169" s="180">
        <v>0</v>
      </c>
      <c r="I169" s="180">
        <v>361</v>
      </c>
      <c r="J169" s="180">
        <v>0</v>
      </c>
      <c r="K169" s="180">
        <v>0</v>
      </c>
      <c r="L169" s="180">
        <v>1200</v>
      </c>
      <c r="M169" s="180">
        <v>0</v>
      </c>
      <c r="N169" s="180">
        <v>1400</v>
      </c>
      <c r="O169" s="180">
        <v>2961</v>
      </c>
      <c r="Q169" s="31">
        <v>5</v>
      </c>
      <c r="U169" s="32" t="e">
        <f xml:space="preserve"> IF(5 = Q169,#REF! * -1,#REF!)</f>
        <v>#REF!</v>
      </c>
      <c r="V169" s="32">
        <f t="shared" si="77"/>
        <v>0</v>
      </c>
      <c r="W169" s="32">
        <f t="shared" si="78"/>
        <v>0</v>
      </c>
      <c r="X169" s="32">
        <f t="shared" si="79"/>
        <v>0</v>
      </c>
      <c r="Y169" s="32">
        <f t="shared" si="80"/>
        <v>0</v>
      </c>
      <c r="Z169" s="32">
        <f t="shared" si="81"/>
        <v>0</v>
      </c>
      <c r="AA169" s="32">
        <f t="shared" si="82"/>
        <v>0</v>
      </c>
      <c r="AB169" s="32">
        <f t="shared" si="83"/>
        <v>-361</v>
      </c>
      <c r="AC169" s="32">
        <f t="shared" si="84"/>
        <v>0</v>
      </c>
      <c r="AD169" s="32">
        <f t="shared" si="85"/>
        <v>0</v>
      </c>
      <c r="AE169" s="32">
        <f t="shared" si="86"/>
        <v>-1200</v>
      </c>
      <c r="AF169" s="32">
        <f t="shared" si="87"/>
        <v>0</v>
      </c>
      <c r="AG169" s="32">
        <f t="shared" si="88"/>
        <v>-1400</v>
      </c>
      <c r="AH169" s="32">
        <f t="shared" si="89"/>
        <v>-2961</v>
      </c>
      <c r="AI169" s="12" t="s">
        <v>55</v>
      </c>
    </row>
    <row r="170" spans="1:35">
      <c r="B170" s="181" t="s">
        <v>3202</v>
      </c>
      <c r="C170" s="176">
        <v>0</v>
      </c>
      <c r="D170" s="176">
        <v>0</v>
      </c>
      <c r="E170" s="176">
        <v>0</v>
      </c>
      <c r="F170" s="176">
        <v>0</v>
      </c>
      <c r="G170" s="176">
        <v>1810</v>
      </c>
      <c r="H170" s="176">
        <v>751</v>
      </c>
      <c r="I170" s="176">
        <v>1634</v>
      </c>
      <c r="J170" s="176">
        <v>0</v>
      </c>
      <c r="K170" s="176">
        <v>0</v>
      </c>
      <c r="L170" s="176">
        <v>1200</v>
      </c>
      <c r="M170" s="176">
        <v>0</v>
      </c>
      <c r="N170" s="176">
        <v>1400</v>
      </c>
      <c r="O170" s="176">
        <v>6795</v>
      </c>
      <c r="Q170" s="31">
        <v>5</v>
      </c>
      <c r="U170" s="32" t="e">
        <f xml:space="preserve"> IF(5 = Q170,#REF! * -1,#REF!)</f>
        <v>#REF!</v>
      </c>
      <c r="V170" s="32">
        <f t="shared" si="77"/>
        <v>0</v>
      </c>
      <c r="W170" s="32">
        <f t="shared" si="78"/>
        <v>0</v>
      </c>
      <c r="X170" s="32">
        <f t="shared" si="79"/>
        <v>0</v>
      </c>
      <c r="Y170" s="32">
        <f t="shared" si="80"/>
        <v>0</v>
      </c>
      <c r="Z170" s="32">
        <f t="shared" si="81"/>
        <v>-1810</v>
      </c>
      <c r="AA170" s="32">
        <f t="shared" si="82"/>
        <v>-751</v>
      </c>
      <c r="AB170" s="32">
        <f t="shared" si="83"/>
        <v>-1634</v>
      </c>
      <c r="AC170" s="32">
        <f t="shared" si="84"/>
        <v>0</v>
      </c>
      <c r="AD170" s="32">
        <f t="shared" si="85"/>
        <v>0</v>
      </c>
      <c r="AE170" s="32">
        <f t="shared" si="86"/>
        <v>-1200</v>
      </c>
      <c r="AF170" s="32">
        <f t="shared" si="87"/>
        <v>0</v>
      </c>
      <c r="AG170" s="32">
        <f t="shared" si="88"/>
        <v>-1400</v>
      </c>
      <c r="AH170" s="32">
        <f t="shared" si="89"/>
        <v>-6795</v>
      </c>
    </row>
    <row r="171" spans="1:35">
      <c r="Q171" s="31">
        <v>5</v>
      </c>
      <c r="U171" s="32" t="e">
        <f xml:space="preserve"> IF(5 = Q171,#REF! * -1,#REF!)</f>
        <v>#REF!</v>
      </c>
      <c r="V171" s="32">
        <f t="shared" si="77"/>
        <v>0</v>
      </c>
      <c r="W171" s="32">
        <f t="shared" si="78"/>
        <v>0</v>
      </c>
      <c r="X171" s="32">
        <f t="shared" si="79"/>
        <v>0</v>
      </c>
      <c r="Y171" s="32">
        <f t="shared" si="80"/>
        <v>0</v>
      </c>
      <c r="Z171" s="32">
        <f t="shared" si="81"/>
        <v>0</v>
      </c>
      <c r="AA171" s="32">
        <f t="shared" si="82"/>
        <v>0</v>
      </c>
      <c r="AB171" s="32">
        <f t="shared" si="83"/>
        <v>0</v>
      </c>
      <c r="AC171" s="32">
        <f t="shared" si="84"/>
        <v>0</v>
      </c>
      <c r="AD171" s="32">
        <f t="shared" si="85"/>
        <v>0</v>
      </c>
      <c r="AE171" s="32">
        <f t="shared" si="86"/>
        <v>0</v>
      </c>
      <c r="AF171" s="32">
        <f t="shared" si="87"/>
        <v>0</v>
      </c>
      <c r="AG171" s="32">
        <f t="shared" si="88"/>
        <v>0</v>
      </c>
      <c r="AH171" s="32">
        <f t="shared" si="89"/>
        <v>0</v>
      </c>
    </row>
    <row r="172" spans="1:35">
      <c r="A172" s="158" t="s">
        <v>3203</v>
      </c>
      <c r="Q172" s="31">
        <v>5</v>
      </c>
      <c r="U172" s="32" t="e">
        <f xml:space="preserve"> IF(5 = Q172,#REF! * -1,#REF!)</f>
        <v>#REF!</v>
      </c>
      <c r="V172" s="32">
        <f t="shared" si="77"/>
        <v>0</v>
      </c>
      <c r="W172" s="32">
        <f t="shared" si="78"/>
        <v>0</v>
      </c>
      <c r="X172" s="32">
        <f t="shared" si="79"/>
        <v>0</v>
      </c>
      <c r="Y172" s="32">
        <f t="shared" si="80"/>
        <v>0</v>
      </c>
      <c r="Z172" s="32">
        <f t="shared" si="81"/>
        <v>0</v>
      </c>
      <c r="AA172" s="32">
        <f t="shared" si="82"/>
        <v>0</v>
      </c>
      <c r="AB172" s="32">
        <f t="shared" si="83"/>
        <v>0</v>
      </c>
      <c r="AC172" s="32">
        <f t="shared" si="84"/>
        <v>0</v>
      </c>
      <c r="AD172" s="32">
        <f t="shared" si="85"/>
        <v>0</v>
      </c>
      <c r="AE172" s="32">
        <f t="shared" si="86"/>
        <v>0</v>
      </c>
      <c r="AF172" s="32">
        <f t="shared" si="87"/>
        <v>0</v>
      </c>
      <c r="AG172" s="32">
        <f t="shared" si="88"/>
        <v>0</v>
      </c>
      <c r="AH172" s="32">
        <f t="shared" si="89"/>
        <v>0</v>
      </c>
    </row>
    <row r="173" spans="1:35">
      <c r="A173" s="182" t="s">
        <v>3204</v>
      </c>
      <c r="B173" s="179" t="s">
        <v>3205</v>
      </c>
      <c r="C173" s="180">
        <v>0</v>
      </c>
      <c r="D173" s="180">
        <v>0</v>
      </c>
      <c r="E173" s="180">
        <v>0</v>
      </c>
      <c r="F173" s="180">
        <v>0</v>
      </c>
      <c r="G173" s="180">
        <v>0</v>
      </c>
      <c r="H173" s="180">
        <v>0</v>
      </c>
      <c r="I173" s="180">
        <v>0</v>
      </c>
      <c r="J173" s="180">
        <v>0</v>
      </c>
      <c r="K173" s="180">
        <v>0</v>
      </c>
      <c r="L173" s="180">
        <v>0</v>
      </c>
      <c r="M173" s="180">
        <v>0</v>
      </c>
      <c r="N173" s="180">
        <v>0</v>
      </c>
      <c r="O173" s="180">
        <v>0</v>
      </c>
      <c r="Q173" s="31">
        <v>5</v>
      </c>
      <c r="U173" s="32" t="e">
        <f xml:space="preserve"> IF(5 = Q173,#REF! * -1,#REF!)</f>
        <v>#REF!</v>
      </c>
      <c r="V173" s="32">
        <f t="shared" si="77"/>
        <v>0</v>
      </c>
      <c r="W173" s="32">
        <f t="shared" si="78"/>
        <v>0</v>
      </c>
      <c r="X173" s="32">
        <f t="shared" si="79"/>
        <v>0</v>
      </c>
      <c r="Y173" s="32">
        <f t="shared" si="80"/>
        <v>0</v>
      </c>
      <c r="Z173" s="32">
        <f t="shared" si="81"/>
        <v>0</v>
      </c>
      <c r="AA173" s="32">
        <f t="shared" si="82"/>
        <v>0</v>
      </c>
      <c r="AB173" s="32">
        <f t="shared" si="83"/>
        <v>0</v>
      </c>
      <c r="AC173" s="32">
        <f t="shared" si="84"/>
        <v>0</v>
      </c>
      <c r="AD173" s="32">
        <f t="shared" si="85"/>
        <v>0</v>
      </c>
      <c r="AE173" s="32">
        <f t="shared" si="86"/>
        <v>0</v>
      </c>
      <c r="AF173" s="32">
        <f t="shared" si="87"/>
        <v>0</v>
      </c>
      <c r="AG173" s="32">
        <f t="shared" si="88"/>
        <v>0</v>
      </c>
      <c r="AH173" s="32">
        <f t="shared" si="89"/>
        <v>0</v>
      </c>
      <c r="AI173" s="12" t="s">
        <v>43</v>
      </c>
    </row>
    <row r="174" spans="1:35">
      <c r="A174" s="182" t="s">
        <v>3206</v>
      </c>
      <c r="B174" s="179" t="s">
        <v>3207</v>
      </c>
      <c r="C174" s="180">
        <v>0</v>
      </c>
      <c r="D174" s="180">
        <v>0</v>
      </c>
      <c r="E174" s="180">
        <v>0</v>
      </c>
      <c r="F174" s="180">
        <v>0</v>
      </c>
      <c r="G174" s="180">
        <v>0</v>
      </c>
      <c r="H174" s="180">
        <v>0</v>
      </c>
      <c r="I174" s="180">
        <v>0</v>
      </c>
      <c r="J174" s="180">
        <v>0</v>
      </c>
      <c r="K174" s="180">
        <v>0</v>
      </c>
      <c r="L174" s="180">
        <v>0</v>
      </c>
      <c r="M174" s="180">
        <v>0</v>
      </c>
      <c r="N174" s="180">
        <v>0</v>
      </c>
      <c r="O174" s="180">
        <v>0</v>
      </c>
      <c r="Q174" s="31">
        <v>5</v>
      </c>
      <c r="U174" s="32" t="e">
        <f xml:space="preserve"> IF(5 = Q174,#REF! * -1,#REF!)</f>
        <v>#REF!</v>
      </c>
      <c r="V174" s="32">
        <f t="shared" si="77"/>
        <v>0</v>
      </c>
      <c r="W174" s="32">
        <f t="shared" si="78"/>
        <v>0</v>
      </c>
      <c r="X174" s="32">
        <f t="shared" si="79"/>
        <v>0</v>
      </c>
      <c r="Y174" s="32">
        <f t="shared" si="80"/>
        <v>0</v>
      </c>
      <c r="Z174" s="32">
        <f t="shared" si="81"/>
        <v>0</v>
      </c>
      <c r="AA174" s="32">
        <f t="shared" si="82"/>
        <v>0</v>
      </c>
      <c r="AB174" s="32">
        <f t="shared" si="83"/>
        <v>0</v>
      </c>
      <c r="AC174" s="32">
        <f t="shared" si="84"/>
        <v>0</v>
      </c>
      <c r="AD174" s="32">
        <f t="shared" si="85"/>
        <v>0</v>
      </c>
      <c r="AE174" s="32">
        <f t="shared" si="86"/>
        <v>0</v>
      </c>
      <c r="AF174" s="32">
        <f t="shared" si="87"/>
        <v>0</v>
      </c>
      <c r="AG174" s="32">
        <f t="shared" si="88"/>
        <v>0</v>
      </c>
      <c r="AH174" s="32">
        <f t="shared" si="89"/>
        <v>0</v>
      </c>
      <c r="AI174" s="12" t="s">
        <v>43</v>
      </c>
    </row>
    <row r="175" spans="1:35">
      <c r="A175" s="182" t="s">
        <v>3208</v>
      </c>
      <c r="B175" s="179" t="s">
        <v>3209</v>
      </c>
      <c r="C175" s="180">
        <v>0</v>
      </c>
      <c r="D175" s="180">
        <v>0</v>
      </c>
      <c r="E175" s="180">
        <v>0</v>
      </c>
      <c r="F175" s="180">
        <v>0</v>
      </c>
      <c r="G175" s="180">
        <v>0</v>
      </c>
      <c r="H175" s="180">
        <v>0</v>
      </c>
      <c r="I175" s="180">
        <v>0</v>
      </c>
      <c r="J175" s="180">
        <v>0</v>
      </c>
      <c r="K175" s="180">
        <v>0</v>
      </c>
      <c r="L175" s="180">
        <v>0</v>
      </c>
      <c r="M175" s="180">
        <v>0</v>
      </c>
      <c r="N175" s="180">
        <v>0</v>
      </c>
      <c r="O175" s="180">
        <v>0</v>
      </c>
      <c r="Q175" s="31">
        <v>5</v>
      </c>
      <c r="U175" s="32" t="e">
        <f xml:space="preserve"> IF(5 = Q175,#REF! * -1,#REF!)</f>
        <v>#REF!</v>
      </c>
      <c r="V175" s="32">
        <f t="shared" si="77"/>
        <v>0</v>
      </c>
      <c r="W175" s="32">
        <f t="shared" si="78"/>
        <v>0</v>
      </c>
      <c r="X175" s="32">
        <f t="shared" si="79"/>
        <v>0</v>
      </c>
      <c r="Y175" s="32">
        <f t="shared" si="80"/>
        <v>0</v>
      </c>
      <c r="Z175" s="32">
        <f t="shared" si="81"/>
        <v>0</v>
      </c>
      <c r="AA175" s="32">
        <f t="shared" si="82"/>
        <v>0</v>
      </c>
      <c r="AB175" s="32">
        <f t="shared" si="83"/>
        <v>0</v>
      </c>
      <c r="AC175" s="32">
        <f t="shared" si="84"/>
        <v>0</v>
      </c>
      <c r="AD175" s="32">
        <f t="shared" si="85"/>
        <v>0</v>
      </c>
      <c r="AE175" s="32">
        <f t="shared" si="86"/>
        <v>0</v>
      </c>
      <c r="AF175" s="32">
        <f t="shared" si="87"/>
        <v>0</v>
      </c>
      <c r="AG175" s="32">
        <f t="shared" si="88"/>
        <v>0</v>
      </c>
      <c r="AH175" s="32">
        <f t="shared" si="89"/>
        <v>0</v>
      </c>
      <c r="AI175" s="12" t="s">
        <v>43</v>
      </c>
    </row>
    <row r="176" spans="1:35">
      <c r="B176" s="181" t="s">
        <v>3210</v>
      </c>
      <c r="C176" s="176">
        <v>0</v>
      </c>
      <c r="D176" s="176">
        <v>0</v>
      </c>
      <c r="E176" s="176">
        <v>0</v>
      </c>
      <c r="F176" s="176">
        <v>0</v>
      </c>
      <c r="G176" s="176">
        <v>0</v>
      </c>
      <c r="H176" s="176">
        <v>0</v>
      </c>
      <c r="I176" s="176">
        <v>0</v>
      </c>
      <c r="J176" s="176">
        <v>0</v>
      </c>
      <c r="K176" s="176">
        <v>0</v>
      </c>
      <c r="L176" s="176">
        <v>0</v>
      </c>
      <c r="M176" s="176">
        <v>0</v>
      </c>
      <c r="N176" s="176">
        <v>0</v>
      </c>
      <c r="O176" s="176">
        <v>0</v>
      </c>
      <c r="Q176" s="31">
        <v>5</v>
      </c>
      <c r="U176" s="32" t="e">
        <f xml:space="preserve"> IF(5 = Q176,#REF! * -1,#REF!)</f>
        <v>#REF!</v>
      </c>
      <c r="V176" s="32">
        <f t="shared" si="77"/>
        <v>0</v>
      </c>
      <c r="W176" s="32">
        <f t="shared" si="78"/>
        <v>0</v>
      </c>
      <c r="X176" s="32">
        <f t="shared" si="79"/>
        <v>0</v>
      </c>
      <c r="Y176" s="32">
        <f t="shared" si="80"/>
        <v>0</v>
      </c>
      <c r="Z176" s="32">
        <f t="shared" si="81"/>
        <v>0</v>
      </c>
      <c r="AA176" s="32">
        <f t="shared" si="82"/>
        <v>0</v>
      </c>
      <c r="AB176" s="32">
        <f t="shared" si="83"/>
        <v>0</v>
      </c>
      <c r="AC176" s="32">
        <f t="shared" si="84"/>
        <v>0</v>
      </c>
      <c r="AD176" s="32">
        <f t="shared" si="85"/>
        <v>0</v>
      </c>
      <c r="AE176" s="32">
        <f t="shared" si="86"/>
        <v>0</v>
      </c>
      <c r="AF176" s="32">
        <f t="shared" si="87"/>
        <v>0</v>
      </c>
      <c r="AG176" s="32">
        <f t="shared" si="88"/>
        <v>0</v>
      </c>
      <c r="AH176" s="32">
        <f t="shared" si="89"/>
        <v>0</v>
      </c>
    </row>
    <row r="177" spans="1:35">
      <c r="Q177" s="31">
        <v>5</v>
      </c>
      <c r="U177" s="32" t="e">
        <f xml:space="preserve"> IF(5 = Q177,#REF! * -1,#REF!)</f>
        <v>#REF!</v>
      </c>
      <c r="V177" s="32">
        <f t="shared" si="77"/>
        <v>0</v>
      </c>
      <c r="W177" s="32">
        <f t="shared" si="78"/>
        <v>0</v>
      </c>
      <c r="X177" s="32">
        <f t="shared" si="79"/>
        <v>0</v>
      </c>
      <c r="Y177" s="32">
        <f t="shared" si="80"/>
        <v>0</v>
      </c>
      <c r="Z177" s="32">
        <f t="shared" si="81"/>
        <v>0</v>
      </c>
      <c r="AA177" s="32">
        <f t="shared" si="82"/>
        <v>0</v>
      </c>
      <c r="AB177" s="32">
        <f t="shared" si="83"/>
        <v>0</v>
      </c>
      <c r="AC177" s="32">
        <f t="shared" si="84"/>
        <v>0</v>
      </c>
      <c r="AD177" s="32">
        <f t="shared" si="85"/>
        <v>0</v>
      </c>
      <c r="AE177" s="32">
        <f t="shared" si="86"/>
        <v>0</v>
      </c>
      <c r="AF177" s="32">
        <f t="shared" si="87"/>
        <v>0</v>
      </c>
      <c r="AG177" s="32">
        <f t="shared" si="88"/>
        <v>0</v>
      </c>
      <c r="AH177" s="32">
        <f t="shared" si="89"/>
        <v>0</v>
      </c>
    </row>
    <row r="178" spans="1:35">
      <c r="A178" s="158" t="s">
        <v>3211</v>
      </c>
      <c r="Q178" s="31">
        <v>5</v>
      </c>
      <c r="U178" s="32" t="e">
        <f xml:space="preserve"> IF(5 = Q178,#REF! * -1,#REF!)</f>
        <v>#REF!</v>
      </c>
      <c r="V178" s="32">
        <f t="shared" si="77"/>
        <v>0</v>
      </c>
      <c r="W178" s="32">
        <f t="shared" si="78"/>
        <v>0</v>
      </c>
      <c r="X178" s="32">
        <f t="shared" si="79"/>
        <v>0</v>
      </c>
      <c r="Y178" s="32">
        <f t="shared" si="80"/>
        <v>0</v>
      </c>
      <c r="Z178" s="32">
        <f t="shared" si="81"/>
        <v>0</v>
      </c>
      <c r="AA178" s="32">
        <f t="shared" si="82"/>
        <v>0</v>
      </c>
      <c r="AB178" s="32">
        <f t="shared" si="83"/>
        <v>0</v>
      </c>
      <c r="AC178" s="32">
        <f t="shared" si="84"/>
        <v>0</v>
      </c>
      <c r="AD178" s="32">
        <f t="shared" si="85"/>
        <v>0</v>
      </c>
      <c r="AE178" s="32">
        <f t="shared" si="86"/>
        <v>0</v>
      </c>
      <c r="AF178" s="32">
        <f t="shared" si="87"/>
        <v>0</v>
      </c>
      <c r="AG178" s="32">
        <f t="shared" si="88"/>
        <v>0</v>
      </c>
      <c r="AH178" s="32">
        <f t="shared" si="89"/>
        <v>0</v>
      </c>
    </row>
    <row r="179" spans="1:35">
      <c r="A179" s="182" t="s">
        <v>2500</v>
      </c>
      <c r="B179" s="179" t="s">
        <v>50</v>
      </c>
      <c r="C179" s="180">
        <v>0</v>
      </c>
      <c r="D179" s="180">
        <v>0</v>
      </c>
      <c r="E179" s="180">
        <v>423.29</v>
      </c>
      <c r="F179" s="180">
        <v>415.59</v>
      </c>
      <c r="G179" s="180">
        <v>369.19</v>
      </c>
      <c r="H179" s="180">
        <v>472.22</v>
      </c>
      <c r="I179" s="180">
        <v>426.63</v>
      </c>
      <c r="J179" s="180">
        <v>624.12</v>
      </c>
      <c r="K179" s="180">
        <v>519.26</v>
      </c>
      <c r="L179" s="180">
        <v>355.29</v>
      </c>
      <c r="M179" s="180">
        <v>371.7</v>
      </c>
      <c r="N179" s="180">
        <v>371.7</v>
      </c>
      <c r="O179" s="180">
        <v>4348.99</v>
      </c>
      <c r="Q179" s="31">
        <v>5</v>
      </c>
      <c r="U179" s="32" t="e">
        <f xml:space="preserve"> IF(5 = Q179,#REF! * -1,#REF!)</f>
        <v>#REF!</v>
      </c>
      <c r="V179" s="32">
        <f t="shared" si="77"/>
        <v>0</v>
      </c>
      <c r="W179" s="32">
        <f t="shared" si="78"/>
        <v>0</v>
      </c>
      <c r="X179" s="32">
        <f t="shared" si="79"/>
        <v>-423.29</v>
      </c>
      <c r="Y179" s="32">
        <f t="shared" si="80"/>
        <v>-415.59</v>
      </c>
      <c r="Z179" s="32">
        <f t="shared" si="81"/>
        <v>-369.19</v>
      </c>
      <c r="AA179" s="32">
        <f t="shared" si="82"/>
        <v>-472.22</v>
      </c>
      <c r="AB179" s="32">
        <f t="shared" si="83"/>
        <v>-426.63</v>
      </c>
      <c r="AC179" s="32">
        <f t="shared" si="84"/>
        <v>-624.12</v>
      </c>
      <c r="AD179" s="32">
        <f t="shared" si="85"/>
        <v>-519.26</v>
      </c>
      <c r="AE179" s="32">
        <f t="shared" si="86"/>
        <v>-355.29</v>
      </c>
      <c r="AF179" s="32">
        <f t="shared" si="87"/>
        <v>-371.7</v>
      </c>
      <c r="AG179" s="32">
        <f t="shared" si="88"/>
        <v>-371.7</v>
      </c>
      <c r="AH179" s="32">
        <f t="shared" si="89"/>
        <v>-4348.99</v>
      </c>
      <c r="AI179" s="12" t="s">
        <v>51</v>
      </c>
    </row>
    <row r="180" spans="1:35">
      <c r="A180" s="182" t="s">
        <v>2507</v>
      </c>
      <c r="B180" s="179" t="s">
        <v>3212</v>
      </c>
      <c r="C180" s="180">
        <v>0</v>
      </c>
      <c r="D180" s="180">
        <v>0</v>
      </c>
      <c r="E180" s="180">
        <v>0</v>
      </c>
      <c r="F180" s="180">
        <v>0</v>
      </c>
      <c r="G180" s="180">
        <v>0</v>
      </c>
      <c r="H180" s="180">
        <v>0</v>
      </c>
      <c r="I180" s="180">
        <v>0</v>
      </c>
      <c r="J180" s="180">
        <v>0</v>
      </c>
      <c r="K180" s="180">
        <v>0</v>
      </c>
      <c r="L180" s="180">
        <v>0</v>
      </c>
      <c r="M180" s="180">
        <v>0</v>
      </c>
      <c r="N180" s="180">
        <v>0</v>
      </c>
      <c r="O180" s="180">
        <v>0</v>
      </c>
      <c r="Q180" s="31">
        <v>5</v>
      </c>
      <c r="U180" s="32" t="e">
        <f xml:space="preserve"> IF(5 = Q180,#REF! * -1,#REF!)</f>
        <v>#REF!</v>
      </c>
      <c r="V180" s="32">
        <f t="shared" si="77"/>
        <v>0</v>
      </c>
      <c r="W180" s="32">
        <f t="shared" si="78"/>
        <v>0</v>
      </c>
      <c r="X180" s="32">
        <f t="shared" si="79"/>
        <v>0</v>
      </c>
      <c r="Y180" s="32">
        <f t="shared" si="80"/>
        <v>0</v>
      </c>
      <c r="Z180" s="32">
        <f t="shared" si="81"/>
        <v>0</v>
      </c>
      <c r="AA180" s="32">
        <f t="shared" si="82"/>
        <v>0</v>
      </c>
      <c r="AB180" s="32">
        <f t="shared" si="83"/>
        <v>0</v>
      </c>
      <c r="AC180" s="32">
        <f t="shared" si="84"/>
        <v>0</v>
      </c>
      <c r="AD180" s="32">
        <f t="shared" si="85"/>
        <v>0</v>
      </c>
      <c r="AE180" s="32">
        <f t="shared" si="86"/>
        <v>0</v>
      </c>
      <c r="AF180" s="32">
        <f t="shared" si="87"/>
        <v>0</v>
      </c>
      <c r="AG180" s="32">
        <f t="shared" si="88"/>
        <v>0</v>
      </c>
      <c r="AH180" s="32">
        <f t="shared" si="89"/>
        <v>0</v>
      </c>
      <c r="AI180" s="12" t="s">
        <v>43</v>
      </c>
    </row>
    <row r="181" spans="1:35">
      <c r="A181" s="182" t="s">
        <v>3213</v>
      </c>
      <c r="B181" s="179" t="s">
        <v>1313</v>
      </c>
      <c r="C181" s="180">
        <v>0</v>
      </c>
      <c r="D181" s="180">
        <v>0</v>
      </c>
      <c r="E181" s="180">
        <v>0</v>
      </c>
      <c r="F181" s="180">
        <v>0</v>
      </c>
      <c r="G181" s="180">
        <v>0</v>
      </c>
      <c r="H181" s="180">
        <v>0</v>
      </c>
      <c r="I181" s="180">
        <v>0</v>
      </c>
      <c r="J181" s="180">
        <v>0</v>
      </c>
      <c r="K181" s="180">
        <v>0</v>
      </c>
      <c r="L181" s="180">
        <v>0</v>
      </c>
      <c r="M181" s="180">
        <v>0</v>
      </c>
      <c r="N181" s="180">
        <v>0</v>
      </c>
      <c r="O181" s="180">
        <v>0</v>
      </c>
      <c r="Q181" s="31">
        <v>5</v>
      </c>
      <c r="U181" s="32" t="e">
        <f xml:space="preserve"> IF(5 = Q181,#REF! * -1,#REF!)</f>
        <v>#REF!</v>
      </c>
      <c r="V181" s="32">
        <f t="shared" si="77"/>
        <v>0</v>
      </c>
      <c r="W181" s="32">
        <f t="shared" si="78"/>
        <v>0</v>
      </c>
      <c r="X181" s="32">
        <f t="shared" si="79"/>
        <v>0</v>
      </c>
      <c r="Y181" s="32">
        <f t="shared" si="80"/>
        <v>0</v>
      </c>
      <c r="Z181" s="32">
        <f t="shared" si="81"/>
        <v>0</v>
      </c>
      <c r="AA181" s="32">
        <f t="shared" si="82"/>
        <v>0</v>
      </c>
      <c r="AB181" s="32">
        <f t="shared" si="83"/>
        <v>0</v>
      </c>
      <c r="AC181" s="32">
        <f t="shared" si="84"/>
        <v>0</v>
      </c>
      <c r="AD181" s="32">
        <f t="shared" si="85"/>
        <v>0</v>
      </c>
      <c r="AE181" s="32">
        <f t="shared" si="86"/>
        <v>0</v>
      </c>
      <c r="AF181" s="32">
        <f t="shared" si="87"/>
        <v>0</v>
      </c>
      <c r="AG181" s="32">
        <f t="shared" si="88"/>
        <v>0</v>
      </c>
      <c r="AH181" s="32">
        <f t="shared" si="89"/>
        <v>0</v>
      </c>
      <c r="AI181" s="12" t="s">
        <v>43</v>
      </c>
    </row>
    <row r="182" spans="1:35">
      <c r="A182" s="182" t="s">
        <v>3214</v>
      </c>
      <c r="B182" s="179" t="s">
        <v>3215</v>
      </c>
      <c r="C182" s="180">
        <v>0</v>
      </c>
      <c r="D182" s="180">
        <v>0</v>
      </c>
      <c r="E182" s="180">
        <v>0</v>
      </c>
      <c r="F182" s="180">
        <v>0</v>
      </c>
      <c r="G182" s="180">
        <v>0</v>
      </c>
      <c r="H182" s="180">
        <v>0</v>
      </c>
      <c r="I182" s="180">
        <v>0</v>
      </c>
      <c r="J182" s="180">
        <v>0</v>
      </c>
      <c r="K182" s="180">
        <v>0</v>
      </c>
      <c r="L182" s="180">
        <v>0</v>
      </c>
      <c r="M182" s="180">
        <v>0</v>
      </c>
      <c r="N182" s="180">
        <v>0</v>
      </c>
      <c r="O182" s="180">
        <v>0</v>
      </c>
      <c r="Q182" s="31">
        <v>5</v>
      </c>
      <c r="U182" s="32" t="e">
        <f xml:space="preserve"> IF(5 = Q182,#REF! * -1,#REF!)</f>
        <v>#REF!</v>
      </c>
      <c r="V182" s="32">
        <f t="shared" si="77"/>
        <v>0</v>
      </c>
      <c r="W182" s="32">
        <f t="shared" si="78"/>
        <v>0</v>
      </c>
      <c r="X182" s="32">
        <f t="shared" si="79"/>
        <v>0</v>
      </c>
      <c r="Y182" s="32">
        <f t="shared" si="80"/>
        <v>0</v>
      </c>
      <c r="Z182" s="32">
        <f t="shared" si="81"/>
        <v>0</v>
      </c>
      <c r="AA182" s="32">
        <f t="shared" si="82"/>
        <v>0</v>
      </c>
      <c r="AB182" s="32">
        <f t="shared" si="83"/>
        <v>0</v>
      </c>
      <c r="AC182" s="32">
        <f t="shared" si="84"/>
        <v>0</v>
      </c>
      <c r="AD182" s="32">
        <f t="shared" si="85"/>
        <v>0</v>
      </c>
      <c r="AE182" s="32">
        <f t="shared" si="86"/>
        <v>0</v>
      </c>
      <c r="AF182" s="32">
        <f t="shared" si="87"/>
        <v>0</v>
      </c>
      <c r="AG182" s="32">
        <f t="shared" si="88"/>
        <v>0</v>
      </c>
      <c r="AH182" s="32">
        <f t="shared" si="89"/>
        <v>0</v>
      </c>
      <c r="AI182" s="12" t="s">
        <v>43</v>
      </c>
    </row>
    <row r="183" spans="1:35">
      <c r="A183" s="182" t="s">
        <v>3216</v>
      </c>
      <c r="B183" s="179" t="s">
        <v>3217</v>
      </c>
      <c r="C183" s="180">
        <v>0</v>
      </c>
      <c r="D183" s="180">
        <v>0</v>
      </c>
      <c r="E183" s="180">
        <v>0</v>
      </c>
      <c r="F183" s="180">
        <v>0</v>
      </c>
      <c r="G183" s="180">
        <v>0</v>
      </c>
      <c r="H183" s="180">
        <v>0</v>
      </c>
      <c r="I183" s="180">
        <v>0</v>
      </c>
      <c r="J183" s="180">
        <v>0</v>
      </c>
      <c r="K183" s="180">
        <v>0</v>
      </c>
      <c r="L183" s="180">
        <v>0</v>
      </c>
      <c r="M183" s="180">
        <v>0</v>
      </c>
      <c r="N183" s="180">
        <v>0</v>
      </c>
      <c r="O183" s="180">
        <v>0</v>
      </c>
      <c r="Q183" s="31">
        <v>5</v>
      </c>
      <c r="U183" s="32" t="e">
        <f xml:space="preserve"> IF(5 = Q183,#REF! * -1,#REF!)</f>
        <v>#REF!</v>
      </c>
      <c r="V183" s="32">
        <f t="shared" si="77"/>
        <v>0</v>
      </c>
      <c r="W183" s="32">
        <f t="shared" si="78"/>
        <v>0</v>
      </c>
      <c r="X183" s="32">
        <f t="shared" si="79"/>
        <v>0</v>
      </c>
      <c r="Y183" s="32">
        <f t="shared" si="80"/>
        <v>0</v>
      </c>
      <c r="Z183" s="32">
        <f t="shared" si="81"/>
        <v>0</v>
      </c>
      <c r="AA183" s="32">
        <f t="shared" si="82"/>
        <v>0</v>
      </c>
      <c r="AB183" s="32">
        <f t="shared" si="83"/>
        <v>0</v>
      </c>
      <c r="AC183" s="32">
        <f t="shared" si="84"/>
        <v>0</v>
      </c>
      <c r="AD183" s="32">
        <f t="shared" si="85"/>
        <v>0</v>
      </c>
      <c r="AE183" s="32">
        <f t="shared" si="86"/>
        <v>0</v>
      </c>
      <c r="AF183" s="32">
        <f t="shared" si="87"/>
        <v>0</v>
      </c>
      <c r="AG183" s="32">
        <f t="shared" si="88"/>
        <v>0</v>
      </c>
      <c r="AH183" s="32">
        <f t="shared" si="89"/>
        <v>0</v>
      </c>
      <c r="AI183" s="12" t="s">
        <v>43</v>
      </c>
    </row>
    <row r="184" spans="1:35">
      <c r="A184" s="182" t="s">
        <v>2510</v>
      </c>
      <c r="B184" s="179" t="s">
        <v>3218</v>
      </c>
      <c r="C184" s="180">
        <v>0</v>
      </c>
      <c r="D184" s="180">
        <v>0</v>
      </c>
      <c r="E184" s="180">
        <v>0</v>
      </c>
      <c r="F184" s="180">
        <v>0</v>
      </c>
      <c r="G184" s="180">
        <v>0</v>
      </c>
      <c r="H184" s="180">
        <v>0</v>
      </c>
      <c r="I184" s="180">
        <v>0</v>
      </c>
      <c r="J184" s="180">
        <v>0</v>
      </c>
      <c r="K184" s="180">
        <v>0</v>
      </c>
      <c r="L184" s="180">
        <v>0</v>
      </c>
      <c r="M184" s="180">
        <v>0</v>
      </c>
      <c r="N184" s="180">
        <v>0</v>
      </c>
      <c r="O184" s="180">
        <v>0</v>
      </c>
      <c r="Q184" s="31">
        <v>5</v>
      </c>
      <c r="U184" s="32" t="e">
        <f xml:space="preserve"> IF(5 = Q184,#REF! * -1,#REF!)</f>
        <v>#REF!</v>
      </c>
      <c r="V184" s="32">
        <f t="shared" si="77"/>
        <v>0</v>
      </c>
      <c r="W184" s="32">
        <f t="shared" si="78"/>
        <v>0</v>
      </c>
      <c r="X184" s="32">
        <f t="shared" si="79"/>
        <v>0</v>
      </c>
      <c r="Y184" s="32">
        <f t="shared" si="80"/>
        <v>0</v>
      </c>
      <c r="Z184" s="32">
        <f t="shared" si="81"/>
        <v>0</v>
      </c>
      <c r="AA184" s="32">
        <f t="shared" si="82"/>
        <v>0</v>
      </c>
      <c r="AB184" s="32">
        <f t="shared" si="83"/>
        <v>0</v>
      </c>
      <c r="AC184" s="32">
        <f t="shared" si="84"/>
        <v>0</v>
      </c>
      <c r="AD184" s="32">
        <f t="shared" si="85"/>
        <v>0</v>
      </c>
      <c r="AE184" s="32">
        <f t="shared" si="86"/>
        <v>0</v>
      </c>
      <c r="AF184" s="32">
        <f t="shared" si="87"/>
        <v>0</v>
      </c>
      <c r="AG184" s="32">
        <f t="shared" si="88"/>
        <v>0</v>
      </c>
      <c r="AH184" s="32">
        <f t="shared" si="89"/>
        <v>0</v>
      </c>
      <c r="AI184" s="12" t="s">
        <v>43</v>
      </c>
    </row>
    <row r="185" spans="1:35">
      <c r="A185" s="182" t="s">
        <v>3219</v>
      </c>
      <c r="B185" s="179" t="s">
        <v>3220</v>
      </c>
      <c r="C185" s="180">
        <v>0</v>
      </c>
      <c r="D185" s="180">
        <v>0</v>
      </c>
      <c r="E185" s="180">
        <v>0</v>
      </c>
      <c r="F185" s="180">
        <v>0</v>
      </c>
      <c r="G185" s="180">
        <v>0</v>
      </c>
      <c r="H185" s="180">
        <v>0</v>
      </c>
      <c r="I185" s="180">
        <v>0</v>
      </c>
      <c r="J185" s="180">
        <v>0</v>
      </c>
      <c r="K185" s="180">
        <v>0</v>
      </c>
      <c r="L185" s="180">
        <v>0</v>
      </c>
      <c r="M185" s="180">
        <v>0</v>
      </c>
      <c r="N185" s="180">
        <v>0</v>
      </c>
      <c r="O185" s="180">
        <v>0</v>
      </c>
      <c r="Q185" s="31">
        <v>5</v>
      </c>
      <c r="U185" s="32" t="e">
        <f xml:space="preserve"> IF(5 = Q185,#REF! * -1,#REF!)</f>
        <v>#REF!</v>
      </c>
      <c r="V185" s="32">
        <f t="shared" si="77"/>
        <v>0</v>
      </c>
      <c r="W185" s="32">
        <f t="shared" si="78"/>
        <v>0</v>
      </c>
      <c r="X185" s="32">
        <f t="shared" si="79"/>
        <v>0</v>
      </c>
      <c r="Y185" s="32">
        <f t="shared" si="80"/>
        <v>0</v>
      </c>
      <c r="Z185" s="32">
        <f t="shared" si="81"/>
        <v>0</v>
      </c>
      <c r="AA185" s="32">
        <f t="shared" si="82"/>
        <v>0</v>
      </c>
      <c r="AB185" s="32">
        <f t="shared" si="83"/>
        <v>0</v>
      </c>
      <c r="AC185" s="32">
        <f t="shared" si="84"/>
        <v>0</v>
      </c>
      <c r="AD185" s="32">
        <f t="shared" si="85"/>
        <v>0</v>
      </c>
      <c r="AE185" s="32">
        <f t="shared" si="86"/>
        <v>0</v>
      </c>
      <c r="AF185" s="32">
        <f t="shared" si="87"/>
        <v>0</v>
      </c>
      <c r="AG185" s="32">
        <f t="shared" si="88"/>
        <v>0</v>
      </c>
      <c r="AH185" s="32">
        <f t="shared" si="89"/>
        <v>0</v>
      </c>
      <c r="AI185" s="12" t="s">
        <v>43</v>
      </c>
    </row>
    <row r="186" spans="1:35">
      <c r="A186" s="182" t="s">
        <v>3221</v>
      </c>
      <c r="B186" s="179" t="s">
        <v>2413</v>
      </c>
      <c r="C186" s="180">
        <v>0</v>
      </c>
      <c r="D186" s="180">
        <v>0</v>
      </c>
      <c r="E186" s="180">
        <v>0</v>
      </c>
      <c r="F186" s="180">
        <v>0</v>
      </c>
      <c r="G186" s="180">
        <v>0</v>
      </c>
      <c r="H186" s="180">
        <v>0</v>
      </c>
      <c r="I186" s="180">
        <v>0</v>
      </c>
      <c r="J186" s="180">
        <v>0</v>
      </c>
      <c r="K186" s="180">
        <v>0</v>
      </c>
      <c r="L186" s="180">
        <v>0</v>
      </c>
      <c r="M186" s="180">
        <v>0</v>
      </c>
      <c r="N186" s="180">
        <v>0</v>
      </c>
      <c r="O186" s="180">
        <v>0</v>
      </c>
      <c r="Q186" s="31">
        <v>5</v>
      </c>
      <c r="U186" s="32" t="e">
        <f xml:space="preserve"> IF(5 = Q186,#REF! * -1,#REF!)</f>
        <v>#REF!</v>
      </c>
      <c r="V186" s="32">
        <f t="shared" si="77"/>
        <v>0</v>
      </c>
      <c r="W186" s="32">
        <f t="shared" si="78"/>
        <v>0</v>
      </c>
      <c r="X186" s="32">
        <f t="shared" si="79"/>
        <v>0</v>
      </c>
      <c r="Y186" s="32">
        <f t="shared" si="80"/>
        <v>0</v>
      </c>
      <c r="Z186" s="32">
        <f t="shared" si="81"/>
        <v>0</v>
      </c>
      <c r="AA186" s="32">
        <f t="shared" si="82"/>
        <v>0</v>
      </c>
      <c r="AB186" s="32">
        <f t="shared" si="83"/>
        <v>0</v>
      </c>
      <c r="AC186" s="32">
        <f t="shared" si="84"/>
        <v>0</v>
      </c>
      <c r="AD186" s="32">
        <f t="shared" si="85"/>
        <v>0</v>
      </c>
      <c r="AE186" s="32">
        <f t="shared" si="86"/>
        <v>0</v>
      </c>
      <c r="AF186" s="32">
        <f t="shared" si="87"/>
        <v>0</v>
      </c>
      <c r="AG186" s="32">
        <f t="shared" si="88"/>
        <v>0</v>
      </c>
      <c r="AH186" s="32">
        <f t="shared" si="89"/>
        <v>0</v>
      </c>
      <c r="AI186" s="12" t="s">
        <v>43</v>
      </c>
    </row>
    <row r="187" spans="1:35">
      <c r="A187" s="182" t="s">
        <v>3222</v>
      </c>
      <c r="B187" s="179" t="s">
        <v>46</v>
      </c>
      <c r="C187" s="180">
        <v>0</v>
      </c>
      <c r="D187" s="180">
        <v>0</v>
      </c>
      <c r="E187" s="180">
        <v>46.2</v>
      </c>
      <c r="F187" s="180">
        <v>0</v>
      </c>
      <c r="G187" s="180">
        <v>0</v>
      </c>
      <c r="H187" s="180">
        <v>0</v>
      </c>
      <c r="I187" s="180">
        <v>0</v>
      </c>
      <c r="J187" s="180">
        <v>0</v>
      </c>
      <c r="K187" s="180">
        <v>0</v>
      </c>
      <c r="L187" s="180">
        <v>0</v>
      </c>
      <c r="M187" s="180">
        <v>0</v>
      </c>
      <c r="N187" s="180">
        <v>107.69</v>
      </c>
      <c r="O187" s="180">
        <v>153.88999999999999</v>
      </c>
      <c r="Q187" s="31">
        <v>5</v>
      </c>
      <c r="U187" s="32" t="e">
        <f xml:space="preserve"> IF(5 = Q187,#REF! * -1,#REF!)</f>
        <v>#REF!</v>
      </c>
      <c r="V187" s="32">
        <f t="shared" si="77"/>
        <v>0</v>
      </c>
      <c r="W187" s="32">
        <f t="shared" si="78"/>
        <v>0</v>
      </c>
      <c r="X187" s="32">
        <f t="shared" si="79"/>
        <v>-46.2</v>
      </c>
      <c r="Y187" s="32">
        <f t="shared" si="80"/>
        <v>0</v>
      </c>
      <c r="Z187" s="32">
        <f t="shared" si="81"/>
        <v>0</v>
      </c>
      <c r="AA187" s="32">
        <f t="shared" si="82"/>
        <v>0</v>
      </c>
      <c r="AB187" s="32">
        <f t="shared" si="83"/>
        <v>0</v>
      </c>
      <c r="AC187" s="32">
        <f t="shared" si="84"/>
        <v>0</v>
      </c>
      <c r="AD187" s="32">
        <f t="shared" si="85"/>
        <v>0</v>
      </c>
      <c r="AE187" s="32">
        <f t="shared" si="86"/>
        <v>0</v>
      </c>
      <c r="AF187" s="32">
        <f t="shared" si="87"/>
        <v>0</v>
      </c>
      <c r="AG187" s="32">
        <f t="shared" si="88"/>
        <v>-107.69</v>
      </c>
      <c r="AH187" s="32">
        <f t="shared" si="89"/>
        <v>-153.88999999999999</v>
      </c>
      <c r="AI187" s="12" t="s">
        <v>43</v>
      </c>
    </row>
    <row r="188" spans="1:35">
      <c r="A188" s="182" t="s">
        <v>3223</v>
      </c>
      <c r="B188" s="179" t="s">
        <v>3224</v>
      </c>
      <c r="C188" s="180">
        <v>0</v>
      </c>
      <c r="D188" s="180">
        <v>0</v>
      </c>
      <c r="E188" s="180">
        <v>0</v>
      </c>
      <c r="F188" s="180">
        <v>0</v>
      </c>
      <c r="G188" s="180">
        <v>0</v>
      </c>
      <c r="H188" s="180">
        <v>0</v>
      </c>
      <c r="I188" s="180">
        <v>0</v>
      </c>
      <c r="J188" s="180">
        <v>0</v>
      </c>
      <c r="K188" s="180">
        <v>0</v>
      </c>
      <c r="L188" s="180">
        <v>0</v>
      </c>
      <c r="M188" s="180">
        <v>0</v>
      </c>
      <c r="N188" s="180">
        <v>0</v>
      </c>
      <c r="O188" s="180">
        <v>0</v>
      </c>
      <c r="Q188" s="31">
        <v>5</v>
      </c>
      <c r="U188" s="32" t="e">
        <f xml:space="preserve"> IF(5 = Q188,#REF! * -1,#REF!)</f>
        <v>#REF!</v>
      </c>
      <c r="V188" s="32">
        <f t="shared" si="77"/>
        <v>0</v>
      </c>
      <c r="W188" s="32">
        <f t="shared" si="78"/>
        <v>0</v>
      </c>
      <c r="X188" s="32">
        <f t="shared" si="79"/>
        <v>0</v>
      </c>
      <c r="Y188" s="32">
        <f t="shared" si="80"/>
        <v>0</v>
      </c>
      <c r="Z188" s="32">
        <f t="shared" si="81"/>
        <v>0</v>
      </c>
      <c r="AA188" s="32">
        <f t="shared" si="82"/>
        <v>0</v>
      </c>
      <c r="AB188" s="32">
        <f t="shared" si="83"/>
        <v>0</v>
      </c>
      <c r="AC188" s="32">
        <f t="shared" si="84"/>
        <v>0</v>
      </c>
      <c r="AD188" s="32">
        <f t="shared" si="85"/>
        <v>0</v>
      </c>
      <c r="AE188" s="32">
        <f t="shared" si="86"/>
        <v>0</v>
      </c>
      <c r="AF188" s="32">
        <f t="shared" si="87"/>
        <v>0</v>
      </c>
      <c r="AG188" s="32">
        <f t="shared" si="88"/>
        <v>0</v>
      </c>
      <c r="AH188" s="32">
        <f t="shared" si="89"/>
        <v>0</v>
      </c>
      <c r="AI188" s="12" t="s">
        <v>43</v>
      </c>
    </row>
    <row r="189" spans="1:35">
      <c r="A189" s="182" t="s">
        <v>685</v>
      </c>
      <c r="B189" s="179" t="s">
        <v>3225</v>
      </c>
      <c r="C189" s="180">
        <v>0</v>
      </c>
      <c r="D189" s="180">
        <v>0</v>
      </c>
      <c r="E189" s="180">
        <v>0</v>
      </c>
      <c r="F189" s="180">
        <v>0</v>
      </c>
      <c r="G189" s="180">
        <v>0</v>
      </c>
      <c r="H189" s="180">
        <v>0</v>
      </c>
      <c r="I189" s="180">
        <v>0</v>
      </c>
      <c r="J189" s="180">
        <v>0</v>
      </c>
      <c r="K189" s="180">
        <v>0</v>
      </c>
      <c r="L189" s="180">
        <v>0</v>
      </c>
      <c r="M189" s="180">
        <v>0</v>
      </c>
      <c r="N189" s="180">
        <v>0</v>
      </c>
      <c r="O189" s="180">
        <v>0</v>
      </c>
      <c r="Q189" s="31">
        <v>5</v>
      </c>
      <c r="U189" s="32" t="e">
        <f xml:space="preserve"> IF(5 = Q189,#REF! * -1,#REF!)</f>
        <v>#REF!</v>
      </c>
      <c r="V189" s="32">
        <f t="shared" si="77"/>
        <v>0</v>
      </c>
      <c r="W189" s="32">
        <f t="shared" si="78"/>
        <v>0</v>
      </c>
      <c r="X189" s="32">
        <f t="shared" si="79"/>
        <v>0</v>
      </c>
      <c r="Y189" s="32">
        <f t="shared" si="80"/>
        <v>0</v>
      </c>
      <c r="Z189" s="32">
        <f t="shared" si="81"/>
        <v>0</v>
      </c>
      <c r="AA189" s="32">
        <f t="shared" si="82"/>
        <v>0</v>
      </c>
      <c r="AB189" s="32">
        <f t="shared" si="83"/>
        <v>0</v>
      </c>
      <c r="AC189" s="32">
        <f t="shared" si="84"/>
        <v>0</v>
      </c>
      <c r="AD189" s="32">
        <f t="shared" si="85"/>
        <v>0</v>
      </c>
      <c r="AE189" s="32">
        <f t="shared" si="86"/>
        <v>0</v>
      </c>
      <c r="AF189" s="32">
        <f t="shared" si="87"/>
        <v>0</v>
      </c>
      <c r="AG189" s="32">
        <f t="shared" si="88"/>
        <v>0</v>
      </c>
      <c r="AH189" s="32">
        <f t="shared" si="89"/>
        <v>0</v>
      </c>
      <c r="AI189" s="12" t="s">
        <v>43</v>
      </c>
    </row>
    <row r="190" spans="1:35">
      <c r="A190" s="182" t="s">
        <v>687</v>
      </c>
      <c r="B190" s="179" t="s">
        <v>3226</v>
      </c>
      <c r="C190" s="180">
        <v>0</v>
      </c>
      <c r="D190" s="180">
        <v>0</v>
      </c>
      <c r="E190" s="180">
        <v>269.16000000000003</v>
      </c>
      <c r="F190" s="180">
        <v>0</v>
      </c>
      <c r="G190" s="180">
        <v>0</v>
      </c>
      <c r="H190" s="180">
        <v>0</v>
      </c>
      <c r="I190" s="180">
        <v>0</v>
      </c>
      <c r="J190" s="180">
        <v>0</v>
      </c>
      <c r="K190" s="180">
        <v>0</v>
      </c>
      <c r="L190" s="180">
        <v>0</v>
      </c>
      <c r="M190" s="180">
        <v>0</v>
      </c>
      <c r="N190" s="180">
        <v>0</v>
      </c>
      <c r="O190" s="180">
        <v>269.16000000000003</v>
      </c>
      <c r="Q190" s="31">
        <v>5</v>
      </c>
      <c r="U190" s="32" t="e">
        <f xml:space="preserve"> IF(5 = Q190,#REF! * -1,#REF!)</f>
        <v>#REF!</v>
      </c>
      <c r="V190" s="32">
        <f t="shared" si="77"/>
        <v>0</v>
      </c>
      <c r="W190" s="32">
        <f t="shared" si="78"/>
        <v>0</v>
      </c>
      <c r="X190" s="32">
        <f t="shared" si="79"/>
        <v>-269.16000000000003</v>
      </c>
      <c r="Y190" s="32">
        <f t="shared" si="80"/>
        <v>0</v>
      </c>
      <c r="Z190" s="32">
        <f t="shared" si="81"/>
        <v>0</v>
      </c>
      <c r="AA190" s="32">
        <f t="shared" si="82"/>
        <v>0</v>
      </c>
      <c r="AB190" s="32">
        <f t="shared" si="83"/>
        <v>0</v>
      </c>
      <c r="AC190" s="32">
        <f t="shared" si="84"/>
        <v>0</v>
      </c>
      <c r="AD190" s="32">
        <f t="shared" si="85"/>
        <v>0</v>
      </c>
      <c r="AE190" s="32">
        <f t="shared" si="86"/>
        <v>0</v>
      </c>
      <c r="AF190" s="32">
        <f t="shared" si="87"/>
        <v>0</v>
      </c>
      <c r="AG190" s="32">
        <f t="shared" si="88"/>
        <v>0</v>
      </c>
      <c r="AH190" s="32">
        <f t="shared" si="89"/>
        <v>-269.16000000000003</v>
      </c>
      <c r="AI190" s="12" t="s">
        <v>43</v>
      </c>
    </row>
    <row r="191" spans="1:35">
      <c r="A191" s="182" t="s">
        <v>3227</v>
      </c>
      <c r="B191" s="179" t="s">
        <v>3228</v>
      </c>
      <c r="C191" s="180">
        <v>0</v>
      </c>
      <c r="D191" s="180">
        <v>0</v>
      </c>
      <c r="E191" s="180">
        <v>0</v>
      </c>
      <c r="F191" s="180">
        <v>0</v>
      </c>
      <c r="G191" s="180">
        <v>0</v>
      </c>
      <c r="H191" s="180">
        <v>0</v>
      </c>
      <c r="I191" s="180">
        <v>0</v>
      </c>
      <c r="J191" s="180">
        <v>0</v>
      </c>
      <c r="K191" s="180">
        <v>0</v>
      </c>
      <c r="L191" s="180">
        <v>0</v>
      </c>
      <c r="M191" s="180">
        <v>0</v>
      </c>
      <c r="N191" s="180">
        <v>0</v>
      </c>
      <c r="O191" s="180">
        <v>0</v>
      </c>
      <c r="Q191" s="31">
        <v>5</v>
      </c>
      <c r="U191" s="32" t="e">
        <f xml:space="preserve"> IF(5 = Q191,#REF! * -1,#REF!)</f>
        <v>#REF!</v>
      </c>
      <c r="V191" s="32">
        <f t="shared" si="77"/>
        <v>0</v>
      </c>
      <c r="W191" s="32">
        <f t="shared" si="78"/>
        <v>0</v>
      </c>
      <c r="X191" s="32">
        <f t="shared" si="79"/>
        <v>0</v>
      </c>
      <c r="Y191" s="32">
        <f t="shared" si="80"/>
        <v>0</v>
      </c>
      <c r="Z191" s="32">
        <f t="shared" si="81"/>
        <v>0</v>
      </c>
      <c r="AA191" s="32">
        <f t="shared" si="82"/>
        <v>0</v>
      </c>
      <c r="AB191" s="32">
        <f t="shared" si="83"/>
        <v>0</v>
      </c>
      <c r="AC191" s="32">
        <f t="shared" si="84"/>
        <v>0</v>
      </c>
      <c r="AD191" s="32">
        <f t="shared" si="85"/>
        <v>0</v>
      </c>
      <c r="AE191" s="32">
        <f t="shared" si="86"/>
        <v>0</v>
      </c>
      <c r="AF191" s="32">
        <f t="shared" si="87"/>
        <v>0</v>
      </c>
      <c r="AG191" s="32">
        <f t="shared" si="88"/>
        <v>0</v>
      </c>
      <c r="AH191" s="32">
        <f t="shared" si="89"/>
        <v>0</v>
      </c>
      <c r="AI191" s="12" t="s">
        <v>43</v>
      </c>
    </row>
    <row r="192" spans="1:35">
      <c r="A192" s="182" t="s">
        <v>3229</v>
      </c>
      <c r="B192" s="179" t="s">
        <v>1646</v>
      </c>
      <c r="C192" s="180">
        <v>0</v>
      </c>
      <c r="D192" s="180">
        <v>0</v>
      </c>
      <c r="E192" s="180">
        <v>0</v>
      </c>
      <c r="F192" s="180">
        <v>0</v>
      </c>
      <c r="G192" s="180">
        <v>0</v>
      </c>
      <c r="H192" s="180">
        <v>0</v>
      </c>
      <c r="I192" s="180">
        <v>0</v>
      </c>
      <c r="J192" s="180">
        <v>0</v>
      </c>
      <c r="K192" s="180">
        <v>0</v>
      </c>
      <c r="L192" s="180">
        <v>10.75</v>
      </c>
      <c r="M192" s="180">
        <v>0</v>
      </c>
      <c r="N192" s="180">
        <v>0</v>
      </c>
      <c r="O192" s="180">
        <v>10.75</v>
      </c>
      <c r="Q192" s="31">
        <v>5</v>
      </c>
      <c r="U192" s="32" t="e">
        <f xml:space="preserve"> IF(5 = Q192,#REF! * -1,#REF!)</f>
        <v>#REF!</v>
      </c>
      <c r="V192" s="32">
        <f t="shared" si="77"/>
        <v>0</v>
      </c>
      <c r="W192" s="32">
        <f t="shared" si="78"/>
        <v>0</v>
      </c>
      <c r="X192" s="32">
        <f t="shared" si="79"/>
        <v>0</v>
      </c>
      <c r="Y192" s="32">
        <f t="shared" si="80"/>
        <v>0</v>
      </c>
      <c r="Z192" s="32">
        <f t="shared" si="81"/>
        <v>0</v>
      </c>
      <c r="AA192" s="32">
        <f t="shared" si="82"/>
        <v>0</v>
      </c>
      <c r="AB192" s="32">
        <f t="shared" si="83"/>
        <v>0</v>
      </c>
      <c r="AC192" s="32">
        <f t="shared" si="84"/>
        <v>0</v>
      </c>
      <c r="AD192" s="32">
        <f t="shared" si="85"/>
        <v>0</v>
      </c>
      <c r="AE192" s="32">
        <f t="shared" si="86"/>
        <v>-10.75</v>
      </c>
      <c r="AF192" s="32">
        <f t="shared" si="87"/>
        <v>0</v>
      </c>
      <c r="AG192" s="32">
        <f t="shared" si="88"/>
        <v>0</v>
      </c>
      <c r="AH192" s="32">
        <f t="shared" si="89"/>
        <v>-10.75</v>
      </c>
      <c r="AI192" s="12" t="s">
        <v>43</v>
      </c>
    </row>
    <row r="193" spans="1:35">
      <c r="A193" s="182" t="s">
        <v>3230</v>
      </c>
      <c r="B193" s="179" t="s">
        <v>48</v>
      </c>
      <c r="C193" s="180">
        <v>0</v>
      </c>
      <c r="D193" s="180">
        <v>0</v>
      </c>
      <c r="E193" s="180">
        <v>13.6</v>
      </c>
      <c r="F193" s="180">
        <v>0</v>
      </c>
      <c r="G193" s="180">
        <v>0</v>
      </c>
      <c r="H193" s="180">
        <v>0</v>
      </c>
      <c r="I193" s="180">
        <v>0</v>
      </c>
      <c r="J193" s="180">
        <v>0</v>
      </c>
      <c r="K193" s="180">
        <v>0</v>
      </c>
      <c r="L193" s="180">
        <v>0</v>
      </c>
      <c r="M193" s="180">
        <v>0</v>
      </c>
      <c r="N193" s="180">
        <v>0</v>
      </c>
      <c r="O193" s="180">
        <v>13.6</v>
      </c>
      <c r="Q193" s="31">
        <v>5</v>
      </c>
      <c r="U193" s="32" t="e">
        <f xml:space="preserve"> IF(5 = Q193,#REF! * -1,#REF!)</f>
        <v>#REF!</v>
      </c>
      <c r="V193" s="32">
        <f t="shared" si="77"/>
        <v>0</v>
      </c>
      <c r="W193" s="32">
        <f t="shared" si="78"/>
        <v>0</v>
      </c>
      <c r="X193" s="32">
        <f t="shared" si="79"/>
        <v>-13.6</v>
      </c>
      <c r="Y193" s="32">
        <f t="shared" si="80"/>
        <v>0</v>
      </c>
      <c r="Z193" s="32">
        <f t="shared" si="81"/>
        <v>0</v>
      </c>
      <c r="AA193" s="32">
        <f t="shared" si="82"/>
        <v>0</v>
      </c>
      <c r="AB193" s="32">
        <f t="shared" si="83"/>
        <v>0</v>
      </c>
      <c r="AC193" s="32">
        <f t="shared" si="84"/>
        <v>0</v>
      </c>
      <c r="AD193" s="32">
        <f t="shared" si="85"/>
        <v>0</v>
      </c>
      <c r="AE193" s="32">
        <f t="shared" si="86"/>
        <v>0</v>
      </c>
      <c r="AF193" s="32">
        <f t="shared" si="87"/>
        <v>0</v>
      </c>
      <c r="AG193" s="32">
        <f t="shared" si="88"/>
        <v>0</v>
      </c>
      <c r="AH193" s="32">
        <f t="shared" si="89"/>
        <v>-13.6</v>
      </c>
      <c r="AI193" s="12" t="s">
        <v>43</v>
      </c>
    </row>
    <row r="194" spans="1:35">
      <c r="A194" s="182" t="s">
        <v>3231</v>
      </c>
      <c r="B194" s="179" t="s">
        <v>3232</v>
      </c>
      <c r="C194" s="180">
        <v>0</v>
      </c>
      <c r="D194" s="180">
        <v>0</v>
      </c>
      <c r="E194" s="180">
        <v>0</v>
      </c>
      <c r="F194" s="180">
        <v>0</v>
      </c>
      <c r="G194" s="180">
        <v>0</v>
      </c>
      <c r="H194" s="180">
        <v>0</v>
      </c>
      <c r="I194" s="180">
        <v>0</v>
      </c>
      <c r="J194" s="180">
        <v>0</v>
      </c>
      <c r="K194" s="180">
        <v>0</v>
      </c>
      <c r="L194" s="180">
        <v>0</v>
      </c>
      <c r="M194" s="180">
        <v>0</v>
      </c>
      <c r="N194" s="180">
        <v>0</v>
      </c>
      <c r="O194" s="180">
        <v>0</v>
      </c>
      <c r="Q194" s="31">
        <v>5</v>
      </c>
      <c r="U194" s="32" t="e">
        <f xml:space="preserve"> IF(5 = Q194,#REF! * -1,#REF!)</f>
        <v>#REF!</v>
      </c>
      <c r="V194" s="32">
        <f t="shared" si="77"/>
        <v>0</v>
      </c>
      <c r="W194" s="32">
        <f t="shared" si="78"/>
        <v>0</v>
      </c>
      <c r="X194" s="32">
        <f t="shared" si="79"/>
        <v>0</v>
      </c>
      <c r="Y194" s="32">
        <f t="shared" si="80"/>
        <v>0</v>
      </c>
      <c r="Z194" s="32">
        <f t="shared" si="81"/>
        <v>0</v>
      </c>
      <c r="AA194" s="32">
        <f t="shared" si="82"/>
        <v>0</v>
      </c>
      <c r="AB194" s="32">
        <f t="shared" si="83"/>
        <v>0</v>
      </c>
      <c r="AC194" s="32">
        <f t="shared" si="84"/>
        <v>0</v>
      </c>
      <c r="AD194" s="32">
        <f t="shared" si="85"/>
        <v>0</v>
      </c>
      <c r="AE194" s="32">
        <f t="shared" si="86"/>
        <v>0</v>
      </c>
      <c r="AF194" s="32">
        <f t="shared" si="87"/>
        <v>0</v>
      </c>
      <c r="AG194" s="32">
        <f t="shared" si="88"/>
        <v>0</v>
      </c>
      <c r="AH194" s="32">
        <f t="shared" si="89"/>
        <v>0</v>
      </c>
      <c r="AI194" s="12" t="s">
        <v>43</v>
      </c>
    </row>
    <row r="195" spans="1:35">
      <c r="A195" s="182" t="s">
        <v>3233</v>
      </c>
      <c r="B195" s="179" t="s">
        <v>3234</v>
      </c>
      <c r="C195" s="180">
        <v>0</v>
      </c>
      <c r="D195" s="180">
        <v>0</v>
      </c>
      <c r="E195" s="180">
        <v>0</v>
      </c>
      <c r="F195" s="180">
        <v>0</v>
      </c>
      <c r="G195" s="180">
        <v>0</v>
      </c>
      <c r="H195" s="180">
        <v>0</v>
      </c>
      <c r="I195" s="180">
        <v>0</v>
      </c>
      <c r="J195" s="180">
        <v>0</v>
      </c>
      <c r="K195" s="180">
        <v>0</v>
      </c>
      <c r="L195" s="180">
        <v>0</v>
      </c>
      <c r="M195" s="180">
        <v>0</v>
      </c>
      <c r="N195" s="180">
        <v>0</v>
      </c>
      <c r="O195" s="180">
        <v>0</v>
      </c>
      <c r="Q195" s="31">
        <v>5</v>
      </c>
      <c r="U195" s="32" t="e">
        <f xml:space="preserve"> IF(5 = Q195,#REF! * -1,#REF!)</f>
        <v>#REF!</v>
      </c>
      <c r="V195" s="32">
        <f t="shared" si="77"/>
        <v>0</v>
      </c>
      <c r="W195" s="32">
        <f t="shared" si="78"/>
        <v>0</v>
      </c>
      <c r="X195" s="32">
        <f t="shared" si="79"/>
        <v>0</v>
      </c>
      <c r="Y195" s="32">
        <f t="shared" si="80"/>
        <v>0</v>
      </c>
      <c r="Z195" s="32">
        <f t="shared" si="81"/>
        <v>0</v>
      </c>
      <c r="AA195" s="32">
        <f t="shared" si="82"/>
        <v>0</v>
      </c>
      <c r="AB195" s="32">
        <f t="shared" si="83"/>
        <v>0</v>
      </c>
      <c r="AC195" s="32">
        <f t="shared" si="84"/>
        <v>0</v>
      </c>
      <c r="AD195" s="32">
        <f t="shared" si="85"/>
        <v>0</v>
      </c>
      <c r="AE195" s="32">
        <f t="shared" si="86"/>
        <v>0</v>
      </c>
      <c r="AF195" s="32">
        <f t="shared" si="87"/>
        <v>0</v>
      </c>
      <c r="AG195" s="32">
        <f t="shared" si="88"/>
        <v>0</v>
      </c>
      <c r="AH195" s="32">
        <f t="shared" si="89"/>
        <v>0</v>
      </c>
      <c r="AI195" s="12" t="s">
        <v>43</v>
      </c>
    </row>
    <row r="196" spans="1:35">
      <c r="A196" s="182" t="s">
        <v>3235</v>
      </c>
      <c r="B196" s="179" t="s">
        <v>3236</v>
      </c>
      <c r="C196" s="180">
        <v>0</v>
      </c>
      <c r="D196" s="180">
        <v>0</v>
      </c>
      <c r="E196" s="180">
        <v>0</v>
      </c>
      <c r="F196" s="180">
        <v>0</v>
      </c>
      <c r="G196" s="180">
        <v>0</v>
      </c>
      <c r="H196" s="180">
        <v>0</v>
      </c>
      <c r="I196" s="180">
        <v>0</v>
      </c>
      <c r="J196" s="180">
        <v>0</v>
      </c>
      <c r="K196" s="180">
        <v>0</v>
      </c>
      <c r="L196" s="180">
        <v>0</v>
      </c>
      <c r="M196" s="180">
        <v>0</v>
      </c>
      <c r="N196" s="180">
        <v>0</v>
      </c>
      <c r="O196" s="180">
        <v>0</v>
      </c>
      <c r="Q196" s="31">
        <v>5</v>
      </c>
      <c r="U196" s="32" t="e">
        <f xml:space="preserve"> IF(5 = Q196,#REF! * -1,#REF!)</f>
        <v>#REF!</v>
      </c>
      <c r="V196" s="32">
        <f t="shared" si="77"/>
        <v>0</v>
      </c>
      <c r="W196" s="32">
        <f t="shared" si="78"/>
        <v>0</v>
      </c>
      <c r="X196" s="32">
        <f t="shared" si="79"/>
        <v>0</v>
      </c>
      <c r="Y196" s="32">
        <f t="shared" si="80"/>
        <v>0</v>
      </c>
      <c r="Z196" s="32">
        <f t="shared" si="81"/>
        <v>0</v>
      </c>
      <c r="AA196" s="32">
        <f t="shared" si="82"/>
        <v>0</v>
      </c>
      <c r="AB196" s="32">
        <f t="shared" si="83"/>
        <v>0</v>
      </c>
      <c r="AC196" s="32">
        <f t="shared" si="84"/>
        <v>0</v>
      </c>
      <c r="AD196" s="32">
        <f t="shared" si="85"/>
        <v>0</v>
      </c>
      <c r="AE196" s="32">
        <f t="shared" si="86"/>
        <v>0</v>
      </c>
      <c r="AF196" s="32">
        <f t="shared" si="87"/>
        <v>0</v>
      </c>
      <c r="AG196" s="32">
        <f t="shared" si="88"/>
        <v>0</v>
      </c>
      <c r="AH196" s="32">
        <f t="shared" si="89"/>
        <v>0</v>
      </c>
      <c r="AI196" s="12" t="s">
        <v>43</v>
      </c>
    </row>
    <row r="197" spans="1:35">
      <c r="A197" s="182" t="s">
        <v>3237</v>
      </c>
      <c r="B197" s="179" t="s">
        <v>3238</v>
      </c>
      <c r="C197" s="180">
        <v>0</v>
      </c>
      <c r="D197" s="180">
        <v>0</v>
      </c>
      <c r="E197" s="180">
        <v>0</v>
      </c>
      <c r="F197" s="180">
        <v>0</v>
      </c>
      <c r="G197" s="180">
        <v>0</v>
      </c>
      <c r="H197" s="180">
        <v>0</v>
      </c>
      <c r="I197" s="180">
        <v>0</v>
      </c>
      <c r="J197" s="180">
        <v>0</v>
      </c>
      <c r="K197" s="180">
        <v>0</v>
      </c>
      <c r="L197" s="180">
        <v>0</v>
      </c>
      <c r="M197" s="180">
        <v>0</v>
      </c>
      <c r="N197" s="180">
        <v>0</v>
      </c>
      <c r="O197" s="180">
        <v>0</v>
      </c>
      <c r="Q197" s="31">
        <v>5</v>
      </c>
      <c r="U197" s="32" t="e">
        <f xml:space="preserve"> IF(5 = Q197,#REF! * -1,#REF!)</f>
        <v>#REF!</v>
      </c>
      <c r="V197" s="32">
        <f t="shared" si="77"/>
        <v>0</v>
      </c>
      <c r="W197" s="32">
        <f t="shared" si="78"/>
        <v>0</v>
      </c>
      <c r="X197" s="32">
        <f t="shared" si="79"/>
        <v>0</v>
      </c>
      <c r="Y197" s="32">
        <f t="shared" si="80"/>
        <v>0</v>
      </c>
      <c r="Z197" s="32">
        <f t="shared" si="81"/>
        <v>0</v>
      </c>
      <c r="AA197" s="32">
        <f t="shared" si="82"/>
        <v>0</v>
      </c>
      <c r="AB197" s="32">
        <f t="shared" si="83"/>
        <v>0</v>
      </c>
      <c r="AC197" s="32">
        <f t="shared" si="84"/>
        <v>0</v>
      </c>
      <c r="AD197" s="32">
        <f t="shared" si="85"/>
        <v>0</v>
      </c>
      <c r="AE197" s="32">
        <f t="shared" si="86"/>
        <v>0</v>
      </c>
      <c r="AF197" s="32">
        <f t="shared" si="87"/>
        <v>0</v>
      </c>
      <c r="AG197" s="32">
        <f t="shared" si="88"/>
        <v>0</v>
      </c>
      <c r="AH197" s="32">
        <f t="shared" si="89"/>
        <v>0</v>
      </c>
      <c r="AI197" s="12" t="s">
        <v>43</v>
      </c>
    </row>
    <row r="198" spans="1:35">
      <c r="A198" s="182" t="s">
        <v>3239</v>
      </c>
      <c r="B198" s="179" t="s">
        <v>3240</v>
      </c>
      <c r="C198" s="180">
        <v>0</v>
      </c>
      <c r="D198" s="180">
        <v>0</v>
      </c>
      <c r="E198" s="180">
        <v>0</v>
      </c>
      <c r="F198" s="180">
        <v>0</v>
      </c>
      <c r="G198" s="180">
        <v>0</v>
      </c>
      <c r="H198" s="180">
        <v>0</v>
      </c>
      <c r="I198" s="180">
        <v>200</v>
      </c>
      <c r="J198" s="180">
        <v>0</v>
      </c>
      <c r="K198" s="180">
        <v>0</v>
      </c>
      <c r="L198" s="180">
        <v>0</v>
      </c>
      <c r="M198" s="180">
        <v>0</v>
      </c>
      <c r="N198" s="180">
        <v>0</v>
      </c>
      <c r="O198" s="180">
        <v>200</v>
      </c>
      <c r="Q198" s="31">
        <v>5</v>
      </c>
      <c r="U198" s="32" t="e">
        <f xml:space="preserve"> IF(5 = Q198,#REF! * -1,#REF!)</f>
        <v>#REF!</v>
      </c>
      <c r="V198" s="32">
        <f t="shared" si="77"/>
        <v>0</v>
      </c>
      <c r="W198" s="32">
        <f t="shared" si="78"/>
        <v>0</v>
      </c>
      <c r="X198" s="32">
        <f t="shared" si="79"/>
        <v>0</v>
      </c>
      <c r="Y198" s="32">
        <f t="shared" si="80"/>
        <v>0</v>
      </c>
      <c r="Z198" s="32">
        <f t="shared" si="81"/>
        <v>0</v>
      </c>
      <c r="AA198" s="32">
        <f t="shared" si="82"/>
        <v>0</v>
      </c>
      <c r="AB198" s="32">
        <f t="shared" si="83"/>
        <v>-200</v>
      </c>
      <c r="AC198" s="32">
        <f t="shared" si="84"/>
        <v>0</v>
      </c>
      <c r="AD198" s="32">
        <f t="shared" si="85"/>
        <v>0</v>
      </c>
      <c r="AE198" s="32">
        <f t="shared" si="86"/>
        <v>0</v>
      </c>
      <c r="AF198" s="32">
        <f t="shared" si="87"/>
        <v>0</v>
      </c>
      <c r="AG198" s="32">
        <f t="shared" si="88"/>
        <v>0</v>
      </c>
      <c r="AH198" s="32">
        <f t="shared" si="89"/>
        <v>-200</v>
      </c>
      <c r="AI198" s="12" t="s">
        <v>43</v>
      </c>
    </row>
    <row r="199" spans="1:35">
      <c r="A199" s="182" t="s">
        <v>3241</v>
      </c>
      <c r="B199" s="179" t="s">
        <v>3242</v>
      </c>
      <c r="C199" s="180">
        <v>0</v>
      </c>
      <c r="D199" s="180">
        <v>0</v>
      </c>
      <c r="E199" s="180">
        <v>0</v>
      </c>
      <c r="F199" s="180">
        <v>0</v>
      </c>
      <c r="G199" s="180">
        <v>0</v>
      </c>
      <c r="H199" s="180">
        <v>0</v>
      </c>
      <c r="I199" s="180">
        <v>0</v>
      </c>
      <c r="J199" s="180">
        <v>0</v>
      </c>
      <c r="K199" s="180">
        <v>0</v>
      </c>
      <c r="L199" s="180">
        <v>0</v>
      </c>
      <c r="M199" s="180">
        <v>0</v>
      </c>
      <c r="N199" s="180">
        <v>0</v>
      </c>
      <c r="O199" s="180">
        <v>0</v>
      </c>
      <c r="Q199" s="31">
        <v>5</v>
      </c>
      <c r="U199" s="32" t="e">
        <f xml:space="preserve"> IF(5 = Q199,#REF! * -1,#REF!)</f>
        <v>#REF!</v>
      </c>
      <c r="V199" s="32">
        <f t="shared" si="77"/>
        <v>0</v>
      </c>
      <c r="W199" s="32">
        <f t="shared" si="78"/>
        <v>0</v>
      </c>
      <c r="X199" s="32">
        <f t="shared" si="79"/>
        <v>0</v>
      </c>
      <c r="Y199" s="32">
        <f t="shared" si="80"/>
        <v>0</v>
      </c>
      <c r="Z199" s="32">
        <f t="shared" si="81"/>
        <v>0</v>
      </c>
      <c r="AA199" s="32">
        <f t="shared" si="82"/>
        <v>0</v>
      </c>
      <c r="AB199" s="32">
        <f t="shared" si="83"/>
        <v>0</v>
      </c>
      <c r="AC199" s="32">
        <f t="shared" si="84"/>
        <v>0</v>
      </c>
      <c r="AD199" s="32">
        <f t="shared" si="85"/>
        <v>0</v>
      </c>
      <c r="AE199" s="32">
        <f t="shared" si="86"/>
        <v>0</v>
      </c>
      <c r="AF199" s="32">
        <f t="shared" si="87"/>
        <v>0</v>
      </c>
      <c r="AG199" s="32">
        <f t="shared" si="88"/>
        <v>0</v>
      </c>
      <c r="AH199" s="32">
        <f t="shared" si="89"/>
        <v>0</v>
      </c>
      <c r="AI199" s="12" t="s">
        <v>43</v>
      </c>
    </row>
    <row r="200" spans="1:35">
      <c r="A200" s="182" t="s">
        <v>3243</v>
      </c>
      <c r="B200" s="179" t="s">
        <v>3244</v>
      </c>
      <c r="C200" s="180">
        <v>0</v>
      </c>
      <c r="D200" s="180">
        <v>0</v>
      </c>
      <c r="E200" s="180">
        <v>0</v>
      </c>
      <c r="F200" s="180">
        <v>0</v>
      </c>
      <c r="G200" s="180">
        <v>0</v>
      </c>
      <c r="H200" s="180">
        <v>0</v>
      </c>
      <c r="I200" s="180">
        <v>0</v>
      </c>
      <c r="J200" s="180">
        <v>0</v>
      </c>
      <c r="K200" s="180">
        <v>0</v>
      </c>
      <c r="L200" s="180">
        <v>0</v>
      </c>
      <c r="M200" s="180">
        <v>0</v>
      </c>
      <c r="N200" s="180">
        <v>0</v>
      </c>
      <c r="O200" s="180">
        <v>0</v>
      </c>
      <c r="Q200" s="31">
        <v>5</v>
      </c>
      <c r="U200" s="32" t="e">
        <f xml:space="preserve"> IF(5 = Q200,#REF! * -1,#REF!)</f>
        <v>#REF!</v>
      </c>
      <c r="V200" s="32">
        <f t="shared" si="77"/>
        <v>0</v>
      </c>
      <c r="W200" s="32">
        <f t="shared" si="78"/>
        <v>0</v>
      </c>
      <c r="X200" s="32">
        <f t="shared" si="79"/>
        <v>0</v>
      </c>
      <c r="Y200" s="32">
        <f t="shared" si="80"/>
        <v>0</v>
      </c>
      <c r="Z200" s="32">
        <f t="shared" si="81"/>
        <v>0</v>
      </c>
      <c r="AA200" s="32">
        <f t="shared" si="82"/>
        <v>0</v>
      </c>
      <c r="AB200" s="32">
        <f t="shared" si="83"/>
        <v>0</v>
      </c>
      <c r="AC200" s="32">
        <f t="shared" si="84"/>
        <v>0</v>
      </c>
      <c r="AD200" s="32">
        <f t="shared" si="85"/>
        <v>0</v>
      </c>
      <c r="AE200" s="32">
        <f t="shared" si="86"/>
        <v>0</v>
      </c>
      <c r="AF200" s="32">
        <f t="shared" si="87"/>
        <v>0</v>
      </c>
      <c r="AG200" s="32">
        <f t="shared" si="88"/>
        <v>0</v>
      </c>
      <c r="AH200" s="32">
        <f t="shared" si="89"/>
        <v>0</v>
      </c>
      <c r="AI200" s="12" t="s">
        <v>43</v>
      </c>
    </row>
    <row r="201" spans="1:35">
      <c r="A201" s="182" t="s">
        <v>3245</v>
      </c>
      <c r="B201" s="179" t="s">
        <v>3246</v>
      </c>
      <c r="C201" s="180">
        <v>0</v>
      </c>
      <c r="D201" s="180">
        <v>0</v>
      </c>
      <c r="E201" s="180">
        <v>0</v>
      </c>
      <c r="F201" s="180">
        <v>0</v>
      </c>
      <c r="G201" s="180">
        <v>0</v>
      </c>
      <c r="H201" s="180">
        <v>0</v>
      </c>
      <c r="I201" s="180">
        <v>0</v>
      </c>
      <c r="J201" s="180">
        <v>0</v>
      </c>
      <c r="K201" s="180">
        <v>0</v>
      </c>
      <c r="L201" s="180">
        <v>0</v>
      </c>
      <c r="M201" s="180">
        <v>0</v>
      </c>
      <c r="N201" s="180">
        <v>0</v>
      </c>
      <c r="O201" s="180">
        <v>0</v>
      </c>
      <c r="Q201" s="36">
        <v>5</v>
      </c>
      <c r="R201" s="125">
        <f>R200</f>
        <v>0</v>
      </c>
      <c r="S201" s="125">
        <f>S200</f>
        <v>0</v>
      </c>
      <c r="T201" s="36">
        <f>T200</f>
        <v>0</v>
      </c>
      <c r="U201" s="37" t="e">
        <f t="shared" ref="U201:AH201" si="90">SUM(U162:U200)</f>
        <v>#REF!</v>
      </c>
      <c r="V201" s="37">
        <f t="shared" si="90"/>
        <v>0</v>
      </c>
      <c r="W201" s="37">
        <f t="shared" si="90"/>
        <v>0</v>
      </c>
      <c r="X201" s="37">
        <f t="shared" si="90"/>
        <v>-752.25000000000011</v>
      </c>
      <c r="Y201" s="37">
        <f t="shared" si="90"/>
        <v>-415.59</v>
      </c>
      <c r="Z201" s="37">
        <f t="shared" si="90"/>
        <v>-3852.19</v>
      </c>
      <c r="AA201" s="37">
        <f t="shared" si="90"/>
        <v>-1747.22</v>
      </c>
      <c r="AB201" s="37">
        <f t="shared" si="90"/>
        <v>-3618.63</v>
      </c>
      <c r="AC201" s="37">
        <f t="shared" si="90"/>
        <v>-624.12</v>
      </c>
      <c r="AD201" s="37">
        <f t="shared" si="90"/>
        <v>-519.26</v>
      </c>
      <c r="AE201" s="37">
        <f t="shared" si="90"/>
        <v>-2766.04</v>
      </c>
      <c r="AF201" s="37">
        <f t="shared" si="90"/>
        <v>-371.7</v>
      </c>
      <c r="AG201" s="37">
        <f t="shared" si="90"/>
        <v>-3279.39</v>
      </c>
      <c r="AH201" s="37">
        <f t="shared" si="90"/>
        <v>-17946.389999999996</v>
      </c>
      <c r="AI201" s="12" t="s">
        <v>43</v>
      </c>
    </row>
    <row r="202" spans="1:35">
      <c r="A202" s="182" t="s">
        <v>3247</v>
      </c>
      <c r="B202" s="179" t="s">
        <v>3248</v>
      </c>
      <c r="C202" s="180">
        <v>0</v>
      </c>
      <c r="D202" s="180">
        <v>0</v>
      </c>
      <c r="E202" s="180">
        <v>0</v>
      </c>
      <c r="F202" s="180">
        <v>0</v>
      </c>
      <c r="G202" s="180">
        <v>0</v>
      </c>
      <c r="H202" s="180">
        <v>0</v>
      </c>
      <c r="I202" s="180">
        <v>0</v>
      </c>
      <c r="J202" s="180">
        <v>0</v>
      </c>
      <c r="K202" s="180">
        <v>0</v>
      </c>
      <c r="L202" s="180">
        <v>0</v>
      </c>
      <c r="M202" s="180">
        <v>0</v>
      </c>
      <c r="N202" s="180">
        <v>0</v>
      </c>
      <c r="O202" s="180">
        <v>0</v>
      </c>
      <c r="AI202" s="12" t="s">
        <v>43</v>
      </c>
    </row>
    <row r="203" spans="1:35">
      <c r="A203" s="182" t="s">
        <v>3249</v>
      </c>
      <c r="B203" s="179" t="s">
        <v>3250</v>
      </c>
      <c r="C203" s="180">
        <v>0</v>
      </c>
      <c r="D203" s="180">
        <v>0</v>
      </c>
      <c r="E203" s="180">
        <v>0</v>
      </c>
      <c r="F203" s="180">
        <v>0</v>
      </c>
      <c r="G203" s="180">
        <v>0</v>
      </c>
      <c r="H203" s="180">
        <v>0</v>
      </c>
      <c r="I203" s="180">
        <v>0</v>
      </c>
      <c r="J203" s="180">
        <v>0</v>
      </c>
      <c r="K203" s="180">
        <v>0</v>
      </c>
      <c r="L203" s="180">
        <v>0</v>
      </c>
      <c r="M203" s="180">
        <v>0</v>
      </c>
      <c r="N203" s="180">
        <v>0</v>
      </c>
      <c r="O203" s="180">
        <v>0</v>
      </c>
      <c r="AI203" s="12" t="s">
        <v>43</v>
      </c>
    </row>
    <row r="204" spans="1:35">
      <c r="A204" s="182" t="s">
        <v>2563</v>
      </c>
      <c r="B204" s="179" t="s">
        <v>3251</v>
      </c>
      <c r="C204" s="180">
        <v>0</v>
      </c>
      <c r="D204" s="180">
        <v>0</v>
      </c>
      <c r="E204" s="180">
        <v>6.9</v>
      </c>
      <c r="F204" s="180">
        <v>7.85</v>
      </c>
      <c r="G204" s="180">
        <v>118</v>
      </c>
      <c r="H204" s="180">
        <v>36.4</v>
      </c>
      <c r="I204" s="180">
        <v>92.8</v>
      </c>
      <c r="J204" s="180">
        <v>102.55</v>
      </c>
      <c r="K204" s="180">
        <v>44.25</v>
      </c>
      <c r="L204" s="180">
        <v>82.7</v>
      </c>
      <c r="M204" s="180">
        <v>37.85</v>
      </c>
      <c r="N204" s="180">
        <v>37.85</v>
      </c>
      <c r="O204" s="180">
        <v>567.15</v>
      </c>
      <c r="Q204" s="31">
        <v>5</v>
      </c>
      <c r="U204" s="32" t="e">
        <f xml:space="preserve"> IF(5 = Q204,#REF! * -1,#REF!)</f>
        <v>#REF!</v>
      </c>
      <c r="V204" s="32">
        <f>IF(5 = Q204, C204 * -1, C204)</f>
        <v>0</v>
      </c>
      <c r="W204" s="32">
        <f>IF(5 = Q204, D204 * -1, D204)</f>
        <v>0</v>
      </c>
      <c r="X204" s="32">
        <f>IF(5 = Q204, E204 * -1, E204)</f>
        <v>-6.9</v>
      </c>
      <c r="Y204" s="32">
        <f>IF(5 = Q204, F204 * -1, F204)</f>
        <v>-7.85</v>
      </c>
      <c r="Z204" s="32">
        <f>IF(5 = Q204, G204 * -1, G204)</f>
        <v>-118</v>
      </c>
      <c r="AA204" s="32">
        <f>IF(5 = Q204, H204 * -1, H204)</f>
        <v>-36.4</v>
      </c>
      <c r="AB204" s="32">
        <f>IF(5 = Q204, I204 * -1, I204)</f>
        <v>-92.8</v>
      </c>
      <c r="AC204" s="32">
        <f>IF(5 = Q204, J204 * -1, J204)</f>
        <v>-102.55</v>
      </c>
      <c r="AD204" s="32">
        <f>IF(5 = Q204, K204 * -1, K204)</f>
        <v>-44.25</v>
      </c>
      <c r="AE204" s="32">
        <f>IF(5 = Q204, L204 * -1, L204)</f>
        <v>-82.7</v>
      </c>
      <c r="AF204" s="32">
        <f>IF(5 = Q204, M204 * -1, M204)</f>
        <v>-37.85</v>
      </c>
      <c r="AG204" s="32">
        <f>IF(5 = Q204, N204 * -1, N204)</f>
        <v>-37.85</v>
      </c>
      <c r="AH204" s="32">
        <f>IF(5 = Q204, O204 * -1, O204)</f>
        <v>-567.15</v>
      </c>
      <c r="AI204" s="12" t="s">
        <v>43</v>
      </c>
    </row>
    <row r="205" spans="1:35">
      <c r="A205" s="182" t="s">
        <v>2564</v>
      </c>
      <c r="B205" s="179" t="s">
        <v>3045</v>
      </c>
      <c r="C205" s="180">
        <v>0</v>
      </c>
      <c r="D205" s="180">
        <v>0</v>
      </c>
      <c r="E205" s="180">
        <v>0</v>
      </c>
      <c r="F205" s="180">
        <v>0</v>
      </c>
      <c r="G205" s="180">
        <v>0</v>
      </c>
      <c r="H205" s="180">
        <v>0</v>
      </c>
      <c r="I205" s="180">
        <v>0</v>
      </c>
      <c r="J205" s="180">
        <v>0</v>
      </c>
      <c r="K205" s="180">
        <v>0</v>
      </c>
      <c r="L205" s="180">
        <v>0</v>
      </c>
      <c r="M205" s="180">
        <v>9.75</v>
      </c>
      <c r="N205" s="180">
        <v>9.75</v>
      </c>
      <c r="O205" s="180">
        <v>19.5</v>
      </c>
      <c r="Q205" s="31">
        <v>5</v>
      </c>
      <c r="U205" s="32" t="e">
        <f xml:space="preserve"> IF(5 = Q205,#REF! * -1,#REF!)</f>
        <v>#REF!</v>
      </c>
      <c r="V205" s="32">
        <f>IF(5 = Q205, C205 * -1, C205)</f>
        <v>0</v>
      </c>
      <c r="W205" s="32">
        <f>IF(5 = Q205, D205 * -1, D205)</f>
        <v>0</v>
      </c>
      <c r="X205" s="32">
        <f>IF(5 = Q205, E205 * -1, E205)</f>
        <v>0</v>
      </c>
      <c r="Y205" s="32">
        <f>IF(5 = Q205, F205 * -1, F205)</f>
        <v>0</v>
      </c>
      <c r="Z205" s="32">
        <f>IF(5 = Q205, G205 * -1, G205)</f>
        <v>0</v>
      </c>
      <c r="AA205" s="32">
        <f>IF(5 = Q205, H205 * -1, H205)</f>
        <v>0</v>
      </c>
      <c r="AB205" s="32">
        <f>IF(5 = Q205, I205 * -1, I205)</f>
        <v>0</v>
      </c>
      <c r="AC205" s="32">
        <f>IF(5 = Q205, J205 * -1, J205)</f>
        <v>0</v>
      </c>
      <c r="AD205" s="32">
        <f>IF(5 = Q205, K205 * -1, K205)</f>
        <v>0</v>
      </c>
      <c r="AE205" s="32">
        <f>IF(5 = Q205, L205 * -1, L205)</f>
        <v>0</v>
      </c>
      <c r="AF205" s="32">
        <f>IF(5 = Q205, M205 * -1, M205)</f>
        <v>-9.75</v>
      </c>
      <c r="AG205" s="32">
        <f>IF(5 = Q205, N205 * -1, N205)</f>
        <v>-9.75</v>
      </c>
      <c r="AH205" s="32">
        <f>IF(5 = Q205, O205 * -1, O205)</f>
        <v>-19.5</v>
      </c>
      <c r="AI205" s="12" t="s">
        <v>43</v>
      </c>
    </row>
    <row r="206" spans="1:35">
      <c r="A206" s="182" t="s">
        <v>3252</v>
      </c>
      <c r="B206" s="179" t="s">
        <v>3253</v>
      </c>
      <c r="C206" s="180">
        <v>0</v>
      </c>
      <c r="D206" s="180">
        <v>0</v>
      </c>
      <c r="E206" s="180">
        <v>0</v>
      </c>
      <c r="F206" s="180">
        <v>0</v>
      </c>
      <c r="G206" s="180">
        <v>0</v>
      </c>
      <c r="H206" s="180">
        <v>0</v>
      </c>
      <c r="I206" s="180">
        <v>0</v>
      </c>
      <c r="J206" s="180">
        <v>0</v>
      </c>
      <c r="K206" s="180">
        <v>57.39</v>
      </c>
      <c r="L206" s="180">
        <v>0</v>
      </c>
      <c r="M206" s="180">
        <v>57.49</v>
      </c>
      <c r="N206" s="180">
        <v>0</v>
      </c>
      <c r="O206" s="180">
        <v>114.88</v>
      </c>
      <c r="Q206" s="31">
        <v>5</v>
      </c>
      <c r="U206" s="32" t="e">
        <f xml:space="preserve"> IF(5 = Q206,#REF! * -1,#REF!)</f>
        <v>#REF!</v>
      </c>
      <c r="V206" s="32">
        <f>IF(5 = Q206, C206 * -1, C206)</f>
        <v>0</v>
      </c>
      <c r="W206" s="32">
        <f>IF(5 = Q206, D206 * -1, D206)</f>
        <v>0</v>
      </c>
      <c r="X206" s="32">
        <f>IF(5 = Q206, E206 * -1, E206)</f>
        <v>0</v>
      </c>
      <c r="Y206" s="32">
        <f>IF(5 = Q206, F206 * -1, F206)</f>
        <v>0</v>
      </c>
      <c r="Z206" s="32">
        <f>IF(5 = Q206, G206 * -1, G206)</f>
        <v>0</v>
      </c>
      <c r="AA206" s="32">
        <f>IF(5 = Q206, H206 * -1, H206)</f>
        <v>0</v>
      </c>
      <c r="AB206" s="32">
        <f>IF(5 = Q206, I206 * -1, I206)</f>
        <v>0</v>
      </c>
      <c r="AC206" s="32">
        <f>IF(5 = Q206, J206 * -1, J206)</f>
        <v>0</v>
      </c>
      <c r="AD206" s="32">
        <f>IF(5 = Q206, K206 * -1, K206)</f>
        <v>-57.39</v>
      </c>
      <c r="AE206" s="32">
        <f>IF(5 = Q206, L206 * -1, L206)</f>
        <v>0</v>
      </c>
      <c r="AF206" s="32">
        <f>IF(5 = Q206, M206 * -1, M206)</f>
        <v>-57.49</v>
      </c>
      <c r="AG206" s="32">
        <f>IF(5 = Q206, N206 * -1, N206)</f>
        <v>0</v>
      </c>
      <c r="AH206" s="32">
        <f>IF(5 = Q206, O206 * -1, O206)</f>
        <v>-114.88</v>
      </c>
      <c r="AI206" s="12" t="s">
        <v>43</v>
      </c>
    </row>
    <row r="207" spans="1:35">
      <c r="A207" s="182" t="s">
        <v>2565</v>
      </c>
      <c r="B207" s="179" t="s">
        <v>3254</v>
      </c>
      <c r="C207" s="180">
        <v>0</v>
      </c>
      <c r="D207" s="180">
        <v>0</v>
      </c>
      <c r="E207" s="180">
        <v>41.99</v>
      </c>
      <c r="F207" s="180">
        <v>0</v>
      </c>
      <c r="G207" s="180">
        <v>0</v>
      </c>
      <c r="H207" s="180">
        <v>0</v>
      </c>
      <c r="I207" s="180">
        <v>0</v>
      </c>
      <c r="J207" s="180">
        <v>0</v>
      </c>
      <c r="K207" s="180">
        <v>0</v>
      </c>
      <c r="L207" s="180">
        <v>0</v>
      </c>
      <c r="M207" s="180">
        <v>0</v>
      </c>
      <c r="N207" s="180">
        <v>0</v>
      </c>
      <c r="O207" s="180">
        <v>41.99</v>
      </c>
      <c r="Q207" s="31">
        <v>5</v>
      </c>
      <c r="U207" s="32" t="e">
        <f xml:space="preserve"> IF(5 = Q207,#REF! * -1,#REF!)</f>
        <v>#REF!</v>
      </c>
      <c r="V207" s="32">
        <f>IF(5 = Q207, C207 * -1, C207)</f>
        <v>0</v>
      </c>
      <c r="W207" s="32">
        <f>IF(5 = Q207, D207 * -1, D207)</f>
        <v>0</v>
      </c>
      <c r="X207" s="32">
        <f>IF(5 = Q207, E207 * -1, E207)</f>
        <v>-41.99</v>
      </c>
      <c r="Y207" s="32">
        <f>IF(5 = Q207, F207 * -1, F207)</f>
        <v>0</v>
      </c>
      <c r="Z207" s="32">
        <f>IF(5 = Q207, G207 * -1, G207)</f>
        <v>0</v>
      </c>
      <c r="AA207" s="32">
        <f>IF(5 = Q207, H207 * -1, H207)</f>
        <v>0</v>
      </c>
      <c r="AB207" s="32">
        <f>IF(5 = Q207, I207 * -1, I207)</f>
        <v>0</v>
      </c>
      <c r="AC207" s="32">
        <f>IF(5 = Q207, J207 * -1, J207)</f>
        <v>0</v>
      </c>
      <c r="AD207" s="32">
        <f>IF(5 = Q207, K207 * -1, K207)</f>
        <v>0</v>
      </c>
      <c r="AE207" s="32">
        <f>IF(5 = Q207, L207 * -1, L207)</f>
        <v>0</v>
      </c>
      <c r="AF207" s="32">
        <f>IF(5 = Q207, M207 * -1, M207)</f>
        <v>0</v>
      </c>
      <c r="AG207" s="32">
        <f>IF(5 = Q207, N207 * -1, N207)</f>
        <v>0</v>
      </c>
      <c r="AH207" s="32">
        <f>IF(5 = Q207, O207 * -1, O207)</f>
        <v>-41.99</v>
      </c>
      <c r="AI207" s="12" t="s">
        <v>43</v>
      </c>
    </row>
    <row r="208" spans="1:35">
      <c r="A208" s="182" t="s">
        <v>2520</v>
      </c>
      <c r="B208" s="179" t="s">
        <v>1295</v>
      </c>
      <c r="C208" s="180">
        <v>0</v>
      </c>
      <c r="D208" s="180">
        <v>0</v>
      </c>
      <c r="E208" s="180">
        <v>0</v>
      </c>
      <c r="F208" s="180">
        <v>0</v>
      </c>
      <c r="G208" s="180">
        <v>0</v>
      </c>
      <c r="H208" s="180">
        <v>0</v>
      </c>
      <c r="I208" s="180">
        <v>0</v>
      </c>
      <c r="J208" s="180">
        <v>0</v>
      </c>
      <c r="K208" s="180">
        <v>0</v>
      </c>
      <c r="L208" s="180">
        <v>0</v>
      </c>
      <c r="M208" s="180">
        <v>0</v>
      </c>
      <c r="N208" s="180">
        <v>0</v>
      </c>
      <c r="O208" s="180">
        <v>0</v>
      </c>
      <c r="Q208" s="36">
        <v>5</v>
      </c>
      <c r="R208" s="125">
        <f>R207</f>
        <v>0</v>
      </c>
      <c r="S208" s="125">
        <f>S207</f>
        <v>0</v>
      </c>
      <c r="T208" s="36">
        <f>T207</f>
        <v>0</v>
      </c>
      <c r="U208" s="37" t="e">
        <f t="shared" ref="U208:AH208" si="91">SUM(U204:U207)</f>
        <v>#REF!</v>
      </c>
      <c r="V208" s="37">
        <f t="shared" si="91"/>
        <v>0</v>
      </c>
      <c r="W208" s="37">
        <f t="shared" si="91"/>
        <v>0</v>
      </c>
      <c r="X208" s="37">
        <f t="shared" si="91"/>
        <v>-48.89</v>
      </c>
      <c r="Y208" s="37">
        <f t="shared" si="91"/>
        <v>-7.85</v>
      </c>
      <c r="Z208" s="37">
        <f t="shared" si="91"/>
        <v>-118</v>
      </c>
      <c r="AA208" s="37">
        <f t="shared" si="91"/>
        <v>-36.4</v>
      </c>
      <c r="AB208" s="37">
        <f t="shared" si="91"/>
        <v>-92.8</v>
      </c>
      <c r="AC208" s="37">
        <f t="shared" si="91"/>
        <v>-102.55</v>
      </c>
      <c r="AD208" s="37">
        <f t="shared" si="91"/>
        <v>-101.64</v>
      </c>
      <c r="AE208" s="37">
        <f t="shared" si="91"/>
        <v>-82.7</v>
      </c>
      <c r="AF208" s="37">
        <f t="shared" si="91"/>
        <v>-105.09</v>
      </c>
      <c r="AG208" s="37">
        <f t="shared" si="91"/>
        <v>-47.6</v>
      </c>
      <c r="AH208" s="37">
        <f t="shared" si="91"/>
        <v>-743.52</v>
      </c>
      <c r="AI208" s="12" t="s">
        <v>43</v>
      </c>
    </row>
    <row r="209" spans="1:35">
      <c r="A209" s="182" t="s">
        <v>3255</v>
      </c>
      <c r="B209" s="179" t="s">
        <v>3256</v>
      </c>
      <c r="C209" s="180">
        <v>0</v>
      </c>
      <c r="D209" s="180">
        <v>0</v>
      </c>
      <c r="E209" s="180">
        <v>0</v>
      </c>
      <c r="F209" s="180">
        <v>0</v>
      </c>
      <c r="G209" s="180">
        <v>0</v>
      </c>
      <c r="H209" s="180">
        <v>0</v>
      </c>
      <c r="I209" s="180">
        <v>0</v>
      </c>
      <c r="J209" s="180">
        <v>0</v>
      </c>
      <c r="K209" s="180">
        <v>0</v>
      </c>
      <c r="L209" s="180">
        <v>0</v>
      </c>
      <c r="M209" s="180">
        <v>0</v>
      </c>
      <c r="N209" s="180">
        <v>0</v>
      </c>
      <c r="O209" s="180">
        <v>0</v>
      </c>
      <c r="AI209" s="12" t="s">
        <v>43</v>
      </c>
    </row>
    <row r="210" spans="1:35">
      <c r="A210" s="182" t="s">
        <v>3257</v>
      </c>
      <c r="B210" s="179" t="s">
        <v>3258</v>
      </c>
      <c r="C210" s="180">
        <v>0</v>
      </c>
      <c r="D210" s="180">
        <v>0</v>
      </c>
      <c r="E210" s="180">
        <v>0</v>
      </c>
      <c r="F210" s="180">
        <v>0</v>
      </c>
      <c r="G210" s="180">
        <v>0</v>
      </c>
      <c r="H210" s="180">
        <v>0</v>
      </c>
      <c r="I210" s="180">
        <v>0</v>
      </c>
      <c r="J210" s="180">
        <v>0</v>
      </c>
      <c r="K210" s="180">
        <v>0</v>
      </c>
      <c r="L210" s="180">
        <v>2700</v>
      </c>
      <c r="M210" s="180">
        <v>900</v>
      </c>
      <c r="N210" s="180">
        <v>900</v>
      </c>
      <c r="O210" s="180">
        <v>4500</v>
      </c>
      <c r="AI210" s="12" t="s">
        <v>43</v>
      </c>
    </row>
    <row r="211" spans="1:35">
      <c r="A211" s="182" t="s">
        <v>3259</v>
      </c>
      <c r="B211" s="179" t="s">
        <v>3260</v>
      </c>
      <c r="C211" s="180">
        <v>0</v>
      </c>
      <c r="D211" s="180">
        <v>0</v>
      </c>
      <c r="E211" s="180">
        <v>0</v>
      </c>
      <c r="F211" s="180">
        <v>0</v>
      </c>
      <c r="G211" s="180">
        <v>44</v>
      </c>
      <c r="H211" s="180">
        <v>0</v>
      </c>
      <c r="I211" s="180">
        <v>65</v>
      </c>
      <c r="J211" s="180">
        <v>0</v>
      </c>
      <c r="K211" s="180">
        <v>0</v>
      </c>
      <c r="L211" s="180">
        <v>0</v>
      </c>
      <c r="M211" s="180">
        <v>0</v>
      </c>
      <c r="N211" s="180">
        <v>0</v>
      </c>
      <c r="O211" s="180">
        <v>109</v>
      </c>
      <c r="Q211" s="31">
        <v>5</v>
      </c>
      <c r="U211" s="32" t="e">
        <f xml:space="preserve"> IF(5 = Q211,#REF! * -1,#REF!)</f>
        <v>#REF!</v>
      </c>
      <c r="V211" s="32">
        <f t="shared" ref="V211:V237" si="92">IF(5 = Q211, C211 * -1, C211)</f>
        <v>0</v>
      </c>
      <c r="W211" s="32">
        <f t="shared" ref="W211:W237" si="93">IF(5 = Q211, D211 * -1, D211)</f>
        <v>0</v>
      </c>
      <c r="X211" s="32">
        <f t="shared" ref="X211:X237" si="94">IF(5 = Q211, E211 * -1, E211)</f>
        <v>0</v>
      </c>
      <c r="Y211" s="32">
        <f t="shared" ref="Y211:Y237" si="95">IF(5 = Q211, F211 * -1, F211)</f>
        <v>0</v>
      </c>
      <c r="Z211" s="32">
        <f t="shared" ref="Z211:Z237" si="96">IF(5 = Q211, G211 * -1, G211)</f>
        <v>-44</v>
      </c>
      <c r="AA211" s="32">
        <f t="shared" ref="AA211:AA237" si="97">IF(5 = Q211, H211 * -1, H211)</f>
        <v>0</v>
      </c>
      <c r="AB211" s="32">
        <f t="shared" ref="AB211:AB237" si="98">IF(5 = Q211, I211 * -1, I211)</f>
        <v>-65</v>
      </c>
      <c r="AC211" s="32">
        <f t="shared" ref="AC211:AC237" si="99">IF(5 = Q211, J211 * -1, J211)</f>
        <v>0</v>
      </c>
      <c r="AD211" s="32">
        <f t="shared" ref="AD211:AD237" si="100">IF(5 = Q211, K211 * -1, K211)</f>
        <v>0</v>
      </c>
      <c r="AE211" s="32">
        <f t="shared" ref="AE211:AE237" si="101">IF(5 = Q211, L211 * -1, L211)</f>
        <v>0</v>
      </c>
      <c r="AF211" s="32">
        <f t="shared" ref="AF211:AF237" si="102">IF(5 = Q211, M211 * -1, M211)</f>
        <v>0</v>
      </c>
      <c r="AG211" s="32">
        <f t="shared" ref="AG211:AG237" si="103">IF(5 = Q211, N211 * -1, N211)</f>
        <v>0</v>
      </c>
      <c r="AH211" s="32">
        <f t="shared" ref="AH211:AH237" si="104">IF(5 = Q211, O211 * -1, O211)</f>
        <v>-109</v>
      </c>
      <c r="AI211" s="12" t="s">
        <v>43</v>
      </c>
    </row>
    <row r="212" spans="1:35">
      <c r="B212" s="181" t="s">
        <v>3261</v>
      </c>
      <c r="C212" s="176">
        <v>0</v>
      </c>
      <c r="D212" s="176">
        <v>0</v>
      </c>
      <c r="E212" s="176">
        <v>801.1400000000001</v>
      </c>
      <c r="F212" s="176">
        <v>423.44</v>
      </c>
      <c r="G212" s="176">
        <v>531.19000000000005</v>
      </c>
      <c r="H212" s="176">
        <v>508.62</v>
      </c>
      <c r="I212" s="176">
        <v>784.43</v>
      </c>
      <c r="J212" s="176">
        <v>726.67</v>
      </c>
      <c r="K212" s="176">
        <v>620.9</v>
      </c>
      <c r="L212" s="176">
        <v>3148.74</v>
      </c>
      <c r="M212" s="176">
        <v>1376.79</v>
      </c>
      <c r="N212" s="176">
        <v>1426.99</v>
      </c>
      <c r="O212" s="176">
        <v>10348.91</v>
      </c>
      <c r="Q212" s="31">
        <v>5</v>
      </c>
      <c r="U212" s="32" t="e">
        <f xml:space="preserve"> IF(5 = Q212,#REF! * -1,#REF!)</f>
        <v>#REF!</v>
      </c>
      <c r="V212" s="32">
        <f t="shared" si="92"/>
        <v>0</v>
      </c>
      <c r="W212" s="32">
        <f t="shared" si="93"/>
        <v>0</v>
      </c>
      <c r="X212" s="32">
        <f t="shared" si="94"/>
        <v>-801.1400000000001</v>
      </c>
      <c r="Y212" s="32">
        <f t="shared" si="95"/>
        <v>-423.44</v>
      </c>
      <c r="Z212" s="32">
        <f t="shared" si="96"/>
        <v>-531.19000000000005</v>
      </c>
      <c r="AA212" s="32">
        <f t="shared" si="97"/>
        <v>-508.62</v>
      </c>
      <c r="AB212" s="32">
        <f t="shared" si="98"/>
        <v>-784.43</v>
      </c>
      <c r="AC212" s="32">
        <f t="shared" si="99"/>
        <v>-726.67</v>
      </c>
      <c r="AD212" s="32">
        <f t="shared" si="100"/>
        <v>-620.9</v>
      </c>
      <c r="AE212" s="32">
        <f t="shared" si="101"/>
        <v>-3148.74</v>
      </c>
      <c r="AF212" s="32">
        <f t="shared" si="102"/>
        <v>-1376.79</v>
      </c>
      <c r="AG212" s="32">
        <f t="shared" si="103"/>
        <v>-1426.99</v>
      </c>
      <c r="AH212" s="32">
        <f t="shared" si="104"/>
        <v>-10348.91</v>
      </c>
    </row>
    <row r="213" spans="1:35">
      <c r="Q213" s="31">
        <v>5</v>
      </c>
      <c r="U213" s="32" t="e">
        <f xml:space="preserve"> IF(5 = Q213,#REF! * -1,#REF!)</f>
        <v>#REF!</v>
      </c>
      <c r="V213" s="32">
        <f t="shared" si="92"/>
        <v>0</v>
      </c>
      <c r="W213" s="32">
        <f t="shared" si="93"/>
        <v>0</v>
      </c>
      <c r="X213" s="32">
        <f t="shared" si="94"/>
        <v>0</v>
      </c>
      <c r="Y213" s="32">
        <f t="shared" si="95"/>
        <v>0</v>
      </c>
      <c r="Z213" s="32">
        <f t="shared" si="96"/>
        <v>0</v>
      </c>
      <c r="AA213" s="32">
        <f t="shared" si="97"/>
        <v>0</v>
      </c>
      <c r="AB213" s="32">
        <f t="shared" si="98"/>
        <v>0</v>
      </c>
      <c r="AC213" s="32">
        <f t="shared" si="99"/>
        <v>0</v>
      </c>
      <c r="AD213" s="32">
        <f t="shared" si="100"/>
        <v>0</v>
      </c>
      <c r="AE213" s="32">
        <f t="shared" si="101"/>
        <v>0</v>
      </c>
      <c r="AF213" s="32">
        <f t="shared" si="102"/>
        <v>0</v>
      </c>
      <c r="AG213" s="32">
        <f t="shared" si="103"/>
        <v>0</v>
      </c>
      <c r="AH213" s="32">
        <f t="shared" si="104"/>
        <v>0</v>
      </c>
    </row>
    <row r="214" spans="1:35">
      <c r="A214" s="158" t="s">
        <v>3262</v>
      </c>
      <c r="Q214" s="31">
        <v>5</v>
      </c>
      <c r="U214" s="32" t="e">
        <f xml:space="preserve"> IF(5 = Q214,#REF! * -1,#REF!)</f>
        <v>#REF!</v>
      </c>
      <c r="V214" s="32">
        <f t="shared" si="92"/>
        <v>0</v>
      </c>
      <c r="W214" s="32">
        <f t="shared" si="93"/>
        <v>0</v>
      </c>
      <c r="X214" s="32">
        <f t="shared" si="94"/>
        <v>0</v>
      </c>
      <c r="Y214" s="32">
        <f t="shared" si="95"/>
        <v>0</v>
      </c>
      <c r="Z214" s="32">
        <f t="shared" si="96"/>
        <v>0</v>
      </c>
      <c r="AA214" s="32">
        <f t="shared" si="97"/>
        <v>0</v>
      </c>
      <c r="AB214" s="32">
        <f t="shared" si="98"/>
        <v>0</v>
      </c>
      <c r="AC214" s="32">
        <f t="shared" si="99"/>
        <v>0</v>
      </c>
      <c r="AD214" s="32">
        <f t="shared" si="100"/>
        <v>0</v>
      </c>
      <c r="AE214" s="32">
        <f t="shared" si="101"/>
        <v>0</v>
      </c>
      <c r="AF214" s="32">
        <f t="shared" si="102"/>
        <v>0</v>
      </c>
      <c r="AG214" s="32">
        <f t="shared" si="103"/>
        <v>0</v>
      </c>
      <c r="AH214" s="32">
        <f t="shared" si="104"/>
        <v>0</v>
      </c>
    </row>
    <row r="215" spans="1:35">
      <c r="A215" s="182" t="s">
        <v>3263</v>
      </c>
      <c r="B215" s="179" t="s">
        <v>3264</v>
      </c>
      <c r="C215" s="180">
        <v>0</v>
      </c>
      <c r="D215" s="180">
        <v>0</v>
      </c>
      <c r="E215" s="180">
        <v>0</v>
      </c>
      <c r="F215" s="180">
        <v>0</v>
      </c>
      <c r="G215" s="180">
        <v>0</v>
      </c>
      <c r="H215" s="180">
        <v>0</v>
      </c>
      <c r="I215" s="180">
        <v>0</v>
      </c>
      <c r="J215" s="180">
        <v>0</v>
      </c>
      <c r="K215" s="180">
        <v>0</v>
      </c>
      <c r="L215" s="180">
        <v>0</v>
      </c>
      <c r="M215" s="180">
        <v>0</v>
      </c>
      <c r="N215" s="180">
        <v>0</v>
      </c>
      <c r="O215" s="180">
        <v>0</v>
      </c>
      <c r="Q215" s="31">
        <v>5</v>
      </c>
      <c r="U215" s="32" t="e">
        <f xml:space="preserve"> IF(5 = Q215,#REF! * -1,#REF!)</f>
        <v>#REF!</v>
      </c>
      <c r="V215" s="32">
        <f t="shared" si="92"/>
        <v>0</v>
      </c>
      <c r="W215" s="32">
        <f t="shared" si="93"/>
        <v>0</v>
      </c>
      <c r="X215" s="32">
        <f t="shared" si="94"/>
        <v>0</v>
      </c>
      <c r="Y215" s="32">
        <f t="shared" si="95"/>
        <v>0</v>
      </c>
      <c r="Z215" s="32">
        <f t="shared" si="96"/>
        <v>0</v>
      </c>
      <c r="AA215" s="32">
        <f t="shared" si="97"/>
        <v>0</v>
      </c>
      <c r="AB215" s="32">
        <f t="shared" si="98"/>
        <v>0</v>
      </c>
      <c r="AC215" s="32">
        <f t="shared" si="99"/>
        <v>0</v>
      </c>
      <c r="AD215" s="32">
        <f t="shared" si="100"/>
        <v>0</v>
      </c>
      <c r="AE215" s="32">
        <f t="shared" si="101"/>
        <v>0</v>
      </c>
      <c r="AF215" s="32">
        <f t="shared" si="102"/>
        <v>0</v>
      </c>
      <c r="AG215" s="32">
        <f t="shared" si="103"/>
        <v>0</v>
      </c>
      <c r="AH215" s="32">
        <f t="shared" si="104"/>
        <v>0</v>
      </c>
      <c r="AI215" s="12" t="s">
        <v>3265</v>
      </c>
    </row>
    <row r="216" spans="1:35">
      <c r="A216" s="182" t="s">
        <v>2517</v>
      </c>
      <c r="B216" s="179" t="s">
        <v>3266</v>
      </c>
      <c r="C216" s="180">
        <v>0</v>
      </c>
      <c r="D216" s="180">
        <v>0</v>
      </c>
      <c r="E216" s="180">
        <v>0</v>
      </c>
      <c r="F216" s="180">
        <v>0</v>
      </c>
      <c r="G216" s="180">
        <v>0</v>
      </c>
      <c r="H216" s="180">
        <v>0</v>
      </c>
      <c r="I216" s="180">
        <v>0</v>
      </c>
      <c r="J216" s="180">
        <v>0</v>
      </c>
      <c r="K216" s="180">
        <v>0</v>
      </c>
      <c r="L216" s="180">
        <v>0</v>
      </c>
      <c r="M216" s="180">
        <v>0</v>
      </c>
      <c r="N216" s="180">
        <v>0</v>
      </c>
      <c r="O216" s="180">
        <v>0</v>
      </c>
      <c r="Q216" s="31">
        <v>5</v>
      </c>
      <c r="U216" s="32" t="e">
        <f xml:space="preserve"> IF(5 = Q216,#REF! * -1,#REF!)</f>
        <v>#REF!</v>
      </c>
      <c r="V216" s="32">
        <f t="shared" si="92"/>
        <v>0</v>
      </c>
      <c r="W216" s="32">
        <f t="shared" si="93"/>
        <v>0</v>
      </c>
      <c r="X216" s="32">
        <f t="shared" si="94"/>
        <v>0</v>
      </c>
      <c r="Y216" s="32">
        <f t="shared" si="95"/>
        <v>0</v>
      </c>
      <c r="Z216" s="32">
        <f t="shared" si="96"/>
        <v>0</v>
      </c>
      <c r="AA216" s="32">
        <f t="shared" si="97"/>
        <v>0</v>
      </c>
      <c r="AB216" s="32">
        <f t="shared" si="98"/>
        <v>0</v>
      </c>
      <c r="AC216" s="32">
        <f t="shared" si="99"/>
        <v>0</v>
      </c>
      <c r="AD216" s="32">
        <f t="shared" si="100"/>
        <v>0</v>
      </c>
      <c r="AE216" s="32">
        <f t="shared" si="101"/>
        <v>0</v>
      </c>
      <c r="AF216" s="32">
        <f t="shared" si="102"/>
        <v>0</v>
      </c>
      <c r="AG216" s="32">
        <f t="shared" si="103"/>
        <v>0</v>
      </c>
      <c r="AH216" s="32">
        <f t="shared" si="104"/>
        <v>0</v>
      </c>
      <c r="AI216" s="12" t="s">
        <v>55</v>
      </c>
    </row>
    <row r="217" spans="1:35">
      <c r="A217" s="182" t="s">
        <v>2516</v>
      </c>
      <c r="B217" s="179" t="s">
        <v>3267</v>
      </c>
      <c r="C217" s="180">
        <v>0</v>
      </c>
      <c r="D217" s="180">
        <v>0</v>
      </c>
      <c r="E217" s="180">
        <v>0</v>
      </c>
      <c r="F217" s="180">
        <v>0</v>
      </c>
      <c r="G217" s="180">
        <v>0</v>
      </c>
      <c r="H217" s="180">
        <v>0</v>
      </c>
      <c r="I217" s="180">
        <v>0</v>
      </c>
      <c r="J217" s="180">
        <v>0</v>
      </c>
      <c r="K217" s="180">
        <v>0</v>
      </c>
      <c r="L217" s="180">
        <v>0</v>
      </c>
      <c r="M217" s="180">
        <v>0</v>
      </c>
      <c r="N217" s="180">
        <v>0</v>
      </c>
      <c r="O217" s="180">
        <v>0</v>
      </c>
      <c r="Q217" s="31">
        <v>5</v>
      </c>
      <c r="U217" s="32" t="e">
        <f xml:space="preserve"> IF(5 = Q217,#REF! * -1,#REF!)</f>
        <v>#REF!</v>
      </c>
      <c r="V217" s="32">
        <f t="shared" si="92"/>
        <v>0</v>
      </c>
      <c r="W217" s="32">
        <f t="shared" si="93"/>
        <v>0</v>
      </c>
      <c r="X217" s="32">
        <f t="shared" si="94"/>
        <v>0</v>
      </c>
      <c r="Y217" s="32">
        <f t="shared" si="95"/>
        <v>0</v>
      </c>
      <c r="Z217" s="32">
        <f t="shared" si="96"/>
        <v>0</v>
      </c>
      <c r="AA217" s="32">
        <f t="shared" si="97"/>
        <v>0</v>
      </c>
      <c r="AB217" s="32">
        <f t="shared" si="98"/>
        <v>0</v>
      </c>
      <c r="AC217" s="32">
        <f t="shared" si="99"/>
        <v>0</v>
      </c>
      <c r="AD217" s="32">
        <f t="shared" si="100"/>
        <v>0</v>
      </c>
      <c r="AE217" s="32">
        <f t="shared" si="101"/>
        <v>0</v>
      </c>
      <c r="AF217" s="32">
        <f t="shared" si="102"/>
        <v>0</v>
      </c>
      <c r="AG217" s="32">
        <f t="shared" si="103"/>
        <v>0</v>
      </c>
      <c r="AH217" s="32">
        <f t="shared" si="104"/>
        <v>0</v>
      </c>
      <c r="AI217" s="12" t="s">
        <v>55</v>
      </c>
    </row>
    <row r="218" spans="1:35">
      <c r="A218" s="182" t="s">
        <v>2515</v>
      </c>
      <c r="B218" s="179" t="s">
        <v>3268</v>
      </c>
      <c r="C218" s="180">
        <v>0</v>
      </c>
      <c r="D218" s="180">
        <v>0</v>
      </c>
      <c r="E218" s="180">
        <v>0</v>
      </c>
      <c r="F218" s="180">
        <v>0</v>
      </c>
      <c r="G218" s="180">
        <v>0</v>
      </c>
      <c r="H218" s="180">
        <v>0</v>
      </c>
      <c r="I218" s="180">
        <v>0</v>
      </c>
      <c r="J218" s="180">
        <v>0</v>
      </c>
      <c r="K218" s="180">
        <v>0</v>
      </c>
      <c r="L218" s="180">
        <v>0</v>
      </c>
      <c r="M218" s="180">
        <v>0</v>
      </c>
      <c r="N218" s="180">
        <v>0</v>
      </c>
      <c r="O218" s="180">
        <v>0</v>
      </c>
      <c r="Q218" s="31">
        <v>5</v>
      </c>
      <c r="U218" s="32" t="e">
        <f xml:space="preserve"> IF(5 = Q218,#REF! * -1,#REF!)</f>
        <v>#REF!</v>
      </c>
      <c r="V218" s="32">
        <f t="shared" si="92"/>
        <v>0</v>
      </c>
      <c r="W218" s="32">
        <f t="shared" si="93"/>
        <v>0</v>
      </c>
      <c r="X218" s="32">
        <f t="shared" si="94"/>
        <v>0</v>
      </c>
      <c r="Y218" s="32">
        <f t="shared" si="95"/>
        <v>0</v>
      </c>
      <c r="Z218" s="32">
        <f t="shared" si="96"/>
        <v>0</v>
      </c>
      <c r="AA218" s="32">
        <f t="shared" si="97"/>
        <v>0</v>
      </c>
      <c r="AB218" s="32">
        <f t="shared" si="98"/>
        <v>0</v>
      </c>
      <c r="AC218" s="32">
        <f t="shared" si="99"/>
        <v>0</v>
      </c>
      <c r="AD218" s="32">
        <f t="shared" si="100"/>
        <v>0</v>
      </c>
      <c r="AE218" s="32">
        <f t="shared" si="101"/>
        <v>0</v>
      </c>
      <c r="AF218" s="32">
        <f t="shared" si="102"/>
        <v>0</v>
      </c>
      <c r="AG218" s="32">
        <f t="shared" si="103"/>
        <v>0</v>
      </c>
      <c r="AH218" s="32">
        <f t="shared" si="104"/>
        <v>0</v>
      </c>
      <c r="AI218" s="12" t="s">
        <v>55</v>
      </c>
    </row>
    <row r="219" spans="1:35">
      <c r="A219" s="182" t="s">
        <v>3269</v>
      </c>
      <c r="B219" s="179" t="s">
        <v>3270</v>
      </c>
      <c r="C219" s="180">
        <v>0</v>
      </c>
      <c r="D219" s="180">
        <v>0</v>
      </c>
      <c r="E219" s="180">
        <v>0</v>
      </c>
      <c r="F219" s="180">
        <v>0</v>
      </c>
      <c r="G219" s="180">
        <v>0</v>
      </c>
      <c r="H219" s="180">
        <v>0</v>
      </c>
      <c r="I219" s="180">
        <v>0</v>
      </c>
      <c r="J219" s="180">
        <v>0</v>
      </c>
      <c r="K219" s="180">
        <v>0</v>
      </c>
      <c r="L219" s="180">
        <v>0</v>
      </c>
      <c r="M219" s="180">
        <v>0</v>
      </c>
      <c r="N219" s="180">
        <v>0</v>
      </c>
      <c r="O219" s="180">
        <v>0</v>
      </c>
      <c r="Q219" s="31">
        <v>5</v>
      </c>
      <c r="U219" s="32" t="e">
        <f xml:space="preserve"> IF(5 = Q219,#REF! * -1,#REF!)</f>
        <v>#REF!</v>
      </c>
      <c r="V219" s="32">
        <f t="shared" si="92"/>
        <v>0</v>
      </c>
      <c r="W219" s="32">
        <f t="shared" si="93"/>
        <v>0</v>
      </c>
      <c r="X219" s="32">
        <f t="shared" si="94"/>
        <v>0</v>
      </c>
      <c r="Y219" s="32">
        <f t="shared" si="95"/>
        <v>0</v>
      </c>
      <c r="Z219" s="32">
        <f t="shared" si="96"/>
        <v>0</v>
      </c>
      <c r="AA219" s="32">
        <f t="shared" si="97"/>
        <v>0</v>
      </c>
      <c r="AB219" s="32">
        <f t="shared" si="98"/>
        <v>0</v>
      </c>
      <c r="AC219" s="32">
        <f t="shared" si="99"/>
        <v>0</v>
      </c>
      <c r="AD219" s="32">
        <f t="shared" si="100"/>
        <v>0</v>
      </c>
      <c r="AE219" s="32">
        <f t="shared" si="101"/>
        <v>0</v>
      </c>
      <c r="AF219" s="32">
        <f t="shared" si="102"/>
        <v>0</v>
      </c>
      <c r="AG219" s="32">
        <f t="shared" si="103"/>
        <v>0</v>
      </c>
      <c r="AH219" s="32">
        <f t="shared" si="104"/>
        <v>0</v>
      </c>
      <c r="AI219" s="12" t="s">
        <v>55</v>
      </c>
    </row>
    <row r="220" spans="1:35">
      <c r="A220" s="182" t="s">
        <v>2514</v>
      </c>
      <c r="B220" s="179" t="s">
        <v>3271</v>
      </c>
      <c r="C220" s="180">
        <v>0</v>
      </c>
      <c r="D220" s="180">
        <v>0</v>
      </c>
      <c r="E220" s="180">
        <v>0</v>
      </c>
      <c r="F220" s="180">
        <v>0</v>
      </c>
      <c r="G220" s="180">
        <v>0</v>
      </c>
      <c r="H220" s="180">
        <v>0</v>
      </c>
      <c r="I220" s="180">
        <v>0</v>
      </c>
      <c r="J220" s="180">
        <v>0</v>
      </c>
      <c r="K220" s="180">
        <v>0</v>
      </c>
      <c r="L220" s="180">
        <v>0</v>
      </c>
      <c r="M220" s="180">
        <v>0</v>
      </c>
      <c r="N220" s="180">
        <v>0</v>
      </c>
      <c r="O220" s="180">
        <v>0</v>
      </c>
      <c r="Q220" s="31">
        <v>5</v>
      </c>
      <c r="U220" s="32" t="e">
        <f xml:space="preserve"> IF(5 = Q220,#REF! * -1,#REF!)</f>
        <v>#REF!</v>
      </c>
      <c r="V220" s="32">
        <f t="shared" si="92"/>
        <v>0</v>
      </c>
      <c r="W220" s="32">
        <f t="shared" si="93"/>
        <v>0</v>
      </c>
      <c r="X220" s="32">
        <f t="shared" si="94"/>
        <v>0</v>
      </c>
      <c r="Y220" s="32">
        <f t="shared" si="95"/>
        <v>0</v>
      </c>
      <c r="Z220" s="32">
        <f t="shared" si="96"/>
        <v>0</v>
      </c>
      <c r="AA220" s="32">
        <f t="shared" si="97"/>
        <v>0</v>
      </c>
      <c r="AB220" s="32">
        <f t="shared" si="98"/>
        <v>0</v>
      </c>
      <c r="AC220" s="32">
        <f t="shared" si="99"/>
        <v>0</v>
      </c>
      <c r="AD220" s="32">
        <f t="shared" si="100"/>
        <v>0</v>
      </c>
      <c r="AE220" s="32">
        <f t="shared" si="101"/>
        <v>0</v>
      </c>
      <c r="AF220" s="32">
        <f t="shared" si="102"/>
        <v>0</v>
      </c>
      <c r="AG220" s="32">
        <f t="shared" si="103"/>
        <v>0</v>
      </c>
      <c r="AH220" s="32">
        <f t="shared" si="104"/>
        <v>0</v>
      </c>
      <c r="AI220" s="12" t="s">
        <v>55</v>
      </c>
    </row>
    <row r="221" spans="1:35">
      <c r="A221" s="182" t="s">
        <v>2513</v>
      </c>
      <c r="B221" s="179" t="s">
        <v>3272</v>
      </c>
      <c r="C221" s="180">
        <v>0</v>
      </c>
      <c r="D221" s="180">
        <v>0</v>
      </c>
      <c r="E221" s="180">
        <v>0</v>
      </c>
      <c r="F221" s="180">
        <v>0</v>
      </c>
      <c r="G221" s="180">
        <v>0</v>
      </c>
      <c r="H221" s="180">
        <v>0</v>
      </c>
      <c r="I221" s="180">
        <v>0</v>
      </c>
      <c r="J221" s="180">
        <v>0</v>
      </c>
      <c r="K221" s="180">
        <v>0</v>
      </c>
      <c r="L221" s="180">
        <v>0</v>
      </c>
      <c r="M221" s="180">
        <v>0</v>
      </c>
      <c r="N221" s="180">
        <v>0</v>
      </c>
      <c r="O221" s="180">
        <v>0</v>
      </c>
      <c r="Q221" s="31">
        <v>5</v>
      </c>
      <c r="U221" s="32" t="e">
        <f xml:space="preserve"> IF(5 = Q221,#REF! * -1,#REF!)</f>
        <v>#REF!</v>
      </c>
      <c r="V221" s="32">
        <f t="shared" si="92"/>
        <v>0</v>
      </c>
      <c r="W221" s="32">
        <f t="shared" si="93"/>
        <v>0</v>
      </c>
      <c r="X221" s="32">
        <f t="shared" si="94"/>
        <v>0</v>
      </c>
      <c r="Y221" s="32">
        <f t="shared" si="95"/>
        <v>0</v>
      </c>
      <c r="Z221" s="32">
        <f t="shared" si="96"/>
        <v>0</v>
      </c>
      <c r="AA221" s="32">
        <f t="shared" si="97"/>
        <v>0</v>
      </c>
      <c r="AB221" s="32">
        <f t="shared" si="98"/>
        <v>0</v>
      </c>
      <c r="AC221" s="32">
        <f t="shared" si="99"/>
        <v>0</v>
      </c>
      <c r="AD221" s="32">
        <f t="shared" si="100"/>
        <v>0</v>
      </c>
      <c r="AE221" s="32">
        <f t="shared" si="101"/>
        <v>0</v>
      </c>
      <c r="AF221" s="32">
        <f t="shared" si="102"/>
        <v>0</v>
      </c>
      <c r="AG221" s="32">
        <f t="shared" si="103"/>
        <v>0</v>
      </c>
      <c r="AH221" s="32">
        <f t="shared" si="104"/>
        <v>0</v>
      </c>
      <c r="AI221" s="12" t="s">
        <v>55</v>
      </c>
    </row>
    <row r="222" spans="1:35">
      <c r="A222" s="182" t="s">
        <v>3273</v>
      </c>
      <c r="B222" s="179" t="s">
        <v>1945</v>
      </c>
      <c r="C222" s="180">
        <v>0</v>
      </c>
      <c r="D222" s="180">
        <v>0</v>
      </c>
      <c r="E222" s="180">
        <v>0</v>
      </c>
      <c r="F222" s="180">
        <v>0</v>
      </c>
      <c r="G222" s="180">
        <v>0</v>
      </c>
      <c r="H222" s="180">
        <v>0</v>
      </c>
      <c r="I222" s="180">
        <v>0</v>
      </c>
      <c r="J222" s="180">
        <v>0</v>
      </c>
      <c r="K222" s="180">
        <v>0</v>
      </c>
      <c r="L222" s="180">
        <v>0</v>
      </c>
      <c r="M222" s="180">
        <v>0</v>
      </c>
      <c r="N222" s="180">
        <v>0</v>
      </c>
      <c r="O222" s="180">
        <v>0</v>
      </c>
      <c r="Q222" s="31">
        <v>5</v>
      </c>
      <c r="U222" s="32" t="e">
        <f xml:space="preserve"> IF(5 = Q222,#REF! * -1,#REF!)</f>
        <v>#REF!</v>
      </c>
      <c r="V222" s="32">
        <f t="shared" si="92"/>
        <v>0</v>
      </c>
      <c r="W222" s="32">
        <f t="shared" si="93"/>
        <v>0</v>
      </c>
      <c r="X222" s="32">
        <f t="shared" si="94"/>
        <v>0</v>
      </c>
      <c r="Y222" s="32">
        <f t="shared" si="95"/>
        <v>0</v>
      </c>
      <c r="Z222" s="32">
        <f t="shared" si="96"/>
        <v>0</v>
      </c>
      <c r="AA222" s="32">
        <f t="shared" si="97"/>
        <v>0</v>
      </c>
      <c r="AB222" s="32">
        <f t="shared" si="98"/>
        <v>0</v>
      </c>
      <c r="AC222" s="32">
        <f t="shared" si="99"/>
        <v>0</v>
      </c>
      <c r="AD222" s="32">
        <f t="shared" si="100"/>
        <v>0</v>
      </c>
      <c r="AE222" s="32">
        <f t="shared" si="101"/>
        <v>0</v>
      </c>
      <c r="AF222" s="32">
        <f t="shared" si="102"/>
        <v>0</v>
      </c>
      <c r="AG222" s="32">
        <f t="shared" si="103"/>
        <v>0</v>
      </c>
      <c r="AH222" s="32">
        <f t="shared" si="104"/>
        <v>0</v>
      </c>
      <c r="AI222" s="12" t="s">
        <v>55</v>
      </c>
    </row>
    <row r="223" spans="1:35">
      <c r="B223" s="181" t="s">
        <v>3274</v>
      </c>
      <c r="C223" s="176">
        <v>0</v>
      </c>
      <c r="D223" s="176">
        <v>0</v>
      </c>
      <c r="E223" s="176">
        <v>0</v>
      </c>
      <c r="F223" s="176">
        <v>0</v>
      </c>
      <c r="G223" s="176">
        <v>0</v>
      </c>
      <c r="H223" s="176">
        <v>0</v>
      </c>
      <c r="I223" s="176">
        <v>0</v>
      </c>
      <c r="J223" s="176">
        <v>0</v>
      </c>
      <c r="K223" s="176">
        <v>0</v>
      </c>
      <c r="L223" s="176">
        <v>0</v>
      </c>
      <c r="M223" s="176">
        <v>0</v>
      </c>
      <c r="N223" s="176">
        <v>0</v>
      </c>
      <c r="O223" s="176">
        <v>0</v>
      </c>
      <c r="Q223" s="31">
        <v>5</v>
      </c>
      <c r="U223" s="32" t="e">
        <f xml:space="preserve"> IF(5 = Q223,#REF! * -1,#REF!)</f>
        <v>#REF!</v>
      </c>
      <c r="V223" s="32">
        <f t="shared" si="92"/>
        <v>0</v>
      </c>
      <c r="W223" s="32">
        <f t="shared" si="93"/>
        <v>0</v>
      </c>
      <c r="X223" s="32">
        <f t="shared" si="94"/>
        <v>0</v>
      </c>
      <c r="Y223" s="32">
        <f t="shared" si="95"/>
        <v>0</v>
      </c>
      <c r="Z223" s="32">
        <f t="shared" si="96"/>
        <v>0</v>
      </c>
      <c r="AA223" s="32">
        <f t="shared" si="97"/>
        <v>0</v>
      </c>
      <c r="AB223" s="32">
        <f t="shared" si="98"/>
        <v>0</v>
      </c>
      <c r="AC223" s="32">
        <f t="shared" si="99"/>
        <v>0</v>
      </c>
      <c r="AD223" s="32">
        <f t="shared" si="100"/>
        <v>0</v>
      </c>
      <c r="AE223" s="32">
        <f t="shared" si="101"/>
        <v>0</v>
      </c>
      <c r="AF223" s="32">
        <f t="shared" si="102"/>
        <v>0</v>
      </c>
      <c r="AG223" s="32">
        <f t="shared" si="103"/>
        <v>0</v>
      </c>
      <c r="AH223" s="32">
        <f t="shared" si="104"/>
        <v>0</v>
      </c>
    </row>
    <row r="224" spans="1:35">
      <c r="Q224" s="31">
        <v>5</v>
      </c>
      <c r="U224" s="32" t="e">
        <f xml:space="preserve"> IF(5 = Q224,#REF! * -1,#REF!)</f>
        <v>#REF!</v>
      </c>
      <c r="V224" s="32">
        <f t="shared" si="92"/>
        <v>0</v>
      </c>
      <c r="W224" s="32">
        <f t="shared" si="93"/>
        <v>0</v>
      </c>
      <c r="X224" s="32">
        <f t="shared" si="94"/>
        <v>0</v>
      </c>
      <c r="Y224" s="32">
        <f t="shared" si="95"/>
        <v>0</v>
      </c>
      <c r="Z224" s="32">
        <f t="shared" si="96"/>
        <v>0</v>
      </c>
      <c r="AA224" s="32">
        <f t="shared" si="97"/>
        <v>0</v>
      </c>
      <c r="AB224" s="32">
        <f t="shared" si="98"/>
        <v>0</v>
      </c>
      <c r="AC224" s="32">
        <f t="shared" si="99"/>
        <v>0</v>
      </c>
      <c r="AD224" s="32">
        <f t="shared" si="100"/>
        <v>0</v>
      </c>
      <c r="AE224" s="32">
        <f t="shared" si="101"/>
        <v>0</v>
      </c>
      <c r="AF224" s="32">
        <f t="shared" si="102"/>
        <v>0</v>
      </c>
      <c r="AG224" s="32">
        <f t="shared" si="103"/>
        <v>0</v>
      </c>
      <c r="AH224" s="32">
        <f t="shared" si="104"/>
        <v>0</v>
      </c>
    </row>
    <row r="225" spans="1:35">
      <c r="A225" s="158" t="s">
        <v>3275</v>
      </c>
      <c r="Q225" s="31">
        <v>5</v>
      </c>
      <c r="U225" s="32" t="e">
        <f xml:space="preserve"> IF(5 = Q225,#REF! * -1,#REF!)</f>
        <v>#REF!</v>
      </c>
      <c r="V225" s="32">
        <f t="shared" si="92"/>
        <v>0</v>
      </c>
      <c r="W225" s="32">
        <f t="shared" si="93"/>
        <v>0</v>
      </c>
      <c r="X225" s="32">
        <f t="shared" si="94"/>
        <v>0</v>
      </c>
      <c r="Y225" s="32">
        <f t="shared" si="95"/>
        <v>0</v>
      </c>
      <c r="Z225" s="32">
        <f t="shared" si="96"/>
        <v>0</v>
      </c>
      <c r="AA225" s="32">
        <f t="shared" si="97"/>
        <v>0</v>
      </c>
      <c r="AB225" s="32">
        <f t="shared" si="98"/>
        <v>0</v>
      </c>
      <c r="AC225" s="32">
        <f t="shared" si="99"/>
        <v>0</v>
      </c>
      <c r="AD225" s="32">
        <f t="shared" si="100"/>
        <v>0</v>
      </c>
      <c r="AE225" s="32">
        <f t="shared" si="101"/>
        <v>0</v>
      </c>
      <c r="AF225" s="32">
        <f t="shared" si="102"/>
        <v>0</v>
      </c>
      <c r="AG225" s="32">
        <f t="shared" si="103"/>
        <v>0</v>
      </c>
      <c r="AH225" s="32">
        <f t="shared" si="104"/>
        <v>0</v>
      </c>
    </row>
    <row r="226" spans="1:35">
      <c r="A226" s="182" t="s">
        <v>3276</v>
      </c>
      <c r="B226" s="179" t="s">
        <v>3277</v>
      </c>
      <c r="C226" s="180">
        <v>0</v>
      </c>
      <c r="D226" s="180">
        <v>0</v>
      </c>
      <c r="E226" s="180">
        <v>0</v>
      </c>
      <c r="F226" s="180">
        <v>0</v>
      </c>
      <c r="G226" s="180">
        <v>0</v>
      </c>
      <c r="H226" s="180">
        <v>0</v>
      </c>
      <c r="I226" s="180">
        <v>0</v>
      </c>
      <c r="J226" s="180">
        <v>0</v>
      </c>
      <c r="K226" s="180">
        <v>0</v>
      </c>
      <c r="L226" s="180">
        <v>0</v>
      </c>
      <c r="M226" s="180">
        <v>0</v>
      </c>
      <c r="N226" s="180">
        <v>0</v>
      </c>
      <c r="O226" s="180">
        <v>0</v>
      </c>
      <c r="Q226" s="31">
        <v>5</v>
      </c>
      <c r="U226" s="32" t="e">
        <f xml:space="preserve"> IF(5 = Q226,#REF! * -1,#REF!)</f>
        <v>#REF!</v>
      </c>
      <c r="V226" s="32">
        <f t="shared" si="92"/>
        <v>0</v>
      </c>
      <c r="W226" s="32">
        <f t="shared" si="93"/>
        <v>0</v>
      </c>
      <c r="X226" s="32">
        <f t="shared" si="94"/>
        <v>0</v>
      </c>
      <c r="Y226" s="32">
        <f t="shared" si="95"/>
        <v>0</v>
      </c>
      <c r="Z226" s="32">
        <f t="shared" si="96"/>
        <v>0</v>
      </c>
      <c r="AA226" s="32">
        <f t="shared" si="97"/>
        <v>0</v>
      </c>
      <c r="AB226" s="32">
        <f t="shared" si="98"/>
        <v>0</v>
      </c>
      <c r="AC226" s="32">
        <f t="shared" si="99"/>
        <v>0</v>
      </c>
      <c r="AD226" s="32">
        <f t="shared" si="100"/>
        <v>0</v>
      </c>
      <c r="AE226" s="32">
        <f t="shared" si="101"/>
        <v>0</v>
      </c>
      <c r="AF226" s="32">
        <f t="shared" si="102"/>
        <v>0</v>
      </c>
      <c r="AG226" s="32">
        <f t="shared" si="103"/>
        <v>0</v>
      </c>
      <c r="AH226" s="32">
        <f t="shared" si="104"/>
        <v>0</v>
      </c>
      <c r="AI226" s="12" t="s">
        <v>55</v>
      </c>
    </row>
    <row r="227" spans="1:35">
      <c r="A227" s="182" t="s">
        <v>3278</v>
      </c>
      <c r="B227" s="179" t="s">
        <v>3279</v>
      </c>
      <c r="C227" s="180">
        <v>0</v>
      </c>
      <c r="D227" s="180">
        <v>0</v>
      </c>
      <c r="E227" s="180">
        <v>0</v>
      </c>
      <c r="F227" s="180">
        <v>0</v>
      </c>
      <c r="G227" s="180">
        <v>0</v>
      </c>
      <c r="H227" s="180">
        <v>0</v>
      </c>
      <c r="I227" s="180">
        <v>0</v>
      </c>
      <c r="J227" s="180">
        <v>0</v>
      </c>
      <c r="K227" s="180">
        <v>0</v>
      </c>
      <c r="L227" s="180">
        <v>0</v>
      </c>
      <c r="M227" s="180">
        <v>0</v>
      </c>
      <c r="N227" s="180">
        <v>0</v>
      </c>
      <c r="O227" s="180">
        <v>0</v>
      </c>
      <c r="Q227" s="31">
        <v>5</v>
      </c>
      <c r="U227" s="32" t="e">
        <f xml:space="preserve"> IF(5 = Q227,#REF! * -1,#REF!)</f>
        <v>#REF!</v>
      </c>
      <c r="V227" s="32">
        <f t="shared" si="92"/>
        <v>0</v>
      </c>
      <c r="W227" s="32">
        <f t="shared" si="93"/>
        <v>0</v>
      </c>
      <c r="X227" s="32">
        <f t="shared" si="94"/>
        <v>0</v>
      </c>
      <c r="Y227" s="32">
        <f t="shared" si="95"/>
        <v>0</v>
      </c>
      <c r="Z227" s="32">
        <f t="shared" si="96"/>
        <v>0</v>
      </c>
      <c r="AA227" s="32">
        <f t="shared" si="97"/>
        <v>0</v>
      </c>
      <c r="AB227" s="32">
        <f t="shared" si="98"/>
        <v>0</v>
      </c>
      <c r="AC227" s="32">
        <f t="shared" si="99"/>
        <v>0</v>
      </c>
      <c r="AD227" s="32">
        <f t="shared" si="100"/>
        <v>0</v>
      </c>
      <c r="AE227" s="32">
        <f t="shared" si="101"/>
        <v>0</v>
      </c>
      <c r="AF227" s="32">
        <f t="shared" si="102"/>
        <v>0</v>
      </c>
      <c r="AG227" s="32">
        <f t="shared" si="103"/>
        <v>0</v>
      </c>
      <c r="AH227" s="32">
        <f t="shared" si="104"/>
        <v>0</v>
      </c>
      <c r="AI227" s="12" t="s">
        <v>55</v>
      </c>
    </row>
    <row r="228" spans="1:35">
      <c r="A228" s="182" t="s">
        <v>3280</v>
      </c>
      <c r="B228" s="179" t="s">
        <v>3281</v>
      </c>
      <c r="C228" s="180">
        <v>0</v>
      </c>
      <c r="D228" s="180">
        <v>0</v>
      </c>
      <c r="E228" s="180">
        <v>0</v>
      </c>
      <c r="F228" s="180">
        <v>0</v>
      </c>
      <c r="G228" s="180">
        <v>0</v>
      </c>
      <c r="H228" s="180">
        <v>0</v>
      </c>
      <c r="I228" s="180">
        <v>0</v>
      </c>
      <c r="J228" s="180">
        <v>0</v>
      </c>
      <c r="K228" s="180">
        <v>0</v>
      </c>
      <c r="L228" s="180">
        <v>0</v>
      </c>
      <c r="M228" s="180">
        <v>0</v>
      </c>
      <c r="N228" s="180">
        <v>0</v>
      </c>
      <c r="O228" s="180">
        <v>0</v>
      </c>
      <c r="Q228" s="31">
        <v>5</v>
      </c>
      <c r="U228" s="32" t="e">
        <f xml:space="preserve"> IF(5 = Q228,#REF! * -1,#REF!)</f>
        <v>#REF!</v>
      </c>
      <c r="V228" s="32">
        <f t="shared" si="92"/>
        <v>0</v>
      </c>
      <c r="W228" s="32">
        <f t="shared" si="93"/>
        <v>0</v>
      </c>
      <c r="X228" s="32">
        <f t="shared" si="94"/>
        <v>0</v>
      </c>
      <c r="Y228" s="32">
        <f t="shared" si="95"/>
        <v>0</v>
      </c>
      <c r="Z228" s="32">
        <f t="shared" si="96"/>
        <v>0</v>
      </c>
      <c r="AA228" s="32">
        <f t="shared" si="97"/>
        <v>0</v>
      </c>
      <c r="AB228" s="32">
        <f t="shared" si="98"/>
        <v>0</v>
      </c>
      <c r="AC228" s="32">
        <f t="shared" si="99"/>
        <v>0</v>
      </c>
      <c r="AD228" s="32">
        <f t="shared" si="100"/>
        <v>0</v>
      </c>
      <c r="AE228" s="32">
        <f t="shared" si="101"/>
        <v>0</v>
      </c>
      <c r="AF228" s="32">
        <f t="shared" si="102"/>
        <v>0</v>
      </c>
      <c r="AG228" s="32">
        <f t="shared" si="103"/>
        <v>0</v>
      </c>
      <c r="AH228" s="32">
        <f t="shared" si="104"/>
        <v>0</v>
      </c>
      <c r="AI228" s="12" t="s">
        <v>55</v>
      </c>
    </row>
    <row r="229" spans="1:35">
      <c r="A229" s="182" t="s">
        <v>2534</v>
      </c>
      <c r="B229" s="179" t="s">
        <v>3282</v>
      </c>
      <c r="C229" s="180">
        <v>0</v>
      </c>
      <c r="D229" s="180">
        <v>0</v>
      </c>
      <c r="E229" s="180">
        <v>0</v>
      </c>
      <c r="F229" s="180">
        <v>0</v>
      </c>
      <c r="G229" s="180">
        <v>0</v>
      </c>
      <c r="H229" s="180">
        <v>0</v>
      </c>
      <c r="I229" s="180">
        <v>0</v>
      </c>
      <c r="J229" s="180">
        <v>0</v>
      </c>
      <c r="K229" s="180">
        <v>0</v>
      </c>
      <c r="L229" s="180">
        <v>0</v>
      </c>
      <c r="M229" s="180">
        <v>0</v>
      </c>
      <c r="N229" s="180">
        <v>0</v>
      </c>
      <c r="O229" s="180">
        <v>0</v>
      </c>
      <c r="Q229" s="31">
        <v>5</v>
      </c>
      <c r="U229" s="32" t="e">
        <f xml:space="preserve"> IF(5 = Q229,#REF! * -1,#REF!)</f>
        <v>#REF!</v>
      </c>
      <c r="V229" s="32">
        <f t="shared" si="92"/>
        <v>0</v>
      </c>
      <c r="W229" s="32">
        <f t="shared" si="93"/>
        <v>0</v>
      </c>
      <c r="X229" s="32">
        <f t="shared" si="94"/>
        <v>0</v>
      </c>
      <c r="Y229" s="32">
        <f t="shared" si="95"/>
        <v>0</v>
      </c>
      <c r="Z229" s="32">
        <f t="shared" si="96"/>
        <v>0</v>
      </c>
      <c r="AA229" s="32">
        <f t="shared" si="97"/>
        <v>0</v>
      </c>
      <c r="AB229" s="32">
        <f t="shared" si="98"/>
        <v>0</v>
      </c>
      <c r="AC229" s="32">
        <f t="shared" si="99"/>
        <v>0</v>
      </c>
      <c r="AD229" s="32">
        <f t="shared" si="100"/>
        <v>0</v>
      </c>
      <c r="AE229" s="32">
        <f t="shared" si="101"/>
        <v>0</v>
      </c>
      <c r="AF229" s="32">
        <f t="shared" si="102"/>
        <v>0</v>
      </c>
      <c r="AG229" s="32">
        <f t="shared" si="103"/>
        <v>0</v>
      </c>
      <c r="AH229" s="32">
        <f t="shared" si="104"/>
        <v>0</v>
      </c>
      <c r="AI229" s="12" t="s">
        <v>55</v>
      </c>
    </row>
    <row r="230" spans="1:35">
      <c r="B230" s="181" t="s">
        <v>3275</v>
      </c>
      <c r="C230" s="176">
        <v>0</v>
      </c>
      <c r="D230" s="176">
        <v>0</v>
      </c>
      <c r="E230" s="176">
        <v>0</v>
      </c>
      <c r="F230" s="176">
        <v>0</v>
      </c>
      <c r="G230" s="176">
        <v>0</v>
      </c>
      <c r="H230" s="176">
        <v>0</v>
      </c>
      <c r="I230" s="176">
        <v>0</v>
      </c>
      <c r="J230" s="176">
        <v>0</v>
      </c>
      <c r="K230" s="176">
        <v>0</v>
      </c>
      <c r="L230" s="176">
        <v>0</v>
      </c>
      <c r="M230" s="176">
        <v>0</v>
      </c>
      <c r="N230" s="176">
        <v>0</v>
      </c>
      <c r="O230" s="176">
        <v>0</v>
      </c>
      <c r="Q230" s="31">
        <v>5</v>
      </c>
      <c r="U230" s="32" t="e">
        <f xml:space="preserve"> IF(5 = Q230,#REF! * -1,#REF!)</f>
        <v>#REF!</v>
      </c>
      <c r="V230" s="32">
        <f t="shared" si="92"/>
        <v>0</v>
      </c>
      <c r="W230" s="32">
        <f t="shared" si="93"/>
        <v>0</v>
      </c>
      <c r="X230" s="32">
        <f t="shared" si="94"/>
        <v>0</v>
      </c>
      <c r="Y230" s="32">
        <f t="shared" si="95"/>
        <v>0</v>
      </c>
      <c r="Z230" s="32">
        <f t="shared" si="96"/>
        <v>0</v>
      </c>
      <c r="AA230" s="32">
        <f t="shared" si="97"/>
        <v>0</v>
      </c>
      <c r="AB230" s="32">
        <f t="shared" si="98"/>
        <v>0</v>
      </c>
      <c r="AC230" s="32">
        <f t="shared" si="99"/>
        <v>0</v>
      </c>
      <c r="AD230" s="32">
        <f t="shared" si="100"/>
        <v>0</v>
      </c>
      <c r="AE230" s="32">
        <f t="shared" si="101"/>
        <v>0</v>
      </c>
      <c r="AF230" s="32">
        <f t="shared" si="102"/>
        <v>0</v>
      </c>
      <c r="AG230" s="32">
        <f t="shared" si="103"/>
        <v>0</v>
      </c>
      <c r="AH230" s="32">
        <f t="shared" si="104"/>
        <v>0</v>
      </c>
    </row>
    <row r="231" spans="1:35">
      <c r="Q231" s="31">
        <v>5</v>
      </c>
      <c r="U231" s="32" t="e">
        <f xml:space="preserve"> IF(5 = Q231,#REF! * -1,#REF!)</f>
        <v>#REF!</v>
      </c>
      <c r="V231" s="32">
        <f t="shared" si="92"/>
        <v>0</v>
      </c>
      <c r="W231" s="32">
        <f t="shared" si="93"/>
        <v>0</v>
      </c>
      <c r="X231" s="32">
        <f t="shared" si="94"/>
        <v>0</v>
      </c>
      <c r="Y231" s="32">
        <f t="shared" si="95"/>
        <v>0</v>
      </c>
      <c r="Z231" s="32">
        <f t="shared" si="96"/>
        <v>0</v>
      </c>
      <c r="AA231" s="32">
        <f t="shared" si="97"/>
        <v>0</v>
      </c>
      <c r="AB231" s="32">
        <f t="shared" si="98"/>
        <v>0</v>
      </c>
      <c r="AC231" s="32">
        <f t="shared" si="99"/>
        <v>0</v>
      </c>
      <c r="AD231" s="32">
        <f t="shared" si="100"/>
        <v>0</v>
      </c>
      <c r="AE231" s="32">
        <f t="shared" si="101"/>
        <v>0</v>
      </c>
      <c r="AF231" s="32">
        <f t="shared" si="102"/>
        <v>0</v>
      </c>
      <c r="AG231" s="32">
        <f t="shared" si="103"/>
        <v>0</v>
      </c>
      <c r="AH231" s="32">
        <f t="shared" si="104"/>
        <v>0</v>
      </c>
    </row>
    <row r="232" spans="1:35">
      <c r="A232" s="158" t="s">
        <v>3283</v>
      </c>
      <c r="Q232" s="31">
        <v>5</v>
      </c>
      <c r="U232" s="32" t="e">
        <f xml:space="preserve"> IF(5 = Q232,#REF! * -1,#REF!)</f>
        <v>#REF!</v>
      </c>
      <c r="V232" s="32">
        <f t="shared" si="92"/>
        <v>0</v>
      </c>
      <c r="W232" s="32">
        <f t="shared" si="93"/>
        <v>0</v>
      </c>
      <c r="X232" s="32">
        <f t="shared" si="94"/>
        <v>0</v>
      </c>
      <c r="Y232" s="32">
        <f t="shared" si="95"/>
        <v>0</v>
      </c>
      <c r="Z232" s="32">
        <f t="shared" si="96"/>
        <v>0</v>
      </c>
      <c r="AA232" s="32">
        <f t="shared" si="97"/>
        <v>0</v>
      </c>
      <c r="AB232" s="32">
        <f t="shared" si="98"/>
        <v>0</v>
      </c>
      <c r="AC232" s="32">
        <f t="shared" si="99"/>
        <v>0</v>
      </c>
      <c r="AD232" s="32">
        <f t="shared" si="100"/>
        <v>0</v>
      </c>
      <c r="AE232" s="32">
        <f t="shared" si="101"/>
        <v>0</v>
      </c>
      <c r="AF232" s="32">
        <f t="shared" si="102"/>
        <v>0</v>
      </c>
      <c r="AG232" s="32">
        <f t="shared" si="103"/>
        <v>0</v>
      </c>
      <c r="AH232" s="32">
        <f t="shared" si="104"/>
        <v>0</v>
      </c>
    </row>
    <row r="233" spans="1:35">
      <c r="A233" s="182" t="s">
        <v>3284</v>
      </c>
      <c r="B233" s="179" t="s">
        <v>3285</v>
      </c>
      <c r="C233" s="180">
        <v>0</v>
      </c>
      <c r="D233" s="180">
        <v>0</v>
      </c>
      <c r="E233" s="180">
        <v>0</v>
      </c>
      <c r="F233" s="180">
        <v>0</v>
      </c>
      <c r="G233" s="180">
        <v>0</v>
      </c>
      <c r="H233" s="180">
        <v>0</v>
      </c>
      <c r="I233" s="180">
        <v>0</v>
      </c>
      <c r="J233" s="180">
        <v>0</v>
      </c>
      <c r="K233" s="180">
        <v>0</v>
      </c>
      <c r="L233" s="180">
        <v>0</v>
      </c>
      <c r="M233" s="180">
        <v>0</v>
      </c>
      <c r="N233" s="180">
        <v>0</v>
      </c>
      <c r="O233" s="180">
        <v>0</v>
      </c>
      <c r="Q233" s="31">
        <v>5</v>
      </c>
      <c r="U233" s="32" t="e">
        <f xml:space="preserve"> IF(5 = Q233,#REF! * -1,#REF!)</f>
        <v>#REF!</v>
      </c>
      <c r="V233" s="32">
        <f t="shared" si="92"/>
        <v>0</v>
      </c>
      <c r="W233" s="32">
        <f t="shared" si="93"/>
        <v>0</v>
      </c>
      <c r="X233" s="32">
        <f t="shared" si="94"/>
        <v>0</v>
      </c>
      <c r="Y233" s="32">
        <f t="shared" si="95"/>
        <v>0</v>
      </c>
      <c r="Z233" s="32">
        <f t="shared" si="96"/>
        <v>0</v>
      </c>
      <c r="AA233" s="32">
        <f t="shared" si="97"/>
        <v>0</v>
      </c>
      <c r="AB233" s="32">
        <f t="shared" si="98"/>
        <v>0</v>
      </c>
      <c r="AC233" s="32">
        <f t="shared" si="99"/>
        <v>0</v>
      </c>
      <c r="AD233" s="32">
        <f t="shared" si="100"/>
        <v>0</v>
      </c>
      <c r="AE233" s="32">
        <f t="shared" si="101"/>
        <v>0</v>
      </c>
      <c r="AF233" s="32">
        <f t="shared" si="102"/>
        <v>0</v>
      </c>
      <c r="AG233" s="32">
        <f t="shared" si="103"/>
        <v>0</v>
      </c>
      <c r="AH233" s="32">
        <f t="shared" si="104"/>
        <v>0</v>
      </c>
      <c r="AI233" s="12" t="s">
        <v>55</v>
      </c>
    </row>
    <row r="234" spans="1:35">
      <c r="A234" s="182" t="s">
        <v>3286</v>
      </c>
      <c r="B234" s="179" t="s">
        <v>3287</v>
      </c>
      <c r="C234" s="180">
        <v>0</v>
      </c>
      <c r="D234" s="180">
        <v>0</v>
      </c>
      <c r="E234" s="180">
        <v>0</v>
      </c>
      <c r="F234" s="180">
        <v>0</v>
      </c>
      <c r="G234" s="180">
        <v>0</v>
      </c>
      <c r="H234" s="180">
        <v>0</v>
      </c>
      <c r="I234" s="180">
        <v>0</v>
      </c>
      <c r="J234" s="180">
        <v>0</v>
      </c>
      <c r="K234" s="180">
        <v>0</v>
      </c>
      <c r="L234" s="180">
        <v>0</v>
      </c>
      <c r="M234" s="180">
        <v>0</v>
      </c>
      <c r="N234" s="180">
        <v>0</v>
      </c>
      <c r="O234" s="180">
        <v>0</v>
      </c>
      <c r="Q234" s="31">
        <v>5</v>
      </c>
      <c r="U234" s="32" t="e">
        <f xml:space="preserve"> IF(5 = Q234,#REF! * -1,#REF!)</f>
        <v>#REF!</v>
      </c>
      <c r="V234" s="32">
        <f t="shared" si="92"/>
        <v>0</v>
      </c>
      <c r="W234" s="32">
        <f t="shared" si="93"/>
        <v>0</v>
      </c>
      <c r="X234" s="32">
        <f t="shared" si="94"/>
        <v>0</v>
      </c>
      <c r="Y234" s="32">
        <f t="shared" si="95"/>
        <v>0</v>
      </c>
      <c r="Z234" s="32">
        <f t="shared" si="96"/>
        <v>0</v>
      </c>
      <c r="AA234" s="32">
        <f t="shared" si="97"/>
        <v>0</v>
      </c>
      <c r="AB234" s="32">
        <f t="shared" si="98"/>
        <v>0</v>
      </c>
      <c r="AC234" s="32">
        <f t="shared" si="99"/>
        <v>0</v>
      </c>
      <c r="AD234" s="32">
        <f t="shared" si="100"/>
        <v>0</v>
      </c>
      <c r="AE234" s="32">
        <f t="shared" si="101"/>
        <v>0</v>
      </c>
      <c r="AF234" s="32">
        <f t="shared" si="102"/>
        <v>0</v>
      </c>
      <c r="AG234" s="32">
        <f t="shared" si="103"/>
        <v>0</v>
      </c>
      <c r="AH234" s="32">
        <f t="shared" si="104"/>
        <v>0</v>
      </c>
      <c r="AI234" s="12" t="s">
        <v>55</v>
      </c>
    </row>
    <row r="235" spans="1:35">
      <c r="A235" s="182" t="s">
        <v>3288</v>
      </c>
      <c r="B235" s="179" t="s">
        <v>3289</v>
      </c>
      <c r="C235" s="180">
        <v>0</v>
      </c>
      <c r="D235" s="180">
        <v>0</v>
      </c>
      <c r="E235" s="180">
        <v>0</v>
      </c>
      <c r="F235" s="180">
        <v>0</v>
      </c>
      <c r="G235" s="180">
        <v>0</v>
      </c>
      <c r="H235" s="180">
        <v>0</v>
      </c>
      <c r="I235" s="180">
        <v>0</v>
      </c>
      <c r="J235" s="180">
        <v>0</v>
      </c>
      <c r="K235" s="180">
        <v>0</v>
      </c>
      <c r="L235" s="180">
        <v>0</v>
      </c>
      <c r="M235" s="180">
        <v>0</v>
      </c>
      <c r="N235" s="180">
        <v>0</v>
      </c>
      <c r="O235" s="180">
        <v>0</v>
      </c>
      <c r="Q235" s="31">
        <v>5</v>
      </c>
      <c r="U235" s="32" t="e">
        <f xml:space="preserve"> IF(5 = Q235,#REF! * -1,#REF!)</f>
        <v>#REF!</v>
      </c>
      <c r="V235" s="32">
        <f t="shared" si="92"/>
        <v>0</v>
      </c>
      <c r="W235" s="32">
        <f t="shared" si="93"/>
        <v>0</v>
      </c>
      <c r="X235" s="32">
        <f t="shared" si="94"/>
        <v>0</v>
      </c>
      <c r="Y235" s="32">
        <f t="shared" si="95"/>
        <v>0</v>
      </c>
      <c r="Z235" s="32">
        <f t="shared" si="96"/>
        <v>0</v>
      </c>
      <c r="AA235" s="32">
        <f t="shared" si="97"/>
        <v>0</v>
      </c>
      <c r="AB235" s="32">
        <f t="shared" si="98"/>
        <v>0</v>
      </c>
      <c r="AC235" s="32">
        <f t="shared" si="99"/>
        <v>0</v>
      </c>
      <c r="AD235" s="32">
        <f t="shared" si="100"/>
        <v>0</v>
      </c>
      <c r="AE235" s="32">
        <f t="shared" si="101"/>
        <v>0</v>
      </c>
      <c r="AF235" s="32">
        <f t="shared" si="102"/>
        <v>0</v>
      </c>
      <c r="AG235" s="32">
        <f t="shared" si="103"/>
        <v>0</v>
      </c>
      <c r="AH235" s="32">
        <f t="shared" si="104"/>
        <v>0</v>
      </c>
      <c r="AI235" s="12" t="s">
        <v>55</v>
      </c>
    </row>
    <row r="236" spans="1:35">
      <c r="A236" s="182" t="s">
        <v>3290</v>
      </c>
      <c r="B236" s="179" t="s">
        <v>1835</v>
      </c>
      <c r="C236" s="180">
        <v>0</v>
      </c>
      <c r="D236" s="180">
        <v>0</v>
      </c>
      <c r="E236" s="180">
        <v>0</v>
      </c>
      <c r="F236" s="180">
        <v>0</v>
      </c>
      <c r="G236" s="180">
        <v>0</v>
      </c>
      <c r="H236" s="180">
        <v>0</v>
      </c>
      <c r="I236" s="180">
        <v>0</v>
      </c>
      <c r="J236" s="180">
        <v>0</v>
      </c>
      <c r="K236" s="180">
        <v>0</v>
      </c>
      <c r="L236" s="180">
        <v>0</v>
      </c>
      <c r="M236" s="180">
        <v>0</v>
      </c>
      <c r="N236" s="180">
        <v>0</v>
      </c>
      <c r="O236" s="180">
        <v>0</v>
      </c>
      <c r="Q236" s="31">
        <v>5</v>
      </c>
      <c r="U236" s="32" t="e">
        <f xml:space="preserve"> IF(5 = Q236,#REF! * -1,#REF!)</f>
        <v>#REF!</v>
      </c>
      <c r="V236" s="32">
        <f t="shared" si="92"/>
        <v>0</v>
      </c>
      <c r="W236" s="32">
        <f t="shared" si="93"/>
        <v>0</v>
      </c>
      <c r="X236" s="32">
        <f t="shared" si="94"/>
        <v>0</v>
      </c>
      <c r="Y236" s="32">
        <f t="shared" si="95"/>
        <v>0</v>
      </c>
      <c r="Z236" s="32">
        <f t="shared" si="96"/>
        <v>0</v>
      </c>
      <c r="AA236" s="32">
        <f t="shared" si="97"/>
        <v>0</v>
      </c>
      <c r="AB236" s="32">
        <f t="shared" si="98"/>
        <v>0</v>
      </c>
      <c r="AC236" s="32">
        <f t="shared" si="99"/>
        <v>0</v>
      </c>
      <c r="AD236" s="32">
        <f t="shared" si="100"/>
        <v>0</v>
      </c>
      <c r="AE236" s="32">
        <f t="shared" si="101"/>
        <v>0</v>
      </c>
      <c r="AF236" s="32">
        <f t="shared" si="102"/>
        <v>0</v>
      </c>
      <c r="AG236" s="32">
        <f t="shared" si="103"/>
        <v>0</v>
      </c>
      <c r="AH236" s="32">
        <f t="shared" si="104"/>
        <v>0</v>
      </c>
      <c r="AI236" s="12" t="s">
        <v>55</v>
      </c>
    </row>
    <row r="237" spans="1:35">
      <c r="A237" s="182" t="s">
        <v>2535</v>
      </c>
      <c r="B237" s="179" t="s">
        <v>3291</v>
      </c>
      <c r="C237" s="180">
        <v>0</v>
      </c>
      <c r="D237" s="180">
        <v>0</v>
      </c>
      <c r="E237" s="180">
        <v>0</v>
      </c>
      <c r="F237" s="180">
        <v>0</v>
      </c>
      <c r="G237" s="180">
        <v>0</v>
      </c>
      <c r="H237" s="180">
        <v>0</v>
      </c>
      <c r="I237" s="180">
        <v>0</v>
      </c>
      <c r="J237" s="180">
        <v>0</v>
      </c>
      <c r="K237" s="180">
        <v>0</v>
      </c>
      <c r="L237" s="180">
        <v>0</v>
      </c>
      <c r="M237" s="180">
        <v>0</v>
      </c>
      <c r="N237" s="180">
        <v>0</v>
      </c>
      <c r="O237" s="180">
        <v>0</v>
      </c>
      <c r="Q237" s="31">
        <v>5</v>
      </c>
      <c r="U237" s="32" t="e">
        <f xml:space="preserve"> IF(5 = Q237,#REF! * -1,#REF!)</f>
        <v>#REF!</v>
      </c>
      <c r="V237" s="32">
        <f t="shared" si="92"/>
        <v>0</v>
      </c>
      <c r="W237" s="32">
        <f t="shared" si="93"/>
        <v>0</v>
      </c>
      <c r="X237" s="32">
        <f t="shared" si="94"/>
        <v>0</v>
      </c>
      <c r="Y237" s="32">
        <f t="shared" si="95"/>
        <v>0</v>
      </c>
      <c r="Z237" s="32">
        <f t="shared" si="96"/>
        <v>0</v>
      </c>
      <c r="AA237" s="32">
        <f t="shared" si="97"/>
        <v>0</v>
      </c>
      <c r="AB237" s="32">
        <f t="shared" si="98"/>
        <v>0</v>
      </c>
      <c r="AC237" s="32">
        <f t="shared" si="99"/>
        <v>0</v>
      </c>
      <c r="AD237" s="32">
        <f t="shared" si="100"/>
        <v>0</v>
      </c>
      <c r="AE237" s="32">
        <f t="shared" si="101"/>
        <v>0</v>
      </c>
      <c r="AF237" s="32">
        <f t="shared" si="102"/>
        <v>0</v>
      </c>
      <c r="AG237" s="32">
        <f t="shared" si="103"/>
        <v>0</v>
      </c>
      <c r="AH237" s="32">
        <f t="shared" si="104"/>
        <v>0</v>
      </c>
      <c r="AI237" s="12" t="s">
        <v>55</v>
      </c>
    </row>
    <row r="238" spans="1:35">
      <c r="A238" s="182" t="s">
        <v>3292</v>
      </c>
      <c r="B238" s="179" t="s">
        <v>3293</v>
      </c>
      <c r="C238" s="180">
        <v>0</v>
      </c>
      <c r="D238" s="180">
        <v>0</v>
      </c>
      <c r="E238" s="180">
        <v>0</v>
      </c>
      <c r="F238" s="180">
        <v>0</v>
      </c>
      <c r="G238" s="180">
        <v>0</v>
      </c>
      <c r="H238" s="180">
        <v>0</v>
      </c>
      <c r="I238" s="180">
        <v>0</v>
      </c>
      <c r="J238" s="180">
        <v>0</v>
      </c>
      <c r="K238" s="180">
        <v>0</v>
      </c>
      <c r="L238" s="180">
        <v>0</v>
      </c>
      <c r="M238" s="180">
        <v>0</v>
      </c>
      <c r="N238" s="180">
        <v>0</v>
      </c>
      <c r="O238" s="180">
        <v>0</v>
      </c>
      <c r="Q238" s="36">
        <v>5</v>
      </c>
      <c r="R238" s="125">
        <f>R237</f>
        <v>0</v>
      </c>
      <c r="S238" s="125">
        <f>S237</f>
        <v>0</v>
      </c>
      <c r="T238" s="36">
        <f>T237</f>
        <v>0</v>
      </c>
      <c r="U238" s="37" t="e">
        <f t="shared" ref="U238:AH238" si="105">SUM(U211:U237)</f>
        <v>#REF!</v>
      </c>
      <c r="V238" s="37">
        <f t="shared" si="105"/>
        <v>0</v>
      </c>
      <c r="W238" s="37">
        <f t="shared" si="105"/>
        <v>0</v>
      </c>
      <c r="X238" s="37">
        <f t="shared" si="105"/>
        <v>-801.1400000000001</v>
      </c>
      <c r="Y238" s="37">
        <f t="shared" si="105"/>
        <v>-423.44</v>
      </c>
      <c r="Z238" s="37">
        <f t="shared" si="105"/>
        <v>-575.19000000000005</v>
      </c>
      <c r="AA238" s="37">
        <f t="shared" si="105"/>
        <v>-508.62</v>
      </c>
      <c r="AB238" s="37">
        <f t="shared" si="105"/>
        <v>-849.43</v>
      </c>
      <c r="AC238" s="37">
        <f t="shared" si="105"/>
        <v>-726.67</v>
      </c>
      <c r="AD238" s="37">
        <f t="shared" si="105"/>
        <v>-620.9</v>
      </c>
      <c r="AE238" s="37">
        <f t="shared" si="105"/>
        <v>-3148.74</v>
      </c>
      <c r="AF238" s="37">
        <f t="shared" si="105"/>
        <v>-1376.79</v>
      </c>
      <c r="AG238" s="37">
        <f t="shared" si="105"/>
        <v>-1426.99</v>
      </c>
      <c r="AH238" s="37">
        <f t="shared" si="105"/>
        <v>-10457.91</v>
      </c>
      <c r="AI238" s="12" t="s">
        <v>55</v>
      </c>
    </row>
    <row r="239" spans="1:35">
      <c r="A239" s="182" t="s">
        <v>3294</v>
      </c>
      <c r="B239" s="179" t="s">
        <v>1812</v>
      </c>
      <c r="C239" s="180">
        <v>0</v>
      </c>
      <c r="D239" s="180">
        <v>0</v>
      </c>
      <c r="E239" s="180">
        <v>0</v>
      </c>
      <c r="F239" s="180">
        <v>268.45</v>
      </c>
      <c r="G239" s="180">
        <v>0</v>
      </c>
      <c r="H239" s="180">
        <v>0</v>
      </c>
      <c r="I239" s="180">
        <v>0</v>
      </c>
      <c r="J239" s="180">
        <v>0</v>
      </c>
      <c r="K239" s="180">
        <v>0</v>
      </c>
      <c r="L239" s="180">
        <v>0</v>
      </c>
      <c r="M239" s="180">
        <v>0</v>
      </c>
      <c r="N239" s="180">
        <v>0</v>
      </c>
      <c r="O239" s="180">
        <v>268.45</v>
      </c>
      <c r="AI239" s="12" t="s">
        <v>55</v>
      </c>
    </row>
    <row r="240" spans="1:35">
      <c r="A240" s="182" t="s">
        <v>3295</v>
      </c>
      <c r="B240" s="179" t="s">
        <v>1837</v>
      </c>
      <c r="C240" s="180">
        <v>0</v>
      </c>
      <c r="D240" s="180">
        <v>0</v>
      </c>
      <c r="E240" s="180">
        <v>0</v>
      </c>
      <c r="F240" s="180">
        <v>0</v>
      </c>
      <c r="G240" s="180">
        <v>0</v>
      </c>
      <c r="H240" s="180">
        <v>0</v>
      </c>
      <c r="I240" s="180">
        <v>0</v>
      </c>
      <c r="J240" s="180">
        <v>0</v>
      </c>
      <c r="K240" s="180">
        <v>0</v>
      </c>
      <c r="L240" s="180">
        <v>0</v>
      </c>
      <c r="M240" s="180">
        <v>0</v>
      </c>
      <c r="N240" s="180">
        <v>0</v>
      </c>
      <c r="O240" s="180">
        <v>0</v>
      </c>
      <c r="AI240" s="12" t="s">
        <v>55</v>
      </c>
    </row>
    <row r="241" spans="1:35">
      <c r="A241" s="182" t="s">
        <v>3296</v>
      </c>
      <c r="B241" s="179" t="s">
        <v>1868</v>
      </c>
      <c r="C241" s="180">
        <v>0</v>
      </c>
      <c r="D241" s="180">
        <v>0</v>
      </c>
      <c r="E241" s="180">
        <v>0</v>
      </c>
      <c r="F241" s="180">
        <v>0</v>
      </c>
      <c r="G241" s="180">
        <v>0</v>
      </c>
      <c r="H241" s="180">
        <v>0</v>
      </c>
      <c r="I241" s="180">
        <v>0</v>
      </c>
      <c r="J241" s="180">
        <v>0</v>
      </c>
      <c r="K241" s="180">
        <v>0</v>
      </c>
      <c r="L241" s="180">
        <v>0</v>
      </c>
      <c r="M241" s="180">
        <v>0</v>
      </c>
      <c r="N241" s="180">
        <v>0</v>
      </c>
      <c r="O241" s="180">
        <v>0</v>
      </c>
      <c r="Q241" s="31">
        <v>5</v>
      </c>
      <c r="U241" s="32" t="e">
        <f xml:space="preserve"> IF(5 = Q241,#REF! * -1,#REF!)</f>
        <v>#REF!</v>
      </c>
      <c r="V241" s="32">
        <f t="shared" ref="V241:V250" si="106">IF(5 = Q241, C241 * -1, C241)</f>
        <v>0</v>
      </c>
      <c r="W241" s="32">
        <f t="shared" ref="W241:W250" si="107">IF(5 = Q241, D241 * -1, D241)</f>
        <v>0</v>
      </c>
      <c r="X241" s="32">
        <f t="shared" ref="X241:X250" si="108">IF(5 = Q241, E241 * -1, E241)</f>
        <v>0</v>
      </c>
      <c r="Y241" s="32">
        <f t="shared" ref="Y241:Y250" si="109">IF(5 = Q241, F241 * -1, F241)</f>
        <v>0</v>
      </c>
      <c r="Z241" s="32">
        <f t="shared" ref="Z241:Z250" si="110">IF(5 = Q241, G241 * -1, G241)</f>
        <v>0</v>
      </c>
      <c r="AA241" s="32">
        <f t="shared" ref="AA241:AA250" si="111">IF(5 = Q241, H241 * -1, H241)</f>
        <v>0</v>
      </c>
      <c r="AB241" s="32">
        <f t="shared" ref="AB241:AB250" si="112">IF(5 = Q241, I241 * -1, I241)</f>
        <v>0</v>
      </c>
      <c r="AC241" s="32">
        <f t="shared" ref="AC241:AC250" si="113">IF(5 = Q241, J241 * -1, J241)</f>
        <v>0</v>
      </c>
      <c r="AD241" s="32">
        <f t="shared" ref="AD241:AD250" si="114">IF(5 = Q241, K241 * -1, K241)</f>
        <v>0</v>
      </c>
      <c r="AE241" s="32">
        <f t="shared" ref="AE241:AE250" si="115">IF(5 = Q241, L241 * -1, L241)</f>
        <v>0</v>
      </c>
      <c r="AF241" s="32">
        <f t="shared" ref="AF241:AF250" si="116">IF(5 = Q241, M241 * -1, M241)</f>
        <v>0</v>
      </c>
      <c r="AG241" s="32">
        <f t="shared" ref="AG241:AG250" si="117">IF(5 = Q241, N241 * -1, N241)</f>
        <v>0</v>
      </c>
      <c r="AH241" s="32">
        <f t="shared" ref="AH241:AH250" si="118">IF(5 = Q241, O241 * -1, O241)</f>
        <v>0</v>
      </c>
      <c r="AI241" s="12" t="s">
        <v>55</v>
      </c>
    </row>
    <row r="242" spans="1:35">
      <c r="A242" s="182" t="s">
        <v>2536</v>
      </c>
      <c r="B242" s="179" t="s">
        <v>1831</v>
      </c>
      <c r="C242" s="180">
        <v>0</v>
      </c>
      <c r="D242" s="180">
        <v>0</v>
      </c>
      <c r="E242" s="180">
        <v>0</v>
      </c>
      <c r="F242" s="180">
        <v>0</v>
      </c>
      <c r="G242" s="180">
        <v>0</v>
      </c>
      <c r="H242" s="180">
        <v>0</v>
      </c>
      <c r="I242" s="180">
        <v>0</v>
      </c>
      <c r="J242" s="180">
        <v>0</v>
      </c>
      <c r="K242" s="180">
        <v>0</v>
      </c>
      <c r="L242" s="180">
        <v>0</v>
      </c>
      <c r="M242" s="180">
        <v>0</v>
      </c>
      <c r="N242" s="180">
        <v>0</v>
      </c>
      <c r="O242" s="180">
        <v>0</v>
      </c>
      <c r="Q242" s="31">
        <v>5</v>
      </c>
      <c r="U242" s="32" t="e">
        <f xml:space="preserve"> IF(5 = Q242,#REF! * -1,#REF!)</f>
        <v>#REF!</v>
      </c>
      <c r="V242" s="32">
        <f t="shared" si="106"/>
        <v>0</v>
      </c>
      <c r="W242" s="32">
        <f t="shared" si="107"/>
        <v>0</v>
      </c>
      <c r="X242" s="32">
        <f t="shared" si="108"/>
        <v>0</v>
      </c>
      <c r="Y242" s="32">
        <f t="shared" si="109"/>
        <v>0</v>
      </c>
      <c r="Z242" s="32">
        <f t="shared" si="110"/>
        <v>0</v>
      </c>
      <c r="AA242" s="32">
        <f t="shared" si="111"/>
        <v>0</v>
      </c>
      <c r="AB242" s="32">
        <f t="shared" si="112"/>
        <v>0</v>
      </c>
      <c r="AC242" s="32">
        <f t="shared" si="113"/>
        <v>0</v>
      </c>
      <c r="AD242" s="32">
        <f t="shared" si="114"/>
        <v>0</v>
      </c>
      <c r="AE242" s="32">
        <f t="shared" si="115"/>
        <v>0</v>
      </c>
      <c r="AF242" s="32">
        <f t="shared" si="116"/>
        <v>0</v>
      </c>
      <c r="AG242" s="32">
        <f t="shared" si="117"/>
        <v>0</v>
      </c>
      <c r="AH242" s="32">
        <f t="shared" si="118"/>
        <v>0</v>
      </c>
      <c r="AI242" s="12" t="s">
        <v>55</v>
      </c>
    </row>
    <row r="243" spans="1:35">
      <c r="A243" s="182" t="s">
        <v>2537</v>
      </c>
      <c r="B243" s="179" t="s">
        <v>1864</v>
      </c>
      <c r="C243" s="180">
        <v>0</v>
      </c>
      <c r="D243" s="180">
        <v>0</v>
      </c>
      <c r="E243" s="180">
        <v>0</v>
      </c>
      <c r="F243" s="180">
        <v>0</v>
      </c>
      <c r="G243" s="180">
        <v>0</v>
      </c>
      <c r="H243" s="180">
        <v>0</v>
      </c>
      <c r="I243" s="180">
        <v>0</v>
      </c>
      <c r="J243" s="180">
        <v>0</v>
      </c>
      <c r="K243" s="180">
        <v>0</v>
      </c>
      <c r="L243" s="180">
        <v>0</v>
      </c>
      <c r="M243" s="180">
        <v>0</v>
      </c>
      <c r="N243" s="180">
        <v>0</v>
      </c>
      <c r="O243" s="180">
        <v>0</v>
      </c>
      <c r="Q243" s="31">
        <v>5</v>
      </c>
      <c r="U243" s="32" t="e">
        <f xml:space="preserve"> IF(5 = Q243,#REF! * -1,#REF!)</f>
        <v>#REF!</v>
      </c>
      <c r="V243" s="32">
        <f t="shared" si="106"/>
        <v>0</v>
      </c>
      <c r="W243" s="32">
        <f t="shared" si="107"/>
        <v>0</v>
      </c>
      <c r="X243" s="32">
        <f t="shared" si="108"/>
        <v>0</v>
      </c>
      <c r="Y243" s="32">
        <f t="shared" si="109"/>
        <v>0</v>
      </c>
      <c r="Z243" s="32">
        <f t="shared" si="110"/>
        <v>0</v>
      </c>
      <c r="AA243" s="32">
        <f t="shared" si="111"/>
        <v>0</v>
      </c>
      <c r="AB243" s="32">
        <f t="shared" si="112"/>
        <v>0</v>
      </c>
      <c r="AC243" s="32">
        <f t="shared" si="113"/>
        <v>0</v>
      </c>
      <c r="AD243" s="32">
        <f t="shared" si="114"/>
        <v>0</v>
      </c>
      <c r="AE243" s="32">
        <f t="shared" si="115"/>
        <v>0</v>
      </c>
      <c r="AF243" s="32">
        <f t="shared" si="116"/>
        <v>0</v>
      </c>
      <c r="AG243" s="32">
        <f t="shared" si="117"/>
        <v>0</v>
      </c>
      <c r="AH243" s="32">
        <f t="shared" si="118"/>
        <v>0</v>
      </c>
      <c r="AI243" s="12" t="s">
        <v>55</v>
      </c>
    </row>
    <row r="244" spans="1:35">
      <c r="A244" s="182" t="s">
        <v>2538</v>
      </c>
      <c r="B244" s="179" t="s">
        <v>3297</v>
      </c>
      <c r="C244" s="180">
        <v>0</v>
      </c>
      <c r="D244" s="180">
        <v>0</v>
      </c>
      <c r="E244" s="180">
        <v>0</v>
      </c>
      <c r="F244" s="180">
        <v>0</v>
      </c>
      <c r="G244" s="180">
        <v>0</v>
      </c>
      <c r="H244" s="180">
        <v>0</v>
      </c>
      <c r="I244" s="180">
        <v>0</v>
      </c>
      <c r="J244" s="180">
        <v>0</v>
      </c>
      <c r="K244" s="180">
        <v>0</v>
      </c>
      <c r="L244" s="180">
        <v>0</v>
      </c>
      <c r="M244" s="180">
        <v>0</v>
      </c>
      <c r="N244" s="180">
        <v>0</v>
      </c>
      <c r="O244" s="180">
        <v>0</v>
      </c>
      <c r="Q244" s="31">
        <v>5</v>
      </c>
      <c r="U244" s="32" t="e">
        <f xml:space="preserve"> IF(5 = Q244,#REF! * -1,#REF!)</f>
        <v>#REF!</v>
      </c>
      <c r="V244" s="32">
        <f t="shared" si="106"/>
        <v>0</v>
      </c>
      <c r="W244" s="32">
        <f t="shared" si="107"/>
        <v>0</v>
      </c>
      <c r="X244" s="32">
        <f t="shared" si="108"/>
        <v>0</v>
      </c>
      <c r="Y244" s="32">
        <f t="shared" si="109"/>
        <v>0</v>
      </c>
      <c r="Z244" s="32">
        <f t="shared" si="110"/>
        <v>0</v>
      </c>
      <c r="AA244" s="32">
        <f t="shared" si="111"/>
        <v>0</v>
      </c>
      <c r="AB244" s="32">
        <f t="shared" si="112"/>
        <v>0</v>
      </c>
      <c r="AC244" s="32">
        <f t="shared" si="113"/>
        <v>0</v>
      </c>
      <c r="AD244" s="32">
        <f t="shared" si="114"/>
        <v>0</v>
      </c>
      <c r="AE244" s="32">
        <f t="shared" si="115"/>
        <v>0</v>
      </c>
      <c r="AF244" s="32">
        <f t="shared" si="116"/>
        <v>0</v>
      </c>
      <c r="AG244" s="32">
        <f t="shared" si="117"/>
        <v>0</v>
      </c>
      <c r="AH244" s="32">
        <f t="shared" si="118"/>
        <v>0</v>
      </c>
      <c r="AI244" s="12" t="s">
        <v>55</v>
      </c>
    </row>
    <row r="245" spans="1:35">
      <c r="A245" s="182" t="s">
        <v>2539</v>
      </c>
      <c r="B245" s="179" t="s">
        <v>1852</v>
      </c>
      <c r="C245" s="180">
        <v>0</v>
      </c>
      <c r="D245" s="180">
        <v>0</v>
      </c>
      <c r="E245" s="180">
        <v>0</v>
      </c>
      <c r="F245" s="180">
        <v>0</v>
      </c>
      <c r="G245" s="180">
        <v>0</v>
      </c>
      <c r="H245" s="180">
        <v>0</v>
      </c>
      <c r="I245" s="180">
        <v>0</v>
      </c>
      <c r="J245" s="180">
        <v>0</v>
      </c>
      <c r="K245" s="180">
        <v>0</v>
      </c>
      <c r="L245" s="180">
        <v>0</v>
      </c>
      <c r="M245" s="180">
        <v>0</v>
      </c>
      <c r="N245" s="180">
        <v>0</v>
      </c>
      <c r="O245" s="180">
        <v>0</v>
      </c>
      <c r="Q245" s="31">
        <v>5</v>
      </c>
      <c r="U245" s="32" t="e">
        <f xml:space="preserve"> IF(5 = Q245,#REF! * -1,#REF!)</f>
        <v>#REF!</v>
      </c>
      <c r="V245" s="32">
        <f t="shared" si="106"/>
        <v>0</v>
      </c>
      <c r="W245" s="32">
        <f t="shared" si="107"/>
        <v>0</v>
      </c>
      <c r="X245" s="32">
        <f t="shared" si="108"/>
        <v>0</v>
      </c>
      <c r="Y245" s="32">
        <f t="shared" si="109"/>
        <v>0</v>
      </c>
      <c r="Z245" s="32">
        <f t="shared" si="110"/>
        <v>0</v>
      </c>
      <c r="AA245" s="32">
        <f t="shared" si="111"/>
        <v>0</v>
      </c>
      <c r="AB245" s="32">
        <f t="shared" si="112"/>
        <v>0</v>
      </c>
      <c r="AC245" s="32">
        <f t="shared" si="113"/>
        <v>0</v>
      </c>
      <c r="AD245" s="32">
        <f t="shared" si="114"/>
        <v>0</v>
      </c>
      <c r="AE245" s="32">
        <f t="shared" si="115"/>
        <v>0</v>
      </c>
      <c r="AF245" s="32">
        <f t="shared" si="116"/>
        <v>0</v>
      </c>
      <c r="AG245" s="32">
        <f t="shared" si="117"/>
        <v>0</v>
      </c>
      <c r="AH245" s="32">
        <f t="shared" si="118"/>
        <v>0</v>
      </c>
      <c r="AI245" s="12" t="s">
        <v>55</v>
      </c>
    </row>
    <row r="246" spans="1:35">
      <c r="A246" s="182" t="s">
        <v>2540</v>
      </c>
      <c r="B246" s="179" t="s">
        <v>3298</v>
      </c>
      <c r="C246" s="180">
        <v>0</v>
      </c>
      <c r="D246" s="180">
        <v>0</v>
      </c>
      <c r="E246" s="180">
        <v>0</v>
      </c>
      <c r="F246" s="180">
        <v>0</v>
      </c>
      <c r="G246" s="180">
        <v>0</v>
      </c>
      <c r="H246" s="180">
        <v>0</v>
      </c>
      <c r="I246" s="180">
        <v>0</v>
      </c>
      <c r="J246" s="180">
        <v>0</v>
      </c>
      <c r="K246" s="180">
        <v>0</v>
      </c>
      <c r="L246" s="180">
        <v>0</v>
      </c>
      <c r="M246" s="180">
        <v>0</v>
      </c>
      <c r="N246" s="180">
        <v>375</v>
      </c>
      <c r="O246" s="180">
        <v>375</v>
      </c>
      <c r="Q246" s="31">
        <v>5</v>
      </c>
      <c r="U246" s="32" t="e">
        <f xml:space="preserve"> IF(5 = Q246,#REF! * -1,#REF!)</f>
        <v>#REF!</v>
      </c>
      <c r="V246" s="32">
        <f t="shared" si="106"/>
        <v>0</v>
      </c>
      <c r="W246" s="32">
        <f t="shared" si="107"/>
        <v>0</v>
      </c>
      <c r="X246" s="32">
        <f t="shared" si="108"/>
        <v>0</v>
      </c>
      <c r="Y246" s="32">
        <f t="shared" si="109"/>
        <v>0</v>
      </c>
      <c r="Z246" s="32">
        <f t="shared" si="110"/>
        <v>0</v>
      </c>
      <c r="AA246" s="32">
        <f t="shared" si="111"/>
        <v>0</v>
      </c>
      <c r="AB246" s="32">
        <f t="shared" si="112"/>
        <v>0</v>
      </c>
      <c r="AC246" s="32">
        <f t="shared" si="113"/>
        <v>0</v>
      </c>
      <c r="AD246" s="32">
        <f t="shared" si="114"/>
        <v>0</v>
      </c>
      <c r="AE246" s="32">
        <f t="shared" si="115"/>
        <v>0</v>
      </c>
      <c r="AF246" s="32">
        <f t="shared" si="116"/>
        <v>0</v>
      </c>
      <c r="AG246" s="32">
        <f t="shared" si="117"/>
        <v>-375</v>
      </c>
      <c r="AH246" s="32">
        <f t="shared" si="118"/>
        <v>-375</v>
      </c>
      <c r="AI246" s="12" t="s">
        <v>55</v>
      </c>
    </row>
    <row r="247" spans="1:35">
      <c r="A247" s="182" t="s">
        <v>2541</v>
      </c>
      <c r="B247" s="179" t="s">
        <v>3299</v>
      </c>
      <c r="C247" s="180">
        <v>0</v>
      </c>
      <c r="D247" s="180">
        <v>0</v>
      </c>
      <c r="E247" s="180">
        <v>0</v>
      </c>
      <c r="F247" s="180">
        <v>0</v>
      </c>
      <c r="G247" s="180">
        <v>0</v>
      </c>
      <c r="H247" s="180">
        <v>0</v>
      </c>
      <c r="I247" s="180">
        <v>0</v>
      </c>
      <c r="J247" s="180">
        <v>0</v>
      </c>
      <c r="K247" s="180">
        <v>0</v>
      </c>
      <c r="L247" s="180">
        <v>0</v>
      </c>
      <c r="M247" s="180">
        <v>0</v>
      </c>
      <c r="N247" s="180">
        <v>0</v>
      </c>
      <c r="O247" s="180">
        <v>0</v>
      </c>
      <c r="Q247" s="31">
        <v>5</v>
      </c>
      <c r="U247" s="32" t="e">
        <f xml:space="preserve"> IF(5 = Q247,#REF! * -1,#REF!)</f>
        <v>#REF!</v>
      </c>
      <c r="V247" s="32">
        <f t="shared" si="106"/>
        <v>0</v>
      </c>
      <c r="W247" s="32">
        <f t="shared" si="107"/>
        <v>0</v>
      </c>
      <c r="X247" s="32">
        <f t="shared" si="108"/>
        <v>0</v>
      </c>
      <c r="Y247" s="32">
        <f t="shared" si="109"/>
        <v>0</v>
      </c>
      <c r="Z247" s="32">
        <f t="shared" si="110"/>
        <v>0</v>
      </c>
      <c r="AA247" s="32">
        <f t="shared" si="111"/>
        <v>0</v>
      </c>
      <c r="AB247" s="32">
        <f t="shared" si="112"/>
        <v>0</v>
      </c>
      <c r="AC247" s="32">
        <f t="shared" si="113"/>
        <v>0</v>
      </c>
      <c r="AD247" s="32">
        <f t="shared" si="114"/>
        <v>0</v>
      </c>
      <c r="AE247" s="32">
        <f t="shared" si="115"/>
        <v>0</v>
      </c>
      <c r="AF247" s="32">
        <f t="shared" si="116"/>
        <v>0</v>
      </c>
      <c r="AG247" s="32">
        <f t="shared" si="117"/>
        <v>0</v>
      </c>
      <c r="AH247" s="32">
        <f t="shared" si="118"/>
        <v>0</v>
      </c>
      <c r="AI247" s="12" t="s">
        <v>55</v>
      </c>
    </row>
    <row r="248" spans="1:35">
      <c r="A248" s="182" t="s">
        <v>2542</v>
      </c>
      <c r="B248" s="179" t="s">
        <v>3300</v>
      </c>
      <c r="C248" s="180">
        <v>0</v>
      </c>
      <c r="D248" s="180">
        <v>0</v>
      </c>
      <c r="E248" s="180">
        <v>0</v>
      </c>
      <c r="F248" s="180">
        <v>0</v>
      </c>
      <c r="G248" s="180">
        <v>0</v>
      </c>
      <c r="H248" s="180">
        <v>0</v>
      </c>
      <c r="I248" s="180">
        <v>0</v>
      </c>
      <c r="J248" s="180">
        <v>0</v>
      </c>
      <c r="K248" s="180">
        <v>0</v>
      </c>
      <c r="L248" s="180">
        <v>0</v>
      </c>
      <c r="M248" s="180">
        <v>0</v>
      </c>
      <c r="N248" s="180">
        <v>0</v>
      </c>
      <c r="O248" s="180">
        <v>0</v>
      </c>
      <c r="Q248" s="31">
        <v>5</v>
      </c>
      <c r="U248" s="32" t="e">
        <f xml:space="preserve"> IF(5 = Q248,#REF! * -1,#REF!)</f>
        <v>#REF!</v>
      </c>
      <c r="V248" s="32">
        <f t="shared" si="106"/>
        <v>0</v>
      </c>
      <c r="W248" s="32">
        <f t="shared" si="107"/>
        <v>0</v>
      </c>
      <c r="X248" s="32">
        <f t="shared" si="108"/>
        <v>0</v>
      </c>
      <c r="Y248" s="32">
        <f t="shared" si="109"/>
        <v>0</v>
      </c>
      <c r="Z248" s="32">
        <f t="shared" si="110"/>
        <v>0</v>
      </c>
      <c r="AA248" s="32">
        <f t="shared" si="111"/>
        <v>0</v>
      </c>
      <c r="AB248" s="32">
        <f t="shared" si="112"/>
        <v>0</v>
      </c>
      <c r="AC248" s="32">
        <f t="shared" si="113"/>
        <v>0</v>
      </c>
      <c r="AD248" s="32">
        <f t="shared" si="114"/>
        <v>0</v>
      </c>
      <c r="AE248" s="32">
        <f t="shared" si="115"/>
        <v>0</v>
      </c>
      <c r="AF248" s="32">
        <f t="shared" si="116"/>
        <v>0</v>
      </c>
      <c r="AG248" s="32">
        <f t="shared" si="117"/>
        <v>0</v>
      </c>
      <c r="AH248" s="32">
        <f t="shared" si="118"/>
        <v>0</v>
      </c>
      <c r="AI248" s="12" t="s">
        <v>55</v>
      </c>
    </row>
    <row r="249" spans="1:35">
      <c r="A249" s="182" t="s">
        <v>3301</v>
      </c>
      <c r="B249" s="179" t="s">
        <v>3302</v>
      </c>
      <c r="C249" s="180">
        <v>0</v>
      </c>
      <c r="D249" s="180">
        <v>0</v>
      </c>
      <c r="E249" s="180">
        <v>0</v>
      </c>
      <c r="F249" s="180">
        <v>0</v>
      </c>
      <c r="G249" s="180">
        <v>0</v>
      </c>
      <c r="H249" s="180">
        <v>0</v>
      </c>
      <c r="I249" s="180">
        <v>0</v>
      </c>
      <c r="J249" s="180">
        <v>0</v>
      </c>
      <c r="K249" s="180">
        <v>0</v>
      </c>
      <c r="L249" s="180">
        <v>0</v>
      </c>
      <c r="M249" s="180">
        <v>0</v>
      </c>
      <c r="N249" s="180">
        <v>0</v>
      </c>
      <c r="O249" s="180">
        <v>0</v>
      </c>
      <c r="Q249" s="31">
        <v>5</v>
      </c>
      <c r="U249" s="32" t="e">
        <f xml:space="preserve"> IF(5 = Q249,#REF! * -1,#REF!)</f>
        <v>#REF!</v>
      </c>
      <c r="V249" s="32">
        <f t="shared" si="106"/>
        <v>0</v>
      </c>
      <c r="W249" s="32">
        <f t="shared" si="107"/>
        <v>0</v>
      </c>
      <c r="X249" s="32">
        <f t="shared" si="108"/>
        <v>0</v>
      </c>
      <c r="Y249" s="32">
        <f t="shared" si="109"/>
        <v>0</v>
      </c>
      <c r="Z249" s="32">
        <f t="shared" si="110"/>
        <v>0</v>
      </c>
      <c r="AA249" s="32">
        <f t="shared" si="111"/>
        <v>0</v>
      </c>
      <c r="AB249" s="32">
        <f t="shared" si="112"/>
        <v>0</v>
      </c>
      <c r="AC249" s="32">
        <f t="shared" si="113"/>
        <v>0</v>
      </c>
      <c r="AD249" s="32">
        <f t="shared" si="114"/>
        <v>0</v>
      </c>
      <c r="AE249" s="32">
        <f t="shared" si="115"/>
        <v>0</v>
      </c>
      <c r="AF249" s="32">
        <f t="shared" si="116"/>
        <v>0</v>
      </c>
      <c r="AG249" s="32">
        <f t="shared" si="117"/>
        <v>0</v>
      </c>
      <c r="AH249" s="32">
        <f t="shared" si="118"/>
        <v>0</v>
      </c>
      <c r="AI249" s="12" t="s">
        <v>55</v>
      </c>
    </row>
    <row r="250" spans="1:35">
      <c r="A250" s="182" t="s">
        <v>3303</v>
      </c>
      <c r="B250" s="179" t="s">
        <v>3304</v>
      </c>
      <c r="C250" s="180">
        <v>0</v>
      </c>
      <c r="D250" s="180">
        <v>0</v>
      </c>
      <c r="E250" s="180">
        <v>0</v>
      </c>
      <c r="F250" s="180">
        <v>0</v>
      </c>
      <c r="G250" s="180">
        <v>0</v>
      </c>
      <c r="H250" s="180">
        <v>0</v>
      </c>
      <c r="I250" s="180">
        <v>0</v>
      </c>
      <c r="J250" s="180">
        <v>0</v>
      </c>
      <c r="K250" s="180">
        <v>0</v>
      </c>
      <c r="L250" s="180">
        <v>0</v>
      </c>
      <c r="M250" s="180">
        <v>0</v>
      </c>
      <c r="N250" s="180">
        <v>0</v>
      </c>
      <c r="O250" s="180">
        <v>0</v>
      </c>
      <c r="Q250" s="31">
        <v>5</v>
      </c>
      <c r="U250" s="32" t="e">
        <f xml:space="preserve"> IF(5 = Q250,#REF! * -1,#REF!)</f>
        <v>#REF!</v>
      </c>
      <c r="V250" s="32">
        <f t="shared" si="106"/>
        <v>0</v>
      </c>
      <c r="W250" s="32">
        <f t="shared" si="107"/>
        <v>0</v>
      </c>
      <c r="X250" s="32">
        <f t="shared" si="108"/>
        <v>0</v>
      </c>
      <c r="Y250" s="32">
        <f t="shared" si="109"/>
        <v>0</v>
      </c>
      <c r="Z250" s="32">
        <f t="shared" si="110"/>
        <v>0</v>
      </c>
      <c r="AA250" s="32">
        <f t="shared" si="111"/>
        <v>0</v>
      </c>
      <c r="AB250" s="32">
        <f t="shared" si="112"/>
        <v>0</v>
      </c>
      <c r="AC250" s="32">
        <f t="shared" si="113"/>
        <v>0</v>
      </c>
      <c r="AD250" s="32">
        <f t="shared" si="114"/>
        <v>0</v>
      </c>
      <c r="AE250" s="32">
        <f t="shared" si="115"/>
        <v>0</v>
      </c>
      <c r="AF250" s="32">
        <f t="shared" si="116"/>
        <v>0</v>
      </c>
      <c r="AG250" s="32">
        <f t="shared" si="117"/>
        <v>0</v>
      </c>
      <c r="AH250" s="32">
        <f t="shared" si="118"/>
        <v>0</v>
      </c>
      <c r="AI250" s="12" t="s">
        <v>55</v>
      </c>
    </row>
    <row r="251" spans="1:35">
      <c r="A251" s="182" t="s">
        <v>3305</v>
      </c>
      <c r="B251" s="179" t="s">
        <v>3306</v>
      </c>
      <c r="C251" s="180">
        <v>0</v>
      </c>
      <c r="D251" s="180">
        <v>0</v>
      </c>
      <c r="E251" s="180">
        <v>0</v>
      </c>
      <c r="F251" s="180">
        <v>0</v>
      </c>
      <c r="G251" s="180">
        <v>0</v>
      </c>
      <c r="H251" s="180">
        <v>0</v>
      </c>
      <c r="I251" s="180">
        <v>0</v>
      </c>
      <c r="J251" s="180">
        <v>0</v>
      </c>
      <c r="K251" s="180">
        <v>0</v>
      </c>
      <c r="L251" s="180">
        <v>0</v>
      </c>
      <c r="M251" s="180">
        <v>0</v>
      </c>
      <c r="N251" s="180">
        <v>0</v>
      </c>
      <c r="O251" s="180">
        <v>0</v>
      </c>
      <c r="Q251" s="36">
        <v>5</v>
      </c>
      <c r="R251" s="125">
        <f>R250</f>
        <v>0</v>
      </c>
      <c r="S251" s="125">
        <f>S250</f>
        <v>0</v>
      </c>
      <c r="T251" s="36">
        <f>T250</f>
        <v>0</v>
      </c>
      <c r="U251" s="37" t="e">
        <f t="shared" ref="U251:AH251" si="119">SUM(U241:U250)</f>
        <v>#REF!</v>
      </c>
      <c r="V251" s="37">
        <f t="shared" si="119"/>
        <v>0</v>
      </c>
      <c r="W251" s="37">
        <f t="shared" si="119"/>
        <v>0</v>
      </c>
      <c r="X251" s="37">
        <f t="shared" si="119"/>
        <v>0</v>
      </c>
      <c r="Y251" s="37">
        <f t="shared" si="119"/>
        <v>0</v>
      </c>
      <c r="Z251" s="37">
        <f t="shared" si="119"/>
        <v>0</v>
      </c>
      <c r="AA251" s="37">
        <f t="shared" si="119"/>
        <v>0</v>
      </c>
      <c r="AB251" s="37">
        <f t="shared" si="119"/>
        <v>0</v>
      </c>
      <c r="AC251" s="37">
        <f t="shared" si="119"/>
        <v>0</v>
      </c>
      <c r="AD251" s="37">
        <f t="shared" si="119"/>
        <v>0</v>
      </c>
      <c r="AE251" s="37">
        <f t="shared" si="119"/>
        <v>0</v>
      </c>
      <c r="AF251" s="37">
        <f t="shared" si="119"/>
        <v>0</v>
      </c>
      <c r="AG251" s="37">
        <f t="shared" si="119"/>
        <v>-375</v>
      </c>
      <c r="AH251" s="37">
        <f t="shared" si="119"/>
        <v>-375</v>
      </c>
      <c r="AI251" s="12" t="s">
        <v>55</v>
      </c>
    </row>
    <row r="252" spans="1:35">
      <c r="A252" s="182" t="s">
        <v>2543</v>
      </c>
      <c r="B252" s="179" t="s">
        <v>3307</v>
      </c>
      <c r="C252" s="180">
        <v>0</v>
      </c>
      <c r="D252" s="180">
        <v>0</v>
      </c>
      <c r="E252" s="180">
        <v>0</v>
      </c>
      <c r="F252" s="180">
        <v>0</v>
      </c>
      <c r="G252" s="180">
        <v>0</v>
      </c>
      <c r="H252" s="180">
        <v>0</v>
      </c>
      <c r="I252" s="180">
        <v>0</v>
      </c>
      <c r="J252" s="180">
        <v>0</v>
      </c>
      <c r="K252" s="180">
        <v>0</v>
      </c>
      <c r="L252" s="180">
        <v>0</v>
      </c>
      <c r="M252" s="180">
        <v>0</v>
      </c>
      <c r="N252" s="180">
        <v>0</v>
      </c>
      <c r="O252" s="180">
        <v>0</v>
      </c>
      <c r="AI252" s="12" t="s">
        <v>55</v>
      </c>
    </row>
    <row r="253" spans="1:35">
      <c r="A253" s="182" t="s">
        <v>2544</v>
      </c>
      <c r="B253" s="179" t="s">
        <v>3308</v>
      </c>
      <c r="C253" s="180">
        <v>0</v>
      </c>
      <c r="D253" s="180">
        <v>0</v>
      </c>
      <c r="E253" s="180">
        <v>0</v>
      </c>
      <c r="F253" s="180">
        <v>0</v>
      </c>
      <c r="G253" s="180">
        <v>0</v>
      </c>
      <c r="H253" s="180">
        <v>84</v>
      </c>
      <c r="I253" s="180">
        <v>0</v>
      </c>
      <c r="J253" s="180">
        <v>0</v>
      </c>
      <c r="K253" s="180">
        <v>0</v>
      </c>
      <c r="L253" s="180">
        <v>0</v>
      </c>
      <c r="M253" s="180">
        <v>0</v>
      </c>
      <c r="N253" s="180">
        <v>0</v>
      </c>
      <c r="O253" s="180">
        <v>84</v>
      </c>
      <c r="AI253" s="12" t="s">
        <v>57</v>
      </c>
    </row>
    <row r="254" spans="1:35">
      <c r="A254" s="182" t="s">
        <v>3309</v>
      </c>
      <c r="B254" s="179" t="s">
        <v>3310</v>
      </c>
      <c r="C254" s="180">
        <v>0</v>
      </c>
      <c r="D254" s="180">
        <v>0</v>
      </c>
      <c r="E254" s="180">
        <v>0</v>
      </c>
      <c r="F254" s="180">
        <v>0</v>
      </c>
      <c r="G254" s="180">
        <v>0</v>
      </c>
      <c r="H254" s="180">
        <v>0</v>
      </c>
      <c r="I254" s="180">
        <v>0</v>
      </c>
      <c r="J254" s="180">
        <v>0</v>
      </c>
      <c r="K254" s="180">
        <v>0</v>
      </c>
      <c r="L254" s="180">
        <v>0</v>
      </c>
      <c r="M254" s="180">
        <v>0</v>
      </c>
      <c r="N254" s="180">
        <v>0</v>
      </c>
      <c r="O254" s="180">
        <v>0</v>
      </c>
      <c r="Q254" s="31">
        <v>5</v>
      </c>
      <c r="U254" s="32" t="e">
        <f xml:space="preserve"> IF(5 = Q254,#REF! * -1,#REF!)</f>
        <v>#REF!</v>
      </c>
      <c r="V254" s="32">
        <f>IF(5 = Q254, C254 * -1, C254)</f>
        <v>0</v>
      </c>
      <c r="W254" s="32">
        <f>IF(5 = Q254, D254 * -1, D254)</f>
        <v>0</v>
      </c>
      <c r="X254" s="32">
        <f>IF(5 = Q254, E254 * -1, E254)</f>
        <v>0</v>
      </c>
      <c r="Y254" s="32">
        <f>IF(5 = Q254, F254 * -1, F254)</f>
        <v>0</v>
      </c>
      <c r="Z254" s="32">
        <f>IF(5 = Q254, G254 * -1, G254)</f>
        <v>0</v>
      </c>
      <c r="AA254" s="32">
        <f>IF(5 = Q254, H254 * -1, H254)</f>
        <v>0</v>
      </c>
      <c r="AB254" s="32">
        <f>IF(5 = Q254, I254 * -1, I254)</f>
        <v>0</v>
      </c>
      <c r="AC254" s="32">
        <f>IF(5 = Q254, J254 * -1, J254)</f>
        <v>0</v>
      </c>
      <c r="AD254" s="32">
        <f>IF(5 = Q254, K254 * -1, K254)</f>
        <v>0</v>
      </c>
      <c r="AE254" s="32">
        <f>IF(5 = Q254, L254 * -1, L254)</f>
        <v>0</v>
      </c>
      <c r="AF254" s="32">
        <f>IF(5 = Q254, M254 * -1, M254)</f>
        <v>0</v>
      </c>
      <c r="AG254" s="32">
        <f>IF(5 = Q254, N254 * -1, N254)</f>
        <v>0</v>
      </c>
      <c r="AH254" s="32">
        <f>IF(5 = Q254, O254 * -1, O254)</f>
        <v>0</v>
      </c>
      <c r="AI254" s="12" t="s">
        <v>55</v>
      </c>
    </row>
    <row r="255" spans="1:35">
      <c r="A255" s="182" t="s">
        <v>3311</v>
      </c>
      <c r="B255" s="179" t="s">
        <v>3312</v>
      </c>
      <c r="C255" s="180">
        <v>0</v>
      </c>
      <c r="D255" s="180">
        <v>0</v>
      </c>
      <c r="E255" s="180">
        <v>0</v>
      </c>
      <c r="F255" s="180">
        <v>0</v>
      </c>
      <c r="G255" s="180">
        <v>0</v>
      </c>
      <c r="H255" s="180">
        <v>0</v>
      </c>
      <c r="I255" s="180">
        <v>0</v>
      </c>
      <c r="J255" s="180">
        <v>0</v>
      </c>
      <c r="K255" s="180">
        <v>0</v>
      </c>
      <c r="L255" s="180">
        <v>0</v>
      </c>
      <c r="M255" s="180">
        <v>0</v>
      </c>
      <c r="N255" s="180">
        <v>0</v>
      </c>
      <c r="O255" s="180">
        <v>0</v>
      </c>
      <c r="Q255" s="31">
        <v>5</v>
      </c>
      <c r="U255" s="32" t="e">
        <f xml:space="preserve"> IF(5 = Q255,#REF! * -1,#REF!)</f>
        <v>#REF!</v>
      </c>
      <c r="V255" s="32">
        <f>IF(5 = Q255, C255 * -1, C255)</f>
        <v>0</v>
      </c>
      <c r="W255" s="32">
        <f>IF(5 = Q255, D255 * -1, D255)</f>
        <v>0</v>
      </c>
      <c r="X255" s="32">
        <f>IF(5 = Q255, E255 * -1, E255)</f>
        <v>0</v>
      </c>
      <c r="Y255" s="32">
        <f>IF(5 = Q255, F255 * -1, F255)</f>
        <v>0</v>
      </c>
      <c r="Z255" s="32">
        <f>IF(5 = Q255, G255 * -1, G255)</f>
        <v>0</v>
      </c>
      <c r="AA255" s="32">
        <f>IF(5 = Q255, H255 * -1, H255)</f>
        <v>0</v>
      </c>
      <c r="AB255" s="32">
        <f>IF(5 = Q255, I255 * -1, I255)</f>
        <v>0</v>
      </c>
      <c r="AC255" s="32">
        <f>IF(5 = Q255, J255 * -1, J255)</f>
        <v>0</v>
      </c>
      <c r="AD255" s="32">
        <f>IF(5 = Q255, K255 * -1, K255)</f>
        <v>0</v>
      </c>
      <c r="AE255" s="32">
        <f>IF(5 = Q255, L255 * -1, L255)</f>
        <v>0</v>
      </c>
      <c r="AF255" s="32">
        <f>IF(5 = Q255, M255 * -1, M255)</f>
        <v>0</v>
      </c>
      <c r="AG255" s="32">
        <f>IF(5 = Q255, N255 * -1, N255)</f>
        <v>0</v>
      </c>
      <c r="AH255" s="32">
        <f>IF(5 = Q255, O255 * -1, O255)</f>
        <v>0</v>
      </c>
      <c r="AI255" s="12" t="s">
        <v>55</v>
      </c>
    </row>
    <row r="256" spans="1:35">
      <c r="A256" s="182" t="s">
        <v>3313</v>
      </c>
      <c r="B256" s="179" t="s">
        <v>3314</v>
      </c>
      <c r="C256" s="180">
        <v>0</v>
      </c>
      <c r="D256" s="180">
        <v>0</v>
      </c>
      <c r="E256" s="180">
        <v>0</v>
      </c>
      <c r="F256" s="180">
        <v>0</v>
      </c>
      <c r="G256" s="180">
        <v>0</v>
      </c>
      <c r="H256" s="180">
        <v>0</v>
      </c>
      <c r="I256" s="180">
        <v>0</v>
      </c>
      <c r="J256" s="180">
        <v>0</v>
      </c>
      <c r="K256" s="180">
        <v>0</v>
      </c>
      <c r="L256" s="180">
        <v>0</v>
      </c>
      <c r="M256" s="180">
        <v>0</v>
      </c>
      <c r="N256" s="180">
        <v>0</v>
      </c>
      <c r="O256" s="180">
        <v>0</v>
      </c>
      <c r="Q256" s="31">
        <v>5</v>
      </c>
      <c r="U256" s="32" t="e">
        <f xml:space="preserve"> IF(5 = Q256,#REF! * -1,#REF!)</f>
        <v>#REF!</v>
      </c>
      <c r="V256" s="32">
        <f>IF(5 = Q256, C256 * -1, C256)</f>
        <v>0</v>
      </c>
      <c r="W256" s="32">
        <f>IF(5 = Q256, D256 * -1, D256)</f>
        <v>0</v>
      </c>
      <c r="X256" s="32">
        <f>IF(5 = Q256, E256 * -1, E256)</f>
        <v>0</v>
      </c>
      <c r="Y256" s="32">
        <f>IF(5 = Q256, F256 * -1, F256)</f>
        <v>0</v>
      </c>
      <c r="Z256" s="32">
        <f>IF(5 = Q256, G256 * -1, G256)</f>
        <v>0</v>
      </c>
      <c r="AA256" s="32">
        <f>IF(5 = Q256, H256 * -1, H256)</f>
        <v>0</v>
      </c>
      <c r="AB256" s="32">
        <f>IF(5 = Q256, I256 * -1, I256)</f>
        <v>0</v>
      </c>
      <c r="AC256" s="32">
        <f>IF(5 = Q256, J256 * -1, J256)</f>
        <v>0</v>
      </c>
      <c r="AD256" s="32">
        <f>IF(5 = Q256, K256 * -1, K256)</f>
        <v>0</v>
      </c>
      <c r="AE256" s="32">
        <f>IF(5 = Q256, L256 * -1, L256)</f>
        <v>0</v>
      </c>
      <c r="AF256" s="32">
        <f>IF(5 = Q256, M256 * -1, M256)</f>
        <v>0</v>
      </c>
      <c r="AG256" s="32">
        <f>IF(5 = Q256, N256 * -1, N256)</f>
        <v>0</v>
      </c>
      <c r="AH256" s="32">
        <f>IF(5 = Q256, O256 * -1, O256)</f>
        <v>0</v>
      </c>
      <c r="AI256" s="12" t="s">
        <v>55</v>
      </c>
    </row>
    <row r="257" spans="1:35">
      <c r="A257" s="182" t="s">
        <v>2545</v>
      </c>
      <c r="B257" s="179" t="s">
        <v>3315</v>
      </c>
      <c r="C257" s="180">
        <v>0</v>
      </c>
      <c r="D257" s="180">
        <v>0</v>
      </c>
      <c r="E257" s="180">
        <v>0</v>
      </c>
      <c r="F257" s="180">
        <v>0</v>
      </c>
      <c r="G257" s="180">
        <v>0</v>
      </c>
      <c r="H257" s="180">
        <v>0</v>
      </c>
      <c r="I257" s="180">
        <v>0</v>
      </c>
      <c r="J257" s="180">
        <v>0</v>
      </c>
      <c r="K257" s="180">
        <v>0</v>
      </c>
      <c r="L257" s="180">
        <v>0</v>
      </c>
      <c r="M257" s="180">
        <v>0</v>
      </c>
      <c r="N257" s="180">
        <v>0</v>
      </c>
      <c r="O257" s="180">
        <v>0</v>
      </c>
      <c r="Q257" s="31">
        <v>5</v>
      </c>
      <c r="U257" s="32" t="e">
        <f xml:space="preserve"> IF(5 = Q257,#REF! * -1,#REF!)</f>
        <v>#REF!</v>
      </c>
      <c r="V257" s="32">
        <f>IF(5 = Q257, C257 * -1, C257)</f>
        <v>0</v>
      </c>
      <c r="W257" s="32">
        <f>IF(5 = Q257, D257 * -1, D257)</f>
        <v>0</v>
      </c>
      <c r="X257" s="32">
        <f>IF(5 = Q257, E257 * -1, E257)</f>
        <v>0</v>
      </c>
      <c r="Y257" s="32">
        <f>IF(5 = Q257, F257 * -1, F257)</f>
        <v>0</v>
      </c>
      <c r="Z257" s="32">
        <f>IF(5 = Q257, G257 * -1, G257)</f>
        <v>0</v>
      </c>
      <c r="AA257" s="32">
        <f>IF(5 = Q257, H257 * -1, H257)</f>
        <v>0</v>
      </c>
      <c r="AB257" s="32">
        <f>IF(5 = Q257, I257 * -1, I257)</f>
        <v>0</v>
      </c>
      <c r="AC257" s="32">
        <f>IF(5 = Q257, J257 * -1, J257)</f>
        <v>0</v>
      </c>
      <c r="AD257" s="32">
        <f>IF(5 = Q257, K257 * -1, K257)</f>
        <v>0</v>
      </c>
      <c r="AE257" s="32">
        <f>IF(5 = Q257, L257 * -1, L257)</f>
        <v>0</v>
      </c>
      <c r="AF257" s="32">
        <f>IF(5 = Q257, M257 * -1, M257)</f>
        <v>0</v>
      </c>
      <c r="AG257" s="32">
        <f>IF(5 = Q257, N257 * -1, N257)</f>
        <v>0</v>
      </c>
      <c r="AH257" s="32">
        <f>IF(5 = Q257, O257 * -1, O257)</f>
        <v>0</v>
      </c>
      <c r="AI257" s="12" t="s">
        <v>55</v>
      </c>
    </row>
    <row r="258" spans="1:35">
      <c r="A258" s="182" t="s">
        <v>3316</v>
      </c>
      <c r="B258" s="179" t="s">
        <v>3317</v>
      </c>
      <c r="C258" s="180">
        <v>0</v>
      </c>
      <c r="D258" s="180">
        <v>0</v>
      </c>
      <c r="E258" s="180">
        <v>0</v>
      </c>
      <c r="F258" s="180">
        <v>0</v>
      </c>
      <c r="G258" s="180">
        <v>0</v>
      </c>
      <c r="H258" s="180">
        <v>0</v>
      </c>
      <c r="I258" s="180">
        <v>0</v>
      </c>
      <c r="J258" s="180">
        <v>0</v>
      </c>
      <c r="K258" s="180">
        <v>0</v>
      </c>
      <c r="L258" s="180">
        <v>0</v>
      </c>
      <c r="M258" s="180">
        <v>0</v>
      </c>
      <c r="N258" s="180">
        <v>0</v>
      </c>
      <c r="O258" s="180">
        <v>0</v>
      </c>
      <c r="Q258" s="36">
        <v>5</v>
      </c>
      <c r="R258" s="125">
        <f>R257</f>
        <v>0</v>
      </c>
      <c r="S258" s="125">
        <f>S257</f>
        <v>0</v>
      </c>
      <c r="T258" s="36">
        <f>T257</f>
        <v>0</v>
      </c>
      <c r="U258" s="37" t="e">
        <f t="shared" ref="U258:AH258" si="120">SUM(U254:U257)</f>
        <v>#REF!</v>
      </c>
      <c r="V258" s="37">
        <f t="shared" si="120"/>
        <v>0</v>
      </c>
      <c r="W258" s="37">
        <f t="shared" si="120"/>
        <v>0</v>
      </c>
      <c r="X258" s="37">
        <f t="shared" si="120"/>
        <v>0</v>
      </c>
      <c r="Y258" s="37">
        <f t="shared" si="120"/>
        <v>0</v>
      </c>
      <c r="Z258" s="37">
        <f t="shared" si="120"/>
        <v>0</v>
      </c>
      <c r="AA258" s="37">
        <f t="shared" si="120"/>
        <v>0</v>
      </c>
      <c r="AB258" s="37">
        <f t="shared" si="120"/>
        <v>0</v>
      </c>
      <c r="AC258" s="37">
        <f t="shared" si="120"/>
        <v>0</v>
      </c>
      <c r="AD258" s="37">
        <f t="shared" si="120"/>
        <v>0</v>
      </c>
      <c r="AE258" s="37">
        <f t="shared" si="120"/>
        <v>0</v>
      </c>
      <c r="AF258" s="37">
        <f t="shared" si="120"/>
        <v>0</v>
      </c>
      <c r="AG258" s="37">
        <f t="shared" si="120"/>
        <v>0</v>
      </c>
      <c r="AH258" s="37">
        <f t="shared" si="120"/>
        <v>0</v>
      </c>
      <c r="AI258" s="12" t="s">
        <v>55</v>
      </c>
    </row>
    <row r="259" spans="1:35">
      <c r="A259" s="182" t="s">
        <v>3318</v>
      </c>
      <c r="B259" s="179" t="s">
        <v>3319</v>
      </c>
      <c r="C259" s="180">
        <v>0</v>
      </c>
      <c r="D259" s="180">
        <v>0</v>
      </c>
      <c r="E259" s="180">
        <v>0</v>
      </c>
      <c r="F259" s="180">
        <v>0</v>
      </c>
      <c r="G259" s="180">
        <v>0</v>
      </c>
      <c r="H259" s="180">
        <v>0</v>
      </c>
      <c r="I259" s="180">
        <v>0</v>
      </c>
      <c r="J259" s="180">
        <v>0</v>
      </c>
      <c r="K259" s="180">
        <v>0</v>
      </c>
      <c r="L259" s="180">
        <v>0</v>
      </c>
      <c r="M259" s="180">
        <v>0</v>
      </c>
      <c r="N259" s="180">
        <v>0</v>
      </c>
      <c r="O259" s="180">
        <v>0</v>
      </c>
      <c r="AI259" s="12" t="s">
        <v>55</v>
      </c>
    </row>
    <row r="260" spans="1:35">
      <c r="B260" s="181" t="s">
        <v>3320</v>
      </c>
      <c r="C260" s="176">
        <v>0</v>
      </c>
      <c r="D260" s="176">
        <v>0</v>
      </c>
      <c r="E260" s="176">
        <v>0</v>
      </c>
      <c r="F260" s="176">
        <v>268.45</v>
      </c>
      <c r="G260" s="176">
        <v>0</v>
      </c>
      <c r="H260" s="176">
        <v>84</v>
      </c>
      <c r="I260" s="176">
        <v>0</v>
      </c>
      <c r="J260" s="176">
        <v>0</v>
      </c>
      <c r="K260" s="176">
        <v>0</v>
      </c>
      <c r="L260" s="176">
        <v>0</v>
      </c>
      <c r="M260" s="176">
        <v>0</v>
      </c>
      <c r="N260" s="176">
        <v>375</v>
      </c>
      <c r="O260" s="176">
        <v>727.45</v>
      </c>
    </row>
    <row r="261" spans="1:35">
      <c r="Q261" s="31">
        <v>5</v>
      </c>
      <c r="U261" s="32" t="e">
        <f xml:space="preserve"> IF(5 = Q261,#REF! * -1,#REF!)</f>
        <v>#REF!</v>
      </c>
      <c r="V261" s="32">
        <f>IF(5 = Q261, C261 * -1, C261)</f>
        <v>0</v>
      </c>
      <c r="W261" s="32">
        <f>IF(5 = Q261, D261 * -1, D261)</f>
        <v>0</v>
      </c>
      <c r="X261" s="32">
        <f>IF(5 = Q261, E261 * -1, E261)</f>
        <v>0</v>
      </c>
      <c r="Y261" s="32">
        <f>IF(5 = Q261, F261 * -1, F261)</f>
        <v>0</v>
      </c>
      <c r="Z261" s="32">
        <f>IF(5 = Q261, G261 * -1, G261)</f>
        <v>0</v>
      </c>
      <c r="AA261" s="32">
        <f>IF(5 = Q261, H261 * -1, H261)</f>
        <v>0</v>
      </c>
      <c r="AB261" s="32">
        <f>IF(5 = Q261, I261 * -1, I261)</f>
        <v>0</v>
      </c>
      <c r="AC261" s="32">
        <f>IF(5 = Q261, J261 * -1, J261)</f>
        <v>0</v>
      </c>
      <c r="AD261" s="32">
        <f>IF(5 = Q261, K261 * -1, K261)</f>
        <v>0</v>
      </c>
      <c r="AE261" s="32">
        <f>IF(5 = Q261, L261 * -1, L261)</f>
        <v>0</v>
      </c>
      <c r="AF261" s="32">
        <f>IF(5 = Q261, M261 * -1, M261)</f>
        <v>0</v>
      </c>
      <c r="AG261" s="32">
        <f>IF(5 = Q261, N261 * -1, N261)</f>
        <v>0</v>
      </c>
      <c r="AH261" s="32">
        <f>IF(5 = Q261, O261 * -1, O261)</f>
        <v>0</v>
      </c>
    </row>
    <row r="262" spans="1:35">
      <c r="A262" s="158" t="s">
        <v>3321</v>
      </c>
      <c r="Q262" s="31">
        <v>5</v>
      </c>
      <c r="U262" s="32" t="e">
        <f xml:space="preserve"> IF(5 = Q262,#REF! * -1,#REF!)</f>
        <v>#REF!</v>
      </c>
      <c r="V262" s="32">
        <f>IF(5 = Q262, C262 * -1, C262)</f>
        <v>0</v>
      </c>
      <c r="W262" s="32">
        <f>IF(5 = Q262, D262 * -1, D262)</f>
        <v>0</v>
      </c>
      <c r="X262" s="32">
        <f>IF(5 = Q262, E262 * -1, E262)</f>
        <v>0</v>
      </c>
      <c r="Y262" s="32">
        <f>IF(5 = Q262, F262 * -1, F262)</f>
        <v>0</v>
      </c>
      <c r="Z262" s="32">
        <f>IF(5 = Q262, G262 * -1, G262)</f>
        <v>0</v>
      </c>
      <c r="AA262" s="32">
        <f>IF(5 = Q262, H262 * -1, H262)</f>
        <v>0</v>
      </c>
      <c r="AB262" s="32">
        <f>IF(5 = Q262, I262 * -1, I262)</f>
        <v>0</v>
      </c>
      <c r="AC262" s="32">
        <f>IF(5 = Q262, J262 * -1, J262)</f>
        <v>0</v>
      </c>
      <c r="AD262" s="32">
        <f>IF(5 = Q262, K262 * -1, K262)</f>
        <v>0</v>
      </c>
      <c r="AE262" s="32">
        <f>IF(5 = Q262, L262 * -1, L262)</f>
        <v>0</v>
      </c>
      <c r="AF262" s="32">
        <f>IF(5 = Q262, M262 * -1, M262)</f>
        <v>0</v>
      </c>
      <c r="AG262" s="32">
        <f>IF(5 = Q262, N262 * -1, N262)</f>
        <v>0</v>
      </c>
      <c r="AH262" s="32">
        <f>IF(5 = Q262, O262 * -1, O262)</f>
        <v>0</v>
      </c>
    </row>
    <row r="263" spans="1:35">
      <c r="A263" s="182" t="s">
        <v>2511</v>
      </c>
      <c r="B263" s="179" t="s">
        <v>2998</v>
      </c>
      <c r="C263" s="180">
        <v>0</v>
      </c>
      <c r="D263" s="180">
        <v>0</v>
      </c>
      <c r="E263" s="180">
        <v>0</v>
      </c>
      <c r="F263" s="180">
        <v>0</v>
      </c>
      <c r="G263" s="180">
        <v>0</v>
      </c>
      <c r="H263" s="180">
        <v>0</v>
      </c>
      <c r="I263" s="180">
        <v>0</v>
      </c>
      <c r="J263" s="180">
        <v>0</v>
      </c>
      <c r="K263" s="180">
        <v>0</v>
      </c>
      <c r="L263" s="180">
        <v>0</v>
      </c>
      <c r="M263" s="180">
        <v>0</v>
      </c>
      <c r="N263" s="180">
        <v>0</v>
      </c>
      <c r="O263" s="180">
        <v>0</v>
      </c>
      <c r="Q263" s="31">
        <v>5</v>
      </c>
      <c r="U263" s="32" t="e">
        <f xml:space="preserve"> IF(5 = Q263,#REF! * -1,#REF!)</f>
        <v>#REF!</v>
      </c>
      <c r="V263" s="32">
        <f>IF(5 = Q263, C263 * -1, C263)</f>
        <v>0</v>
      </c>
      <c r="W263" s="32">
        <f>IF(5 = Q263, D263 * -1, D263)</f>
        <v>0</v>
      </c>
      <c r="X263" s="32">
        <f>IF(5 = Q263, E263 * -1, E263)</f>
        <v>0</v>
      </c>
      <c r="Y263" s="32">
        <f>IF(5 = Q263, F263 * -1, F263)</f>
        <v>0</v>
      </c>
      <c r="Z263" s="32">
        <f>IF(5 = Q263, G263 * -1, G263)</f>
        <v>0</v>
      </c>
      <c r="AA263" s="32">
        <f>IF(5 = Q263, H263 * -1, H263)</f>
        <v>0</v>
      </c>
      <c r="AB263" s="32">
        <f>IF(5 = Q263, I263 * -1, I263)</f>
        <v>0</v>
      </c>
      <c r="AC263" s="32">
        <f>IF(5 = Q263, J263 * -1, J263)</f>
        <v>0</v>
      </c>
      <c r="AD263" s="32">
        <f>IF(5 = Q263, K263 * -1, K263)</f>
        <v>0</v>
      </c>
      <c r="AE263" s="32">
        <f>IF(5 = Q263, L263 * -1, L263)</f>
        <v>0</v>
      </c>
      <c r="AF263" s="32">
        <f>IF(5 = Q263, M263 * -1, M263)</f>
        <v>0</v>
      </c>
      <c r="AG263" s="32">
        <f>IF(5 = Q263, N263 * -1, N263)</f>
        <v>0</v>
      </c>
      <c r="AH263" s="32">
        <f>IF(5 = Q263, O263 * -1, O263)</f>
        <v>0</v>
      </c>
      <c r="AI263" s="12" t="s">
        <v>42</v>
      </c>
    </row>
    <row r="264" spans="1:35">
      <c r="A264" s="182" t="s">
        <v>3322</v>
      </c>
      <c r="B264" s="179" t="s">
        <v>3323</v>
      </c>
      <c r="C264" s="180">
        <v>0</v>
      </c>
      <c r="D264" s="180">
        <v>0</v>
      </c>
      <c r="E264" s="180">
        <v>0</v>
      </c>
      <c r="F264" s="180">
        <v>0</v>
      </c>
      <c r="G264" s="180">
        <v>149</v>
      </c>
      <c r="H264" s="180">
        <v>220</v>
      </c>
      <c r="I264" s="180">
        <v>196</v>
      </c>
      <c r="J264" s="180">
        <v>0</v>
      </c>
      <c r="K264" s="180">
        <v>0</v>
      </c>
      <c r="L264" s="180">
        <v>19.989999999999998</v>
      </c>
      <c r="M264" s="180">
        <v>0</v>
      </c>
      <c r="N264" s="180">
        <v>0</v>
      </c>
      <c r="O264" s="180">
        <v>584.99</v>
      </c>
      <c r="Q264" s="31">
        <v>5</v>
      </c>
      <c r="U264" s="32" t="e">
        <f xml:space="preserve"> IF(5 = Q264,#REF! * -1,#REF!)</f>
        <v>#REF!</v>
      </c>
      <c r="V264" s="32">
        <f>IF(5 = Q264, C264 * -1, C264)</f>
        <v>0</v>
      </c>
      <c r="W264" s="32">
        <f>IF(5 = Q264, D264 * -1, D264)</f>
        <v>0</v>
      </c>
      <c r="X264" s="32">
        <f>IF(5 = Q264, E264 * -1, E264)</f>
        <v>0</v>
      </c>
      <c r="Y264" s="32">
        <f>IF(5 = Q264, F264 * -1, F264)</f>
        <v>0</v>
      </c>
      <c r="Z264" s="32">
        <f>IF(5 = Q264, G264 * -1, G264)</f>
        <v>-149</v>
      </c>
      <c r="AA264" s="32">
        <f>IF(5 = Q264, H264 * -1, H264)</f>
        <v>-220</v>
      </c>
      <c r="AB264" s="32">
        <f>IF(5 = Q264, I264 * -1, I264)</f>
        <v>-196</v>
      </c>
      <c r="AC264" s="32">
        <f>IF(5 = Q264, J264 * -1, J264)</f>
        <v>0</v>
      </c>
      <c r="AD264" s="32">
        <f>IF(5 = Q264, K264 * -1, K264)</f>
        <v>0</v>
      </c>
      <c r="AE264" s="32">
        <f>IF(5 = Q264, L264 * -1, L264)</f>
        <v>-19.989999999999998</v>
      </c>
      <c r="AF264" s="32">
        <f>IF(5 = Q264, M264 * -1, M264)</f>
        <v>0</v>
      </c>
      <c r="AG264" s="32">
        <f>IF(5 = Q264, N264 * -1, N264)</f>
        <v>0</v>
      </c>
      <c r="AH264" s="32">
        <f>IF(5 = Q264, O264 * -1, O264)</f>
        <v>-584.99</v>
      </c>
      <c r="AI264" s="12" t="s">
        <v>42</v>
      </c>
    </row>
    <row r="265" spans="1:35">
      <c r="A265" s="182" t="s">
        <v>3324</v>
      </c>
      <c r="B265" s="179" t="s">
        <v>3325</v>
      </c>
      <c r="C265" s="180">
        <v>0</v>
      </c>
      <c r="D265" s="180">
        <v>0</v>
      </c>
      <c r="E265" s="180">
        <v>0</v>
      </c>
      <c r="F265" s="180">
        <v>0</v>
      </c>
      <c r="G265" s="180">
        <v>0</v>
      </c>
      <c r="H265" s="180">
        <v>0</v>
      </c>
      <c r="I265" s="180">
        <v>0</v>
      </c>
      <c r="J265" s="180">
        <v>0</v>
      </c>
      <c r="K265" s="180">
        <v>0</v>
      </c>
      <c r="L265" s="180">
        <v>0</v>
      </c>
      <c r="M265" s="180">
        <v>0</v>
      </c>
      <c r="N265" s="180">
        <v>0</v>
      </c>
      <c r="O265" s="180">
        <v>0</v>
      </c>
      <c r="Q265" s="36">
        <v>5</v>
      </c>
      <c r="R265" s="125">
        <f>R264</f>
        <v>0</v>
      </c>
      <c r="S265" s="125">
        <f>S264</f>
        <v>0</v>
      </c>
      <c r="T265" s="36">
        <f>T264</f>
        <v>0</v>
      </c>
      <c r="U265" s="37" t="e">
        <f t="shared" ref="U265:AH265" si="121">SUM(U261:U264)</f>
        <v>#REF!</v>
      </c>
      <c r="V265" s="37">
        <f t="shared" si="121"/>
        <v>0</v>
      </c>
      <c r="W265" s="37">
        <f t="shared" si="121"/>
        <v>0</v>
      </c>
      <c r="X265" s="37">
        <f t="shared" si="121"/>
        <v>0</v>
      </c>
      <c r="Y265" s="37">
        <f t="shared" si="121"/>
        <v>0</v>
      </c>
      <c r="Z265" s="37">
        <f t="shared" si="121"/>
        <v>-149</v>
      </c>
      <c r="AA265" s="37">
        <f t="shared" si="121"/>
        <v>-220</v>
      </c>
      <c r="AB265" s="37">
        <f t="shared" si="121"/>
        <v>-196</v>
      </c>
      <c r="AC265" s="37">
        <f t="shared" si="121"/>
        <v>0</v>
      </c>
      <c r="AD265" s="37">
        <f t="shared" si="121"/>
        <v>0</v>
      </c>
      <c r="AE265" s="37">
        <f t="shared" si="121"/>
        <v>-19.989999999999998</v>
      </c>
      <c r="AF265" s="37">
        <f t="shared" si="121"/>
        <v>0</v>
      </c>
      <c r="AG265" s="37">
        <f t="shared" si="121"/>
        <v>0</v>
      </c>
      <c r="AH265" s="37">
        <f t="shared" si="121"/>
        <v>-584.99</v>
      </c>
      <c r="AI265" s="12" t="s">
        <v>42</v>
      </c>
    </row>
    <row r="266" spans="1:35">
      <c r="A266" s="182" t="s">
        <v>3326</v>
      </c>
      <c r="B266" s="179" t="s">
        <v>3327</v>
      </c>
      <c r="C266" s="180">
        <v>0</v>
      </c>
      <c r="D266" s="180">
        <v>0</v>
      </c>
      <c r="E266" s="180">
        <v>0</v>
      </c>
      <c r="F266" s="180">
        <v>0</v>
      </c>
      <c r="G266" s="180">
        <v>0</v>
      </c>
      <c r="H266" s="180">
        <v>0</v>
      </c>
      <c r="I266" s="180">
        <v>0</v>
      </c>
      <c r="J266" s="180">
        <v>0</v>
      </c>
      <c r="K266" s="180">
        <v>0</v>
      </c>
      <c r="L266" s="180">
        <v>0</v>
      </c>
      <c r="M266" s="180">
        <v>0</v>
      </c>
      <c r="N266" s="180">
        <v>0</v>
      </c>
      <c r="O266" s="180">
        <v>0</v>
      </c>
      <c r="AI266" s="12" t="s">
        <v>42</v>
      </c>
    </row>
    <row r="267" spans="1:35">
      <c r="A267" s="182" t="s">
        <v>3328</v>
      </c>
      <c r="B267" s="179" t="s">
        <v>3329</v>
      </c>
      <c r="C267" s="180">
        <v>0</v>
      </c>
      <c r="D267" s="180">
        <v>0</v>
      </c>
      <c r="E267" s="180">
        <v>0</v>
      </c>
      <c r="F267" s="180">
        <v>0</v>
      </c>
      <c r="G267" s="180">
        <v>0</v>
      </c>
      <c r="H267" s="180">
        <v>0</v>
      </c>
      <c r="I267" s="180">
        <v>0</v>
      </c>
      <c r="J267" s="180">
        <v>0</v>
      </c>
      <c r="K267" s="180">
        <v>0</v>
      </c>
      <c r="L267" s="180">
        <v>0</v>
      </c>
      <c r="M267" s="180">
        <v>0</v>
      </c>
      <c r="N267" s="180">
        <v>0</v>
      </c>
      <c r="O267" s="180">
        <v>0</v>
      </c>
      <c r="AI267" s="12" t="s">
        <v>42</v>
      </c>
    </row>
    <row r="268" spans="1:35">
      <c r="A268" s="182" t="s">
        <v>3330</v>
      </c>
      <c r="B268" s="179" t="s">
        <v>3331</v>
      </c>
      <c r="C268" s="180">
        <v>0</v>
      </c>
      <c r="D268" s="180">
        <v>0</v>
      </c>
      <c r="E268" s="180">
        <v>0</v>
      </c>
      <c r="F268" s="180">
        <v>0</v>
      </c>
      <c r="G268" s="180">
        <v>0</v>
      </c>
      <c r="H268" s="180">
        <v>0</v>
      </c>
      <c r="I268" s="180">
        <v>0</v>
      </c>
      <c r="J268" s="180">
        <v>0</v>
      </c>
      <c r="K268" s="180">
        <v>0</v>
      </c>
      <c r="L268" s="180">
        <v>0</v>
      </c>
      <c r="M268" s="180">
        <v>0</v>
      </c>
      <c r="N268" s="180">
        <v>0</v>
      </c>
      <c r="O268" s="180">
        <v>0</v>
      </c>
      <c r="Q268" s="31">
        <v>5</v>
      </c>
      <c r="U268" s="32" t="e">
        <f xml:space="preserve"> IF(5 = Q268,#REF! * -1,#REF!)</f>
        <v>#REF!</v>
      </c>
      <c r="V268" s="32">
        <f t="shared" ref="V268:V281" si="122">IF(5 = Q268, C268 * -1, C268)</f>
        <v>0</v>
      </c>
      <c r="W268" s="32">
        <f t="shared" ref="W268:W281" si="123">IF(5 = Q268, D268 * -1, D268)</f>
        <v>0</v>
      </c>
      <c r="X268" s="32">
        <f t="shared" ref="X268:X281" si="124">IF(5 = Q268, E268 * -1, E268)</f>
        <v>0</v>
      </c>
      <c r="Y268" s="32">
        <f t="shared" ref="Y268:Y281" si="125">IF(5 = Q268, F268 * -1, F268)</f>
        <v>0</v>
      </c>
      <c r="Z268" s="32">
        <f t="shared" ref="Z268:Z281" si="126">IF(5 = Q268, G268 * -1, G268)</f>
        <v>0</v>
      </c>
      <c r="AA268" s="32">
        <f t="shared" ref="AA268:AA281" si="127">IF(5 = Q268, H268 * -1, H268)</f>
        <v>0</v>
      </c>
      <c r="AB268" s="32">
        <f t="shared" ref="AB268:AB281" si="128">IF(5 = Q268, I268 * -1, I268)</f>
        <v>0</v>
      </c>
      <c r="AC268" s="32">
        <f t="shared" ref="AC268:AC281" si="129">IF(5 = Q268, J268 * -1, J268)</f>
        <v>0</v>
      </c>
      <c r="AD268" s="32">
        <f t="shared" ref="AD268:AD281" si="130">IF(5 = Q268, K268 * -1, K268)</f>
        <v>0</v>
      </c>
      <c r="AE268" s="32">
        <f t="shared" ref="AE268:AE281" si="131">IF(5 = Q268, L268 * -1, L268)</f>
        <v>0</v>
      </c>
      <c r="AF268" s="32">
        <f t="shared" ref="AF268:AF281" si="132">IF(5 = Q268, M268 * -1, M268)</f>
        <v>0</v>
      </c>
      <c r="AG268" s="32">
        <f t="shared" ref="AG268:AG281" si="133">IF(5 = Q268, N268 * -1, N268)</f>
        <v>0</v>
      </c>
      <c r="AH268" s="32">
        <f t="shared" ref="AH268:AH281" si="134">IF(5 = Q268, O268 * -1, O268)</f>
        <v>0</v>
      </c>
      <c r="AI268" s="12" t="s">
        <v>42</v>
      </c>
    </row>
    <row r="269" spans="1:35">
      <c r="A269" s="182" t="s">
        <v>3332</v>
      </c>
      <c r="B269" s="179" t="s">
        <v>3333</v>
      </c>
      <c r="C269" s="180">
        <v>0</v>
      </c>
      <c r="D269" s="180">
        <v>0</v>
      </c>
      <c r="E269" s="180">
        <v>0</v>
      </c>
      <c r="F269" s="180">
        <v>0</v>
      </c>
      <c r="G269" s="180">
        <v>445</v>
      </c>
      <c r="H269" s="180">
        <v>445</v>
      </c>
      <c r="I269" s="180">
        <v>445</v>
      </c>
      <c r="J269" s="180">
        <v>445</v>
      </c>
      <c r="K269" s="180">
        <v>445.33</v>
      </c>
      <c r="L269" s="180">
        <v>445.32</v>
      </c>
      <c r="M269" s="180">
        <v>200</v>
      </c>
      <c r="N269" s="180">
        <v>200</v>
      </c>
      <c r="O269" s="180">
        <v>3070.65</v>
      </c>
      <c r="Q269" s="31">
        <v>5</v>
      </c>
      <c r="U269" s="32" t="e">
        <f xml:space="preserve"> IF(5 = Q269,#REF! * -1,#REF!)</f>
        <v>#REF!</v>
      </c>
      <c r="V269" s="32">
        <f t="shared" si="122"/>
        <v>0</v>
      </c>
      <c r="W269" s="32">
        <f t="shared" si="123"/>
        <v>0</v>
      </c>
      <c r="X269" s="32">
        <f t="shared" si="124"/>
        <v>0</v>
      </c>
      <c r="Y269" s="32">
        <f t="shared" si="125"/>
        <v>0</v>
      </c>
      <c r="Z269" s="32">
        <f t="shared" si="126"/>
        <v>-445</v>
      </c>
      <c r="AA269" s="32">
        <f t="shared" si="127"/>
        <v>-445</v>
      </c>
      <c r="AB269" s="32">
        <f t="shared" si="128"/>
        <v>-445</v>
      </c>
      <c r="AC269" s="32">
        <f t="shared" si="129"/>
        <v>-445</v>
      </c>
      <c r="AD269" s="32">
        <f t="shared" si="130"/>
        <v>-445.33</v>
      </c>
      <c r="AE269" s="32">
        <f t="shared" si="131"/>
        <v>-445.32</v>
      </c>
      <c r="AF269" s="32">
        <f t="shared" si="132"/>
        <v>-200</v>
      </c>
      <c r="AG269" s="32">
        <f t="shared" si="133"/>
        <v>-200</v>
      </c>
      <c r="AH269" s="32">
        <f t="shared" si="134"/>
        <v>-3070.65</v>
      </c>
      <c r="AI269" s="12" t="s">
        <v>42</v>
      </c>
    </row>
    <row r="270" spans="1:35">
      <c r="A270" s="182" t="s">
        <v>3334</v>
      </c>
      <c r="B270" s="179" t="s">
        <v>3335</v>
      </c>
      <c r="C270" s="180">
        <v>0</v>
      </c>
      <c r="D270" s="180">
        <v>0</v>
      </c>
      <c r="E270" s="180">
        <v>0</v>
      </c>
      <c r="F270" s="180">
        <v>0</v>
      </c>
      <c r="G270" s="180">
        <v>0</v>
      </c>
      <c r="H270" s="180">
        <v>0</v>
      </c>
      <c r="I270" s="180">
        <v>0</v>
      </c>
      <c r="J270" s="180">
        <v>0</v>
      </c>
      <c r="K270" s="180">
        <v>0</v>
      </c>
      <c r="L270" s="180">
        <v>0</v>
      </c>
      <c r="M270" s="180">
        <v>0</v>
      </c>
      <c r="N270" s="180">
        <v>0</v>
      </c>
      <c r="O270" s="180">
        <v>0</v>
      </c>
      <c r="Q270" s="31">
        <v>5</v>
      </c>
      <c r="U270" s="32" t="e">
        <f xml:space="preserve"> IF(5 = Q270,#REF! * -1,#REF!)</f>
        <v>#REF!</v>
      </c>
      <c r="V270" s="32">
        <f t="shared" si="122"/>
        <v>0</v>
      </c>
      <c r="W270" s="32">
        <f t="shared" si="123"/>
        <v>0</v>
      </c>
      <c r="X270" s="32">
        <f t="shared" si="124"/>
        <v>0</v>
      </c>
      <c r="Y270" s="32">
        <f t="shared" si="125"/>
        <v>0</v>
      </c>
      <c r="Z270" s="32">
        <f t="shared" si="126"/>
        <v>0</v>
      </c>
      <c r="AA270" s="32">
        <f t="shared" si="127"/>
        <v>0</v>
      </c>
      <c r="AB270" s="32">
        <f t="shared" si="128"/>
        <v>0</v>
      </c>
      <c r="AC270" s="32">
        <f t="shared" si="129"/>
        <v>0</v>
      </c>
      <c r="AD270" s="32">
        <f t="shared" si="130"/>
        <v>0</v>
      </c>
      <c r="AE270" s="32">
        <f t="shared" si="131"/>
        <v>0</v>
      </c>
      <c r="AF270" s="32">
        <f t="shared" si="132"/>
        <v>0</v>
      </c>
      <c r="AG270" s="32">
        <f t="shared" si="133"/>
        <v>0</v>
      </c>
      <c r="AH270" s="32">
        <f t="shared" si="134"/>
        <v>0</v>
      </c>
      <c r="AI270" s="12" t="s">
        <v>42</v>
      </c>
    </row>
    <row r="271" spans="1:35">
      <c r="A271" s="182" t="s">
        <v>2512</v>
      </c>
      <c r="B271" s="179" t="s">
        <v>3336</v>
      </c>
      <c r="C271" s="180">
        <v>0</v>
      </c>
      <c r="D271" s="180">
        <v>0</v>
      </c>
      <c r="E271" s="180">
        <v>0</v>
      </c>
      <c r="F271" s="180">
        <v>0</v>
      </c>
      <c r="G271" s="180">
        <v>0</v>
      </c>
      <c r="H271" s="180">
        <v>0</v>
      </c>
      <c r="I271" s="180">
        <v>0</v>
      </c>
      <c r="J271" s="180">
        <v>0</v>
      </c>
      <c r="K271" s="180">
        <v>0</v>
      </c>
      <c r="L271" s="180">
        <v>0</v>
      </c>
      <c r="M271" s="180">
        <v>0</v>
      </c>
      <c r="N271" s="180">
        <v>0</v>
      </c>
      <c r="O271" s="180">
        <v>0</v>
      </c>
      <c r="Q271" s="31">
        <v>5</v>
      </c>
      <c r="U271" s="32" t="e">
        <f xml:space="preserve"> IF(5 = Q271,#REF! * -1,#REF!)</f>
        <v>#REF!</v>
      </c>
      <c r="V271" s="32">
        <f t="shared" si="122"/>
        <v>0</v>
      </c>
      <c r="W271" s="32">
        <f t="shared" si="123"/>
        <v>0</v>
      </c>
      <c r="X271" s="32">
        <f t="shared" si="124"/>
        <v>0</v>
      </c>
      <c r="Y271" s="32">
        <f t="shared" si="125"/>
        <v>0</v>
      </c>
      <c r="Z271" s="32">
        <f t="shared" si="126"/>
        <v>0</v>
      </c>
      <c r="AA271" s="32">
        <f t="shared" si="127"/>
        <v>0</v>
      </c>
      <c r="AB271" s="32">
        <f t="shared" si="128"/>
        <v>0</v>
      </c>
      <c r="AC271" s="32">
        <f t="shared" si="129"/>
        <v>0</v>
      </c>
      <c r="AD271" s="32">
        <f t="shared" si="130"/>
        <v>0</v>
      </c>
      <c r="AE271" s="32">
        <f t="shared" si="131"/>
        <v>0</v>
      </c>
      <c r="AF271" s="32">
        <f t="shared" si="132"/>
        <v>0</v>
      </c>
      <c r="AG271" s="32">
        <f t="shared" si="133"/>
        <v>0</v>
      </c>
      <c r="AH271" s="32">
        <f t="shared" si="134"/>
        <v>0</v>
      </c>
      <c r="AI271" s="12" t="s">
        <v>42</v>
      </c>
    </row>
    <row r="272" spans="1:35">
      <c r="A272" s="182" t="s">
        <v>3337</v>
      </c>
      <c r="B272" s="179" t="s">
        <v>3338</v>
      </c>
      <c r="C272" s="180">
        <v>0</v>
      </c>
      <c r="D272" s="180">
        <v>0</v>
      </c>
      <c r="E272" s="180">
        <v>0</v>
      </c>
      <c r="F272" s="180">
        <v>0</v>
      </c>
      <c r="G272" s="180">
        <v>0</v>
      </c>
      <c r="H272" s="180">
        <v>0</v>
      </c>
      <c r="I272" s="180">
        <v>0</v>
      </c>
      <c r="J272" s="180">
        <v>0</v>
      </c>
      <c r="K272" s="180">
        <v>0</v>
      </c>
      <c r="L272" s="180">
        <v>0</v>
      </c>
      <c r="M272" s="180">
        <v>0</v>
      </c>
      <c r="N272" s="180">
        <v>0</v>
      </c>
      <c r="O272" s="180">
        <v>0</v>
      </c>
      <c r="Q272" s="31">
        <v>5</v>
      </c>
      <c r="U272" s="32" t="e">
        <f xml:space="preserve"> IF(5 = Q272,#REF! * -1,#REF!)</f>
        <v>#REF!</v>
      </c>
      <c r="V272" s="32">
        <f t="shared" si="122"/>
        <v>0</v>
      </c>
      <c r="W272" s="32">
        <f t="shared" si="123"/>
        <v>0</v>
      </c>
      <c r="X272" s="32">
        <f t="shared" si="124"/>
        <v>0</v>
      </c>
      <c r="Y272" s="32">
        <f t="shared" si="125"/>
        <v>0</v>
      </c>
      <c r="Z272" s="32">
        <f t="shared" si="126"/>
        <v>0</v>
      </c>
      <c r="AA272" s="32">
        <f t="shared" si="127"/>
        <v>0</v>
      </c>
      <c r="AB272" s="32">
        <f t="shared" si="128"/>
        <v>0</v>
      </c>
      <c r="AC272" s="32">
        <f t="shared" si="129"/>
        <v>0</v>
      </c>
      <c r="AD272" s="32">
        <f t="shared" si="130"/>
        <v>0</v>
      </c>
      <c r="AE272" s="32">
        <f t="shared" si="131"/>
        <v>0</v>
      </c>
      <c r="AF272" s="32">
        <f t="shared" si="132"/>
        <v>0</v>
      </c>
      <c r="AG272" s="32">
        <f t="shared" si="133"/>
        <v>0</v>
      </c>
      <c r="AH272" s="32">
        <f t="shared" si="134"/>
        <v>0</v>
      </c>
      <c r="AI272" s="12" t="s">
        <v>42</v>
      </c>
    </row>
    <row r="273" spans="1:35">
      <c r="A273" s="182" t="s">
        <v>2527</v>
      </c>
      <c r="B273" s="179" t="s">
        <v>3339</v>
      </c>
      <c r="C273" s="180">
        <v>0</v>
      </c>
      <c r="D273" s="180">
        <v>0</v>
      </c>
      <c r="E273" s="180">
        <v>0</v>
      </c>
      <c r="F273" s="180">
        <v>0</v>
      </c>
      <c r="G273" s="180">
        <v>0</v>
      </c>
      <c r="H273" s="180">
        <v>0</v>
      </c>
      <c r="I273" s="180">
        <v>0</v>
      </c>
      <c r="J273" s="180">
        <v>0</v>
      </c>
      <c r="K273" s="180">
        <v>0</v>
      </c>
      <c r="L273" s="180">
        <v>0</v>
      </c>
      <c r="M273" s="180">
        <v>0</v>
      </c>
      <c r="N273" s="180">
        <v>0</v>
      </c>
      <c r="O273" s="180">
        <v>0</v>
      </c>
      <c r="Q273" s="31">
        <v>5</v>
      </c>
      <c r="U273" s="32" t="e">
        <f xml:space="preserve"> IF(5 = Q273,#REF! * -1,#REF!)</f>
        <v>#REF!</v>
      </c>
      <c r="V273" s="32">
        <f t="shared" si="122"/>
        <v>0</v>
      </c>
      <c r="W273" s="32">
        <f t="shared" si="123"/>
        <v>0</v>
      </c>
      <c r="X273" s="32">
        <f t="shared" si="124"/>
        <v>0</v>
      </c>
      <c r="Y273" s="32">
        <f t="shared" si="125"/>
        <v>0</v>
      </c>
      <c r="Z273" s="32">
        <f t="shared" si="126"/>
        <v>0</v>
      </c>
      <c r="AA273" s="32">
        <f t="shared" si="127"/>
        <v>0</v>
      </c>
      <c r="AB273" s="32">
        <f t="shared" si="128"/>
        <v>0</v>
      </c>
      <c r="AC273" s="32">
        <f t="shared" si="129"/>
        <v>0</v>
      </c>
      <c r="AD273" s="32">
        <f t="shared" si="130"/>
        <v>0</v>
      </c>
      <c r="AE273" s="32">
        <f t="shared" si="131"/>
        <v>0</v>
      </c>
      <c r="AF273" s="32">
        <f t="shared" si="132"/>
        <v>0</v>
      </c>
      <c r="AG273" s="32">
        <f t="shared" si="133"/>
        <v>0</v>
      </c>
      <c r="AH273" s="32">
        <f t="shared" si="134"/>
        <v>0</v>
      </c>
      <c r="AI273" s="12" t="s">
        <v>42</v>
      </c>
    </row>
    <row r="274" spans="1:35">
      <c r="B274" s="181" t="s">
        <v>3340</v>
      </c>
      <c r="C274" s="176">
        <v>0</v>
      </c>
      <c r="D274" s="176">
        <v>0</v>
      </c>
      <c r="E274" s="176">
        <v>0</v>
      </c>
      <c r="F274" s="176">
        <v>0</v>
      </c>
      <c r="G274" s="176">
        <v>594</v>
      </c>
      <c r="H274" s="176">
        <v>665</v>
      </c>
      <c r="I274" s="176">
        <v>641</v>
      </c>
      <c r="J274" s="176">
        <v>445</v>
      </c>
      <c r="K274" s="176">
        <v>445.33</v>
      </c>
      <c r="L274" s="176">
        <v>465.31</v>
      </c>
      <c r="M274" s="176">
        <v>200</v>
      </c>
      <c r="N274" s="176">
        <v>200</v>
      </c>
      <c r="O274" s="176">
        <v>3655.6400000000003</v>
      </c>
      <c r="Q274" s="31">
        <v>5</v>
      </c>
      <c r="U274" s="32" t="e">
        <f xml:space="preserve"> IF(5 = Q274,#REF! * -1,#REF!)</f>
        <v>#REF!</v>
      </c>
      <c r="V274" s="32">
        <f t="shared" si="122"/>
        <v>0</v>
      </c>
      <c r="W274" s="32">
        <f t="shared" si="123"/>
        <v>0</v>
      </c>
      <c r="X274" s="32">
        <f t="shared" si="124"/>
        <v>0</v>
      </c>
      <c r="Y274" s="32">
        <f t="shared" si="125"/>
        <v>0</v>
      </c>
      <c r="Z274" s="32">
        <f t="shared" si="126"/>
        <v>-594</v>
      </c>
      <c r="AA274" s="32">
        <f t="shared" si="127"/>
        <v>-665</v>
      </c>
      <c r="AB274" s="32">
        <f t="shared" si="128"/>
        <v>-641</v>
      </c>
      <c r="AC274" s="32">
        <f t="shared" si="129"/>
        <v>-445</v>
      </c>
      <c r="AD274" s="32">
        <f t="shared" si="130"/>
        <v>-445.33</v>
      </c>
      <c r="AE274" s="32">
        <f t="shared" si="131"/>
        <v>-465.31</v>
      </c>
      <c r="AF274" s="32">
        <f t="shared" si="132"/>
        <v>-200</v>
      </c>
      <c r="AG274" s="32">
        <f t="shared" si="133"/>
        <v>-200</v>
      </c>
      <c r="AH274" s="32">
        <f t="shared" si="134"/>
        <v>-3655.6400000000003</v>
      </c>
    </row>
    <row r="275" spans="1:35">
      <c r="Q275" s="31">
        <v>5</v>
      </c>
      <c r="U275" s="32" t="e">
        <f xml:space="preserve"> IF(5 = Q275,#REF! * -1,#REF!)</f>
        <v>#REF!</v>
      </c>
      <c r="V275" s="32">
        <f t="shared" si="122"/>
        <v>0</v>
      </c>
      <c r="W275" s="32">
        <f t="shared" si="123"/>
        <v>0</v>
      </c>
      <c r="X275" s="32">
        <f t="shared" si="124"/>
        <v>0</v>
      </c>
      <c r="Y275" s="32">
        <f t="shared" si="125"/>
        <v>0</v>
      </c>
      <c r="Z275" s="32">
        <f t="shared" si="126"/>
        <v>0</v>
      </c>
      <c r="AA275" s="32">
        <f t="shared" si="127"/>
        <v>0</v>
      </c>
      <c r="AB275" s="32">
        <f t="shared" si="128"/>
        <v>0</v>
      </c>
      <c r="AC275" s="32">
        <f t="shared" si="129"/>
        <v>0</v>
      </c>
      <c r="AD275" s="32">
        <f t="shared" si="130"/>
        <v>0</v>
      </c>
      <c r="AE275" s="32">
        <f t="shared" si="131"/>
        <v>0</v>
      </c>
      <c r="AF275" s="32">
        <f t="shared" si="132"/>
        <v>0</v>
      </c>
      <c r="AG275" s="32">
        <f t="shared" si="133"/>
        <v>0</v>
      </c>
      <c r="AH275" s="32">
        <f t="shared" si="134"/>
        <v>0</v>
      </c>
    </row>
    <row r="276" spans="1:35">
      <c r="A276" s="158" t="s">
        <v>3341</v>
      </c>
      <c r="Q276" s="31">
        <v>5</v>
      </c>
      <c r="U276" s="32" t="e">
        <f xml:space="preserve"> IF(5 = Q276,#REF! * -1,#REF!)</f>
        <v>#REF!</v>
      </c>
      <c r="V276" s="32">
        <f t="shared" si="122"/>
        <v>0</v>
      </c>
      <c r="W276" s="32">
        <f t="shared" si="123"/>
        <v>0</v>
      </c>
      <c r="X276" s="32">
        <f t="shared" si="124"/>
        <v>0</v>
      </c>
      <c r="Y276" s="32">
        <f t="shared" si="125"/>
        <v>0</v>
      </c>
      <c r="Z276" s="32">
        <f t="shared" si="126"/>
        <v>0</v>
      </c>
      <c r="AA276" s="32">
        <f t="shared" si="127"/>
        <v>0</v>
      </c>
      <c r="AB276" s="32">
        <f t="shared" si="128"/>
        <v>0</v>
      </c>
      <c r="AC276" s="32">
        <f t="shared" si="129"/>
        <v>0</v>
      </c>
      <c r="AD276" s="32">
        <f t="shared" si="130"/>
        <v>0</v>
      </c>
      <c r="AE276" s="32">
        <f t="shared" si="131"/>
        <v>0</v>
      </c>
      <c r="AF276" s="32">
        <f t="shared" si="132"/>
        <v>0</v>
      </c>
      <c r="AG276" s="32">
        <f t="shared" si="133"/>
        <v>0</v>
      </c>
      <c r="AH276" s="32">
        <f t="shared" si="134"/>
        <v>0</v>
      </c>
    </row>
    <row r="277" spans="1:35">
      <c r="A277" s="182" t="s">
        <v>3342</v>
      </c>
      <c r="B277" s="179" t="s">
        <v>1356</v>
      </c>
      <c r="C277" s="180">
        <v>0</v>
      </c>
      <c r="D277" s="180">
        <v>0</v>
      </c>
      <c r="E277" s="180">
        <v>0</v>
      </c>
      <c r="F277" s="180">
        <v>0</v>
      </c>
      <c r="G277" s="180">
        <v>0</v>
      </c>
      <c r="H277" s="180">
        <v>0</v>
      </c>
      <c r="I277" s="180">
        <v>0</v>
      </c>
      <c r="J277" s="180">
        <v>0</v>
      </c>
      <c r="K277" s="180">
        <v>0</v>
      </c>
      <c r="L277" s="180">
        <v>0</v>
      </c>
      <c r="M277" s="180">
        <v>0</v>
      </c>
      <c r="N277" s="180">
        <v>0</v>
      </c>
      <c r="O277" s="180">
        <v>0</v>
      </c>
      <c r="Q277" s="31">
        <v>5</v>
      </c>
      <c r="U277" s="32" t="e">
        <f xml:space="preserve"> IF(5 = Q277,#REF! * -1,#REF!)</f>
        <v>#REF!</v>
      </c>
      <c r="V277" s="32">
        <f t="shared" si="122"/>
        <v>0</v>
      </c>
      <c r="W277" s="32">
        <f t="shared" si="123"/>
        <v>0</v>
      </c>
      <c r="X277" s="32">
        <f t="shared" si="124"/>
        <v>0</v>
      </c>
      <c r="Y277" s="32">
        <f t="shared" si="125"/>
        <v>0</v>
      </c>
      <c r="Z277" s="32">
        <f t="shared" si="126"/>
        <v>0</v>
      </c>
      <c r="AA277" s="32">
        <f t="shared" si="127"/>
        <v>0</v>
      </c>
      <c r="AB277" s="32">
        <f t="shared" si="128"/>
        <v>0</v>
      </c>
      <c r="AC277" s="32">
        <f t="shared" si="129"/>
        <v>0</v>
      </c>
      <c r="AD277" s="32">
        <f t="shared" si="130"/>
        <v>0</v>
      </c>
      <c r="AE277" s="32">
        <f t="shared" si="131"/>
        <v>0</v>
      </c>
      <c r="AF277" s="32">
        <f t="shared" si="132"/>
        <v>0</v>
      </c>
      <c r="AG277" s="32">
        <f t="shared" si="133"/>
        <v>0</v>
      </c>
      <c r="AH277" s="32">
        <f t="shared" si="134"/>
        <v>0</v>
      </c>
      <c r="AI277" s="12" t="s">
        <v>66</v>
      </c>
    </row>
    <row r="278" spans="1:35">
      <c r="A278" s="182" t="s">
        <v>3343</v>
      </c>
      <c r="B278" s="179" t="s">
        <v>3344</v>
      </c>
      <c r="C278" s="180">
        <v>0</v>
      </c>
      <c r="D278" s="180">
        <v>0</v>
      </c>
      <c r="E278" s="180">
        <v>0</v>
      </c>
      <c r="F278" s="180">
        <v>0</v>
      </c>
      <c r="G278" s="180">
        <v>0</v>
      </c>
      <c r="H278" s="180">
        <v>0</v>
      </c>
      <c r="I278" s="180">
        <v>0</v>
      </c>
      <c r="J278" s="180">
        <v>0</v>
      </c>
      <c r="K278" s="180">
        <v>0</v>
      </c>
      <c r="L278" s="180">
        <v>0</v>
      </c>
      <c r="M278" s="180">
        <v>0</v>
      </c>
      <c r="N278" s="180">
        <v>0</v>
      </c>
      <c r="O278" s="180">
        <v>0</v>
      </c>
      <c r="Q278" s="31">
        <v>5</v>
      </c>
      <c r="U278" s="32" t="e">
        <f xml:space="preserve"> IF(5 = Q278,#REF! * -1,#REF!)</f>
        <v>#REF!</v>
      </c>
      <c r="V278" s="32">
        <f t="shared" si="122"/>
        <v>0</v>
      </c>
      <c r="W278" s="32">
        <f t="shared" si="123"/>
        <v>0</v>
      </c>
      <c r="X278" s="32">
        <f t="shared" si="124"/>
        <v>0</v>
      </c>
      <c r="Y278" s="32">
        <f t="shared" si="125"/>
        <v>0</v>
      </c>
      <c r="Z278" s="32">
        <f t="shared" si="126"/>
        <v>0</v>
      </c>
      <c r="AA278" s="32">
        <f t="shared" si="127"/>
        <v>0</v>
      </c>
      <c r="AB278" s="32">
        <f t="shared" si="128"/>
        <v>0</v>
      </c>
      <c r="AC278" s="32">
        <f t="shared" si="129"/>
        <v>0</v>
      </c>
      <c r="AD278" s="32">
        <f t="shared" si="130"/>
        <v>0</v>
      </c>
      <c r="AE278" s="32">
        <f t="shared" si="131"/>
        <v>0</v>
      </c>
      <c r="AF278" s="32">
        <f t="shared" si="132"/>
        <v>0</v>
      </c>
      <c r="AG278" s="32">
        <f t="shared" si="133"/>
        <v>0</v>
      </c>
      <c r="AH278" s="32">
        <f t="shared" si="134"/>
        <v>0</v>
      </c>
      <c r="AI278" s="12" t="s">
        <v>66</v>
      </c>
    </row>
    <row r="279" spans="1:35">
      <c r="A279" s="182" t="s">
        <v>3345</v>
      </c>
      <c r="B279" s="179" t="s">
        <v>3346</v>
      </c>
      <c r="C279" s="180">
        <v>0</v>
      </c>
      <c r="D279" s="180">
        <v>0</v>
      </c>
      <c r="E279" s="180">
        <v>0</v>
      </c>
      <c r="F279" s="180">
        <v>0</v>
      </c>
      <c r="G279" s="180">
        <v>0</v>
      </c>
      <c r="H279" s="180">
        <v>0</v>
      </c>
      <c r="I279" s="180">
        <v>0</v>
      </c>
      <c r="J279" s="180">
        <v>0</v>
      </c>
      <c r="K279" s="180">
        <v>0</v>
      </c>
      <c r="L279" s="180">
        <v>0</v>
      </c>
      <c r="M279" s="180">
        <v>0</v>
      </c>
      <c r="N279" s="180">
        <v>0</v>
      </c>
      <c r="O279" s="180">
        <v>0</v>
      </c>
      <c r="Q279" s="31">
        <v>5</v>
      </c>
      <c r="U279" s="32" t="e">
        <f xml:space="preserve"> IF(5 = Q279,#REF! * -1,#REF!)</f>
        <v>#REF!</v>
      </c>
      <c r="V279" s="32">
        <f t="shared" si="122"/>
        <v>0</v>
      </c>
      <c r="W279" s="32">
        <f t="shared" si="123"/>
        <v>0</v>
      </c>
      <c r="X279" s="32">
        <f t="shared" si="124"/>
        <v>0</v>
      </c>
      <c r="Y279" s="32">
        <f t="shared" si="125"/>
        <v>0</v>
      </c>
      <c r="Z279" s="32">
        <f t="shared" si="126"/>
        <v>0</v>
      </c>
      <c r="AA279" s="32">
        <f t="shared" si="127"/>
        <v>0</v>
      </c>
      <c r="AB279" s="32">
        <f t="shared" si="128"/>
        <v>0</v>
      </c>
      <c r="AC279" s="32">
        <f t="shared" si="129"/>
        <v>0</v>
      </c>
      <c r="AD279" s="32">
        <f t="shared" si="130"/>
        <v>0</v>
      </c>
      <c r="AE279" s="32">
        <f t="shared" si="131"/>
        <v>0</v>
      </c>
      <c r="AF279" s="32">
        <f t="shared" si="132"/>
        <v>0</v>
      </c>
      <c r="AG279" s="32">
        <f t="shared" si="133"/>
        <v>0</v>
      </c>
      <c r="AH279" s="32">
        <f t="shared" si="134"/>
        <v>0</v>
      </c>
      <c r="AI279" s="12" t="s">
        <v>66</v>
      </c>
    </row>
    <row r="280" spans="1:35">
      <c r="A280" s="182" t="s">
        <v>3347</v>
      </c>
      <c r="B280" s="179" t="s">
        <v>3348</v>
      </c>
      <c r="C280" s="180">
        <v>0</v>
      </c>
      <c r="D280" s="180">
        <v>0</v>
      </c>
      <c r="E280" s="180">
        <v>0</v>
      </c>
      <c r="F280" s="180">
        <v>0</v>
      </c>
      <c r="G280" s="180">
        <v>0</v>
      </c>
      <c r="H280" s="180">
        <v>0</v>
      </c>
      <c r="I280" s="180">
        <v>0</v>
      </c>
      <c r="J280" s="180">
        <v>0</v>
      </c>
      <c r="K280" s="180">
        <v>0</v>
      </c>
      <c r="L280" s="180">
        <v>0</v>
      </c>
      <c r="M280" s="180">
        <v>0</v>
      </c>
      <c r="N280" s="180">
        <v>0</v>
      </c>
      <c r="O280" s="180">
        <v>0</v>
      </c>
      <c r="Q280" s="31">
        <v>5</v>
      </c>
      <c r="U280" s="32" t="e">
        <f xml:space="preserve"> IF(5 = Q280,#REF! * -1,#REF!)</f>
        <v>#REF!</v>
      </c>
      <c r="V280" s="32">
        <f t="shared" si="122"/>
        <v>0</v>
      </c>
      <c r="W280" s="32">
        <f t="shared" si="123"/>
        <v>0</v>
      </c>
      <c r="X280" s="32">
        <f t="shared" si="124"/>
        <v>0</v>
      </c>
      <c r="Y280" s="32">
        <f t="shared" si="125"/>
        <v>0</v>
      </c>
      <c r="Z280" s="32">
        <f t="shared" si="126"/>
        <v>0</v>
      </c>
      <c r="AA280" s="32">
        <f t="shared" si="127"/>
        <v>0</v>
      </c>
      <c r="AB280" s="32">
        <f t="shared" si="128"/>
        <v>0</v>
      </c>
      <c r="AC280" s="32">
        <f t="shared" si="129"/>
        <v>0</v>
      </c>
      <c r="AD280" s="32">
        <f t="shared" si="130"/>
        <v>0</v>
      </c>
      <c r="AE280" s="32">
        <f t="shared" si="131"/>
        <v>0</v>
      </c>
      <c r="AF280" s="32">
        <f t="shared" si="132"/>
        <v>0</v>
      </c>
      <c r="AG280" s="32">
        <f t="shared" si="133"/>
        <v>0</v>
      </c>
      <c r="AH280" s="32">
        <f t="shared" si="134"/>
        <v>0</v>
      </c>
      <c r="AI280" s="12" t="s">
        <v>66</v>
      </c>
    </row>
    <row r="281" spans="1:35">
      <c r="A281" s="182" t="s">
        <v>3349</v>
      </c>
      <c r="B281" s="179" t="s">
        <v>3350</v>
      </c>
      <c r="C281" s="180">
        <v>0</v>
      </c>
      <c r="D281" s="180">
        <v>0</v>
      </c>
      <c r="E281" s="180">
        <v>0</v>
      </c>
      <c r="F281" s="180">
        <v>0</v>
      </c>
      <c r="G281" s="180">
        <v>0</v>
      </c>
      <c r="H281" s="180">
        <v>0</v>
      </c>
      <c r="I281" s="180">
        <v>0</v>
      </c>
      <c r="J281" s="180">
        <v>0</v>
      </c>
      <c r="K281" s="180">
        <v>0</v>
      </c>
      <c r="L281" s="180">
        <v>0</v>
      </c>
      <c r="M281" s="180">
        <v>0</v>
      </c>
      <c r="N281" s="180">
        <v>0</v>
      </c>
      <c r="O281" s="180">
        <v>0</v>
      </c>
      <c r="Q281" s="31">
        <v>5</v>
      </c>
      <c r="U281" s="32" t="e">
        <f xml:space="preserve"> IF(5 = Q281,#REF! * -1,#REF!)</f>
        <v>#REF!</v>
      </c>
      <c r="V281" s="32">
        <f t="shared" si="122"/>
        <v>0</v>
      </c>
      <c r="W281" s="32">
        <f t="shared" si="123"/>
        <v>0</v>
      </c>
      <c r="X281" s="32">
        <f t="shared" si="124"/>
        <v>0</v>
      </c>
      <c r="Y281" s="32">
        <f t="shared" si="125"/>
        <v>0</v>
      </c>
      <c r="Z281" s="32">
        <f t="shared" si="126"/>
        <v>0</v>
      </c>
      <c r="AA281" s="32">
        <f t="shared" si="127"/>
        <v>0</v>
      </c>
      <c r="AB281" s="32">
        <f t="shared" si="128"/>
        <v>0</v>
      </c>
      <c r="AC281" s="32">
        <f t="shared" si="129"/>
        <v>0</v>
      </c>
      <c r="AD281" s="32">
        <f t="shared" si="130"/>
        <v>0</v>
      </c>
      <c r="AE281" s="32">
        <f t="shared" si="131"/>
        <v>0</v>
      </c>
      <c r="AF281" s="32">
        <f t="shared" si="132"/>
        <v>0</v>
      </c>
      <c r="AG281" s="32">
        <f t="shared" si="133"/>
        <v>0</v>
      </c>
      <c r="AH281" s="32">
        <f t="shared" si="134"/>
        <v>0</v>
      </c>
      <c r="AI281" s="12" t="s">
        <v>66</v>
      </c>
    </row>
    <row r="282" spans="1:35">
      <c r="B282" s="181" t="s">
        <v>3351</v>
      </c>
      <c r="C282" s="176">
        <v>0</v>
      </c>
      <c r="D282" s="176">
        <v>0</v>
      </c>
      <c r="E282" s="176">
        <v>0</v>
      </c>
      <c r="F282" s="176">
        <v>0</v>
      </c>
      <c r="G282" s="176">
        <v>0</v>
      </c>
      <c r="H282" s="176">
        <v>0</v>
      </c>
      <c r="I282" s="176">
        <v>0</v>
      </c>
      <c r="J282" s="176">
        <v>0</v>
      </c>
      <c r="K282" s="176">
        <v>0</v>
      </c>
      <c r="L282" s="176">
        <v>0</v>
      </c>
      <c r="M282" s="176">
        <v>0</v>
      </c>
      <c r="N282" s="176">
        <v>0</v>
      </c>
      <c r="O282" s="176">
        <v>0</v>
      </c>
      <c r="Q282" s="36">
        <v>5</v>
      </c>
      <c r="R282" s="125">
        <f>R281</f>
        <v>0</v>
      </c>
      <c r="S282" s="125">
        <f>S281</f>
        <v>0</v>
      </c>
      <c r="T282" s="36">
        <f>T281</f>
        <v>0</v>
      </c>
      <c r="U282" s="37" t="e">
        <f t="shared" ref="U282:AH282" si="135">SUM(U268:U281)</f>
        <v>#REF!</v>
      </c>
      <c r="V282" s="37">
        <f t="shared" si="135"/>
        <v>0</v>
      </c>
      <c r="W282" s="37">
        <f t="shared" si="135"/>
        <v>0</v>
      </c>
      <c r="X282" s="37">
        <f t="shared" si="135"/>
        <v>0</v>
      </c>
      <c r="Y282" s="37">
        <f t="shared" si="135"/>
        <v>0</v>
      </c>
      <c r="Z282" s="37">
        <f t="shared" si="135"/>
        <v>-1039</v>
      </c>
      <c r="AA282" s="37">
        <f t="shared" si="135"/>
        <v>-1110</v>
      </c>
      <c r="AB282" s="37">
        <f t="shared" si="135"/>
        <v>-1086</v>
      </c>
      <c r="AC282" s="37">
        <f t="shared" si="135"/>
        <v>-890</v>
      </c>
      <c r="AD282" s="37">
        <f t="shared" si="135"/>
        <v>-890.66</v>
      </c>
      <c r="AE282" s="37">
        <f t="shared" si="135"/>
        <v>-910.63</v>
      </c>
      <c r="AF282" s="37">
        <f t="shared" si="135"/>
        <v>-400</v>
      </c>
      <c r="AG282" s="37">
        <f t="shared" si="135"/>
        <v>-400</v>
      </c>
      <c r="AH282" s="37">
        <f t="shared" si="135"/>
        <v>-6726.2900000000009</v>
      </c>
    </row>
    <row r="284" spans="1:35">
      <c r="A284" s="158" t="s">
        <v>3352</v>
      </c>
      <c r="Q284" s="36">
        <v>5</v>
      </c>
      <c r="R284" s="125">
        <f>R281</f>
        <v>0</v>
      </c>
      <c r="S284" s="125">
        <f>S281</f>
        <v>0</v>
      </c>
      <c r="T284" s="36">
        <f>T281</f>
        <v>0</v>
      </c>
      <c r="U284" s="37" t="e">
        <f t="shared" ref="U284:AH284" si="136">SUM(U88:U111)+SUM(U115:U117)+SUM(U121:U125)+SUM(U129:U143)+SUM(U147:U158)+SUM(U162:U200)+SUM(U204:U207)+SUM(U211:U237)+SUM(U241:U250)+SUM(U254:U257)+SUM(U261:U264)+SUM(U268:U281)</f>
        <v>#REF!</v>
      </c>
      <c r="V284" s="37">
        <f t="shared" si="136"/>
        <v>0</v>
      </c>
      <c r="W284" s="37">
        <f t="shared" si="136"/>
        <v>0</v>
      </c>
      <c r="X284" s="37">
        <f t="shared" si="136"/>
        <v>-13718.679999999998</v>
      </c>
      <c r="Y284" s="37">
        <f t="shared" si="136"/>
        <v>-11268.460000000001</v>
      </c>
      <c r="Z284" s="37">
        <f t="shared" si="136"/>
        <v>-16579.57</v>
      </c>
      <c r="AA284" s="37">
        <f t="shared" si="136"/>
        <v>-12427.24</v>
      </c>
      <c r="AB284" s="37">
        <f t="shared" si="136"/>
        <v>-16457.599999999999</v>
      </c>
      <c r="AC284" s="37">
        <f t="shared" si="136"/>
        <v>-14616.64</v>
      </c>
      <c r="AD284" s="37">
        <f t="shared" si="136"/>
        <v>-13215.779999999997</v>
      </c>
      <c r="AE284" s="37">
        <f t="shared" si="136"/>
        <v>-16472.350000000002</v>
      </c>
      <c r="AF284" s="37">
        <f t="shared" si="136"/>
        <v>-10748.02</v>
      </c>
      <c r="AG284" s="37">
        <f t="shared" si="136"/>
        <v>-11749.880000000001</v>
      </c>
      <c r="AH284" s="37">
        <f t="shared" si="136"/>
        <v>-137254.22</v>
      </c>
    </row>
    <row r="285" spans="1:35">
      <c r="A285" s="182" t="s">
        <v>2546</v>
      </c>
      <c r="B285" s="179" t="s">
        <v>3353</v>
      </c>
      <c r="C285" s="180">
        <v>0</v>
      </c>
      <c r="D285" s="180">
        <v>0</v>
      </c>
      <c r="E285" s="180">
        <v>0</v>
      </c>
      <c r="F285" s="180">
        <v>0</v>
      </c>
      <c r="G285" s="180">
        <v>0</v>
      </c>
      <c r="H285" s="180">
        <v>0</v>
      </c>
      <c r="I285" s="180">
        <v>0</v>
      </c>
      <c r="J285" s="180">
        <v>0</v>
      </c>
      <c r="K285" s="180">
        <v>0</v>
      </c>
      <c r="L285" s="180">
        <v>0</v>
      </c>
      <c r="M285" s="180">
        <v>1027.6500000000001</v>
      </c>
      <c r="N285" s="180">
        <v>0</v>
      </c>
      <c r="O285" s="180">
        <v>1027.6500000000001</v>
      </c>
      <c r="AI285" s="12" t="s">
        <v>64</v>
      </c>
    </row>
    <row r="286" spans="1:35">
      <c r="A286" s="182" t="s">
        <v>3354</v>
      </c>
      <c r="B286" s="179" t="s">
        <v>3355</v>
      </c>
      <c r="C286" s="180">
        <v>0</v>
      </c>
      <c r="D286" s="180">
        <v>0</v>
      </c>
      <c r="E286" s="180">
        <v>0</v>
      </c>
      <c r="F286" s="180">
        <v>0</v>
      </c>
      <c r="G286" s="180">
        <v>0</v>
      </c>
      <c r="H286" s="180">
        <v>0</v>
      </c>
      <c r="I286" s="180">
        <v>0</v>
      </c>
      <c r="J286" s="180">
        <v>0</v>
      </c>
      <c r="K286" s="180">
        <v>0</v>
      </c>
      <c r="L286" s="180">
        <v>0</v>
      </c>
      <c r="M286" s="180">
        <v>0</v>
      </c>
      <c r="N286" s="180">
        <v>0</v>
      </c>
      <c r="O286" s="180">
        <v>0</v>
      </c>
      <c r="Q286" s="36">
        <v>4</v>
      </c>
      <c r="R286" s="125">
        <f>R281</f>
        <v>0</v>
      </c>
      <c r="S286" s="125">
        <f>S281</f>
        <v>0</v>
      </c>
      <c r="T286" s="36">
        <f>T281</f>
        <v>0</v>
      </c>
      <c r="U286" s="37" t="e">
        <f t="shared" ref="U286:AH286" si="137">SUM(U11:U13)+SUM(U17:U22)+SUM(U28:U68)+SUM(U72:U73)+SUM(U78:U81)+SUM(U88:U111)+SUM(U115:U117)+SUM(U121:U125)+SUM(U129:U143)+SUM(U147:U158)+SUM(U162:U200)+SUM(U204:U207)+SUM(U211:U237)+SUM(U241:U250)+SUM(U254:U257)+SUM(U261:U264)+SUM(U268:U281)</f>
        <v>#REF!</v>
      </c>
      <c r="V286" s="37">
        <f t="shared" si="137"/>
        <v>0</v>
      </c>
      <c r="W286" s="37">
        <f t="shared" si="137"/>
        <v>0</v>
      </c>
      <c r="X286" s="37">
        <f t="shared" si="137"/>
        <v>-7671.68</v>
      </c>
      <c r="Y286" s="37">
        <f t="shared" si="137"/>
        <v>-5331.46</v>
      </c>
      <c r="Z286" s="37">
        <f t="shared" si="137"/>
        <v>-11305.380000000001</v>
      </c>
      <c r="AA286" s="37">
        <f t="shared" si="137"/>
        <v>-5681.2400000000007</v>
      </c>
      <c r="AB286" s="37">
        <f t="shared" si="137"/>
        <v>-10172.280000000001</v>
      </c>
      <c r="AC286" s="37">
        <f t="shared" si="137"/>
        <v>-5700.6399999999994</v>
      </c>
      <c r="AD286" s="37">
        <f t="shared" si="137"/>
        <v>-5797.7199999999993</v>
      </c>
      <c r="AE286" s="37">
        <f t="shared" si="137"/>
        <v>-10742.349999999999</v>
      </c>
      <c r="AF286" s="37">
        <f t="shared" si="137"/>
        <v>-5388.0199999999995</v>
      </c>
      <c r="AG286" s="37">
        <f t="shared" si="137"/>
        <v>-6089.88</v>
      </c>
      <c r="AH286" s="37">
        <f t="shared" si="137"/>
        <v>-73880.649999999994</v>
      </c>
      <c r="AI286" s="12" t="s">
        <v>64</v>
      </c>
    </row>
    <row r="287" spans="1:35">
      <c r="A287" s="182" t="s">
        <v>3356</v>
      </c>
      <c r="B287" s="179" t="s">
        <v>3357</v>
      </c>
      <c r="C287" s="180">
        <v>0</v>
      </c>
      <c r="D287" s="180">
        <v>0</v>
      </c>
      <c r="E287" s="180">
        <v>0</v>
      </c>
      <c r="F287" s="180">
        <v>0</v>
      </c>
      <c r="G287" s="180">
        <v>0</v>
      </c>
      <c r="H287" s="180">
        <v>0</v>
      </c>
      <c r="I287" s="180">
        <v>0</v>
      </c>
      <c r="J287" s="180">
        <v>0</v>
      </c>
      <c r="K287" s="180">
        <v>0</v>
      </c>
      <c r="L287" s="180">
        <v>0</v>
      </c>
      <c r="M287" s="180">
        <v>0</v>
      </c>
      <c r="N287" s="180">
        <v>0</v>
      </c>
      <c r="O287" s="180">
        <v>0</v>
      </c>
      <c r="AI287" s="12" t="s">
        <v>64</v>
      </c>
    </row>
    <row r="288" spans="1:35">
      <c r="A288" s="182" t="s">
        <v>3358</v>
      </c>
      <c r="B288" s="179" t="s">
        <v>3359</v>
      </c>
      <c r="C288" s="180">
        <v>0</v>
      </c>
      <c r="D288" s="180">
        <v>0</v>
      </c>
      <c r="E288" s="180">
        <v>0</v>
      </c>
      <c r="F288" s="180">
        <v>0</v>
      </c>
      <c r="G288" s="180">
        <v>0</v>
      </c>
      <c r="H288" s="180">
        <v>0</v>
      </c>
      <c r="I288" s="180">
        <v>0</v>
      </c>
      <c r="J288" s="180">
        <v>0</v>
      </c>
      <c r="K288" s="180">
        <v>0</v>
      </c>
      <c r="L288" s="180">
        <v>0</v>
      </c>
      <c r="M288" s="180">
        <v>0</v>
      </c>
      <c r="N288" s="180">
        <v>0</v>
      </c>
      <c r="O288" s="180">
        <v>0</v>
      </c>
      <c r="AI288" s="12" t="s">
        <v>64</v>
      </c>
    </row>
    <row r="289" spans="1:35">
      <c r="B289" s="181" t="s">
        <v>3360</v>
      </c>
      <c r="C289" s="176">
        <v>0</v>
      </c>
      <c r="D289" s="176">
        <v>0</v>
      </c>
      <c r="E289" s="176">
        <v>0</v>
      </c>
      <c r="F289" s="176">
        <v>0</v>
      </c>
      <c r="G289" s="176">
        <v>0</v>
      </c>
      <c r="H289" s="176">
        <v>0</v>
      </c>
      <c r="I289" s="176">
        <v>0</v>
      </c>
      <c r="J289" s="176">
        <v>0</v>
      </c>
      <c r="K289" s="176">
        <v>0</v>
      </c>
      <c r="L289" s="176">
        <v>0</v>
      </c>
      <c r="M289" s="176">
        <v>1027.6500000000001</v>
      </c>
      <c r="N289" s="176">
        <v>0</v>
      </c>
      <c r="O289" s="176">
        <v>1027.6500000000001</v>
      </c>
      <c r="Q289" s="31">
        <v>5</v>
      </c>
      <c r="U289" s="32" t="e">
        <f xml:space="preserve"> IF(5 = Q289,#REF! * -1,#REF!)</f>
        <v>#REF!</v>
      </c>
      <c r="V289" s="32">
        <f>IF(5 = Q289, C289 * -1, C289)</f>
        <v>0</v>
      </c>
      <c r="W289" s="32">
        <f>IF(5 = Q289, D289 * -1, D289)</f>
        <v>0</v>
      </c>
      <c r="X289" s="32">
        <f>IF(5 = Q289, E289 * -1, E289)</f>
        <v>0</v>
      </c>
      <c r="Y289" s="32">
        <f>IF(5 = Q289, F289 * -1, F289)</f>
        <v>0</v>
      </c>
      <c r="Z289" s="32">
        <f>IF(5 = Q289, G289 * -1, G289)</f>
        <v>0</v>
      </c>
      <c r="AA289" s="32">
        <f>IF(5 = Q289, H289 * -1, H289)</f>
        <v>0</v>
      </c>
      <c r="AB289" s="32">
        <f>IF(5 = Q289, I289 * -1, I289)</f>
        <v>0</v>
      </c>
      <c r="AC289" s="32">
        <f>IF(5 = Q289, J289 * -1, J289)</f>
        <v>0</v>
      </c>
      <c r="AD289" s="32">
        <f>IF(5 = Q289, K289 * -1, K289)</f>
        <v>0</v>
      </c>
      <c r="AE289" s="32">
        <f>IF(5 = Q289, L289 * -1, L289)</f>
        <v>0</v>
      </c>
      <c r="AF289" s="32">
        <f>IF(5 = Q289, M289 * -1, M289)</f>
        <v>-1027.6500000000001</v>
      </c>
      <c r="AG289" s="32">
        <f>IF(5 = Q289, N289 * -1, N289)</f>
        <v>0</v>
      </c>
      <c r="AH289" s="32">
        <f>IF(5 = Q289, O289 * -1, O289)</f>
        <v>-1027.6500000000001</v>
      </c>
    </row>
    <row r="290" spans="1:35">
      <c r="Q290" s="36">
        <v>5</v>
      </c>
      <c r="R290" s="125">
        <f>R289</f>
        <v>0</v>
      </c>
      <c r="S290" s="125">
        <f>S289</f>
        <v>0</v>
      </c>
      <c r="T290" s="36">
        <f>T289</f>
        <v>0</v>
      </c>
      <c r="U290" s="37" t="e">
        <f t="shared" ref="U290:AH290" si="138">SUM(U289:U289)</f>
        <v>#REF!</v>
      </c>
      <c r="V290" s="37">
        <f t="shared" si="138"/>
        <v>0</v>
      </c>
      <c r="W290" s="37">
        <f t="shared" si="138"/>
        <v>0</v>
      </c>
      <c r="X290" s="37">
        <f t="shared" si="138"/>
        <v>0</v>
      </c>
      <c r="Y290" s="37">
        <f t="shared" si="138"/>
        <v>0</v>
      </c>
      <c r="Z290" s="37">
        <f t="shared" si="138"/>
        <v>0</v>
      </c>
      <c r="AA290" s="37">
        <f t="shared" si="138"/>
        <v>0</v>
      </c>
      <c r="AB290" s="37">
        <f t="shared" si="138"/>
        <v>0</v>
      </c>
      <c r="AC290" s="37">
        <f t="shared" si="138"/>
        <v>0</v>
      </c>
      <c r="AD290" s="37">
        <f t="shared" si="138"/>
        <v>0</v>
      </c>
      <c r="AE290" s="37">
        <f t="shared" si="138"/>
        <v>0</v>
      </c>
      <c r="AF290" s="37">
        <f t="shared" si="138"/>
        <v>-1027.6500000000001</v>
      </c>
      <c r="AG290" s="37">
        <f t="shared" si="138"/>
        <v>0</v>
      </c>
      <c r="AH290" s="37">
        <f t="shared" si="138"/>
        <v>-1027.6500000000001</v>
      </c>
    </row>
    <row r="291" spans="1:35">
      <c r="A291" s="158" t="s">
        <v>3361</v>
      </c>
    </row>
    <row r="292" spans="1:35">
      <c r="A292" s="182" t="s">
        <v>2568</v>
      </c>
      <c r="B292" s="179" t="s">
        <v>3362</v>
      </c>
      <c r="C292" s="180">
        <v>0</v>
      </c>
      <c r="D292" s="180">
        <v>0</v>
      </c>
      <c r="E292" s="180">
        <v>0</v>
      </c>
      <c r="F292" s="180">
        <v>0</v>
      </c>
      <c r="G292" s="180">
        <v>0</v>
      </c>
      <c r="H292" s="180">
        <v>0</v>
      </c>
      <c r="I292" s="180">
        <v>0</v>
      </c>
      <c r="J292" s="180">
        <v>0</v>
      </c>
      <c r="K292" s="180">
        <v>0</v>
      </c>
      <c r="L292" s="180">
        <v>0</v>
      </c>
      <c r="M292" s="180">
        <v>0</v>
      </c>
      <c r="N292" s="180">
        <v>0</v>
      </c>
      <c r="O292" s="180">
        <v>0</v>
      </c>
      <c r="AI292" s="12" t="s">
        <v>55</v>
      </c>
    </row>
    <row r="293" spans="1:35">
      <c r="A293" s="182" t="s">
        <v>3363</v>
      </c>
      <c r="B293" s="179" t="s">
        <v>3364</v>
      </c>
      <c r="C293" s="180">
        <v>0</v>
      </c>
      <c r="D293" s="180">
        <v>0</v>
      </c>
      <c r="E293" s="180">
        <v>0</v>
      </c>
      <c r="F293" s="180">
        <v>0</v>
      </c>
      <c r="G293" s="180">
        <v>0</v>
      </c>
      <c r="H293" s="180">
        <v>0</v>
      </c>
      <c r="I293" s="180">
        <v>0</v>
      </c>
      <c r="J293" s="180">
        <v>0</v>
      </c>
      <c r="K293" s="180">
        <v>0</v>
      </c>
      <c r="L293" s="180">
        <v>0</v>
      </c>
      <c r="M293" s="180">
        <v>0</v>
      </c>
      <c r="N293" s="180">
        <v>0</v>
      </c>
      <c r="O293" s="180">
        <v>0</v>
      </c>
      <c r="Q293" s="31">
        <v>5</v>
      </c>
      <c r="U293" s="32" t="e">
        <f xml:space="preserve"> IF(5 = Q293,#REF! * -1,#REF!)</f>
        <v>#REF!</v>
      </c>
      <c r="V293" s="32">
        <f>IF(5 = Q293, C293 * -1, C293)</f>
        <v>0</v>
      </c>
      <c r="W293" s="32">
        <f>IF(5 = Q293, D293 * -1, D293)</f>
        <v>0</v>
      </c>
      <c r="X293" s="32">
        <f>IF(5 = Q293, E293 * -1, E293)</f>
        <v>0</v>
      </c>
      <c r="Y293" s="32">
        <f>IF(5 = Q293, F293 * -1, F293)</f>
        <v>0</v>
      </c>
      <c r="Z293" s="32">
        <f>IF(5 = Q293, G293 * -1, G293)</f>
        <v>0</v>
      </c>
      <c r="AA293" s="32">
        <f>IF(5 = Q293, H293 * -1, H293)</f>
        <v>0</v>
      </c>
      <c r="AB293" s="32">
        <f>IF(5 = Q293, I293 * -1, I293)</f>
        <v>0</v>
      </c>
      <c r="AC293" s="32">
        <f>IF(5 = Q293, J293 * -1, J293)</f>
        <v>0</v>
      </c>
      <c r="AD293" s="32">
        <f>IF(5 = Q293, K293 * -1, K293)</f>
        <v>0</v>
      </c>
      <c r="AE293" s="32">
        <f>IF(5 = Q293, L293 * -1, L293)</f>
        <v>0</v>
      </c>
      <c r="AF293" s="32">
        <f>IF(5 = Q293, M293 * -1, M293)</f>
        <v>0</v>
      </c>
      <c r="AG293" s="32">
        <f>IF(5 = Q293, N293 * -1, N293)</f>
        <v>0</v>
      </c>
      <c r="AH293" s="32">
        <f>IF(5 = Q293, O293 * -1, O293)</f>
        <v>0</v>
      </c>
      <c r="AI293" s="12" t="s">
        <v>55</v>
      </c>
    </row>
    <row r="294" spans="1:35">
      <c r="A294" s="182" t="s">
        <v>3365</v>
      </c>
      <c r="B294" s="179" t="s">
        <v>3366</v>
      </c>
      <c r="C294" s="180">
        <v>0</v>
      </c>
      <c r="D294" s="180">
        <v>0</v>
      </c>
      <c r="E294" s="180">
        <v>0</v>
      </c>
      <c r="F294" s="180">
        <v>0</v>
      </c>
      <c r="G294" s="180">
        <v>0</v>
      </c>
      <c r="H294" s="180">
        <v>0</v>
      </c>
      <c r="I294" s="180">
        <v>0</v>
      </c>
      <c r="J294" s="180">
        <v>0</v>
      </c>
      <c r="K294" s="180">
        <v>0</v>
      </c>
      <c r="L294" s="180">
        <v>0</v>
      </c>
      <c r="M294" s="180">
        <v>0</v>
      </c>
      <c r="N294" s="180">
        <v>0</v>
      </c>
      <c r="O294" s="180">
        <v>0</v>
      </c>
      <c r="Q294" s="31">
        <v>5</v>
      </c>
      <c r="U294" s="32" t="e">
        <f xml:space="preserve"> IF(5 = Q294,#REF! * -1,#REF!)</f>
        <v>#REF!</v>
      </c>
      <c r="V294" s="32">
        <f>IF(5 = Q294, C294 * -1, C294)</f>
        <v>0</v>
      </c>
      <c r="W294" s="32">
        <f>IF(5 = Q294, D294 * -1, D294)</f>
        <v>0</v>
      </c>
      <c r="X294" s="32">
        <f>IF(5 = Q294, E294 * -1, E294)</f>
        <v>0</v>
      </c>
      <c r="Y294" s="32">
        <f>IF(5 = Q294, F294 * -1, F294)</f>
        <v>0</v>
      </c>
      <c r="Z294" s="32">
        <f>IF(5 = Q294, G294 * -1, G294)</f>
        <v>0</v>
      </c>
      <c r="AA294" s="32">
        <f>IF(5 = Q294, H294 * -1, H294)</f>
        <v>0</v>
      </c>
      <c r="AB294" s="32">
        <f>IF(5 = Q294, I294 * -1, I294)</f>
        <v>0</v>
      </c>
      <c r="AC294" s="32">
        <f>IF(5 = Q294, J294 * -1, J294)</f>
        <v>0</v>
      </c>
      <c r="AD294" s="32">
        <f>IF(5 = Q294, K294 * -1, K294)</f>
        <v>0</v>
      </c>
      <c r="AE294" s="32">
        <f>IF(5 = Q294, L294 * -1, L294)</f>
        <v>0</v>
      </c>
      <c r="AF294" s="32">
        <f>IF(5 = Q294, M294 * -1, M294)</f>
        <v>0</v>
      </c>
      <c r="AG294" s="32">
        <f>IF(5 = Q294, N294 * -1, N294)</f>
        <v>0</v>
      </c>
      <c r="AH294" s="32">
        <f>IF(5 = Q294, O294 * -1, O294)</f>
        <v>0</v>
      </c>
      <c r="AI294" s="12" t="s">
        <v>3265</v>
      </c>
    </row>
    <row r="295" spans="1:35">
      <c r="A295" s="182" t="s">
        <v>3367</v>
      </c>
      <c r="B295" s="179" t="s">
        <v>3368</v>
      </c>
      <c r="C295" s="180">
        <v>0</v>
      </c>
      <c r="D295" s="180">
        <v>0</v>
      </c>
      <c r="E295" s="180">
        <v>0</v>
      </c>
      <c r="F295" s="180">
        <v>0</v>
      </c>
      <c r="G295" s="180">
        <v>0</v>
      </c>
      <c r="H295" s="180">
        <v>0</v>
      </c>
      <c r="I295" s="180">
        <v>0</v>
      </c>
      <c r="J295" s="180">
        <v>0</v>
      </c>
      <c r="K295" s="180">
        <v>0</v>
      </c>
      <c r="L295" s="180">
        <v>0</v>
      </c>
      <c r="M295" s="180">
        <v>0</v>
      </c>
      <c r="N295" s="180">
        <v>0</v>
      </c>
      <c r="O295" s="180">
        <v>0</v>
      </c>
      <c r="Q295" s="31">
        <v>5</v>
      </c>
      <c r="U295" s="32" t="e">
        <f xml:space="preserve"> IF(5 = Q295,#REF! * -1,#REF!)</f>
        <v>#REF!</v>
      </c>
      <c r="V295" s="32">
        <f>IF(5 = Q295, C295 * -1, C295)</f>
        <v>0</v>
      </c>
      <c r="W295" s="32">
        <f>IF(5 = Q295, D295 * -1, D295)</f>
        <v>0</v>
      </c>
      <c r="X295" s="32">
        <f>IF(5 = Q295, E295 * -1, E295)</f>
        <v>0</v>
      </c>
      <c r="Y295" s="32">
        <f>IF(5 = Q295, F295 * -1, F295)</f>
        <v>0</v>
      </c>
      <c r="Z295" s="32">
        <f>IF(5 = Q295, G295 * -1, G295)</f>
        <v>0</v>
      </c>
      <c r="AA295" s="32">
        <f>IF(5 = Q295, H295 * -1, H295)</f>
        <v>0</v>
      </c>
      <c r="AB295" s="32">
        <f>IF(5 = Q295, I295 * -1, I295)</f>
        <v>0</v>
      </c>
      <c r="AC295" s="32">
        <f>IF(5 = Q295, J295 * -1, J295)</f>
        <v>0</v>
      </c>
      <c r="AD295" s="32">
        <f>IF(5 = Q295, K295 * -1, K295)</f>
        <v>0</v>
      </c>
      <c r="AE295" s="32">
        <f>IF(5 = Q295, L295 * -1, L295)</f>
        <v>0</v>
      </c>
      <c r="AF295" s="32">
        <f>IF(5 = Q295, M295 * -1, M295)</f>
        <v>0</v>
      </c>
      <c r="AG295" s="32">
        <f>IF(5 = Q295, N295 * -1, N295)</f>
        <v>0</v>
      </c>
      <c r="AH295" s="32">
        <f>IF(5 = Q295, O295 * -1, O295)</f>
        <v>0</v>
      </c>
      <c r="AI295" s="12" t="s">
        <v>3265</v>
      </c>
    </row>
    <row r="296" spans="1:35">
      <c r="A296" s="182" t="s">
        <v>3369</v>
      </c>
      <c r="B296" s="179" t="s">
        <v>3370</v>
      </c>
      <c r="C296" s="180">
        <v>0</v>
      </c>
      <c r="D296" s="180">
        <v>0</v>
      </c>
      <c r="E296" s="180">
        <v>0</v>
      </c>
      <c r="F296" s="180">
        <v>0</v>
      </c>
      <c r="G296" s="180">
        <v>0</v>
      </c>
      <c r="H296" s="180">
        <v>0</v>
      </c>
      <c r="I296" s="180">
        <v>0</v>
      </c>
      <c r="J296" s="180">
        <v>0</v>
      </c>
      <c r="K296" s="180">
        <v>0</v>
      </c>
      <c r="L296" s="180">
        <v>0</v>
      </c>
      <c r="M296" s="180">
        <v>0</v>
      </c>
      <c r="N296" s="180">
        <v>0</v>
      </c>
      <c r="O296" s="180">
        <v>0</v>
      </c>
      <c r="Q296" s="36">
        <v>5</v>
      </c>
      <c r="R296" s="125">
        <f>R295</f>
        <v>0</v>
      </c>
      <c r="S296" s="125">
        <f>S295</f>
        <v>0</v>
      </c>
      <c r="T296" s="36">
        <f>T295</f>
        <v>0</v>
      </c>
      <c r="U296" s="37" t="e">
        <f t="shared" ref="U296:AH296" si="139">SUM(U293:U295)</f>
        <v>#REF!</v>
      </c>
      <c r="V296" s="37">
        <f t="shared" si="139"/>
        <v>0</v>
      </c>
      <c r="W296" s="37">
        <f t="shared" si="139"/>
        <v>0</v>
      </c>
      <c r="X296" s="37">
        <f t="shared" si="139"/>
        <v>0</v>
      </c>
      <c r="Y296" s="37">
        <f t="shared" si="139"/>
        <v>0</v>
      </c>
      <c r="Z296" s="37">
        <f t="shared" si="139"/>
        <v>0</v>
      </c>
      <c r="AA296" s="37">
        <f t="shared" si="139"/>
        <v>0</v>
      </c>
      <c r="AB296" s="37">
        <f t="shared" si="139"/>
        <v>0</v>
      </c>
      <c r="AC296" s="37">
        <f t="shared" si="139"/>
        <v>0</v>
      </c>
      <c r="AD296" s="37">
        <f t="shared" si="139"/>
        <v>0</v>
      </c>
      <c r="AE296" s="37">
        <f t="shared" si="139"/>
        <v>0</v>
      </c>
      <c r="AF296" s="37">
        <f t="shared" si="139"/>
        <v>0</v>
      </c>
      <c r="AG296" s="37">
        <f t="shared" si="139"/>
        <v>0</v>
      </c>
      <c r="AH296" s="37">
        <f t="shared" si="139"/>
        <v>0</v>
      </c>
      <c r="AI296" s="12" t="s">
        <v>55</v>
      </c>
    </row>
    <row r="297" spans="1:35">
      <c r="A297" s="182" t="s">
        <v>3371</v>
      </c>
      <c r="B297" s="179" t="s">
        <v>3372</v>
      </c>
      <c r="C297" s="180">
        <v>0</v>
      </c>
      <c r="D297" s="180">
        <v>0</v>
      </c>
      <c r="E297" s="180">
        <v>0</v>
      </c>
      <c r="F297" s="180">
        <v>0</v>
      </c>
      <c r="G297" s="180">
        <v>0</v>
      </c>
      <c r="H297" s="180">
        <v>0</v>
      </c>
      <c r="I297" s="180">
        <v>0</v>
      </c>
      <c r="J297" s="180">
        <v>0</v>
      </c>
      <c r="K297" s="180">
        <v>0</v>
      </c>
      <c r="L297" s="180">
        <v>0</v>
      </c>
      <c r="M297" s="180">
        <v>0</v>
      </c>
      <c r="N297" s="180">
        <v>0</v>
      </c>
      <c r="O297" s="180">
        <v>0</v>
      </c>
      <c r="AI297" s="12" t="s">
        <v>55</v>
      </c>
    </row>
    <row r="298" spans="1:35">
      <c r="A298" s="182" t="s">
        <v>3373</v>
      </c>
      <c r="B298" s="179" t="s">
        <v>3374</v>
      </c>
      <c r="C298" s="180">
        <v>0</v>
      </c>
      <c r="D298" s="180">
        <v>0</v>
      </c>
      <c r="E298" s="180">
        <v>0</v>
      </c>
      <c r="F298" s="180">
        <v>0</v>
      </c>
      <c r="G298" s="180">
        <v>0</v>
      </c>
      <c r="H298" s="180">
        <v>0</v>
      </c>
      <c r="I298" s="180">
        <v>0</v>
      </c>
      <c r="J298" s="180">
        <v>0</v>
      </c>
      <c r="K298" s="180">
        <v>0</v>
      </c>
      <c r="L298" s="180">
        <v>0</v>
      </c>
      <c r="M298" s="180">
        <v>0</v>
      </c>
      <c r="N298" s="180">
        <v>0</v>
      </c>
      <c r="O298" s="180">
        <v>0</v>
      </c>
      <c r="AI298" s="12" t="s">
        <v>55</v>
      </c>
    </row>
    <row r="299" spans="1:35">
      <c r="A299" s="182" t="s">
        <v>3375</v>
      </c>
      <c r="B299" s="179" t="s">
        <v>3376</v>
      </c>
      <c r="C299" s="180">
        <v>0</v>
      </c>
      <c r="D299" s="180">
        <v>0</v>
      </c>
      <c r="E299" s="180">
        <v>0</v>
      </c>
      <c r="F299" s="180">
        <v>0</v>
      </c>
      <c r="G299" s="180">
        <v>0</v>
      </c>
      <c r="H299" s="180">
        <v>0</v>
      </c>
      <c r="I299" s="180">
        <v>0</v>
      </c>
      <c r="J299" s="180">
        <v>0</v>
      </c>
      <c r="K299" s="180">
        <v>0</v>
      </c>
      <c r="L299" s="180">
        <v>0</v>
      </c>
      <c r="M299" s="180">
        <v>0</v>
      </c>
      <c r="N299" s="180">
        <v>0</v>
      </c>
      <c r="O299" s="180">
        <v>0</v>
      </c>
      <c r="Q299" s="31">
        <v>5</v>
      </c>
      <c r="U299" s="32" t="e">
        <f xml:space="preserve"> IF(5 = Q299,#REF! * -1,#REF!)</f>
        <v>#REF!</v>
      </c>
      <c r="V299" s="32">
        <f t="shared" ref="V299:V310" si="140">IF(5 = Q299, C299 * -1, C299)</f>
        <v>0</v>
      </c>
      <c r="W299" s="32">
        <f t="shared" ref="W299:W310" si="141">IF(5 = Q299, D299 * -1, D299)</f>
        <v>0</v>
      </c>
      <c r="X299" s="32">
        <f t="shared" ref="X299:X310" si="142">IF(5 = Q299, E299 * -1, E299)</f>
        <v>0</v>
      </c>
      <c r="Y299" s="32">
        <f t="shared" ref="Y299:Y310" si="143">IF(5 = Q299, F299 * -1, F299)</f>
        <v>0</v>
      </c>
      <c r="Z299" s="32">
        <f t="shared" ref="Z299:Z310" si="144">IF(5 = Q299, G299 * -1, G299)</f>
        <v>0</v>
      </c>
      <c r="AA299" s="32">
        <f t="shared" ref="AA299:AA310" si="145">IF(5 = Q299, H299 * -1, H299)</f>
        <v>0</v>
      </c>
      <c r="AB299" s="32">
        <f t="shared" ref="AB299:AB310" si="146">IF(5 = Q299, I299 * -1, I299)</f>
        <v>0</v>
      </c>
      <c r="AC299" s="32">
        <f t="shared" ref="AC299:AC310" si="147">IF(5 = Q299, J299 * -1, J299)</f>
        <v>0</v>
      </c>
      <c r="AD299" s="32">
        <f t="shared" ref="AD299:AD310" si="148">IF(5 = Q299, K299 * -1, K299)</f>
        <v>0</v>
      </c>
      <c r="AE299" s="32">
        <f t="shared" ref="AE299:AE310" si="149">IF(5 = Q299, L299 * -1, L299)</f>
        <v>0</v>
      </c>
      <c r="AF299" s="32">
        <f t="shared" ref="AF299:AF310" si="150">IF(5 = Q299, M299 * -1, M299)</f>
        <v>0</v>
      </c>
      <c r="AG299" s="32">
        <f t="shared" ref="AG299:AG310" si="151">IF(5 = Q299, N299 * -1, N299)</f>
        <v>0</v>
      </c>
      <c r="AH299" s="32">
        <f t="shared" ref="AH299:AH310" si="152">IF(5 = Q299, O299 * -1, O299)</f>
        <v>0</v>
      </c>
      <c r="AI299" s="12" t="s">
        <v>55</v>
      </c>
    </row>
    <row r="300" spans="1:35">
      <c r="A300" s="182" t="s">
        <v>712</v>
      </c>
      <c r="B300" s="179" t="s">
        <v>3377</v>
      </c>
      <c r="C300" s="180">
        <v>0</v>
      </c>
      <c r="D300" s="180">
        <v>0</v>
      </c>
      <c r="E300" s="180">
        <v>0</v>
      </c>
      <c r="F300" s="180">
        <v>0</v>
      </c>
      <c r="G300" s="180">
        <v>0</v>
      </c>
      <c r="H300" s="180">
        <v>0</v>
      </c>
      <c r="I300" s="180">
        <v>0</v>
      </c>
      <c r="J300" s="180">
        <v>0</v>
      </c>
      <c r="K300" s="180">
        <v>0</v>
      </c>
      <c r="L300" s="180">
        <v>0</v>
      </c>
      <c r="M300" s="180">
        <v>0</v>
      </c>
      <c r="N300" s="180">
        <v>0</v>
      </c>
      <c r="O300" s="180">
        <v>0</v>
      </c>
      <c r="Q300" s="31">
        <v>5</v>
      </c>
      <c r="U300" s="32" t="e">
        <f xml:space="preserve"> IF(5 = Q300,#REF! * -1,#REF!)</f>
        <v>#REF!</v>
      </c>
      <c r="V300" s="32">
        <f t="shared" si="140"/>
        <v>0</v>
      </c>
      <c r="W300" s="32">
        <f t="shared" si="141"/>
        <v>0</v>
      </c>
      <c r="X300" s="32">
        <f t="shared" si="142"/>
        <v>0</v>
      </c>
      <c r="Y300" s="32">
        <f t="shared" si="143"/>
        <v>0</v>
      </c>
      <c r="Z300" s="32">
        <f t="shared" si="144"/>
        <v>0</v>
      </c>
      <c r="AA300" s="32">
        <f t="shared" si="145"/>
        <v>0</v>
      </c>
      <c r="AB300" s="32">
        <f t="shared" si="146"/>
        <v>0</v>
      </c>
      <c r="AC300" s="32">
        <f t="shared" si="147"/>
        <v>0</v>
      </c>
      <c r="AD300" s="32">
        <f t="shared" si="148"/>
        <v>0</v>
      </c>
      <c r="AE300" s="32">
        <f t="shared" si="149"/>
        <v>0</v>
      </c>
      <c r="AF300" s="32">
        <f t="shared" si="150"/>
        <v>0</v>
      </c>
      <c r="AG300" s="32">
        <f t="shared" si="151"/>
        <v>0</v>
      </c>
      <c r="AH300" s="32">
        <f t="shared" si="152"/>
        <v>0</v>
      </c>
      <c r="AI300" s="12" t="s">
        <v>55</v>
      </c>
    </row>
    <row r="301" spans="1:35">
      <c r="A301" s="182" t="s">
        <v>3378</v>
      </c>
      <c r="B301" s="179" t="s">
        <v>3379</v>
      </c>
      <c r="C301" s="180">
        <v>0</v>
      </c>
      <c r="D301" s="180">
        <v>0</v>
      </c>
      <c r="E301" s="180">
        <v>0</v>
      </c>
      <c r="F301" s="180">
        <v>0</v>
      </c>
      <c r="G301" s="180">
        <v>0</v>
      </c>
      <c r="H301" s="180">
        <v>0</v>
      </c>
      <c r="I301" s="180">
        <v>0</v>
      </c>
      <c r="J301" s="180">
        <v>0</v>
      </c>
      <c r="K301" s="180">
        <v>0</v>
      </c>
      <c r="L301" s="180">
        <v>0</v>
      </c>
      <c r="M301" s="180">
        <v>0</v>
      </c>
      <c r="N301" s="180">
        <v>0</v>
      </c>
      <c r="O301" s="180">
        <v>0</v>
      </c>
      <c r="Q301" s="31">
        <v>5</v>
      </c>
      <c r="U301" s="32" t="e">
        <f xml:space="preserve"> IF(5 = Q301,#REF! * -1,#REF!)</f>
        <v>#REF!</v>
      </c>
      <c r="V301" s="32">
        <f t="shared" si="140"/>
        <v>0</v>
      </c>
      <c r="W301" s="32">
        <f t="shared" si="141"/>
        <v>0</v>
      </c>
      <c r="X301" s="32">
        <f t="shared" si="142"/>
        <v>0</v>
      </c>
      <c r="Y301" s="32">
        <f t="shared" si="143"/>
        <v>0</v>
      </c>
      <c r="Z301" s="32">
        <f t="shared" si="144"/>
        <v>0</v>
      </c>
      <c r="AA301" s="32">
        <f t="shared" si="145"/>
        <v>0</v>
      </c>
      <c r="AB301" s="32">
        <f t="shared" si="146"/>
        <v>0</v>
      </c>
      <c r="AC301" s="32">
        <f t="shared" si="147"/>
        <v>0</v>
      </c>
      <c r="AD301" s="32">
        <f t="shared" si="148"/>
        <v>0</v>
      </c>
      <c r="AE301" s="32">
        <f t="shared" si="149"/>
        <v>0</v>
      </c>
      <c r="AF301" s="32">
        <f t="shared" si="150"/>
        <v>0</v>
      </c>
      <c r="AG301" s="32">
        <f t="shared" si="151"/>
        <v>0</v>
      </c>
      <c r="AH301" s="32">
        <f t="shared" si="152"/>
        <v>0</v>
      </c>
      <c r="AI301" s="12" t="s">
        <v>55</v>
      </c>
    </row>
    <row r="302" spans="1:35">
      <c r="A302" s="182" t="s">
        <v>2547</v>
      </c>
      <c r="B302" s="179" t="s">
        <v>3380</v>
      </c>
      <c r="C302" s="180">
        <v>0</v>
      </c>
      <c r="D302" s="180">
        <v>0</v>
      </c>
      <c r="E302" s="180">
        <v>0</v>
      </c>
      <c r="F302" s="180">
        <v>0</v>
      </c>
      <c r="G302" s="180">
        <v>0</v>
      </c>
      <c r="H302" s="180">
        <v>0</v>
      </c>
      <c r="I302" s="180">
        <v>0</v>
      </c>
      <c r="J302" s="180">
        <v>0</v>
      </c>
      <c r="K302" s="180">
        <v>0</v>
      </c>
      <c r="L302" s="180">
        <v>0</v>
      </c>
      <c r="M302" s="180">
        <v>0</v>
      </c>
      <c r="N302" s="180">
        <v>0</v>
      </c>
      <c r="O302" s="180">
        <v>0</v>
      </c>
      <c r="Q302" s="31">
        <v>5</v>
      </c>
      <c r="U302" s="32" t="e">
        <f xml:space="preserve"> IF(5 = Q302,#REF! * -1,#REF!)</f>
        <v>#REF!</v>
      </c>
      <c r="V302" s="32">
        <f t="shared" si="140"/>
        <v>0</v>
      </c>
      <c r="W302" s="32">
        <f t="shared" si="141"/>
        <v>0</v>
      </c>
      <c r="X302" s="32">
        <f t="shared" si="142"/>
        <v>0</v>
      </c>
      <c r="Y302" s="32">
        <f t="shared" si="143"/>
        <v>0</v>
      </c>
      <c r="Z302" s="32">
        <f t="shared" si="144"/>
        <v>0</v>
      </c>
      <c r="AA302" s="32">
        <f t="shared" si="145"/>
        <v>0</v>
      </c>
      <c r="AB302" s="32">
        <f t="shared" si="146"/>
        <v>0</v>
      </c>
      <c r="AC302" s="32">
        <f t="shared" si="147"/>
        <v>0</v>
      </c>
      <c r="AD302" s="32">
        <f t="shared" si="148"/>
        <v>0</v>
      </c>
      <c r="AE302" s="32">
        <f t="shared" si="149"/>
        <v>0</v>
      </c>
      <c r="AF302" s="32">
        <f t="shared" si="150"/>
        <v>0</v>
      </c>
      <c r="AG302" s="32">
        <f t="shared" si="151"/>
        <v>0</v>
      </c>
      <c r="AH302" s="32">
        <f t="shared" si="152"/>
        <v>0</v>
      </c>
      <c r="AI302" s="12" t="s">
        <v>55</v>
      </c>
    </row>
    <row r="303" spans="1:35">
      <c r="A303" s="182" t="s">
        <v>2569</v>
      </c>
      <c r="B303" s="179" t="s">
        <v>3381</v>
      </c>
      <c r="C303" s="180">
        <v>0</v>
      </c>
      <c r="D303" s="180">
        <v>0</v>
      </c>
      <c r="E303" s="180">
        <v>0</v>
      </c>
      <c r="F303" s="180">
        <v>0</v>
      </c>
      <c r="G303" s="180">
        <v>0</v>
      </c>
      <c r="H303" s="180">
        <v>0</v>
      </c>
      <c r="I303" s="180">
        <v>0</v>
      </c>
      <c r="J303" s="180">
        <v>0</v>
      </c>
      <c r="K303" s="180">
        <v>0</v>
      </c>
      <c r="L303" s="180">
        <v>0</v>
      </c>
      <c r="M303" s="180">
        <v>0</v>
      </c>
      <c r="N303" s="180">
        <v>0</v>
      </c>
      <c r="O303" s="180">
        <v>0</v>
      </c>
      <c r="Q303" s="31">
        <v>5</v>
      </c>
      <c r="U303" s="32" t="e">
        <f xml:space="preserve"> IF(5 = Q303,#REF! * -1,#REF!)</f>
        <v>#REF!</v>
      </c>
      <c r="V303" s="32">
        <f t="shared" si="140"/>
        <v>0</v>
      </c>
      <c r="W303" s="32">
        <f t="shared" si="141"/>
        <v>0</v>
      </c>
      <c r="X303" s="32">
        <f t="shared" si="142"/>
        <v>0</v>
      </c>
      <c r="Y303" s="32">
        <f t="shared" si="143"/>
        <v>0</v>
      </c>
      <c r="Z303" s="32">
        <f t="shared" si="144"/>
        <v>0</v>
      </c>
      <c r="AA303" s="32">
        <f t="shared" si="145"/>
        <v>0</v>
      </c>
      <c r="AB303" s="32">
        <f t="shared" si="146"/>
        <v>0</v>
      </c>
      <c r="AC303" s="32">
        <f t="shared" si="147"/>
        <v>0</v>
      </c>
      <c r="AD303" s="32">
        <f t="shared" si="148"/>
        <v>0</v>
      </c>
      <c r="AE303" s="32">
        <f t="shared" si="149"/>
        <v>0</v>
      </c>
      <c r="AF303" s="32">
        <f t="shared" si="150"/>
        <v>0</v>
      </c>
      <c r="AG303" s="32">
        <f t="shared" si="151"/>
        <v>0</v>
      </c>
      <c r="AH303" s="32">
        <f t="shared" si="152"/>
        <v>0</v>
      </c>
      <c r="AI303" s="12" t="s">
        <v>55</v>
      </c>
    </row>
    <row r="304" spans="1:35">
      <c r="A304" s="182" t="s">
        <v>714</v>
      </c>
      <c r="B304" s="179" t="s">
        <v>3382</v>
      </c>
      <c r="C304" s="180">
        <v>0</v>
      </c>
      <c r="D304" s="180">
        <v>0</v>
      </c>
      <c r="E304" s="180">
        <v>0</v>
      </c>
      <c r="F304" s="180">
        <v>0</v>
      </c>
      <c r="G304" s="180">
        <v>0</v>
      </c>
      <c r="H304" s="180">
        <v>0</v>
      </c>
      <c r="I304" s="180">
        <v>0</v>
      </c>
      <c r="J304" s="180">
        <v>0</v>
      </c>
      <c r="K304" s="180">
        <v>0</v>
      </c>
      <c r="L304" s="180">
        <v>0</v>
      </c>
      <c r="M304" s="180">
        <v>0</v>
      </c>
      <c r="N304" s="180">
        <v>0</v>
      </c>
      <c r="O304" s="180">
        <v>0</v>
      </c>
      <c r="Q304" s="31">
        <v>5</v>
      </c>
      <c r="U304" s="32" t="e">
        <f xml:space="preserve"> IF(5 = Q304,#REF! * -1,#REF!)</f>
        <v>#REF!</v>
      </c>
      <c r="V304" s="32">
        <f t="shared" si="140"/>
        <v>0</v>
      </c>
      <c r="W304" s="32">
        <f t="shared" si="141"/>
        <v>0</v>
      </c>
      <c r="X304" s="32">
        <f t="shared" si="142"/>
        <v>0</v>
      </c>
      <c r="Y304" s="32">
        <f t="shared" si="143"/>
        <v>0</v>
      </c>
      <c r="Z304" s="32">
        <f t="shared" si="144"/>
        <v>0</v>
      </c>
      <c r="AA304" s="32">
        <f t="shared" si="145"/>
        <v>0</v>
      </c>
      <c r="AB304" s="32">
        <f t="shared" si="146"/>
        <v>0</v>
      </c>
      <c r="AC304" s="32">
        <f t="shared" si="147"/>
        <v>0</v>
      </c>
      <c r="AD304" s="32">
        <f t="shared" si="148"/>
        <v>0</v>
      </c>
      <c r="AE304" s="32">
        <f t="shared" si="149"/>
        <v>0</v>
      </c>
      <c r="AF304" s="32">
        <f t="shared" si="150"/>
        <v>0</v>
      </c>
      <c r="AG304" s="32">
        <f t="shared" si="151"/>
        <v>0</v>
      </c>
      <c r="AH304" s="32">
        <f t="shared" si="152"/>
        <v>0</v>
      </c>
      <c r="AI304" s="12" t="s">
        <v>55</v>
      </c>
    </row>
    <row r="305" spans="1:35">
      <c r="A305" s="182" t="s">
        <v>716</v>
      </c>
      <c r="B305" s="179" t="s">
        <v>3383</v>
      </c>
      <c r="C305" s="180">
        <v>0</v>
      </c>
      <c r="D305" s="180">
        <v>0</v>
      </c>
      <c r="E305" s="180">
        <v>0</v>
      </c>
      <c r="F305" s="180">
        <v>0</v>
      </c>
      <c r="G305" s="180">
        <v>0</v>
      </c>
      <c r="H305" s="180">
        <v>0</v>
      </c>
      <c r="I305" s="180">
        <v>0</v>
      </c>
      <c r="J305" s="180">
        <v>0</v>
      </c>
      <c r="K305" s="180">
        <v>0</v>
      </c>
      <c r="L305" s="180">
        <v>0</v>
      </c>
      <c r="M305" s="180">
        <v>0</v>
      </c>
      <c r="N305" s="180">
        <v>0</v>
      </c>
      <c r="O305" s="180">
        <v>0</v>
      </c>
      <c r="Q305" s="31">
        <v>5</v>
      </c>
      <c r="U305" s="32" t="e">
        <f xml:space="preserve"> IF(5 = Q305,#REF! * -1,#REF!)</f>
        <v>#REF!</v>
      </c>
      <c r="V305" s="32">
        <f t="shared" si="140"/>
        <v>0</v>
      </c>
      <c r="W305" s="32">
        <f t="shared" si="141"/>
        <v>0</v>
      </c>
      <c r="X305" s="32">
        <f t="shared" si="142"/>
        <v>0</v>
      </c>
      <c r="Y305" s="32">
        <f t="shared" si="143"/>
        <v>0</v>
      </c>
      <c r="Z305" s="32">
        <f t="shared" si="144"/>
        <v>0</v>
      </c>
      <c r="AA305" s="32">
        <f t="shared" si="145"/>
        <v>0</v>
      </c>
      <c r="AB305" s="32">
        <f t="shared" si="146"/>
        <v>0</v>
      </c>
      <c r="AC305" s="32">
        <f t="shared" si="147"/>
        <v>0</v>
      </c>
      <c r="AD305" s="32">
        <f t="shared" si="148"/>
        <v>0</v>
      </c>
      <c r="AE305" s="32">
        <f t="shared" si="149"/>
        <v>0</v>
      </c>
      <c r="AF305" s="32">
        <f t="shared" si="150"/>
        <v>0</v>
      </c>
      <c r="AG305" s="32">
        <f t="shared" si="151"/>
        <v>0</v>
      </c>
      <c r="AH305" s="32">
        <f t="shared" si="152"/>
        <v>0</v>
      </c>
      <c r="AI305" s="12" t="s">
        <v>55</v>
      </c>
    </row>
    <row r="306" spans="1:35">
      <c r="B306" s="181" t="s">
        <v>3384</v>
      </c>
      <c r="C306" s="176">
        <v>0</v>
      </c>
      <c r="D306" s="176">
        <v>0</v>
      </c>
      <c r="E306" s="176">
        <v>0</v>
      </c>
      <c r="F306" s="176">
        <v>0</v>
      </c>
      <c r="G306" s="176">
        <v>0</v>
      </c>
      <c r="H306" s="176">
        <v>0</v>
      </c>
      <c r="I306" s="176">
        <v>0</v>
      </c>
      <c r="J306" s="176">
        <v>0</v>
      </c>
      <c r="K306" s="176">
        <v>0</v>
      </c>
      <c r="L306" s="176">
        <v>0</v>
      </c>
      <c r="M306" s="176">
        <v>0</v>
      </c>
      <c r="N306" s="176">
        <v>0</v>
      </c>
      <c r="O306" s="176">
        <v>0</v>
      </c>
      <c r="Q306" s="31">
        <v>5</v>
      </c>
      <c r="U306" s="32" t="e">
        <f xml:space="preserve"> IF(5 = Q306,#REF! * -1,#REF!)</f>
        <v>#REF!</v>
      </c>
      <c r="V306" s="32">
        <f t="shared" si="140"/>
        <v>0</v>
      </c>
      <c r="W306" s="32">
        <f t="shared" si="141"/>
        <v>0</v>
      </c>
      <c r="X306" s="32">
        <f t="shared" si="142"/>
        <v>0</v>
      </c>
      <c r="Y306" s="32">
        <f t="shared" si="143"/>
        <v>0</v>
      </c>
      <c r="Z306" s="32">
        <f t="shared" si="144"/>
        <v>0</v>
      </c>
      <c r="AA306" s="32">
        <f t="shared" si="145"/>
        <v>0</v>
      </c>
      <c r="AB306" s="32">
        <f t="shared" si="146"/>
        <v>0</v>
      </c>
      <c r="AC306" s="32">
        <f t="shared" si="147"/>
        <v>0</v>
      </c>
      <c r="AD306" s="32">
        <f t="shared" si="148"/>
        <v>0</v>
      </c>
      <c r="AE306" s="32">
        <f t="shared" si="149"/>
        <v>0</v>
      </c>
      <c r="AF306" s="32">
        <f t="shared" si="150"/>
        <v>0</v>
      </c>
      <c r="AG306" s="32">
        <f t="shared" si="151"/>
        <v>0</v>
      </c>
      <c r="AH306" s="32">
        <f t="shared" si="152"/>
        <v>0</v>
      </c>
    </row>
    <row r="307" spans="1:35">
      <c r="Q307" s="31">
        <v>5</v>
      </c>
      <c r="U307" s="32" t="e">
        <f xml:space="preserve"> IF(5 = Q307,#REF! * -1,#REF!)</f>
        <v>#REF!</v>
      </c>
      <c r="V307" s="32">
        <f t="shared" si="140"/>
        <v>0</v>
      </c>
      <c r="W307" s="32">
        <f t="shared" si="141"/>
        <v>0</v>
      </c>
      <c r="X307" s="32">
        <f t="shared" si="142"/>
        <v>0</v>
      </c>
      <c r="Y307" s="32">
        <f t="shared" si="143"/>
        <v>0</v>
      </c>
      <c r="Z307" s="32">
        <f t="shared" si="144"/>
        <v>0</v>
      </c>
      <c r="AA307" s="32">
        <f t="shared" si="145"/>
        <v>0</v>
      </c>
      <c r="AB307" s="32">
        <f t="shared" si="146"/>
        <v>0</v>
      </c>
      <c r="AC307" s="32">
        <f t="shared" si="147"/>
        <v>0</v>
      </c>
      <c r="AD307" s="32">
        <f t="shared" si="148"/>
        <v>0</v>
      </c>
      <c r="AE307" s="32">
        <f t="shared" si="149"/>
        <v>0</v>
      </c>
      <c r="AF307" s="32">
        <f t="shared" si="150"/>
        <v>0</v>
      </c>
      <c r="AG307" s="32">
        <f t="shared" si="151"/>
        <v>0</v>
      </c>
      <c r="AH307" s="32">
        <f t="shared" si="152"/>
        <v>0</v>
      </c>
    </row>
    <row r="308" spans="1:35">
      <c r="B308" s="181" t="s">
        <v>2566</v>
      </c>
      <c r="C308" s="176">
        <v>0</v>
      </c>
      <c r="D308" s="176">
        <v>0</v>
      </c>
      <c r="E308" s="176">
        <v>3835.84</v>
      </c>
      <c r="F308" s="176">
        <v>2934.18</v>
      </c>
      <c r="G308" s="176">
        <v>5957.6900000000005</v>
      </c>
      <c r="H308" s="176">
        <v>3274.62</v>
      </c>
      <c r="I308" s="176">
        <v>5482.64</v>
      </c>
      <c r="J308" s="176">
        <v>3108.82</v>
      </c>
      <c r="K308" s="176">
        <v>3160.37</v>
      </c>
      <c r="L308" s="176">
        <v>7681.8200000000006</v>
      </c>
      <c r="M308" s="176">
        <v>4421.88</v>
      </c>
      <c r="N308" s="176">
        <v>3910.8900000000003</v>
      </c>
      <c r="O308" s="176">
        <v>43768.749999999993</v>
      </c>
      <c r="Q308" s="31">
        <v>5</v>
      </c>
      <c r="U308" s="32" t="e">
        <f xml:space="preserve"> IF(5 = Q308,#REF! * -1,#REF!)</f>
        <v>#REF!</v>
      </c>
      <c r="V308" s="32">
        <f t="shared" si="140"/>
        <v>0</v>
      </c>
      <c r="W308" s="32">
        <f t="shared" si="141"/>
        <v>0</v>
      </c>
      <c r="X308" s="32">
        <f t="shared" si="142"/>
        <v>-3835.84</v>
      </c>
      <c r="Y308" s="32">
        <f t="shared" si="143"/>
        <v>-2934.18</v>
      </c>
      <c r="Z308" s="32">
        <f t="shared" si="144"/>
        <v>-5957.6900000000005</v>
      </c>
      <c r="AA308" s="32">
        <f t="shared" si="145"/>
        <v>-3274.62</v>
      </c>
      <c r="AB308" s="32">
        <f t="shared" si="146"/>
        <v>-5482.64</v>
      </c>
      <c r="AC308" s="32">
        <f t="shared" si="147"/>
        <v>-3108.82</v>
      </c>
      <c r="AD308" s="32">
        <f t="shared" si="148"/>
        <v>-3160.37</v>
      </c>
      <c r="AE308" s="32">
        <f t="shared" si="149"/>
        <v>-7681.8200000000006</v>
      </c>
      <c r="AF308" s="32">
        <f t="shared" si="150"/>
        <v>-4421.88</v>
      </c>
      <c r="AG308" s="32">
        <f t="shared" si="151"/>
        <v>-3910.8900000000003</v>
      </c>
      <c r="AH308" s="32">
        <f t="shared" si="152"/>
        <v>-43768.749999999993</v>
      </c>
    </row>
    <row r="309" spans="1:35">
      <c r="Q309" s="31">
        <v>5</v>
      </c>
      <c r="U309" s="32" t="e">
        <f xml:space="preserve"> IF(5 = Q309,#REF! * -1,#REF!)</f>
        <v>#REF!</v>
      </c>
      <c r="V309" s="32">
        <f t="shared" si="140"/>
        <v>0</v>
      </c>
      <c r="W309" s="32">
        <f t="shared" si="141"/>
        <v>0</v>
      </c>
      <c r="X309" s="32">
        <f t="shared" si="142"/>
        <v>0</v>
      </c>
      <c r="Y309" s="32">
        <f t="shared" si="143"/>
        <v>0</v>
      </c>
      <c r="Z309" s="32">
        <f t="shared" si="144"/>
        <v>0</v>
      </c>
      <c r="AA309" s="32">
        <f t="shared" si="145"/>
        <v>0</v>
      </c>
      <c r="AB309" s="32">
        <f t="shared" si="146"/>
        <v>0</v>
      </c>
      <c r="AC309" s="32">
        <f t="shared" si="147"/>
        <v>0</v>
      </c>
      <c r="AD309" s="32">
        <f t="shared" si="148"/>
        <v>0</v>
      </c>
      <c r="AE309" s="32">
        <f t="shared" si="149"/>
        <v>0</v>
      </c>
      <c r="AF309" s="32">
        <f t="shared" si="150"/>
        <v>0</v>
      </c>
      <c r="AG309" s="32">
        <f t="shared" si="151"/>
        <v>0</v>
      </c>
      <c r="AH309" s="32">
        <f t="shared" si="152"/>
        <v>0</v>
      </c>
    </row>
    <row r="310" spans="1:35">
      <c r="B310" s="181" t="s">
        <v>2567</v>
      </c>
      <c r="C310" s="176">
        <v>0</v>
      </c>
      <c r="D310" s="176">
        <v>0</v>
      </c>
      <c r="E310" s="176">
        <v>2211.16</v>
      </c>
      <c r="F310" s="176">
        <v>3002.82</v>
      </c>
      <c r="G310" s="176">
        <v>-683.49999999999955</v>
      </c>
      <c r="H310" s="176">
        <v>3471.38</v>
      </c>
      <c r="I310" s="176">
        <v>802.67999999999984</v>
      </c>
      <c r="J310" s="176">
        <v>5807.18</v>
      </c>
      <c r="K310" s="176">
        <v>4257.6899999999996</v>
      </c>
      <c r="L310" s="176">
        <v>-3346.8199999999997</v>
      </c>
      <c r="M310" s="176">
        <v>938.12000000000035</v>
      </c>
      <c r="N310" s="176">
        <v>1749.1100000000006</v>
      </c>
      <c r="O310" s="176">
        <v>18209.82</v>
      </c>
      <c r="Q310" s="31">
        <v>5</v>
      </c>
      <c r="U310" s="32" t="e">
        <f xml:space="preserve"> IF(5 = Q310,#REF! * -1,#REF!)</f>
        <v>#REF!</v>
      </c>
      <c r="V310" s="32">
        <f t="shared" si="140"/>
        <v>0</v>
      </c>
      <c r="W310" s="32">
        <f t="shared" si="141"/>
        <v>0</v>
      </c>
      <c r="X310" s="32">
        <f t="shared" si="142"/>
        <v>-2211.16</v>
      </c>
      <c r="Y310" s="32">
        <f t="shared" si="143"/>
        <v>-3002.82</v>
      </c>
      <c r="Z310" s="32">
        <f t="shared" si="144"/>
        <v>683.49999999999955</v>
      </c>
      <c r="AA310" s="32">
        <f t="shared" si="145"/>
        <v>-3471.38</v>
      </c>
      <c r="AB310" s="32">
        <f t="shared" si="146"/>
        <v>-802.67999999999984</v>
      </c>
      <c r="AC310" s="32">
        <f t="shared" si="147"/>
        <v>-5807.18</v>
      </c>
      <c r="AD310" s="32">
        <f t="shared" si="148"/>
        <v>-4257.6899999999996</v>
      </c>
      <c r="AE310" s="32">
        <f t="shared" si="149"/>
        <v>3346.8199999999997</v>
      </c>
      <c r="AF310" s="32">
        <f t="shared" si="150"/>
        <v>-938.12000000000035</v>
      </c>
      <c r="AG310" s="32">
        <f t="shared" si="151"/>
        <v>-1749.1100000000006</v>
      </c>
      <c r="AH310" s="32">
        <f t="shared" si="152"/>
        <v>-18209.82</v>
      </c>
    </row>
    <row r="311" spans="1:35">
      <c r="Q311" s="36">
        <v>5</v>
      </c>
      <c r="R311" s="125">
        <f>R310</f>
        <v>0</v>
      </c>
      <c r="S311" s="125">
        <f>S310</f>
        <v>0</v>
      </c>
      <c r="T311" s="36">
        <f>T310</f>
        <v>0</v>
      </c>
      <c r="U311" s="37" t="e">
        <f t="shared" ref="U311:AH311" si="153">SUM(U299:U310)</f>
        <v>#REF!</v>
      </c>
      <c r="V311" s="37">
        <f t="shared" si="153"/>
        <v>0</v>
      </c>
      <c r="W311" s="37">
        <f t="shared" si="153"/>
        <v>0</v>
      </c>
      <c r="X311" s="37">
        <f t="shared" si="153"/>
        <v>-6047</v>
      </c>
      <c r="Y311" s="37">
        <f t="shared" si="153"/>
        <v>-5937</v>
      </c>
      <c r="Z311" s="37">
        <f t="shared" si="153"/>
        <v>-5274.1900000000005</v>
      </c>
      <c r="AA311" s="37">
        <f t="shared" si="153"/>
        <v>-6746</v>
      </c>
      <c r="AB311" s="37">
        <f t="shared" si="153"/>
        <v>-6285.32</v>
      </c>
      <c r="AC311" s="37">
        <f t="shared" si="153"/>
        <v>-8916</v>
      </c>
      <c r="AD311" s="37">
        <f t="shared" si="153"/>
        <v>-7418.0599999999995</v>
      </c>
      <c r="AE311" s="37">
        <f t="shared" si="153"/>
        <v>-4335.0000000000009</v>
      </c>
      <c r="AF311" s="37">
        <f t="shared" si="153"/>
        <v>-5360</v>
      </c>
      <c r="AG311" s="37">
        <f t="shared" si="153"/>
        <v>-5660.0000000000009</v>
      </c>
      <c r="AH311" s="37">
        <f t="shared" si="153"/>
        <v>-61978.569999999992</v>
      </c>
    </row>
    <row r="312" spans="1:35">
      <c r="A312" s="157" t="s">
        <v>3385</v>
      </c>
    </row>
    <row r="313" spans="1:35">
      <c r="A313" s="185" t="s">
        <v>3386</v>
      </c>
      <c r="B313" s="179" t="s">
        <v>3387</v>
      </c>
      <c r="C313" s="180">
        <v>0</v>
      </c>
      <c r="D313" s="180">
        <v>0</v>
      </c>
      <c r="E313" s="180">
        <v>0</v>
      </c>
      <c r="F313" s="180">
        <v>0</v>
      </c>
      <c r="G313" s="180">
        <v>0</v>
      </c>
      <c r="H313" s="180">
        <v>0</v>
      </c>
      <c r="I313" s="180">
        <v>0</v>
      </c>
      <c r="J313" s="180">
        <v>0</v>
      </c>
      <c r="K313" s="180">
        <v>0</v>
      </c>
      <c r="L313" s="180">
        <v>0</v>
      </c>
      <c r="M313" s="180">
        <v>0</v>
      </c>
      <c r="N313" s="180">
        <v>0</v>
      </c>
      <c r="O313" s="180">
        <v>0</v>
      </c>
      <c r="Q313" s="278">
        <v>4</v>
      </c>
      <c r="R313" s="289">
        <f>R310</f>
        <v>0</v>
      </c>
      <c r="S313" s="289">
        <f>S310</f>
        <v>0</v>
      </c>
      <c r="T313" s="278">
        <f>T310</f>
        <v>0</v>
      </c>
      <c r="U313" s="279" t="e">
        <f t="shared" ref="U313:AH313" si="154">SUM(U11:U13)+SUM(U17:U22)+SUM(U28:U68)+SUM(U72:U73)+SUM(U78:U81)+SUM(U88:U111)+SUM(U115:U117)+SUM(U121:U125)+SUM(U129:U143)+SUM(U147:U158)+SUM(U162:U200)+SUM(U204:U207)+SUM(U211:U237)+SUM(U241:U250)+SUM(U254:U257)+SUM(U261:U264)+SUM(U268:U281)+SUM(U289:U289)+SUM(U293:U295)+SUM(U299:U310)</f>
        <v>#REF!</v>
      </c>
      <c r="V313" s="279">
        <f t="shared" si="154"/>
        <v>0</v>
      </c>
      <c r="W313" s="279">
        <f t="shared" si="154"/>
        <v>0</v>
      </c>
      <c r="X313" s="279">
        <f t="shared" si="154"/>
        <v>-13718.68</v>
      </c>
      <c r="Y313" s="279">
        <f t="shared" si="154"/>
        <v>-11268.46</v>
      </c>
      <c r="Z313" s="279">
        <f t="shared" si="154"/>
        <v>-16579.57</v>
      </c>
      <c r="AA313" s="279">
        <f t="shared" si="154"/>
        <v>-12427.240000000002</v>
      </c>
      <c r="AB313" s="279">
        <f t="shared" si="154"/>
        <v>-16457.599999999999</v>
      </c>
      <c r="AC313" s="279">
        <f t="shared" si="154"/>
        <v>-14616.64</v>
      </c>
      <c r="AD313" s="279">
        <f t="shared" si="154"/>
        <v>-13215.779999999999</v>
      </c>
      <c r="AE313" s="279">
        <f t="shared" si="154"/>
        <v>-15077.349999999999</v>
      </c>
      <c r="AF313" s="279">
        <f t="shared" si="154"/>
        <v>-11775.67</v>
      </c>
      <c r="AG313" s="279">
        <f t="shared" si="154"/>
        <v>-11749.880000000001</v>
      </c>
      <c r="AH313" s="279">
        <f t="shared" si="154"/>
        <v>-136886.87</v>
      </c>
      <c r="AI313" s="12" t="s">
        <v>68</v>
      </c>
    </row>
    <row r="314" spans="1:35">
      <c r="A314" s="185" t="s">
        <v>2548</v>
      </c>
      <c r="B314" s="179" t="s">
        <v>3388</v>
      </c>
      <c r="C314" s="180">
        <v>0</v>
      </c>
      <c r="D314" s="180">
        <v>0</v>
      </c>
      <c r="E314" s="180">
        <v>0</v>
      </c>
      <c r="F314" s="180">
        <v>0</v>
      </c>
      <c r="G314" s="180">
        <v>0</v>
      </c>
      <c r="H314" s="180">
        <v>0</v>
      </c>
      <c r="I314" s="180">
        <v>0</v>
      </c>
      <c r="J314" s="180">
        <v>0</v>
      </c>
      <c r="K314" s="180">
        <v>0</v>
      </c>
      <c r="L314" s="180">
        <v>0</v>
      </c>
      <c r="M314" s="180">
        <v>2941.1</v>
      </c>
      <c r="N314" s="180">
        <v>-2941.1</v>
      </c>
      <c r="O314" s="180">
        <v>0</v>
      </c>
      <c r="AI314" s="12" t="s">
        <v>68</v>
      </c>
    </row>
    <row r="315" spans="1:35">
      <c r="B315" s="181" t="s">
        <v>3389</v>
      </c>
      <c r="C315" s="176">
        <v>0</v>
      </c>
      <c r="D315" s="176">
        <v>0</v>
      </c>
      <c r="E315" s="176">
        <v>0</v>
      </c>
      <c r="F315" s="176">
        <v>0</v>
      </c>
      <c r="G315" s="176">
        <v>0</v>
      </c>
      <c r="H315" s="176">
        <v>0</v>
      </c>
      <c r="I315" s="176">
        <v>0</v>
      </c>
      <c r="J315" s="176">
        <v>0</v>
      </c>
      <c r="K315" s="176">
        <v>0</v>
      </c>
      <c r="L315" s="176">
        <v>0</v>
      </c>
      <c r="M315" s="176">
        <v>2941.1</v>
      </c>
      <c r="N315" s="176">
        <v>-2941.1</v>
      </c>
      <c r="O315" s="176">
        <v>0</v>
      </c>
    </row>
    <row r="317" spans="1:35">
      <c r="A317" s="157" t="s">
        <v>3390</v>
      </c>
    </row>
    <row r="318" spans="1:35">
      <c r="A318" s="185" t="s">
        <v>3391</v>
      </c>
      <c r="B318" s="179" t="s">
        <v>2407</v>
      </c>
      <c r="C318" s="180">
        <v>0</v>
      </c>
      <c r="D318" s="180">
        <v>0</v>
      </c>
      <c r="E318" s="180">
        <v>0</v>
      </c>
      <c r="F318" s="180">
        <v>0</v>
      </c>
      <c r="G318" s="180">
        <v>0</v>
      </c>
      <c r="H318" s="180">
        <v>0</v>
      </c>
      <c r="I318" s="180">
        <v>0</v>
      </c>
      <c r="J318" s="180">
        <v>0</v>
      </c>
      <c r="K318" s="180">
        <v>0</v>
      </c>
      <c r="L318" s="180">
        <v>0</v>
      </c>
      <c r="M318" s="180">
        <v>0</v>
      </c>
      <c r="N318" s="180">
        <v>0</v>
      </c>
      <c r="O318" s="180">
        <v>0</v>
      </c>
      <c r="AI318" s="12" t="s">
        <v>69</v>
      </c>
    </row>
    <row r="319" spans="1:35">
      <c r="A319" s="185" t="s">
        <v>3392</v>
      </c>
      <c r="B319" s="179" t="s">
        <v>3393</v>
      </c>
      <c r="C319" s="180">
        <v>0</v>
      </c>
      <c r="D319" s="180">
        <v>0</v>
      </c>
      <c r="E319" s="180">
        <v>0</v>
      </c>
      <c r="F319" s="180">
        <v>0</v>
      </c>
      <c r="G319" s="180">
        <v>0</v>
      </c>
      <c r="H319" s="180">
        <v>0</v>
      </c>
      <c r="I319" s="180">
        <v>0</v>
      </c>
      <c r="J319" s="180">
        <v>0</v>
      </c>
      <c r="K319" s="180">
        <v>189.9</v>
      </c>
      <c r="L319" s="180">
        <v>0</v>
      </c>
      <c r="M319" s="180">
        <v>0</v>
      </c>
      <c r="N319" s="180">
        <v>0</v>
      </c>
      <c r="O319" s="180">
        <v>189.9</v>
      </c>
      <c r="AI319" s="12" t="s">
        <v>69</v>
      </c>
    </row>
    <row r="320" spans="1:35">
      <c r="A320" s="185" t="s">
        <v>2549</v>
      </c>
      <c r="B320" s="179" t="s">
        <v>3394</v>
      </c>
      <c r="C320" s="180">
        <v>0</v>
      </c>
      <c r="D320" s="180">
        <v>0</v>
      </c>
      <c r="E320" s="180">
        <v>0</v>
      </c>
      <c r="F320" s="180">
        <v>0</v>
      </c>
      <c r="G320" s="180">
        <v>0</v>
      </c>
      <c r="H320" s="180">
        <v>0</v>
      </c>
      <c r="I320" s="180">
        <v>0</v>
      </c>
      <c r="J320" s="180">
        <v>0</v>
      </c>
      <c r="K320" s="180">
        <v>0</v>
      </c>
      <c r="L320" s="180">
        <v>0</v>
      </c>
      <c r="M320" s="180">
        <v>0</v>
      </c>
      <c r="N320" s="180">
        <v>0</v>
      </c>
      <c r="O320" s="180">
        <v>0</v>
      </c>
      <c r="AI320" s="12" t="s">
        <v>69</v>
      </c>
    </row>
    <row r="321" spans="1:35">
      <c r="A321" s="185" t="s">
        <v>3395</v>
      </c>
      <c r="B321" s="179" t="s">
        <v>3396</v>
      </c>
      <c r="C321" s="180">
        <v>0</v>
      </c>
      <c r="D321" s="180">
        <v>0</v>
      </c>
      <c r="E321" s="180">
        <v>0</v>
      </c>
      <c r="F321" s="180">
        <v>0</v>
      </c>
      <c r="G321" s="180">
        <v>0</v>
      </c>
      <c r="H321" s="180">
        <v>0</v>
      </c>
      <c r="I321" s="180">
        <v>0</v>
      </c>
      <c r="J321" s="180">
        <v>0</v>
      </c>
      <c r="K321" s="180">
        <v>0</v>
      </c>
      <c r="L321" s="180">
        <v>0</v>
      </c>
      <c r="M321" s="180">
        <v>0</v>
      </c>
      <c r="N321" s="180">
        <v>0</v>
      </c>
      <c r="O321" s="180">
        <v>0</v>
      </c>
      <c r="AI321" s="12" t="s">
        <v>69</v>
      </c>
    </row>
    <row r="322" spans="1:35">
      <c r="B322" s="181" t="s">
        <v>3390</v>
      </c>
      <c r="C322" s="176">
        <v>0</v>
      </c>
      <c r="D322" s="176">
        <v>0</v>
      </c>
      <c r="E322" s="176">
        <v>0</v>
      </c>
      <c r="F322" s="176">
        <v>0</v>
      </c>
      <c r="G322" s="176">
        <v>0</v>
      </c>
      <c r="H322" s="176">
        <v>0</v>
      </c>
      <c r="I322" s="176">
        <v>0</v>
      </c>
      <c r="J322" s="176">
        <v>0</v>
      </c>
      <c r="K322" s="176">
        <v>189.9</v>
      </c>
      <c r="L322" s="176">
        <v>0</v>
      </c>
      <c r="M322" s="176">
        <v>0</v>
      </c>
      <c r="N322" s="176">
        <v>0</v>
      </c>
      <c r="O322" s="176">
        <v>189.9</v>
      </c>
    </row>
    <row r="324" spans="1:35">
      <c r="A324" s="157" t="s">
        <v>3397</v>
      </c>
    </row>
    <row r="325" spans="1:35">
      <c r="A325" s="185" t="s">
        <v>3398</v>
      </c>
      <c r="B325" s="179" t="s">
        <v>3399</v>
      </c>
      <c r="C325" s="180">
        <v>0</v>
      </c>
      <c r="D325" s="180">
        <v>0</v>
      </c>
      <c r="E325" s="180">
        <v>0</v>
      </c>
      <c r="F325" s="180">
        <v>0</v>
      </c>
      <c r="G325" s="180">
        <v>0</v>
      </c>
      <c r="H325" s="180">
        <v>0</v>
      </c>
      <c r="I325" s="180">
        <v>0</v>
      </c>
      <c r="J325" s="180">
        <v>0</v>
      </c>
      <c r="K325" s="180">
        <v>0</v>
      </c>
      <c r="L325" s="180">
        <v>0</v>
      </c>
      <c r="M325" s="180">
        <v>0</v>
      </c>
      <c r="N325" s="180">
        <v>0</v>
      </c>
      <c r="O325" s="180">
        <v>0</v>
      </c>
      <c r="AI325" s="12" t="s">
        <v>90</v>
      </c>
    </row>
    <row r="326" spans="1:35">
      <c r="A326" s="185" t="s">
        <v>3400</v>
      </c>
      <c r="B326" s="179" t="s">
        <v>3401</v>
      </c>
      <c r="C326" s="180">
        <v>0</v>
      </c>
      <c r="D326" s="180">
        <v>0</v>
      </c>
      <c r="E326" s="180">
        <v>0</v>
      </c>
      <c r="F326" s="180">
        <v>0</v>
      </c>
      <c r="G326" s="180">
        <v>0</v>
      </c>
      <c r="H326" s="180">
        <v>0</v>
      </c>
      <c r="I326" s="180">
        <v>0</v>
      </c>
      <c r="J326" s="180">
        <v>0</v>
      </c>
      <c r="K326" s="180">
        <v>0</v>
      </c>
      <c r="L326" s="180">
        <v>0</v>
      </c>
      <c r="M326" s="180">
        <v>0</v>
      </c>
      <c r="N326" s="180">
        <v>0</v>
      </c>
      <c r="O326" s="180">
        <v>0</v>
      </c>
      <c r="AI326" s="12" t="s">
        <v>90</v>
      </c>
    </row>
    <row r="327" spans="1:35">
      <c r="A327" s="185" t="s">
        <v>3402</v>
      </c>
      <c r="B327" s="179" t="s">
        <v>3403</v>
      </c>
      <c r="C327" s="180">
        <v>0</v>
      </c>
      <c r="D327" s="180">
        <v>0</v>
      </c>
      <c r="E327" s="180">
        <v>0</v>
      </c>
      <c r="F327" s="180">
        <v>0</v>
      </c>
      <c r="G327" s="180">
        <v>0</v>
      </c>
      <c r="H327" s="180">
        <v>0</v>
      </c>
      <c r="I327" s="180">
        <v>0</v>
      </c>
      <c r="J327" s="180">
        <v>0</v>
      </c>
      <c r="K327" s="180">
        <v>0</v>
      </c>
      <c r="L327" s="180">
        <v>0</v>
      </c>
      <c r="M327" s="180">
        <v>0</v>
      </c>
      <c r="N327" s="180">
        <v>0</v>
      </c>
      <c r="O327" s="180">
        <v>0</v>
      </c>
      <c r="AI327" s="12" t="s">
        <v>90</v>
      </c>
    </row>
    <row r="328" spans="1:35">
      <c r="A328" s="185" t="s">
        <v>3404</v>
      </c>
      <c r="B328" s="179" t="s">
        <v>3405</v>
      </c>
      <c r="C328" s="180">
        <v>0</v>
      </c>
      <c r="D328" s="180">
        <v>0</v>
      </c>
      <c r="E328" s="180">
        <v>0</v>
      </c>
      <c r="F328" s="180">
        <v>0</v>
      </c>
      <c r="G328" s="180">
        <v>0</v>
      </c>
      <c r="H328" s="180">
        <v>0</v>
      </c>
      <c r="I328" s="180">
        <v>0</v>
      </c>
      <c r="J328" s="180">
        <v>0</v>
      </c>
      <c r="K328" s="180">
        <v>0</v>
      </c>
      <c r="L328" s="180">
        <v>0</v>
      </c>
      <c r="M328" s="180">
        <v>0</v>
      </c>
      <c r="N328" s="180">
        <v>0</v>
      </c>
      <c r="O328" s="180">
        <v>0</v>
      </c>
      <c r="AI328" s="12" t="s">
        <v>90</v>
      </c>
    </row>
    <row r="329" spans="1:35">
      <c r="A329" s="185" t="s">
        <v>3406</v>
      </c>
      <c r="B329" s="179" t="s">
        <v>3407</v>
      </c>
      <c r="C329" s="180">
        <v>0</v>
      </c>
      <c r="D329" s="180">
        <v>0</v>
      </c>
      <c r="E329" s="180">
        <v>0</v>
      </c>
      <c r="F329" s="180">
        <v>0</v>
      </c>
      <c r="G329" s="180">
        <v>0</v>
      </c>
      <c r="H329" s="180">
        <v>0</v>
      </c>
      <c r="I329" s="180">
        <v>0</v>
      </c>
      <c r="J329" s="180">
        <v>0</v>
      </c>
      <c r="K329" s="180">
        <v>0</v>
      </c>
      <c r="L329" s="180">
        <v>0</v>
      </c>
      <c r="M329" s="180">
        <v>0</v>
      </c>
      <c r="N329" s="180">
        <v>0</v>
      </c>
      <c r="O329" s="180">
        <v>0</v>
      </c>
      <c r="AI329" s="12" t="s">
        <v>90</v>
      </c>
    </row>
    <row r="330" spans="1:35">
      <c r="A330" s="185" t="s">
        <v>3408</v>
      </c>
      <c r="B330" s="179" t="s">
        <v>3409</v>
      </c>
      <c r="C330" s="180">
        <v>0</v>
      </c>
      <c r="D330" s="180">
        <v>0</v>
      </c>
      <c r="E330" s="180">
        <v>0</v>
      </c>
      <c r="F330" s="180">
        <v>0</v>
      </c>
      <c r="G330" s="180">
        <v>0</v>
      </c>
      <c r="H330" s="180">
        <v>0</v>
      </c>
      <c r="I330" s="180">
        <v>0</v>
      </c>
      <c r="J330" s="180">
        <v>0</v>
      </c>
      <c r="K330" s="180">
        <v>0</v>
      </c>
      <c r="L330" s="180">
        <v>0</v>
      </c>
      <c r="M330" s="180">
        <v>0</v>
      </c>
      <c r="N330" s="180">
        <v>0</v>
      </c>
      <c r="O330" s="180">
        <v>0</v>
      </c>
      <c r="AI330" s="12" t="s">
        <v>90</v>
      </c>
    </row>
    <row r="331" spans="1:35">
      <c r="A331" s="185" t="s">
        <v>3410</v>
      </c>
      <c r="B331" s="179" t="s">
        <v>3411</v>
      </c>
      <c r="C331" s="180">
        <v>0</v>
      </c>
      <c r="D331" s="180">
        <v>0</v>
      </c>
      <c r="E331" s="180">
        <v>0</v>
      </c>
      <c r="F331" s="180">
        <v>0</v>
      </c>
      <c r="G331" s="180">
        <v>0</v>
      </c>
      <c r="H331" s="180">
        <v>0</v>
      </c>
      <c r="I331" s="180">
        <v>0</v>
      </c>
      <c r="J331" s="180">
        <v>0</v>
      </c>
      <c r="K331" s="180">
        <v>0</v>
      </c>
      <c r="L331" s="180">
        <v>0</v>
      </c>
      <c r="M331" s="180">
        <v>0</v>
      </c>
      <c r="N331" s="180">
        <v>0</v>
      </c>
      <c r="O331" s="180">
        <v>0</v>
      </c>
      <c r="AI331" s="12" t="s">
        <v>90</v>
      </c>
    </row>
    <row r="332" spans="1:35">
      <c r="A332" s="185" t="s">
        <v>3412</v>
      </c>
      <c r="B332" s="179" t="s">
        <v>3413</v>
      </c>
      <c r="C332" s="180">
        <v>0</v>
      </c>
      <c r="D332" s="180">
        <v>0</v>
      </c>
      <c r="E332" s="180">
        <v>0</v>
      </c>
      <c r="F332" s="180">
        <v>0</v>
      </c>
      <c r="G332" s="180">
        <v>0</v>
      </c>
      <c r="H332" s="180">
        <v>0</v>
      </c>
      <c r="I332" s="180">
        <v>0</v>
      </c>
      <c r="J332" s="180">
        <v>0</v>
      </c>
      <c r="K332" s="180">
        <v>0</v>
      </c>
      <c r="L332" s="180">
        <v>0</v>
      </c>
      <c r="M332" s="180">
        <v>0</v>
      </c>
      <c r="N332" s="180">
        <v>0</v>
      </c>
      <c r="O332" s="180">
        <v>0</v>
      </c>
      <c r="AI332" s="12" t="s">
        <v>90</v>
      </c>
    </row>
    <row r="333" spans="1:35">
      <c r="A333" s="185" t="s">
        <v>3414</v>
      </c>
      <c r="B333" s="179" t="s">
        <v>3415</v>
      </c>
      <c r="C333" s="180">
        <v>0</v>
      </c>
      <c r="D333" s="180">
        <v>0</v>
      </c>
      <c r="E333" s="180">
        <v>0</v>
      </c>
      <c r="F333" s="180">
        <v>0</v>
      </c>
      <c r="G333" s="180">
        <v>0</v>
      </c>
      <c r="H333" s="180">
        <v>0</v>
      </c>
      <c r="I333" s="180">
        <v>0</v>
      </c>
      <c r="J333" s="180">
        <v>0</v>
      </c>
      <c r="K333" s="180">
        <v>0</v>
      </c>
      <c r="L333" s="180">
        <v>0</v>
      </c>
      <c r="M333" s="180">
        <v>0</v>
      </c>
      <c r="N333" s="180">
        <v>0</v>
      </c>
      <c r="O333" s="180">
        <v>0</v>
      </c>
      <c r="AI333" s="12" t="s">
        <v>90</v>
      </c>
    </row>
    <row r="334" spans="1:35">
      <c r="A334" s="185" t="s">
        <v>3416</v>
      </c>
      <c r="B334" s="179" t="s">
        <v>3417</v>
      </c>
      <c r="C334" s="180">
        <v>0</v>
      </c>
      <c r="D334" s="180">
        <v>0</v>
      </c>
      <c r="E334" s="180">
        <v>0</v>
      </c>
      <c r="F334" s="180">
        <v>0</v>
      </c>
      <c r="G334" s="180">
        <v>0</v>
      </c>
      <c r="H334" s="180">
        <v>0</v>
      </c>
      <c r="I334" s="180">
        <v>0</v>
      </c>
      <c r="J334" s="180">
        <v>0</v>
      </c>
      <c r="K334" s="180">
        <v>0</v>
      </c>
      <c r="L334" s="180">
        <v>0</v>
      </c>
      <c r="M334" s="180">
        <v>0</v>
      </c>
      <c r="N334" s="180">
        <v>0</v>
      </c>
      <c r="O334" s="180">
        <v>0</v>
      </c>
      <c r="AI334" s="12" t="s">
        <v>90</v>
      </c>
    </row>
    <row r="335" spans="1:35">
      <c r="A335" s="185" t="s">
        <v>3418</v>
      </c>
      <c r="B335" s="179" t="s">
        <v>3419</v>
      </c>
      <c r="C335" s="180">
        <v>0</v>
      </c>
      <c r="D335" s="180">
        <v>0</v>
      </c>
      <c r="E335" s="180">
        <v>0</v>
      </c>
      <c r="F335" s="180">
        <v>0</v>
      </c>
      <c r="G335" s="180">
        <v>0</v>
      </c>
      <c r="H335" s="180">
        <v>0</v>
      </c>
      <c r="I335" s="180">
        <v>0</v>
      </c>
      <c r="J335" s="180">
        <v>0</v>
      </c>
      <c r="K335" s="180">
        <v>0</v>
      </c>
      <c r="L335" s="180">
        <v>0</v>
      </c>
      <c r="M335" s="180">
        <v>0</v>
      </c>
      <c r="N335" s="180">
        <v>0</v>
      </c>
      <c r="O335" s="180">
        <v>0</v>
      </c>
      <c r="AI335" s="12" t="s">
        <v>90</v>
      </c>
    </row>
    <row r="336" spans="1:35">
      <c r="A336" s="185" t="s">
        <v>3420</v>
      </c>
      <c r="B336" s="179" t="s">
        <v>3421</v>
      </c>
      <c r="C336" s="180">
        <v>0</v>
      </c>
      <c r="D336" s="180">
        <v>0</v>
      </c>
      <c r="E336" s="180">
        <v>0</v>
      </c>
      <c r="F336" s="180">
        <v>0</v>
      </c>
      <c r="G336" s="180">
        <v>0</v>
      </c>
      <c r="H336" s="180">
        <v>0</v>
      </c>
      <c r="I336" s="180">
        <v>0</v>
      </c>
      <c r="J336" s="180">
        <v>0</v>
      </c>
      <c r="K336" s="180">
        <v>0</v>
      </c>
      <c r="L336" s="180">
        <v>0</v>
      </c>
      <c r="M336" s="180">
        <v>0</v>
      </c>
      <c r="N336" s="180">
        <v>0</v>
      </c>
      <c r="O336" s="180">
        <v>0</v>
      </c>
      <c r="AI336" s="12" t="s">
        <v>90</v>
      </c>
    </row>
    <row r="337" spans="1:35">
      <c r="A337" s="185" t="s">
        <v>856</v>
      </c>
      <c r="B337" s="179" t="s">
        <v>3422</v>
      </c>
      <c r="C337" s="180">
        <v>0</v>
      </c>
      <c r="D337" s="180">
        <v>0</v>
      </c>
      <c r="E337" s="180">
        <v>0</v>
      </c>
      <c r="F337" s="180">
        <v>0</v>
      </c>
      <c r="G337" s="180">
        <v>0</v>
      </c>
      <c r="H337" s="180">
        <v>0</v>
      </c>
      <c r="I337" s="180">
        <v>0</v>
      </c>
      <c r="J337" s="180">
        <v>0</v>
      </c>
      <c r="K337" s="180">
        <v>0</v>
      </c>
      <c r="L337" s="180">
        <v>0</v>
      </c>
      <c r="M337" s="180">
        <v>0</v>
      </c>
      <c r="N337" s="180">
        <v>0</v>
      </c>
      <c r="O337" s="180">
        <v>0</v>
      </c>
      <c r="AI337" s="12" t="s">
        <v>90</v>
      </c>
    </row>
    <row r="338" spans="1:35">
      <c r="B338" s="181" t="s">
        <v>3397</v>
      </c>
      <c r="C338" s="176">
        <v>0</v>
      </c>
      <c r="D338" s="176">
        <v>0</v>
      </c>
      <c r="E338" s="176">
        <v>0</v>
      </c>
      <c r="F338" s="176">
        <v>0</v>
      </c>
      <c r="G338" s="176">
        <v>0</v>
      </c>
      <c r="H338" s="176">
        <v>0</v>
      </c>
      <c r="I338" s="176">
        <v>0</v>
      </c>
      <c r="J338" s="176">
        <v>0</v>
      </c>
      <c r="K338" s="176">
        <v>0</v>
      </c>
      <c r="L338" s="176">
        <v>0</v>
      </c>
      <c r="M338" s="176">
        <v>0</v>
      </c>
      <c r="N338" s="176">
        <v>0</v>
      </c>
      <c r="O338" s="176">
        <v>0</v>
      </c>
    </row>
    <row r="340" spans="1:35">
      <c r="B340" s="181" t="s">
        <v>3423</v>
      </c>
      <c r="C340" s="251">
        <v>0</v>
      </c>
      <c r="D340" s="251">
        <v>0</v>
      </c>
      <c r="E340" s="251">
        <v>2211.16</v>
      </c>
      <c r="F340" s="251">
        <v>3002.82</v>
      </c>
      <c r="G340" s="251">
        <v>-683.49999999999955</v>
      </c>
      <c r="H340" s="251">
        <v>3471.38</v>
      </c>
      <c r="I340" s="251">
        <v>802.67999999999984</v>
      </c>
      <c r="J340" s="251">
        <v>5807.18</v>
      </c>
      <c r="K340" s="251">
        <v>4067.7899999999995</v>
      </c>
      <c r="L340" s="251">
        <v>-3346.8199999999997</v>
      </c>
      <c r="M340" s="251">
        <v>-2002.9799999999996</v>
      </c>
      <c r="N340" s="251">
        <v>4690.2100000000009</v>
      </c>
      <c r="O340" s="251">
        <v>18019.919999999998</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A7597-1C36-4E7E-B000-F133505E4364}">
  <sheetPr codeName="Sheet9">
    <tabColor theme="5" tint="0.39997558519241921"/>
  </sheetPr>
  <dimension ref="A1:P63"/>
  <sheetViews>
    <sheetView zoomScale="80" zoomScaleNormal="80" workbookViewId="0">
      <selection activeCell="M62" sqref="M62"/>
    </sheetView>
  </sheetViews>
  <sheetFormatPr defaultRowHeight="14.5"/>
  <cols>
    <col min="1" max="1" width="25.36328125" bestFit="1" customWidth="1"/>
    <col min="2" max="14" width="12.54296875" customWidth="1"/>
    <col min="16" max="16" width="15.453125" customWidth="1"/>
    <col min="17" max="17" width="20.6328125" bestFit="1" customWidth="1"/>
    <col min="19" max="19" width="9.453125" bestFit="1" customWidth="1"/>
  </cols>
  <sheetData>
    <row r="1" spans="1:16" ht="15" thickBot="1">
      <c r="A1" s="2" t="s">
        <v>75</v>
      </c>
      <c r="B1" s="78" t="str">
        <f>'Copia - Input (IS)'!C7</f>
        <v>Dec 2023</v>
      </c>
      <c r="C1" s="79" t="str">
        <f>'Copia - Input (IS)'!D7</f>
        <v>Jan 2024</v>
      </c>
      <c r="D1" s="78" t="str">
        <f>'Copia - Input (IS)'!E7</f>
        <v>Feb 2024</v>
      </c>
      <c r="E1" s="79" t="str">
        <f>'Copia - Input (IS)'!F7</f>
        <v>Mar 2024</v>
      </c>
      <c r="F1" s="78" t="str">
        <f>'Copia - Input (IS)'!G7</f>
        <v>Apr 2024</v>
      </c>
      <c r="G1" s="79" t="str">
        <f>'Copia - Input (IS)'!H7</f>
        <v>May 2024</v>
      </c>
      <c r="H1" s="78" t="str">
        <f>'Copia - Input (IS)'!I7</f>
        <v>Jun 2024</v>
      </c>
      <c r="I1" s="79" t="str">
        <f>'Copia - Input (IS)'!J7</f>
        <v>Jul 2024</v>
      </c>
      <c r="J1" s="78" t="str">
        <f>'Copia - Input (IS)'!K7</f>
        <v>Aug 2024</v>
      </c>
      <c r="K1" s="79" t="str">
        <f>'Copia - Input (IS)'!L7</f>
        <v>Sep 2024</v>
      </c>
      <c r="L1" s="78" t="str">
        <f>'Copia - Input (IS)'!M7</f>
        <v>Oct 2024</v>
      </c>
      <c r="M1" s="79" t="str">
        <f>'Copia - Input (IS)'!N7</f>
        <v>Nov 2024</v>
      </c>
      <c r="N1" s="80" t="s">
        <v>76</v>
      </c>
      <c r="P1" s="6">
        <v>1000</v>
      </c>
    </row>
    <row r="2" spans="1:16" ht="15" thickTop="1">
      <c r="A2" s="296" t="s">
        <v>20</v>
      </c>
      <c r="B2" s="286">
        <f>SUMIFS('Copia - Input (IS)'!C:C,'Copia - Input (IS)'!$AI:$AI,'Copia - CRES'!$A2)/'Copia - CRES'!$P$1</f>
        <v>0</v>
      </c>
      <c r="C2" s="287">
        <f>SUMIFS('Copia - Input (IS)'!D:D,'Copia - Input (IS)'!$AI:$AI,'Copia - CRES'!$A2)/'Copia - CRES'!$P$1</f>
        <v>0</v>
      </c>
      <c r="D2" s="286">
        <f>SUMIFS('Copia - Input (IS)'!E:E,'Copia - Input (IS)'!$AI:$AI,'Copia - CRES'!$A2)/'Copia - CRES'!$P$1</f>
        <v>19.952999999999999</v>
      </c>
      <c r="E2" s="287">
        <f>SUMIFS('Copia - Input (IS)'!F:F,'Copia - Input (IS)'!$AI:$AI,'Copia - CRES'!$A2)/'Copia - CRES'!$P$1</f>
        <v>19.952999999999999</v>
      </c>
      <c r="F2" s="286">
        <f>SUMIFS('Copia - Input (IS)'!G:G,'Copia - Input (IS)'!$AI:$AI,'Copia - CRES'!$A2)/'Copia - CRES'!$P$1</f>
        <v>19.846</v>
      </c>
      <c r="G2" s="287">
        <f>SUMIFS('Copia - Input (IS)'!H:H,'Copia - Input (IS)'!$AI:$AI,'Copia - CRES'!$A2)/'Copia - CRES'!$P$1</f>
        <v>13.846</v>
      </c>
      <c r="H2" s="286">
        <f>SUMIFS('Copia - Input (IS)'!I:I,'Copia - Input (IS)'!$AI:$AI,'Copia - CRES'!$A2)/'Copia - CRES'!$P$1</f>
        <v>13.84</v>
      </c>
      <c r="I2" s="287">
        <f>SUMIFS('Copia - Input (IS)'!J:J,'Copia - Input (IS)'!$AI:$AI,'Copia - CRES'!$A2)/'Copia - CRES'!$P$1</f>
        <v>13.84</v>
      </c>
      <c r="J2" s="286">
        <f>SUMIFS('Copia - Input (IS)'!K:K,'Copia - Input (IS)'!$AI:$AI,'Copia - CRES'!$A2)/'Copia - CRES'!$P$1</f>
        <v>13.84</v>
      </c>
      <c r="K2" s="287">
        <f>SUMIFS('Copia - Input (IS)'!L:L,'Copia - Input (IS)'!$AI:$AI,'Copia - CRES'!$A2)/'Copia - CRES'!$P$1</f>
        <v>13.79</v>
      </c>
      <c r="L2" s="286">
        <f>SUMIFS('Copia - Input (IS)'!M:M,'Copia - Input (IS)'!$AI:$AI,'Copia - CRES'!$A2)/'Copia - CRES'!$P$1</f>
        <v>13.79</v>
      </c>
      <c r="M2" s="287">
        <f>SUMIFS('Copia - Input (IS)'!N:N,'Copia - Input (IS)'!$AI:$AI,'Copia - CRES'!$A2)/'Copia - CRES'!$P$1</f>
        <v>13.79</v>
      </c>
      <c r="N2" s="81">
        <f>SUM(B2:M2)</f>
        <v>156.488</v>
      </c>
      <c r="P2" s="15"/>
    </row>
    <row r="3" spans="1:16">
      <c r="A3" s="296" t="s">
        <v>21</v>
      </c>
      <c r="B3" s="286">
        <f>SUMIFS('Copia - Input (IS)'!C:C,'Copia - Input (IS)'!$AI:$AI,'Copia - CRES'!$A3)/'Copia - CRES'!$P$1</f>
        <v>0</v>
      </c>
      <c r="C3" s="287">
        <f>SUMIFS('Copia - Input (IS)'!D:D,'Copia - Input (IS)'!$AI:$AI,'Copia - CRES'!$A3)/'Copia - CRES'!$P$1</f>
        <v>0</v>
      </c>
      <c r="D3" s="286">
        <f>SUMIFS('Copia - Input (IS)'!E:E,'Copia - Input (IS)'!$AI:$AI,'Copia - CRES'!$A3)/'Copia - CRES'!$P$1</f>
        <v>-0.214</v>
      </c>
      <c r="E3" s="287">
        <f>SUMIFS('Copia - Input (IS)'!F:F,'Copia - Input (IS)'!$AI:$AI,'Copia - CRES'!$A3)/'Copia - CRES'!$P$1</f>
        <v>-0.13328999999999999</v>
      </c>
      <c r="F3" s="286">
        <f>SUMIFS('Copia - Input (IS)'!G:G,'Copia - Input (IS)'!$AI:$AI,'Copia - CRES'!$A3)/'Copia - CRES'!$P$1</f>
        <v>-0.18555000000000002</v>
      </c>
      <c r="G3" s="287">
        <f>SUMIFS('Copia - Input (IS)'!H:H,'Copia - Input (IS)'!$AI:$AI,'Copia - CRES'!$A3)/'Copia - CRES'!$P$1</f>
        <v>-0.17799999999999999</v>
      </c>
      <c r="H3" s="286">
        <f>SUMIFS('Copia - Input (IS)'!I:I,'Copia - Input (IS)'!$AI:$AI,'Copia - CRES'!$A3)/'Copia - CRES'!$P$1</f>
        <v>-0.17199999999999999</v>
      </c>
      <c r="I3" s="287">
        <f>SUMIFS('Copia - Input (IS)'!J:J,'Copia - Input (IS)'!$AI:$AI,'Copia - CRES'!$A3)/'Copia - CRES'!$P$1</f>
        <v>-5.6719999999999997</v>
      </c>
      <c r="J3" s="286">
        <f>SUMIFS('Copia - Input (IS)'!K:K,'Copia - Input (IS)'!$AI:$AI,'Copia - CRES'!$A3)/'Copia - CRES'!$P$1</f>
        <v>-5.6300600000000003</v>
      </c>
      <c r="K3" s="287">
        <f>SUMIFS('Copia - Input (IS)'!L:L,'Copia - Input (IS)'!$AI:$AI,'Copia - CRES'!$A3)/'Copia - CRES'!$P$1</f>
        <v>-1.28867</v>
      </c>
      <c r="L3" s="286">
        <f>SUMIFS('Copia - Input (IS)'!M:M,'Copia - Input (IS)'!$AI:$AI,'Copia - CRES'!$A3)/'Copia - CRES'!$P$1</f>
        <v>-0.122</v>
      </c>
      <c r="M3" s="287">
        <f>SUMIFS('Copia - Input (IS)'!N:N,'Copia - Input (IS)'!$AI:$AI,'Copia - CRES'!$A3)/'Copia - CRES'!$P$1</f>
        <v>-0.122</v>
      </c>
      <c r="N3" s="271">
        <f t="shared" ref="N3:N14" si="0">SUM(B3:M3)</f>
        <v>-13.717569999999998</v>
      </c>
    </row>
    <row r="4" spans="1:16">
      <c r="A4" s="297" t="s">
        <v>77</v>
      </c>
      <c r="B4" s="286">
        <f>SUM(B2:B3)</f>
        <v>0</v>
      </c>
      <c r="C4" s="287">
        <f t="shared" ref="C4:M4" si="1">SUM(C2:C3)</f>
        <v>0</v>
      </c>
      <c r="D4" s="286">
        <f t="shared" si="1"/>
        <v>19.739000000000001</v>
      </c>
      <c r="E4" s="287">
        <f t="shared" si="1"/>
        <v>19.819710000000001</v>
      </c>
      <c r="F4" s="286">
        <f t="shared" si="1"/>
        <v>19.660450000000001</v>
      </c>
      <c r="G4" s="287">
        <f t="shared" si="1"/>
        <v>13.667999999999999</v>
      </c>
      <c r="H4" s="286">
        <f t="shared" si="1"/>
        <v>13.667999999999999</v>
      </c>
      <c r="I4" s="287">
        <f t="shared" si="1"/>
        <v>8.1679999999999993</v>
      </c>
      <c r="J4" s="286">
        <f t="shared" si="1"/>
        <v>8.2099399999999996</v>
      </c>
      <c r="K4" s="287">
        <f t="shared" si="1"/>
        <v>12.501329999999999</v>
      </c>
      <c r="L4" s="286">
        <f t="shared" si="1"/>
        <v>13.667999999999999</v>
      </c>
      <c r="M4" s="287">
        <f t="shared" si="1"/>
        <v>13.667999999999999</v>
      </c>
      <c r="N4" s="271">
        <f t="shared" si="0"/>
        <v>142.77043</v>
      </c>
    </row>
    <row r="5" spans="1:16">
      <c r="A5" s="296" t="s">
        <v>26</v>
      </c>
      <c r="B5" s="286">
        <f>SUMIFS('Copia - Input (IS)'!C:C,'Copia - Input (IS)'!$AI:$AI,'Copia - CRES'!$A5)/'Copia - CRES'!$P$1</f>
        <v>0</v>
      </c>
      <c r="C5" s="287">
        <f>SUMIFS('Copia - Input (IS)'!D:D,'Copia - Input (IS)'!$AI:$AI,'Copia - CRES'!$A5)/'Copia - CRES'!$P$1</f>
        <v>0</v>
      </c>
      <c r="D5" s="286">
        <f>SUMIFS('Copia - Input (IS)'!E:E,'Copia - Input (IS)'!$AI:$AI,'Copia - CRES'!$A5)/'Copia - CRES'!$P$1</f>
        <v>-14.311</v>
      </c>
      <c r="E5" s="287">
        <f>SUMIFS('Copia - Input (IS)'!F:F,'Copia - Input (IS)'!$AI:$AI,'Copia - CRES'!$A5)/'Copia - CRES'!$P$1</f>
        <v>-14.355709999999998</v>
      </c>
      <c r="F5" s="286">
        <f>SUMIFS('Copia - Input (IS)'!G:G,'Copia - Input (IS)'!$AI:$AI,'Copia - CRES'!$A5)/'Copia - CRES'!$P$1</f>
        <v>-15.59</v>
      </c>
      <c r="G5" s="287">
        <f>SUMIFS('Copia - Input (IS)'!H:H,'Copia - Input (IS)'!$AI:$AI,'Copia - CRES'!$A5)/'Copia - CRES'!$P$1</f>
        <v>-9.59</v>
      </c>
      <c r="H5" s="286">
        <f>SUMIFS('Copia - Input (IS)'!I:I,'Copia - Input (IS)'!$AI:$AI,'Copia - CRES'!$A5)/'Copia - CRES'!$P$1</f>
        <v>-8.6471700000000009</v>
      </c>
      <c r="I5" s="287">
        <f>SUMIFS('Copia - Input (IS)'!J:J,'Copia - Input (IS)'!$AI:$AI,'Copia - CRES'!$A5)/'Copia - CRES'!$P$1</f>
        <v>0</v>
      </c>
      <c r="J5" s="286">
        <f>SUMIFS('Copia - Input (IS)'!K:K,'Copia - Input (IS)'!$AI:$AI,'Copia - CRES'!$A5)/'Copia - CRES'!$P$1</f>
        <v>-1.3419400000000001</v>
      </c>
      <c r="K5" s="287">
        <f>SUMIFS('Copia - Input (IS)'!L:L,'Copia - Input (IS)'!$AI:$AI,'Copia - CRES'!$A5)/'Copia - CRES'!$P$1</f>
        <v>-7.3833299999999999</v>
      </c>
      <c r="L5" s="286">
        <f>SUMIFS('Copia - Input (IS)'!M:M,'Copia - Input (IS)'!$AI:$AI,'Copia - CRES'!$A5)/'Copia - CRES'!$P$1</f>
        <v>-8.5500000000000007</v>
      </c>
      <c r="M5" s="287">
        <f>SUMIFS('Copia - Input (IS)'!N:N,'Copia - Input (IS)'!$AI:$AI,'Copia - CRES'!$A5)/'Copia - CRES'!$P$1</f>
        <v>-8.5500000000000007</v>
      </c>
      <c r="N5" s="271">
        <f t="shared" si="0"/>
        <v>-88.319149999999993</v>
      </c>
    </row>
    <row r="6" spans="1:16">
      <c r="A6" s="296" t="s">
        <v>23</v>
      </c>
      <c r="B6" s="286">
        <f>SUMIFS('Copia - Input (IS)'!C:C,'Copia - Input (IS)'!$AI:$AI,'Copia - CRES'!$A6)/'Copia - CRES'!$P$1</f>
        <v>0</v>
      </c>
      <c r="C6" s="287">
        <f>SUMIFS('Copia - Input (IS)'!D:D,'Copia - Input (IS)'!$AI:$AI,'Copia - CRES'!$A6)/'Copia - CRES'!$P$1</f>
        <v>0</v>
      </c>
      <c r="D6" s="286">
        <f>SUMIFS('Copia - Input (IS)'!E:E,'Copia - Input (IS)'!$AI:$AI,'Copia - CRES'!$A6)/'Copia - CRES'!$P$1</f>
        <v>0</v>
      </c>
      <c r="E6" s="287">
        <f>SUMIFS('Copia - Input (IS)'!F:F,'Copia - Input (IS)'!$AI:$AI,'Copia - CRES'!$A6)/'Copia - CRES'!$P$1</f>
        <v>0</v>
      </c>
      <c r="F6" s="286">
        <f>SUMIFS('Copia - Input (IS)'!G:G,'Copia - Input (IS)'!$AI:$AI,'Copia - CRES'!$A6)/'Copia - CRES'!$P$1</f>
        <v>0</v>
      </c>
      <c r="G6" s="287">
        <f>SUMIFS('Copia - Input (IS)'!H:H,'Copia - Input (IS)'!$AI:$AI,'Copia - CRES'!$A6)/'Copia - CRES'!$P$1</f>
        <v>0</v>
      </c>
      <c r="H6" s="286">
        <f>SUMIFS('Copia - Input (IS)'!I:I,'Copia - Input (IS)'!$AI:$AI,'Copia - CRES'!$A6)/'Copia - CRES'!$P$1</f>
        <v>0</v>
      </c>
      <c r="I6" s="287">
        <f>SUMIFS('Copia - Input (IS)'!J:J,'Copia - Input (IS)'!$AI:$AI,'Copia - CRES'!$A6)/'Copia - CRES'!$P$1</f>
        <v>0</v>
      </c>
      <c r="J6" s="286">
        <f>SUMIFS('Copia - Input (IS)'!K:K,'Copia - Input (IS)'!$AI:$AI,'Copia - CRES'!$A6)/'Copia - CRES'!$P$1</f>
        <v>0</v>
      </c>
      <c r="K6" s="287">
        <f>SUMIFS('Copia - Input (IS)'!L:L,'Copia - Input (IS)'!$AI:$AI,'Copia - CRES'!$A6)/'Copia - CRES'!$P$1</f>
        <v>0</v>
      </c>
      <c r="L6" s="286">
        <f>SUMIFS('Copia - Input (IS)'!M:M,'Copia - Input (IS)'!$AI:$AI,'Copia - CRES'!$A6)/'Copia - CRES'!$P$1</f>
        <v>0</v>
      </c>
      <c r="M6" s="287">
        <f>SUMIFS('Copia - Input (IS)'!N:N,'Copia - Input (IS)'!$AI:$AI,'Copia - CRES'!$A6)/'Copia - CRES'!$P$1</f>
        <v>0</v>
      </c>
      <c r="N6" s="271">
        <f t="shared" si="0"/>
        <v>0</v>
      </c>
    </row>
    <row r="7" spans="1:16">
      <c r="A7" s="296" t="s">
        <v>22</v>
      </c>
      <c r="B7" s="286">
        <f>SUMIFS('Copia - Input (IS)'!C:C,'Copia - Input (IS)'!$AI:$AI,'Copia - CRES'!$A7)/'Copia - CRES'!$P$1</f>
        <v>0</v>
      </c>
      <c r="C7" s="287">
        <f>SUMIFS('Copia - Input (IS)'!D:D,'Copia - Input (IS)'!$AI:$AI,'Copia - CRES'!$A7)/'Copia - CRES'!$P$1</f>
        <v>0</v>
      </c>
      <c r="D7" s="286">
        <f>SUMIFS('Copia - Input (IS)'!E:E,'Copia - Input (IS)'!$AI:$AI,'Copia - CRES'!$A7)/'Copia - CRES'!$P$1</f>
        <v>0</v>
      </c>
      <c r="E7" s="287">
        <f>SUMIFS('Copia - Input (IS)'!F:F,'Copia - Input (IS)'!$AI:$AI,'Copia - CRES'!$A7)/'Copia - CRES'!$P$1</f>
        <v>0</v>
      </c>
      <c r="F7" s="286">
        <f>SUMIFS('Copia - Input (IS)'!G:G,'Copia - Input (IS)'!$AI:$AI,'Copia - CRES'!$A7)/'Copia - CRES'!$P$1</f>
        <v>0</v>
      </c>
      <c r="G7" s="287">
        <f>SUMIFS('Copia - Input (IS)'!H:H,'Copia - Input (IS)'!$AI:$AI,'Copia - CRES'!$A7)/'Copia - CRES'!$P$1</f>
        <v>0</v>
      </c>
      <c r="H7" s="286">
        <f>SUMIFS('Copia - Input (IS)'!I:I,'Copia - Input (IS)'!$AI:$AI,'Copia - CRES'!$A7)/'Copia - CRES'!$P$1</f>
        <v>0</v>
      </c>
      <c r="I7" s="287">
        <f>SUMIFS('Copia - Input (IS)'!J:J,'Copia - Input (IS)'!$AI:$AI,'Copia - CRES'!$A7)/'Copia - CRES'!$P$1</f>
        <v>0</v>
      </c>
      <c r="J7" s="286">
        <f>SUMIFS('Copia - Input (IS)'!K:K,'Copia - Input (IS)'!$AI:$AI,'Copia - CRES'!$A7)/'Copia - CRES'!$P$1</f>
        <v>0</v>
      </c>
      <c r="K7" s="287">
        <f>SUMIFS('Copia - Input (IS)'!L:L,'Copia - Input (IS)'!$AI:$AI,'Copia - CRES'!$A7)/'Copia - CRES'!$P$1</f>
        <v>-1.395</v>
      </c>
      <c r="L7" s="286">
        <f>SUMIFS('Copia - Input (IS)'!M:M,'Copia - Input (IS)'!$AI:$AI,'Copia - CRES'!$A7)/'Copia - CRES'!$P$1</f>
        <v>0</v>
      </c>
      <c r="M7" s="287">
        <f>SUMIFS('Copia - Input (IS)'!N:N,'Copia - Input (IS)'!$AI:$AI,'Copia - CRES'!$A7)/'Copia - CRES'!$P$1</f>
        <v>0</v>
      </c>
      <c r="N7" s="271">
        <f t="shared" si="0"/>
        <v>-1.395</v>
      </c>
    </row>
    <row r="8" spans="1:16">
      <c r="A8" s="296" t="s">
        <v>27</v>
      </c>
      <c r="B8" s="286">
        <f>SUMIFS('Copia - Input (IS)'!C:C,'Copia - Input (IS)'!$AI:$AI,'Copia - CRES'!$A8)/'Copia - CRES'!$P$1</f>
        <v>0</v>
      </c>
      <c r="C8" s="287">
        <f>SUMIFS('Copia - Input (IS)'!D:D,'Copia - Input (IS)'!$AI:$AI,'Copia - CRES'!$A8)/'Copia - CRES'!$P$1</f>
        <v>0</v>
      </c>
      <c r="D8" s="286">
        <f>SUMIFS('Copia - Input (IS)'!E:E,'Copia - Input (IS)'!$AI:$AI,'Copia - CRES'!$A8)/'Copia - CRES'!$P$1</f>
        <v>0</v>
      </c>
      <c r="E8" s="287">
        <f>SUMIFS('Copia - Input (IS)'!F:F,'Copia - Input (IS)'!$AI:$AI,'Copia - CRES'!$A8)/'Copia - CRES'!$P$1</f>
        <v>0</v>
      </c>
      <c r="F8" s="286">
        <f>SUMIFS('Copia - Input (IS)'!G:G,'Copia - Input (IS)'!$AI:$AI,'Copia - CRES'!$A8)/'Copia - CRES'!$P$1</f>
        <v>0</v>
      </c>
      <c r="G8" s="287">
        <f>SUMIFS('Copia - Input (IS)'!H:H,'Copia - Input (IS)'!$AI:$AI,'Copia - CRES'!$A8)/'Copia - CRES'!$P$1</f>
        <v>0</v>
      </c>
      <c r="H8" s="286">
        <f>SUMIFS('Copia - Input (IS)'!I:I,'Copia - Input (IS)'!$AI:$AI,'Copia - CRES'!$A8)/'Copia - CRES'!$P$1</f>
        <v>0</v>
      </c>
      <c r="I8" s="287">
        <f>SUMIFS('Copia - Input (IS)'!J:J,'Copia - Input (IS)'!$AI:$AI,'Copia - CRES'!$A8)/'Copia - CRES'!$P$1</f>
        <v>0</v>
      </c>
      <c r="J8" s="286">
        <f>SUMIFS('Copia - Input (IS)'!K:K,'Copia - Input (IS)'!$AI:$AI,'Copia - CRES'!$A8)/'Copia - CRES'!$P$1</f>
        <v>0</v>
      </c>
      <c r="K8" s="287">
        <f>SUMIFS('Copia - Input (IS)'!L:L,'Copia - Input (IS)'!$AI:$AI,'Copia - CRES'!$A8)/'Copia - CRES'!$P$1</f>
        <v>0</v>
      </c>
      <c r="L8" s="286">
        <f>SUMIFS('Copia - Input (IS)'!M:M,'Copia - Input (IS)'!$AI:$AI,'Copia - CRES'!$A8)/'Copia - CRES'!$P$1</f>
        <v>0</v>
      </c>
      <c r="M8" s="287">
        <f>SUMIFS('Copia - Input (IS)'!N:N,'Copia - Input (IS)'!$AI:$AI,'Copia - CRES'!$A8)/'Copia - CRES'!$P$1</f>
        <v>0</v>
      </c>
      <c r="N8" s="271">
        <f t="shared" si="0"/>
        <v>0</v>
      </c>
    </row>
    <row r="9" spans="1:16">
      <c r="A9" s="296" t="s">
        <v>79</v>
      </c>
      <c r="B9" s="286">
        <f>SUMIFS('Copia - Input (IS)'!C:C,'Copia - Input (IS)'!$AI:$AI,'Copia - CRES'!$A9)/'Copia - CRES'!$P$1</f>
        <v>0</v>
      </c>
      <c r="C9" s="287">
        <f>SUMIFS('Copia - Input (IS)'!D:D,'Copia - Input (IS)'!$AI:$AI,'Copia - CRES'!$A9)/'Copia - CRES'!$P$1</f>
        <v>0</v>
      </c>
      <c r="D9" s="286">
        <f>SUMIFS('Copia - Input (IS)'!E:E,'Copia - Input (IS)'!$AI:$AI,'Copia - CRES'!$A9)/'Copia - CRES'!$P$1</f>
        <v>0.4</v>
      </c>
      <c r="E9" s="287">
        <f>SUMIFS('Copia - Input (IS)'!F:F,'Copia - Input (IS)'!$AI:$AI,'Copia - CRES'!$A9)/'Copia - CRES'!$P$1</f>
        <v>0.315</v>
      </c>
      <c r="F9" s="286">
        <f>SUMIFS('Copia - Input (IS)'!G:G,'Copia - Input (IS)'!$AI:$AI,'Copia - CRES'!$A9)/'Copia - CRES'!$P$1</f>
        <v>0.27</v>
      </c>
      <c r="G9" s="287">
        <f>SUMIFS('Copia - Input (IS)'!H:H,'Copia - Input (IS)'!$AI:$AI,'Copia - CRES'!$A9)/'Copia - CRES'!$P$1</f>
        <v>0.4229</v>
      </c>
      <c r="H9" s="286">
        <f>SUMIFS('Copia - Input (IS)'!I:I,'Copia - Input (IS)'!$AI:$AI,'Copia - CRES'!$A9)/'Copia - CRES'!$P$1</f>
        <v>0.42967</v>
      </c>
      <c r="I9" s="287">
        <f>SUMIFS('Copia - Input (IS)'!J:J,'Copia - Input (IS)'!$AI:$AI,'Copia - CRES'!$A9)/'Copia - CRES'!$P$1</f>
        <v>0.47</v>
      </c>
      <c r="J9" s="286">
        <f>SUMIFS('Copia - Input (IS)'!K:K,'Copia - Input (IS)'!$AI:$AI,'Copia - CRES'!$A9)/'Copia - CRES'!$P$1</f>
        <v>0.34419</v>
      </c>
      <c r="K9" s="287">
        <f>SUMIFS('Copia - Input (IS)'!L:L,'Copia - Input (IS)'!$AI:$AI,'Copia - CRES'!$A9)/'Copia - CRES'!$P$1</f>
        <v>0.32</v>
      </c>
      <c r="L9" s="286">
        <f>SUMIFS('Copia - Input (IS)'!M:M,'Copia - Input (IS)'!$AI:$AI,'Copia - CRES'!$A9)/'Copia - CRES'!$P$1</f>
        <v>0</v>
      </c>
      <c r="M9" s="287">
        <f>SUMIFS('Copia - Input (IS)'!N:N,'Copia - Input (IS)'!$AI:$AI,'Copia - CRES'!$A9)/'Copia - CRES'!$P$1</f>
        <v>0</v>
      </c>
      <c r="N9" s="271">
        <f t="shared" si="0"/>
        <v>2.9717600000000002</v>
      </c>
    </row>
    <row r="10" spans="1:16">
      <c r="A10" s="296" t="s">
        <v>36</v>
      </c>
      <c r="B10" s="286">
        <f>SUMIFS('Copia - Input (IS)'!C:C,'Copia - Input (IS)'!$AI:$AI,'Copia - CRES'!$A10)/'Copia - CRES'!$P$1</f>
        <v>0</v>
      </c>
      <c r="C10" s="287">
        <f>SUMIFS('Copia - Input (IS)'!D:D,'Copia - Input (IS)'!$AI:$AI,'Copia - CRES'!$A10)/'Copia - CRES'!$P$1</f>
        <v>0</v>
      </c>
      <c r="D10" s="286">
        <f>SUMIFS('Copia - Input (IS)'!E:E,'Copia - Input (IS)'!$AI:$AI,'Copia - CRES'!$A10)/'Copia - CRES'!$P$1</f>
        <v>0.124</v>
      </c>
      <c r="E10" s="287">
        <f>SUMIFS('Copia - Input (IS)'!F:F,'Copia - Input (IS)'!$AI:$AI,'Copia - CRES'!$A10)/'Copia - CRES'!$P$1</f>
        <v>9.2999999999999999E-2</v>
      </c>
      <c r="F10" s="286">
        <f>SUMIFS('Copia - Input (IS)'!G:G,'Copia - Input (IS)'!$AI:$AI,'Copia - CRES'!$A10)/'Copia - CRES'!$P$1</f>
        <v>3.1E-2</v>
      </c>
      <c r="G10" s="287">
        <f>SUMIFS('Copia - Input (IS)'!H:H,'Copia - Input (IS)'!$AI:$AI,'Copia - CRES'!$A10)/'Copia - CRES'!$P$1</f>
        <v>0.123</v>
      </c>
      <c r="H10" s="286">
        <f>SUMIFS('Copia - Input (IS)'!I:I,'Copia - Input (IS)'!$AI:$AI,'Copia - CRES'!$A10)/'Copia - CRES'!$P$1</f>
        <v>0.11982</v>
      </c>
      <c r="I10" s="287">
        <f>SUMIFS('Copia - Input (IS)'!J:J,'Copia - Input (IS)'!$AI:$AI,'Copia - CRES'!$A10)/'Copia - CRES'!$P$1</f>
        <v>0.16300000000000001</v>
      </c>
      <c r="J10" s="286">
        <f>SUMIFS('Copia - Input (IS)'!K:K,'Copia - Input (IS)'!$AI:$AI,'Copia - CRES'!$A10)/'Copia - CRES'!$P$1</f>
        <v>0.13700000000000001</v>
      </c>
      <c r="K10" s="287">
        <f>SUMIFS('Copia - Input (IS)'!L:L,'Copia - Input (IS)'!$AI:$AI,'Copia - CRES'!$A10)/'Copia - CRES'!$P$1</f>
        <v>0.13200000000000001</v>
      </c>
      <c r="L10" s="286">
        <f>SUMIFS('Copia - Input (IS)'!M:M,'Copia - Input (IS)'!$AI:$AI,'Copia - CRES'!$A10)/'Copia - CRES'!$P$1</f>
        <v>0.13200000000000001</v>
      </c>
      <c r="M10" s="287">
        <f>SUMIFS('Copia - Input (IS)'!N:N,'Copia - Input (IS)'!$AI:$AI,'Copia - CRES'!$A10)/'Copia - CRES'!$P$1</f>
        <v>0.13200000000000001</v>
      </c>
      <c r="N10" s="271">
        <f t="shared" si="0"/>
        <v>1.18682</v>
      </c>
    </row>
    <row r="11" spans="1:16" ht="15" thickBot="1">
      <c r="A11" s="3" t="s">
        <v>652</v>
      </c>
      <c r="B11" s="82">
        <f>SUMIFS('Copia - Input (IS)'!C:C,'Copia - Input (IS)'!$AI:$AI,'Copia - CRES'!$A11)/'Copia - CRES'!$P$1</f>
        <v>0</v>
      </c>
      <c r="C11" s="83">
        <f>SUMIFS('Copia - Input (IS)'!D:D,'Copia - Input (IS)'!$AI:$AI,'Copia - CRES'!$A11)/'Copia - CRES'!$P$1</f>
        <v>0</v>
      </c>
      <c r="D11" s="82">
        <f>SUMIFS('Copia - Input (IS)'!E:E,'Copia - Input (IS)'!$AI:$AI,'Copia - CRES'!$A11)/'Copia - CRES'!$P$1</f>
        <v>9.5000000000000001E-2</v>
      </c>
      <c r="E11" s="83">
        <f>SUMIFS('Copia - Input (IS)'!F:F,'Copia - Input (IS)'!$AI:$AI,'Copia - CRES'!$A11)/'Copia - CRES'!$P$1</f>
        <v>6.5000000000000002E-2</v>
      </c>
      <c r="F11" s="82">
        <f>SUMIFS('Copia - Input (IS)'!G:G,'Copia - Input (IS)'!$AI:$AI,'Copia - CRES'!$A11)/'Copia - CRES'!$P$1</f>
        <v>0.90273999999999999</v>
      </c>
      <c r="G11" s="83">
        <f>SUMIFS('Copia - Input (IS)'!H:H,'Copia - Input (IS)'!$AI:$AI,'Copia - CRES'!$A11)/'Copia - CRES'!$P$1</f>
        <v>2.1221000000000001</v>
      </c>
      <c r="H11" s="82">
        <f>SUMIFS('Copia - Input (IS)'!I:I,'Copia - Input (IS)'!$AI:$AI,'Copia - CRES'!$A11)/'Copia - CRES'!$P$1</f>
        <v>0.71499999999999997</v>
      </c>
      <c r="I11" s="83">
        <f>SUMIFS('Copia - Input (IS)'!J:J,'Copia - Input (IS)'!$AI:$AI,'Copia - CRES'!$A11)/'Copia - CRES'!$P$1</f>
        <v>0.115</v>
      </c>
      <c r="J11" s="82">
        <f>SUMIFS('Copia - Input (IS)'!K:K,'Copia - Input (IS)'!$AI:$AI,'Copia - CRES'!$A11)/'Copia - CRES'!$P$1</f>
        <v>6.8870000000000001E-2</v>
      </c>
      <c r="K11" s="83">
        <f>SUMIFS('Copia - Input (IS)'!L:L,'Copia - Input (IS)'!$AI:$AI,'Copia - CRES'!$A11)/'Copia - CRES'!$P$1</f>
        <v>0.16</v>
      </c>
      <c r="L11" s="82">
        <f>SUMIFS('Copia - Input (IS)'!M:M,'Copia - Input (IS)'!$AI:$AI,'Copia - CRES'!$A11)/'Copia - CRES'!$P$1</f>
        <v>0.11</v>
      </c>
      <c r="M11" s="83">
        <f>SUMIFS('Copia - Input (IS)'!N:N,'Copia - Input (IS)'!$AI:$AI,'Copia - CRES'!$A11)/'Copia - CRES'!$P$1</f>
        <v>0.41</v>
      </c>
      <c r="N11" s="272">
        <f t="shared" si="0"/>
        <v>4.7637100000000014</v>
      </c>
    </row>
    <row r="12" spans="1:16" ht="15.5" thickTop="1" thickBot="1">
      <c r="A12" s="84" t="s">
        <v>78</v>
      </c>
      <c r="B12" s="52">
        <f>SUM(B4:B11)</f>
        <v>0</v>
      </c>
      <c r="C12" s="53">
        <f t="shared" ref="C12:M12" si="2">SUM(C4:C11)</f>
        <v>0</v>
      </c>
      <c r="D12" s="52">
        <f t="shared" si="2"/>
        <v>6.0470000000000006</v>
      </c>
      <c r="E12" s="53">
        <f t="shared" si="2"/>
        <v>5.9370000000000029</v>
      </c>
      <c r="F12" s="52">
        <f t="shared" si="2"/>
        <v>5.2741899999999999</v>
      </c>
      <c r="G12" s="53">
        <f t="shared" si="2"/>
        <v>6.7460000000000004</v>
      </c>
      <c r="H12" s="52">
        <f t="shared" si="2"/>
        <v>6.2853199999999978</v>
      </c>
      <c r="I12" s="53">
        <f t="shared" si="2"/>
        <v>8.9160000000000004</v>
      </c>
      <c r="J12" s="52">
        <f t="shared" si="2"/>
        <v>7.4180600000000005</v>
      </c>
      <c r="K12" s="53">
        <f t="shared" si="2"/>
        <v>4.3349999999999991</v>
      </c>
      <c r="L12" s="52">
        <f t="shared" si="2"/>
        <v>5.3599999999999985</v>
      </c>
      <c r="M12" s="53">
        <f t="shared" si="2"/>
        <v>5.6599999999999984</v>
      </c>
      <c r="N12" s="85">
        <f t="shared" si="0"/>
        <v>61.978569999999998</v>
      </c>
    </row>
    <row r="13" spans="1:16" ht="15.5" thickTop="1" thickBot="1">
      <c r="A13" s="4" t="s">
        <v>1040</v>
      </c>
      <c r="B13" s="86"/>
      <c r="C13" s="87"/>
      <c r="D13" s="86"/>
      <c r="E13" s="87"/>
      <c r="F13" s="86"/>
      <c r="G13" s="87"/>
      <c r="H13" s="86"/>
      <c r="I13" s="87"/>
      <c r="J13" s="86"/>
      <c r="K13" s="87"/>
      <c r="L13" s="86"/>
      <c r="M13" s="87"/>
      <c r="N13" s="88">
        <f t="shared" si="0"/>
        <v>0</v>
      </c>
    </row>
    <row r="14" spans="1:16" ht="15.5" thickTop="1" thickBot="1">
      <c r="A14" s="99" t="s">
        <v>81</v>
      </c>
      <c r="B14" s="52">
        <f>SUM(B12:B13)</f>
        <v>0</v>
      </c>
      <c r="C14" s="53">
        <f t="shared" ref="C14:M14" si="3">SUM(C12:C13)</f>
        <v>0</v>
      </c>
      <c r="D14" s="52">
        <f t="shared" si="3"/>
        <v>6.0470000000000006</v>
      </c>
      <c r="E14" s="53">
        <f t="shared" si="3"/>
        <v>5.9370000000000029</v>
      </c>
      <c r="F14" s="52">
        <f t="shared" si="3"/>
        <v>5.2741899999999999</v>
      </c>
      <c r="G14" s="53">
        <f t="shared" si="3"/>
        <v>6.7460000000000004</v>
      </c>
      <c r="H14" s="52">
        <f t="shared" si="3"/>
        <v>6.2853199999999978</v>
      </c>
      <c r="I14" s="53">
        <f t="shared" si="3"/>
        <v>8.9160000000000004</v>
      </c>
      <c r="J14" s="52">
        <f t="shared" si="3"/>
        <v>7.4180600000000005</v>
      </c>
      <c r="K14" s="53">
        <f t="shared" si="3"/>
        <v>4.3349999999999991</v>
      </c>
      <c r="L14" s="52">
        <f t="shared" si="3"/>
        <v>5.3599999999999985</v>
      </c>
      <c r="M14" s="53">
        <f t="shared" si="3"/>
        <v>5.6599999999999984</v>
      </c>
      <c r="N14" s="85">
        <f t="shared" si="0"/>
        <v>61.978569999999998</v>
      </c>
      <c r="O14" s="122"/>
      <c r="P14" s="15">
        <f>M14*1000</f>
        <v>5659.9999999999982</v>
      </c>
    </row>
    <row r="15" spans="1:16" ht="15" thickTop="1">
      <c r="A15" s="91"/>
      <c r="B15" s="54"/>
      <c r="C15" s="55"/>
      <c r="D15" s="54"/>
      <c r="E15" s="55"/>
      <c r="F15" s="54"/>
      <c r="G15" s="55"/>
      <c r="H15" s="54"/>
      <c r="I15" s="55"/>
      <c r="J15" s="54"/>
      <c r="K15" s="55"/>
      <c r="L15" s="54"/>
      <c r="M15" s="55"/>
      <c r="N15" s="55"/>
    </row>
    <row r="16" spans="1:16" ht="15" thickBot="1">
      <c r="A16" s="55"/>
      <c r="B16" s="78" t="str">
        <f>B1</f>
        <v>Dec 2023</v>
      </c>
      <c r="C16" s="79" t="str">
        <f t="shared" ref="C16:M16" si="4">C1</f>
        <v>Jan 2024</v>
      </c>
      <c r="D16" s="78" t="str">
        <f t="shared" si="4"/>
        <v>Feb 2024</v>
      </c>
      <c r="E16" s="79" t="str">
        <f t="shared" si="4"/>
        <v>Mar 2024</v>
      </c>
      <c r="F16" s="78" t="str">
        <f t="shared" si="4"/>
        <v>Apr 2024</v>
      </c>
      <c r="G16" s="79" t="str">
        <f t="shared" si="4"/>
        <v>May 2024</v>
      </c>
      <c r="H16" s="78" t="str">
        <f t="shared" si="4"/>
        <v>Jun 2024</v>
      </c>
      <c r="I16" s="79" t="str">
        <f t="shared" si="4"/>
        <v>Jul 2024</v>
      </c>
      <c r="J16" s="78" t="str">
        <f t="shared" si="4"/>
        <v>Aug 2024</v>
      </c>
      <c r="K16" s="79" t="str">
        <f t="shared" si="4"/>
        <v>Sep 2024</v>
      </c>
      <c r="L16" s="78" t="str">
        <f t="shared" si="4"/>
        <v>Oct 2024</v>
      </c>
      <c r="M16" s="79" t="str">
        <f t="shared" si="4"/>
        <v>Nov 2024</v>
      </c>
      <c r="N16" s="80" t="s">
        <v>76</v>
      </c>
      <c r="P16" s="6">
        <f>-1000</f>
        <v>-1000</v>
      </c>
    </row>
    <row r="17" spans="1:16" ht="15" thickTop="1">
      <c r="A17" s="296" t="s">
        <v>43</v>
      </c>
      <c r="B17" s="286">
        <f>SUMIFS('Copia - Input (IS)'!C:C,'Copia - Input (IS)'!$AI:$AI,'Copia - CRES'!$A17)/'Copia - CRES'!$P$16</f>
        <v>0</v>
      </c>
      <c r="C17" s="287">
        <f>SUMIFS('Copia - Input (IS)'!D:D,'Copia - Input (IS)'!$AI:$AI,'Copia - CRES'!$A17)/'Copia - CRES'!$P$16</f>
        <v>0</v>
      </c>
      <c r="D17" s="286">
        <f>SUMIFS('Copia - Input (IS)'!E:E,'Copia - Input (IS)'!$AI:$AI,'Copia - CRES'!$A17)/'Copia - CRES'!$P$16</f>
        <v>-0.37785000000000002</v>
      </c>
      <c r="E17" s="287">
        <f>SUMIFS('Copia - Input (IS)'!F:F,'Copia - Input (IS)'!$AI:$AI,'Copia - CRES'!$A17)/'Copia - CRES'!$P$16</f>
        <v>-7.8499999999999993E-3</v>
      </c>
      <c r="F17" s="286">
        <f>SUMIFS('Copia - Input (IS)'!G:G,'Copia - Input (IS)'!$AI:$AI,'Copia - CRES'!$A17)/'Copia - CRES'!$P$16</f>
        <v>-0.16200000000000001</v>
      </c>
      <c r="G17" s="287">
        <f>SUMIFS('Copia - Input (IS)'!H:H,'Copia - Input (IS)'!$AI:$AI,'Copia - CRES'!$A17)/'Copia - CRES'!$P$16</f>
        <v>-3.6400000000000002E-2</v>
      </c>
      <c r="H17" s="286">
        <f>SUMIFS('Copia - Input (IS)'!I:I,'Copia - Input (IS)'!$AI:$AI,'Copia - CRES'!$A17)/'Copia - CRES'!$P$16</f>
        <v>-0.35780000000000001</v>
      </c>
      <c r="I17" s="287">
        <f>SUMIFS('Copia - Input (IS)'!J:J,'Copia - Input (IS)'!$AI:$AI,'Copia - CRES'!$A17)/'Copia - CRES'!$P$16</f>
        <v>-0.10255</v>
      </c>
      <c r="J17" s="286">
        <f>SUMIFS('Copia - Input (IS)'!K:K,'Copia - Input (IS)'!$AI:$AI,'Copia - CRES'!$A17)/'Copia - CRES'!$P$16</f>
        <v>-0.10163999999999999</v>
      </c>
      <c r="K17" s="287">
        <f>SUMIFS('Copia - Input (IS)'!L:L,'Copia - Input (IS)'!$AI:$AI,'Copia - CRES'!$A17)/'Copia - CRES'!$P$16</f>
        <v>-2.79345</v>
      </c>
      <c r="L17" s="286">
        <f>SUMIFS('Copia - Input (IS)'!M:M,'Copia - Input (IS)'!$AI:$AI,'Copia - CRES'!$A17)/'Copia - CRES'!$P$16</f>
        <v>-1.00509</v>
      </c>
      <c r="M17" s="287">
        <f>SUMIFS('Copia - Input (IS)'!N:N,'Copia - Input (IS)'!$AI:$AI,'Copia - CRES'!$A17)/'Copia - CRES'!$P$16</f>
        <v>-1.0552900000000001</v>
      </c>
      <c r="N17" s="81">
        <f>SUM(B17:M17)</f>
        <v>-5.9999200000000004</v>
      </c>
    </row>
    <row r="18" spans="1:16">
      <c r="A18" s="296" t="s">
        <v>51</v>
      </c>
      <c r="B18" s="286">
        <f>SUMIFS('Copia - Input (IS)'!C:C,'Copia - Input (IS)'!$AI:$AI,'Copia - CRES'!$A18)/'Copia - CRES'!$P$16</f>
        <v>0</v>
      </c>
      <c r="C18" s="287">
        <f>SUMIFS('Copia - Input (IS)'!D:D,'Copia - Input (IS)'!$AI:$AI,'Copia - CRES'!$A18)/'Copia - CRES'!$P$16</f>
        <v>0</v>
      </c>
      <c r="D18" s="286">
        <f>SUMIFS('Copia - Input (IS)'!E:E,'Copia - Input (IS)'!$AI:$AI,'Copia - CRES'!$A18)/'Copia - CRES'!$P$16</f>
        <v>-0.42329</v>
      </c>
      <c r="E18" s="287">
        <f>SUMIFS('Copia - Input (IS)'!F:F,'Copia - Input (IS)'!$AI:$AI,'Copia - CRES'!$A18)/'Copia - CRES'!$P$16</f>
        <v>-0.41558999999999996</v>
      </c>
      <c r="F18" s="286">
        <f>SUMIFS('Copia - Input (IS)'!G:G,'Copia - Input (IS)'!$AI:$AI,'Copia - CRES'!$A18)/'Copia - CRES'!$P$16</f>
        <v>-0.36919000000000002</v>
      </c>
      <c r="G18" s="287">
        <f>SUMIFS('Copia - Input (IS)'!H:H,'Copia - Input (IS)'!$AI:$AI,'Copia - CRES'!$A18)/'Copia - CRES'!$P$16</f>
        <v>-0.47222000000000003</v>
      </c>
      <c r="H18" s="286">
        <f>SUMIFS('Copia - Input (IS)'!I:I,'Copia - Input (IS)'!$AI:$AI,'Copia - CRES'!$A18)/'Copia - CRES'!$P$16</f>
        <v>-0.42663000000000001</v>
      </c>
      <c r="I18" s="287">
        <f>SUMIFS('Copia - Input (IS)'!J:J,'Copia - Input (IS)'!$AI:$AI,'Copia - CRES'!$A18)/'Copia - CRES'!$P$16</f>
        <v>-0.62412000000000001</v>
      </c>
      <c r="J18" s="286">
        <f>SUMIFS('Copia - Input (IS)'!K:K,'Copia - Input (IS)'!$AI:$AI,'Copia - CRES'!$A18)/'Copia - CRES'!$P$16</f>
        <v>-0.51925999999999994</v>
      </c>
      <c r="K18" s="287">
        <f>SUMIFS('Copia - Input (IS)'!L:L,'Copia - Input (IS)'!$AI:$AI,'Copia - CRES'!$A18)/'Copia - CRES'!$P$16</f>
        <v>-0.35528999999999999</v>
      </c>
      <c r="L18" s="286">
        <f>SUMIFS('Copia - Input (IS)'!M:M,'Copia - Input (IS)'!$AI:$AI,'Copia - CRES'!$A18)/'Copia - CRES'!$P$16</f>
        <v>-0.37169999999999997</v>
      </c>
      <c r="M18" s="287">
        <f>SUMIFS('Copia - Input (IS)'!N:N,'Copia - Input (IS)'!$AI:$AI,'Copia - CRES'!$A18)/'Copia - CRES'!$P$16</f>
        <v>-0.37169999999999997</v>
      </c>
      <c r="N18" s="271">
        <f t="shared" ref="N18:N32" si="5">SUM(B18:M18)</f>
        <v>-4.3489900000000006</v>
      </c>
    </row>
    <row r="19" spans="1:16">
      <c r="A19" s="296" t="s">
        <v>40</v>
      </c>
      <c r="B19" s="286">
        <f>SUMIFS('Copia - Input (IS)'!C:C,'Copia - Input (IS)'!$AI:$AI,'Copia - CRES'!$A19)/'Copia - CRES'!$P$16</f>
        <v>0</v>
      </c>
      <c r="C19" s="287">
        <f>SUMIFS('Copia - Input (IS)'!D:D,'Copia - Input (IS)'!$AI:$AI,'Copia - CRES'!$A19)/'Copia - CRES'!$P$16</f>
        <v>0</v>
      </c>
      <c r="D19" s="286">
        <f>SUMIFS('Copia - Input (IS)'!E:E,'Copia - Input (IS)'!$AI:$AI,'Copia - CRES'!$A19)/'Copia - CRES'!$P$16</f>
        <v>0</v>
      </c>
      <c r="E19" s="287">
        <f>SUMIFS('Copia - Input (IS)'!F:F,'Copia - Input (IS)'!$AI:$AI,'Copia - CRES'!$A19)/'Copia - CRES'!$P$16</f>
        <v>0</v>
      </c>
      <c r="F19" s="286">
        <f>SUMIFS('Copia - Input (IS)'!G:G,'Copia - Input (IS)'!$AI:$AI,'Copia - CRES'!$A19)/'Copia - CRES'!$P$16</f>
        <v>-0.47299999999999998</v>
      </c>
      <c r="G19" s="287">
        <f>SUMIFS('Copia - Input (IS)'!H:H,'Copia - Input (IS)'!$AI:$AI,'Copia - CRES'!$A19)/'Copia - CRES'!$P$16</f>
        <v>-0.47299999999999998</v>
      </c>
      <c r="H19" s="286">
        <f>SUMIFS('Copia - Input (IS)'!I:I,'Copia - Input (IS)'!$AI:$AI,'Copia - CRES'!$A19)/'Copia - CRES'!$P$16</f>
        <v>-0.51700000000000002</v>
      </c>
      <c r="I19" s="287">
        <f>SUMIFS('Copia - Input (IS)'!J:J,'Copia - Input (IS)'!$AI:$AI,'Copia - CRES'!$A19)/'Copia - CRES'!$P$16</f>
        <v>-0.51700000000000002</v>
      </c>
      <c r="J19" s="286">
        <f>SUMIFS('Copia - Input (IS)'!K:K,'Copia - Input (IS)'!$AI:$AI,'Copia - CRES'!$A19)/'Copia - CRES'!$P$16</f>
        <v>-0.52301999999999993</v>
      </c>
      <c r="K19" s="287">
        <f>SUMIFS('Copia - Input (IS)'!L:L,'Copia - Input (IS)'!$AI:$AI,'Copia - CRES'!$A19)/'Copia - CRES'!$P$16</f>
        <v>-0.52628999999999992</v>
      </c>
      <c r="L19" s="286">
        <f>SUMIFS('Copia - Input (IS)'!M:M,'Copia - Input (IS)'!$AI:$AI,'Copia - CRES'!$A19)/'Copia - CRES'!$P$16</f>
        <v>-0.50044</v>
      </c>
      <c r="M19" s="287">
        <f>SUMIFS('Copia - Input (IS)'!N:N,'Copia - Input (IS)'!$AI:$AI,'Copia - CRES'!$A19)/'Copia - CRES'!$P$16</f>
        <v>-0.45689999999999997</v>
      </c>
      <c r="N19" s="271">
        <f t="shared" si="5"/>
        <v>-3.98665</v>
      </c>
    </row>
    <row r="20" spans="1:16">
      <c r="A20" s="296" t="s">
        <v>64</v>
      </c>
      <c r="B20" s="286">
        <f>SUMIFS('Copia - Input (IS)'!C:C,'Copia - Input (IS)'!$AI:$AI,'Copia - CRES'!$A20)/'Copia - CRES'!$P$16</f>
        <v>0</v>
      </c>
      <c r="C20" s="287">
        <f>SUMIFS('Copia - Input (IS)'!D:D,'Copia - Input (IS)'!$AI:$AI,'Copia - CRES'!$A20)/'Copia - CRES'!$P$16</f>
        <v>0</v>
      </c>
      <c r="D20" s="286">
        <f>SUMIFS('Copia - Input (IS)'!E:E,'Copia - Input (IS)'!$AI:$AI,'Copia - CRES'!$A20)/'Copia - CRES'!$P$16</f>
        <v>0</v>
      </c>
      <c r="E20" s="287">
        <f>SUMIFS('Copia - Input (IS)'!F:F,'Copia - Input (IS)'!$AI:$AI,'Copia - CRES'!$A20)/'Copia - CRES'!$P$16</f>
        <v>0</v>
      </c>
      <c r="F20" s="286">
        <f>SUMIFS('Copia - Input (IS)'!G:G,'Copia - Input (IS)'!$AI:$AI,'Copia - CRES'!$A20)/'Copia - CRES'!$P$16</f>
        <v>0</v>
      </c>
      <c r="G20" s="287">
        <f>SUMIFS('Copia - Input (IS)'!H:H,'Copia - Input (IS)'!$AI:$AI,'Copia - CRES'!$A20)/'Copia - CRES'!$P$16</f>
        <v>0</v>
      </c>
      <c r="H20" s="286">
        <f>SUMIFS('Copia - Input (IS)'!I:I,'Copia - Input (IS)'!$AI:$AI,'Copia - CRES'!$A20)/'Copia - CRES'!$P$16</f>
        <v>0</v>
      </c>
      <c r="I20" s="287">
        <f>SUMIFS('Copia - Input (IS)'!J:J,'Copia - Input (IS)'!$AI:$AI,'Copia - CRES'!$A20)/'Copia - CRES'!$P$16</f>
        <v>0</v>
      </c>
      <c r="J20" s="286">
        <f>SUMIFS('Copia - Input (IS)'!K:K,'Copia - Input (IS)'!$AI:$AI,'Copia - CRES'!$A20)/'Copia - CRES'!$P$16</f>
        <v>0</v>
      </c>
      <c r="K20" s="287">
        <f>SUMIFS('Copia - Input (IS)'!L:L,'Copia - Input (IS)'!$AI:$AI,'Copia - CRES'!$A20)/'Copia - CRES'!$P$16</f>
        <v>0</v>
      </c>
      <c r="L20" s="286">
        <f>SUMIFS('Copia - Input (IS)'!M:M,'Copia - Input (IS)'!$AI:$AI,'Copia - CRES'!$A20)/'Copia - CRES'!$P$16</f>
        <v>-1.0276500000000002</v>
      </c>
      <c r="M20" s="287">
        <f>SUMIFS('Copia - Input (IS)'!N:N,'Copia - Input (IS)'!$AI:$AI,'Copia - CRES'!$A20)/'Copia - CRES'!$P$16</f>
        <v>0</v>
      </c>
      <c r="N20" s="271">
        <f t="shared" si="5"/>
        <v>-1.0276500000000002</v>
      </c>
      <c r="P20" s="16" t="s">
        <v>3424</v>
      </c>
    </row>
    <row r="21" spans="1:16">
      <c r="A21" s="296" t="s">
        <v>66</v>
      </c>
      <c r="B21" s="286">
        <f>SUMIFS('Copia - Input (IS)'!C:C,'Copia - Input (IS)'!$AI:$AI,'Copia - CRES'!$A21)/'Copia - CRES'!$P$16</f>
        <v>0</v>
      </c>
      <c r="C21" s="287">
        <f>SUMIFS('Copia - Input (IS)'!D:D,'Copia - Input (IS)'!$AI:$AI,'Copia - CRES'!$A21)/'Copia - CRES'!$P$16</f>
        <v>0</v>
      </c>
      <c r="D21" s="286">
        <f>SUMIFS('Copia - Input (IS)'!E:E,'Copia - Input (IS)'!$AI:$AI,'Copia - CRES'!$A21)/'Copia - CRES'!$P$16</f>
        <v>0</v>
      </c>
      <c r="E21" s="287">
        <f>SUMIFS('Copia - Input (IS)'!F:F,'Copia - Input (IS)'!$AI:$AI,'Copia - CRES'!$A21)/'Copia - CRES'!$P$16</f>
        <v>0</v>
      </c>
      <c r="F21" s="286">
        <f>SUMIFS('Copia - Input (IS)'!G:G,'Copia - Input (IS)'!$AI:$AI,'Copia - CRES'!$A21)/'Copia - CRES'!$P$16</f>
        <v>0</v>
      </c>
      <c r="G21" s="287">
        <f>SUMIFS('Copia - Input (IS)'!H:H,'Copia - Input (IS)'!$AI:$AI,'Copia - CRES'!$A21)/'Copia - CRES'!$P$16</f>
        <v>0</v>
      </c>
      <c r="H21" s="286">
        <f>SUMIFS('Copia - Input (IS)'!I:I,'Copia - Input (IS)'!$AI:$AI,'Copia - CRES'!$A21)/'Copia - CRES'!$P$16</f>
        <v>0</v>
      </c>
      <c r="I21" s="287">
        <f>SUMIFS('Copia - Input (IS)'!J:J,'Copia - Input (IS)'!$AI:$AI,'Copia - CRES'!$A21)/'Copia - CRES'!$P$16</f>
        <v>0</v>
      </c>
      <c r="J21" s="286">
        <f>SUMIFS('Copia - Input (IS)'!K:K,'Copia - Input (IS)'!$AI:$AI,'Copia - CRES'!$A21)/'Copia - CRES'!$P$16</f>
        <v>0</v>
      </c>
      <c r="K21" s="287">
        <f>SUMIFS('Copia - Input (IS)'!L:L,'Copia - Input (IS)'!$AI:$AI,'Copia - CRES'!$A21)/'Copia - CRES'!$P$16</f>
        <v>0</v>
      </c>
      <c r="L21" s="286">
        <f>SUMIFS('Copia - Input (IS)'!M:M,'Copia - Input (IS)'!$AI:$AI,'Copia - CRES'!$A21)/'Copia - CRES'!$P$16</f>
        <v>0</v>
      </c>
      <c r="M21" s="287">
        <f>SUMIFS('Copia - Input (IS)'!N:N,'Copia - Input (IS)'!$AI:$AI,'Copia - CRES'!$A21)/'Copia - CRES'!$P$16</f>
        <v>0</v>
      </c>
      <c r="N21" s="271">
        <f t="shared" si="5"/>
        <v>0</v>
      </c>
      <c r="P21" s="16" t="s">
        <v>3424</v>
      </c>
    </row>
    <row r="22" spans="1:16">
      <c r="A22" s="296" t="s">
        <v>42</v>
      </c>
      <c r="B22" s="286">
        <f>SUMIFS('Copia - Input (IS)'!C:C,'Copia - Input (IS)'!$AI:$AI,'Copia - CRES'!$A22)/'Copia - CRES'!$P$16</f>
        <v>0</v>
      </c>
      <c r="C22" s="287">
        <f>SUMIFS('Copia - Input (IS)'!D:D,'Copia - Input (IS)'!$AI:$AI,'Copia - CRES'!$A22)/'Copia - CRES'!$P$16</f>
        <v>0</v>
      </c>
      <c r="D22" s="286">
        <f>SUMIFS('Copia - Input (IS)'!E:E,'Copia - Input (IS)'!$AI:$AI,'Copia - CRES'!$A22)/'Copia - CRES'!$P$16</f>
        <v>0</v>
      </c>
      <c r="E22" s="287">
        <f>SUMIFS('Copia - Input (IS)'!F:F,'Copia - Input (IS)'!$AI:$AI,'Copia - CRES'!$A22)/'Copia - CRES'!$P$16</f>
        <v>0</v>
      </c>
      <c r="F22" s="286">
        <f>SUMIFS('Copia - Input (IS)'!G:G,'Copia - Input (IS)'!$AI:$AI,'Copia - CRES'!$A22)/'Copia - CRES'!$P$16</f>
        <v>-0.59399999999999997</v>
      </c>
      <c r="G22" s="287">
        <f>SUMIFS('Copia - Input (IS)'!H:H,'Copia - Input (IS)'!$AI:$AI,'Copia - CRES'!$A22)/'Copia - CRES'!$P$16</f>
        <v>-0.66500000000000004</v>
      </c>
      <c r="H22" s="286">
        <f>SUMIFS('Copia - Input (IS)'!I:I,'Copia - Input (IS)'!$AI:$AI,'Copia - CRES'!$A22)/'Copia - CRES'!$P$16</f>
        <v>-0.64100000000000001</v>
      </c>
      <c r="I22" s="287">
        <f>SUMIFS('Copia - Input (IS)'!J:J,'Copia - Input (IS)'!$AI:$AI,'Copia - CRES'!$A22)/'Copia - CRES'!$P$16</f>
        <v>-0.44500000000000001</v>
      </c>
      <c r="J22" s="286">
        <f>SUMIFS('Copia - Input (IS)'!K:K,'Copia - Input (IS)'!$AI:$AI,'Copia - CRES'!$A22)/'Copia - CRES'!$P$16</f>
        <v>-0.44533</v>
      </c>
      <c r="K22" s="287">
        <f>SUMIFS('Copia - Input (IS)'!L:L,'Copia - Input (IS)'!$AI:$AI,'Copia - CRES'!$A22)/'Copia - CRES'!$P$16</f>
        <v>-0.46531</v>
      </c>
      <c r="L22" s="286">
        <f>SUMIFS('Copia - Input (IS)'!M:M,'Copia - Input (IS)'!$AI:$AI,'Copia - CRES'!$A22)/'Copia - CRES'!$P$16</f>
        <v>-0.2</v>
      </c>
      <c r="M22" s="287">
        <f>SUMIFS('Copia - Input (IS)'!N:N,'Copia - Input (IS)'!$AI:$AI,'Copia - CRES'!$A22)/'Copia - CRES'!$P$16</f>
        <v>-0.2</v>
      </c>
      <c r="N22" s="271">
        <f t="shared" si="5"/>
        <v>-3.6556400000000004</v>
      </c>
    </row>
    <row r="23" spans="1:16">
      <c r="A23" s="296" t="s">
        <v>82</v>
      </c>
      <c r="B23" s="286">
        <f>SUMIFS('Copia - Input (IS)'!C:C,'Copia - Input (IS)'!$AI:$AI,'Copia - CRES'!$A23)/'Copia - CRES'!$P$16</f>
        <v>0</v>
      </c>
      <c r="C23" s="287">
        <f>SUMIFS('Copia - Input (IS)'!D:D,'Copia - Input (IS)'!$AI:$AI,'Copia - CRES'!$A23)/'Copia - CRES'!$P$16</f>
        <v>0</v>
      </c>
      <c r="D23" s="286">
        <f>SUMIFS('Copia - Input (IS)'!E:E,'Copia - Input (IS)'!$AI:$AI,'Copia - CRES'!$A23)/'Copia - CRES'!$P$16</f>
        <v>0</v>
      </c>
      <c r="E23" s="287">
        <f>SUMIFS('Copia - Input (IS)'!F:F,'Copia - Input (IS)'!$AI:$AI,'Copia - CRES'!$A23)/'Copia - CRES'!$P$16</f>
        <v>0</v>
      </c>
      <c r="F23" s="286">
        <f>SUMIFS('Copia - Input (IS)'!G:G,'Copia - Input (IS)'!$AI:$AI,'Copia - CRES'!$A23)/'Copia - CRES'!$P$16</f>
        <v>0</v>
      </c>
      <c r="G23" s="287">
        <f>SUMIFS('Copia - Input (IS)'!H:H,'Copia - Input (IS)'!$AI:$AI,'Copia - CRES'!$A23)/'Copia - CRES'!$P$16</f>
        <v>0</v>
      </c>
      <c r="H23" s="286">
        <f>SUMIFS('Copia - Input (IS)'!I:I,'Copia - Input (IS)'!$AI:$AI,'Copia - CRES'!$A23)/'Copia - CRES'!$P$16</f>
        <v>0</v>
      </c>
      <c r="I23" s="287">
        <f>SUMIFS('Copia - Input (IS)'!J:J,'Copia - Input (IS)'!$AI:$AI,'Copia - CRES'!$A23)/'Copia - CRES'!$P$16</f>
        <v>0</v>
      </c>
      <c r="J23" s="286">
        <f>SUMIFS('Copia - Input (IS)'!K:K,'Copia - Input (IS)'!$AI:$AI,'Copia - CRES'!$A23)/'Copia - CRES'!$P$16</f>
        <v>0</v>
      </c>
      <c r="K23" s="287">
        <f>SUMIFS('Copia - Input (IS)'!L:L,'Copia - Input (IS)'!$AI:$AI,'Copia - CRES'!$A23)/'Copia - CRES'!$P$16</f>
        <v>0</v>
      </c>
      <c r="L23" s="286">
        <f>SUMIFS('Copia - Input (IS)'!M:M,'Copia - Input (IS)'!$AI:$AI,'Copia - CRES'!$A23)/'Copia - CRES'!$P$16</f>
        <v>0</v>
      </c>
      <c r="M23" s="287">
        <f>SUMIFS('Copia - Input (IS)'!N:N,'Copia - Input (IS)'!$AI:$AI,'Copia - CRES'!$A23)/'Copia - CRES'!$P$16</f>
        <v>0</v>
      </c>
      <c r="N23" s="271">
        <f t="shared" si="5"/>
        <v>0</v>
      </c>
    </row>
    <row r="24" spans="1:16">
      <c r="A24" s="296" t="s">
        <v>52</v>
      </c>
      <c r="B24" s="286">
        <f>SUMIFS('Copia - Input (IS)'!C:C,'Copia - Input (IS)'!$AI:$AI,'Copia - CRES'!$A24)/'Copia - CRES'!$P$16</f>
        <v>0</v>
      </c>
      <c r="C24" s="287">
        <f>SUMIFS('Copia - Input (IS)'!D:D,'Copia - Input (IS)'!$AI:$AI,'Copia - CRES'!$A24)/'Copia - CRES'!$P$16</f>
        <v>0</v>
      </c>
      <c r="D24" s="286">
        <f>SUMIFS('Copia - Input (IS)'!E:E,'Copia - Input (IS)'!$AI:$AI,'Copia - CRES'!$A24)/'Copia - CRES'!$P$16</f>
        <v>0</v>
      </c>
      <c r="E24" s="287">
        <f>SUMIFS('Copia - Input (IS)'!F:F,'Copia - Input (IS)'!$AI:$AI,'Copia - CRES'!$A24)/'Copia - CRES'!$P$16</f>
        <v>0</v>
      </c>
      <c r="F24" s="286">
        <f>SUMIFS('Copia - Input (IS)'!G:G,'Copia - Input (IS)'!$AI:$AI,'Copia - CRES'!$A24)/'Copia - CRES'!$P$16</f>
        <v>0</v>
      </c>
      <c r="G24" s="287">
        <f>SUMIFS('Copia - Input (IS)'!H:H,'Copia - Input (IS)'!$AI:$AI,'Copia - CRES'!$A24)/'Copia - CRES'!$P$16</f>
        <v>0</v>
      </c>
      <c r="H24" s="286">
        <f>SUMIFS('Copia - Input (IS)'!I:I,'Copia - Input (IS)'!$AI:$AI,'Copia - CRES'!$A24)/'Copia - CRES'!$P$16</f>
        <v>0</v>
      </c>
      <c r="I24" s="287">
        <f>SUMIFS('Copia - Input (IS)'!J:J,'Copia - Input (IS)'!$AI:$AI,'Copia - CRES'!$A24)/'Copia - CRES'!$P$16</f>
        <v>0</v>
      </c>
      <c r="J24" s="286">
        <f>SUMIFS('Copia - Input (IS)'!K:K,'Copia - Input (IS)'!$AI:$AI,'Copia - CRES'!$A24)/'Copia - CRES'!$P$16</f>
        <v>0</v>
      </c>
      <c r="K24" s="287">
        <f>SUMIFS('Copia - Input (IS)'!L:L,'Copia - Input (IS)'!$AI:$AI,'Copia - CRES'!$A24)/'Copia - CRES'!$P$16</f>
        <v>0</v>
      </c>
      <c r="L24" s="286">
        <f>SUMIFS('Copia - Input (IS)'!M:M,'Copia - Input (IS)'!$AI:$AI,'Copia - CRES'!$A24)/'Copia - CRES'!$P$16</f>
        <v>0</v>
      </c>
      <c r="M24" s="287">
        <f>SUMIFS('Copia - Input (IS)'!N:N,'Copia - Input (IS)'!$AI:$AI,'Copia - CRES'!$A24)/'Copia - CRES'!$P$16</f>
        <v>0</v>
      </c>
      <c r="N24" s="271">
        <f t="shared" si="5"/>
        <v>0</v>
      </c>
    </row>
    <row r="25" spans="1:16">
      <c r="A25" s="296" t="s">
        <v>57</v>
      </c>
      <c r="B25" s="286">
        <f>SUMIFS('Copia - Input (IS)'!C:C,'Copia - Input (IS)'!$AI:$AI,'Copia - CRES'!$A25)/'Copia - CRES'!$P$16</f>
        <v>0</v>
      </c>
      <c r="C25" s="287">
        <f>SUMIFS('Copia - Input (IS)'!D:D,'Copia - Input (IS)'!$AI:$AI,'Copia - CRES'!$A25)/'Copia - CRES'!$P$16</f>
        <v>0</v>
      </c>
      <c r="D25" s="286">
        <f>SUMIFS('Copia - Input (IS)'!E:E,'Copia - Input (IS)'!$AI:$AI,'Copia - CRES'!$A25)/'Copia - CRES'!$P$16</f>
        <v>0</v>
      </c>
      <c r="E25" s="287">
        <f>SUMIFS('Copia - Input (IS)'!F:F,'Copia - Input (IS)'!$AI:$AI,'Copia - CRES'!$A25)/'Copia - CRES'!$P$16</f>
        <v>0</v>
      </c>
      <c r="F25" s="286">
        <f>SUMIFS('Copia - Input (IS)'!G:G,'Copia - Input (IS)'!$AI:$AI,'Copia - CRES'!$A25)/'Copia - CRES'!$P$16</f>
        <v>-0.13700000000000001</v>
      </c>
      <c r="G25" s="287">
        <f>SUMIFS('Copia - Input (IS)'!H:H,'Copia - Input (IS)'!$AI:$AI,'Copia - CRES'!$A25)/'Copia - CRES'!$P$16</f>
        <v>-0.28399999999999997</v>
      </c>
      <c r="H25" s="286">
        <f>SUMIFS('Copia - Input (IS)'!I:I,'Copia - Input (IS)'!$AI:$AI,'Copia - CRES'!$A25)/'Copia - CRES'!$P$16</f>
        <v>-0.25700000000000001</v>
      </c>
      <c r="I25" s="287">
        <f>SUMIFS('Copia - Input (IS)'!J:J,'Copia - Input (IS)'!$AI:$AI,'Copia - CRES'!$A25)/'Copia - CRES'!$P$16</f>
        <v>0</v>
      </c>
      <c r="J25" s="286">
        <f>SUMIFS('Copia - Input (IS)'!K:K,'Copia - Input (IS)'!$AI:$AI,'Copia - CRES'!$A25)/'Copia - CRES'!$P$16</f>
        <v>0</v>
      </c>
      <c r="K25" s="287">
        <f>SUMIFS('Copia - Input (IS)'!L:L,'Copia - Input (IS)'!$AI:$AI,'Copia - CRES'!$A25)/'Copia - CRES'!$P$16</f>
        <v>0</v>
      </c>
      <c r="L25" s="286">
        <f>SUMIFS('Copia - Input (IS)'!M:M,'Copia - Input (IS)'!$AI:$AI,'Copia - CRES'!$A25)/'Copia - CRES'!$P$16</f>
        <v>0</v>
      </c>
      <c r="M25" s="287">
        <f>SUMIFS('Copia - Input (IS)'!N:N,'Copia - Input (IS)'!$AI:$AI,'Copia - CRES'!$A25)/'Copia - CRES'!$P$16</f>
        <v>0</v>
      </c>
      <c r="N25" s="271">
        <f t="shared" si="5"/>
        <v>-0.67799999999999994</v>
      </c>
    </row>
    <row r="26" spans="1:16">
      <c r="A26" s="296" t="s">
        <v>55</v>
      </c>
      <c r="B26" s="286">
        <f>SUMIFS('Copia - Input (IS)'!C:C,'Copia - Input (IS)'!$AI:$AI,'Copia - CRES'!$A26)/'Copia - CRES'!$P$16</f>
        <v>0</v>
      </c>
      <c r="C26" s="287">
        <f>SUMIFS('Copia - Input (IS)'!D:D,'Copia - Input (IS)'!$AI:$AI,'Copia - CRES'!$A26)/'Copia - CRES'!$P$16</f>
        <v>0</v>
      </c>
      <c r="D26" s="286">
        <f>SUMIFS('Copia - Input (IS)'!E:E,'Copia - Input (IS)'!$AI:$AI,'Copia - CRES'!$A26)/'Copia - CRES'!$P$16</f>
        <v>0</v>
      </c>
      <c r="E26" s="287">
        <f>SUMIFS('Copia - Input (IS)'!F:F,'Copia - Input (IS)'!$AI:$AI,'Copia - CRES'!$A26)/'Copia - CRES'!$P$16</f>
        <v>-0.26844999999999997</v>
      </c>
      <c r="F26" s="286">
        <f>SUMIFS('Copia - Input (IS)'!G:G,'Copia - Input (IS)'!$AI:$AI,'Copia - CRES'!$A26)/'Copia - CRES'!$P$16</f>
        <v>-1.673</v>
      </c>
      <c r="G26" s="287">
        <f>SUMIFS('Copia - Input (IS)'!H:H,'Copia - Input (IS)'!$AI:$AI,'Copia - CRES'!$A26)/'Copia - CRES'!$P$16</f>
        <v>-0.55100000000000005</v>
      </c>
      <c r="H26" s="286">
        <f>SUMIFS('Copia - Input (IS)'!I:I,'Copia - Input (IS)'!$AI:$AI,'Copia - CRES'!$A26)/'Copia - CRES'!$P$16</f>
        <v>-1.377</v>
      </c>
      <c r="I26" s="287">
        <f>SUMIFS('Copia - Input (IS)'!J:J,'Copia - Input (IS)'!$AI:$AI,'Copia - CRES'!$A26)/'Copia - CRES'!$P$16</f>
        <v>0</v>
      </c>
      <c r="J26" s="286">
        <f>SUMIFS('Copia - Input (IS)'!K:K,'Copia - Input (IS)'!$AI:$AI,'Copia - CRES'!$A26)/'Copia - CRES'!$P$16</f>
        <v>0</v>
      </c>
      <c r="K26" s="287">
        <f>SUMIFS('Copia - Input (IS)'!L:L,'Copia - Input (IS)'!$AI:$AI,'Copia - CRES'!$A26)/'Copia - CRES'!$P$16</f>
        <v>-1.2</v>
      </c>
      <c r="L26" s="286">
        <f>SUMIFS('Copia - Input (IS)'!M:M,'Copia - Input (IS)'!$AI:$AI,'Copia - CRES'!$A26)/'Copia - CRES'!$P$16</f>
        <v>0</v>
      </c>
      <c r="M26" s="287">
        <f>SUMIFS('Copia - Input (IS)'!N:N,'Copia - Input (IS)'!$AI:$AI,'Copia - CRES'!$A26)/'Copia - CRES'!$P$16</f>
        <v>-1.7749999999999999</v>
      </c>
      <c r="N26" s="271">
        <f t="shared" si="5"/>
        <v>-6.8444500000000001</v>
      </c>
    </row>
    <row r="27" spans="1:16">
      <c r="A27" s="296" t="s">
        <v>54</v>
      </c>
      <c r="B27" s="286">
        <f>SUMIFS('Copia - Input (IS)'!C:C,'Copia - Input (IS)'!$AI:$AI,'Copia - CRES'!$A27)/'Copia - CRES'!$P$16</f>
        <v>0</v>
      </c>
      <c r="C27" s="287">
        <f>SUMIFS('Copia - Input (IS)'!D:D,'Copia - Input (IS)'!$AI:$AI,'Copia - CRES'!$A27)/'Copia - CRES'!$P$16</f>
        <v>0</v>
      </c>
      <c r="D27" s="286">
        <f>SUMIFS('Copia - Input (IS)'!E:E,'Copia - Input (IS)'!$AI:$AI,'Copia - CRES'!$A27)/'Copia - CRES'!$P$16</f>
        <v>0</v>
      </c>
      <c r="E27" s="287">
        <f>SUMIFS('Copia - Input (IS)'!F:F,'Copia - Input (IS)'!$AI:$AI,'Copia - CRES'!$A27)/'Copia - CRES'!$P$16</f>
        <v>0</v>
      </c>
      <c r="F27" s="286">
        <f>SUMIFS('Copia - Input (IS)'!G:G,'Copia - Input (IS)'!$AI:$AI,'Copia - CRES'!$A27)/'Copia - CRES'!$P$16</f>
        <v>0</v>
      </c>
      <c r="G27" s="287">
        <f>SUMIFS('Copia - Input (IS)'!H:H,'Copia - Input (IS)'!$AI:$AI,'Copia - CRES'!$A27)/'Copia - CRES'!$P$16</f>
        <v>-0.37</v>
      </c>
      <c r="H27" s="286">
        <f>SUMIFS('Copia - Input (IS)'!I:I,'Copia - Input (IS)'!$AI:$AI,'Copia - CRES'!$A27)/'Copia - CRES'!$P$16</f>
        <v>0</v>
      </c>
      <c r="I27" s="287">
        <f>SUMIFS('Copia - Input (IS)'!J:J,'Copia - Input (IS)'!$AI:$AI,'Copia - CRES'!$A27)/'Copia - CRES'!$P$16</f>
        <v>0</v>
      </c>
      <c r="J27" s="286">
        <f>SUMIFS('Copia - Input (IS)'!K:K,'Copia - Input (IS)'!$AI:$AI,'Copia - CRES'!$A27)/'Copia - CRES'!$P$16</f>
        <v>-0.20499999999999999</v>
      </c>
      <c r="K27" s="287">
        <f>SUMIFS('Copia - Input (IS)'!L:L,'Copia - Input (IS)'!$AI:$AI,'Copia - CRES'!$A27)/'Copia - CRES'!$P$16</f>
        <v>0</v>
      </c>
      <c r="L27" s="286">
        <f>SUMIFS('Copia - Input (IS)'!M:M,'Copia - Input (IS)'!$AI:$AI,'Copia - CRES'!$A27)/'Copia - CRES'!$P$16</f>
        <v>0</v>
      </c>
      <c r="M27" s="287">
        <f>SUMIFS('Copia - Input (IS)'!N:N,'Copia - Input (IS)'!$AI:$AI,'Copia - CRES'!$A27)/'Copia - CRES'!$P$16</f>
        <v>0</v>
      </c>
      <c r="N27" s="271">
        <f t="shared" si="5"/>
        <v>-0.57499999999999996</v>
      </c>
    </row>
    <row r="28" spans="1:16">
      <c r="A28" s="296" t="s">
        <v>59</v>
      </c>
      <c r="B28" s="286">
        <f>SUMIFS('Copia - Input (IS)'!C:C,'Copia - Input (IS)'!$AI:$AI,'Copia - CRES'!$A28)/'Copia - CRES'!$P$16</f>
        <v>0</v>
      </c>
      <c r="C28" s="287">
        <f>SUMIFS('Copia - Input (IS)'!D:D,'Copia - Input (IS)'!$AI:$AI,'Copia - CRES'!$A28)/'Copia - CRES'!$P$16</f>
        <v>0</v>
      </c>
      <c r="D28" s="286">
        <f>SUMIFS('Copia - Input (IS)'!E:E,'Copia - Input (IS)'!$AI:$AI,'Copia - CRES'!$A28)/'Copia - CRES'!$P$16</f>
        <v>-3.0347</v>
      </c>
      <c r="E28" s="287">
        <f>SUMIFS('Copia - Input (IS)'!F:F,'Copia - Input (IS)'!$AI:$AI,'Copia - CRES'!$A28)/'Copia - CRES'!$P$16</f>
        <v>-2.2422900000000001</v>
      </c>
      <c r="F28" s="286">
        <f>SUMIFS('Copia - Input (IS)'!G:G,'Copia - Input (IS)'!$AI:$AI,'Copia - CRES'!$A28)/'Copia - CRES'!$P$16</f>
        <v>-2.5365000000000002</v>
      </c>
      <c r="G28" s="287">
        <f>SUMIFS('Copia - Input (IS)'!H:H,'Copia - Input (IS)'!$AI:$AI,'Copia - CRES'!$A28)/'Copia - CRES'!$P$16</f>
        <v>-0.34899999999999998</v>
      </c>
      <c r="H28" s="286">
        <f>SUMIFS('Copia - Input (IS)'!I:I,'Copia - Input (IS)'!$AI:$AI,'Copia - CRES'!$A28)/'Copia - CRES'!$P$16</f>
        <v>-1.59721</v>
      </c>
      <c r="I28" s="287">
        <f>SUMIFS('Copia - Input (IS)'!J:J,'Copia - Input (IS)'!$AI:$AI,'Copia - CRES'!$A28)/'Copia - CRES'!$P$16</f>
        <v>-1.42015</v>
      </c>
      <c r="J28" s="286">
        <f>SUMIFS('Copia - Input (IS)'!K:K,'Copia - Input (IS)'!$AI:$AI,'Copia - CRES'!$A28)/'Copia - CRES'!$P$16</f>
        <v>-1.36612</v>
      </c>
      <c r="K28" s="287">
        <f>SUMIFS('Copia - Input (IS)'!L:L,'Copia - Input (IS)'!$AI:$AI,'Copia - CRES'!$A28)/'Copia - CRES'!$P$16</f>
        <v>-2.3414800000000002</v>
      </c>
      <c r="L28" s="286">
        <f>SUMIFS('Copia - Input (IS)'!M:M,'Copia - Input (IS)'!$AI:$AI,'Copia - CRES'!$A28)/'Copia - CRES'!$P$16</f>
        <v>-1.2230000000000001</v>
      </c>
      <c r="M28" s="287">
        <f>SUMIFS('Copia - Input (IS)'!N:N,'Copia - Input (IS)'!$AI:$AI,'Copia - CRES'!$A28)/'Copia - CRES'!$P$16</f>
        <v>0</v>
      </c>
      <c r="N28" s="271">
        <f t="shared" si="5"/>
        <v>-16.11045</v>
      </c>
    </row>
    <row r="29" spans="1:16">
      <c r="A29" s="296" t="s">
        <v>61</v>
      </c>
      <c r="B29" s="286">
        <f>SUMIFS('Copia - Input (IS)'!C:C,'Copia - Input (IS)'!$AI:$AI,'Copia - CRES'!$A29)/'Copia - CRES'!$P$16</f>
        <v>0</v>
      </c>
      <c r="C29" s="287">
        <f>SUMIFS('Copia - Input (IS)'!D:D,'Copia - Input (IS)'!$AI:$AI,'Copia - CRES'!$A29)/'Copia - CRES'!$P$16</f>
        <v>0</v>
      </c>
      <c r="D29" s="286">
        <f>SUMIFS('Copia - Input (IS)'!E:E,'Copia - Input (IS)'!$AI:$AI,'Copia - CRES'!$A29)/'Copia - CRES'!$P$16</f>
        <v>0</v>
      </c>
      <c r="E29" s="287">
        <f>SUMIFS('Copia - Input (IS)'!F:F,'Copia - Input (IS)'!$AI:$AI,'Copia - CRES'!$A29)/'Copia - CRES'!$P$16</f>
        <v>0</v>
      </c>
      <c r="F29" s="286">
        <f>SUMIFS('Copia - Input (IS)'!G:G,'Copia - Input (IS)'!$AI:$AI,'Copia - CRES'!$A29)/'Copia - CRES'!$P$16</f>
        <v>-1.2999999999999999E-2</v>
      </c>
      <c r="G29" s="287">
        <f>SUMIFS('Copia - Input (IS)'!H:H,'Copia - Input (IS)'!$AI:$AI,'Copia - CRES'!$A29)/'Copia - CRES'!$P$16</f>
        <v>-7.3999999999999996E-2</v>
      </c>
      <c r="H29" s="286">
        <f>SUMIFS('Copia - Input (IS)'!I:I,'Copia - Input (IS)'!$AI:$AI,'Copia - CRES'!$A29)/'Copia - CRES'!$P$16</f>
        <v>-0.309</v>
      </c>
      <c r="I29" s="287">
        <f>SUMIFS('Copia - Input (IS)'!J:J,'Copia - Input (IS)'!$AI:$AI,'Copia - CRES'!$A29)/'Copia - CRES'!$P$16</f>
        <v>0</v>
      </c>
      <c r="J29" s="286">
        <f>SUMIFS('Copia - Input (IS)'!K:K,'Copia - Input (IS)'!$AI:$AI,'Copia - CRES'!$A29)/'Copia - CRES'!$P$16</f>
        <v>0</v>
      </c>
      <c r="K29" s="287">
        <f>SUMIFS('Copia - Input (IS)'!L:L,'Copia - Input (IS)'!$AI:$AI,'Copia - CRES'!$A29)/'Copia - CRES'!$P$16</f>
        <v>0</v>
      </c>
      <c r="L29" s="286">
        <f>SUMIFS('Copia - Input (IS)'!M:M,'Copia - Input (IS)'!$AI:$AI,'Copia - CRES'!$A29)/'Copia - CRES'!$P$16</f>
        <v>-9.4E-2</v>
      </c>
      <c r="M29" s="287">
        <f>SUMIFS('Copia - Input (IS)'!N:N,'Copia - Input (IS)'!$AI:$AI,'Copia - CRES'!$A29)/'Copia - CRES'!$P$16</f>
        <v>-5.1999999999999998E-2</v>
      </c>
      <c r="N29" s="271">
        <f t="shared" si="5"/>
        <v>-0.54200000000000004</v>
      </c>
    </row>
    <row r="30" spans="1:16">
      <c r="A30" s="296" t="s">
        <v>83</v>
      </c>
      <c r="B30" s="286">
        <f>SUMIFS('Copia - Input (IS)'!C:C,'Copia - Input (IS)'!$AI:$AI,'Copia - CRES'!$A30)/'Copia - CRES'!$P$16</f>
        <v>0</v>
      </c>
      <c r="C30" s="287">
        <f>SUMIFS('Copia - Input (IS)'!D:D,'Copia - Input (IS)'!$AI:$AI,'Copia - CRES'!$A30)/'Copia - CRES'!$P$16</f>
        <v>0</v>
      </c>
      <c r="D30" s="286">
        <f>SUMIFS('Copia - Input (IS)'!E:E,'Copia - Input (IS)'!$AI:$AI,'Copia - CRES'!$A30)/'Copia - CRES'!$P$16</f>
        <v>0</v>
      </c>
      <c r="E30" s="287">
        <f>SUMIFS('Copia - Input (IS)'!F:F,'Copia - Input (IS)'!$AI:$AI,'Copia - CRES'!$A30)/'Copia - CRES'!$P$16</f>
        <v>0</v>
      </c>
      <c r="F30" s="286">
        <f>SUMIFS('Copia - Input (IS)'!G:G,'Copia - Input (IS)'!$AI:$AI,'Copia - CRES'!$A30)/'Copia - CRES'!$P$16</f>
        <v>0</v>
      </c>
      <c r="G30" s="287">
        <f>SUMIFS('Copia - Input (IS)'!H:H,'Copia - Input (IS)'!$AI:$AI,'Copia - CRES'!$A30)/'Copia - CRES'!$P$16</f>
        <v>0</v>
      </c>
      <c r="H30" s="286">
        <f>SUMIFS('Copia - Input (IS)'!I:I,'Copia - Input (IS)'!$AI:$AI,'Copia - CRES'!$A30)/'Copia - CRES'!$P$16</f>
        <v>0</v>
      </c>
      <c r="I30" s="287">
        <f>SUMIFS('Copia - Input (IS)'!J:J,'Copia - Input (IS)'!$AI:$AI,'Copia - CRES'!$A30)/'Copia - CRES'!$P$16</f>
        <v>0</v>
      </c>
      <c r="J30" s="286">
        <f>SUMIFS('Copia - Input (IS)'!K:K,'Copia - Input (IS)'!$AI:$AI,'Copia - CRES'!$A30)/'Copia - CRES'!$P$16</f>
        <v>0</v>
      </c>
      <c r="K30" s="287">
        <f>SUMIFS('Copia - Input (IS)'!L:L,'Copia - Input (IS)'!$AI:$AI,'Copia - CRES'!$A30)/'Copia - CRES'!$P$16</f>
        <v>0</v>
      </c>
      <c r="L30" s="286">
        <f>SUMIFS('Copia - Input (IS)'!M:M,'Copia - Input (IS)'!$AI:$AI,'Copia - CRES'!$A30)/'Copia - CRES'!$P$16</f>
        <v>0</v>
      </c>
      <c r="M30" s="287">
        <f>SUMIFS('Copia - Input (IS)'!N:N,'Copia - Input (IS)'!$AI:$AI,'Copia - CRES'!$A30)/'Copia - CRES'!$P$16</f>
        <v>0</v>
      </c>
      <c r="N30" s="271">
        <f t="shared" si="5"/>
        <v>0</v>
      </c>
    </row>
    <row r="31" spans="1:16" ht="15" thickBot="1">
      <c r="A31" s="3" t="s">
        <v>1041</v>
      </c>
      <c r="B31" s="82">
        <f>SUMIFS('Copia - Input (IS)'!C:C,'Copia - Input (IS)'!$AI:$AI,'Copia - CRES'!$A31)/'Copia - CRES'!$P$16</f>
        <v>0</v>
      </c>
      <c r="C31" s="83">
        <f>SUMIFS('Copia - Input (IS)'!D:D,'Copia - Input (IS)'!$AI:$AI,'Copia - CRES'!$A31)/'Copia - CRES'!$P$16</f>
        <v>0</v>
      </c>
      <c r="D31" s="82">
        <f>SUMIFS('Copia - Input (IS)'!E:E,'Copia - Input (IS)'!$AI:$AI,'Copia - CRES'!$A31)/'Copia - CRES'!$P$16</f>
        <v>0</v>
      </c>
      <c r="E31" s="83">
        <f>SUMIFS('Copia - Input (IS)'!F:F,'Copia - Input (IS)'!$AI:$AI,'Copia - CRES'!$A31)/'Copia - CRES'!$P$16</f>
        <v>0</v>
      </c>
      <c r="F31" s="82">
        <f>SUMIFS('Copia - Input (IS)'!G:G,'Copia - Input (IS)'!$AI:$AI,'Copia - CRES'!$A31)/'Copia - CRES'!$P$16</f>
        <v>0</v>
      </c>
      <c r="G31" s="83">
        <f>SUMIFS('Copia - Input (IS)'!H:H,'Copia - Input (IS)'!$AI:$AI,'Copia - CRES'!$A31)/'Copia - CRES'!$P$16</f>
        <v>0</v>
      </c>
      <c r="H31" s="82">
        <f>SUMIFS('Copia - Input (IS)'!I:I,'Copia - Input (IS)'!$AI:$AI,'Copia - CRES'!$A31)/'Copia - CRES'!$P$16</f>
        <v>0</v>
      </c>
      <c r="I31" s="83">
        <f>SUMIFS('Copia - Input (IS)'!J:J,'Copia - Input (IS)'!$AI:$AI,'Copia - CRES'!$A31)/'Copia - CRES'!$P$16</f>
        <v>0</v>
      </c>
      <c r="J31" s="82">
        <f>SUMIFS('Copia - Input (IS)'!K:K,'Copia - Input (IS)'!$AI:$AI,'Copia - CRES'!$A31)/'Copia - CRES'!$P$16</f>
        <v>0</v>
      </c>
      <c r="K31" s="83">
        <f>SUMIFS('Copia - Input (IS)'!L:L,'Copia - Input (IS)'!$AI:$AI,'Copia - CRES'!$A31)/'Copia - CRES'!$P$16</f>
        <v>0</v>
      </c>
      <c r="L31" s="82">
        <f>SUMIFS('Copia - Input (IS)'!M:M,'Copia - Input (IS)'!$AI:$AI,'Copia - CRES'!$A31)/'Copia - CRES'!$P$16</f>
        <v>0</v>
      </c>
      <c r="M31" s="83">
        <f>SUMIFS('Copia - Input (IS)'!N:N,'Copia - Input (IS)'!$AI:$AI,'Copia - CRES'!$A31)/'Copia - CRES'!$P$16</f>
        <v>0</v>
      </c>
      <c r="N31" s="272">
        <f t="shared" si="5"/>
        <v>0</v>
      </c>
    </row>
    <row r="32" spans="1:16" ht="15.5" thickTop="1" thickBot="1">
      <c r="A32" s="99" t="s">
        <v>85</v>
      </c>
      <c r="B32" s="52">
        <f>SUM(B17:B31)</f>
        <v>0</v>
      </c>
      <c r="C32" s="53">
        <f t="shared" ref="C32:M32" si="6">SUM(C17:C31)</f>
        <v>0</v>
      </c>
      <c r="D32" s="52">
        <f t="shared" si="6"/>
        <v>-3.8358400000000001</v>
      </c>
      <c r="E32" s="53">
        <f t="shared" si="6"/>
        <v>-2.93418</v>
      </c>
      <c r="F32" s="52">
        <f t="shared" si="6"/>
        <v>-5.9576899999999995</v>
      </c>
      <c r="G32" s="53">
        <f t="shared" si="6"/>
        <v>-3.2746199999999996</v>
      </c>
      <c r="H32" s="52">
        <f t="shared" si="6"/>
        <v>-5.4826400000000008</v>
      </c>
      <c r="I32" s="53">
        <f t="shared" si="6"/>
        <v>-3.1088200000000001</v>
      </c>
      <c r="J32" s="52">
        <f t="shared" si="6"/>
        <v>-3.1603699999999999</v>
      </c>
      <c r="K32" s="53">
        <f t="shared" si="6"/>
        <v>-7.6818200000000001</v>
      </c>
      <c r="L32" s="52">
        <f t="shared" si="6"/>
        <v>-4.4218800000000007</v>
      </c>
      <c r="M32" s="53">
        <f t="shared" si="6"/>
        <v>-3.9108900000000002</v>
      </c>
      <c r="N32" s="85">
        <f t="shared" si="5"/>
        <v>-43.768750000000004</v>
      </c>
      <c r="O32" s="122"/>
      <c r="P32" s="15">
        <f>M32*-1000</f>
        <v>3910.8900000000003</v>
      </c>
    </row>
    <row r="34" spans="1:16" ht="15" thickBot="1">
      <c r="A34" s="55"/>
      <c r="B34" s="78" t="str">
        <f>B16</f>
        <v>Dec 2023</v>
      </c>
      <c r="C34" s="79" t="str">
        <f t="shared" ref="C34:M34" si="7">C16</f>
        <v>Jan 2024</v>
      </c>
      <c r="D34" s="78" t="str">
        <f t="shared" si="7"/>
        <v>Feb 2024</v>
      </c>
      <c r="E34" s="79" t="str">
        <f t="shared" si="7"/>
        <v>Mar 2024</v>
      </c>
      <c r="F34" s="78" t="str">
        <f t="shared" si="7"/>
        <v>Apr 2024</v>
      </c>
      <c r="G34" s="79" t="str">
        <f t="shared" si="7"/>
        <v>May 2024</v>
      </c>
      <c r="H34" s="78" t="str">
        <f t="shared" si="7"/>
        <v>Jun 2024</v>
      </c>
      <c r="I34" s="79" t="str">
        <f t="shared" si="7"/>
        <v>Jul 2024</v>
      </c>
      <c r="J34" s="78" t="str">
        <f t="shared" si="7"/>
        <v>Aug 2024</v>
      </c>
      <c r="K34" s="79" t="str">
        <f t="shared" si="7"/>
        <v>Sep 2024</v>
      </c>
      <c r="L34" s="78" t="str">
        <f t="shared" si="7"/>
        <v>Oct 2024</v>
      </c>
      <c r="M34" s="79" t="str">
        <f t="shared" si="7"/>
        <v>Nov 2024</v>
      </c>
      <c r="N34" s="80" t="s">
        <v>76</v>
      </c>
    </row>
    <row r="35" spans="1:16" ht="15.5" thickTop="1" thickBot="1">
      <c r="A35" s="84" t="s">
        <v>86</v>
      </c>
      <c r="B35" s="52">
        <f>SUM(B32,B14)</f>
        <v>0</v>
      </c>
      <c r="C35" s="53">
        <f t="shared" ref="C35:N35" si="8">SUM(C32,C14)</f>
        <v>0</v>
      </c>
      <c r="D35" s="52">
        <f t="shared" si="8"/>
        <v>2.2111600000000005</v>
      </c>
      <c r="E35" s="53">
        <f t="shared" si="8"/>
        <v>3.0028200000000029</v>
      </c>
      <c r="F35" s="52">
        <f t="shared" si="8"/>
        <v>-0.68349999999999955</v>
      </c>
      <c r="G35" s="53">
        <f t="shared" si="8"/>
        <v>3.4713800000000008</v>
      </c>
      <c r="H35" s="52">
        <f t="shared" si="8"/>
        <v>0.80267999999999695</v>
      </c>
      <c r="I35" s="53">
        <f t="shared" si="8"/>
        <v>5.8071800000000007</v>
      </c>
      <c r="J35" s="52">
        <f t="shared" si="8"/>
        <v>4.2576900000000002</v>
      </c>
      <c r="K35" s="53">
        <f t="shared" si="8"/>
        <v>-3.346820000000001</v>
      </c>
      <c r="L35" s="52">
        <f t="shared" si="8"/>
        <v>0.93811999999999784</v>
      </c>
      <c r="M35" s="53">
        <f t="shared" si="8"/>
        <v>1.7491099999999982</v>
      </c>
      <c r="N35" s="85">
        <f t="shared" si="8"/>
        <v>18.209819999999993</v>
      </c>
      <c r="O35" s="122"/>
      <c r="P35" s="15">
        <f>M35*-1000</f>
        <v>-1749.1099999999981</v>
      </c>
    </row>
    <row r="36" spans="1:16" ht="15" thickTop="1">
      <c r="A36" s="55"/>
      <c r="B36" s="7" t="str">
        <f>IF((B35*$P$1)+B21+B20='Copia - Input (IS)'!C305,"","ERROR")</f>
        <v/>
      </c>
      <c r="C36" s="8" t="str">
        <f>IF((C35*$P$1)+C21+C20='Copia - Input (IS)'!D305,"","ERROR")</f>
        <v/>
      </c>
      <c r="D36" s="7" t="str">
        <f>IF((D35*$P$1)+D21+D20='Copia - Input (IS)'!E305,"","ERROR")</f>
        <v>ERROR</v>
      </c>
      <c r="E36" s="8" t="str">
        <f>IF((E35*$P$1)+E21+E20='Copia - Input (IS)'!F305,"","ERROR")</f>
        <v>ERROR</v>
      </c>
      <c r="F36" s="7" t="str">
        <f>IF((F35*$P$1)+F21+F20='Copia - Input (IS)'!G305,"","ERROR")</f>
        <v>ERROR</v>
      </c>
      <c r="G36" s="8" t="str">
        <f>IF((G35*$P$1)+G21+G20='Copia - Input (IS)'!H305,"","ERROR")</f>
        <v>ERROR</v>
      </c>
      <c r="H36" s="7" t="str">
        <f>IF((H35*$P$1)+H21+H20='Copia - Input (IS)'!I305,"","ERROR")</f>
        <v>ERROR</v>
      </c>
      <c r="I36" s="8" t="str">
        <f>IF((I35*$P$1)+I21+I20='Copia - Input (IS)'!J305,"","ERROR")</f>
        <v>ERROR</v>
      </c>
      <c r="J36" s="7" t="str">
        <f>IF((J35*$P$1)+J21+J20='Copia - Input (IS)'!K305,"","ERROR")</f>
        <v>ERROR</v>
      </c>
      <c r="K36" s="8" t="str">
        <f>IF((K35*$P$1)+K21+K20='Copia - Input (IS)'!L305,"","ERROR")</f>
        <v>ERROR</v>
      </c>
      <c r="L36" s="7" t="str">
        <f>IF((L35*$P$1)+L21+L20='Copia - Input (IS)'!M305,"","ERROR")</f>
        <v>ERROR</v>
      </c>
      <c r="M36" s="8" t="str">
        <f>IF((M35*$P$1)+M21+M20='Copia - Input (IS)'!N305,"","ERROR")</f>
        <v>ERROR</v>
      </c>
      <c r="N36" s="9"/>
    </row>
    <row r="37" spans="1:16" ht="15" thickBot="1">
      <c r="A37" s="55"/>
      <c r="B37" s="78" t="str">
        <f>B34</f>
        <v>Dec 2023</v>
      </c>
      <c r="C37" s="79" t="str">
        <f t="shared" ref="C37:M37" si="9">C34</f>
        <v>Jan 2024</v>
      </c>
      <c r="D37" s="78" t="str">
        <f t="shared" si="9"/>
        <v>Feb 2024</v>
      </c>
      <c r="E37" s="79" t="str">
        <f t="shared" si="9"/>
        <v>Mar 2024</v>
      </c>
      <c r="F37" s="78" t="str">
        <f t="shared" si="9"/>
        <v>Apr 2024</v>
      </c>
      <c r="G37" s="79" t="str">
        <f t="shared" si="9"/>
        <v>May 2024</v>
      </c>
      <c r="H37" s="78" t="str">
        <f t="shared" si="9"/>
        <v>Jun 2024</v>
      </c>
      <c r="I37" s="79" t="str">
        <f t="shared" si="9"/>
        <v>Jul 2024</v>
      </c>
      <c r="J37" s="78" t="str">
        <f t="shared" si="9"/>
        <v>Aug 2024</v>
      </c>
      <c r="K37" s="79" t="str">
        <f t="shared" si="9"/>
        <v>Sep 2024</v>
      </c>
      <c r="L37" s="78" t="str">
        <f t="shared" si="9"/>
        <v>Oct 2024</v>
      </c>
      <c r="M37" s="79" t="str">
        <f t="shared" si="9"/>
        <v>Nov 2024</v>
      </c>
      <c r="N37" s="80" t="s">
        <v>76</v>
      </c>
    </row>
    <row r="38" spans="1:16">
      <c r="A38" s="296" t="s">
        <v>71</v>
      </c>
      <c r="B38" s="286">
        <f>SUMIFS('Copia - Input (IS)'!C:C,'Copia - Input (IS)'!$AI:$AI,'Copia - CRES'!$A38)/'Copia - CRES'!$P$16</f>
        <v>0</v>
      </c>
      <c r="C38" s="287">
        <v>0</v>
      </c>
      <c r="D38" s="286">
        <v>0</v>
      </c>
      <c r="E38" s="287">
        <v>0</v>
      </c>
      <c r="F38" s="286">
        <v>0</v>
      </c>
      <c r="G38" s="287">
        <v>0</v>
      </c>
      <c r="H38" s="286">
        <v>0</v>
      </c>
      <c r="I38" s="287">
        <v>0</v>
      </c>
      <c r="J38" s="286">
        <v>0</v>
      </c>
      <c r="K38" s="287">
        <v>0</v>
      </c>
      <c r="L38" s="286">
        <v>0</v>
      </c>
      <c r="M38" s="287">
        <f>SUMIFS('Copia - Input (IS)'!N:N,'Copia - Input (IS)'!$AI:$AI,'Copia - CRES'!$A38)/'Copia - CRES'!$P$16</f>
        <v>0</v>
      </c>
      <c r="N38" s="93">
        <f t="shared" ref="N38:N44" si="10">SUM(B38:M38)</f>
        <v>0</v>
      </c>
    </row>
    <row r="39" spans="1:16">
      <c r="A39" s="4" t="s">
        <v>87</v>
      </c>
      <c r="B39" s="286">
        <f>SUMIFS('Copia - Input (IS)'!C:C,'Copia - Input (IS)'!$AI:$AI,'Copia - CRES'!$A39)/'Copia - CRES'!$P$16</f>
        <v>0</v>
      </c>
      <c r="C39" s="287">
        <v>0</v>
      </c>
      <c r="D39" s="286">
        <v>0</v>
      </c>
      <c r="E39" s="287">
        <v>0</v>
      </c>
      <c r="F39" s="286">
        <v>0</v>
      </c>
      <c r="G39" s="287">
        <v>0</v>
      </c>
      <c r="H39" s="286">
        <v>0</v>
      </c>
      <c r="I39" s="287">
        <v>0</v>
      </c>
      <c r="J39" s="286">
        <v>0</v>
      </c>
      <c r="K39" s="287">
        <v>0</v>
      </c>
      <c r="L39" s="286">
        <v>0</v>
      </c>
      <c r="M39" s="287">
        <f>SUMIFS('Copia - Input (IS)'!N:N,'Copia - Input (IS)'!$AI:$AI,'Copia - CRES'!$A39)/'Copia - CRES'!$P$16</f>
        <v>0</v>
      </c>
      <c r="N39" s="273">
        <f t="shared" si="10"/>
        <v>0</v>
      </c>
    </row>
    <row r="40" spans="1:16">
      <c r="A40" s="304" t="s">
        <v>70</v>
      </c>
      <c r="B40" s="305">
        <f>SUMIFS('Copia - Input (IS)'!C:C,'Copia - Input (IS)'!$AI:$AI,'Copia - CRES'!$A40)/'Copia - CRES'!$P$1</f>
        <v>0</v>
      </c>
      <c r="C40" s="305">
        <v>-1.4999999999999999E-2</v>
      </c>
      <c r="D40" s="305">
        <v>-0.03</v>
      </c>
      <c r="E40" s="305">
        <v>-1.4999999999999999E-2</v>
      </c>
      <c r="F40" s="305">
        <v>0</v>
      </c>
      <c r="G40" s="305">
        <v>0</v>
      </c>
      <c r="H40" s="305">
        <v>0</v>
      </c>
      <c r="I40" s="305">
        <v>-0.6</v>
      </c>
      <c r="J40" s="305">
        <v>0</v>
      </c>
      <c r="K40" s="305">
        <v>0</v>
      </c>
      <c r="L40" s="305">
        <v>-1.647</v>
      </c>
      <c r="M40" s="305">
        <v>0</v>
      </c>
      <c r="N40" s="273">
        <f t="shared" si="10"/>
        <v>-2.3069999999999999</v>
      </c>
      <c r="P40" s="16" t="s">
        <v>3425</v>
      </c>
    </row>
    <row r="41" spans="1:16">
      <c r="A41" s="4" t="s">
        <v>69</v>
      </c>
      <c r="B41" s="286">
        <f>SUMIFS('Copia - Input (IS)'!C:C,'Copia - Input (IS)'!$AI:$AI,'Copia - CRES'!$A41)/'Copia - CRES'!$P$16</f>
        <v>0</v>
      </c>
      <c r="C41" s="287">
        <v>0</v>
      </c>
      <c r="D41" s="286">
        <v>0</v>
      </c>
      <c r="E41" s="287">
        <v>0</v>
      </c>
      <c r="F41" s="286">
        <v>0</v>
      </c>
      <c r="G41" s="287">
        <v>0</v>
      </c>
      <c r="H41" s="286">
        <v>0</v>
      </c>
      <c r="I41" s="287">
        <v>-0.18990000000000001</v>
      </c>
      <c r="J41" s="286">
        <v>0</v>
      </c>
      <c r="K41" s="287">
        <v>0</v>
      </c>
      <c r="L41" s="286">
        <v>0</v>
      </c>
      <c r="M41" s="287">
        <f>SUMIFS('Copia - Input (IS)'!N:N,'Copia - Input (IS)'!$AI:$AI,'Copia - CRES'!$A41)/'Copia - CRES'!$P$16</f>
        <v>0</v>
      </c>
      <c r="N41" s="273">
        <f t="shared" si="10"/>
        <v>-0.18990000000000001</v>
      </c>
    </row>
    <row r="42" spans="1:16">
      <c r="A42" s="304" t="s">
        <v>68</v>
      </c>
      <c r="B42" s="305">
        <f>SUMIFS('Copia - Input (IS)'!C:C,'Copia - Input (IS)'!$AI:$AI,'Copia - CRES'!$A42)/'Copia - CRES'!$P$1</f>
        <v>0</v>
      </c>
      <c r="C42" s="305">
        <v>-0.52639000000000002</v>
      </c>
      <c r="D42" s="305">
        <v>-3.6890000000000001</v>
      </c>
      <c r="E42" s="305">
        <v>-3.4762499999999998</v>
      </c>
      <c r="F42" s="305">
        <v>-3.9472199999999997</v>
      </c>
      <c r="G42" s="305">
        <v>-4.1347100000000001</v>
      </c>
      <c r="H42" s="305">
        <v>-4.4223100000000004</v>
      </c>
      <c r="I42" s="305">
        <v>-4.3451599999999999</v>
      </c>
      <c r="J42" s="305">
        <v>-4.5726899999999997</v>
      </c>
      <c r="K42" s="305">
        <v>-4.7</v>
      </c>
      <c r="L42" s="305">
        <v>-4.6500000000000004</v>
      </c>
      <c r="M42" s="305">
        <v>0</v>
      </c>
      <c r="N42" s="273">
        <f t="shared" si="10"/>
        <v>-38.463729999999998</v>
      </c>
      <c r="P42" s="16" t="s">
        <v>3426</v>
      </c>
    </row>
    <row r="43" spans="1:16" ht="15" thickBot="1">
      <c r="A43" s="4" t="s">
        <v>1042</v>
      </c>
      <c r="B43" s="286">
        <f>SUMIFS('Copia - Input (IS)'!C:C,'Copia - Input (IS)'!$AI:$AI,'Copia - CRES'!$A43)/'Copia - CRES'!$P$16</f>
        <v>0</v>
      </c>
      <c r="C43" s="287">
        <v>0</v>
      </c>
      <c r="D43" s="286">
        <v>0</v>
      </c>
      <c r="E43" s="287">
        <v>0</v>
      </c>
      <c r="F43" s="286">
        <v>0</v>
      </c>
      <c r="G43" s="287">
        <v>0</v>
      </c>
      <c r="H43" s="286">
        <v>0</v>
      </c>
      <c r="I43" s="287">
        <v>0</v>
      </c>
      <c r="J43" s="286">
        <v>0</v>
      </c>
      <c r="K43" s="287">
        <v>0</v>
      </c>
      <c r="L43" s="286">
        <v>0</v>
      </c>
      <c r="M43" s="287">
        <f>SUMIFS('Copia - Input (IS)'!N:N,'Copia - Input (IS)'!$AI:$AI,'Copia - CRES'!$A43)/'Copia - CRES'!$P$16</f>
        <v>0</v>
      </c>
      <c r="N43" s="273">
        <f t="shared" si="10"/>
        <v>0</v>
      </c>
    </row>
    <row r="44" spans="1:16" ht="15.5" thickTop="1" thickBot="1">
      <c r="A44" s="84" t="s">
        <v>89</v>
      </c>
      <c r="B44" s="52">
        <f>SUM(B38:B43)</f>
        <v>0</v>
      </c>
      <c r="C44" s="53">
        <f t="shared" ref="C44:M44" si="11">SUM(C38:C43)</f>
        <v>-0.54139000000000004</v>
      </c>
      <c r="D44" s="52">
        <f t="shared" si="11"/>
        <v>-3.7189999999999999</v>
      </c>
      <c r="E44" s="53">
        <f t="shared" si="11"/>
        <v>-3.49125</v>
      </c>
      <c r="F44" s="52">
        <f t="shared" si="11"/>
        <v>-3.9472199999999997</v>
      </c>
      <c r="G44" s="53">
        <f t="shared" si="11"/>
        <v>-4.1347100000000001</v>
      </c>
      <c r="H44" s="52">
        <f t="shared" si="11"/>
        <v>-4.4223100000000004</v>
      </c>
      <c r="I44" s="53">
        <f t="shared" si="11"/>
        <v>-5.1350600000000002</v>
      </c>
      <c r="J44" s="52">
        <f t="shared" si="11"/>
        <v>-4.5726899999999997</v>
      </c>
      <c r="K44" s="53">
        <f t="shared" si="11"/>
        <v>-4.7</v>
      </c>
      <c r="L44" s="52">
        <f t="shared" si="11"/>
        <v>-6.2970000000000006</v>
      </c>
      <c r="M44" s="53">
        <f t="shared" si="11"/>
        <v>0</v>
      </c>
      <c r="N44" s="94">
        <f t="shared" si="10"/>
        <v>-40.960630000000009</v>
      </c>
    </row>
    <row r="45" spans="1:16" ht="15.5" thickTop="1" thickBot="1">
      <c r="A45" s="5" t="s">
        <v>90</v>
      </c>
      <c r="B45" s="286">
        <f>SUMIFS('Copia - Input (IS)'!C:C,'Copia - Input (IS)'!$AI:$AI,'Copia - CRES'!$A45)/'Copia - CRES'!$P$1</f>
        <v>0</v>
      </c>
      <c r="C45" s="287">
        <f>SUMIFS('Copia - Input (IS)'!D:D,'Copia - Input (IS)'!$AI:$AI,'Copia - CRES'!$A45)/'Copia - CRES'!$P$1</f>
        <v>0</v>
      </c>
      <c r="D45" s="286">
        <f>SUMIFS('Copia - Input (IS)'!E:E,'Copia - Input (IS)'!$AI:$AI,'Copia - CRES'!$A45)/'Copia - CRES'!$P$1</f>
        <v>0</v>
      </c>
      <c r="E45" s="287">
        <f>SUMIFS('Copia - Input (IS)'!F:F,'Copia - Input (IS)'!$AI:$AI,'Copia - CRES'!$A45)/'Copia - CRES'!$P$1</f>
        <v>0</v>
      </c>
      <c r="F45" s="286">
        <f>SUMIFS('Copia - Input (IS)'!G:G,'Copia - Input (IS)'!$AI:$AI,'Copia - CRES'!$A45)/'Copia - CRES'!$P$1</f>
        <v>0</v>
      </c>
      <c r="G45" s="287">
        <f>SUMIFS('Copia - Input (IS)'!H:H,'Copia - Input (IS)'!$AI:$AI,'Copia - CRES'!$A45)/'Copia - CRES'!$P$1</f>
        <v>0</v>
      </c>
      <c r="H45" s="286">
        <f>SUMIFS('Copia - Input (IS)'!I:I,'Copia - Input (IS)'!$AI:$AI,'Copia - CRES'!$A45)/'Copia - CRES'!$P$1</f>
        <v>0</v>
      </c>
      <c r="I45" s="287">
        <f>SUMIFS('Copia - Input (IS)'!J:J,'Copia - Input (IS)'!$AI:$AI,'Copia - CRES'!$A45)/'Copia - CRES'!$P$1</f>
        <v>0</v>
      </c>
      <c r="J45" s="286">
        <f>SUMIFS('Copia - Input (IS)'!K:K,'Copia - Input (IS)'!$AI:$AI,'Copia - CRES'!$A45)/'Copia - CRES'!$P$1</f>
        <v>0</v>
      </c>
      <c r="K45" s="287">
        <f>SUMIFS('Copia - Input (IS)'!L:L,'Copia - Input (IS)'!$AI:$AI,'Copia - CRES'!$A45)/'Copia - CRES'!$P$1</f>
        <v>0</v>
      </c>
      <c r="L45" s="286">
        <f>SUMIFS('Copia - Input (IS)'!M:M,'Copia - Input (IS)'!$AI:$AI,'Copia - CRES'!$A45)/'Copia - CRES'!$P$1</f>
        <v>0</v>
      </c>
      <c r="M45" s="287">
        <f>SUMIFS('Copia - Input (IS)'!N:N,'Copia - Input (IS)'!$AI:$AI,'Copia - CRES'!$A45)/'Copia - CRES'!$P$16</f>
        <v>0</v>
      </c>
      <c r="N45" s="274">
        <f t="shared" ref="N45" si="12">SUM(B45:M45)</f>
        <v>0</v>
      </c>
    </row>
    <row r="46" spans="1:16" ht="15" thickBot="1">
      <c r="A46" s="4"/>
      <c r="B46" s="78" t="str">
        <f>B37</f>
        <v>Dec 2023</v>
      </c>
      <c r="C46" s="79" t="str">
        <f t="shared" ref="C46:M46" si="13">C37</f>
        <v>Jan 2024</v>
      </c>
      <c r="D46" s="78" t="str">
        <f t="shared" si="13"/>
        <v>Feb 2024</v>
      </c>
      <c r="E46" s="79" t="str">
        <f t="shared" si="13"/>
        <v>Mar 2024</v>
      </c>
      <c r="F46" s="78" t="str">
        <f t="shared" si="13"/>
        <v>Apr 2024</v>
      </c>
      <c r="G46" s="79" t="str">
        <f t="shared" si="13"/>
        <v>May 2024</v>
      </c>
      <c r="H46" s="78" t="str">
        <f t="shared" si="13"/>
        <v>Jun 2024</v>
      </c>
      <c r="I46" s="79" t="str">
        <f t="shared" si="13"/>
        <v>Jul 2024</v>
      </c>
      <c r="J46" s="78" t="str">
        <f t="shared" si="13"/>
        <v>Aug 2024</v>
      </c>
      <c r="K46" s="79" t="str">
        <f t="shared" si="13"/>
        <v>Sep 2024</v>
      </c>
      <c r="L46" s="78" t="str">
        <f t="shared" si="13"/>
        <v>Oct 2024</v>
      </c>
      <c r="M46" s="79" t="str">
        <f t="shared" si="13"/>
        <v>Nov 2024</v>
      </c>
      <c r="N46" s="80" t="s">
        <v>76</v>
      </c>
    </row>
    <row r="47" spans="1:16" ht="15.5" thickTop="1" thickBot="1">
      <c r="A47" s="84" t="s">
        <v>91</v>
      </c>
      <c r="B47" s="95">
        <f t="shared" ref="B47:G47" si="14">SUM(B44,B35)</f>
        <v>0</v>
      </c>
      <c r="C47" s="96">
        <f t="shared" si="14"/>
        <v>-0.54139000000000004</v>
      </c>
      <c r="D47" s="95">
        <f t="shared" si="14"/>
        <v>-1.5078399999999994</v>
      </c>
      <c r="E47" s="96">
        <f t="shared" si="14"/>
        <v>-0.48842999999999703</v>
      </c>
      <c r="F47" s="95">
        <f t="shared" si="14"/>
        <v>-4.6307199999999993</v>
      </c>
      <c r="G47" s="96">
        <f t="shared" si="14"/>
        <v>-0.66332999999999931</v>
      </c>
      <c r="H47" s="95">
        <f>SUM(H44,H35)</f>
        <v>-3.6196300000000035</v>
      </c>
      <c r="I47" s="96">
        <f t="shared" ref="I47:M47" si="15">SUM(I44,I35)</f>
        <v>0.67212000000000049</v>
      </c>
      <c r="J47" s="95">
        <f t="shared" si="15"/>
        <v>-0.3149999999999995</v>
      </c>
      <c r="K47" s="96">
        <f t="shared" si="15"/>
        <v>-8.0468200000000003</v>
      </c>
      <c r="L47" s="95">
        <f t="shared" si="15"/>
        <v>-5.3588800000000028</v>
      </c>
      <c r="M47" s="96">
        <f t="shared" si="15"/>
        <v>1.7491099999999982</v>
      </c>
      <c r="N47" s="96">
        <f t="shared" ref="N47" si="16">SUM(B47:M47)</f>
        <v>-22.750810000000001</v>
      </c>
    </row>
    <row r="49" spans="1:13">
      <c r="A49" s="55"/>
      <c r="B49" s="78" t="str">
        <f>B1</f>
        <v>Dec 2023</v>
      </c>
      <c r="C49" s="79" t="str">
        <f t="shared" ref="C49:M49" si="17">C1</f>
        <v>Jan 2024</v>
      </c>
      <c r="D49" s="78" t="str">
        <f t="shared" si="17"/>
        <v>Feb 2024</v>
      </c>
      <c r="E49" s="79" t="str">
        <f t="shared" si="17"/>
        <v>Mar 2024</v>
      </c>
      <c r="F49" s="78" t="str">
        <f t="shared" si="17"/>
        <v>Apr 2024</v>
      </c>
      <c r="G49" s="79" t="str">
        <f t="shared" si="17"/>
        <v>May 2024</v>
      </c>
      <c r="H49" s="78" t="str">
        <f t="shared" si="17"/>
        <v>Jun 2024</v>
      </c>
      <c r="I49" s="79" t="str">
        <f t="shared" si="17"/>
        <v>Jul 2024</v>
      </c>
      <c r="J49" s="78" t="str">
        <f t="shared" si="17"/>
        <v>Aug 2024</v>
      </c>
      <c r="K49" s="79" t="str">
        <f t="shared" si="17"/>
        <v>Sep 2024</v>
      </c>
      <c r="L49" s="78" t="str">
        <f t="shared" si="17"/>
        <v>Oct 2024</v>
      </c>
      <c r="M49" s="79" t="str">
        <f t="shared" si="17"/>
        <v>Nov 2024</v>
      </c>
    </row>
    <row r="50" spans="1:13">
      <c r="A50" s="298" t="s">
        <v>92</v>
      </c>
      <c r="B50" s="299"/>
      <c r="C50" s="299"/>
      <c r="D50" s="299"/>
      <c r="E50" s="299"/>
      <c r="F50" s="299"/>
      <c r="G50" s="299"/>
      <c r="H50" s="299"/>
      <c r="I50" s="299"/>
      <c r="J50" s="299"/>
      <c r="K50" s="299"/>
      <c r="L50" s="299"/>
      <c r="M50" s="299"/>
    </row>
    <row r="51" spans="1:13">
      <c r="A51" s="298" t="s">
        <v>93</v>
      </c>
      <c r="B51" s="300"/>
      <c r="C51" s="300"/>
      <c r="D51" s="300"/>
      <c r="E51" s="300"/>
      <c r="F51" s="300"/>
      <c r="G51" s="300"/>
      <c r="H51" s="300"/>
      <c r="I51" s="300"/>
      <c r="J51" s="300"/>
      <c r="K51" s="300"/>
      <c r="L51" s="300"/>
      <c r="M51" s="300"/>
    </row>
    <row r="52" spans="1:13">
      <c r="A52" s="298" t="s">
        <v>94</v>
      </c>
      <c r="B52" s="300"/>
      <c r="C52" s="300"/>
      <c r="D52" s="300"/>
      <c r="E52" s="300"/>
      <c r="F52" s="300"/>
      <c r="G52" s="300"/>
      <c r="H52" s="300"/>
      <c r="I52" s="300"/>
      <c r="J52" s="300"/>
      <c r="K52" s="300"/>
      <c r="L52" s="300"/>
      <c r="M52" s="300"/>
    </row>
    <row r="53" spans="1:13" ht="15" thickBot="1">
      <c r="A53" s="163" t="s">
        <v>95</v>
      </c>
      <c r="B53" s="164"/>
      <c r="C53" s="164"/>
      <c r="D53" s="164"/>
      <c r="E53" s="164"/>
      <c r="F53" s="164"/>
      <c r="G53" s="164"/>
      <c r="H53" s="164"/>
      <c r="I53" s="164"/>
      <c r="J53" s="164"/>
      <c r="K53" s="164"/>
      <c r="L53" s="164"/>
      <c r="M53" s="164"/>
    </row>
    <row r="54" spans="1:13" ht="15.5" thickTop="1" thickBot="1">
      <c r="A54" s="165" t="s">
        <v>96</v>
      </c>
      <c r="B54" s="166" t="str">
        <f>IF(B36="","",SUM(B50:B53))</f>
        <v/>
      </c>
      <c r="C54" s="167" t="str">
        <f t="shared" ref="C54:M54" si="18">IF(C36="","",SUM(C50:C53))</f>
        <v/>
      </c>
      <c r="D54" s="166">
        <f t="shared" si="18"/>
        <v>0</v>
      </c>
      <c r="E54" s="167">
        <f t="shared" si="18"/>
        <v>0</v>
      </c>
      <c r="F54" s="166">
        <f t="shared" si="18"/>
        <v>0</v>
      </c>
      <c r="G54" s="167">
        <f t="shared" si="18"/>
        <v>0</v>
      </c>
      <c r="H54" s="166">
        <f t="shared" si="18"/>
        <v>0</v>
      </c>
      <c r="I54" s="167">
        <f t="shared" si="18"/>
        <v>0</v>
      </c>
      <c r="J54" s="166">
        <f t="shared" si="18"/>
        <v>0</v>
      </c>
      <c r="K54" s="167">
        <f t="shared" si="18"/>
        <v>0</v>
      </c>
      <c r="L54" s="166">
        <f t="shared" si="18"/>
        <v>0</v>
      </c>
      <c r="M54" s="168">
        <f t="shared" si="18"/>
        <v>0</v>
      </c>
    </row>
    <row r="55" spans="1:13" ht="15" thickTop="1">
      <c r="A55" s="169" t="s">
        <v>97</v>
      </c>
      <c r="B55" s="299"/>
      <c r="C55" s="299"/>
      <c r="D55" s="299"/>
      <c r="E55" s="299"/>
      <c r="F55" s="299"/>
      <c r="G55" s="299"/>
      <c r="H55" s="299"/>
      <c r="I55" s="299"/>
      <c r="J55" s="299"/>
      <c r="K55" s="301"/>
      <c r="L55" s="301"/>
      <c r="M55" s="170"/>
    </row>
    <row r="56" spans="1:13">
      <c r="A56" s="298" t="s">
        <v>98</v>
      </c>
      <c r="B56" s="299"/>
      <c r="C56" s="299"/>
      <c r="D56" s="299"/>
      <c r="E56" s="299"/>
      <c r="F56" s="299"/>
      <c r="G56" s="299"/>
      <c r="H56" s="299"/>
      <c r="I56" s="299"/>
      <c r="J56" s="299"/>
      <c r="K56" s="301"/>
      <c r="L56" s="301"/>
      <c r="M56" s="302"/>
    </row>
    <row r="57" spans="1:13">
      <c r="A57" s="298" t="s">
        <v>99</v>
      </c>
      <c r="B57" s="299"/>
      <c r="C57" s="299"/>
      <c r="D57" s="299"/>
      <c r="E57" s="299"/>
      <c r="F57" s="299"/>
      <c r="G57" s="299"/>
      <c r="H57" s="299"/>
      <c r="I57" s="299"/>
      <c r="J57" s="299"/>
      <c r="K57" s="301"/>
      <c r="L57" s="301"/>
      <c r="M57" s="302"/>
    </row>
    <row r="58" spans="1:13">
      <c r="A58" s="298" t="s">
        <v>100</v>
      </c>
      <c r="B58" s="299"/>
      <c r="C58" s="299"/>
      <c r="D58" s="299"/>
      <c r="E58" s="299"/>
      <c r="F58" s="299"/>
      <c r="G58" s="299"/>
      <c r="H58" s="299"/>
      <c r="I58" s="299"/>
      <c r="J58" s="299"/>
      <c r="K58" s="301"/>
      <c r="L58" s="301"/>
      <c r="M58" s="302"/>
    </row>
    <row r="59" spans="1:13">
      <c r="A59" s="298" t="s">
        <v>101</v>
      </c>
      <c r="B59" s="299"/>
      <c r="C59" s="299"/>
      <c r="D59" s="299"/>
      <c r="E59" s="299"/>
      <c r="F59" s="299"/>
      <c r="G59" s="299"/>
      <c r="H59" s="299"/>
      <c r="I59" s="299"/>
      <c r="J59" s="299"/>
      <c r="K59" s="301"/>
      <c r="L59" s="301"/>
      <c r="M59" s="302"/>
    </row>
    <row r="60" spans="1:13">
      <c r="A60" s="296" t="s">
        <v>102</v>
      </c>
      <c r="B60" s="299"/>
      <c r="C60" s="299"/>
      <c r="D60" s="299"/>
      <c r="E60" s="299"/>
      <c r="F60" s="299"/>
      <c r="G60" s="299"/>
      <c r="H60" s="299"/>
      <c r="I60" s="299"/>
      <c r="J60" s="299"/>
      <c r="K60" s="301"/>
      <c r="L60" s="301"/>
      <c r="M60" s="303"/>
    </row>
    <row r="61" spans="1:13">
      <c r="A61" s="4"/>
      <c r="B61" s="171"/>
      <c r="C61" s="172"/>
      <c r="D61" s="171"/>
      <c r="E61" s="172"/>
      <c r="F61" s="171"/>
      <c r="G61" s="172"/>
      <c r="H61" s="171"/>
      <c r="I61" s="172"/>
      <c r="J61" s="171"/>
      <c r="K61" s="172"/>
      <c r="L61" s="171"/>
      <c r="M61" s="172"/>
    </row>
    <row r="62" spans="1:13">
      <c r="A62" s="296" t="s">
        <v>103</v>
      </c>
      <c r="B62" s="299"/>
      <c r="C62" s="299"/>
      <c r="D62" s="299"/>
      <c r="E62" s="299"/>
      <c r="F62" s="299"/>
      <c r="G62" s="299"/>
      <c r="H62" s="299"/>
      <c r="I62" s="299"/>
      <c r="J62" s="299"/>
      <c r="K62" s="301"/>
      <c r="L62" s="301"/>
      <c r="M62" s="301"/>
    </row>
    <row r="63" spans="1:13">
      <c r="A63" s="296" t="s">
        <v>104</v>
      </c>
      <c r="B63" s="299"/>
      <c r="C63" s="299"/>
      <c r="D63" s="299"/>
      <c r="E63" s="299"/>
      <c r="F63" s="299"/>
      <c r="G63" s="299"/>
      <c r="H63" s="299"/>
      <c r="I63" s="299"/>
      <c r="J63" s="299"/>
      <c r="K63" s="301"/>
      <c r="L63" s="301"/>
      <c r="M63" s="30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3ACE-A7E9-473A-A04F-DC80795050A4}">
  <dimension ref="A1:G942"/>
  <sheetViews>
    <sheetView topLeftCell="A840" workbookViewId="0">
      <selection activeCell="C13" sqref="C13"/>
    </sheetView>
  </sheetViews>
  <sheetFormatPr defaultRowHeight="14.5"/>
  <cols>
    <col min="1" max="1" width="11.453125" customWidth="1"/>
    <col min="2" max="2" width="37.08984375" customWidth="1"/>
    <col min="3" max="5" width="17.08984375" customWidth="1"/>
  </cols>
  <sheetData>
    <row r="1" spans="1:7">
      <c r="A1" s="17" t="s">
        <v>3434</v>
      </c>
      <c r="B1" s="17"/>
      <c r="C1" s="17"/>
      <c r="D1" s="17"/>
      <c r="E1" s="17"/>
    </row>
    <row r="2" spans="1:7" ht="15">
      <c r="A2" s="18" t="s">
        <v>105</v>
      </c>
      <c r="B2" s="18"/>
      <c r="C2" s="18"/>
      <c r="D2" s="18"/>
      <c r="E2" s="18"/>
    </row>
    <row r="3" spans="1:7">
      <c r="A3" s="17" t="s">
        <v>3435</v>
      </c>
      <c r="B3" s="17"/>
      <c r="C3" s="17"/>
      <c r="D3" s="17"/>
      <c r="E3" s="17"/>
    </row>
    <row r="4" spans="1:7">
      <c r="A4" s="17" t="s">
        <v>106</v>
      </c>
      <c r="B4" s="17"/>
      <c r="C4" s="17"/>
      <c r="D4" s="17"/>
      <c r="E4" s="17"/>
    </row>
    <row r="5" spans="1:7">
      <c r="A5" s="215"/>
      <c r="B5" s="215"/>
      <c r="C5" s="215" t="s">
        <v>107</v>
      </c>
      <c r="D5" s="215" t="s">
        <v>108</v>
      </c>
      <c r="E5" s="215" t="s">
        <v>109</v>
      </c>
    </row>
    <row r="6" spans="1:7">
      <c r="A6" s="216"/>
      <c r="B6" s="216"/>
      <c r="C6" s="216" t="s">
        <v>110</v>
      </c>
      <c r="D6" s="216" t="s">
        <v>107</v>
      </c>
      <c r="E6" s="216" t="s">
        <v>111</v>
      </c>
    </row>
    <row r="7" spans="1:7">
      <c r="A7" s="217"/>
      <c r="B7" s="217"/>
      <c r="C7" s="217"/>
      <c r="D7" s="217"/>
      <c r="E7" s="217"/>
    </row>
    <row r="8" spans="1:7">
      <c r="A8" s="137" t="s">
        <v>1118</v>
      </c>
      <c r="B8" s="137" t="s">
        <v>112</v>
      </c>
      <c r="C8" s="137"/>
      <c r="D8" s="137"/>
      <c r="E8" s="137"/>
    </row>
    <row r="9" spans="1:7">
      <c r="A9" s="137"/>
      <c r="B9" s="137"/>
      <c r="C9" s="137"/>
      <c r="D9" s="137"/>
      <c r="E9" s="137"/>
    </row>
    <row r="10" spans="1:7">
      <c r="A10" s="137" t="s">
        <v>3436</v>
      </c>
      <c r="B10" s="137" t="s">
        <v>1120</v>
      </c>
      <c r="C10" s="137"/>
      <c r="D10" s="137"/>
      <c r="E10" s="137"/>
    </row>
    <row r="11" spans="1:7">
      <c r="A11" s="137"/>
      <c r="B11" s="137"/>
      <c r="C11" s="137"/>
      <c r="D11" s="137"/>
      <c r="E11" s="137"/>
    </row>
    <row r="12" spans="1:7">
      <c r="A12" s="137" t="s">
        <v>3437</v>
      </c>
      <c r="B12" s="137" t="s">
        <v>3438</v>
      </c>
      <c r="C12" s="137"/>
      <c r="D12" s="137"/>
      <c r="E12" s="137"/>
    </row>
    <row r="13" spans="1:7">
      <c r="A13" s="137" t="s">
        <v>3439</v>
      </c>
      <c r="B13" s="137" t="s">
        <v>3440</v>
      </c>
      <c r="C13" s="218">
        <v>-19623.060000000001</v>
      </c>
      <c r="D13" s="218">
        <v>5994.55</v>
      </c>
      <c r="E13" s="218">
        <v>-25617.61</v>
      </c>
    </row>
    <row r="14" spans="1:7">
      <c r="A14" s="137" t="s">
        <v>3441</v>
      </c>
      <c r="B14" s="137" t="s">
        <v>3442</v>
      </c>
      <c r="C14" s="218">
        <v>0</v>
      </c>
      <c r="D14" s="218">
        <v>0</v>
      </c>
      <c r="E14" s="218">
        <v>0</v>
      </c>
    </row>
    <row r="15" spans="1:7">
      <c r="A15" s="137" t="s">
        <v>3443</v>
      </c>
      <c r="B15" s="137" t="s">
        <v>3444</v>
      </c>
      <c r="C15" s="218">
        <v>0</v>
      </c>
      <c r="D15" s="218">
        <v>0</v>
      </c>
      <c r="E15" s="218">
        <v>0</v>
      </c>
      <c r="G15" t="s">
        <v>3445</v>
      </c>
    </row>
    <row r="16" spans="1:7">
      <c r="A16" s="137" t="s">
        <v>3446</v>
      </c>
      <c r="B16" s="137" t="s">
        <v>3447</v>
      </c>
      <c r="C16" s="218">
        <v>0</v>
      </c>
      <c r="D16" s="218">
        <v>0</v>
      </c>
      <c r="E16" s="218">
        <v>0</v>
      </c>
    </row>
    <row r="17" spans="1:7">
      <c r="A17" s="137" t="s">
        <v>3448</v>
      </c>
      <c r="B17" s="137" t="s">
        <v>3449</v>
      </c>
      <c r="C17" s="218">
        <v>0</v>
      </c>
      <c r="D17" s="218">
        <v>0</v>
      </c>
      <c r="E17" s="218">
        <v>0</v>
      </c>
    </row>
    <row r="18" spans="1:7">
      <c r="A18" s="137" t="s">
        <v>3450</v>
      </c>
      <c r="B18" s="137" t="s">
        <v>3451</v>
      </c>
      <c r="C18" s="218">
        <v>0</v>
      </c>
      <c r="D18" s="218">
        <v>0</v>
      </c>
      <c r="E18" s="218">
        <v>0</v>
      </c>
      <c r="G18" t="s">
        <v>3452</v>
      </c>
    </row>
    <row r="19" spans="1:7">
      <c r="A19" s="137" t="s">
        <v>3453</v>
      </c>
      <c r="B19" s="137" t="s">
        <v>3454</v>
      </c>
      <c r="C19" s="218">
        <v>0</v>
      </c>
      <c r="D19" s="218">
        <v>0</v>
      </c>
      <c r="E19" s="218">
        <v>0</v>
      </c>
    </row>
    <row r="20" spans="1:7">
      <c r="A20" s="137" t="s">
        <v>3455</v>
      </c>
      <c r="B20" s="137" t="s">
        <v>3456</v>
      </c>
      <c r="C20" s="218">
        <v>0</v>
      </c>
      <c r="D20" s="218">
        <v>0</v>
      </c>
      <c r="E20" s="218">
        <v>0</v>
      </c>
    </row>
    <row r="21" spans="1:7">
      <c r="A21" s="137" t="s">
        <v>3457</v>
      </c>
      <c r="B21" s="137" t="s">
        <v>3458</v>
      </c>
      <c r="C21" s="218">
        <v>0</v>
      </c>
      <c r="D21" s="218">
        <v>0</v>
      </c>
      <c r="E21" s="218">
        <v>0</v>
      </c>
    </row>
    <row r="22" spans="1:7">
      <c r="A22" s="137" t="s">
        <v>1119</v>
      </c>
      <c r="B22" s="137" t="s">
        <v>3459</v>
      </c>
      <c r="C22" s="218">
        <v>0</v>
      </c>
      <c r="D22" s="218">
        <v>0</v>
      </c>
      <c r="E22" s="218">
        <v>0</v>
      </c>
    </row>
    <row r="23" spans="1:7">
      <c r="A23" s="137" t="s">
        <v>3460</v>
      </c>
      <c r="B23" s="137" t="s">
        <v>3461</v>
      </c>
      <c r="C23" s="218">
        <v>0</v>
      </c>
      <c r="D23" s="218">
        <v>0</v>
      </c>
      <c r="E23" s="218">
        <v>0</v>
      </c>
    </row>
    <row r="24" spans="1:7">
      <c r="A24" s="137" t="s">
        <v>3462</v>
      </c>
      <c r="B24" s="137" t="s">
        <v>3463</v>
      </c>
      <c r="C24" s="218">
        <v>0</v>
      </c>
      <c r="D24" s="218">
        <v>0</v>
      </c>
      <c r="E24" s="218">
        <v>0</v>
      </c>
    </row>
    <row r="25" spans="1:7">
      <c r="A25" s="137" t="s">
        <v>3464</v>
      </c>
      <c r="B25" s="137" t="s">
        <v>3465</v>
      </c>
      <c r="C25" s="218">
        <v>0</v>
      </c>
      <c r="D25" s="218">
        <v>0</v>
      </c>
      <c r="E25" s="218">
        <v>0</v>
      </c>
    </row>
    <row r="26" spans="1:7">
      <c r="A26" s="137" t="s">
        <v>3466</v>
      </c>
      <c r="B26" s="137" t="s">
        <v>3467</v>
      </c>
      <c r="C26" s="218">
        <v>0</v>
      </c>
      <c r="D26" s="218">
        <v>0</v>
      </c>
      <c r="E26" s="218">
        <v>0</v>
      </c>
    </row>
    <row r="27" spans="1:7">
      <c r="A27" s="137"/>
      <c r="B27" s="137"/>
      <c r="C27" s="219"/>
      <c r="D27" s="219"/>
      <c r="E27" s="219"/>
    </row>
    <row r="28" spans="1:7">
      <c r="A28" s="137" t="s">
        <v>3468</v>
      </c>
      <c r="B28" s="137" t="s">
        <v>3469</v>
      </c>
      <c r="C28" s="138">
        <v>-19623.060000000001</v>
      </c>
      <c r="D28" s="138">
        <v>5994.55</v>
      </c>
      <c r="E28" s="138">
        <v>-25617.61</v>
      </c>
    </row>
    <row r="29" spans="1:7">
      <c r="A29" s="137"/>
      <c r="B29" s="137"/>
      <c r="C29" s="137"/>
      <c r="D29" s="137"/>
      <c r="E29" s="137"/>
    </row>
    <row r="30" spans="1:7">
      <c r="A30" s="137" t="s">
        <v>3470</v>
      </c>
      <c r="B30" s="137" t="s">
        <v>3471</v>
      </c>
      <c r="C30" s="137"/>
      <c r="D30" s="137"/>
      <c r="E30" s="137"/>
    </row>
    <row r="31" spans="1:7">
      <c r="A31" s="137" t="s">
        <v>3472</v>
      </c>
      <c r="B31" s="137" t="s">
        <v>3473</v>
      </c>
      <c r="C31" s="218">
        <v>0</v>
      </c>
      <c r="D31" s="218">
        <v>0</v>
      </c>
      <c r="E31" s="218">
        <v>0</v>
      </c>
    </row>
    <row r="32" spans="1:7">
      <c r="A32" s="137" t="s">
        <v>3474</v>
      </c>
      <c r="B32" s="137" t="s">
        <v>3475</v>
      </c>
      <c r="C32" s="218">
        <v>0</v>
      </c>
      <c r="D32" s="218">
        <v>0</v>
      </c>
      <c r="E32" s="218">
        <v>0</v>
      </c>
    </row>
    <row r="33" spans="1:5">
      <c r="A33" s="137" t="s">
        <v>3476</v>
      </c>
      <c r="B33" s="137" t="s">
        <v>3477</v>
      </c>
      <c r="C33" s="218">
        <v>0</v>
      </c>
      <c r="D33" s="218">
        <v>0</v>
      </c>
      <c r="E33" s="218">
        <v>0</v>
      </c>
    </row>
    <row r="34" spans="1:5">
      <c r="A34" s="137" t="s">
        <v>3478</v>
      </c>
      <c r="B34" s="137" t="s">
        <v>3479</v>
      </c>
      <c r="C34" s="218">
        <v>0</v>
      </c>
      <c r="D34" s="218">
        <v>0</v>
      </c>
      <c r="E34" s="218">
        <v>0</v>
      </c>
    </row>
    <row r="35" spans="1:5">
      <c r="A35" s="137" t="s">
        <v>3480</v>
      </c>
      <c r="B35" s="137" t="s">
        <v>3481</v>
      </c>
      <c r="C35" s="218">
        <v>0</v>
      </c>
      <c r="D35" s="218">
        <v>0</v>
      </c>
      <c r="E35" s="218">
        <v>0</v>
      </c>
    </row>
    <row r="36" spans="1:5">
      <c r="A36" s="137" t="s">
        <v>3482</v>
      </c>
      <c r="B36" s="137" t="s">
        <v>3483</v>
      </c>
      <c r="C36" s="218">
        <v>0</v>
      </c>
      <c r="D36" s="218">
        <v>0</v>
      </c>
      <c r="E36" s="218">
        <v>0</v>
      </c>
    </row>
    <row r="37" spans="1:5">
      <c r="A37" s="137" t="s">
        <v>3484</v>
      </c>
      <c r="B37" s="137" t="s">
        <v>3485</v>
      </c>
      <c r="C37" s="218">
        <v>0</v>
      </c>
      <c r="D37" s="218">
        <v>0</v>
      </c>
      <c r="E37" s="218">
        <v>0</v>
      </c>
    </row>
    <row r="38" spans="1:5">
      <c r="A38" s="137" t="s">
        <v>3486</v>
      </c>
      <c r="B38" s="137" t="s">
        <v>3487</v>
      </c>
      <c r="C38" s="218">
        <v>0</v>
      </c>
      <c r="D38" s="218">
        <v>0</v>
      </c>
      <c r="E38" s="218">
        <v>0</v>
      </c>
    </row>
    <row r="39" spans="1:5">
      <c r="A39" s="137" t="s">
        <v>3488</v>
      </c>
      <c r="B39" s="137" t="s">
        <v>3489</v>
      </c>
      <c r="C39" s="218">
        <v>0</v>
      </c>
      <c r="D39" s="218">
        <v>0</v>
      </c>
      <c r="E39" s="218">
        <v>0</v>
      </c>
    </row>
    <row r="40" spans="1:5">
      <c r="A40" s="137" t="s">
        <v>3490</v>
      </c>
      <c r="B40" s="137" t="s">
        <v>3491</v>
      </c>
      <c r="C40" s="218">
        <v>0</v>
      </c>
      <c r="D40" s="218">
        <v>0</v>
      </c>
      <c r="E40" s="218">
        <v>0</v>
      </c>
    </row>
    <row r="41" spans="1:5">
      <c r="A41" s="137"/>
      <c r="B41" s="137"/>
      <c r="C41" s="219"/>
      <c r="D41" s="219"/>
      <c r="E41" s="219"/>
    </row>
    <row r="42" spans="1:5">
      <c r="A42" s="137" t="s">
        <v>3492</v>
      </c>
      <c r="B42" s="137" t="s">
        <v>3493</v>
      </c>
      <c r="C42" s="138">
        <v>0</v>
      </c>
      <c r="D42" s="138">
        <v>0</v>
      </c>
      <c r="E42" s="138">
        <v>0</v>
      </c>
    </row>
    <row r="43" spans="1:5">
      <c r="A43" s="137"/>
      <c r="B43" s="137"/>
      <c r="C43" s="137"/>
      <c r="D43" s="137"/>
      <c r="E43" s="137"/>
    </row>
    <row r="44" spans="1:5">
      <c r="A44" s="137" t="s">
        <v>1121</v>
      </c>
      <c r="B44" s="137" t="s">
        <v>3494</v>
      </c>
      <c r="C44" s="137"/>
      <c r="D44" s="137"/>
      <c r="E44" s="137"/>
    </row>
    <row r="45" spans="1:5">
      <c r="A45" s="137" t="s">
        <v>3495</v>
      </c>
      <c r="B45" s="137" t="s">
        <v>3496</v>
      </c>
      <c r="C45" s="218">
        <v>137009.26</v>
      </c>
      <c r="D45" s="218">
        <v>121897.28</v>
      </c>
      <c r="E45" s="218">
        <v>15111.98</v>
      </c>
    </row>
    <row r="46" spans="1:5">
      <c r="A46" s="137" t="s">
        <v>3497</v>
      </c>
      <c r="B46" s="137" t="s">
        <v>2496</v>
      </c>
      <c r="C46" s="218">
        <v>73657.78</v>
      </c>
      <c r="D46" s="218">
        <v>53080.19</v>
      </c>
      <c r="E46" s="218">
        <v>20577.59</v>
      </c>
    </row>
    <row r="47" spans="1:5">
      <c r="A47" s="137" t="s">
        <v>3498</v>
      </c>
      <c r="B47" s="137" t="s">
        <v>3499</v>
      </c>
      <c r="C47" s="218">
        <v>0</v>
      </c>
      <c r="D47" s="218">
        <v>0</v>
      </c>
      <c r="E47" s="218">
        <v>0</v>
      </c>
    </row>
    <row r="48" spans="1:5">
      <c r="A48" s="137" t="s">
        <v>3500</v>
      </c>
      <c r="B48" s="137" t="s">
        <v>3501</v>
      </c>
      <c r="C48" s="218">
        <v>435291.5</v>
      </c>
      <c r="D48" s="218">
        <v>431144.5</v>
      </c>
      <c r="E48" s="218">
        <v>4147</v>
      </c>
    </row>
    <row r="49" spans="1:5">
      <c r="A49" s="137" t="s">
        <v>3502</v>
      </c>
      <c r="B49" s="137" t="s">
        <v>3503</v>
      </c>
      <c r="C49" s="218">
        <v>0</v>
      </c>
      <c r="D49" s="218">
        <v>0</v>
      </c>
      <c r="E49" s="218">
        <v>0</v>
      </c>
    </row>
    <row r="50" spans="1:5">
      <c r="A50" s="137" t="s">
        <v>3504</v>
      </c>
      <c r="B50" s="137" t="s">
        <v>3505</v>
      </c>
      <c r="C50" s="218">
        <v>660674.12</v>
      </c>
      <c r="D50" s="218">
        <v>660674.12</v>
      </c>
      <c r="E50" s="218">
        <v>0</v>
      </c>
    </row>
    <row r="51" spans="1:5">
      <c r="A51" s="137" t="s">
        <v>3506</v>
      </c>
      <c r="B51" s="137" t="s">
        <v>3507</v>
      </c>
      <c r="C51" s="218">
        <v>0</v>
      </c>
      <c r="D51" s="218">
        <v>0</v>
      </c>
      <c r="E51" s="218">
        <v>0</v>
      </c>
    </row>
    <row r="52" spans="1:5">
      <c r="A52" s="137" t="s">
        <v>3508</v>
      </c>
      <c r="B52" s="137" t="s">
        <v>3509</v>
      </c>
      <c r="C52" s="218">
        <v>0</v>
      </c>
      <c r="D52" s="218">
        <v>0</v>
      </c>
      <c r="E52" s="218">
        <v>0</v>
      </c>
    </row>
    <row r="53" spans="1:5">
      <c r="A53" s="137" t="s">
        <v>3510</v>
      </c>
      <c r="B53" s="137" t="s">
        <v>3511</v>
      </c>
      <c r="C53" s="218">
        <v>0</v>
      </c>
      <c r="D53" s="218">
        <v>0</v>
      </c>
      <c r="E53" s="218">
        <v>0</v>
      </c>
    </row>
    <row r="54" spans="1:5">
      <c r="A54" s="137" t="s">
        <v>3512</v>
      </c>
      <c r="B54" s="137" t="s">
        <v>3513</v>
      </c>
      <c r="C54" s="218">
        <v>0</v>
      </c>
      <c r="D54" s="218">
        <v>0</v>
      </c>
      <c r="E54" s="218">
        <v>0</v>
      </c>
    </row>
    <row r="55" spans="1:5">
      <c r="A55" s="137" t="s">
        <v>3514</v>
      </c>
      <c r="B55" s="137" t="s">
        <v>3515</v>
      </c>
      <c r="C55" s="218">
        <v>0</v>
      </c>
      <c r="D55" s="218">
        <v>0</v>
      </c>
      <c r="E55" s="218">
        <v>0</v>
      </c>
    </row>
    <row r="56" spans="1:5">
      <c r="A56" s="137"/>
      <c r="B56" s="137"/>
      <c r="C56" s="219"/>
      <c r="D56" s="219"/>
      <c r="E56" s="219"/>
    </row>
    <row r="57" spans="1:5">
      <c r="A57" s="137" t="s">
        <v>3516</v>
      </c>
      <c r="B57" s="137" t="s">
        <v>3517</v>
      </c>
      <c r="C57" s="138">
        <v>1306632.6599999999</v>
      </c>
      <c r="D57" s="138">
        <v>1266796.0900000001</v>
      </c>
      <c r="E57" s="138">
        <v>39836.57</v>
      </c>
    </row>
    <row r="58" spans="1:5">
      <c r="A58" s="137"/>
      <c r="B58" s="137"/>
      <c r="C58" s="137"/>
      <c r="D58" s="137"/>
      <c r="E58" s="137"/>
    </row>
    <row r="59" spans="1:5">
      <c r="A59" s="137" t="s">
        <v>3518</v>
      </c>
      <c r="B59" s="137" t="s">
        <v>3519</v>
      </c>
      <c r="C59" s="137"/>
      <c r="D59" s="137"/>
      <c r="E59" s="137"/>
    </row>
    <row r="60" spans="1:5">
      <c r="A60" s="137" t="s">
        <v>3520</v>
      </c>
      <c r="B60" s="137" t="s">
        <v>3521</v>
      </c>
      <c r="C60" s="218">
        <v>124058.22</v>
      </c>
      <c r="D60" s="218">
        <v>105362.16</v>
      </c>
      <c r="E60" s="218">
        <v>18696.060000000001</v>
      </c>
    </row>
    <row r="61" spans="1:5">
      <c r="A61" s="137" t="s">
        <v>3522</v>
      </c>
      <c r="B61" s="137" t="s">
        <v>3523</v>
      </c>
      <c r="C61" s="218">
        <v>0</v>
      </c>
      <c r="D61" s="218">
        <v>0</v>
      </c>
      <c r="E61" s="218">
        <v>0</v>
      </c>
    </row>
    <row r="62" spans="1:5">
      <c r="A62" s="137" t="s">
        <v>3524</v>
      </c>
      <c r="B62" s="137" t="s">
        <v>3525</v>
      </c>
      <c r="C62" s="218">
        <v>1723.1</v>
      </c>
      <c r="D62" s="218">
        <v>1723.1</v>
      </c>
      <c r="E62" s="218">
        <v>0</v>
      </c>
    </row>
    <row r="63" spans="1:5">
      <c r="A63" s="137" t="s">
        <v>3526</v>
      </c>
      <c r="B63" s="137" t="s">
        <v>3527</v>
      </c>
      <c r="C63" s="218">
        <v>0</v>
      </c>
      <c r="D63" s="218">
        <v>0</v>
      </c>
      <c r="E63" s="218">
        <v>0</v>
      </c>
    </row>
    <row r="64" spans="1:5">
      <c r="A64" s="137" t="s">
        <v>1122</v>
      </c>
      <c r="B64" s="137" t="s">
        <v>3528</v>
      </c>
      <c r="C64" s="218">
        <v>0</v>
      </c>
      <c r="D64" s="218">
        <v>0</v>
      </c>
      <c r="E64" s="218">
        <v>0</v>
      </c>
    </row>
    <row r="65" spans="1:5">
      <c r="A65" s="137" t="s">
        <v>1123</v>
      </c>
      <c r="B65" s="137" t="s">
        <v>3529</v>
      </c>
      <c r="C65" s="218">
        <v>-59418.59</v>
      </c>
      <c r="D65" s="218">
        <v>-59060.95</v>
      </c>
      <c r="E65" s="218">
        <v>-357.64</v>
      </c>
    </row>
    <row r="66" spans="1:5">
      <c r="A66" s="137" t="s">
        <v>3530</v>
      </c>
      <c r="B66" s="137" t="s">
        <v>3531</v>
      </c>
      <c r="C66" s="218">
        <v>0</v>
      </c>
      <c r="D66" s="218">
        <v>0</v>
      </c>
      <c r="E66" s="218">
        <v>0</v>
      </c>
    </row>
    <row r="67" spans="1:5">
      <c r="A67" s="137" t="s">
        <v>3532</v>
      </c>
      <c r="B67" s="137" t="s">
        <v>3533</v>
      </c>
      <c r="C67" s="218">
        <v>0</v>
      </c>
      <c r="D67" s="218">
        <v>0</v>
      </c>
      <c r="E67" s="218">
        <v>0</v>
      </c>
    </row>
    <row r="68" spans="1:5">
      <c r="A68" s="137" t="s">
        <v>3534</v>
      </c>
      <c r="B68" s="137" t="s">
        <v>3535</v>
      </c>
      <c r="C68" s="218">
        <v>0</v>
      </c>
      <c r="D68" s="218">
        <v>0</v>
      </c>
      <c r="E68" s="218">
        <v>0</v>
      </c>
    </row>
    <row r="69" spans="1:5">
      <c r="A69" s="137" t="s">
        <v>3536</v>
      </c>
      <c r="B69" s="137" t="s">
        <v>3537</v>
      </c>
      <c r="C69" s="218">
        <v>0</v>
      </c>
      <c r="D69" s="218">
        <v>0</v>
      </c>
      <c r="E69" s="218">
        <v>0</v>
      </c>
    </row>
    <row r="70" spans="1:5">
      <c r="A70" s="137" t="s">
        <v>3538</v>
      </c>
      <c r="B70" s="137" t="s">
        <v>3539</v>
      </c>
      <c r="C70" s="218">
        <v>0</v>
      </c>
      <c r="D70" s="218">
        <v>0</v>
      </c>
      <c r="E70" s="218">
        <v>0</v>
      </c>
    </row>
    <row r="71" spans="1:5">
      <c r="A71" s="137" t="s">
        <v>1124</v>
      </c>
      <c r="B71" s="137" t="s">
        <v>3540</v>
      </c>
      <c r="C71" s="218">
        <v>0</v>
      </c>
      <c r="D71" s="218">
        <v>0</v>
      </c>
      <c r="E71" s="218">
        <v>0</v>
      </c>
    </row>
    <row r="72" spans="1:5">
      <c r="A72" s="137"/>
      <c r="B72" s="137"/>
      <c r="C72" s="219"/>
      <c r="D72" s="219"/>
      <c r="E72" s="219"/>
    </row>
    <row r="73" spans="1:5">
      <c r="A73" s="137" t="s">
        <v>3541</v>
      </c>
      <c r="B73" s="137" t="s">
        <v>3542</v>
      </c>
      <c r="C73" s="138">
        <v>66362.73</v>
      </c>
      <c r="D73" s="138">
        <v>48024.31</v>
      </c>
      <c r="E73" s="138">
        <v>18338.419999999998</v>
      </c>
    </row>
    <row r="74" spans="1:5">
      <c r="A74" s="137"/>
      <c r="B74" s="137"/>
      <c r="C74" s="137"/>
      <c r="D74" s="137"/>
      <c r="E74" s="137"/>
    </row>
    <row r="75" spans="1:5">
      <c r="A75" s="137" t="s">
        <v>1125</v>
      </c>
      <c r="B75" s="137" t="s">
        <v>3543</v>
      </c>
      <c r="C75" s="137"/>
      <c r="D75" s="137"/>
      <c r="E75" s="137"/>
    </row>
    <row r="76" spans="1:5">
      <c r="A76" s="137" t="s">
        <v>3544</v>
      </c>
      <c r="B76" s="137" t="s">
        <v>3545</v>
      </c>
      <c r="C76" s="218">
        <v>0</v>
      </c>
      <c r="D76" s="218">
        <v>0</v>
      </c>
      <c r="E76" s="218">
        <v>0</v>
      </c>
    </row>
    <row r="77" spans="1:5">
      <c r="A77" s="137" t="s">
        <v>3546</v>
      </c>
      <c r="B77" s="137" t="s">
        <v>3547</v>
      </c>
      <c r="C77" s="218">
        <v>0</v>
      </c>
      <c r="D77" s="218">
        <v>0</v>
      </c>
      <c r="E77" s="218">
        <v>0</v>
      </c>
    </row>
    <row r="78" spans="1:5">
      <c r="A78" s="137" t="s">
        <v>3548</v>
      </c>
      <c r="B78" s="137" t="s">
        <v>3549</v>
      </c>
      <c r="C78" s="218">
        <v>0</v>
      </c>
      <c r="D78" s="218">
        <v>0</v>
      </c>
      <c r="E78" s="218">
        <v>0</v>
      </c>
    </row>
    <row r="79" spans="1:5">
      <c r="A79" s="137" t="s">
        <v>3550</v>
      </c>
      <c r="B79" s="137" t="s">
        <v>3551</v>
      </c>
      <c r="C79" s="218">
        <v>0</v>
      </c>
      <c r="D79" s="218">
        <v>0</v>
      </c>
      <c r="E79" s="218">
        <v>0</v>
      </c>
    </row>
    <row r="80" spans="1:5">
      <c r="A80" s="137" t="s">
        <v>3552</v>
      </c>
      <c r="B80" s="137" t="s">
        <v>3553</v>
      </c>
      <c r="C80" s="218">
        <v>0</v>
      </c>
      <c r="D80" s="218">
        <v>0</v>
      </c>
      <c r="E80" s="218">
        <v>0</v>
      </c>
    </row>
    <row r="81" spans="1:5">
      <c r="A81" s="137" t="s">
        <v>3554</v>
      </c>
      <c r="B81" s="137" t="s">
        <v>3555</v>
      </c>
      <c r="C81" s="218">
        <v>0</v>
      </c>
      <c r="D81" s="218">
        <v>0</v>
      </c>
      <c r="E81" s="218">
        <v>0</v>
      </c>
    </row>
    <row r="82" spans="1:5">
      <c r="A82" s="137" t="s">
        <v>3556</v>
      </c>
      <c r="B82" s="137" t="s">
        <v>3557</v>
      </c>
      <c r="C82" s="218">
        <v>0</v>
      </c>
      <c r="D82" s="218">
        <v>0</v>
      </c>
      <c r="E82" s="218">
        <v>0</v>
      </c>
    </row>
    <row r="83" spans="1:5">
      <c r="A83" s="137" t="s">
        <v>3558</v>
      </c>
      <c r="B83" s="137" t="s">
        <v>3559</v>
      </c>
      <c r="C83" s="218">
        <v>0</v>
      </c>
      <c r="D83" s="218">
        <v>0</v>
      </c>
      <c r="E83" s="218">
        <v>0</v>
      </c>
    </row>
    <row r="84" spans="1:5">
      <c r="A84" s="137" t="s">
        <v>3560</v>
      </c>
      <c r="B84" s="137" t="s">
        <v>3561</v>
      </c>
      <c r="C84" s="218">
        <v>0</v>
      </c>
      <c r="D84" s="218">
        <v>0</v>
      </c>
      <c r="E84" s="218">
        <v>0</v>
      </c>
    </row>
    <row r="85" spans="1:5">
      <c r="A85" s="137" t="s">
        <v>3562</v>
      </c>
      <c r="B85" s="137" t="s">
        <v>3563</v>
      </c>
      <c r="C85" s="218">
        <v>0</v>
      </c>
      <c r="D85" s="218">
        <v>0</v>
      </c>
      <c r="E85" s="218">
        <v>0</v>
      </c>
    </row>
    <row r="86" spans="1:5">
      <c r="A86" s="137" t="s">
        <v>3564</v>
      </c>
      <c r="B86" s="137" t="s">
        <v>3565</v>
      </c>
      <c r="C86" s="218">
        <v>0</v>
      </c>
      <c r="D86" s="218">
        <v>0</v>
      </c>
      <c r="E86" s="218">
        <v>0</v>
      </c>
    </row>
    <row r="87" spans="1:5">
      <c r="A87" s="137" t="s">
        <v>1126</v>
      </c>
      <c r="B87" s="137" t="s">
        <v>3566</v>
      </c>
      <c r="C87" s="218">
        <v>0</v>
      </c>
      <c r="D87" s="218">
        <v>0</v>
      </c>
      <c r="E87" s="218">
        <v>0</v>
      </c>
    </row>
    <row r="88" spans="1:5">
      <c r="A88" s="137"/>
      <c r="B88" s="137"/>
      <c r="C88" s="219"/>
      <c r="D88" s="219"/>
      <c r="E88" s="219"/>
    </row>
    <row r="89" spans="1:5">
      <c r="A89" s="137" t="s">
        <v>3567</v>
      </c>
      <c r="B89" s="137" t="s">
        <v>3568</v>
      </c>
      <c r="C89" s="138">
        <v>0</v>
      </c>
      <c r="D89" s="138">
        <v>0</v>
      </c>
      <c r="E89" s="138">
        <v>0</v>
      </c>
    </row>
    <row r="90" spans="1:5">
      <c r="A90" s="137"/>
      <c r="B90" s="137"/>
      <c r="C90" s="137"/>
      <c r="D90" s="137"/>
      <c r="E90" s="137"/>
    </row>
    <row r="91" spans="1:5">
      <c r="A91" s="137" t="s">
        <v>3569</v>
      </c>
      <c r="B91" s="137" t="s">
        <v>3570</v>
      </c>
      <c r="C91" s="137"/>
      <c r="D91" s="137"/>
      <c r="E91" s="137"/>
    </row>
    <row r="92" spans="1:5">
      <c r="A92" s="137" t="s">
        <v>3571</v>
      </c>
      <c r="B92" s="137" t="s">
        <v>3572</v>
      </c>
      <c r="C92" s="218">
        <v>0</v>
      </c>
      <c r="D92" s="218">
        <v>0</v>
      </c>
      <c r="E92" s="218">
        <v>0</v>
      </c>
    </row>
    <row r="93" spans="1:5">
      <c r="A93" s="137" t="s">
        <v>3573</v>
      </c>
      <c r="B93" s="137" t="s">
        <v>3574</v>
      </c>
      <c r="C93" s="218">
        <v>0</v>
      </c>
      <c r="D93" s="218">
        <v>0</v>
      </c>
      <c r="E93" s="218">
        <v>0</v>
      </c>
    </row>
    <row r="94" spans="1:5">
      <c r="A94" s="137" t="s">
        <v>3575</v>
      </c>
      <c r="B94" s="137" t="s">
        <v>3576</v>
      </c>
      <c r="C94" s="218">
        <v>0</v>
      </c>
      <c r="D94" s="218">
        <v>0</v>
      </c>
      <c r="E94" s="218">
        <v>0</v>
      </c>
    </row>
    <row r="95" spans="1:5">
      <c r="A95" s="137" t="s">
        <v>3577</v>
      </c>
      <c r="B95" s="137" t="s">
        <v>3578</v>
      </c>
      <c r="C95" s="218">
        <v>0</v>
      </c>
      <c r="D95" s="218">
        <v>0</v>
      </c>
      <c r="E95" s="218">
        <v>0</v>
      </c>
    </row>
    <row r="96" spans="1:5">
      <c r="A96" s="137" t="s">
        <v>3579</v>
      </c>
      <c r="B96" s="137" t="s">
        <v>3580</v>
      </c>
      <c r="C96" s="218">
        <v>0</v>
      </c>
      <c r="D96" s="218">
        <v>0</v>
      </c>
      <c r="E96" s="218">
        <v>0</v>
      </c>
    </row>
    <row r="97" spans="1:5">
      <c r="A97" s="137" t="s">
        <v>3581</v>
      </c>
      <c r="B97" s="137" t="s">
        <v>3582</v>
      </c>
      <c r="C97" s="218">
        <v>0</v>
      </c>
      <c r="D97" s="218">
        <v>0</v>
      </c>
      <c r="E97" s="218">
        <v>0</v>
      </c>
    </row>
    <row r="98" spans="1:5">
      <c r="A98" s="137" t="s">
        <v>3583</v>
      </c>
      <c r="B98" s="137" t="s">
        <v>3584</v>
      </c>
      <c r="C98" s="218">
        <v>0</v>
      </c>
      <c r="D98" s="218">
        <v>0</v>
      </c>
      <c r="E98" s="218">
        <v>0</v>
      </c>
    </row>
    <row r="99" spans="1:5">
      <c r="A99" s="137" t="s">
        <v>3585</v>
      </c>
      <c r="B99" s="137" t="s">
        <v>3586</v>
      </c>
      <c r="C99" s="218">
        <v>0</v>
      </c>
      <c r="D99" s="218">
        <v>0</v>
      </c>
      <c r="E99" s="218">
        <v>0</v>
      </c>
    </row>
    <row r="100" spans="1:5">
      <c r="A100" s="137" t="s">
        <v>3587</v>
      </c>
      <c r="B100" s="137" t="s">
        <v>3588</v>
      </c>
      <c r="C100" s="218">
        <v>0</v>
      </c>
      <c r="D100" s="218">
        <v>0</v>
      </c>
      <c r="E100" s="218">
        <v>0</v>
      </c>
    </row>
    <row r="101" spans="1:5">
      <c r="A101" s="137" t="s">
        <v>3589</v>
      </c>
      <c r="B101" s="137" t="s">
        <v>3590</v>
      </c>
      <c r="C101" s="218">
        <v>0</v>
      </c>
      <c r="D101" s="218">
        <v>0</v>
      </c>
      <c r="E101" s="218">
        <v>0</v>
      </c>
    </row>
    <row r="102" spans="1:5">
      <c r="A102" s="137" t="s">
        <v>3591</v>
      </c>
      <c r="B102" s="137" t="s">
        <v>3592</v>
      </c>
      <c r="C102" s="218">
        <v>0</v>
      </c>
      <c r="D102" s="218">
        <v>0</v>
      </c>
      <c r="E102" s="218">
        <v>0</v>
      </c>
    </row>
    <row r="103" spans="1:5">
      <c r="A103" s="137" t="s">
        <v>3593</v>
      </c>
      <c r="B103" s="137" t="s">
        <v>3594</v>
      </c>
      <c r="C103" s="218">
        <v>0</v>
      </c>
      <c r="D103" s="218">
        <v>0</v>
      </c>
      <c r="E103" s="218">
        <v>0</v>
      </c>
    </row>
    <row r="104" spans="1:5">
      <c r="A104" s="137" t="s">
        <v>3595</v>
      </c>
      <c r="B104" s="137" t="s">
        <v>3596</v>
      </c>
      <c r="C104" s="218">
        <v>0</v>
      </c>
      <c r="D104" s="218">
        <v>0</v>
      </c>
      <c r="E104" s="218">
        <v>0</v>
      </c>
    </row>
    <row r="105" spans="1:5">
      <c r="A105" s="137" t="s">
        <v>3597</v>
      </c>
      <c r="B105" s="137" t="s">
        <v>3598</v>
      </c>
      <c r="C105" s="218">
        <v>0</v>
      </c>
      <c r="D105" s="218">
        <v>0</v>
      </c>
      <c r="E105" s="218">
        <v>0</v>
      </c>
    </row>
    <row r="106" spans="1:5">
      <c r="A106" s="137" t="s">
        <v>3599</v>
      </c>
      <c r="B106" s="137" t="s">
        <v>3600</v>
      </c>
      <c r="C106" s="218">
        <v>0</v>
      </c>
      <c r="D106" s="218">
        <v>0</v>
      </c>
      <c r="E106" s="218">
        <v>0</v>
      </c>
    </row>
    <row r="107" spans="1:5">
      <c r="A107" s="137" t="s">
        <v>3601</v>
      </c>
      <c r="B107" s="137" t="s">
        <v>3602</v>
      </c>
      <c r="C107" s="218">
        <v>0</v>
      </c>
      <c r="D107" s="218">
        <v>0</v>
      </c>
      <c r="E107" s="218">
        <v>0</v>
      </c>
    </row>
    <row r="108" spans="1:5">
      <c r="A108" s="137" t="s">
        <v>3603</v>
      </c>
      <c r="B108" s="137" t="s">
        <v>3604</v>
      </c>
      <c r="C108" s="218">
        <v>0</v>
      </c>
      <c r="D108" s="218">
        <v>0</v>
      </c>
      <c r="E108" s="218">
        <v>0</v>
      </c>
    </row>
    <row r="109" spans="1:5">
      <c r="A109" s="137" t="s">
        <v>3605</v>
      </c>
      <c r="B109" s="137" t="s">
        <v>3606</v>
      </c>
      <c r="C109" s="218">
        <v>0</v>
      </c>
      <c r="D109" s="218">
        <v>0</v>
      </c>
      <c r="E109" s="218">
        <v>0</v>
      </c>
    </row>
    <row r="110" spans="1:5">
      <c r="A110" s="137" t="s">
        <v>3607</v>
      </c>
      <c r="B110" s="137" t="s">
        <v>3608</v>
      </c>
      <c r="C110" s="218">
        <v>0</v>
      </c>
      <c r="D110" s="218">
        <v>0</v>
      </c>
      <c r="E110" s="218">
        <v>0</v>
      </c>
    </row>
    <row r="111" spans="1:5">
      <c r="A111" s="137" t="s">
        <v>3609</v>
      </c>
      <c r="B111" s="137" t="s">
        <v>3610</v>
      </c>
      <c r="C111" s="218">
        <v>0</v>
      </c>
      <c r="D111" s="218">
        <v>0</v>
      </c>
      <c r="E111" s="218">
        <v>0</v>
      </c>
    </row>
    <row r="112" spans="1:5">
      <c r="A112" s="137" t="s">
        <v>3611</v>
      </c>
      <c r="B112" s="137" t="s">
        <v>3612</v>
      </c>
      <c r="C112" s="218">
        <v>0</v>
      </c>
      <c r="D112" s="218">
        <v>0</v>
      </c>
      <c r="E112" s="218">
        <v>0</v>
      </c>
    </row>
    <row r="113" spans="1:5">
      <c r="A113" s="137" t="s">
        <v>3613</v>
      </c>
      <c r="B113" s="137" t="s">
        <v>3614</v>
      </c>
      <c r="C113" s="218">
        <v>0</v>
      </c>
      <c r="D113" s="218">
        <v>0</v>
      </c>
      <c r="E113" s="218">
        <v>0</v>
      </c>
    </row>
    <row r="114" spans="1:5">
      <c r="A114" s="137" t="s">
        <v>3615</v>
      </c>
      <c r="B114" s="137" t="s">
        <v>3616</v>
      </c>
      <c r="C114" s="218">
        <v>0</v>
      </c>
      <c r="D114" s="218">
        <v>0</v>
      </c>
      <c r="E114" s="218">
        <v>0</v>
      </c>
    </row>
    <row r="115" spans="1:5">
      <c r="A115" s="137" t="s">
        <v>3617</v>
      </c>
      <c r="B115" s="137" t="s">
        <v>3618</v>
      </c>
      <c r="C115" s="218">
        <v>0</v>
      </c>
      <c r="D115" s="218">
        <v>0</v>
      </c>
      <c r="E115" s="218">
        <v>0</v>
      </c>
    </row>
    <row r="116" spans="1:5">
      <c r="A116" s="137" t="s">
        <v>3619</v>
      </c>
      <c r="B116" s="137" t="s">
        <v>3620</v>
      </c>
      <c r="C116" s="218">
        <v>0</v>
      </c>
      <c r="D116" s="218">
        <v>0</v>
      </c>
      <c r="E116" s="218">
        <v>0</v>
      </c>
    </row>
    <row r="117" spans="1:5">
      <c r="A117" s="137" t="s">
        <v>3621</v>
      </c>
      <c r="B117" s="137" t="s">
        <v>3622</v>
      </c>
      <c r="C117" s="218">
        <v>0</v>
      </c>
      <c r="D117" s="218">
        <v>0</v>
      </c>
      <c r="E117" s="218">
        <v>0</v>
      </c>
    </row>
    <row r="118" spans="1:5">
      <c r="A118" s="137" t="s">
        <v>3623</v>
      </c>
      <c r="B118" s="137" t="s">
        <v>3624</v>
      </c>
      <c r="C118" s="218">
        <v>0</v>
      </c>
      <c r="D118" s="218">
        <v>0</v>
      </c>
      <c r="E118" s="218">
        <v>0</v>
      </c>
    </row>
    <row r="119" spans="1:5">
      <c r="A119" s="137" t="s">
        <v>3625</v>
      </c>
      <c r="B119" s="137" t="s">
        <v>3626</v>
      </c>
      <c r="C119" s="218">
        <v>0</v>
      </c>
      <c r="D119" s="218">
        <v>0</v>
      </c>
      <c r="E119" s="218">
        <v>0</v>
      </c>
    </row>
    <row r="120" spans="1:5">
      <c r="A120" s="137" t="s">
        <v>3627</v>
      </c>
      <c r="B120" s="137" t="s">
        <v>3628</v>
      </c>
      <c r="C120" s="218">
        <v>0</v>
      </c>
      <c r="D120" s="218">
        <v>0</v>
      </c>
      <c r="E120" s="218">
        <v>0</v>
      </c>
    </row>
    <row r="121" spans="1:5">
      <c r="A121" s="137" t="s">
        <v>3629</v>
      </c>
      <c r="B121" s="137" t="s">
        <v>3630</v>
      </c>
      <c r="C121" s="218">
        <v>0</v>
      </c>
      <c r="D121" s="218">
        <v>0</v>
      </c>
      <c r="E121" s="218">
        <v>0</v>
      </c>
    </row>
    <row r="122" spans="1:5">
      <c r="A122" s="137" t="s">
        <v>3631</v>
      </c>
      <c r="B122" s="137" t="s">
        <v>3632</v>
      </c>
      <c r="C122" s="218">
        <v>0</v>
      </c>
      <c r="D122" s="218">
        <v>0</v>
      </c>
      <c r="E122" s="218">
        <v>0</v>
      </c>
    </row>
    <row r="123" spans="1:5">
      <c r="A123" s="137" t="s">
        <v>3633</v>
      </c>
      <c r="B123" s="137" t="s">
        <v>3634</v>
      </c>
      <c r="C123" s="218">
        <v>0</v>
      </c>
      <c r="D123" s="218">
        <v>0</v>
      </c>
      <c r="E123" s="218">
        <v>0</v>
      </c>
    </row>
    <row r="124" spans="1:5">
      <c r="A124" s="137" t="s">
        <v>3635</v>
      </c>
      <c r="B124" s="137" t="s">
        <v>3636</v>
      </c>
      <c r="C124" s="218">
        <v>0</v>
      </c>
      <c r="D124" s="218">
        <v>0</v>
      </c>
      <c r="E124" s="218">
        <v>0</v>
      </c>
    </row>
    <row r="125" spans="1:5">
      <c r="A125" s="137" t="s">
        <v>3637</v>
      </c>
      <c r="B125" s="137" t="s">
        <v>3638</v>
      </c>
      <c r="C125" s="218">
        <v>0</v>
      </c>
      <c r="D125" s="218">
        <v>0</v>
      </c>
      <c r="E125" s="218">
        <v>0</v>
      </c>
    </row>
    <row r="126" spans="1:5">
      <c r="A126" s="137" t="s">
        <v>3639</v>
      </c>
      <c r="B126" s="137" t="s">
        <v>3640</v>
      </c>
      <c r="C126" s="218">
        <v>0</v>
      </c>
      <c r="D126" s="218">
        <v>0</v>
      </c>
      <c r="E126" s="218">
        <v>0</v>
      </c>
    </row>
    <row r="127" spans="1:5">
      <c r="A127" s="137" t="s">
        <v>3641</v>
      </c>
      <c r="B127" s="137" t="s">
        <v>3642</v>
      </c>
      <c r="C127" s="218">
        <v>0</v>
      </c>
      <c r="D127" s="218">
        <v>0</v>
      </c>
      <c r="E127" s="218">
        <v>0</v>
      </c>
    </row>
    <row r="128" spans="1:5">
      <c r="A128" s="137" t="s">
        <v>3643</v>
      </c>
      <c r="B128" s="137" t="s">
        <v>3644</v>
      </c>
      <c r="C128" s="218">
        <v>0</v>
      </c>
      <c r="D128" s="218">
        <v>0</v>
      </c>
      <c r="E128" s="218">
        <v>0</v>
      </c>
    </row>
    <row r="129" spans="1:7">
      <c r="A129" s="137" t="s">
        <v>3645</v>
      </c>
      <c r="B129" s="137" t="s">
        <v>3646</v>
      </c>
      <c r="C129" s="218">
        <v>0</v>
      </c>
      <c r="D129" s="218">
        <v>0</v>
      </c>
      <c r="E129" s="218">
        <v>0</v>
      </c>
    </row>
    <row r="130" spans="1:7">
      <c r="A130" s="137" t="s">
        <v>3647</v>
      </c>
      <c r="B130" s="137" t="s">
        <v>3648</v>
      </c>
      <c r="C130" s="218">
        <v>0</v>
      </c>
      <c r="D130" s="218">
        <v>0</v>
      </c>
      <c r="E130" s="218">
        <v>0</v>
      </c>
    </row>
    <row r="131" spans="1:7">
      <c r="A131" s="137" t="s">
        <v>3649</v>
      </c>
      <c r="B131" s="137" t="s">
        <v>3650</v>
      </c>
      <c r="C131" s="218">
        <v>0</v>
      </c>
      <c r="D131" s="218">
        <v>0</v>
      </c>
      <c r="E131" s="218">
        <v>0</v>
      </c>
    </row>
    <row r="132" spans="1:7">
      <c r="A132" s="137" t="s">
        <v>3651</v>
      </c>
      <c r="B132" s="137" t="s">
        <v>3652</v>
      </c>
      <c r="C132" s="218">
        <v>0</v>
      </c>
      <c r="D132" s="218">
        <v>0</v>
      </c>
      <c r="E132" s="218">
        <v>0</v>
      </c>
    </row>
    <row r="133" spans="1:7">
      <c r="A133" s="137" t="s">
        <v>3653</v>
      </c>
      <c r="B133" s="137" t="s">
        <v>3654</v>
      </c>
      <c r="C133" s="218">
        <v>0</v>
      </c>
      <c r="D133" s="218">
        <v>0</v>
      </c>
      <c r="E133" s="218">
        <v>0</v>
      </c>
    </row>
    <row r="134" spans="1:7">
      <c r="A134" s="137" t="s">
        <v>3655</v>
      </c>
      <c r="B134" s="137" t="s">
        <v>3656</v>
      </c>
      <c r="C134" s="218">
        <v>0</v>
      </c>
      <c r="D134" s="218">
        <v>0</v>
      </c>
      <c r="E134" s="218">
        <v>0</v>
      </c>
    </row>
    <row r="135" spans="1:7">
      <c r="A135" s="137" t="s">
        <v>3657</v>
      </c>
      <c r="B135" s="137" t="s">
        <v>3658</v>
      </c>
      <c r="C135" s="218">
        <v>0</v>
      </c>
      <c r="D135" s="218">
        <v>0</v>
      </c>
      <c r="E135" s="218">
        <v>0</v>
      </c>
    </row>
    <row r="136" spans="1:7">
      <c r="A136" s="137" t="s">
        <v>3659</v>
      </c>
      <c r="B136" s="137" t="s">
        <v>3660</v>
      </c>
      <c r="C136" s="218">
        <v>0</v>
      </c>
      <c r="D136" s="218">
        <v>0</v>
      </c>
      <c r="E136" s="218">
        <v>0</v>
      </c>
    </row>
    <row r="137" spans="1:7">
      <c r="A137" s="137" t="s">
        <v>3661</v>
      </c>
      <c r="B137" s="137" t="s">
        <v>3662</v>
      </c>
      <c r="C137" s="218">
        <v>0</v>
      </c>
      <c r="D137" s="218">
        <v>0</v>
      </c>
      <c r="E137" s="218">
        <v>0</v>
      </c>
    </row>
    <row r="138" spans="1:7">
      <c r="A138" s="137" t="s">
        <v>3663</v>
      </c>
      <c r="B138" s="137" t="s">
        <v>3664</v>
      </c>
      <c r="C138" s="218">
        <v>0</v>
      </c>
      <c r="D138" s="218">
        <v>0</v>
      </c>
      <c r="E138" s="218">
        <v>0</v>
      </c>
    </row>
    <row r="139" spans="1:7">
      <c r="A139" s="137" t="s">
        <v>3665</v>
      </c>
      <c r="B139" s="137" t="s">
        <v>3666</v>
      </c>
      <c r="C139" s="218">
        <v>0</v>
      </c>
      <c r="D139" s="218">
        <v>0</v>
      </c>
      <c r="E139" s="218">
        <v>0</v>
      </c>
    </row>
    <row r="140" spans="1:7">
      <c r="A140" s="137" t="s">
        <v>3667</v>
      </c>
      <c r="B140" s="137" t="s">
        <v>3668</v>
      </c>
      <c r="C140" s="218">
        <v>0</v>
      </c>
      <c r="D140" s="218">
        <v>0</v>
      </c>
      <c r="E140" s="218">
        <v>0</v>
      </c>
    </row>
    <row r="141" spans="1:7">
      <c r="A141" s="137" t="s">
        <v>3669</v>
      </c>
      <c r="B141" s="137" t="s">
        <v>3670</v>
      </c>
      <c r="C141" s="218">
        <v>0</v>
      </c>
      <c r="D141" s="218">
        <v>0</v>
      </c>
      <c r="E141" s="218">
        <v>0</v>
      </c>
    </row>
    <row r="142" spans="1:7">
      <c r="A142" s="137" t="s">
        <v>3671</v>
      </c>
      <c r="B142" s="137" t="s">
        <v>3672</v>
      </c>
      <c r="C142" s="218">
        <v>0</v>
      </c>
      <c r="D142" s="218">
        <v>0</v>
      </c>
      <c r="E142" s="218">
        <v>0</v>
      </c>
    </row>
    <row r="143" spans="1:7">
      <c r="A143" s="137" t="s">
        <v>3673</v>
      </c>
      <c r="B143" s="137" t="s">
        <v>3674</v>
      </c>
      <c r="C143" s="218">
        <v>0</v>
      </c>
      <c r="D143" s="218">
        <v>0</v>
      </c>
      <c r="E143" s="218">
        <v>0</v>
      </c>
    </row>
    <row r="144" spans="1:7">
      <c r="A144" s="137" t="s">
        <v>3675</v>
      </c>
      <c r="B144" s="137" t="s">
        <v>3676</v>
      </c>
      <c r="C144" s="218">
        <v>0</v>
      </c>
      <c r="D144" s="218">
        <v>0</v>
      </c>
      <c r="E144" s="218">
        <v>0</v>
      </c>
      <c r="G144" t="s">
        <v>2980</v>
      </c>
    </row>
    <row r="145" spans="1:7">
      <c r="A145" s="137" t="s">
        <v>3677</v>
      </c>
      <c r="B145" s="137" t="s">
        <v>3678</v>
      </c>
      <c r="C145" s="218">
        <v>0</v>
      </c>
      <c r="D145" s="218">
        <v>0</v>
      </c>
      <c r="E145" s="218">
        <v>0</v>
      </c>
    </row>
    <row r="146" spans="1:7">
      <c r="A146" s="137" t="s">
        <v>3679</v>
      </c>
      <c r="B146" s="137" t="s">
        <v>3680</v>
      </c>
      <c r="C146" s="218">
        <v>0</v>
      </c>
      <c r="D146" s="218">
        <v>0</v>
      </c>
      <c r="E146" s="218">
        <v>0</v>
      </c>
    </row>
    <row r="147" spans="1:7">
      <c r="A147" s="137" t="s">
        <v>3681</v>
      </c>
      <c r="B147" s="137" t="s">
        <v>3682</v>
      </c>
      <c r="C147" s="218">
        <v>0</v>
      </c>
      <c r="D147" s="218">
        <v>0</v>
      </c>
      <c r="E147" s="218">
        <v>0</v>
      </c>
    </row>
    <row r="148" spans="1:7">
      <c r="A148" s="137" t="s">
        <v>3683</v>
      </c>
      <c r="B148" s="137" t="s">
        <v>3684</v>
      </c>
      <c r="C148" s="218">
        <v>0</v>
      </c>
      <c r="D148" s="218">
        <v>0</v>
      </c>
      <c r="E148" s="218">
        <v>0</v>
      </c>
    </row>
    <row r="149" spans="1:7">
      <c r="A149" s="137" t="s">
        <v>3685</v>
      </c>
      <c r="B149" s="137" t="s">
        <v>3686</v>
      </c>
      <c r="C149" s="218">
        <v>0</v>
      </c>
      <c r="D149" s="218">
        <v>0</v>
      </c>
      <c r="E149" s="218">
        <v>0</v>
      </c>
    </row>
    <row r="150" spans="1:7">
      <c r="A150" s="137" t="s">
        <v>3687</v>
      </c>
      <c r="B150" s="137" t="s">
        <v>3688</v>
      </c>
      <c r="C150" s="218">
        <v>0</v>
      </c>
      <c r="D150" s="218">
        <v>0</v>
      </c>
      <c r="E150" s="218">
        <v>0</v>
      </c>
    </row>
    <row r="151" spans="1:7">
      <c r="A151" s="137" t="s">
        <v>3689</v>
      </c>
      <c r="B151" s="137" t="s">
        <v>3690</v>
      </c>
      <c r="C151" s="218">
        <v>0</v>
      </c>
      <c r="D151" s="218">
        <v>0</v>
      </c>
      <c r="E151" s="218">
        <v>0</v>
      </c>
    </row>
    <row r="152" spans="1:7">
      <c r="A152" s="137" t="s">
        <v>3691</v>
      </c>
      <c r="B152" s="137" t="s">
        <v>3692</v>
      </c>
      <c r="C152" s="218">
        <v>0</v>
      </c>
      <c r="D152" s="218">
        <v>0</v>
      </c>
      <c r="E152" s="218">
        <v>0</v>
      </c>
    </row>
    <row r="153" spans="1:7">
      <c r="A153" s="137" t="s">
        <v>3693</v>
      </c>
      <c r="B153" s="137" t="s">
        <v>3694</v>
      </c>
      <c r="C153" s="218">
        <v>0</v>
      </c>
      <c r="D153" s="218">
        <v>0</v>
      </c>
      <c r="E153" s="218">
        <v>0</v>
      </c>
      <c r="G153" t="s">
        <v>7</v>
      </c>
    </row>
    <row r="154" spans="1:7">
      <c r="A154" s="137" t="s">
        <v>3695</v>
      </c>
      <c r="B154" s="137" t="s">
        <v>3696</v>
      </c>
      <c r="C154" s="218">
        <v>0</v>
      </c>
      <c r="D154" s="218">
        <v>0</v>
      </c>
      <c r="E154" s="218">
        <v>0</v>
      </c>
    </row>
    <row r="155" spans="1:7">
      <c r="A155" s="137" t="s">
        <v>3697</v>
      </c>
      <c r="B155" s="137" t="s">
        <v>3698</v>
      </c>
      <c r="C155" s="218">
        <v>0</v>
      </c>
      <c r="D155" s="218">
        <v>0</v>
      </c>
      <c r="E155" s="218">
        <v>0</v>
      </c>
    </row>
    <row r="156" spans="1:7">
      <c r="A156" s="137" t="s">
        <v>3699</v>
      </c>
      <c r="B156" s="137" t="s">
        <v>3700</v>
      </c>
      <c r="C156" s="218">
        <v>0</v>
      </c>
      <c r="D156" s="218">
        <v>0</v>
      </c>
      <c r="E156" s="218">
        <v>0</v>
      </c>
    </row>
    <row r="157" spans="1:7">
      <c r="A157" s="137" t="s">
        <v>3701</v>
      </c>
      <c r="B157" s="137" t="s">
        <v>3702</v>
      </c>
      <c r="C157" s="218">
        <v>0</v>
      </c>
      <c r="D157" s="218">
        <v>0</v>
      </c>
      <c r="E157" s="218">
        <v>0</v>
      </c>
    </row>
    <row r="158" spans="1:7">
      <c r="A158" s="137" t="s">
        <v>3703</v>
      </c>
      <c r="B158" s="137" t="s">
        <v>3704</v>
      </c>
      <c r="C158" s="218">
        <v>0</v>
      </c>
      <c r="D158" s="218">
        <v>0</v>
      </c>
      <c r="E158" s="218">
        <v>0</v>
      </c>
    </row>
    <row r="159" spans="1:7">
      <c r="A159" s="137" t="s">
        <v>3705</v>
      </c>
      <c r="B159" s="137" t="s">
        <v>3706</v>
      </c>
      <c r="C159" s="218">
        <v>0</v>
      </c>
      <c r="D159" s="218">
        <v>0</v>
      </c>
      <c r="E159" s="218">
        <v>0</v>
      </c>
    </row>
    <row r="160" spans="1:7">
      <c r="A160" s="137" t="s">
        <v>3707</v>
      </c>
      <c r="B160" s="137" t="s">
        <v>3708</v>
      </c>
      <c r="C160" s="218">
        <v>0</v>
      </c>
      <c r="D160" s="218">
        <v>0</v>
      </c>
      <c r="E160" s="218">
        <v>0</v>
      </c>
    </row>
    <row r="161" spans="1:5">
      <c r="A161" s="137" t="s">
        <v>3709</v>
      </c>
      <c r="B161" s="137" t="s">
        <v>3710</v>
      </c>
      <c r="C161" s="218">
        <v>0</v>
      </c>
      <c r="D161" s="218">
        <v>0</v>
      </c>
      <c r="E161" s="218">
        <v>0</v>
      </c>
    </row>
    <row r="162" spans="1:5">
      <c r="A162" s="137" t="s">
        <v>3711</v>
      </c>
      <c r="B162" s="137" t="s">
        <v>3712</v>
      </c>
      <c r="C162" s="218">
        <v>0</v>
      </c>
      <c r="D162" s="218">
        <v>0</v>
      </c>
      <c r="E162" s="218">
        <v>0</v>
      </c>
    </row>
    <row r="163" spans="1:5">
      <c r="A163" s="137" t="s">
        <v>3713</v>
      </c>
      <c r="B163" s="137" t="s">
        <v>3714</v>
      </c>
      <c r="C163" s="218">
        <v>0</v>
      </c>
      <c r="D163" s="218">
        <v>0</v>
      </c>
      <c r="E163" s="218">
        <v>0</v>
      </c>
    </row>
    <row r="164" spans="1:5">
      <c r="A164" s="137" t="s">
        <v>3715</v>
      </c>
      <c r="B164" s="137" t="s">
        <v>3716</v>
      </c>
      <c r="C164" s="218">
        <v>0</v>
      </c>
      <c r="D164" s="218">
        <v>0</v>
      </c>
      <c r="E164" s="218">
        <v>0</v>
      </c>
    </row>
    <row r="165" spans="1:5">
      <c r="A165" s="137" t="s">
        <v>3717</v>
      </c>
      <c r="B165" s="137" t="s">
        <v>3533</v>
      </c>
      <c r="C165" s="218">
        <v>0</v>
      </c>
      <c r="D165" s="218">
        <v>0</v>
      </c>
      <c r="E165" s="218">
        <v>0</v>
      </c>
    </row>
    <row r="166" spans="1:5">
      <c r="A166" s="137" t="s">
        <v>3718</v>
      </c>
      <c r="B166" s="137" t="s">
        <v>3719</v>
      </c>
      <c r="C166" s="218">
        <v>0</v>
      </c>
      <c r="D166" s="218">
        <v>0</v>
      </c>
      <c r="E166" s="218">
        <v>0</v>
      </c>
    </row>
    <row r="167" spans="1:5">
      <c r="A167" s="137" t="s">
        <v>3720</v>
      </c>
      <c r="B167" s="137" t="s">
        <v>3721</v>
      </c>
      <c r="C167" s="218">
        <v>0</v>
      </c>
      <c r="D167" s="218">
        <v>0</v>
      </c>
      <c r="E167" s="218">
        <v>0</v>
      </c>
    </row>
    <row r="168" spans="1:5">
      <c r="A168" s="137" t="s">
        <v>3722</v>
      </c>
      <c r="B168" s="137" t="s">
        <v>3723</v>
      </c>
      <c r="C168" s="218">
        <v>0</v>
      </c>
      <c r="D168" s="218">
        <v>0</v>
      </c>
      <c r="E168" s="218">
        <v>0</v>
      </c>
    </row>
    <row r="169" spans="1:5">
      <c r="A169" s="137" t="s">
        <v>3724</v>
      </c>
      <c r="B169" s="137" t="s">
        <v>3725</v>
      </c>
      <c r="C169" s="218">
        <v>0</v>
      </c>
      <c r="D169" s="218">
        <v>0</v>
      </c>
      <c r="E169" s="218">
        <v>0</v>
      </c>
    </row>
    <row r="170" spans="1:5">
      <c r="A170" s="137" t="s">
        <v>3726</v>
      </c>
      <c r="B170" s="137" t="s">
        <v>3727</v>
      </c>
      <c r="C170" s="218">
        <v>0</v>
      </c>
      <c r="D170" s="218">
        <v>0</v>
      </c>
      <c r="E170" s="218">
        <v>0</v>
      </c>
    </row>
    <row r="171" spans="1:5">
      <c r="A171" s="137" t="s">
        <v>3728</v>
      </c>
      <c r="B171" s="137" t="s">
        <v>3729</v>
      </c>
      <c r="C171" s="218">
        <v>0</v>
      </c>
      <c r="D171" s="218">
        <v>0</v>
      </c>
      <c r="E171" s="218">
        <v>0</v>
      </c>
    </row>
    <row r="172" spans="1:5">
      <c r="A172" s="137" t="s">
        <v>3730</v>
      </c>
      <c r="B172" s="137" t="s">
        <v>3721</v>
      </c>
      <c r="C172" s="218">
        <v>0</v>
      </c>
      <c r="D172" s="218">
        <v>0</v>
      </c>
      <c r="E172" s="218">
        <v>0</v>
      </c>
    </row>
    <row r="173" spans="1:5">
      <c r="A173" s="137" t="s">
        <v>3731</v>
      </c>
      <c r="B173" s="137" t="s">
        <v>3732</v>
      </c>
      <c r="C173" s="218">
        <v>0</v>
      </c>
      <c r="D173" s="218">
        <v>0</v>
      </c>
      <c r="E173" s="218">
        <v>0</v>
      </c>
    </row>
    <row r="174" spans="1:5">
      <c r="A174" s="137" t="s">
        <v>3733</v>
      </c>
      <c r="B174" s="137" t="s">
        <v>3734</v>
      </c>
      <c r="C174" s="218">
        <v>0</v>
      </c>
      <c r="D174" s="218">
        <v>0</v>
      </c>
      <c r="E174" s="218">
        <v>0</v>
      </c>
    </row>
    <row r="175" spans="1:5">
      <c r="A175" s="137" t="s">
        <v>3735</v>
      </c>
      <c r="B175" s="137" t="s">
        <v>3736</v>
      </c>
      <c r="C175" s="218">
        <v>0</v>
      </c>
      <c r="D175" s="218">
        <v>0</v>
      </c>
      <c r="E175" s="218">
        <v>0</v>
      </c>
    </row>
    <row r="176" spans="1:5">
      <c r="A176" s="137" t="s">
        <v>3737</v>
      </c>
      <c r="B176" s="137" t="s">
        <v>3738</v>
      </c>
      <c r="C176" s="218">
        <v>0</v>
      </c>
      <c r="D176" s="218">
        <v>0</v>
      </c>
      <c r="E176" s="218">
        <v>0</v>
      </c>
    </row>
    <row r="177" spans="1:5">
      <c r="A177" s="137" t="s">
        <v>3739</v>
      </c>
      <c r="B177" s="137" t="s">
        <v>3732</v>
      </c>
      <c r="C177" s="218">
        <v>0</v>
      </c>
      <c r="D177" s="218">
        <v>0</v>
      </c>
      <c r="E177" s="218">
        <v>0</v>
      </c>
    </row>
    <row r="178" spans="1:5">
      <c r="A178" s="137" t="s">
        <v>3740</v>
      </c>
      <c r="B178" s="137" t="s">
        <v>3741</v>
      </c>
      <c r="C178" s="218">
        <v>0</v>
      </c>
      <c r="D178" s="218">
        <v>0</v>
      </c>
      <c r="E178" s="218">
        <v>0</v>
      </c>
    </row>
    <row r="179" spans="1:5">
      <c r="A179" s="137" t="s">
        <v>3742</v>
      </c>
      <c r="B179" s="137" t="s">
        <v>3743</v>
      </c>
      <c r="C179" s="218">
        <v>0</v>
      </c>
      <c r="D179" s="218">
        <v>0</v>
      </c>
      <c r="E179" s="218">
        <v>0</v>
      </c>
    </row>
    <row r="180" spans="1:5">
      <c r="A180" s="137" t="s">
        <v>3744</v>
      </c>
      <c r="B180" s="137" t="s">
        <v>3745</v>
      </c>
      <c r="C180" s="218">
        <v>0</v>
      </c>
      <c r="D180" s="218">
        <v>0</v>
      </c>
      <c r="E180" s="218">
        <v>0</v>
      </c>
    </row>
    <row r="181" spans="1:5">
      <c r="A181" s="137" t="s">
        <v>3746</v>
      </c>
      <c r="B181" s="137" t="s">
        <v>3747</v>
      </c>
      <c r="C181" s="218">
        <v>0</v>
      </c>
      <c r="D181" s="218">
        <v>0</v>
      </c>
      <c r="E181" s="218">
        <v>0</v>
      </c>
    </row>
    <row r="182" spans="1:5">
      <c r="A182" s="137"/>
      <c r="B182" s="137"/>
      <c r="C182" s="219"/>
      <c r="D182" s="219"/>
      <c r="E182" s="219"/>
    </row>
    <row r="183" spans="1:5">
      <c r="A183" s="137" t="s">
        <v>3748</v>
      </c>
      <c r="B183" s="137" t="s">
        <v>3570</v>
      </c>
      <c r="C183" s="138">
        <v>0</v>
      </c>
      <c r="D183" s="138">
        <v>0</v>
      </c>
      <c r="E183" s="138">
        <v>0</v>
      </c>
    </row>
    <row r="184" spans="1:5">
      <c r="A184" s="137"/>
      <c r="B184" s="137"/>
      <c r="C184" s="137"/>
      <c r="D184" s="137"/>
      <c r="E184" s="137"/>
    </row>
    <row r="185" spans="1:5">
      <c r="A185" s="137" t="s">
        <v>3749</v>
      </c>
      <c r="B185" s="137" t="s">
        <v>3750</v>
      </c>
      <c r="C185" s="137"/>
      <c r="D185" s="137"/>
      <c r="E185" s="137"/>
    </row>
    <row r="186" spans="1:5">
      <c r="A186" s="137" t="s">
        <v>3751</v>
      </c>
      <c r="B186" s="137" t="s">
        <v>3752</v>
      </c>
      <c r="C186" s="218">
        <v>105503.55</v>
      </c>
      <c r="D186" s="218">
        <v>120575.47</v>
      </c>
      <c r="E186" s="218">
        <v>-15071.92</v>
      </c>
    </row>
    <row r="187" spans="1:5">
      <c r="A187" s="137" t="s">
        <v>3753</v>
      </c>
      <c r="B187" s="137" t="s">
        <v>3754</v>
      </c>
      <c r="C187" s="218">
        <v>0</v>
      </c>
      <c r="D187" s="218">
        <v>0</v>
      </c>
      <c r="E187" s="218">
        <v>0</v>
      </c>
    </row>
    <row r="188" spans="1:5">
      <c r="A188" s="137" t="s">
        <v>3755</v>
      </c>
      <c r="B188" s="137" t="s">
        <v>3756</v>
      </c>
      <c r="C188" s="218">
        <v>847.53</v>
      </c>
      <c r="D188" s="218">
        <v>2536.9299999999998</v>
      </c>
      <c r="E188" s="218">
        <v>-1689.4</v>
      </c>
    </row>
    <row r="189" spans="1:5">
      <c r="A189" s="137"/>
      <c r="B189" s="137"/>
      <c r="C189" s="219"/>
      <c r="D189" s="219"/>
      <c r="E189" s="219"/>
    </row>
    <row r="190" spans="1:5">
      <c r="A190" s="137" t="s">
        <v>3757</v>
      </c>
      <c r="B190" s="137" t="s">
        <v>3758</v>
      </c>
      <c r="C190" s="138">
        <v>106351.08</v>
      </c>
      <c r="D190" s="138">
        <v>123112.4</v>
      </c>
      <c r="E190" s="138">
        <v>-16761.32</v>
      </c>
    </row>
    <row r="191" spans="1:5">
      <c r="A191" s="137"/>
      <c r="B191" s="137"/>
      <c r="C191" s="219"/>
      <c r="D191" s="219"/>
      <c r="E191" s="219"/>
    </row>
    <row r="192" spans="1:5">
      <c r="A192" s="137" t="s">
        <v>3759</v>
      </c>
      <c r="B192" s="137" t="s">
        <v>3760</v>
      </c>
      <c r="C192" s="138">
        <v>1459723.41</v>
      </c>
      <c r="D192" s="138">
        <v>1443927.35</v>
      </c>
      <c r="E192" s="138">
        <v>15796.06</v>
      </c>
    </row>
    <row r="193" spans="1:5">
      <c r="A193" s="137"/>
      <c r="B193" s="137"/>
      <c r="C193" s="137"/>
      <c r="D193" s="137"/>
      <c r="E193" s="137"/>
    </row>
    <row r="194" spans="1:5">
      <c r="A194" s="137" t="s">
        <v>3761</v>
      </c>
      <c r="B194" s="137" t="s">
        <v>1128</v>
      </c>
      <c r="C194" s="137"/>
      <c r="D194" s="137"/>
      <c r="E194" s="137"/>
    </row>
    <row r="195" spans="1:5">
      <c r="A195" s="137"/>
      <c r="B195" s="137"/>
      <c r="C195" s="137"/>
      <c r="D195" s="137"/>
      <c r="E195" s="137"/>
    </row>
    <row r="196" spans="1:5">
      <c r="A196" s="137" t="s">
        <v>3762</v>
      </c>
      <c r="B196" s="137" t="s">
        <v>3763</v>
      </c>
      <c r="C196" s="137"/>
      <c r="D196" s="137"/>
      <c r="E196" s="137"/>
    </row>
    <row r="197" spans="1:5">
      <c r="A197" s="137" t="s">
        <v>3764</v>
      </c>
      <c r="B197" s="137" t="s">
        <v>3765</v>
      </c>
      <c r="C197" s="218">
        <v>7063955.3799999999</v>
      </c>
      <c r="D197" s="218">
        <v>7063955.3799999999</v>
      </c>
      <c r="E197" s="218">
        <v>0</v>
      </c>
    </row>
    <row r="198" spans="1:5">
      <c r="A198" s="137" t="s">
        <v>3766</v>
      </c>
      <c r="B198" s="137" t="s">
        <v>3767</v>
      </c>
      <c r="C198" s="218">
        <v>0</v>
      </c>
      <c r="D198" s="218">
        <v>0</v>
      </c>
      <c r="E198" s="218">
        <v>0</v>
      </c>
    </row>
    <row r="199" spans="1:5">
      <c r="A199" s="137" t="s">
        <v>3768</v>
      </c>
      <c r="B199" s="137" t="s">
        <v>3769</v>
      </c>
      <c r="C199" s="218">
        <v>5268341.99</v>
      </c>
      <c r="D199" s="218">
        <v>5268341.99</v>
      </c>
      <c r="E199" s="218">
        <v>0</v>
      </c>
    </row>
    <row r="200" spans="1:5">
      <c r="A200" s="137" t="s">
        <v>3770</v>
      </c>
      <c r="B200" s="137" t="s">
        <v>3771</v>
      </c>
      <c r="C200" s="218">
        <v>1972927.42</v>
      </c>
      <c r="D200" s="218">
        <v>1972927.42</v>
      </c>
      <c r="E200" s="218">
        <v>0</v>
      </c>
    </row>
    <row r="201" spans="1:5">
      <c r="A201" s="137" t="s">
        <v>3772</v>
      </c>
      <c r="B201" s="137" t="s">
        <v>3773</v>
      </c>
      <c r="C201" s="218">
        <v>21335694.510000002</v>
      </c>
      <c r="D201" s="218">
        <v>21335694.510000002</v>
      </c>
      <c r="E201" s="218">
        <v>0</v>
      </c>
    </row>
    <row r="202" spans="1:5">
      <c r="A202" s="137" t="s">
        <v>3774</v>
      </c>
      <c r="B202" s="137" t="s">
        <v>3775</v>
      </c>
      <c r="C202" s="218">
        <v>0</v>
      </c>
      <c r="D202" s="218">
        <v>0</v>
      </c>
      <c r="E202" s="218">
        <v>0</v>
      </c>
    </row>
    <row r="203" spans="1:5">
      <c r="A203" s="137" t="s">
        <v>3776</v>
      </c>
      <c r="B203" s="137" t="s">
        <v>3777</v>
      </c>
      <c r="C203" s="218">
        <v>0</v>
      </c>
      <c r="D203" s="218">
        <v>0</v>
      </c>
      <c r="E203" s="218">
        <v>0</v>
      </c>
    </row>
    <row r="204" spans="1:5">
      <c r="A204" s="137" t="s">
        <v>3778</v>
      </c>
      <c r="B204" s="137" t="s">
        <v>3779</v>
      </c>
      <c r="C204" s="218">
        <v>-8188106.3499999996</v>
      </c>
      <c r="D204" s="218">
        <v>-8188106.3499999996</v>
      </c>
      <c r="E204" s="218">
        <v>0</v>
      </c>
    </row>
    <row r="205" spans="1:5">
      <c r="A205" s="137" t="s">
        <v>3780</v>
      </c>
      <c r="B205" s="137" t="s">
        <v>3781</v>
      </c>
      <c r="C205" s="218">
        <v>0</v>
      </c>
      <c r="D205" s="218">
        <v>0</v>
      </c>
      <c r="E205" s="218">
        <v>0</v>
      </c>
    </row>
    <row r="206" spans="1:5">
      <c r="A206" s="137" t="s">
        <v>3782</v>
      </c>
      <c r="B206" s="137" t="s">
        <v>3783</v>
      </c>
      <c r="C206" s="218">
        <v>0</v>
      </c>
      <c r="D206" s="218">
        <v>0</v>
      </c>
      <c r="E206" s="218">
        <v>0</v>
      </c>
    </row>
    <row r="207" spans="1:5">
      <c r="A207" s="137" t="s">
        <v>3784</v>
      </c>
      <c r="B207" s="137" t="s">
        <v>3785</v>
      </c>
      <c r="C207" s="218">
        <v>0</v>
      </c>
      <c r="D207" s="218">
        <v>0</v>
      </c>
      <c r="E207" s="218">
        <v>0</v>
      </c>
    </row>
    <row r="208" spans="1:5">
      <c r="A208" s="137" t="s">
        <v>3786</v>
      </c>
      <c r="B208" s="137" t="s">
        <v>3787</v>
      </c>
      <c r="C208" s="218">
        <v>0</v>
      </c>
      <c r="D208" s="218">
        <v>0</v>
      </c>
      <c r="E208" s="218">
        <v>0</v>
      </c>
    </row>
    <row r="209" spans="1:5">
      <c r="A209" s="137" t="s">
        <v>3788</v>
      </c>
      <c r="B209" s="137" t="s">
        <v>3789</v>
      </c>
      <c r="C209" s="218">
        <v>0</v>
      </c>
      <c r="D209" s="218">
        <v>0</v>
      </c>
      <c r="E209" s="218">
        <v>0</v>
      </c>
    </row>
    <row r="210" spans="1:5">
      <c r="A210" s="137" t="s">
        <v>3790</v>
      </c>
      <c r="B210" s="137" t="s">
        <v>3791</v>
      </c>
      <c r="C210" s="218">
        <v>0</v>
      </c>
      <c r="D210" s="218">
        <v>0</v>
      </c>
      <c r="E210" s="218">
        <v>0</v>
      </c>
    </row>
    <row r="211" spans="1:5">
      <c r="A211" s="137" t="s">
        <v>3792</v>
      </c>
      <c r="B211" s="137" t="s">
        <v>3793</v>
      </c>
      <c r="C211" s="218">
        <v>0</v>
      </c>
      <c r="D211" s="218">
        <v>0</v>
      </c>
      <c r="E211" s="218">
        <v>0</v>
      </c>
    </row>
    <row r="212" spans="1:5">
      <c r="A212" s="137" t="s">
        <v>3794</v>
      </c>
      <c r="B212" s="137" t="s">
        <v>3795</v>
      </c>
      <c r="C212" s="218">
        <v>0</v>
      </c>
      <c r="D212" s="218">
        <v>0</v>
      </c>
      <c r="E212" s="218">
        <v>0</v>
      </c>
    </row>
    <row r="213" spans="1:5">
      <c r="A213" s="137" t="s">
        <v>3796</v>
      </c>
      <c r="B213" s="137" t="s">
        <v>3797</v>
      </c>
      <c r="C213" s="218">
        <v>0</v>
      </c>
      <c r="D213" s="218">
        <v>0</v>
      </c>
      <c r="E213" s="218">
        <v>0</v>
      </c>
    </row>
    <row r="214" spans="1:5">
      <c r="A214" s="137" t="s">
        <v>3798</v>
      </c>
      <c r="B214" s="137" t="s">
        <v>3799</v>
      </c>
      <c r="C214" s="218">
        <v>0</v>
      </c>
      <c r="D214" s="218">
        <v>0</v>
      </c>
      <c r="E214" s="218">
        <v>0</v>
      </c>
    </row>
    <row r="215" spans="1:5">
      <c r="A215" s="137" t="s">
        <v>3800</v>
      </c>
      <c r="B215" s="137" t="s">
        <v>3801</v>
      </c>
      <c r="C215" s="218">
        <v>0</v>
      </c>
      <c r="D215" s="218">
        <v>0</v>
      </c>
      <c r="E215" s="218">
        <v>0</v>
      </c>
    </row>
    <row r="216" spans="1:5">
      <c r="A216" s="137"/>
      <c r="B216" s="137"/>
      <c r="C216" s="219"/>
      <c r="D216" s="219"/>
      <c r="E216" s="219"/>
    </row>
    <row r="217" spans="1:5">
      <c r="A217" s="137" t="s">
        <v>3802</v>
      </c>
      <c r="B217" s="137" t="s">
        <v>3803</v>
      </c>
      <c r="C217" s="138">
        <v>27452812.949999999</v>
      </c>
      <c r="D217" s="138">
        <v>27452812.949999999</v>
      </c>
      <c r="E217" s="138">
        <v>0</v>
      </c>
    </row>
    <row r="218" spans="1:5">
      <c r="A218" s="137"/>
      <c r="B218" s="137"/>
      <c r="C218" s="137"/>
      <c r="D218" s="137"/>
      <c r="E218" s="137"/>
    </row>
    <row r="219" spans="1:5">
      <c r="A219" s="137" t="s">
        <v>3804</v>
      </c>
      <c r="B219" s="137" t="s">
        <v>3805</v>
      </c>
      <c r="C219" s="137"/>
      <c r="D219" s="137"/>
      <c r="E219" s="137"/>
    </row>
    <row r="220" spans="1:5">
      <c r="A220" s="137"/>
      <c r="B220" s="137"/>
      <c r="C220" s="137"/>
      <c r="D220" s="137"/>
      <c r="E220" s="137"/>
    </row>
    <row r="221" spans="1:5">
      <c r="A221" s="137" t="s">
        <v>3806</v>
      </c>
      <c r="B221" s="137" t="s">
        <v>3807</v>
      </c>
      <c r="C221" s="137"/>
      <c r="D221" s="137"/>
      <c r="E221" s="137"/>
    </row>
    <row r="222" spans="1:5">
      <c r="A222" s="137" t="s">
        <v>3808</v>
      </c>
      <c r="B222" s="137" t="s">
        <v>359</v>
      </c>
      <c r="C222" s="218">
        <v>106683.27</v>
      </c>
      <c r="D222" s="218">
        <v>106683.27</v>
      </c>
      <c r="E222" s="218">
        <v>0</v>
      </c>
    </row>
    <row r="223" spans="1:5">
      <c r="A223" s="137" t="s">
        <v>3809</v>
      </c>
      <c r="B223" s="137" t="s">
        <v>3810</v>
      </c>
      <c r="C223" s="218">
        <v>0</v>
      </c>
      <c r="D223" s="218">
        <v>0</v>
      </c>
      <c r="E223" s="218">
        <v>0</v>
      </c>
    </row>
    <row r="224" spans="1:5">
      <c r="A224" s="137" t="s">
        <v>3811</v>
      </c>
      <c r="B224" s="137" t="s">
        <v>3812</v>
      </c>
      <c r="C224" s="218">
        <v>5050</v>
      </c>
      <c r="D224" s="218">
        <v>5050</v>
      </c>
      <c r="E224" s="218">
        <v>0</v>
      </c>
    </row>
    <row r="225" spans="1:5">
      <c r="A225" s="137" t="s">
        <v>3813</v>
      </c>
      <c r="B225" s="137" t="s">
        <v>3814</v>
      </c>
      <c r="C225" s="218">
        <v>0</v>
      </c>
      <c r="D225" s="218">
        <v>0</v>
      </c>
      <c r="E225" s="218">
        <v>0</v>
      </c>
    </row>
    <row r="226" spans="1:5">
      <c r="A226" s="137" t="s">
        <v>3815</v>
      </c>
      <c r="B226" s="137" t="s">
        <v>3816</v>
      </c>
      <c r="C226" s="218">
        <v>9724.83</v>
      </c>
      <c r="D226" s="218">
        <v>9724.83</v>
      </c>
      <c r="E226" s="218">
        <v>0</v>
      </c>
    </row>
    <row r="227" spans="1:5">
      <c r="A227" s="137" t="s">
        <v>3817</v>
      </c>
      <c r="B227" s="137" t="s">
        <v>3818</v>
      </c>
      <c r="C227" s="218">
        <v>19871.439999999999</v>
      </c>
      <c r="D227" s="218">
        <v>19871.439999999999</v>
      </c>
      <c r="E227" s="218">
        <v>0</v>
      </c>
    </row>
    <row r="228" spans="1:5">
      <c r="A228" s="137" t="s">
        <v>3819</v>
      </c>
      <c r="B228" s="137" t="s">
        <v>3820</v>
      </c>
      <c r="C228" s="218">
        <v>1975</v>
      </c>
      <c r="D228" s="218">
        <v>1975</v>
      </c>
      <c r="E228" s="218">
        <v>0</v>
      </c>
    </row>
    <row r="229" spans="1:5">
      <c r="A229" s="137" t="s">
        <v>3821</v>
      </c>
      <c r="B229" s="137" t="s">
        <v>3822</v>
      </c>
      <c r="C229" s="218">
        <v>1200</v>
      </c>
      <c r="D229" s="218">
        <v>1200</v>
      </c>
      <c r="E229" s="218">
        <v>0</v>
      </c>
    </row>
    <row r="230" spans="1:5">
      <c r="A230" s="137" t="s">
        <v>3823</v>
      </c>
      <c r="B230" s="137" t="s">
        <v>3824</v>
      </c>
      <c r="C230" s="218">
        <v>0</v>
      </c>
      <c r="D230" s="218">
        <v>0</v>
      </c>
      <c r="E230" s="218">
        <v>0</v>
      </c>
    </row>
    <row r="231" spans="1:5">
      <c r="A231" s="137" t="s">
        <v>3825</v>
      </c>
      <c r="B231" s="137" t="s">
        <v>3826</v>
      </c>
      <c r="C231" s="218">
        <v>0</v>
      </c>
      <c r="D231" s="218">
        <v>0</v>
      </c>
      <c r="E231" s="218">
        <v>0</v>
      </c>
    </row>
    <row r="232" spans="1:5">
      <c r="A232" s="137" t="s">
        <v>3827</v>
      </c>
      <c r="B232" s="137" t="s">
        <v>3828</v>
      </c>
      <c r="C232" s="218">
        <v>0</v>
      </c>
      <c r="D232" s="218">
        <v>0</v>
      </c>
      <c r="E232" s="218">
        <v>0</v>
      </c>
    </row>
    <row r="233" spans="1:5">
      <c r="A233" s="137" t="s">
        <v>3829</v>
      </c>
      <c r="B233" s="137" t="s">
        <v>3830</v>
      </c>
      <c r="C233" s="218">
        <v>9323.1</v>
      </c>
      <c r="D233" s="218">
        <v>9323.1</v>
      </c>
      <c r="E233" s="218">
        <v>0</v>
      </c>
    </row>
    <row r="234" spans="1:5">
      <c r="A234" s="137" t="s">
        <v>3831</v>
      </c>
      <c r="B234" s="137" t="s">
        <v>3832</v>
      </c>
      <c r="C234" s="218">
        <v>0</v>
      </c>
      <c r="D234" s="218">
        <v>0</v>
      </c>
      <c r="E234" s="218">
        <v>0</v>
      </c>
    </row>
    <row r="235" spans="1:5">
      <c r="A235" s="137" t="s">
        <v>3833</v>
      </c>
      <c r="B235" s="137" t="s">
        <v>3834</v>
      </c>
      <c r="C235" s="218">
        <v>0</v>
      </c>
      <c r="D235" s="218">
        <v>0</v>
      </c>
      <c r="E235" s="218">
        <v>0</v>
      </c>
    </row>
    <row r="236" spans="1:5">
      <c r="A236" s="137" t="s">
        <v>3835</v>
      </c>
      <c r="B236" s="137" t="s">
        <v>357</v>
      </c>
      <c r="C236" s="218">
        <v>43806.3</v>
      </c>
      <c r="D236" s="218">
        <v>43806.3</v>
      </c>
      <c r="E236" s="218">
        <v>0</v>
      </c>
    </row>
    <row r="237" spans="1:5">
      <c r="A237" s="137" t="s">
        <v>3836</v>
      </c>
      <c r="B237" s="137" t="s">
        <v>3837</v>
      </c>
      <c r="C237" s="218">
        <v>1850</v>
      </c>
      <c r="D237" s="218">
        <v>1850</v>
      </c>
      <c r="E237" s="218">
        <v>0</v>
      </c>
    </row>
    <row r="238" spans="1:5">
      <c r="A238" s="137" t="s">
        <v>3838</v>
      </c>
      <c r="B238" s="137" t="s">
        <v>3839</v>
      </c>
      <c r="C238" s="218">
        <v>695780.2</v>
      </c>
      <c r="D238" s="218">
        <v>695780.2</v>
      </c>
      <c r="E238" s="218">
        <v>0</v>
      </c>
    </row>
    <row r="239" spans="1:5">
      <c r="A239" s="137" t="s">
        <v>3840</v>
      </c>
      <c r="B239" s="137" t="s">
        <v>3841</v>
      </c>
      <c r="C239" s="218">
        <v>1500</v>
      </c>
      <c r="D239" s="218">
        <v>1500</v>
      </c>
      <c r="E239" s="218">
        <v>0</v>
      </c>
    </row>
    <row r="240" spans="1:5">
      <c r="A240" s="137" t="s">
        <v>3842</v>
      </c>
      <c r="B240" s="137" t="s">
        <v>3843</v>
      </c>
      <c r="C240" s="218">
        <v>0</v>
      </c>
      <c r="D240" s="218">
        <v>0</v>
      </c>
      <c r="E240" s="218">
        <v>0</v>
      </c>
    </row>
    <row r="241" spans="1:5">
      <c r="A241" s="137" t="s">
        <v>3844</v>
      </c>
      <c r="B241" s="137" t="s">
        <v>3845</v>
      </c>
      <c r="C241" s="218">
        <v>53412.5</v>
      </c>
      <c r="D241" s="218">
        <v>53412.5</v>
      </c>
      <c r="E241" s="218">
        <v>0</v>
      </c>
    </row>
    <row r="242" spans="1:5">
      <c r="A242" s="137" t="s">
        <v>3846</v>
      </c>
      <c r="B242" s="137" t="s">
        <v>3847</v>
      </c>
      <c r="C242" s="218">
        <v>0</v>
      </c>
      <c r="D242" s="218">
        <v>0</v>
      </c>
      <c r="E242" s="218">
        <v>0</v>
      </c>
    </row>
    <row r="243" spans="1:5">
      <c r="A243" s="137" t="s">
        <v>3848</v>
      </c>
      <c r="B243" s="137" t="s">
        <v>369</v>
      </c>
      <c r="C243" s="218">
        <v>0</v>
      </c>
      <c r="D243" s="218">
        <v>0</v>
      </c>
      <c r="E243" s="218">
        <v>0</v>
      </c>
    </row>
    <row r="244" spans="1:5">
      <c r="A244" s="137" t="s">
        <v>3849</v>
      </c>
      <c r="B244" s="137" t="s">
        <v>3850</v>
      </c>
      <c r="C244" s="218">
        <v>0</v>
      </c>
      <c r="D244" s="218">
        <v>0</v>
      </c>
      <c r="E244" s="218">
        <v>0</v>
      </c>
    </row>
    <row r="245" spans="1:5">
      <c r="A245" s="137" t="s">
        <v>3851</v>
      </c>
      <c r="B245" s="137" t="s">
        <v>3852</v>
      </c>
      <c r="C245" s="218">
        <v>15400</v>
      </c>
      <c r="D245" s="218">
        <v>15400</v>
      </c>
      <c r="E245" s="218">
        <v>0</v>
      </c>
    </row>
    <row r="246" spans="1:5">
      <c r="A246" s="137" t="s">
        <v>3853</v>
      </c>
      <c r="B246" s="137" t="s">
        <v>3854</v>
      </c>
      <c r="C246" s="218">
        <v>0</v>
      </c>
      <c r="D246" s="218">
        <v>0</v>
      </c>
      <c r="E246" s="218">
        <v>0</v>
      </c>
    </row>
    <row r="247" spans="1:5">
      <c r="A247" s="137" t="s">
        <v>3855</v>
      </c>
      <c r="B247" s="137" t="s">
        <v>3856</v>
      </c>
      <c r="C247" s="218">
        <v>22695.34</v>
      </c>
      <c r="D247" s="218">
        <v>22695.34</v>
      </c>
      <c r="E247" s="218">
        <v>0</v>
      </c>
    </row>
    <row r="248" spans="1:5">
      <c r="A248" s="137" t="s">
        <v>3857</v>
      </c>
      <c r="B248" s="137" t="s">
        <v>3858</v>
      </c>
      <c r="C248" s="218">
        <v>0</v>
      </c>
      <c r="D248" s="218">
        <v>0</v>
      </c>
      <c r="E248" s="218">
        <v>0</v>
      </c>
    </row>
    <row r="249" spans="1:5">
      <c r="A249" s="137" t="s">
        <v>3859</v>
      </c>
      <c r="B249" s="137" t="s">
        <v>3860</v>
      </c>
      <c r="C249" s="218">
        <v>0</v>
      </c>
      <c r="D249" s="218">
        <v>0</v>
      </c>
      <c r="E249" s="218">
        <v>0</v>
      </c>
    </row>
    <row r="250" spans="1:5">
      <c r="A250" s="137" t="s">
        <v>3861</v>
      </c>
      <c r="B250" s="137" t="s">
        <v>3862</v>
      </c>
      <c r="C250" s="218">
        <v>0</v>
      </c>
      <c r="D250" s="218">
        <v>0</v>
      </c>
      <c r="E250" s="218">
        <v>0</v>
      </c>
    </row>
    <row r="251" spans="1:5">
      <c r="A251" s="137" t="s">
        <v>3863</v>
      </c>
      <c r="B251" s="137" t="s">
        <v>3864</v>
      </c>
      <c r="C251" s="218">
        <v>0</v>
      </c>
      <c r="D251" s="218">
        <v>0</v>
      </c>
      <c r="E251" s="218">
        <v>0</v>
      </c>
    </row>
    <row r="252" spans="1:5">
      <c r="A252" s="137" t="s">
        <v>3865</v>
      </c>
      <c r="B252" s="137" t="s">
        <v>3866</v>
      </c>
      <c r="C252" s="218">
        <v>0</v>
      </c>
      <c r="D252" s="218">
        <v>0</v>
      </c>
      <c r="E252" s="218">
        <v>0</v>
      </c>
    </row>
    <row r="253" spans="1:5">
      <c r="A253" s="137" t="s">
        <v>3867</v>
      </c>
      <c r="B253" s="137" t="s">
        <v>3868</v>
      </c>
      <c r="C253" s="218">
        <v>0</v>
      </c>
      <c r="D253" s="218">
        <v>0</v>
      </c>
      <c r="E253" s="218">
        <v>0</v>
      </c>
    </row>
    <row r="254" spans="1:5">
      <c r="A254" s="137" t="s">
        <v>3869</v>
      </c>
      <c r="B254" s="137" t="s">
        <v>3870</v>
      </c>
      <c r="C254" s="218">
        <v>0</v>
      </c>
      <c r="D254" s="218">
        <v>0</v>
      </c>
      <c r="E254" s="218">
        <v>0</v>
      </c>
    </row>
    <row r="255" spans="1:5">
      <c r="A255" s="137" t="s">
        <v>3871</v>
      </c>
      <c r="B255" s="137" t="s">
        <v>3872</v>
      </c>
      <c r="C255" s="218">
        <v>0</v>
      </c>
      <c r="D255" s="218">
        <v>0</v>
      </c>
      <c r="E255" s="218">
        <v>0</v>
      </c>
    </row>
    <row r="256" spans="1:5">
      <c r="A256" s="137" t="s">
        <v>3873</v>
      </c>
      <c r="B256" s="137" t="s">
        <v>3874</v>
      </c>
      <c r="C256" s="218">
        <v>39742.879999999997</v>
      </c>
      <c r="D256" s="218">
        <v>39742.879999999997</v>
      </c>
      <c r="E256" s="218">
        <v>0</v>
      </c>
    </row>
    <row r="257" spans="1:5">
      <c r="A257" s="137" t="s">
        <v>3875</v>
      </c>
      <c r="B257" s="137" t="s">
        <v>3769</v>
      </c>
      <c r="C257" s="218">
        <v>1595.34</v>
      </c>
      <c r="D257" s="218">
        <v>1595.34</v>
      </c>
      <c r="E257" s="218">
        <v>0</v>
      </c>
    </row>
    <row r="258" spans="1:5">
      <c r="A258" s="137"/>
      <c r="B258" s="137"/>
      <c r="C258" s="219"/>
      <c r="D258" s="219"/>
      <c r="E258" s="219"/>
    </row>
    <row r="259" spans="1:5">
      <c r="A259" s="137" t="s">
        <v>3876</v>
      </c>
      <c r="B259" s="137" t="s">
        <v>3877</v>
      </c>
      <c r="C259" s="138">
        <v>1029610.2</v>
      </c>
      <c r="D259" s="138">
        <v>1029610.2</v>
      </c>
      <c r="E259" s="138">
        <v>0</v>
      </c>
    </row>
    <row r="260" spans="1:5">
      <c r="A260" s="137"/>
      <c r="B260" s="137"/>
      <c r="C260" s="137"/>
      <c r="D260" s="137"/>
      <c r="E260" s="137"/>
    </row>
    <row r="261" spans="1:5">
      <c r="A261" s="137" t="s">
        <v>3878</v>
      </c>
      <c r="B261" s="137" t="s">
        <v>3879</v>
      </c>
      <c r="C261" s="137"/>
      <c r="D261" s="137"/>
      <c r="E261" s="137"/>
    </row>
    <row r="262" spans="1:5">
      <c r="A262" s="137" t="s">
        <v>3880</v>
      </c>
      <c r="B262" s="137" t="s">
        <v>3881</v>
      </c>
      <c r="C262" s="218">
        <v>0</v>
      </c>
      <c r="D262" s="218">
        <v>0</v>
      </c>
      <c r="E262" s="218">
        <v>0</v>
      </c>
    </row>
    <row r="263" spans="1:5">
      <c r="A263" s="137" t="s">
        <v>3882</v>
      </c>
      <c r="B263" s="137" t="s">
        <v>3883</v>
      </c>
      <c r="C263" s="218">
        <v>0</v>
      </c>
      <c r="D263" s="218">
        <v>0</v>
      </c>
      <c r="E263" s="218">
        <v>0</v>
      </c>
    </row>
    <row r="264" spans="1:5">
      <c r="A264" s="137" t="s">
        <v>3884</v>
      </c>
      <c r="B264" s="137" t="s">
        <v>3885</v>
      </c>
      <c r="C264" s="218">
        <v>0</v>
      </c>
      <c r="D264" s="218">
        <v>0</v>
      </c>
      <c r="E264" s="218">
        <v>0</v>
      </c>
    </row>
    <row r="265" spans="1:5">
      <c r="A265" s="137" t="s">
        <v>3886</v>
      </c>
      <c r="B265" s="137" t="s">
        <v>3887</v>
      </c>
      <c r="C265" s="218">
        <v>0</v>
      </c>
      <c r="D265" s="218">
        <v>0</v>
      </c>
      <c r="E265" s="218">
        <v>0</v>
      </c>
    </row>
    <row r="266" spans="1:5">
      <c r="A266" s="137" t="s">
        <v>3888</v>
      </c>
      <c r="B266" s="137" t="s">
        <v>3889</v>
      </c>
      <c r="C266" s="218">
        <v>13614.76</v>
      </c>
      <c r="D266" s="218">
        <v>13614.76</v>
      </c>
      <c r="E266" s="218">
        <v>0</v>
      </c>
    </row>
    <row r="267" spans="1:5">
      <c r="A267" s="137" t="s">
        <v>3890</v>
      </c>
      <c r="B267" s="137" t="s">
        <v>3891</v>
      </c>
      <c r="C267" s="218">
        <v>0</v>
      </c>
      <c r="D267" s="218">
        <v>0</v>
      </c>
      <c r="E267" s="218">
        <v>0</v>
      </c>
    </row>
    <row r="268" spans="1:5">
      <c r="A268" s="137" t="s">
        <v>3892</v>
      </c>
      <c r="B268" s="137" t="s">
        <v>3893</v>
      </c>
      <c r="C268" s="218">
        <v>0</v>
      </c>
      <c r="D268" s="218">
        <v>0</v>
      </c>
      <c r="E268" s="218">
        <v>0</v>
      </c>
    </row>
    <row r="269" spans="1:5">
      <c r="A269" s="137" t="s">
        <v>3894</v>
      </c>
      <c r="B269" s="137" t="s">
        <v>3895</v>
      </c>
      <c r="C269" s="218">
        <v>0</v>
      </c>
      <c r="D269" s="218">
        <v>0</v>
      </c>
      <c r="E269" s="218">
        <v>0</v>
      </c>
    </row>
    <row r="270" spans="1:5">
      <c r="A270" s="137" t="s">
        <v>3896</v>
      </c>
      <c r="B270" s="137" t="s">
        <v>3897</v>
      </c>
      <c r="C270" s="218">
        <v>0</v>
      </c>
      <c r="D270" s="218">
        <v>0</v>
      </c>
      <c r="E270" s="218">
        <v>0</v>
      </c>
    </row>
    <row r="271" spans="1:5">
      <c r="A271" s="137" t="s">
        <v>3898</v>
      </c>
      <c r="B271" s="137" t="s">
        <v>3899</v>
      </c>
      <c r="C271" s="218">
        <v>0</v>
      </c>
      <c r="D271" s="218">
        <v>0</v>
      </c>
      <c r="E271" s="218">
        <v>0</v>
      </c>
    </row>
    <row r="272" spans="1:5">
      <c r="A272" s="137" t="s">
        <v>3900</v>
      </c>
      <c r="B272" s="137" t="s">
        <v>3901</v>
      </c>
      <c r="C272" s="218">
        <v>0</v>
      </c>
      <c r="D272" s="218">
        <v>0</v>
      </c>
      <c r="E272" s="218">
        <v>0</v>
      </c>
    </row>
    <row r="273" spans="1:5">
      <c r="A273" s="137" t="s">
        <v>3902</v>
      </c>
      <c r="B273" s="137" t="s">
        <v>3903</v>
      </c>
      <c r="C273" s="218">
        <v>0</v>
      </c>
      <c r="D273" s="218">
        <v>0</v>
      </c>
      <c r="E273" s="218">
        <v>0</v>
      </c>
    </row>
    <row r="274" spans="1:5">
      <c r="A274" s="137" t="s">
        <v>3904</v>
      </c>
      <c r="B274" s="137" t="s">
        <v>3905</v>
      </c>
      <c r="C274" s="218">
        <v>0</v>
      </c>
      <c r="D274" s="218">
        <v>0</v>
      </c>
      <c r="E274" s="218">
        <v>0</v>
      </c>
    </row>
    <row r="275" spans="1:5">
      <c r="A275" s="137" t="s">
        <v>3906</v>
      </c>
      <c r="B275" s="137" t="s">
        <v>3907</v>
      </c>
      <c r="C275" s="218">
        <v>0</v>
      </c>
      <c r="D275" s="218">
        <v>0</v>
      </c>
      <c r="E275" s="218">
        <v>0</v>
      </c>
    </row>
    <row r="276" spans="1:5">
      <c r="A276" s="137" t="s">
        <v>3908</v>
      </c>
      <c r="B276" s="137" t="s">
        <v>3909</v>
      </c>
      <c r="C276" s="218">
        <v>0</v>
      </c>
      <c r="D276" s="218">
        <v>0</v>
      </c>
      <c r="E276" s="218">
        <v>0</v>
      </c>
    </row>
    <row r="277" spans="1:5">
      <c r="A277" s="137" t="s">
        <v>3910</v>
      </c>
      <c r="B277" s="137" t="s">
        <v>3911</v>
      </c>
      <c r="C277" s="218">
        <v>0</v>
      </c>
      <c r="D277" s="218">
        <v>0</v>
      </c>
      <c r="E277" s="218">
        <v>0</v>
      </c>
    </row>
    <row r="278" spans="1:5">
      <c r="A278" s="137" t="s">
        <v>3912</v>
      </c>
      <c r="B278" s="137" t="s">
        <v>3913</v>
      </c>
      <c r="C278" s="218">
        <v>0</v>
      </c>
      <c r="D278" s="218">
        <v>0</v>
      </c>
      <c r="E278" s="218">
        <v>0</v>
      </c>
    </row>
    <row r="279" spans="1:5">
      <c r="A279" s="137" t="s">
        <v>3914</v>
      </c>
      <c r="B279" s="137" t="s">
        <v>3915</v>
      </c>
      <c r="C279" s="218">
        <v>0</v>
      </c>
      <c r="D279" s="218">
        <v>0</v>
      </c>
      <c r="E279" s="218">
        <v>0</v>
      </c>
    </row>
    <row r="280" spans="1:5">
      <c r="A280" s="137" t="s">
        <v>3916</v>
      </c>
      <c r="B280" s="137" t="s">
        <v>3917</v>
      </c>
      <c r="C280" s="218">
        <v>23611.75</v>
      </c>
      <c r="D280" s="218">
        <v>23611.75</v>
      </c>
      <c r="E280" s="218">
        <v>0</v>
      </c>
    </row>
    <row r="281" spans="1:5">
      <c r="A281" s="137" t="s">
        <v>3918</v>
      </c>
      <c r="B281" s="137" t="s">
        <v>3919</v>
      </c>
      <c r="C281" s="218">
        <v>0</v>
      </c>
      <c r="D281" s="218">
        <v>0</v>
      </c>
      <c r="E281" s="218">
        <v>0</v>
      </c>
    </row>
    <row r="282" spans="1:5">
      <c r="A282" s="137" t="s">
        <v>3920</v>
      </c>
      <c r="B282" s="137" t="s">
        <v>3921</v>
      </c>
      <c r="C282" s="218">
        <v>0</v>
      </c>
      <c r="D282" s="218">
        <v>0</v>
      </c>
      <c r="E282" s="218">
        <v>0</v>
      </c>
    </row>
    <row r="283" spans="1:5">
      <c r="A283" s="137" t="s">
        <v>3922</v>
      </c>
      <c r="B283" s="137" t="s">
        <v>3923</v>
      </c>
      <c r="C283" s="218">
        <v>0</v>
      </c>
      <c r="D283" s="218">
        <v>0</v>
      </c>
      <c r="E283" s="218">
        <v>0</v>
      </c>
    </row>
    <row r="284" spans="1:5">
      <c r="A284" s="137" t="s">
        <v>3924</v>
      </c>
      <c r="B284" s="137" t="s">
        <v>3925</v>
      </c>
      <c r="C284" s="218">
        <v>0</v>
      </c>
      <c r="D284" s="218">
        <v>0</v>
      </c>
      <c r="E284" s="218">
        <v>0</v>
      </c>
    </row>
    <row r="285" spans="1:5">
      <c r="A285" s="137" t="s">
        <v>3926</v>
      </c>
      <c r="B285" s="137" t="s">
        <v>3927</v>
      </c>
      <c r="C285" s="218">
        <v>0</v>
      </c>
      <c r="D285" s="218">
        <v>0</v>
      </c>
      <c r="E285" s="218">
        <v>0</v>
      </c>
    </row>
    <row r="286" spans="1:5">
      <c r="A286" s="137" t="s">
        <v>3928</v>
      </c>
      <c r="B286" s="137" t="s">
        <v>3929</v>
      </c>
      <c r="C286" s="218">
        <v>0</v>
      </c>
      <c r="D286" s="218">
        <v>0</v>
      </c>
      <c r="E286" s="218">
        <v>0</v>
      </c>
    </row>
    <row r="287" spans="1:5">
      <c r="A287" s="137" t="s">
        <v>3930</v>
      </c>
      <c r="B287" s="137" t="s">
        <v>3931</v>
      </c>
      <c r="C287" s="218">
        <v>33639.25</v>
      </c>
      <c r="D287" s="218">
        <v>33639.25</v>
      </c>
      <c r="E287" s="218">
        <v>0</v>
      </c>
    </row>
    <row r="288" spans="1:5">
      <c r="A288" s="137" t="s">
        <v>3932</v>
      </c>
      <c r="B288" s="137" t="s">
        <v>3933</v>
      </c>
      <c r="C288" s="218">
        <v>0</v>
      </c>
      <c r="D288" s="218">
        <v>0</v>
      </c>
      <c r="E288" s="218">
        <v>0</v>
      </c>
    </row>
    <row r="289" spans="1:5">
      <c r="A289" s="137" t="s">
        <v>3934</v>
      </c>
      <c r="B289" s="137" t="s">
        <v>3935</v>
      </c>
      <c r="C289" s="218">
        <v>0</v>
      </c>
      <c r="D289" s="218">
        <v>0</v>
      </c>
      <c r="E289" s="218">
        <v>0</v>
      </c>
    </row>
    <row r="290" spans="1:5">
      <c r="A290" s="137" t="s">
        <v>3936</v>
      </c>
      <c r="B290" s="137" t="s">
        <v>3937</v>
      </c>
      <c r="C290" s="218">
        <v>0</v>
      </c>
      <c r="D290" s="218">
        <v>0</v>
      </c>
      <c r="E290" s="218">
        <v>0</v>
      </c>
    </row>
    <row r="291" spans="1:5">
      <c r="A291" s="137" t="s">
        <v>3938</v>
      </c>
      <c r="B291" s="137" t="s">
        <v>3939</v>
      </c>
      <c r="C291" s="218">
        <v>0</v>
      </c>
      <c r="D291" s="218">
        <v>0</v>
      </c>
      <c r="E291" s="218">
        <v>0</v>
      </c>
    </row>
    <row r="292" spans="1:5">
      <c r="A292" s="137" t="s">
        <v>3940</v>
      </c>
      <c r="B292" s="137" t="s">
        <v>3941</v>
      </c>
      <c r="C292" s="218">
        <v>0</v>
      </c>
      <c r="D292" s="218">
        <v>0</v>
      </c>
      <c r="E292" s="218">
        <v>0</v>
      </c>
    </row>
    <row r="293" spans="1:5">
      <c r="A293" s="137" t="s">
        <v>3942</v>
      </c>
      <c r="B293" s="137" t="s">
        <v>3943</v>
      </c>
      <c r="C293" s="218">
        <v>6197.96</v>
      </c>
      <c r="D293" s="218">
        <v>6197.96</v>
      </c>
      <c r="E293" s="218">
        <v>0</v>
      </c>
    </row>
    <row r="294" spans="1:5">
      <c r="A294" s="137" t="s">
        <v>3944</v>
      </c>
      <c r="B294" s="137" t="s">
        <v>3945</v>
      </c>
      <c r="C294" s="218">
        <v>0</v>
      </c>
      <c r="D294" s="218">
        <v>0</v>
      </c>
      <c r="E294" s="218">
        <v>0</v>
      </c>
    </row>
    <row r="295" spans="1:5">
      <c r="A295" s="137" t="s">
        <v>3946</v>
      </c>
      <c r="B295" s="137" t="s">
        <v>3947</v>
      </c>
      <c r="C295" s="218">
        <v>0</v>
      </c>
      <c r="D295" s="218">
        <v>0</v>
      </c>
      <c r="E295" s="218">
        <v>0</v>
      </c>
    </row>
    <row r="296" spans="1:5">
      <c r="A296" s="137" t="s">
        <v>3948</v>
      </c>
      <c r="B296" s="137" t="s">
        <v>3949</v>
      </c>
      <c r="C296" s="218">
        <v>95724.25</v>
      </c>
      <c r="D296" s="218">
        <v>95724.25</v>
      </c>
      <c r="E296" s="218">
        <v>0</v>
      </c>
    </row>
    <row r="297" spans="1:5">
      <c r="A297" s="137" t="s">
        <v>3950</v>
      </c>
      <c r="B297" s="137" t="s">
        <v>3951</v>
      </c>
      <c r="C297" s="218">
        <v>0</v>
      </c>
      <c r="D297" s="218">
        <v>0</v>
      </c>
      <c r="E297" s="218">
        <v>0</v>
      </c>
    </row>
    <row r="298" spans="1:5">
      <c r="A298" s="137" t="s">
        <v>3952</v>
      </c>
      <c r="B298" s="137" t="s">
        <v>3953</v>
      </c>
      <c r="C298" s="218">
        <v>0</v>
      </c>
      <c r="D298" s="218">
        <v>0</v>
      </c>
      <c r="E298" s="218">
        <v>0</v>
      </c>
    </row>
    <row r="299" spans="1:5">
      <c r="A299" s="137" t="s">
        <v>3954</v>
      </c>
      <c r="B299" s="137" t="s">
        <v>3955</v>
      </c>
      <c r="C299" s="218">
        <v>0</v>
      </c>
      <c r="D299" s="218">
        <v>0</v>
      </c>
      <c r="E299" s="218">
        <v>0</v>
      </c>
    </row>
    <row r="300" spans="1:5">
      <c r="A300" s="137" t="s">
        <v>3956</v>
      </c>
      <c r="B300" s="137" t="s">
        <v>3957</v>
      </c>
      <c r="C300" s="218">
        <v>0</v>
      </c>
      <c r="D300" s="218">
        <v>0</v>
      </c>
      <c r="E300" s="218">
        <v>0</v>
      </c>
    </row>
    <row r="301" spans="1:5">
      <c r="A301" s="137" t="s">
        <v>3958</v>
      </c>
      <c r="B301" s="137" t="s">
        <v>3959</v>
      </c>
      <c r="C301" s="218">
        <v>0</v>
      </c>
      <c r="D301" s="218">
        <v>0</v>
      </c>
      <c r="E301" s="218">
        <v>0</v>
      </c>
    </row>
    <row r="302" spans="1:5">
      <c r="A302" s="137" t="s">
        <v>3960</v>
      </c>
      <c r="B302" s="137" t="s">
        <v>3961</v>
      </c>
      <c r="C302" s="218">
        <v>0</v>
      </c>
      <c r="D302" s="218">
        <v>0</v>
      </c>
      <c r="E302" s="218">
        <v>0</v>
      </c>
    </row>
    <row r="303" spans="1:5">
      <c r="A303" s="137" t="s">
        <v>3962</v>
      </c>
      <c r="B303" s="137" t="s">
        <v>3963</v>
      </c>
      <c r="C303" s="218">
        <v>0</v>
      </c>
      <c r="D303" s="218">
        <v>0</v>
      </c>
      <c r="E303" s="218">
        <v>0</v>
      </c>
    </row>
    <row r="304" spans="1:5">
      <c r="A304" s="137" t="s">
        <v>3964</v>
      </c>
      <c r="B304" s="137" t="s">
        <v>3965</v>
      </c>
      <c r="C304" s="218">
        <v>0</v>
      </c>
      <c r="D304" s="218">
        <v>0</v>
      </c>
      <c r="E304" s="218">
        <v>0</v>
      </c>
    </row>
    <row r="305" spans="1:5">
      <c r="A305" s="137" t="s">
        <v>3966</v>
      </c>
      <c r="B305" s="137" t="s">
        <v>3967</v>
      </c>
      <c r="C305" s="218">
        <v>0</v>
      </c>
      <c r="D305" s="218">
        <v>0</v>
      </c>
      <c r="E305" s="218">
        <v>0</v>
      </c>
    </row>
    <row r="306" spans="1:5">
      <c r="A306" s="137" t="s">
        <v>3968</v>
      </c>
      <c r="B306" s="137" t="s">
        <v>3969</v>
      </c>
      <c r="C306" s="218">
        <v>0</v>
      </c>
      <c r="D306" s="218">
        <v>0</v>
      </c>
      <c r="E306" s="218">
        <v>0</v>
      </c>
    </row>
    <row r="307" spans="1:5">
      <c r="A307" s="137" t="s">
        <v>3970</v>
      </c>
      <c r="B307" s="137" t="s">
        <v>3971</v>
      </c>
      <c r="C307" s="218">
        <v>2750</v>
      </c>
      <c r="D307" s="218">
        <v>2750</v>
      </c>
      <c r="E307" s="218">
        <v>0</v>
      </c>
    </row>
    <row r="308" spans="1:5">
      <c r="A308" s="137" t="s">
        <v>3972</v>
      </c>
      <c r="B308" s="137" t="s">
        <v>3973</v>
      </c>
      <c r="C308" s="218">
        <v>0</v>
      </c>
      <c r="D308" s="218">
        <v>0</v>
      </c>
      <c r="E308" s="218">
        <v>0</v>
      </c>
    </row>
    <row r="309" spans="1:5">
      <c r="A309" s="137" t="s">
        <v>3974</v>
      </c>
      <c r="B309" s="137" t="s">
        <v>3975</v>
      </c>
      <c r="C309" s="218">
        <v>5264.9</v>
      </c>
      <c r="D309" s="218">
        <v>5264.9</v>
      </c>
      <c r="E309" s="218">
        <v>0</v>
      </c>
    </row>
    <row r="310" spans="1:5">
      <c r="A310" s="137" t="s">
        <v>3976</v>
      </c>
      <c r="B310" s="137" t="s">
        <v>3977</v>
      </c>
      <c r="C310" s="218">
        <v>0</v>
      </c>
      <c r="D310" s="218">
        <v>0</v>
      </c>
      <c r="E310" s="218">
        <v>0</v>
      </c>
    </row>
    <row r="311" spans="1:5">
      <c r="A311" s="137" t="s">
        <v>3978</v>
      </c>
      <c r="B311" s="137" t="s">
        <v>3979</v>
      </c>
      <c r="C311" s="218">
        <v>20107.45</v>
      </c>
      <c r="D311" s="218">
        <v>20107.45</v>
      </c>
      <c r="E311" s="218">
        <v>0</v>
      </c>
    </row>
    <row r="312" spans="1:5">
      <c r="A312" s="137" t="s">
        <v>3980</v>
      </c>
      <c r="B312" s="137" t="s">
        <v>3981</v>
      </c>
      <c r="C312" s="218">
        <v>0</v>
      </c>
      <c r="D312" s="218">
        <v>0</v>
      </c>
      <c r="E312" s="218">
        <v>0</v>
      </c>
    </row>
    <row r="313" spans="1:5">
      <c r="A313" s="137" t="s">
        <v>3982</v>
      </c>
      <c r="B313" s="137" t="s">
        <v>3983</v>
      </c>
      <c r="C313" s="218">
        <v>0</v>
      </c>
      <c r="D313" s="218">
        <v>0</v>
      </c>
      <c r="E313" s="218">
        <v>0</v>
      </c>
    </row>
    <row r="314" spans="1:5">
      <c r="A314" s="137" t="s">
        <v>3984</v>
      </c>
      <c r="B314" s="137" t="s">
        <v>477</v>
      </c>
      <c r="C314" s="218">
        <v>0</v>
      </c>
      <c r="D314" s="218">
        <v>0</v>
      </c>
      <c r="E314" s="218">
        <v>0</v>
      </c>
    </row>
    <row r="315" spans="1:5">
      <c r="A315" s="137" t="s">
        <v>3985</v>
      </c>
      <c r="B315" s="137" t="s">
        <v>3986</v>
      </c>
      <c r="C315" s="218">
        <v>0</v>
      </c>
      <c r="D315" s="218">
        <v>0</v>
      </c>
      <c r="E315" s="218">
        <v>0</v>
      </c>
    </row>
    <row r="316" spans="1:5">
      <c r="A316" s="137" t="s">
        <v>3987</v>
      </c>
      <c r="B316" s="137" t="s">
        <v>3988</v>
      </c>
      <c r="C316" s="218">
        <v>21600</v>
      </c>
      <c r="D316" s="218">
        <v>21600</v>
      </c>
      <c r="E316" s="218">
        <v>0</v>
      </c>
    </row>
    <row r="317" spans="1:5">
      <c r="A317" s="137" t="s">
        <v>3989</v>
      </c>
      <c r="B317" s="137" t="s">
        <v>3990</v>
      </c>
      <c r="C317" s="218">
        <v>0</v>
      </c>
      <c r="D317" s="218">
        <v>0</v>
      </c>
      <c r="E317" s="218">
        <v>0</v>
      </c>
    </row>
    <row r="318" spans="1:5">
      <c r="A318" s="137" t="s">
        <v>3991</v>
      </c>
      <c r="B318" s="137" t="s">
        <v>3992</v>
      </c>
      <c r="C318" s="218">
        <v>0</v>
      </c>
      <c r="D318" s="218">
        <v>0</v>
      </c>
      <c r="E318" s="218">
        <v>0</v>
      </c>
    </row>
    <row r="319" spans="1:5">
      <c r="A319" s="137" t="s">
        <v>3993</v>
      </c>
      <c r="B319" s="137" t="s">
        <v>3994</v>
      </c>
      <c r="C319" s="218">
        <v>0</v>
      </c>
      <c r="D319" s="218">
        <v>0</v>
      </c>
      <c r="E319" s="218">
        <v>0</v>
      </c>
    </row>
    <row r="320" spans="1:5">
      <c r="A320" s="137" t="s">
        <v>3995</v>
      </c>
      <c r="B320" s="137" t="s">
        <v>3996</v>
      </c>
      <c r="C320" s="218">
        <v>0</v>
      </c>
      <c r="D320" s="218">
        <v>0</v>
      </c>
      <c r="E320" s="218">
        <v>0</v>
      </c>
    </row>
    <row r="321" spans="1:5">
      <c r="A321" s="137" t="s">
        <v>3997</v>
      </c>
      <c r="B321" s="137" t="s">
        <v>3998</v>
      </c>
      <c r="C321" s="218">
        <v>0</v>
      </c>
      <c r="D321" s="218">
        <v>0</v>
      </c>
      <c r="E321" s="218">
        <v>0</v>
      </c>
    </row>
    <row r="322" spans="1:5">
      <c r="A322" s="137" t="s">
        <v>3999</v>
      </c>
      <c r="B322" s="137" t="s">
        <v>3771</v>
      </c>
      <c r="C322" s="218">
        <v>92939.55</v>
      </c>
      <c r="D322" s="218">
        <v>92939.55</v>
      </c>
      <c r="E322" s="218">
        <v>0</v>
      </c>
    </row>
    <row r="323" spans="1:5">
      <c r="A323" s="137" t="s">
        <v>4000</v>
      </c>
      <c r="B323" s="137" t="s">
        <v>4001</v>
      </c>
      <c r="C323" s="218">
        <v>0</v>
      </c>
      <c r="D323" s="218">
        <v>0</v>
      </c>
      <c r="E323" s="218">
        <v>0</v>
      </c>
    </row>
    <row r="324" spans="1:5">
      <c r="A324" s="137" t="s">
        <v>4002</v>
      </c>
      <c r="B324" s="137" t="s">
        <v>4003</v>
      </c>
      <c r="C324" s="218">
        <v>0</v>
      </c>
      <c r="D324" s="218">
        <v>0</v>
      </c>
      <c r="E324" s="218">
        <v>0</v>
      </c>
    </row>
    <row r="325" spans="1:5">
      <c r="A325" s="137" t="s">
        <v>4004</v>
      </c>
      <c r="B325" s="137" t="s">
        <v>4005</v>
      </c>
      <c r="C325" s="218">
        <v>0</v>
      </c>
      <c r="D325" s="218">
        <v>0</v>
      </c>
      <c r="E325" s="218">
        <v>0</v>
      </c>
    </row>
    <row r="326" spans="1:5">
      <c r="A326" s="137" t="s">
        <v>4006</v>
      </c>
      <c r="B326" s="137" t="s">
        <v>4007</v>
      </c>
      <c r="C326" s="218">
        <v>0</v>
      </c>
      <c r="D326" s="218">
        <v>0</v>
      </c>
      <c r="E326" s="218">
        <v>0</v>
      </c>
    </row>
    <row r="327" spans="1:5">
      <c r="A327" s="137" t="s">
        <v>4008</v>
      </c>
      <c r="B327" s="137" t="s">
        <v>4009</v>
      </c>
      <c r="C327" s="218">
        <v>0</v>
      </c>
      <c r="D327" s="218">
        <v>0</v>
      </c>
      <c r="E327" s="218">
        <v>0</v>
      </c>
    </row>
    <row r="328" spans="1:5">
      <c r="A328" s="137" t="s">
        <v>4010</v>
      </c>
      <c r="B328" s="137" t="s">
        <v>4011</v>
      </c>
      <c r="C328" s="218">
        <v>0</v>
      </c>
      <c r="D328" s="218">
        <v>0</v>
      </c>
      <c r="E328" s="218">
        <v>0</v>
      </c>
    </row>
    <row r="329" spans="1:5">
      <c r="A329" s="137" t="s">
        <v>4012</v>
      </c>
      <c r="B329" s="137" t="s">
        <v>3893</v>
      </c>
      <c r="C329" s="218">
        <v>0</v>
      </c>
      <c r="D329" s="218">
        <v>0</v>
      </c>
      <c r="E329" s="218">
        <v>0</v>
      </c>
    </row>
    <row r="330" spans="1:5">
      <c r="A330" s="137" t="s">
        <v>4013</v>
      </c>
      <c r="B330" s="137" t="s">
        <v>4014</v>
      </c>
      <c r="C330" s="218">
        <v>0</v>
      </c>
      <c r="D330" s="218">
        <v>0</v>
      </c>
      <c r="E330" s="218">
        <v>0</v>
      </c>
    </row>
    <row r="331" spans="1:5">
      <c r="A331" s="137" t="s">
        <v>4015</v>
      </c>
      <c r="B331" s="137" t="s">
        <v>3777</v>
      </c>
      <c r="C331" s="218">
        <v>344974.48</v>
      </c>
      <c r="D331" s="218">
        <v>344974.48</v>
      </c>
      <c r="E331" s="218">
        <v>0</v>
      </c>
    </row>
    <row r="332" spans="1:5">
      <c r="A332" s="137"/>
      <c r="B332" s="137"/>
      <c r="C332" s="219"/>
      <c r="D332" s="219"/>
      <c r="E332" s="219"/>
    </row>
    <row r="333" spans="1:5">
      <c r="A333" s="137" t="s">
        <v>4016</v>
      </c>
      <c r="B333" s="137" t="s">
        <v>4017</v>
      </c>
      <c r="C333" s="138">
        <v>660424.35</v>
      </c>
      <c r="D333" s="138">
        <v>660424.35</v>
      </c>
      <c r="E333" s="138">
        <v>0</v>
      </c>
    </row>
    <row r="334" spans="1:5">
      <c r="A334" s="137"/>
      <c r="B334" s="137"/>
      <c r="C334" s="137"/>
      <c r="D334" s="137"/>
      <c r="E334" s="137"/>
    </row>
    <row r="335" spans="1:5">
      <c r="A335" s="137" t="s">
        <v>4018</v>
      </c>
      <c r="B335" s="137" t="s">
        <v>4019</v>
      </c>
      <c r="C335" s="137"/>
      <c r="D335" s="137"/>
      <c r="E335" s="137"/>
    </row>
    <row r="336" spans="1:5">
      <c r="A336" s="137" t="s">
        <v>4020</v>
      </c>
      <c r="B336" s="137" t="s">
        <v>4021</v>
      </c>
      <c r="C336" s="218">
        <v>0</v>
      </c>
      <c r="D336" s="218">
        <v>0</v>
      </c>
      <c r="E336" s="218">
        <v>0</v>
      </c>
    </row>
    <row r="337" spans="1:5">
      <c r="A337" s="137" t="s">
        <v>4022</v>
      </c>
      <c r="B337" s="137" t="s">
        <v>4023</v>
      </c>
      <c r="C337" s="218">
        <v>0</v>
      </c>
      <c r="D337" s="218">
        <v>0</v>
      </c>
      <c r="E337" s="218">
        <v>0</v>
      </c>
    </row>
    <row r="338" spans="1:5">
      <c r="A338" s="137"/>
      <c r="B338" s="137"/>
      <c r="C338" s="219"/>
      <c r="D338" s="219"/>
      <c r="E338" s="219"/>
    </row>
    <row r="339" spans="1:5">
      <c r="A339" s="137" t="s">
        <v>4024</v>
      </c>
      <c r="B339" s="137" t="s">
        <v>4025</v>
      </c>
      <c r="C339" s="138">
        <v>0</v>
      </c>
      <c r="D339" s="138">
        <v>0</v>
      </c>
      <c r="E339" s="138">
        <v>0</v>
      </c>
    </row>
    <row r="340" spans="1:5">
      <c r="A340" s="137"/>
      <c r="B340" s="137"/>
      <c r="C340" s="219"/>
      <c r="D340" s="219"/>
      <c r="E340" s="219"/>
    </row>
    <row r="341" spans="1:5">
      <c r="A341" s="137" t="s">
        <v>4026</v>
      </c>
      <c r="B341" s="137" t="s">
        <v>4027</v>
      </c>
      <c r="C341" s="138">
        <v>1690034.55</v>
      </c>
      <c r="D341" s="138">
        <v>1690034.55</v>
      </c>
      <c r="E341" s="138">
        <v>0</v>
      </c>
    </row>
    <row r="342" spans="1:5">
      <c r="A342" s="137"/>
      <c r="B342" s="137"/>
      <c r="C342" s="137"/>
      <c r="D342" s="137"/>
      <c r="E342" s="137"/>
    </row>
    <row r="343" spans="1:5">
      <c r="A343" s="137" t="s">
        <v>4028</v>
      </c>
      <c r="B343" s="137" t="s">
        <v>4029</v>
      </c>
      <c r="C343" s="137"/>
      <c r="D343" s="137"/>
      <c r="E343" s="137"/>
    </row>
    <row r="344" spans="1:5">
      <c r="A344" s="137"/>
      <c r="B344" s="137"/>
      <c r="C344" s="137"/>
      <c r="D344" s="137"/>
      <c r="E344" s="137"/>
    </row>
    <row r="345" spans="1:5">
      <c r="A345" s="137" t="s">
        <v>4030</v>
      </c>
      <c r="B345" s="137" t="s">
        <v>4031</v>
      </c>
      <c r="C345" s="137"/>
      <c r="D345" s="137"/>
      <c r="E345" s="137"/>
    </row>
    <row r="346" spans="1:5">
      <c r="A346" s="137" t="s">
        <v>4032</v>
      </c>
      <c r="B346" s="137" t="s">
        <v>3773</v>
      </c>
      <c r="C346" s="218">
        <v>0</v>
      </c>
      <c r="D346" s="218">
        <v>0</v>
      </c>
      <c r="E346" s="218">
        <v>0</v>
      </c>
    </row>
    <row r="347" spans="1:5">
      <c r="A347" s="137" t="s">
        <v>4033</v>
      </c>
      <c r="B347" s="137" t="s">
        <v>4034</v>
      </c>
      <c r="C347" s="218">
        <v>0</v>
      </c>
      <c r="D347" s="218">
        <v>0</v>
      </c>
      <c r="E347" s="218">
        <v>0</v>
      </c>
    </row>
    <row r="348" spans="1:5">
      <c r="A348" s="137" t="s">
        <v>4035</v>
      </c>
      <c r="B348" s="137" t="s">
        <v>4036</v>
      </c>
      <c r="C348" s="218">
        <v>0</v>
      </c>
      <c r="D348" s="218">
        <v>0</v>
      </c>
      <c r="E348" s="218">
        <v>0</v>
      </c>
    </row>
    <row r="349" spans="1:5">
      <c r="A349" s="137" t="s">
        <v>4037</v>
      </c>
      <c r="B349" s="137" t="s">
        <v>4038</v>
      </c>
      <c r="C349" s="218">
        <v>0</v>
      </c>
      <c r="D349" s="218">
        <v>0</v>
      </c>
      <c r="E349" s="218">
        <v>0</v>
      </c>
    </row>
    <row r="350" spans="1:5">
      <c r="A350" s="137" t="s">
        <v>4039</v>
      </c>
      <c r="B350" s="137" t="s">
        <v>4040</v>
      </c>
      <c r="C350" s="218">
        <v>0</v>
      </c>
      <c r="D350" s="218">
        <v>0</v>
      </c>
      <c r="E350" s="218">
        <v>0</v>
      </c>
    </row>
    <row r="351" spans="1:5">
      <c r="A351" s="137" t="s">
        <v>4041</v>
      </c>
      <c r="B351" s="137" t="s">
        <v>4042</v>
      </c>
      <c r="C351" s="218">
        <v>0</v>
      </c>
      <c r="D351" s="218">
        <v>0</v>
      </c>
      <c r="E351" s="218">
        <v>0</v>
      </c>
    </row>
    <row r="352" spans="1:5">
      <c r="A352" s="137" t="s">
        <v>4043</v>
      </c>
      <c r="B352" s="137" t="s">
        <v>4044</v>
      </c>
      <c r="C352" s="218">
        <v>0</v>
      </c>
      <c r="D352" s="218">
        <v>0</v>
      </c>
      <c r="E352" s="218">
        <v>0</v>
      </c>
    </row>
    <row r="353" spans="1:5">
      <c r="A353" s="137" t="s">
        <v>4045</v>
      </c>
      <c r="B353" s="137" t="s">
        <v>4046</v>
      </c>
      <c r="C353" s="218">
        <v>0</v>
      </c>
      <c r="D353" s="218">
        <v>0</v>
      </c>
      <c r="E353" s="218">
        <v>0</v>
      </c>
    </row>
    <row r="354" spans="1:5">
      <c r="A354" s="137" t="s">
        <v>4047</v>
      </c>
      <c r="B354" s="137" t="s">
        <v>4048</v>
      </c>
      <c r="C354" s="218">
        <v>1290.97</v>
      </c>
      <c r="D354" s="218">
        <v>1290.97</v>
      </c>
      <c r="E354" s="218">
        <v>0</v>
      </c>
    </row>
    <row r="355" spans="1:5">
      <c r="A355" s="137" t="s">
        <v>4049</v>
      </c>
      <c r="B355" s="137" t="s">
        <v>4050</v>
      </c>
      <c r="C355" s="218">
        <v>0</v>
      </c>
      <c r="D355" s="218">
        <v>0</v>
      </c>
      <c r="E355" s="218">
        <v>0</v>
      </c>
    </row>
    <row r="356" spans="1:5">
      <c r="A356" s="137" t="s">
        <v>4051</v>
      </c>
      <c r="B356" s="137" t="s">
        <v>4052</v>
      </c>
      <c r="C356" s="218">
        <v>0</v>
      </c>
      <c r="D356" s="218">
        <v>0</v>
      </c>
      <c r="E356" s="218">
        <v>0</v>
      </c>
    </row>
    <row r="357" spans="1:5">
      <c r="A357" s="137" t="s">
        <v>4053</v>
      </c>
      <c r="B357" s="137" t="s">
        <v>3816</v>
      </c>
      <c r="C357" s="218">
        <v>0</v>
      </c>
      <c r="D357" s="218">
        <v>0</v>
      </c>
      <c r="E357" s="218">
        <v>0</v>
      </c>
    </row>
    <row r="358" spans="1:5">
      <c r="A358" s="137" t="s">
        <v>4054</v>
      </c>
      <c r="B358" s="137" t="s">
        <v>4055</v>
      </c>
      <c r="C358" s="218">
        <v>0</v>
      </c>
      <c r="D358" s="218">
        <v>0</v>
      </c>
      <c r="E358" s="218">
        <v>0</v>
      </c>
    </row>
    <row r="359" spans="1:5">
      <c r="A359" s="137" t="s">
        <v>4056</v>
      </c>
      <c r="B359" s="137" t="s">
        <v>4057</v>
      </c>
      <c r="C359" s="218">
        <v>0</v>
      </c>
      <c r="D359" s="218">
        <v>0</v>
      </c>
      <c r="E359" s="218">
        <v>0</v>
      </c>
    </row>
    <row r="360" spans="1:5">
      <c r="A360" s="137" t="s">
        <v>4058</v>
      </c>
      <c r="B360" s="137" t="s">
        <v>4059</v>
      </c>
      <c r="C360" s="218">
        <v>0</v>
      </c>
      <c r="D360" s="218">
        <v>0</v>
      </c>
      <c r="E360" s="218">
        <v>0</v>
      </c>
    </row>
    <row r="361" spans="1:5">
      <c r="A361" s="137" t="s">
        <v>4060</v>
      </c>
      <c r="B361" s="137" t="s">
        <v>2551</v>
      </c>
      <c r="C361" s="218">
        <v>0</v>
      </c>
      <c r="D361" s="218">
        <v>0</v>
      </c>
      <c r="E361" s="218">
        <v>0</v>
      </c>
    </row>
    <row r="362" spans="1:5">
      <c r="A362" s="137" t="s">
        <v>4061</v>
      </c>
      <c r="B362" s="137" t="s">
        <v>4062</v>
      </c>
      <c r="C362" s="218">
        <v>0</v>
      </c>
      <c r="D362" s="218">
        <v>0</v>
      </c>
      <c r="E362" s="218">
        <v>0</v>
      </c>
    </row>
    <row r="363" spans="1:5">
      <c r="A363" s="137" t="s">
        <v>4063</v>
      </c>
      <c r="B363" s="137" t="s">
        <v>4064</v>
      </c>
      <c r="C363" s="218">
        <v>0</v>
      </c>
      <c r="D363" s="218">
        <v>0</v>
      </c>
      <c r="E363" s="218">
        <v>0</v>
      </c>
    </row>
    <row r="364" spans="1:5">
      <c r="A364" s="137"/>
      <c r="B364" s="137"/>
      <c r="C364" s="219"/>
      <c r="D364" s="219"/>
      <c r="E364" s="219"/>
    </row>
    <row r="365" spans="1:5">
      <c r="A365" s="137" t="s">
        <v>4065</v>
      </c>
      <c r="B365" s="137" t="s">
        <v>4066</v>
      </c>
      <c r="C365" s="138">
        <v>1290.97</v>
      </c>
      <c r="D365" s="138">
        <v>1290.97</v>
      </c>
      <c r="E365" s="138">
        <v>0</v>
      </c>
    </row>
    <row r="366" spans="1:5">
      <c r="A366" s="137"/>
      <c r="B366" s="137"/>
      <c r="C366" s="137"/>
      <c r="D366" s="137"/>
      <c r="E366" s="137"/>
    </row>
    <row r="367" spans="1:5">
      <c r="A367" s="137" t="s">
        <v>4067</v>
      </c>
      <c r="B367" s="137" t="s">
        <v>4068</v>
      </c>
      <c r="C367" s="137"/>
      <c r="D367" s="137"/>
      <c r="E367" s="137"/>
    </row>
    <row r="368" spans="1:5">
      <c r="A368" s="137" t="s">
        <v>4069</v>
      </c>
      <c r="B368" s="137" t="s">
        <v>3765</v>
      </c>
      <c r="C368" s="218">
        <v>0</v>
      </c>
      <c r="D368" s="218">
        <v>0</v>
      </c>
      <c r="E368" s="218">
        <v>0</v>
      </c>
    </row>
    <row r="369" spans="1:5">
      <c r="A369" s="137" t="s">
        <v>4070</v>
      </c>
      <c r="B369" s="137" t="s">
        <v>4071</v>
      </c>
      <c r="C369" s="218">
        <v>0</v>
      </c>
      <c r="D369" s="218">
        <v>0</v>
      </c>
      <c r="E369" s="218">
        <v>0</v>
      </c>
    </row>
    <row r="370" spans="1:5">
      <c r="A370" s="137" t="s">
        <v>4072</v>
      </c>
      <c r="B370" s="137" t="s">
        <v>4073</v>
      </c>
      <c r="C370" s="218">
        <v>0</v>
      </c>
      <c r="D370" s="218">
        <v>0</v>
      </c>
      <c r="E370" s="218">
        <v>0</v>
      </c>
    </row>
    <row r="371" spans="1:5">
      <c r="A371" s="137" t="s">
        <v>4074</v>
      </c>
      <c r="B371" s="137" t="s">
        <v>4075</v>
      </c>
      <c r="C371" s="218">
        <v>0</v>
      </c>
      <c r="D371" s="218">
        <v>0</v>
      </c>
      <c r="E371" s="218">
        <v>0</v>
      </c>
    </row>
    <row r="372" spans="1:5">
      <c r="A372" s="137" t="s">
        <v>4076</v>
      </c>
      <c r="B372" s="137" t="s">
        <v>4077</v>
      </c>
      <c r="C372" s="218">
        <v>0</v>
      </c>
      <c r="D372" s="218">
        <v>0</v>
      </c>
      <c r="E372" s="218">
        <v>0</v>
      </c>
    </row>
    <row r="373" spans="1:5">
      <c r="A373" s="137" t="s">
        <v>4078</v>
      </c>
      <c r="B373" s="137" t="s">
        <v>4079</v>
      </c>
      <c r="C373" s="218">
        <v>0</v>
      </c>
      <c r="D373" s="218">
        <v>0</v>
      </c>
      <c r="E373" s="218">
        <v>0</v>
      </c>
    </row>
    <row r="374" spans="1:5">
      <c r="A374" s="137" t="s">
        <v>4080</v>
      </c>
      <c r="B374" s="137" t="s">
        <v>4081</v>
      </c>
      <c r="C374" s="218">
        <v>0</v>
      </c>
      <c r="D374" s="218">
        <v>0</v>
      </c>
      <c r="E374" s="218">
        <v>0</v>
      </c>
    </row>
    <row r="375" spans="1:5">
      <c r="A375" s="137" t="s">
        <v>4082</v>
      </c>
      <c r="B375" s="137" t="s">
        <v>261</v>
      </c>
      <c r="C375" s="218">
        <v>0</v>
      </c>
      <c r="D375" s="218">
        <v>0</v>
      </c>
      <c r="E375" s="218">
        <v>0</v>
      </c>
    </row>
    <row r="376" spans="1:5">
      <c r="A376" s="137" t="s">
        <v>4083</v>
      </c>
      <c r="B376" s="137" t="s">
        <v>4084</v>
      </c>
      <c r="C376" s="218">
        <v>0</v>
      </c>
      <c r="D376" s="218">
        <v>0</v>
      </c>
      <c r="E376" s="218">
        <v>0</v>
      </c>
    </row>
    <row r="377" spans="1:5">
      <c r="A377" s="137" t="s">
        <v>4085</v>
      </c>
      <c r="B377" s="137" t="s">
        <v>3866</v>
      </c>
      <c r="C377" s="218">
        <v>0</v>
      </c>
      <c r="D377" s="218">
        <v>0</v>
      </c>
      <c r="E377" s="218">
        <v>0</v>
      </c>
    </row>
    <row r="378" spans="1:5">
      <c r="A378" s="137" t="s">
        <v>4086</v>
      </c>
      <c r="B378" s="137" t="s">
        <v>4087</v>
      </c>
      <c r="C378" s="218">
        <v>0</v>
      </c>
      <c r="D378" s="218">
        <v>0</v>
      </c>
      <c r="E378" s="218">
        <v>0</v>
      </c>
    </row>
    <row r="379" spans="1:5">
      <c r="A379" s="137" t="s">
        <v>4088</v>
      </c>
      <c r="B379" s="137" t="s">
        <v>4089</v>
      </c>
      <c r="C379" s="218">
        <v>0</v>
      </c>
      <c r="D379" s="218">
        <v>0</v>
      </c>
      <c r="E379" s="218">
        <v>0</v>
      </c>
    </row>
    <row r="380" spans="1:5">
      <c r="A380" s="137" t="s">
        <v>4090</v>
      </c>
      <c r="B380" s="137" t="s">
        <v>4091</v>
      </c>
      <c r="C380" s="218">
        <v>0</v>
      </c>
      <c r="D380" s="218">
        <v>0</v>
      </c>
      <c r="E380" s="218">
        <v>0</v>
      </c>
    </row>
    <row r="381" spans="1:5">
      <c r="A381" s="137" t="s">
        <v>4092</v>
      </c>
      <c r="B381" s="137" t="s">
        <v>4093</v>
      </c>
      <c r="C381" s="218">
        <v>0</v>
      </c>
      <c r="D381" s="218">
        <v>0</v>
      </c>
      <c r="E381" s="218">
        <v>0</v>
      </c>
    </row>
    <row r="382" spans="1:5">
      <c r="A382" s="137" t="s">
        <v>4094</v>
      </c>
      <c r="B382" s="137" t="s">
        <v>4095</v>
      </c>
      <c r="C382" s="218">
        <v>0</v>
      </c>
      <c r="D382" s="218">
        <v>0</v>
      </c>
      <c r="E382" s="218">
        <v>0</v>
      </c>
    </row>
    <row r="383" spans="1:5">
      <c r="A383" s="137" t="s">
        <v>4096</v>
      </c>
      <c r="B383" s="137" t="s">
        <v>4097</v>
      </c>
      <c r="C383" s="218">
        <v>60548.26</v>
      </c>
      <c r="D383" s="218">
        <v>60548.26</v>
      </c>
      <c r="E383" s="218">
        <v>0</v>
      </c>
    </row>
    <row r="384" spans="1:5">
      <c r="A384" s="137" t="s">
        <v>4098</v>
      </c>
      <c r="B384" s="137" t="s">
        <v>4099</v>
      </c>
      <c r="C384" s="218">
        <v>0</v>
      </c>
      <c r="D384" s="218">
        <v>0</v>
      </c>
      <c r="E384" s="218">
        <v>0</v>
      </c>
    </row>
    <row r="385" spans="1:5">
      <c r="A385" s="137" t="s">
        <v>4100</v>
      </c>
      <c r="B385" s="137" t="s">
        <v>4101</v>
      </c>
      <c r="C385" s="218">
        <v>0</v>
      </c>
      <c r="D385" s="218">
        <v>0</v>
      </c>
      <c r="E385" s="218">
        <v>0</v>
      </c>
    </row>
    <row r="386" spans="1:5">
      <c r="A386" s="137" t="s">
        <v>4102</v>
      </c>
      <c r="B386" s="137" t="s">
        <v>4103</v>
      </c>
      <c r="C386" s="218">
        <v>0</v>
      </c>
      <c r="D386" s="218">
        <v>0</v>
      </c>
      <c r="E386" s="218">
        <v>0</v>
      </c>
    </row>
    <row r="387" spans="1:5">
      <c r="A387" s="137" t="s">
        <v>4104</v>
      </c>
      <c r="B387" s="137" t="s">
        <v>4105</v>
      </c>
      <c r="C387" s="218">
        <v>0</v>
      </c>
      <c r="D387" s="218">
        <v>0</v>
      </c>
      <c r="E387" s="218">
        <v>0</v>
      </c>
    </row>
    <row r="388" spans="1:5">
      <c r="A388" s="137"/>
      <c r="B388" s="137"/>
      <c r="C388" s="219"/>
      <c r="D388" s="219"/>
      <c r="E388" s="219"/>
    </row>
    <row r="389" spans="1:5">
      <c r="A389" s="137" t="s">
        <v>4106</v>
      </c>
      <c r="B389" s="137" t="s">
        <v>4107</v>
      </c>
      <c r="C389" s="138">
        <v>60548.26</v>
      </c>
      <c r="D389" s="138">
        <v>60548.26</v>
      </c>
      <c r="E389" s="138">
        <v>0</v>
      </c>
    </row>
    <row r="390" spans="1:5">
      <c r="A390" s="137"/>
      <c r="B390" s="137"/>
      <c r="C390" s="219"/>
      <c r="D390" s="219"/>
      <c r="E390" s="219"/>
    </row>
    <row r="391" spans="1:5">
      <c r="A391" s="137" t="s">
        <v>4108</v>
      </c>
      <c r="B391" s="137" t="s">
        <v>4109</v>
      </c>
      <c r="C391" s="138">
        <v>61839.23</v>
      </c>
      <c r="D391" s="138">
        <v>61839.23</v>
      </c>
      <c r="E391" s="138">
        <v>0</v>
      </c>
    </row>
    <row r="392" spans="1:5">
      <c r="A392" s="137" t="s">
        <v>4110</v>
      </c>
      <c r="B392" s="137" t="s">
        <v>4111</v>
      </c>
      <c r="C392" s="218">
        <v>0</v>
      </c>
      <c r="D392" s="218">
        <v>0</v>
      </c>
      <c r="E392" s="218">
        <v>0</v>
      </c>
    </row>
    <row r="393" spans="1:5">
      <c r="A393" s="137" t="s">
        <v>4112</v>
      </c>
      <c r="B393" s="137" t="s">
        <v>4113</v>
      </c>
      <c r="C393" s="218">
        <v>0</v>
      </c>
      <c r="D393" s="218">
        <v>0</v>
      </c>
      <c r="E393" s="218">
        <v>0</v>
      </c>
    </row>
    <row r="394" spans="1:5">
      <c r="A394" s="137"/>
      <c r="B394" s="137"/>
      <c r="C394" s="219"/>
      <c r="D394" s="219"/>
      <c r="E394" s="219"/>
    </row>
    <row r="395" spans="1:5">
      <c r="A395" s="137" t="s">
        <v>4114</v>
      </c>
      <c r="B395" s="137" t="s">
        <v>4115</v>
      </c>
      <c r="C395" s="138">
        <v>0</v>
      </c>
      <c r="D395" s="138">
        <v>0</v>
      </c>
      <c r="E395" s="138">
        <v>0</v>
      </c>
    </row>
    <row r="396" spans="1:5">
      <c r="A396" s="137"/>
      <c r="B396" s="137"/>
      <c r="C396" s="219"/>
      <c r="D396" s="219"/>
      <c r="E396" s="219"/>
    </row>
    <row r="397" spans="1:5">
      <c r="A397" s="137" t="s">
        <v>4116</v>
      </c>
      <c r="B397" s="137" t="s">
        <v>4117</v>
      </c>
      <c r="C397" s="138">
        <v>29204686.73</v>
      </c>
      <c r="D397" s="138">
        <v>29204686.73</v>
      </c>
      <c r="E397" s="138">
        <v>0</v>
      </c>
    </row>
    <row r="398" spans="1:5">
      <c r="A398" s="137"/>
      <c r="B398" s="137"/>
      <c r="C398" s="137"/>
      <c r="D398" s="137"/>
      <c r="E398" s="137"/>
    </row>
    <row r="399" spans="1:5">
      <c r="A399" s="137" t="s">
        <v>1127</v>
      </c>
      <c r="B399" s="137" t="s">
        <v>4118</v>
      </c>
      <c r="C399" s="137"/>
      <c r="D399" s="137"/>
      <c r="E399" s="137"/>
    </row>
    <row r="400" spans="1:5">
      <c r="A400" s="137" t="s">
        <v>4119</v>
      </c>
      <c r="B400" s="137" t="s">
        <v>4120</v>
      </c>
      <c r="C400" s="218">
        <v>690356.56</v>
      </c>
      <c r="D400" s="218">
        <v>690356.56</v>
      </c>
      <c r="E400" s="218">
        <v>0</v>
      </c>
    </row>
    <row r="401" spans="1:5">
      <c r="A401" s="137" t="s">
        <v>4121</v>
      </c>
      <c r="B401" s="137" t="s">
        <v>4122</v>
      </c>
      <c r="C401" s="218">
        <v>-509133.93</v>
      </c>
      <c r="D401" s="218">
        <v>-509133.93</v>
      </c>
      <c r="E401" s="218">
        <v>0</v>
      </c>
    </row>
    <row r="402" spans="1:5">
      <c r="A402" s="137" t="s">
        <v>4123</v>
      </c>
      <c r="B402" s="137" t="s">
        <v>4124</v>
      </c>
      <c r="C402" s="218">
        <v>0</v>
      </c>
      <c r="D402" s="218">
        <v>0</v>
      </c>
      <c r="E402" s="218">
        <v>0</v>
      </c>
    </row>
    <row r="403" spans="1:5">
      <c r="A403" s="137" t="s">
        <v>4125</v>
      </c>
      <c r="B403" s="137" t="s">
        <v>4126</v>
      </c>
      <c r="C403" s="218">
        <v>0</v>
      </c>
      <c r="D403" s="218">
        <v>0</v>
      </c>
      <c r="E403" s="218">
        <v>0</v>
      </c>
    </row>
    <row r="404" spans="1:5">
      <c r="A404" s="137" t="s">
        <v>4127</v>
      </c>
      <c r="B404" s="137" t="s">
        <v>4128</v>
      </c>
      <c r="C404" s="218">
        <v>0</v>
      </c>
      <c r="D404" s="218">
        <v>0</v>
      </c>
      <c r="E404" s="218">
        <v>0</v>
      </c>
    </row>
    <row r="405" spans="1:5">
      <c r="A405" s="137" t="s">
        <v>4129</v>
      </c>
      <c r="B405" s="137" t="s">
        <v>4130</v>
      </c>
      <c r="C405" s="218">
        <v>0</v>
      </c>
      <c r="D405" s="218">
        <v>0</v>
      </c>
      <c r="E405" s="218">
        <v>0</v>
      </c>
    </row>
    <row r="406" spans="1:5">
      <c r="A406" s="137" t="s">
        <v>4131</v>
      </c>
      <c r="B406" s="137" t="s">
        <v>4132</v>
      </c>
      <c r="C406" s="218">
        <v>0</v>
      </c>
      <c r="D406" s="218">
        <v>0</v>
      </c>
      <c r="E406" s="218">
        <v>0</v>
      </c>
    </row>
    <row r="407" spans="1:5">
      <c r="A407" s="137" t="s">
        <v>4133</v>
      </c>
      <c r="B407" s="137" t="s">
        <v>4134</v>
      </c>
      <c r="C407" s="218">
        <v>0</v>
      </c>
      <c r="D407" s="218">
        <v>0</v>
      </c>
      <c r="E407" s="218">
        <v>0</v>
      </c>
    </row>
    <row r="408" spans="1:5">
      <c r="A408" s="137" t="s">
        <v>4135</v>
      </c>
      <c r="B408" s="137" t="s">
        <v>4136</v>
      </c>
      <c r="C408" s="218">
        <v>0</v>
      </c>
      <c r="D408" s="218">
        <v>0</v>
      </c>
      <c r="E408" s="218">
        <v>0</v>
      </c>
    </row>
    <row r="409" spans="1:5">
      <c r="A409" s="137" t="s">
        <v>1129</v>
      </c>
      <c r="B409" s="137" t="s">
        <v>4137</v>
      </c>
      <c r="C409" s="218">
        <v>0</v>
      </c>
      <c r="D409" s="218">
        <v>0</v>
      </c>
      <c r="E409" s="218">
        <v>0</v>
      </c>
    </row>
    <row r="410" spans="1:5">
      <c r="A410" s="137" t="s">
        <v>4138</v>
      </c>
      <c r="B410" s="137" t="s">
        <v>4139</v>
      </c>
      <c r="C410" s="218">
        <v>0</v>
      </c>
      <c r="D410" s="218">
        <v>0</v>
      </c>
      <c r="E410" s="218">
        <v>0</v>
      </c>
    </row>
    <row r="411" spans="1:5">
      <c r="A411" s="137" t="s">
        <v>4140</v>
      </c>
      <c r="B411" s="137" t="s">
        <v>4141</v>
      </c>
      <c r="C411" s="218">
        <v>0</v>
      </c>
      <c r="D411" s="218">
        <v>0</v>
      </c>
      <c r="E411" s="218">
        <v>0</v>
      </c>
    </row>
    <row r="412" spans="1:5">
      <c r="A412" s="137" t="s">
        <v>4142</v>
      </c>
      <c r="B412" s="137" t="s">
        <v>4143</v>
      </c>
      <c r="C412" s="218">
        <v>664454</v>
      </c>
      <c r="D412" s="218">
        <v>664454</v>
      </c>
      <c r="E412" s="218">
        <v>0</v>
      </c>
    </row>
    <row r="413" spans="1:5">
      <c r="A413" s="137" t="s">
        <v>4144</v>
      </c>
      <c r="B413" s="137" t="s">
        <v>4145</v>
      </c>
      <c r="C413" s="218">
        <v>-55373.9</v>
      </c>
      <c r="D413" s="218">
        <v>-55373.9</v>
      </c>
      <c r="E413" s="218">
        <v>0</v>
      </c>
    </row>
    <row r="414" spans="1:5">
      <c r="A414" s="137"/>
      <c r="B414" s="137"/>
      <c r="C414" s="219"/>
      <c r="D414" s="219"/>
      <c r="E414" s="219"/>
    </row>
    <row r="415" spans="1:5">
      <c r="A415" s="137" t="s">
        <v>4146</v>
      </c>
      <c r="B415" s="137" t="s">
        <v>4147</v>
      </c>
      <c r="C415" s="138">
        <v>790302.73</v>
      </c>
      <c r="D415" s="138">
        <v>790302.73</v>
      </c>
      <c r="E415" s="138">
        <v>0</v>
      </c>
    </row>
    <row r="416" spans="1:5">
      <c r="A416" s="137"/>
      <c r="B416" s="137"/>
      <c r="C416" s="137"/>
      <c r="D416" s="137"/>
      <c r="E416" s="137"/>
    </row>
    <row r="417" spans="1:5">
      <c r="A417" s="137" t="s">
        <v>1130</v>
      </c>
      <c r="B417" s="137" t="s">
        <v>1133</v>
      </c>
      <c r="C417" s="137"/>
      <c r="D417" s="137"/>
      <c r="E417" s="137"/>
    </row>
    <row r="418" spans="1:5">
      <c r="A418" s="137" t="s">
        <v>4148</v>
      </c>
      <c r="B418" s="137" t="s">
        <v>4149</v>
      </c>
      <c r="C418" s="218">
        <v>15165</v>
      </c>
      <c r="D418" s="218">
        <v>15165</v>
      </c>
      <c r="E418" s="218">
        <v>0</v>
      </c>
    </row>
    <row r="419" spans="1:5">
      <c r="A419" s="137" t="s">
        <v>4150</v>
      </c>
      <c r="B419" s="137" t="s">
        <v>4151</v>
      </c>
      <c r="C419" s="218">
        <v>0</v>
      </c>
      <c r="D419" s="218">
        <v>0</v>
      </c>
      <c r="E419" s="218">
        <v>0</v>
      </c>
    </row>
    <row r="420" spans="1:5">
      <c r="A420" s="137" t="s">
        <v>1131</v>
      </c>
      <c r="B420" s="137" t="s">
        <v>4152</v>
      </c>
      <c r="C420" s="218">
        <v>0</v>
      </c>
      <c r="D420" s="218">
        <v>0</v>
      </c>
      <c r="E420" s="218">
        <v>0</v>
      </c>
    </row>
    <row r="421" spans="1:5">
      <c r="A421" s="137" t="s">
        <v>4153</v>
      </c>
      <c r="B421" s="137" t="s">
        <v>4154</v>
      </c>
      <c r="C421" s="218">
        <v>0</v>
      </c>
      <c r="D421" s="218">
        <v>0</v>
      </c>
      <c r="E421" s="218">
        <v>0</v>
      </c>
    </row>
    <row r="422" spans="1:5">
      <c r="A422" s="137" t="s">
        <v>4155</v>
      </c>
      <c r="B422" s="137" t="s">
        <v>4156</v>
      </c>
      <c r="C422" s="218">
        <v>0</v>
      </c>
      <c r="D422" s="218">
        <v>0</v>
      </c>
      <c r="E422" s="218">
        <v>0</v>
      </c>
    </row>
    <row r="423" spans="1:5">
      <c r="A423" s="137" t="s">
        <v>4157</v>
      </c>
      <c r="B423" s="137" t="s">
        <v>4158</v>
      </c>
      <c r="C423" s="218">
        <v>0</v>
      </c>
      <c r="D423" s="218">
        <v>0</v>
      </c>
      <c r="E423" s="218">
        <v>0</v>
      </c>
    </row>
    <row r="424" spans="1:5">
      <c r="A424" s="137" t="s">
        <v>4159</v>
      </c>
      <c r="B424" s="137" t="s">
        <v>4160</v>
      </c>
      <c r="C424" s="218">
        <v>0</v>
      </c>
      <c r="D424" s="218">
        <v>0</v>
      </c>
      <c r="E424" s="218">
        <v>0</v>
      </c>
    </row>
    <row r="425" spans="1:5">
      <c r="A425" s="137"/>
      <c r="B425" s="137"/>
      <c r="C425" s="219"/>
      <c r="D425" s="219"/>
      <c r="E425" s="219"/>
    </row>
    <row r="426" spans="1:5">
      <c r="A426" s="137" t="s">
        <v>4161</v>
      </c>
      <c r="B426" s="137" t="s">
        <v>4162</v>
      </c>
      <c r="C426" s="138">
        <v>15165</v>
      </c>
      <c r="D426" s="138">
        <v>15165</v>
      </c>
      <c r="E426" s="138">
        <v>0</v>
      </c>
    </row>
    <row r="427" spans="1:5">
      <c r="A427" s="137"/>
      <c r="B427" s="137"/>
      <c r="C427" s="137"/>
      <c r="D427" s="137"/>
      <c r="E427" s="137"/>
    </row>
    <row r="428" spans="1:5">
      <c r="A428" s="137" t="s">
        <v>1132</v>
      </c>
      <c r="B428" s="137" t="s">
        <v>4163</v>
      </c>
      <c r="C428" s="137"/>
      <c r="D428" s="137"/>
      <c r="E428" s="137"/>
    </row>
    <row r="429" spans="1:5">
      <c r="A429" s="137"/>
      <c r="B429" s="137"/>
      <c r="C429" s="137"/>
      <c r="D429" s="137"/>
      <c r="E429" s="137"/>
    </row>
    <row r="430" spans="1:5">
      <c r="A430" s="137" t="s">
        <v>4164</v>
      </c>
      <c r="B430" s="137" t="s">
        <v>4163</v>
      </c>
      <c r="C430" s="137"/>
      <c r="D430" s="137"/>
      <c r="E430" s="137"/>
    </row>
    <row r="431" spans="1:5">
      <c r="A431" s="137" t="s">
        <v>4165</v>
      </c>
      <c r="B431" s="137" t="s">
        <v>4166</v>
      </c>
      <c r="C431" s="218">
        <v>0</v>
      </c>
      <c r="D431" s="218">
        <v>0</v>
      </c>
      <c r="E431" s="218">
        <v>0</v>
      </c>
    </row>
    <row r="432" spans="1:5">
      <c r="A432" s="137" t="s">
        <v>4167</v>
      </c>
      <c r="B432" s="137" t="s">
        <v>4168</v>
      </c>
      <c r="C432" s="218">
        <v>0</v>
      </c>
      <c r="D432" s="218">
        <v>0</v>
      </c>
      <c r="E432" s="218">
        <v>0</v>
      </c>
    </row>
    <row r="433" spans="1:5">
      <c r="A433" s="137" t="s">
        <v>4169</v>
      </c>
      <c r="B433" s="137" t="s">
        <v>4170</v>
      </c>
      <c r="C433" s="218">
        <v>0</v>
      </c>
      <c r="D433" s="218">
        <v>0</v>
      </c>
      <c r="E433" s="218">
        <v>0</v>
      </c>
    </row>
    <row r="434" spans="1:5">
      <c r="A434" s="137"/>
      <c r="B434" s="137"/>
      <c r="C434" s="219"/>
      <c r="D434" s="219"/>
      <c r="E434" s="219"/>
    </row>
    <row r="435" spans="1:5">
      <c r="A435" s="137" t="s">
        <v>4171</v>
      </c>
      <c r="B435" s="137" t="s">
        <v>4172</v>
      </c>
      <c r="C435" s="138">
        <v>0</v>
      </c>
      <c r="D435" s="138">
        <v>0</v>
      </c>
      <c r="E435" s="138">
        <v>0</v>
      </c>
    </row>
    <row r="436" spans="1:5">
      <c r="A436" s="137"/>
      <c r="B436" s="137"/>
      <c r="C436" s="137"/>
      <c r="D436" s="137"/>
      <c r="E436" s="137"/>
    </row>
    <row r="437" spans="1:5">
      <c r="A437" s="137" t="s">
        <v>4173</v>
      </c>
      <c r="B437" s="137" t="s">
        <v>4174</v>
      </c>
      <c r="C437" s="137"/>
      <c r="D437" s="137"/>
      <c r="E437" s="137"/>
    </row>
    <row r="438" spans="1:5">
      <c r="A438" s="137" t="s">
        <v>4175</v>
      </c>
      <c r="B438" s="137" t="s">
        <v>4176</v>
      </c>
      <c r="C438" s="218">
        <v>0</v>
      </c>
      <c r="D438" s="218">
        <v>0</v>
      </c>
      <c r="E438" s="218">
        <v>0</v>
      </c>
    </row>
    <row r="439" spans="1:5">
      <c r="A439" s="137" t="s">
        <v>4177</v>
      </c>
      <c r="B439" s="137" t="s">
        <v>4178</v>
      </c>
      <c r="C439" s="218">
        <v>0</v>
      </c>
      <c r="D439" s="218">
        <v>0</v>
      </c>
      <c r="E439" s="218">
        <v>0</v>
      </c>
    </row>
    <row r="440" spans="1:5">
      <c r="A440" s="137" t="s">
        <v>4179</v>
      </c>
      <c r="B440" s="137" t="s">
        <v>4180</v>
      </c>
      <c r="C440" s="218">
        <v>0</v>
      </c>
      <c r="D440" s="218">
        <v>0</v>
      </c>
      <c r="E440" s="218">
        <v>0</v>
      </c>
    </row>
    <row r="441" spans="1:5">
      <c r="A441" s="137"/>
      <c r="B441" s="137"/>
      <c r="C441" s="219"/>
      <c r="D441" s="219"/>
      <c r="E441" s="219"/>
    </row>
    <row r="442" spans="1:5">
      <c r="A442" s="137" t="s">
        <v>4181</v>
      </c>
      <c r="B442" s="137" t="s">
        <v>4182</v>
      </c>
      <c r="C442" s="138">
        <v>0</v>
      </c>
      <c r="D442" s="138">
        <v>0</v>
      </c>
      <c r="E442" s="138">
        <v>0</v>
      </c>
    </row>
    <row r="443" spans="1:5">
      <c r="A443" s="137"/>
      <c r="B443" s="137"/>
      <c r="C443" s="137"/>
      <c r="D443" s="137"/>
      <c r="E443" s="137"/>
    </row>
    <row r="444" spans="1:5">
      <c r="A444" s="137" t="s">
        <v>4183</v>
      </c>
      <c r="B444" s="137" t="s">
        <v>4184</v>
      </c>
      <c r="C444" s="137"/>
      <c r="D444" s="137"/>
      <c r="E444" s="137"/>
    </row>
    <row r="445" spans="1:5">
      <c r="A445" s="137" t="s">
        <v>4185</v>
      </c>
      <c r="B445" s="137" t="s">
        <v>4186</v>
      </c>
      <c r="C445" s="218">
        <v>0</v>
      </c>
      <c r="D445" s="218">
        <v>0</v>
      </c>
      <c r="E445" s="218">
        <v>0</v>
      </c>
    </row>
    <row r="446" spans="1:5">
      <c r="A446" s="137" t="s">
        <v>4187</v>
      </c>
      <c r="B446" s="137" t="s">
        <v>4188</v>
      </c>
      <c r="C446" s="218">
        <v>0</v>
      </c>
      <c r="D446" s="218">
        <v>0</v>
      </c>
      <c r="E446" s="218">
        <v>0</v>
      </c>
    </row>
    <row r="447" spans="1:5">
      <c r="A447" s="137" t="s">
        <v>4189</v>
      </c>
      <c r="B447" s="137" t="s">
        <v>4190</v>
      </c>
      <c r="C447" s="218">
        <v>0</v>
      </c>
      <c r="D447" s="218">
        <v>0</v>
      </c>
      <c r="E447" s="218">
        <v>0</v>
      </c>
    </row>
    <row r="448" spans="1:5">
      <c r="A448" s="137"/>
      <c r="B448" s="137"/>
      <c r="C448" s="219"/>
      <c r="D448" s="219"/>
      <c r="E448" s="219"/>
    </row>
    <row r="449" spans="1:5">
      <c r="A449" s="137" t="s">
        <v>4191</v>
      </c>
      <c r="B449" s="137" t="s">
        <v>4192</v>
      </c>
      <c r="C449" s="138">
        <v>0</v>
      </c>
      <c r="D449" s="138">
        <v>0</v>
      </c>
      <c r="E449" s="138">
        <v>0</v>
      </c>
    </row>
    <row r="450" spans="1:5">
      <c r="A450" s="137"/>
      <c r="B450" s="137"/>
      <c r="C450" s="137"/>
      <c r="D450" s="137"/>
      <c r="E450" s="137"/>
    </row>
    <row r="451" spans="1:5">
      <c r="A451" s="137" t="s">
        <v>2846</v>
      </c>
      <c r="B451" s="137" t="s">
        <v>4193</v>
      </c>
      <c r="C451" s="137"/>
      <c r="D451" s="137"/>
      <c r="E451" s="137"/>
    </row>
    <row r="452" spans="1:5">
      <c r="A452" s="137" t="s">
        <v>4194</v>
      </c>
      <c r="B452" s="137" t="s">
        <v>4195</v>
      </c>
      <c r="C452" s="218">
        <v>0</v>
      </c>
      <c r="D452" s="218">
        <v>0</v>
      </c>
      <c r="E452" s="218">
        <v>0</v>
      </c>
    </row>
    <row r="453" spans="1:5">
      <c r="A453" s="137" t="s">
        <v>4196</v>
      </c>
      <c r="B453" s="137" t="s">
        <v>4197</v>
      </c>
      <c r="C453" s="218">
        <v>0</v>
      </c>
      <c r="D453" s="218">
        <v>0</v>
      </c>
      <c r="E453" s="218">
        <v>0</v>
      </c>
    </row>
    <row r="454" spans="1:5">
      <c r="A454" s="137" t="s">
        <v>4198</v>
      </c>
      <c r="B454" s="137" t="s">
        <v>4199</v>
      </c>
      <c r="C454" s="218">
        <v>0</v>
      </c>
      <c r="D454" s="218">
        <v>0</v>
      </c>
      <c r="E454" s="218">
        <v>0</v>
      </c>
    </row>
    <row r="455" spans="1:5">
      <c r="A455" s="137"/>
      <c r="B455" s="137"/>
      <c r="C455" s="219"/>
      <c r="D455" s="219"/>
      <c r="E455" s="219"/>
    </row>
    <row r="456" spans="1:5">
      <c r="A456" s="137" t="s">
        <v>4200</v>
      </c>
      <c r="B456" s="137" t="s">
        <v>4201</v>
      </c>
      <c r="C456" s="138">
        <v>0</v>
      </c>
      <c r="D456" s="138">
        <v>0</v>
      </c>
      <c r="E456" s="138">
        <v>0</v>
      </c>
    </row>
    <row r="457" spans="1:5">
      <c r="A457" s="137"/>
      <c r="B457" s="137"/>
      <c r="C457" s="137"/>
      <c r="D457" s="137"/>
      <c r="E457" s="137"/>
    </row>
    <row r="458" spans="1:5">
      <c r="A458" s="137" t="s">
        <v>4202</v>
      </c>
      <c r="B458" s="137" t="s">
        <v>4203</v>
      </c>
      <c r="C458" s="137"/>
      <c r="D458" s="137"/>
      <c r="E458" s="137"/>
    </row>
    <row r="459" spans="1:5">
      <c r="A459" s="137" t="s">
        <v>4204</v>
      </c>
      <c r="B459" s="137" t="s">
        <v>4205</v>
      </c>
      <c r="C459" s="218">
        <v>0</v>
      </c>
      <c r="D459" s="218">
        <v>0</v>
      </c>
      <c r="E459" s="218">
        <v>0</v>
      </c>
    </row>
    <row r="460" spans="1:5">
      <c r="A460" s="137" t="s">
        <v>4206</v>
      </c>
      <c r="B460" s="137" t="s">
        <v>4207</v>
      </c>
      <c r="C460" s="218">
        <v>0</v>
      </c>
      <c r="D460" s="218">
        <v>0</v>
      </c>
      <c r="E460" s="218">
        <v>0</v>
      </c>
    </row>
    <row r="461" spans="1:5">
      <c r="A461" s="137" t="s">
        <v>4208</v>
      </c>
      <c r="B461" s="137" t="s">
        <v>4209</v>
      </c>
      <c r="C461" s="218">
        <v>0</v>
      </c>
      <c r="D461" s="218">
        <v>0</v>
      </c>
      <c r="E461" s="218">
        <v>0</v>
      </c>
    </row>
    <row r="462" spans="1:5">
      <c r="A462" s="137"/>
      <c r="B462" s="137"/>
      <c r="C462" s="219"/>
      <c r="D462" s="219"/>
      <c r="E462" s="219"/>
    </row>
    <row r="463" spans="1:5">
      <c r="A463" s="137" t="s">
        <v>4210</v>
      </c>
      <c r="B463" s="137" t="s">
        <v>4211</v>
      </c>
      <c r="C463" s="138">
        <v>0</v>
      </c>
      <c r="D463" s="138">
        <v>0</v>
      </c>
      <c r="E463" s="138">
        <v>0</v>
      </c>
    </row>
    <row r="464" spans="1:5">
      <c r="A464" s="137"/>
      <c r="B464" s="137"/>
      <c r="C464" s="137"/>
      <c r="D464" s="137"/>
      <c r="E464" s="137"/>
    </row>
    <row r="465" spans="1:5">
      <c r="A465" s="137" t="s">
        <v>4212</v>
      </c>
      <c r="B465" s="137" t="s">
        <v>4213</v>
      </c>
      <c r="C465" s="137"/>
      <c r="D465" s="137"/>
      <c r="E465" s="137"/>
    </row>
    <row r="466" spans="1:5">
      <c r="A466" s="137" t="s">
        <v>4214</v>
      </c>
      <c r="B466" s="137" t="s">
        <v>4215</v>
      </c>
      <c r="C466" s="218">
        <v>0</v>
      </c>
      <c r="D466" s="218">
        <v>0</v>
      </c>
      <c r="E466" s="218">
        <v>0</v>
      </c>
    </row>
    <row r="467" spans="1:5">
      <c r="A467" s="137" t="s">
        <v>4216</v>
      </c>
      <c r="B467" s="137" t="s">
        <v>4217</v>
      </c>
      <c r="C467" s="218">
        <v>0</v>
      </c>
      <c r="D467" s="218">
        <v>0</v>
      </c>
      <c r="E467" s="218">
        <v>0</v>
      </c>
    </row>
    <row r="468" spans="1:5">
      <c r="A468" s="137" t="s">
        <v>4218</v>
      </c>
      <c r="B468" s="137" t="s">
        <v>4219</v>
      </c>
      <c r="C468" s="218">
        <v>0</v>
      </c>
      <c r="D468" s="218">
        <v>0</v>
      </c>
      <c r="E468" s="218">
        <v>0</v>
      </c>
    </row>
    <row r="469" spans="1:5">
      <c r="A469" s="137"/>
      <c r="B469" s="137"/>
      <c r="C469" s="219"/>
      <c r="D469" s="219"/>
      <c r="E469" s="219"/>
    </row>
    <row r="470" spans="1:5">
      <c r="A470" s="137" t="s">
        <v>4220</v>
      </c>
      <c r="B470" s="137" t="s">
        <v>4221</v>
      </c>
      <c r="C470" s="138">
        <v>0</v>
      </c>
      <c r="D470" s="138">
        <v>0</v>
      </c>
      <c r="E470" s="138">
        <v>0</v>
      </c>
    </row>
    <row r="471" spans="1:5">
      <c r="A471" s="137"/>
      <c r="B471" s="137"/>
      <c r="C471" s="137"/>
      <c r="D471" s="137"/>
      <c r="E471" s="137"/>
    </row>
    <row r="472" spans="1:5">
      <c r="A472" s="137" t="s">
        <v>4222</v>
      </c>
      <c r="B472" s="137" t="s">
        <v>4223</v>
      </c>
      <c r="C472" s="137"/>
      <c r="D472" s="137"/>
      <c r="E472" s="137"/>
    </row>
    <row r="473" spans="1:5">
      <c r="A473" s="137" t="s">
        <v>4224</v>
      </c>
      <c r="B473" s="137" t="s">
        <v>4225</v>
      </c>
      <c r="C473" s="218">
        <v>0</v>
      </c>
      <c r="D473" s="218">
        <v>0</v>
      </c>
      <c r="E473" s="218">
        <v>0</v>
      </c>
    </row>
    <row r="474" spans="1:5">
      <c r="A474" s="137" t="s">
        <v>4226</v>
      </c>
      <c r="B474" s="137" t="s">
        <v>4227</v>
      </c>
      <c r="C474" s="218">
        <v>0</v>
      </c>
      <c r="D474" s="218">
        <v>0</v>
      </c>
      <c r="E474" s="218">
        <v>0</v>
      </c>
    </row>
    <row r="475" spans="1:5">
      <c r="A475" s="137" t="s">
        <v>4228</v>
      </c>
      <c r="B475" s="137" t="s">
        <v>4229</v>
      </c>
      <c r="C475" s="218">
        <v>0</v>
      </c>
      <c r="D475" s="218">
        <v>0</v>
      </c>
      <c r="E475" s="218">
        <v>0</v>
      </c>
    </row>
    <row r="476" spans="1:5">
      <c r="A476" s="137"/>
      <c r="B476" s="137"/>
      <c r="C476" s="219"/>
      <c r="D476" s="219"/>
      <c r="E476" s="219"/>
    </row>
    <row r="477" spans="1:5">
      <c r="A477" s="137" t="s">
        <v>4230</v>
      </c>
      <c r="B477" s="137" t="s">
        <v>4231</v>
      </c>
      <c r="C477" s="138">
        <v>0</v>
      </c>
      <c r="D477" s="138">
        <v>0</v>
      </c>
      <c r="E477" s="138">
        <v>0</v>
      </c>
    </row>
    <row r="478" spans="1:5">
      <c r="A478" s="137"/>
      <c r="B478" s="137"/>
      <c r="C478" s="137"/>
      <c r="D478" s="137"/>
      <c r="E478" s="137"/>
    </row>
    <row r="479" spans="1:5">
      <c r="A479" s="137" t="s">
        <v>4232</v>
      </c>
      <c r="B479" s="137" t="s">
        <v>4233</v>
      </c>
      <c r="C479" s="137"/>
      <c r="D479" s="137"/>
      <c r="E479" s="137"/>
    </row>
    <row r="480" spans="1:5">
      <c r="A480" s="137" t="s">
        <v>4234</v>
      </c>
      <c r="B480" s="137" t="s">
        <v>4235</v>
      </c>
      <c r="C480" s="218">
        <v>0</v>
      </c>
      <c r="D480" s="218">
        <v>0</v>
      </c>
      <c r="E480" s="218">
        <v>0</v>
      </c>
    </row>
    <row r="481" spans="1:5">
      <c r="A481" s="137" t="s">
        <v>4236</v>
      </c>
      <c r="B481" s="137" t="s">
        <v>4237</v>
      </c>
      <c r="C481" s="218">
        <v>0</v>
      </c>
      <c r="D481" s="218">
        <v>0</v>
      </c>
      <c r="E481" s="218">
        <v>0</v>
      </c>
    </row>
    <row r="482" spans="1:5">
      <c r="A482" s="137" t="s">
        <v>4238</v>
      </c>
      <c r="B482" s="137" t="s">
        <v>4239</v>
      </c>
      <c r="C482" s="218">
        <v>0</v>
      </c>
      <c r="D482" s="218">
        <v>0</v>
      </c>
      <c r="E482" s="218">
        <v>0</v>
      </c>
    </row>
    <row r="483" spans="1:5">
      <c r="A483" s="137"/>
      <c r="B483" s="137"/>
      <c r="C483" s="219"/>
      <c r="D483" s="219"/>
      <c r="E483" s="219"/>
    </row>
    <row r="484" spans="1:5">
      <c r="A484" s="137" t="s">
        <v>4240</v>
      </c>
      <c r="B484" s="137" t="s">
        <v>4241</v>
      </c>
      <c r="C484" s="138">
        <v>0</v>
      </c>
      <c r="D484" s="138">
        <v>0</v>
      </c>
      <c r="E484" s="138">
        <v>0</v>
      </c>
    </row>
    <row r="485" spans="1:5">
      <c r="A485" s="137"/>
      <c r="B485" s="137"/>
      <c r="C485" s="137"/>
      <c r="D485" s="137"/>
      <c r="E485" s="137"/>
    </row>
    <row r="486" spans="1:5">
      <c r="A486" s="137" t="s">
        <v>4242</v>
      </c>
      <c r="B486" s="137" t="s">
        <v>4243</v>
      </c>
      <c r="C486" s="137"/>
      <c r="D486" s="137"/>
      <c r="E486" s="137"/>
    </row>
    <row r="487" spans="1:5">
      <c r="A487" s="137" t="s">
        <v>4244</v>
      </c>
      <c r="B487" s="137" t="s">
        <v>4245</v>
      </c>
      <c r="C487" s="218">
        <v>0</v>
      </c>
      <c r="D487" s="218">
        <v>0</v>
      </c>
      <c r="E487" s="218">
        <v>0</v>
      </c>
    </row>
    <row r="488" spans="1:5">
      <c r="A488" s="137" t="s">
        <v>4246</v>
      </c>
      <c r="B488" s="137" t="s">
        <v>4247</v>
      </c>
      <c r="C488" s="218">
        <v>0</v>
      </c>
      <c r="D488" s="218">
        <v>0</v>
      </c>
      <c r="E488" s="218">
        <v>0</v>
      </c>
    </row>
    <row r="489" spans="1:5">
      <c r="A489" s="137" t="s">
        <v>4248</v>
      </c>
      <c r="B489" s="137" t="s">
        <v>4249</v>
      </c>
      <c r="C489" s="218">
        <v>0</v>
      </c>
      <c r="D489" s="218">
        <v>0</v>
      </c>
      <c r="E489" s="218">
        <v>0</v>
      </c>
    </row>
    <row r="490" spans="1:5">
      <c r="A490" s="137"/>
      <c r="B490" s="137"/>
      <c r="C490" s="219"/>
      <c r="D490" s="219"/>
      <c r="E490" s="219"/>
    </row>
    <row r="491" spans="1:5">
      <c r="A491" s="137" t="s">
        <v>4250</v>
      </c>
      <c r="B491" s="137" t="s">
        <v>4251</v>
      </c>
      <c r="C491" s="138">
        <v>0</v>
      </c>
      <c r="D491" s="138">
        <v>0</v>
      </c>
      <c r="E491" s="138">
        <v>0</v>
      </c>
    </row>
    <row r="492" spans="1:5">
      <c r="A492" s="137"/>
      <c r="B492" s="137"/>
      <c r="C492" s="137"/>
      <c r="D492" s="137"/>
      <c r="E492" s="137"/>
    </row>
    <row r="493" spans="1:5">
      <c r="A493" s="137" t="s">
        <v>4252</v>
      </c>
      <c r="B493" s="137" t="s">
        <v>4253</v>
      </c>
      <c r="C493" s="137"/>
      <c r="D493" s="137"/>
      <c r="E493" s="137"/>
    </row>
    <row r="494" spans="1:5">
      <c r="A494" s="137" t="s">
        <v>4254</v>
      </c>
      <c r="B494" s="137" t="s">
        <v>4255</v>
      </c>
      <c r="C494" s="218">
        <v>0</v>
      </c>
      <c r="D494" s="218">
        <v>0</v>
      </c>
      <c r="E494" s="218">
        <v>0</v>
      </c>
    </row>
    <row r="495" spans="1:5">
      <c r="A495" s="137" t="s">
        <v>4256</v>
      </c>
      <c r="B495" s="137" t="s">
        <v>4257</v>
      </c>
      <c r="C495" s="218">
        <v>0</v>
      </c>
      <c r="D495" s="218">
        <v>0</v>
      </c>
      <c r="E495" s="218">
        <v>0</v>
      </c>
    </row>
    <row r="496" spans="1:5">
      <c r="A496" s="137" t="s">
        <v>4258</v>
      </c>
      <c r="B496" s="137" t="s">
        <v>4259</v>
      </c>
      <c r="C496" s="218">
        <v>0</v>
      </c>
      <c r="D496" s="218">
        <v>0</v>
      </c>
      <c r="E496" s="218">
        <v>0</v>
      </c>
    </row>
    <row r="497" spans="1:5">
      <c r="A497" s="137"/>
      <c r="B497" s="137"/>
      <c r="C497" s="219"/>
      <c r="D497" s="219"/>
      <c r="E497" s="219"/>
    </row>
    <row r="498" spans="1:5">
      <c r="A498" s="137" t="s">
        <v>4260</v>
      </c>
      <c r="B498" s="137" t="s">
        <v>4261</v>
      </c>
      <c r="C498" s="138">
        <v>0</v>
      </c>
      <c r="D498" s="138">
        <v>0</v>
      </c>
      <c r="E498" s="138">
        <v>0</v>
      </c>
    </row>
    <row r="499" spans="1:5">
      <c r="A499" s="137"/>
      <c r="B499" s="137"/>
      <c r="C499" s="137"/>
      <c r="D499" s="137"/>
      <c r="E499" s="137"/>
    </row>
    <row r="500" spans="1:5">
      <c r="A500" s="137" t="s">
        <v>4262</v>
      </c>
      <c r="B500" s="137" t="s">
        <v>4263</v>
      </c>
      <c r="C500" s="137"/>
      <c r="D500" s="137"/>
      <c r="E500" s="137"/>
    </row>
    <row r="501" spans="1:5">
      <c r="A501" s="137" t="s">
        <v>4264</v>
      </c>
      <c r="B501" s="137" t="s">
        <v>4265</v>
      </c>
      <c r="C501" s="218">
        <v>0</v>
      </c>
      <c r="D501" s="218">
        <v>0</v>
      </c>
      <c r="E501" s="218">
        <v>0</v>
      </c>
    </row>
    <row r="502" spans="1:5">
      <c r="A502" s="137" t="s">
        <v>4266</v>
      </c>
      <c r="B502" s="137" t="s">
        <v>4267</v>
      </c>
      <c r="C502" s="218">
        <v>0</v>
      </c>
      <c r="D502" s="218">
        <v>0</v>
      </c>
      <c r="E502" s="218">
        <v>0</v>
      </c>
    </row>
    <row r="503" spans="1:5">
      <c r="A503" s="137" t="s">
        <v>4268</v>
      </c>
      <c r="B503" s="137" t="s">
        <v>4269</v>
      </c>
      <c r="C503" s="218">
        <v>0</v>
      </c>
      <c r="D503" s="218">
        <v>0</v>
      </c>
      <c r="E503" s="218">
        <v>0</v>
      </c>
    </row>
    <row r="504" spans="1:5">
      <c r="A504" s="137"/>
      <c r="B504" s="137"/>
      <c r="C504" s="219"/>
      <c r="D504" s="219"/>
      <c r="E504" s="219"/>
    </row>
    <row r="505" spans="1:5">
      <c r="A505" s="137" t="s">
        <v>4270</v>
      </c>
      <c r="B505" s="137" t="s">
        <v>4271</v>
      </c>
      <c r="C505" s="138">
        <v>0</v>
      </c>
      <c r="D505" s="138">
        <v>0</v>
      </c>
      <c r="E505" s="138">
        <v>0</v>
      </c>
    </row>
    <row r="506" spans="1:5">
      <c r="A506" s="137"/>
      <c r="B506" s="137"/>
      <c r="C506" s="137"/>
      <c r="D506" s="137"/>
      <c r="E506" s="137"/>
    </row>
    <row r="507" spans="1:5">
      <c r="A507" s="137" t="s">
        <v>4272</v>
      </c>
      <c r="B507" s="137" t="s">
        <v>4273</v>
      </c>
      <c r="C507" s="137"/>
      <c r="D507" s="137"/>
      <c r="E507" s="137"/>
    </row>
    <row r="508" spans="1:5">
      <c r="A508" s="137" t="s">
        <v>4274</v>
      </c>
      <c r="B508" s="137" t="s">
        <v>4275</v>
      </c>
      <c r="C508" s="218">
        <v>0</v>
      </c>
      <c r="D508" s="218">
        <v>0</v>
      </c>
      <c r="E508" s="218">
        <v>0</v>
      </c>
    </row>
    <row r="509" spans="1:5">
      <c r="A509" s="137" t="s">
        <v>4276</v>
      </c>
      <c r="B509" s="137" t="s">
        <v>4277</v>
      </c>
      <c r="C509" s="218">
        <v>0</v>
      </c>
      <c r="D509" s="218">
        <v>0</v>
      </c>
      <c r="E509" s="218">
        <v>0</v>
      </c>
    </row>
    <row r="510" spans="1:5">
      <c r="A510" s="137" t="s">
        <v>4278</v>
      </c>
      <c r="B510" s="137" t="s">
        <v>4279</v>
      </c>
      <c r="C510" s="218">
        <v>0</v>
      </c>
      <c r="D510" s="218">
        <v>0</v>
      </c>
      <c r="E510" s="218">
        <v>0</v>
      </c>
    </row>
    <row r="511" spans="1:5">
      <c r="A511" s="137"/>
      <c r="B511" s="137"/>
      <c r="C511" s="219"/>
      <c r="D511" s="219"/>
      <c r="E511" s="219"/>
    </row>
    <row r="512" spans="1:5">
      <c r="A512" s="137" t="s">
        <v>4280</v>
      </c>
      <c r="B512" s="137" t="s">
        <v>4281</v>
      </c>
      <c r="C512" s="138">
        <v>0</v>
      </c>
      <c r="D512" s="138">
        <v>0</v>
      </c>
      <c r="E512" s="138">
        <v>0</v>
      </c>
    </row>
    <row r="513" spans="1:5">
      <c r="A513" s="137"/>
      <c r="B513" s="137"/>
      <c r="C513" s="137"/>
      <c r="D513" s="137"/>
      <c r="E513" s="137"/>
    </row>
    <row r="514" spans="1:5">
      <c r="A514" s="137" t="s">
        <v>4282</v>
      </c>
      <c r="B514" s="137" t="s">
        <v>4283</v>
      </c>
      <c r="C514" s="137"/>
      <c r="D514" s="137"/>
      <c r="E514" s="137"/>
    </row>
    <row r="515" spans="1:5">
      <c r="A515" s="137" t="s">
        <v>4284</v>
      </c>
      <c r="B515" s="137" t="s">
        <v>4285</v>
      </c>
      <c r="C515" s="218">
        <v>0</v>
      </c>
      <c r="D515" s="218">
        <v>0</v>
      </c>
      <c r="E515" s="218">
        <v>0</v>
      </c>
    </row>
    <row r="516" spans="1:5">
      <c r="A516" s="137" t="s">
        <v>4286</v>
      </c>
      <c r="B516" s="137" t="s">
        <v>4287</v>
      </c>
      <c r="C516" s="218">
        <v>0</v>
      </c>
      <c r="D516" s="218">
        <v>0</v>
      </c>
      <c r="E516" s="218">
        <v>0</v>
      </c>
    </row>
    <row r="517" spans="1:5">
      <c r="A517" s="137" t="s">
        <v>4288</v>
      </c>
      <c r="B517" s="137" t="s">
        <v>4289</v>
      </c>
      <c r="C517" s="218">
        <v>0</v>
      </c>
      <c r="D517" s="218">
        <v>0</v>
      </c>
      <c r="E517" s="218">
        <v>0</v>
      </c>
    </row>
    <row r="518" spans="1:5">
      <c r="A518" s="137"/>
      <c r="B518" s="137"/>
      <c r="C518" s="219"/>
      <c r="D518" s="219"/>
      <c r="E518" s="219"/>
    </row>
    <row r="519" spans="1:5">
      <c r="A519" s="137" t="s">
        <v>4290</v>
      </c>
      <c r="B519" s="137" t="s">
        <v>4291</v>
      </c>
      <c r="C519" s="138">
        <v>0</v>
      </c>
      <c r="D519" s="138">
        <v>0</v>
      </c>
      <c r="E519" s="138">
        <v>0</v>
      </c>
    </row>
    <row r="520" spans="1:5">
      <c r="A520" s="137"/>
      <c r="B520" s="137"/>
      <c r="C520" s="137"/>
      <c r="D520" s="137"/>
      <c r="E520" s="137"/>
    </row>
    <row r="521" spans="1:5">
      <c r="A521" s="137" t="s">
        <v>4292</v>
      </c>
      <c r="B521" s="137" t="s">
        <v>4293</v>
      </c>
      <c r="C521" s="137"/>
      <c r="D521" s="137"/>
      <c r="E521" s="137"/>
    </row>
    <row r="522" spans="1:5">
      <c r="A522" s="137" t="s">
        <v>4294</v>
      </c>
      <c r="B522" s="137" t="s">
        <v>4295</v>
      </c>
      <c r="C522" s="218">
        <v>0</v>
      </c>
      <c r="D522" s="218">
        <v>0</v>
      </c>
      <c r="E522" s="218">
        <v>0</v>
      </c>
    </row>
    <row r="523" spans="1:5">
      <c r="A523" s="137" t="s">
        <v>4296</v>
      </c>
      <c r="B523" s="137" t="s">
        <v>4297</v>
      </c>
      <c r="C523" s="218">
        <v>0</v>
      </c>
      <c r="D523" s="218">
        <v>0</v>
      </c>
      <c r="E523" s="218">
        <v>0</v>
      </c>
    </row>
    <row r="524" spans="1:5">
      <c r="A524" s="137" t="s">
        <v>4298</v>
      </c>
      <c r="B524" s="137" t="s">
        <v>4299</v>
      </c>
      <c r="C524" s="218">
        <v>0</v>
      </c>
      <c r="D524" s="218">
        <v>0</v>
      </c>
      <c r="E524" s="218">
        <v>0</v>
      </c>
    </row>
    <row r="525" spans="1:5">
      <c r="A525" s="137"/>
      <c r="B525" s="137"/>
      <c r="C525" s="219"/>
      <c r="D525" s="219"/>
      <c r="E525" s="219"/>
    </row>
    <row r="526" spans="1:5">
      <c r="A526" s="137" t="s">
        <v>4300</v>
      </c>
      <c r="B526" s="137" t="s">
        <v>4301</v>
      </c>
      <c r="C526" s="138">
        <v>0</v>
      </c>
      <c r="D526" s="138">
        <v>0</v>
      </c>
      <c r="E526" s="138">
        <v>0</v>
      </c>
    </row>
    <row r="527" spans="1:5">
      <c r="A527" s="137"/>
      <c r="B527" s="137"/>
      <c r="C527" s="137"/>
      <c r="D527" s="137"/>
      <c r="E527" s="137"/>
    </row>
    <row r="528" spans="1:5">
      <c r="A528" s="137" t="s">
        <v>4302</v>
      </c>
      <c r="B528" s="137" t="s">
        <v>4303</v>
      </c>
      <c r="C528" s="137"/>
      <c r="D528" s="137"/>
      <c r="E528" s="137"/>
    </row>
    <row r="529" spans="1:5">
      <c r="A529" s="137" t="s">
        <v>4304</v>
      </c>
      <c r="B529" s="137" t="s">
        <v>4305</v>
      </c>
      <c r="C529" s="218">
        <v>0</v>
      </c>
      <c r="D529" s="218">
        <v>0</v>
      </c>
      <c r="E529" s="218">
        <v>0</v>
      </c>
    </row>
    <row r="530" spans="1:5">
      <c r="A530" s="137" t="s">
        <v>4306</v>
      </c>
      <c r="B530" s="137" t="s">
        <v>4307</v>
      </c>
      <c r="C530" s="218">
        <v>0</v>
      </c>
      <c r="D530" s="218">
        <v>0</v>
      </c>
      <c r="E530" s="218">
        <v>0</v>
      </c>
    </row>
    <row r="531" spans="1:5">
      <c r="A531" s="137" t="s">
        <v>4308</v>
      </c>
      <c r="B531" s="137" t="s">
        <v>4309</v>
      </c>
      <c r="C531" s="218">
        <v>0</v>
      </c>
      <c r="D531" s="218">
        <v>0</v>
      </c>
      <c r="E531" s="218">
        <v>0</v>
      </c>
    </row>
    <row r="532" spans="1:5">
      <c r="A532" s="137"/>
      <c r="B532" s="137"/>
      <c r="C532" s="219"/>
      <c r="D532" s="219"/>
      <c r="E532" s="219"/>
    </row>
    <row r="533" spans="1:5">
      <c r="A533" s="137" t="s">
        <v>4310</v>
      </c>
      <c r="B533" s="137" t="s">
        <v>4311</v>
      </c>
      <c r="C533" s="138">
        <v>0</v>
      </c>
      <c r="D533" s="138">
        <v>0</v>
      </c>
      <c r="E533" s="138">
        <v>0</v>
      </c>
    </row>
    <row r="534" spans="1:5">
      <c r="A534" s="137"/>
      <c r="B534" s="137"/>
      <c r="C534" s="137"/>
      <c r="D534" s="137"/>
      <c r="E534" s="137"/>
    </row>
    <row r="535" spans="1:5">
      <c r="A535" s="137" t="s">
        <v>4312</v>
      </c>
      <c r="B535" s="137" t="s">
        <v>4313</v>
      </c>
      <c r="C535" s="137"/>
      <c r="D535" s="137"/>
      <c r="E535" s="137"/>
    </row>
    <row r="536" spans="1:5">
      <c r="A536" s="137" t="s">
        <v>4314</v>
      </c>
      <c r="B536" s="137" t="s">
        <v>4315</v>
      </c>
      <c r="C536" s="218">
        <v>0</v>
      </c>
      <c r="D536" s="218">
        <v>0</v>
      </c>
      <c r="E536" s="218">
        <v>0</v>
      </c>
    </row>
    <row r="537" spans="1:5">
      <c r="A537" s="137" t="s">
        <v>4316</v>
      </c>
      <c r="B537" s="137" t="s">
        <v>4317</v>
      </c>
      <c r="C537" s="218">
        <v>0</v>
      </c>
      <c r="D537" s="218">
        <v>0</v>
      </c>
      <c r="E537" s="218">
        <v>0</v>
      </c>
    </row>
    <row r="538" spans="1:5">
      <c r="A538" s="137" t="s">
        <v>4318</v>
      </c>
      <c r="B538" s="137" t="s">
        <v>4319</v>
      </c>
      <c r="C538" s="218">
        <v>0</v>
      </c>
      <c r="D538" s="218">
        <v>0</v>
      </c>
      <c r="E538" s="218">
        <v>0</v>
      </c>
    </row>
    <row r="539" spans="1:5">
      <c r="A539" s="137"/>
      <c r="B539" s="137"/>
      <c r="C539" s="219"/>
      <c r="D539" s="219"/>
      <c r="E539" s="219"/>
    </row>
    <row r="540" spans="1:5">
      <c r="A540" s="137" t="s">
        <v>4320</v>
      </c>
      <c r="B540" s="137" t="s">
        <v>4321</v>
      </c>
      <c r="C540" s="138">
        <v>0</v>
      </c>
      <c r="D540" s="138">
        <v>0</v>
      </c>
      <c r="E540" s="138">
        <v>0</v>
      </c>
    </row>
    <row r="541" spans="1:5">
      <c r="A541" s="137"/>
      <c r="B541" s="137"/>
      <c r="C541" s="137"/>
      <c r="D541" s="137"/>
      <c r="E541" s="137"/>
    </row>
    <row r="542" spans="1:5">
      <c r="A542" s="137" t="s">
        <v>4322</v>
      </c>
      <c r="B542" s="137" t="s">
        <v>4323</v>
      </c>
      <c r="C542" s="137"/>
      <c r="D542" s="137"/>
      <c r="E542" s="137"/>
    </row>
    <row r="543" spans="1:5">
      <c r="A543" s="137" t="s">
        <v>4324</v>
      </c>
      <c r="B543" s="137" t="s">
        <v>4325</v>
      </c>
      <c r="C543" s="218">
        <v>0</v>
      </c>
      <c r="D543" s="218">
        <v>0</v>
      </c>
      <c r="E543" s="218">
        <v>0</v>
      </c>
    </row>
    <row r="544" spans="1:5">
      <c r="A544" s="137" t="s">
        <v>4326</v>
      </c>
      <c r="B544" s="137" t="s">
        <v>4327</v>
      </c>
      <c r="C544" s="218">
        <v>0</v>
      </c>
      <c r="D544" s="218">
        <v>0</v>
      </c>
      <c r="E544" s="218">
        <v>0</v>
      </c>
    </row>
    <row r="545" spans="1:5">
      <c r="A545" s="137" t="s">
        <v>4328</v>
      </c>
      <c r="B545" s="137" t="s">
        <v>4329</v>
      </c>
      <c r="C545" s="218">
        <v>0</v>
      </c>
      <c r="D545" s="218">
        <v>0</v>
      </c>
      <c r="E545" s="218">
        <v>0</v>
      </c>
    </row>
    <row r="546" spans="1:5">
      <c r="A546" s="137"/>
      <c r="B546" s="137"/>
      <c r="C546" s="219"/>
      <c r="D546" s="219"/>
      <c r="E546" s="219"/>
    </row>
    <row r="547" spans="1:5">
      <c r="A547" s="137" t="s">
        <v>4330</v>
      </c>
      <c r="B547" s="137" t="s">
        <v>4331</v>
      </c>
      <c r="C547" s="138">
        <v>0</v>
      </c>
      <c r="D547" s="138">
        <v>0</v>
      </c>
      <c r="E547" s="138">
        <v>0</v>
      </c>
    </row>
    <row r="548" spans="1:5">
      <c r="A548" s="137"/>
      <c r="B548" s="137"/>
      <c r="C548" s="137"/>
      <c r="D548" s="137"/>
      <c r="E548" s="137"/>
    </row>
    <row r="549" spans="1:5">
      <c r="A549" s="137" t="s">
        <v>4332</v>
      </c>
      <c r="B549" s="137" t="s">
        <v>4333</v>
      </c>
      <c r="C549" s="137"/>
      <c r="D549" s="137"/>
      <c r="E549" s="137"/>
    </row>
    <row r="550" spans="1:5">
      <c r="A550" s="137" t="s">
        <v>4334</v>
      </c>
      <c r="B550" s="137" t="s">
        <v>4335</v>
      </c>
      <c r="C550" s="218">
        <v>0</v>
      </c>
      <c r="D550" s="218">
        <v>0</v>
      </c>
      <c r="E550" s="218">
        <v>0</v>
      </c>
    </row>
    <row r="551" spans="1:5">
      <c r="A551" s="137" t="s">
        <v>4336</v>
      </c>
      <c r="B551" s="137" t="s">
        <v>4337</v>
      </c>
      <c r="C551" s="218">
        <v>0</v>
      </c>
      <c r="D551" s="218">
        <v>0</v>
      </c>
      <c r="E551" s="218">
        <v>0</v>
      </c>
    </row>
    <row r="552" spans="1:5">
      <c r="A552" s="137" t="s">
        <v>4338</v>
      </c>
      <c r="B552" s="137" t="s">
        <v>4339</v>
      </c>
      <c r="C552" s="218">
        <v>0</v>
      </c>
      <c r="D552" s="218">
        <v>0</v>
      </c>
      <c r="E552" s="218">
        <v>0</v>
      </c>
    </row>
    <row r="553" spans="1:5">
      <c r="A553" s="137"/>
      <c r="B553" s="137"/>
      <c r="C553" s="219"/>
      <c r="D553" s="219"/>
      <c r="E553" s="219"/>
    </row>
    <row r="554" spans="1:5">
      <c r="A554" s="137" t="s">
        <v>4340</v>
      </c>
      <c r="B554" s="137" t="s">
        <v>4341</v>
      </c>
      <c r="C554" s="138">
        <v>0</v>
      </c>
      <c r="D554" s="138">
        <v>0</v>
      </c>
      <c r="E554" s="138">
        <v>0</v>
      </c>
    </row>
    <row r="555" spans="1:5">
      <c r="A555" s="137"/>
      <c r="B555" s="137"/>
      <c r="C555" s="137"/>
      <c r="D555" s="137"/>
      <c r="E555" s="137"/>
    </row>
    <row r="556" spans="1:5">
      <c r="A556" s="137" t="s">
        <v>4342</v>
      </c>
      <c r="B556" s="137" t="s">
        <v>4343</v>
      </c>
      <c r="C556" s="137"/>
      <c r="D556" s="137"/>
      <c r="E556" s="137"/>
    </row>
    <row r="557" spans="1:5">
      <c r="A557" s="137" t="s">
        <v>4344</v>
      </c>
      <c r="B557" s="137" t="s">
        <v>4345</v>
      </c>
      <c r="C557" s="218">
        <v>0</v>
      </c>
      <c r="D557" s="218">
        <v>0</v>
      </c>
      <c r="E557" s="218">
        <v>0</v>
      </c>
    </row>
    <row r="558" spans="1:5">
      <c r="A558" s="137" t="s">
        <v>4346</v>
      </c>
      <c r="B558" s="137" t="s">
        <v>4347</v>
      </c>
      <c r="C558" s="218">
        <v>0</v>
      </c>
      <c r="D558" s="218">
        <v>0</v>
      </c>
      <c r="E558" s="218">
        <v>0</v>
      </c>
    </row>
    <row r="559" spans="1:5">
      <c r="A559" s="137" t="s">
        <v>4348</v>
      </c>
      <c r="B559" s="137" t="s">
        <v>4349</v>
      </c>
      <c r="C559" s="218">
        <v>0</v>
      </c>
      <c r="D559" s="218">
        <v>0</v>
      </c>
      <c r="E559" s="218">
        <v>0</v>
      </c>
    </row>
    <row r="560" spans="1:5">
      <c r="A560" s="137"/>
      <c r="B560" s="137"/>
      <c r="C560" s="219"/>
      <c r="D560" s="219"/>
      <c r="E560" s="219"/>
    </row>
    <row r="561" spans="1:5">
      <c r="A561" s="137" t="s">
        <v>4350</v>
      </c>
      <c r="B561" s="137" t="s">
        <v>4351</v>
      </c>
      <c r="C561" s="138">
        <v>0</v>
      </c>
      <c r="D561" s="138">
        <v>0</v>
      </c>
      <c r="E561" s="138">
        <v>0</v>
      </c>
    </row>
    <row r="562" spans="1:5">
      <c r="A562" s="137"/>
      <c r="B562" s="137"/>
      <c r="C562" s="137"/>
      <c r="D562" s="137"/>
      <c r="E562" s="137"/>
    </row>
    <row r="563" spans="1:5">
      <c r="A563" s="137" t="s">
        <v>4352</v>
      </c>
      <c r="B563" s="137" t="s">
        <v>4353</v>
      </c>
      <c r="C563" s="137"/>
      <c r="D563" s="137"/>
      <c r="E563" s="137"/>
    </row>
    <row r="564" spans="1:5">
      <c r="A564" s="137" t="s">
        <v>4354</v>
      </c>
      <c r="B564" s="137" t="s">
        <v>4355</v>
      </c>
      <c r="C564" s="218">
        <v>0</v>
      </c>
      <c r="D564" s="218">
        <v>0</v>
      </c>
      <c r="E564" s="218">
        <v>0</v>
      </c>
    </row>
    <row r="565" spans="1:5">
      <c r="A565" s="137" t="s">
        <v>4356</v>
      </c>
      <c r="B565" s="137" t="s">
        <v>4357</v>
      </c>
      <c r="C565" s="218">
        <v>0</v>
      </c>
      <c r="D565" s="218">
        <v>0</v>
      </c>
      <c r="E565" s="218">
        <v>0</v>
      </c>
    </row>
    <row r="566" spans="1:5">
      <c r="A566" s="137" t="s">
        <v>4358</v>
      </c>
      <c r="B566" s="137" t="s">
        <v>4359</v>
      </c>
      <c r="C566" s="218">
        <v>0</v>
      </c>
      <c r="D566" s="218">
        <v>0</v>
      </c>
      <c r="E566" s="218">
        <v>0</v>
      </c>
    </row>
    <row r="567" spans="1:5">
      <c r="A567" s="137"/>
      <c r="B567" s="137"/>
      <c r="C567" s="219"/>
      <c r="D567" s="219"/>
      <c r="E567" s="219"/>
    </row>
    <row r="568" spans="1:5">
      <c r="A568" s="137" t="s">
        <v>4360</v>
      </c>
      <c r="B568" s="137" t="s">
        <v>4361</v>
      </c>
      <c r="C568" s="138">
        <v>0</v>
      </c>
      <c r="D568" s="138">
        <v>0</v>
      </c>
      <c r="E568" s="138">
        <v>0</v>
      </c>
    </row>
    <row r="569" spans="1:5">
      <c r="A569" s="137"/>
      <c r="B569" s="137"/>
      <c r="C569" s="137"/>
      <c r="D569" s="137"/>
      <c r="E569" s="137"/>
    </row>
    <row r="570" spans="1:5">
      <c r="A570" s="137" t="s">
        <v>4362</v>
      </c>
      <c r="B570" s="137" t="s">
        <v>4363</v>
      </c>
      <c r="C570" s="137"/>
      <c r="D570" s="137"/>
      <c r="E570" s="137"/>
    </row>
    <row r="571" spans="1:5">
      <c r="A571" s="137" t="s">
        <v>4364</v>
      </c>
      <c r="B571" s="137" t="s">
        <v>4365</v>
      </c>
      <c r="C571" s="218">
        <v>0</v>
      </c>
      <c r="D571" s="218">
        <v>0</v>
      </c>
      <c r="E571" s="218">
        <v>0</v>
      </c>
    </row>
    <row r="572" spans="1:5">
      <c r="A572" s="137" t="s">
        <v>4366</v>
      </c>
      <c r="B572" s="137" t="s">
        <v>4367</v>
      </c>
      <c r="C572" s="218">
        <v>0</v>
      </c>
      <c r="D572" s="218">
        <v>0</v>
      </c>
      <c r="E572" s="218">
        <v>0</v>
      </c>
    </row>
    <row r="573" spans="1:5">
      <c r="A573" s="137" t="s">
        <v>4368</v>
      </c>
      <c r="B573" s="137" t="s">
        <v>4369</v>
      </c>
      <c r="C573" s="218">
        <v>0</v>
      </c>
      <c r="D573" s="218">
        <v>0</v>
      </c>
      <c r="E573" s="218">
        <v>0</v>
      </c>
    </row>
    <row r="574" spans="1:5">
      <c r="A574" s="137"/>
      <c r="B574" s="137"/>
      <c r="C574" s="219"/>
      <c r="D574" s="219"/>
      <c r="E574" s="219"/>
    </row>
    <row r="575" spans="1:5">
      <c r="A575" s="137" t="s">
        <v>4370</v>
      </c>
      <c r="B575" s="137" t="s">
        <v>4371</v>
      </c>
      <c r="C575" s="138">
        <v>0</v>
      </c>
      <c r="D575" s="138">
        <v>0</v>
      </c>
      <c r="E575" s="138">
        <v>0</v>
      </c>
    </row>
    <row r="576" spans="1:5">
      <c r="A576" s="137"/>
      <c r="B576" s="137"/>
      <c r="C576" s="137"/>
      <c r="D576" s="137"/>
      <c r="E576" s="137"/>
    </row>
    <row r="577" spans="1:5">
      <c r="A577" s="137" t="s">
        <v>4372</v>
      </c>
      <c r="B577" s="137" t="s">
        <v>4373</v>
      </c>
      <c r="C577" s="137"/>
      <c r="D577" s="137"/>
      <c r="E577" s="137"/>
    </row>
    <row r="578" spans="1:5">
      <c r="A578" s="137" t="s">
        <v>4374</v>
      </c>
      <c r="B578" s="137" t="s">
        <v>4375</v>
      </c>
      <c r="C578" s="218">
        <v>0</v>
      </c>
      <c r="D578" s="218">
        <v>0</v>
      </c>
      <c r="E578" s="218">
        <v>0</v>
      </c>
    </row>
    <row r="579" spans="1:5">
      <c r="A579" s="137" t="s">
        <v>4376</v>
      </c>
      <c r="B579" s="137" t="s">
        <v>4377</v>
      </c>
      <c r="C579" s="218">
        <v>0</v>
      </c>
      <c r="D579" s="218">
        <v>0</v>
      </c>
      <c r="E579" s="218">
        <v>0</v>
      </c>
    </row>
    <row r="580" spans="1:5">
      <c r="A580" s="137" t="s">
        <v>4378</v>
      </c>
      <c r="B580" s="137" t="s">
        <v>4379</v>
      </c>
      <c r="C580" s="218">
        <v>0</v>
      </c>
      <c r="D580" s="218">
        <v>0</v>
      </c>
      <c r="E580" s="218">
        <v>0</v>
      </c>
    </row>
    <row r="581" spans="1:5">
      <c r="A581" s="137"/>
      <c r="B581" s="137"/>
      <c r="C581" s="219"/>
      <c r="D581" s="219"/>
      <c r="E581" s="219"/>
    </row>
    <row r="582" spans="1:5">
      <c r="A582" s="137" t="s">
        <v>4380</v>
      </c>
      <c r="B582" s="137" t="s">
        <v>4381</v>
      </c>
      <c r="C582" s="138">
        <v>0</v>
      </c>
      <c r="D582" s="138">
        <v>0</v>
      </c>
      <c r="E582" s="138">
        <v>0</v>
      </c>
    </row>
    <row r="583" spans="1:5">
      <c r="A583" s="137"/>
      <c r="B583" s="137"/>
      <c r="C583" s="137"/>
      <c r="D583" s="137"/>
      <c r="E583" s="137"/>
    </row>
    <row r="584" spans="1:5">
      <c r="A584" s="137" t="s">
        <v>4382</v>
      </c>
      <c r="B584" s="137" t="s">
        <v>4383</v>
      </c>
      <c r="C584" s="137"/>
      <c r="D584" s="137"/>
      <c r="E584" s="137"/>
    </row>
    <row r="585" spans="1:5">
      <c r="A585" s="137" t="s">
        <v>4384</v>
      </c>
      <c r="B585" s="137" t="s">
        <v>4385</v>
      </c>
      <c r="C585" s="218">
        <v>0</v>
      </c>
      <c r="D585" s="218">
        <v>0</v>
      </c>
      <c r="E585" s="218">
        <v>0</v>
      </c>
    </row>
    <row r="586" spans="1:5">
      <c r="A586" s="137" t="s">
        <v>4386</v>
      </c>
      <c r="B586" s="137" t="s">
        <v>4387</v>
      </c>
      <c r="C586" s="218">
        <v>0</v>
      </c>
      <c r="D586" s="218">
        <v>0</v>
      </c>
      <c r="E586" s="218">
        <v>0</v>
      </c>
    </row>
    <row r="587" spans="1:5">
      <c r="A587" s="137" t="s">
        <v>4388</v>
      </c>
      <c r="B587" s="137" t="s">
        <v>4389</v>
      </c>
      <c r="C587" s="218">
        <v>0</v>
      </c>
      <c r="D587" s="218">
        <v>0</v>
      </c>
      <c r="E587" s="218">
        <v>0</v>
      </c>
    </row>
    <row r="588" spans="1:5">
      <c r="A588" s="137"/>
      <c r="B588" s="137"/>
      <c r="C588" s="219"/>
      <c r="D588" s="219"/>
      <c r="E588" s="219"/>
    </row>
    <row r="589" spans="1:5">
      <c r="A589" s="137" t="s">
        <v>4390</v>
      </c>
      <c r="B589" s="137" t="s">
        <v>4391</v>
      </c>
      <c r="C589" s="138">
        <v>0</v>
      </c>
      <c r="D589" s="138">
        <v>0</v>
      </c>
      <c r="E589" s="138">
        <v>0</v>
      </c>
    </row>
    <row r="590" spans="1:5">
      <c r="A590" s="137"/>
      <c r="B590" s="137"/>
      <c r="C590" s="137"/>
      <c r="D590" s="137"/>
      <c r="E590" s="137"/>
    </row>
    <row r="591" spans="1:5">
      <c r="A591" s="137" t="s">
        <v>4392</v>
      </c>
      <c r="B591" s="137" t="s">
        <v>4393</v>
      </c>
      <c r="C591" s="137"/>
      <c r="D591" s="137"/>
      <c r="E591" s="137"/>
    </row>
    <row r="592" spans="1:5">
      <c r="A592" s="137" t="s">
        <v>4394</v>
      </c>
      <c r="B592" s="137" t="s">
        <v>4395</v>
      </c>
      <c r="C592" s="218">
        <v>0</v>
      </c>
      <c r="D592" s="218">
        <v>0</v>
      </c>
      <c r="E592" s="218">
        <v>0</v>
      </c>
    </row>
    <row r="593" spans="1:5">
      <c r="A593" s="137" t="s">
        <v>4396</v>
      </c>
      <c r="B593" s="137" t="s">
        <v>4397</v>
      </c>
      <c r="C593" s="218">
        <v>0</v>
      </c>
      <c r="D593" s="218">
        <v>0</v>
      </c>
      <c r="E593" s="218">
        <v>0</v>
      </c>
    </row>
    <row r="594" spans="1:5">
      <c r="A594" s="137" t="s">
        <v>4398</v>
      </c>
      <c r="B594" s="137" t="s">
        <v>4399</v>
      </c>
      <c r="C594" s="218">
        <v>0</v>
      </c>
      <c r="D594" s="218">
        <v>0</v>
      </c>
      <c r="E594" s="218">
        <v>0</v>
      </c>
    </row>
    <row r="595" spans="1:5">
      <c r="A595" s="137"/>
      <c r="B595" s="137"/>
      <c r="C595" s="219"/>
      <c r="D595" s="219"/>
      <c r="E595" s="219"/>
    </row>
    <row r="596" spans="1:5">
      <c r="A596" s="137" t="s">
        <v>4400</v>
      </c>
      <c r="B596" s="137" t="s">
        <v>4401</v>
      </c>
      <c r="C596" s="138">
        <v>0</v>
      </c>
      <c r="D596" s="138">
        <v>0</v>
      </c>
      <c r="E596" s="138">
        <v>0</v>
      </c>
    </row>
    <row r="597" spans="1:5">
      <c r="A597" s="137"/>
      <c r="B597" s="137"/>
      <c r="C597" s="137"/>
      <c r="D597" s="137"/>
      <c r="E597" s="137"/>
    </row>
    <row r="598" spans="1:5">
      <c r="A598" s="137" t="s">
        <v>4402</v>
      </c>
      <c r="B598" s="137" t="s">
        <v>4403</v>
      </c>
      <c r="C598" s="137"/>
      <c r="D598" s="137"/>
      <c r="E598" s="137"/>
    </row>
    <row r="599" spans="1:5">
      <c r="A599" s="137" t="s">
        <v>4404</v>
      </c>
      <c r="B599" s="137" t="s">
        <v>4405</v>
      </c>
      <c r="C599" s="218">
        <v>0</v>
      </c>
      <c r="D599" s="218">
        <v>0</v>
      </c>
      <c r="E599" s="218">
        <v>0</v>
      </c>
    </row>
    <row r="600" spans="1:5">
      <c r="A600" s="137" t="s">
        <v>4406</v>
      </c>
      <c r="B600" s="137" t="s">
        <v>4407</v>
      </c>
      <c r="C600" s="218">
        <v>0</v>
      </c>
      <c r="D600" s="218">
        <v>0</v>
      </c>
      <c r="E600" s="218">
        <v>0</v>
      </c>
    </row>
    <row r="601" spans="1:5">
      <c r="A601" s="137" t="s">
        <v>4408</v>
      </c>
      <c r="B601" s="137" t="s">
        <v>4409</v>
      </c>
      <c r="C601" s="218">
        <v>0</v>
      </c>
      <c r="D601" s="218">
        <v>0</v>
      </c>
      <c r="E601" s="218">
        <v>0</v>
      </c>
    </row>
    <row r="602" spans="1:5">
      <c r="A602" s="137"/>
      <c r="B602" s="137"/>
      <c r="C602" s="219"/>
      <c r="D602" s="219"/>
      <c r="E602" s="219"/>
    </row>
    <row r="603" spans="1:5">
      <c r="A603" s="137" t="s">
        <v>4410</v>
      </c>
      <c r="B603" s="137" t="s">
        <v>4411</v>
      </c>
      <c r="C603" s="138">
        <v>0</v>
      </c>
      <c r="D603" s="138">
        <v>0</v>
      </c>
      <c r="E603" s="138">
        <v>0</v>
      </c>
    </row>
    <row r="604" spans="1:5">
      <c r="A604" s="137"/>
      <c r="B604" s="137"/>
      <c r="C604" s="137"/>
      <c r="D604" s="137"/>
      <c r="E604" s="137"/>
    </row>
    <row r="605" spans="1:5">
      <c r="A605" s="137" t="s">
        <v>4412</v>
      </c>
      <c r="B605" s="137" t="s">
        <v>4413</v>
      </c>
      <c r="C605" s="137"/>
      <c r="D605" s="137"/>
      <c r="E605" s="137"/>
    </row>
    <row r="606" spans="1:5">
      <c r="A606" s="137" t="s">
        <v>4414</v>
      </c>
      <c r="B606" s="137" t="s">
        <v>4415</v>
      </c>
      <c r="C606" s="218">
        <v>0</v>
      </c>
      <c r="D606" s="218">
        <v>0</v>
      </c>
      <c r="E606" s="218">
        <v>0</v>
      </c>
    </row>
    <row r="607" spans="1:5">
      <c r="A607" s="137" t="s">
        <v>4416</v>
      </c>
      <c r="B607" s="137" t="s">
        <v>4417</v>
      </c>
      <c r="C607" s="218">
        <v>0</v>
      </c>
      <c r="D607" s="218">
        <v>0</v>
      </c>
      <c r="E607" s="218">
        <v>0</v>
      </c>
    </row>
    <row r="608" spans="1:5">
      <c r="A608" s="137" t="s">
        <v>4418</v>
      </c>
      <c r="B608" s="137" t="s">
        <v>4419</v>
      </c>
      <c r="C608" s="218">
        <v>0</v>
      </c>
      <c r="D608" s="218">
        <v>0</v>
      </c>
      <c r="E608" s="218">
        <v>0</v>
      </c>
    </row>
    <row r="609" spans="1:5">
      <c r="A609" s="137"/>
      <c r="B609" s="137"/>
      <c r="C609" s="219"/>
      <c r="D609" s="219"/>
      <c r="E609" s="219"/>
    </row>
    <row r="610" spans="1:5">
      <c r="A610" s="137" t="s">
        <v>4420</v>
      </c>
      <c r="B610" s="137" t="s">
        <v>4421</v>
      </c>
      <c r="C610" s="138">
        <v>0</v>
      </c>
      <c r="D610" s="138">
        <v>0</v>
      </c>
      <c r="E610" s="138">
        <v>0</v>
      </c>
    </row>
    <row r="611" spans="1:5">
      <c r="A611" s="137"/>
      <c r="B611" s="137"/>
      <c r="C611" s="137"/>
      <c r="D611" s="137"/>
      <c r="E611" s="137"/>
    </row>
    <row r="612" spans="1:5">
      <c r="A612" s="137" t="s">
        <v>4422</v>
      </c>
      <c r="B612" s="137" t="s">
        <v>4423</v>
      </c>
      <c r="C612" s="137"/>
      <c r="D612" s="137"/>
      <c r="E612" s="137"/>
    </row>
    <row r="613" spans="1:5">
      <c r="A613" s="137" t="s">
        <v>4424</v>
      </c>
      <c r="B613" s="137" t="s">
        <v>4425</v>
      </c>
      <c r="C613" s="218">
        <v>0</v>
      </c>
      <c r="D613" s="218">
        <v>0</v>
      </c>
      <c r="E613" s="218">
        <v>0</v>
      </c>
    </row>
    <row r="614" spans="1:5">
      <c r="A614" s="137" t="s">
        <v>4426</v>
      </c>
      <c r="B614" s="137" t="s">
        <v>4427</v>
      </c>
      <c r="C614" s="218">
        <v>0</v>
      </c>
      <c r="D614" s="218">
        <v>0</v>
      </c>
      <c r="E614" s="218">
        <v>0</v>
      </c>
    </row>
    <row r="615" spans="1:5">
      <c r="A615" s="137" t="s">
        <v>4428</v>
      </c>
      <c r="B615" s="137" t="s">
        <v>4429</v>
      </c>
      <c r="C615" s="218">
        <v>0</v>
      </c>
      <c r="D615" s="218">
        <v>0</v>
      </c>
      <c r="E615" s="218">
        <v>0</v>
      </c>
    </row>
    <row r="616" spans="1:5">
      <c r="A616" s="137"/>
      <c r="B616" s="137"/>
      <c r="C616" s="219"/>
      <c r="D616" s="219"/>
      <c r="E616" s="219"/>
    </row>
    <row r="617" spans="1:5">
      <c r="A617" s="137" t="s">
        <v>4430</v>
      </c>
      <c r="B617" s="137" t="s">
        <v>4431</v>
      </c>
      <c r="C617" s="138">
        <v>0</v>
      </c>
      <c r="D617" s="138">
        <v>0</v>
      </c>
      <c r="E617" s="138">
        <v>0</v>
      </c>
    </row>
    <row r="618" spans="1:5">
      <c r="A618" s="137"/>
      <c r="B618" s="137"/>
      <c r="C618" s="137"/>
      <c r="D618" s="137"/>
      <c r="E618" s="137"/>
    </row>
    <row r="619" spans="1:5">
      <c r="A619" s="137" t="s">
        <v>4432</v>
      </c>
      <c r="B619" s="137" t="s">
        <v>4433</v>
      </c>
      <c r="C619" s="137"/>
      <c r="D619" s="137"/>
      <c r="E619" s="137"/>
    </row>
    <row r="620" spans="1:5">
      <c r="A620" s="137" t="s">
        <v>4434</v>
      </c>
      <c r="B620" s="137" t="s">
        <v>4435</v>
      </c>
      <c r="C620" s="218">
        <v>0</v>
      </c>
      <c r="D620" s="218">
        <v>0</v>
      </c>
      <c r="E620" s="218">
        <v>0</v>
      </c>
    </row>
    <row r="621" spans="1:5">
      <c r="A621" s="137" t="s">
        <v>4436</v>
      </c>
      <c r="B621" s="137" t="s">
        <v>4437</v>
      </c>
      <c r="C621" s="218">
        <v>0</v>
      </c>
      <c r="D621" s="218">
        <v>0</v>
      </c>
      <c r="E621" s="218">
        <v>0</v>
      </c>
    </row>
    <row r="622" spans="1:5">
      <c r="A622" s="137" t="s">
        <v>4438</v>
      </c>
      <c r="B622" s="137" t="s">
        <v>4439</v>
      </c>
      <c r="C622" s="218">
        <v>0</v>
      </c>
      <c r="D622" s="218">
        <v>0</v>
      </c>
      <c r="E622" s="218">
        <v>0</v>
      </c>
    </row>
    <row r="623" spans="1:5">
      <c r="A623" s="137"/>
      <c r="B623" s="137"/>
      <c r="C623" s="219"/>
      <c r="D623" s="219"/>
      <c r="E623" s="219"/>
    </row>
    <row r="624" spans="1:5">
      <c r="A624" s="137" t="s">
        <v>4440</v>
      </c>
      <c r="B624" s="137" t="s">
        <v>4441</v>
      </c>
      <c r="C624" s="138">
        <v>0</v>
      </c>
      <c r="D624" s="138">
        <v>0</v>
      </c>
      <c r="E624" s="138">
        <v>0</v>
      </c>
    </row>
    <row r="625" spans="1:5">
      <c r="A625" s="137"/>
      <c r="B625" s="137"/>
      <c r="C625" s="137"/>
      <c r="D625" s="137"/>
      <c r="E625" s="137"/>
    </row>
    <row r="626" spans="1:5">
      <c r="A626" s="137" t="s">
        <v>4442</v>
      </c>
      <c r="B626" s="137" t="s">
        <v>4443</v>
      </c>
      <c r="C626" s="137"/>
      <c r="D626" s="137"/>
      <c r="E626" s="137"/>
    </row>
    <row r="627" spans="1:5">
      <c r="A627" s="137" t="s">
        <v>4444</v>
      </c>
      <c r="B627" s="137" t="s">
        <v>4445</v>
      </c>
      <c r="C627" s="218">
        <v>0</v>
      </c>
      <c r="D627" s="218">
        <v>0</v>
      </c>
      <c r="E627" s="218">
        <v>0</v>
      </c>
    </row>
    <row r="628" spans="1:5">
      <c r="A628" s="137" t="s">
        <v>4446</v>
      </c>
      <c r="B628" s="137" t="s">
        <v>4447</v>
      </c>
      <c r="C628" s="218">
        <v>0</v>
      </c>
      <c r="D628" s="218">
        <v>0</v>
      </c>
      <c r="E628" s="218">
        <v>0</v>
      </c>
    </row>
    <row r="629" spans="1:5">
      <c r="A629" s="137" t="s">
        <v>4448</v>
      </c>
      <c r="B629" s="137" t="s">
        <v>4449</v>
      </c>
      <c r="C629" s="218">
        <v>0</v>
      </c>
      <c r="D629" s="218">
        <v>0</v>
      </c>
      <c r="E629" s="218">
        <v>0</v>
      </c>
    </row>
    <row r="630" spans="1:5">
      <c r="A630" s="137"/>
      <c r="B630" s="137"/>
      <c r="C630" s="219"/>
      <c r="D630" s="219"/>
      <c r="E630" s="219"/>
    </row>
    <row r="631" spans="1:5">
      <c r="A631" s="137" t="s">
        <v>4450</v>
      </c>
      <c r="B631" s="137" t="s">
        <v>4451</v>
      </c>
      <c r="C631" s="138">
        <v>0</v>
      </c>
      <c r="D631" s="138">
        <v>0</v>
      </c>
      <c r="E631" s="138">
        <v>0</v>
      </c>
    </row>
    <row r="632" spans="1:5">
      <c r="A632" s="137"/>
      <c r="B632" s="137"/>
      <c r="C632" s="137"/>
      <c r="D632" s="137"/>
      <c r="E632" s="137"/>
    </row>
    <row r="633" spans="1:5">
      <c r="A633" s="137" t="s">
        <v>4452</v>
      </c>
      <c r="B633" s="137" t="s">
        <v>4453</v>
      </c>
      <c r="C633" s="137"/>
      <c r="D633" s="137"/>
      <c r="E633" s="137"/>
    </row>
    <row r="634" spans="1:5">
      <c r="A634" s="137" t="s">
        <v>4454</v>
      </c>
      <c r="B634" s="137" t="s">
        <v>4455</v>
      </c>
      <c r="C634" s="218">
        <v>0</v>
      </c>
      <c r="D634" s="218">
        <v>0</v>
      </c>
      <c r="E634" s="218">
        <v>0</v>
      </c>
    </row>
    <row r="635" spans="1:5">
      <c r="A635" s="137" t="s">
        <v>4456</v>
      </c>
      <c r="B635" s="137" t="s">
        <v>4457</v>
      </c>
      <c r="C635" s="218">
        <v>0</v>
      </c>
      <c r="D635" s="218">
        <v>0</v>
      </c>
      <c r="E635" s="218">
        <v>0</v>
      </c>
    </row>
    <row r="636" spans="1:5">
      <c r="A636" s="137" t="s">
        <v>4458</v>
      </c>
      <c r="B636" s="137" t="s">
        <v>4459</v>
      </c>
      <c r="C636" s="218">
        <v>0</v>
      </c>
      <c r="D636" s="218">
        <v>0</v>
      </c>
      <c r="E636" s="218">
        <v>0</v>
      </c>
    </row>
    <row r="637" spans="1:5">
      <c r="A637" s="137"/>
      <c r="B637" s="137"/>
      <c r="C637" s="219"/>
      <c r="D637" s="219"/>
      <c r="E637" s="219"/>
    </row>
    <row r="638" spans="1:5">
      <c r="A638" s="137" t="s">
        <v>4460</v>
      </c>
      <c r="B638" s="137" t="s">
        <v>4461</v>
      </c>
      <c r="C638" s="138">
        <v>0</v>
      </c>
      <c r="D638" s="138">
        <v>0</v>
      </c>
      <c r="E638" s="138">
        <v>0</v>
      </c>
    </row>
    <row r="639" spans="1:5">
      <c r="A639" s="137"/>
      <c r="B639" s="137"/>
      <c r="C639" s="137"/>
      <c r="D639" s="137"/>
      <c r="E639" s="137"/>
    </row>
    <row r="640" spans="1:5">
      <c r="A640" s="137" t="s">
        <v>4462</v>
      </c>
      <c r="B640" s="137" t="s">
        <v>4463</v>
      </c>
      <c r="C640" s="137"/>
      <c r="D640" s="137"/>
      <c r="E640" s="137"/>
    </row>
    <row r="641" spans="1:5">
      <c r="A641" s="137" t="s">
        <v>4464</v>
      </c>
      <c r="B641" s="137" t="s">
        <v>4465</v>
      </c>
      <c r="C641" s="218">
        <v>0</v>
      </c>
      <c r="D641" s="218">
        <v>0</v>
      </c>
      <c r="E641" s="218">
        <v>0</v>
      </c>
    </row>
    <row r="642" spans="1:5">
      <c r="A642" s="137" t="s">
        <v>4466</v>
      </c>
      <c r="B642" s="137" t="s">
        <v>4467</v>
      </c>
      <c r="C642" s="218">
        <v>0</v>
      </c>
      <c r="D642" s="218">
        <v>0</v>
      </c>
      <c r="E642" s="218">
        <v>0</v>
      </c>
    </row>
    <row r="643" spans="1:5">
      <c r="A643" s="137" t="s">
        <v>4468</v>
      </c>
      <c r="B643" s="137" t="s">
        <v>4469</v>
      </c>
      <c r="C643" s="218">
        <v>0</v>
      </c>
      <c r="D643" s="218">
        <v>0</v>
      </c>
      <c r="E643" s="218">
        <v>0</v>
      </c>
    </row>
    <row r="644" spans="1:5">
      <c r="A644" s="137"/>
      <c r="B644" s="137"/>
      <c r="C644" s="219"/>
      <c r="D644" s="219"/>
      <c r="E644" s="219"/>
    </row>
    <row r="645" spans="1:5">
      <c r="A645" s="137" t="s">
        <v>4470</v>
      </c>
      <c r="B645" s="137" t="s">
        <v>4471</v>
      </c>
      <c r="C645" s="138">
        <v>0</v>
      </c>
      <c r="D645" s="138">
        <v>0</v>
      </c>
      <c r="E645" s="138">
        <v>0</v>
      </c>
    </row>
    <row r="646" spans="1:5">
      <c r="A646" s="137"/>
      <c r="B646" s="137"/>
      <c r="C646" s="137"/>
      <c r="D646" s="137"/>
      <c r="E646" s="137"/>
    </row>
    <row r="647" spans="1:5">
      <c r="A647" s="137" t="s">
        <v>4472</v>
      </c>
      <c r="B647" s="137" t="s">
        <v>4473</v>
      </c>
      <c r="C647" s="137"/>
      <c r="D647" s="137"/>
      <c r="E647" s="137"/>
    </row>
    <row r="648" spans="1:5">
      <c r="A648" s="137" t="s">
        <v>4474</v>
      </c>
      <c r="B648" s="137" t="s">
        <v>4475</v>
      </c>
      <c r="C648" s="218">
        <v>0</v>
      </c>
      <c r="D648" s="218">
        <v>0</v>
      </c>
      <c r="E648" s="218">
        <v>0</v>
      </c>
    </row>
    <row r="649" spans="1:5">
      <c r="A649" s="137" t="s">
        <v>4476</v>
      </c>
      <c r="B649" s="137" t="s">
        <v>4477</v>
      </c>
      <c r="C649" s="218">
        <v>0</v>
      </c>
      <c r="D649" s="218">
        <v>0</v>
      </c>
      <c r="E649" s="218">
        <v>0</v>
      </c>
    </row>
    <row r="650" spans="1:5">
      <c r="A650" s="137" t="s">
        <v>4478</v>
      </c>
      <c r="B650" s="137" t="s">
        <v>4479</v>
      </c>
      <c r="C650" s="218">
        <v>0</v>
      </c>
      <c r="D650" s="218">
        <v>0</v>
      </c>
      <c r="E650" s="218">
        <v>0</v>
      </c>
    </row>
    <row r="651" spans="1:5">
      <c r="A651" s="137"/>
      <c r="B651" s="137"/>
      <c r="C651" s="219"/>
      <c r="D651" s="219"/>
      <c r="E651" s="219"/>
    </row>
    <row r="652" spans="1:5">
      <c r="A652" s="137" t="s">
        <v>4480</v>
      </c>
      <c r="B652" s="137" t="s">
        <v>4481</v>
      </c>
      <c r="C652" s="138">
        <v>0</v>
      </c>
      <c r="D652" s="138">
        <v>0</v>
      </c>
      <c r="E652" s="138">
        <v>0</v>
      </c>
    </row>
    <row r="653" spans="1:5">
      <c r="A653" s="137"/>
      <c r="B653" s="137"/>
      <c r="C653" s="137"/>
      <c r="D653" s="137"/>
      <c r="E653" s="137"/>
    </row>
    <row r="654" spans="1:5">
      <c r="A654" s="137" t="s">
        <v>4482</v>
      </c>
      <c r="B654" s="137" t="s">
        <v>4483</v>
      </c>
      <c r="C654" s="137"/>
      <c r="D654" s="137"/>
      <c r="E654" s="137"/>
    </row>
    <row r="655" spans="1:5">
      <c r="A655" s="137" t="s">
        <v>4484</v>
      </c>
      <c r="B655" s="137" t="s">
        <v>4485</v>
      </c>
      <c r="C655" s="218">
        <v>0</v>
      </c>
      <c r="D655" s="218">
        <v>0</v>
      </c>
      <c r="E655" s="218">
        <v>0</v>
      </c>
    </row>
    <row r="656" spans="1:5">
      <c r="A656" s="137" t="s">
        <v>4486</v>
      </c>
      <c r="B656" s="137" t="s">
        <v>4487</v>
      </c>
      <c r="C656" s="218">
        <v>0</v>
      </c>
      <c r="D656" s="218">
        <v>0</v>
      </c>
      <c r="E656" s="218">
        <v>0</v>
      </c>
    </row>
    <row r="657" spans="1:5">
      <c r="A657" s="137" t="s">
        <v>4488</v>
      </c>
      <c r="B657" s="137" t="s">
        <v>4489</v>
      </c>
      <c r="C657" s="218">
        <v>0</v>
      </c>
      <c r="D657" s="218">
        <v>0</v>
      </c>
      <c r="E657" s="218">
        <v>0</v>
      </c>
    </row>
    <row r="658" spans="1:5">
      <c r="A658" s="137"/>
      <c r="B658" s="137"/>
      <c r="C658" s="219"/>
      <c r="D658" s="219"/>
      <c r="E658" s="219"/>
    </row>
    <row r="659" spans="1:5">
      <c r="A659" s="137" t="s">
        <v>4490</v>
      </c>
      <c r="B659" s="137" t="s">
        <v>4491</v>
      </c>
      <c r="C659" s="138">
        <v>0</v>
      </c>
      <c r="D659" s="138">
        <v>0</v>
      </c>
      <c r="E659" s="138">
        <v>0</v>
      </c>
    </row>
    <row r="660" spans="1:5">
      <c r="A660" s="137"/>
      <c r="B660" s="137"/>
      <c r="C660" s="137"/>
      <c r="D660" s="137"/>
      <c r="E660" s="137"/>
    </row>
    <row r="661" spans="1:5">
      <c r="A661" s="137" t="s">
        <v>4492</v>
      </c>
      <c r="B661" s="137" t="s">
        <v>4493</v>
      </c>
      <c r="C661" s="137"/>
      <c r="D661" s="137"/>
      <c r="E661" s="137"/>
    </row>
    <row r="662" spans="1:5">
      <c r="A662" s="137" t="s">
        <v>4494</v>
      </c>
      <c r="B662" s="137" t="s">
        <v>4495</v>
      </c>
      <c r="C662" s="218">
        <v>0</v>
      </c>
      <c r="D662" s="218">
        <v>0</v>
      </c>
      <c r="E662" s="218">
        <v>0</v>
      </c>
    </row>
    <row r="663" spans="1:5">
      <c r="A663" s="137" t="s">
        <v>4496</v>
      </c>
      <c r="B663" s="137" t="s">
        <v>4497</v>
      </c>
      <c r="C663" s="218">
        <v>0</v>
      </c>
      <c r="D663" s="218">
        <v>0</v>
      </c>
      <c r="E663" s="218">
        <v>0</v>
      </c>
    </row>
    <row r="664" spans="1:5">
      <c r="A664" s="137" t="s">
        <v>4498</v>
      </c>
      <c r="B664" s="137" t="s">
        <v>4499</v>
      </c>
      <c r="C664" s="218">
        <v>0</v>
      </c>
      <c r="D664" s="218">
        <v>0</v>
      </c>
      <c r="E664" s="218">
        <v>0</v>
      </c>
    </row>
    <row r="665" spans="1:5">
      <c r="A665" s="137"/>
      <c r="B665" s="137"/>
      <c r="C665" s="219"/>
      <c r="D665" s="219"/>
      <c r="E665" s="219"/>
    </row>
    <row r="666" spans="1:5">
      <c r="A666" s="137" t="s">
        <v>4500</v>
      </c>
      <c r="B666" s="137" t="s">
        <v>4501</v>
      </c>
      <c r="C666" s="138">
        <v>0</v>
      </c>
      <c r="D666" s="138">
        <v>0</v>
      </c>
      <c r="E666" s="138">
        <v>0</v>
      </c>
    </row>
    <row r="667" spans="1:5">
      <c r="A667" s="137"/>
      <c r="B667" s="137"/>
      <c r="C667" s="137"/>
      <c r="D667" s="137"/>
      <c r="E667" s="137"/>
    </row>
    <row r="668" spans="1:5">
      <c r="A668" s="137" t="s">
        <v>4502</v>
      </c>
      <c r="B668" s="137" t="s">
        <v>4503</v>
      </c>
      <c r="C668" s="137"/>
      <c r="D668" s="137"/>
      <c r="E668" s="137"/>
    </row>
    <row r="669" spans="1:5">
      <c r="A669" s="137" t="s">
        <v>4504</v>
      </c>
      <c r="B669" s="137" t="s">
        <v>4505</v>
      </c>
      <c r="C669" s="218">
        <v>0</v>
      </c>
      <c r="D669" s="218">
        <v>0</v>
      </c>
      <c r="E669" s="218">
        <v>0</v>
      </c>
    </row>
    <row r="670" spans="1:5">
      <c r="A670" s="137" t="s">
        <v>4506</v>
      </c>
      <c r="B670" s="137" t="s">
        <v>4507</v>
      </c>
      <c r="C670" s="218">
        <v>0</v>
      </c>
      <c r="D670" s="218">
        <v>0</v>
      </c>
      <c r="E670" s="218">
        <v>0</v>
      </c>
    </row>
    <row r="671" spans="1:5">
      <c r="A671" s="137" t="s">
        <v>4508</v>
      </c>
      <c r="B671" s="137" t="s">
        <v>4509</v>
      </c>
      <c r="C671" s="218">
        <v>0</v>
      </c>
      <c r="D671" s="218">
        <v>0</v>
      </c>
      <c r="E671" s="218">
        <v>0</v>
      </c>
    </row>
    <row r="672" spans="1:5">
      <c r="A672" s="137"/>
      <c r="B672" s="137"/>
      <c r="C672" s="219"/>
      <c r="D672" s="219"/>
      <c r="E672" s="219"/>
    </row>
    <row r="673" spans="1:5">
      <c r="A673" s="137" t="s">
        <v>4510</v>
      </c>
      <c r="B673" s="137" t="s">
        <v>4503</v>
      </c>
      <c r="C673" s="138">
        <v>0</v>
      </c>
      <c r="D673" s="138">
        <v>0</v>
      </c>
      <c r="E673" s="138">
        <v>0</v>
      </c>
    </row>
    <row r="674" spans="1:5">
      <c r="A674" s="137"/>
      <c r="B674" s="137"/>
      <c r="C674" s="137"/>
      <c r="D674" s="137"/>
      <c r="E674" s="137"/>
    </row>
    <row r="675" spans="1:5">
      <c r="A675" s="137" t="s">
        <v>4511</v>
      </c>
      <c r="B675" s="137" t="s">
        <v>4512</v>
      </c>
      <c r="C675" s="137"/>
      <c r="D675" s="137"/>
      <c r="E675" s="137"/>
    </row>
    <row r="676" spans="1:5">
      <c r="A676" s="137" t="s">
        <v>4513</v>
      </c>
      <c r="B676" s="137" t="s">
        <v>4514</v>
      </c>
      <c r="C676" s="218">
        <v>0</v>
      </c>
      <c r="D676" s="218">
        <v>0</v>
      </c>
      <c r="E676" s="218">
        <v>0</v>
      </c>
    </row>
    <row r="677" spans="1:5">
      <c r="A677" s="137" t="s">
        <v>4515</v>
      </c>
      <c r="B677" s="137" t="s">
        <v>4516</v>
      </c>
      <c r="C677" s="218">
        <v>0</v>
      </c>
      <c r="D677" s="218">
        <v>0</v>
      </c>
      <c r="E677" s="218">
        <v>0</v>
      </c>
    </row>
    <row r="678" spans="1:5">
      <c r="A678" s="137" t="s">
        <v>4517</v>
      </c>
      <c r="B678" s="137" t="s">
        <v>4518</v>
      </c>
      <c r="C678" s="218">
        <v>0</v>
      </c>
      <c r="D678" s="218">
        <v>0</v>
      </c>
      <c r="E678" s="218">
        <v>0</v>
      </c>
    </row>
    <row r="679" spans="1:5">
      <c r="A679" s="137"/>
      <c r="B679" s="137"/>
      <c r="C679" s="219"/>
      <c r="D679" s="219"/>
      <c r="E679" s="219"/>
    </row>
    <row r="680" spans="1:5">
      <c r="A680" s="137" t="s">
        <v>4519</v>
      </c>
      <c r="B680" s="137" t="s">
        <v>4520</v>
      </c>
      <c r="C680" s="138">
        <v>0</v>
      </c>
      <c r="D680" s="138">
        <v>0</v>
      </c>
      <c r="E680" s="138">
        <v>0</v>
      </c>
    </row>
    <row r="681" spans="1:5">
      <c r="A681" s="137"/>
      <c r="B681" s="137"/>
      <c r="C681" s="137"/>
      <c r="D681" s="137"/>
      <c r="E681" s="137"/>
    </row>
    <row r="682" spans="1:5">
      <c r="A682" s="137" t="s">
        <v>4521</v>
      </c>
      <c r="B682" s="137" t="s">
        <v>4522</v>
      </c>
      <c r="C682" s="137"/>
      <c r="D682" s="137"/>
      <c r="E682" s="137"/>
    </row>
    <row r="683" spans="1:5">
      <c r="A683" s="137" t="s">
        <v>4523</v>
      </c>
      <c r="B683" s="137" t="s">
        <v>4524</v>
      </c>
      <c r="C683" s="218">
        <v>0</v>
      </c>
      <c r="D683" s="218">
        <v>0</v>
      </c>
      <c r="E683" s="218">
        <v>0</v>
      </c>
    </row>
    <row r="684" spans="1:5">
      <c r="A684" s="137" t="s">
        <v>4525</v>
      </c>
      <c r="B684" s="137" t="s">
        <v>4526</v>
      </c>
      <c r="C684" s="218">
        <v>0</v>
      </c>
      <c r="D684" s="218">
        <v>0</v>
      </c>
      <c r="E684" s="218">
        <v>0</v>
      </c>
    </row>
    <row r="685" spans="1:5">
      <c r="A685" s="137" t="s">
        <v>4527</v>
      </c>
      <c r="B685" s="137" t="s">
        <v>4528</v>
      </c>
      <c r="C685" s="218">
        <v>0</v>
      </c>
      <c r="D685" s="218">
        <v>0</v>
      </c>
      <c r="E685" s="218">
        <v>0</v>
      </c>
    </row>
    <row r="686" spans="1:5">
      <c r="A686" s="137"/>
      <c r="B686" s="137"/>
      <c r="C686" s="219"/>
      <c r="D686" s="219"/>
      <c r="E686" s="219"/>
    </row>
    <row r="687" spans="1:5">
      <c r="A687" s="137" t="s">
        <v>4529</v>
      </c>
      <c r="B687" s="137" t="s">
        <v>4530</v>
      </c>
      <c r="C687" s="138">
        <v>0</v>
      </c>
      <c r="D687" s="138">
        <v>0</v>
      </c>
      <c r="E687" s="138">
        <v>0</v>
      </c>
    </row>
    <row r="688" spans="1:5">
      <c r="A688" s="137"/>
      <c r="B688" s="137"/>
      <c r="C688" s="137"/>
      <c r="D688" s="137"/>
      <c r="E688" s="137"/>
    </row>
    <row r="689" spans="1:5">
      <c r="A689" s="137" t="s">
        <v>4531</v>
      </c>
      <c r="B689" s="137" t="s">
        <v>4532</v>
      </c>
      <c r="C689" s="137"/>
      <c r="D689" s="137"/>
      <c r="E689" s="137"/>
    </row>
    <row r="690" spans="1:5">
      <c r="A690" s="137" t="s">
        <v>4533</v>
      </c>
      <c r="B690" s="137" t="s">
        <v>4534</v>
      </c>
      <c r="C690" s="218">
        <v>0</v>
      </c>
      <c r="D690" s="218">
        <v>0</v>
      </c>
      <c r="E690" s="218">
        <v>0</v>
      </c>
    </row>
    <row r="691" spans="1:5">
      <c r="A691" s="137" t="s">
        <v>4535</v>
      </c>
      <c r="B691" s="137" t="s">
        <v>4536</v>
      </c>
      <c r="C691" s="218">
        <v>0</v>
      </c>
      <c r="D691" s="218">
        <v>0</v>
      </c>
      <c r="E691" s="218">
        <v>0</v>
      </c>
    </row>
    <row r="692" spans="1:5">
      <c r="A692" s="137" t="s">
        <v>4537</v>
      </c>
      <c r="B692" s="137" t="s">
        <v>4538</v>
      </c>
      <c r="C692" s="218">
        <v>0</v>
      </c>
      <c r="D692" s="218">
        <v>0</v>
      </c>
      <c r="E692" s="218">
        <v>0</v>
      </c>
    </row>
    <row r="693" spans="1:5">
      <c r="A693" s="137"/>
      <c r="B693" s="137"/>
      <c r="C693" s="219"/>
      <c r="D693" s="219"/>
      <c r="E693" s="219"/>
    </row>
    <row r="694" spans="1:5">
      <c r="A694" s="137" t="s">
        <v>4539</v>
      </c>
      <c r="B694" s="137" t="s">
        <v>4540</v>
      </c>
      <c r="C694" s="138">
        <v>0</v>
      </c>
      <c r="D694" s="138">
        <v>0</v>
      </c>
      <c r="E694" s="138">
        <v>0</v>
      </c>
    </row>
    <row r="695" spans="1:5">
      <c r="A695" s="137"/>
      <c r="B695" s="137"/>
      <c r="C695" s="137"/>
      <c r="D695" s="137"/>
      <c r="E695" s="137"/>
    </row>
    <row r="696" spans="1:5">
      <c r="A696" s="137" t="s">
        <v>4541</v>
      </c>
      <c r="B696" s="137" t="s">
        <v>4542</v>
      </c>
      <c r="C696" s="137"/>
      <c r="D696" s="137"/>
      <c r="E696" s="137"/>
    </row>
    <row r="697" spans="1:5">
      <c r="A697" s="137" t="s">
        <v>4543</v>
      </c>
      <c r="B697" s="137" t="s">
        <v>4544</v>
      </c>
      <c r="C697" s="218">
        <v>0</v>
      </c>
      <c r="D697" s="218">
        <v>0</v>
      </c>
      <c r="E697" s="218">
        <v>0</v>
      </c>
    </row>
    <row r="698" spans="1:5">
      <c r="A698" s="137" t="s">
        <v>4545</v>
      </c>
      <c r="B698" s="137" t="s">
        <v>4546</v>
      </c>
      <c r="C698" s="218">
        <v>0</v>
      </c>
      <c r="D698" s="218">
        <v>0</v>
      </c>
      <c r="E698" s="218">
        <v>0</v>
      </c>
    </row>
    <row r="699" spans="1:5">
      <c r="A699" s="137" t="s">
        <v>4547</v>
      </c>
      <c r="B699" s="137" t="s">
        <v>4548</v>
      </c>
      <c r="C699" s="218">
        <v>0</v>
      </c>
      <c r="D699" s="218">
        <v>0</v>
      </c>
      <c r="E699" s="218">
        <v>0</v>
      </c>
    </row>
    <row r="700" spans="1:5">
      <c r="A700" s="137"/>
      <c r="B700" s="137"/>
      <c r="C700" s="219"/>
      <c r="D700" s="219"/>
      <c r="E700" s="219"/>
    </row>
    <row r="701" spans="1:5">
      <c r="A701" s="137" t="s">
        <v>4549</v>
      </c>
      <c r="B701" s="137" t="s">
        <v>4550</v>
      </c>
      <c r="C701" s="138">
        <v>0</v>
      </c>
      <c r="D701" s="138">
        <v>0</v>
      </c>
      <c r="E701" s="138">
        <v>0</v>
      </c>
    </row>
    <row r="702" spans="1:5">
      <c r="A702" s="137"/>
      <c r="B702" s="137"/>
      <c r="C702" s="137"/>
      <c r="D702" s="137"/>
      <c r="E702" s="137"/>
    </row>
    <row r="703" spans="1:5">
      <c r="A703" s="137" t="s">
        <v>4551</v>
      </c>
      <c r="B703" s="137" t="s">
        <v>4552</v>
      </c>
      <c r="C703" s="137"/>
      <c r="D703" s="137"/>
      <c r="E703" s="137"/>
    </row>
    <row r="704" spans="1:5">
      <c r="A704" s="137" t="s">
        <v>4553</v>
      </c>
      <c r="B704" s="137" t="s">
        <v>4554</v>
      </c>
      <c r="C704" s="218">
        <v>0</v>
      </c>
      <c r="D704" s="218">
        <v>0</v>
      </c>
      <c r="E704" s="218">
        <v>0</v>
      </c>
    </row>
    <row r="705" spans="1:5">
      <c r="A705" s="137" t="s">
        <v>4555</v>
      </c>
      <c r="B705" s="137" t="s">
        <v>4556</v>
      </c>
      <c r="C705" s="218">
        <v>0</v>
      </c>
      <c r="D705" s="218">
        <v>0</v>
      </c>
      <c r="E705" s="218">
        <v>0</v>
      </c>
    </row>
    <row r="706" spans="1:5">
      <c r="A706" s="137" t="s">
        <v>4557</v>
      </c>
      <c r="B706" s="137" t="s">
        <v>4558</v>
      </c>
      <c r="C706" s="218">
        <v>0</v>
      </c>
      <c r="D706" s="218">
        <v>0</v>
      </c>
      <c r="E706" s="218">
        <v>0</v>
      </c>
    </row>
    <row r="707" spans="1:5">
      <c r="A707" s="137"/>
      <c r="B707" s="137"/>
      <c r="C707" s="219"/>
      <c r="D707" s="219"/>
      <c r="E707" s="219"/>
    </row>
    <row r="708" spans="1:5">
      <c r="A708" s="137" t="s">
        <v>4559</v>
      </c>
      <c r="B708" s="137" t="s">
        <v>4560</v>
      </c>
      <c r="C708" s="138">
        <v>0</v>
      </c>
      <c r="D708" s="138">
        <v>0</v>
      </c>
      <c r="E708" s="138">
        <v>0</v>
      </c>
    </row>
    <row r="709" spans="1:5">
      <c r="A709" s="137"/>
      <c r="B709" s="137"/>
      <c r="C709" s="137"/>
      <c r="D709" s="137"/>
      <c r="E709" s="137"/>
    </row>
    <row r="710" spans="1:5">
      <c r="A710" s="137" t="s">
        <v>4561</v>
      </c>
      <c r="B710" s="137" t="s">
        <v>4562</v>
      </c>
      <c r="C710" s="137"/>
      <c r="D710" s="137"/>
      <c r="E710" s="137"/>
    </row>
    <row r="711" spans="1:5">
      <c r="A711" s="137" t="s">
        <v>4563</v>
      </c>
      <c r="B711" s="137" t="s">
        <v>4564</v>
      </c>
      <c r="C711" s="218">
        <v>0</v>
      </c>
      <c r="D711" s="218">
        <v>0</v>
      </c>
      <c r="E711" s="218">
        <v>0</v>
      </c>
    </row>
    <row r="712" spans="1:5">
      <c r="A712" s="137" t="s">
        <v>4565</v>
      </c>
      <c r="B712" s="137" t="s">
        <v>4566</v>
      </c>
      <c r="C712" s="218">
        <v>0</v>
      </c>
      <c r="D712" s="218">
        <v>0</v>
      </c>
      <c r="E712" s="218">
        <v>0</v>
      </c>
    </row>
    <row r="713" spans="1:5">
      <c r="A713" s="137" t="s">
        <v>4567</v>
      </c>
      <c r="B713" s="137" t="s">
        <v>4568</v>
      </c>
      <c r="C713" s="218">
        <v>0</v>
      </c>
      <c r="D713" s="218">
        <v>0</v>
      </c>
      <c r="E713" s="218">
        <v>0</v>
      </c>
    </row>
    <row r="714" spans="1:5">
      <c r="A714" s="137"/>
      <c r="B714" s="137"/>
      <c r="C714" s="219"/>
      <c r="D714" s="219"/>
      <c r="E714" s="219"/>
    </row>
    <row r="715" spans="1:5">
      <c r="A715" s="137" t="s">
        <v>4569</v>
      </c>
      <c r="B715" s="137" t="s">
        <v>4570</v>
      </c>
      <c r="C715" s="138">
        <v>0</v>
      </c>
      <c r="D715" s="138">
        <v>0</v>
      </c>
      <c r="E715" s="138">
        <v>0</v>
      </c>
    </row>
    <row r="716" spans="1:5">
      <c r="A716" s="137"/>
      <c r="B716" s="137"/>
      <c r="C716" s="137"/>
      <c r="D716" s="137"/>
      <c r="E716" s="137"/>
    </row>
    <row r="717" spans="1:5">
      <c r="A717" s="137" t="s">
        <v>4571</v>
      </c>
      <c r="B717" s="137" t="s">
        <v>4572</v>
      </c>
      <c r="C717" s="137"/>
      <c r="D717" s="137"/>
      <c r="E717" s="137"/>
    </row>
    <row r="718" spans="1:5">
      <c r="A718" s="137" t="s">
        <v>4573</v>
      </c>
      <c r="B718" s="137" t="s">
        <v>4574</v>
      </c>
      <c r="C718" s="218">
        <v>0</v>
      </c>
      <c r="D718" s="218">
        <v>0</v>
      </c>
      <c r="E718" s="218">
        <v>0</v>
      </c>
    </row>
    <row r="719" spans="1:5">
      <c r="A719" s="137" t="s">
        <v>4575</v>
      </c>
      <c r="B719" s="137" t="s">
        <v>4576</v>
      </c>
      <c r="C719" s="218">
        <v>0</v>
      </c>
      <c r="D719" s="218">
        <v>0</v>
      </c>
      <c r="E719" s="218">
        <v>0</v>
      </c>
    </row>
    <row r="720" spans="1:5">
      <c r="A720" s="137" t="s">
        <v>4577</v>
      </c>
      <c r="B720" s="137" t="s">
        <v>4578</v>
      </c>
      <c r="C720" s="218">
        <v>0</v>
      </c>
      <c r="D720" s="218">
        <v>0</v>
      </c>
      <c r="E720" s="218">
        <v>0</v>
      </c>
    </row>
    <row r="721" spans="1:5">
      <c r="A721" s="137"/>
      <c r="B721" s="137"/>
      <c r="C721" s="219"/>
      <c r="D721" s="219"/>
      <c r="E721" s="219"/>
    </row>
    <row r="722" spans="1:5">
      <c r="A722" s="137" t="s">
        <v>4579</v>
      </c>
      <c r="B722" s="137" t="s">
        <v>4580</v>
      </c>
      <c r="C722" s="138">
        <v>0</v>
      </c>
      <c r="D722" s="138">
        <v>0</v>
      </c>
      <c r="E722" s="138">
        <v>0</v>
      </c>
    </row>
    <row r="723" spans="1:5">
      <c r="A723" s="137"/>
      <c r="B723" s="137"/>
      <c r="C723" s="137"/>
      <c r="D723" s="137"/>
      <c r="E723" s="137"/>
    </row>
    <row r="724" spans="1:5">
      <c r="A724" s="137" t="s">
        <v>4581</v>
      </c>
      <c r="B724" s="137" t="s">
        <v>4582</v>
      </c>
      <c r="C724" s="137"/>
      <c r="D724" s="137"/>
      <c r="E724" s="137"/>
    </row>
    <row r="725" spans="1:5">
      <c r="A725" s="137" t="s">
        <v>4583</v>
      </c>
      <c r="B725" s="137" t="s">
        <v>4584</v>
      </c>
      <c r="C725" s="218">
        <v>0</v>
      </c>
      <c r="D725" s="218">
        <v>0</v>
      </c>
      <c r="E725" s="218">
        <v>0</v>
      </c>
    </row>
    <row r="726" spans="1:5">
      <c r="A726" s="137" t="s">
        <v>4585</v>
      </c>
      <c r="B726" s="137" t="s">
        <v>4586</v>
      </c>
      <c r="C726" s="218">
        <v>0</v>
      </c>
      <c r="D726" s="218">
        <v>0</v>
      </c>
      <c r="E726" s="218">
        <v>0</v>
      </c>
    </row>
    <row r="727" spans="1:5">
      <c r="A727" s="137" t="s">
        <v>4587</v>
      </c>
      <c r="B727" s="137" t="s">
        <v>4588</v>
      </c>
      <c r="C727" s="218">
        <v>0</v>
      </c>
      <c r="D727" s="218">
        <v>0</v>
      </c>
      <c r="E727" s="218">
        <v>0</v>
      </c>
    </row>
    <row r="728" spans="1:5">
      <c r="A728" s="137"/>
      <c r="B728" s="137"/>
      <c r="C728" s="219"/>
      <c r="D728" s="219"/>
      <c r="E728" s="219"/>
    </row>
    <row r="729" spans="1:5">
      <c r="A729" s="137" t="s">
        <v>4589</v>
      </c>
      <c r="B729" s="137" t="s">
        <v>4590</v>
      </c>
      <c r="C729" s="138">
        <v>0</v>
      </c>
      <c r="D729" s="138">
        <v>0</v>
      </c>
      <c r="E729" s="138">
        <v>0</v>
      </c>
    </row>
    <row r="730" spans="1:5">
      <c r="A730" s="137"/>
      <c r="B730" s="137"/>
      <c r="C730" s="137"/>
      <c r="D730" s="137"/>
      <c r="E730" s="137"/>
    </row>
    <row r="731" spans="1:5">
      <c r="A731" s="137" t="s">
        <v>4591</v>
      </c>
      <c r="B731" s="137" t="s">
        <v>4592</v>
      </c>
      <c r="C731" s="137"/>
      <c r="D731" s="137"/>
      <c r="E731" s="137"/>
    </row>
    <row r="732" spans="1:5">
      <c r="A732" s="137" t="s">
        <v>4593</v>
      </c>
      <c r="B732" s="137" t="s">
        <v>4594</v>
      </c>
      <c r="C732" s="218">
        <v>0</v>
      </c>
      <c r="D732" s="218">
        <v>0</v>
      </c>
      <c r="E732" s="218">
        <v>0</v>
      </c>
    </row>
    <row r="733" spans="1:5">
      <c r="A733" s="137" t="s">
        <v>4595</v>
      </c>
      <c r="B733" s="137" t="s">
        <v>4596</v>
      </c>
      <c r="C733" s="218">
        <v>0</v>
      </c>
      <c r="D733" s="218">
        <v>0</v>
      </c>
      <c r="E733" s="218">
        <v>0</v>
      </c>
    </row>
    <row r="734" spans="1:5">
      <c r="A734" s="137" t="s">
        <v>4597</v>
      </c>
      <c r="B734" s="137" t="s">
        <v>4598</v>
      </c>
      <c r="C734" s="218">
        <v>0</v>
      </c>
      <c r="D734" s="218">
        <v>0</v>
      </c>
      <c r="E734" s="218">
        <v>0</v>
      </c>
    </row>
    <row r="735" spans="1:5">
      <c r="A735" s="137"/>
      <c r="B735" s="137"/>
      <c r="C735" s="219"/>
      <c r="D735" s="219"/>
      <c r="E735" s="219"/>
    </row>
    <row r="736" spans="1:5">
      <c r="A736" s="137" t="s">
        <v>4599</v>
      </c>
      <c r="B736" s="137" t="s">
        <v>4600</v>
      </c>
      <c r="C736" s="138">
        <v>0</v>
      </c>
      <c r="D736" s="138">
        <v>0</v>
      </c>
      <c r="E736" s="138">
        <v>0</v>
      </c>
    </row>
    <row r="737" spans="1:5">
      <c r="A737" s="137"/>
      <c r="B737" s="137"/>
      <c r="C737" s="137"/>
      <c r="D737" s="137"/>
      <c r="E737" s="137"/>
    </row>
    <row r="738" spans="1:5">
      <c r="A738" s="137" t="s">
        <v>4601</v>
      </c>
      <c r="B738" s="137" t="s">
        <v>4602</v>
      </c>
      <c r="C738" s="137"/>
      <c r="D738" s="137"/>
      <c r="E738" s="137"/>
    </row>
    <row r="739" spans="1:5">
      <c r="A739" s="137" t="s">
        <v>4603</v>
      </c>
      <c r="B739" s="137" t="s">
        <v>4604</v>
      </c>
      <c r="C739" s="218">
        <v>0</v>
      </c>
      <c r="D739" s="218">
        <v>0</v>
      </c>
      <c r="E739" s="218">
        <v>0</v>
      </c>
    </row>
    <row r="740" spans="1:5">
      <c r="A740" s="137" t="s">
        <v>4605</v>
      </c>
      <c r="B740" s="137" t="s">
        <v>4606</v>
      </c>
      <c r="C740" s="218">
        <v>0</v>
      </c>
      <c r="D740" s="218">
        <v>0</v>
      </c>
      <c r="E740" s="218">
        <v>0</v>
      </c>
    </row>
    <row r="741" spans="1:5">
      <c r="A741" s="137" t="s">
        <v>4607</v>
      </c>
      <c r="B741" s="137" t="s">
        <v>4608</v>
      </c>
      <c r="C741" s="218">
        <v>0</v>
      </c>
      <c r="D741" s="218">
        <v>0</v>
      </c>
      <c r="E741" s="218">
        <v>0</v>
      </c>
    </row>
    <row r="742" spans="1:5">
      <c r="A742" s="137"/>
      <c r="B742" s="137"/>
      <c r="C742" s="219"/>
      <c r="D742" s="219"/>
      <c r="E742" s="219"/>
    </row>
    <row r="743" spans="1:5">
      <c r="A743" s="137" t="s">
        <v>4609</v>
      </c>
      <c r="B743" s="137" t="s">
        <v>4610</v>
      </c>
      <c r="C743" s="138">
        <v>0</v>
      </c>
      <c r="D743" s="138">
        <v>0</v>
      </c>
      <c r="E743" s="138">
        <v>0</v>
      </c>
    </row>
    <row r="744" spans="1:5">
      <c r="A744" s="137"/>
      <c r="B744" s="137"/>
      <c r="C744" s="137"/>
      <c r="D744" s="137"/>
      <c r="E744" s="137"/>
    </row>
    <row r="745" spans="1:5">
      <c r="A745" s="137" t="s">
        <v>4611</v>
      </c>
      <c r="B745" s="137" t="s">
        <v>4612</v>
      </c>
      <c r="C745" s="137"/>
      <c r="D745" s="137"/>
      <c r="E745" s="137"/>
    </row>
    <row r="746" spans="1:5">
      <c r="A746" s="137" t="s">
        <v>4613</v>
      </c>
      <c r="B746" s="137" t="s">
        <v>4614</v>
      </c>
      <c r="C746" s="218">
        <v>0</v>
      </c>
      <c r="D746" s="218">
        <v>0</v>
      </c>
      <c r="E746" s="218">
        <v>0</v>
      </c>
    </row>
    <row r="747" spans="1:5">
      <c r="A747" s="137" t="s">
        <v>4615</v>
      </c>
      <c r="B747" s="137" t="s">
        <v>4616</v>
      </c>
      <c r="C747" s="218">
        <v>0</v>
      </c>
      <c r="D747" s="218">
        <v>0</v>
      </c>
      <c r="E747" s="218">
        <v>0</v>
      </c>
    </row>
    <row r="748" spans="1:5">
      <c r="A748" s="137" t="s">
        <v>4617</v>
      </c>
      <c r="B748" s="137" t="s">
        <v>4618</v>
      </c>
      <c r="C748" s="218">
        <v>0</v>
      </c>
      <c r="D748" s="218">
        <v>0</v>
      </c>
      <c r="E748" s="218">
        <v>0</v>
      </c>
    </row>
    <row r="749" spans="1:5">
      <c r="A749" s="137"/>
      <c r="B749" s="137"/>
      <c r="C749" s="219"/>
      <c r="D749" s="219"/>
      <c r="E749" s="219"/>
    </row>
    <row r="750" spans="1:5">
      <c r="A750" s="137" t="s">
        <v>4619</v>
      </c>
      <c r="B750" s="137" t="s">
        <v>4620</v>
      </c>
      <c r="C750" s="138">
        <v>0</v>
      </c>
      <c r="D750" s="138">
        <v>0</v>
      </c>
      <c r="E750" s="138">
        <v>0</v>
      </c>
    </row>
    <row r="751" spans="1:5">
      <c r="A751" s="137"/>
      <c r="B751" s="137"/>
      <c r="C751" s="137"/>
      <c r="D751" s="137"/>
      <c r="E751" s="137"/>
    </row>
    <row r="752" spans="1:5">
      <c r="A752" s="137" t="s">
        <v>4621</v>
      </c>
      <c r="B752" s="137" t="s">
        <v>4622</v>
      </c>
      <c r="C752" s="137"/>
      <c r="D752" s="137"/>
      <c r="E752" s="137"/>
    </row>
    <row r="753" spans="1:5">
      <c r="A753" s="137" t="s">
        <v>4623</v>
      </c>
      <c r="B753" s="137" t="s">
        <v>4624</v>
      </c>
      <c r="C753" s="218">
        <v>0</v>
      </c>
      <c r="D753" s="218">
        <v>0</v>
      </c>
      <c r="E753" s="218">
        <v>0</v>
      </c>
    </row>
    <row r="754" spans="1:5">
      <c r="A754" s="137" t="s">
        <v>4625</v>
      </c>
      <c r="B754" s="137" t="s">
        <v>4626</v>
      </c>
      <c r="C754" s="218">
        <v>0</v>
      </c>
      <c r="D754" s="218">
        <v>0</v>
      </c>
      <c r="E754" s="218">
        <v>0</v>
      </c>
    </row>
    <row r="755" spans="1:5">
      <c r="A755" s="137" t="s">
        <v>4627</v>
      </c>
      <c r="B755" s="137" t="s">
        <v>4628</v>
      </c>
      <c r="C755" s="218">
        <v>0</v>
      </c>
      <c r="D755" s="218">
        <v>0</v>
      </c>
      <c r="E755" s="218">
        <v>0</v>
      </c>
    </row>
    <row r="756" spans="1:5">
      <c r="A756" s="137"/>
      <c r="B756" s="137"/>
      <c r="C756" s="219"/>
      <c r="D756" s="219"/>
      <c r="E756" s="219"/>
    </row>
    <row r="757" spans="1:5">
      <c r="A757" s="137" t="s">
        <v>4629</v>
      </c>
      <c r="B757" s="137" t="s">
        <v>4630</v>
      </c>
      <c r="C757" s="138">
        <v>0</v>
      </c>
      <c r="D757" s="138">
        <v>0</v>
      </c>
      <c r="E757" s="138">
        <v>0</v>
      </c>
    </row>
    <row r="758" spans="1:5">
      <c r="A758" s="137"/>
      <c r="B758" s="137"/>
      <c r="C758" s="137"/>
      <c r="D758" s="137"/>
      <c r="E758" s="137"/>
    </row>
    <row r="759" spans="1:5">
      <c r="A759" s="137" t="s">
        <v>4631</v>
      </c>
      <c r="B759" s="137" t="s">
        <v>4632</v>
      </c>
      <c r="C759" s="137"/>
      <c r="D759" s="137"/>
      <c r="E759" s="137"/>
    </row>
    <row r="760" spans="1:5">
      <c r="A760" s="137" t="s">
        <v>4633</v>
      </c>
      <c r="B760" s="137" t="s">
        <v>4634</v>
      </c>
      <c r="C760" s="218">
        <v>0</v>
      </c>
      <c r="D760" s="218">
        <v>0</v>
      </c>
      <c r="E760" s="218">
        <v>0</v>
      </c>
    </row>
    <row r="761" spans="1:5">
      <c r="A761" s="137" t="s">
        <v>4635</v>
      </c>
      <c r="B761" s="137" t="s">
        <v>4636</v>
      </c>
      <c r="C761" s="218">
        <v>0</v>
      </c>
      <c r="D761" s="218">
        <v>0</v>
      </c>
      <c r="E761" s="218">
        <v>0</v>
      </c>
    </row>
    <row r="762" spans="1:5">
      <c r="A762" s="137" t="s">
        <v>4637</v>
      </c>
      <c r="B762" s="137" t="s">
        <v>4638</v>
      </c>
      <c r="C762" s="218">
        <v>0</v>
      </c>
      <c r="D762" s="218">
        <v>0</v>
      </c>
      <c r="E762" s="218">
        <v>0</v>
      </c>
    </row>
    <row r="763" spans="1:5">
      <c r="A763" s="137"/>
      <c r="B763" s="137"/>
      <c r="C763" s="219"/>
      <c r="D763" s="219"/>
      <c r="E763" s="219"/>
    </row>
    <row r="764" spans="1:5">
      <c r="A764" s="137" t="s">
        <v>4639</v>
      </c>
      <c r="B764" s="137" t="s">
        <v>4640</v>
      </c>
      <c r="C764" s="138">
        <v>0</v>
      </c>
      <c r="D764" s="138">
        <v>0</v>
      </c>
      <c r="E764" s="138">
        <v>0</v>
      </c>
    </row>
    <row r="765" spans="1:5">
      <c r="A765" s="137"/>
      <c r="B765" s="137"/>
      <c r="C765" s="137"/>
      <c r="D765" s="137"/>
      <c r="E765" s="137"/>
    </row>
    <row r="766" spans="1:5">
      <c r="A766" s="137" t="s">
        <v>4641</v>
      </c>
      <c r="B766" s="137" t="s">
        <v>4642</v>
      </c>
      <c r="C766" s="137"/>
      <c r="D766" s="137"/>
      <c r="E766" s="137"/>
    </row>
    <row r="767" spans="1:5">
      <c r="A767" s="137" t="s">
        <v>4643</v>
      </c>
      <c r="B767" s="137" t="s">
        <v>4644</v>
      </c>
      <c r="C767" s="218">
        <v>0</v>
      </c>
      <c r="D767" s="218">
        <v>0</v>
      </c>
      <c r="E767" s="218">
        <v>0</v>
      </c>
    </row>
    <row r="768" spans="1:5">
      <c r="A768" s="137" t="s">
        <v>4645</v>
      </c>
      <c r="B768" s="137" t="s">
        <v>4646</v>
      </c>
      <c r="C768" s="218">
        <v>0</v>
      </c>
      <c r="D768" s="218">
        <v>0</v>
      </c>
      <c r="E768" s="218">
        <v>0</v>
      </c>
    </row>
    <row r="769" spans="1:5">
      <c r="A769" s="137" t="s">
        <v>4647</v>
      </c>
      <c r="B769" s="137" t="s">
        <v>4648</v>
      </c>
      <c r="C769" s="218">
        <v>0</v>
      </c>
      <c r="D769" s="218">
        <v>0</v>
      </c>
      <c r="E769" s="218">
        <v>0</v>
      </c>
    </row>
    <row r="770" spans="1:5">
      <c r="A770" s="137"/>
      <c r="B770" s="137"/>
      <c r="C770" s="219"/>
      <c r="D770" s="219"/>
      <c r="E770" s="219"/>
    </row>
    <row r="771" spans="1:5">
      <c r="A771" s="137" t="s">
        <v>4649</v>
      </c>
      <c r="B771" s="137" t="s">
        <v>4650</v>
      </c>
      <c r="C771" s="138">
        <v>0</v>
      </c>
      <c r="D771" s="138">
        <v>0</v>
      </c>
      <c r="E771" s="138">
        <v>0</v>
      </c>
    </row>
    <row r="772" spans="1:5">
      <c r="A772" s="137" t="s">
        <v>4651</v>
      </c>
      <c r="B772" s="137" t="s">
        <v>4652</v>
      </c>
      <c r="C772" s="218">
        <v>0</v>
      </c>
      <c r="D772" s="218">
        <v>0</v>
      </c>
      <c r="E772" s="218">
        <v>0</v>
      </c>
    </row>
    <row r="773" spans="1:5">
      <c r="A773" s="137" t="s">
        <v>4653</v>
      </c>
      <c r="B773" s="137" t="s">
        <v>4654</v>
      </c>
      <c r="C773" s="218">
        <v>0</v>
      </c>
      <c r="D773" s="218">
        <v>0</v>
      </c>
      <c r="E773" s="218">
        <v>0</v>
      </c>
    </row>
    <row r="774" spans="1:5">
      <c r="A774" s="137" t="s">
        <v>4655</v>
      </c>
      <c r="B774" s="137" t="s">
        <v>4656</v>
      </c>
      <c r="C774" s="218">
        <v>0</v>
      </c>
      <c r="D774" s="218">
        <v>0</v>
      </c>
      <c r="E774" s="218">
        <v>0</v>
      </c>
    </row>
    <row r="775" spans="1:5">
      <c r="A775" s="137"/>
      <c r="B775" s="137"/>
      <c r="C775" s="219"/>
      <c r="D775" s="219"/>
      <c r="E775" s="219"/>
    </row>
    <row r="776" spans="1:5">
      <c r="A776" s="137" t="s">
        <v>4657</v>
      </c>
      <c r="B776" s="137" t="s">
        <v>4172</v>
      </c>
      <c r="C776" s="138">
        <v>0</v>
      </c>
      <c r="D776" s="138">
        <v>0</v>
      </c>
      <c r="E776" s="138">
        <v>0</v>
      </c>
    </row>
    <row r="777" spans="1:5">
      <c r="A777" s="137"/>
      <c r="B777" s="137"/>
      <c r="C777" s="219"/>
      <c r="D777" s="219"/>
      <c r="E777" s="219"/>
    </row>
    <row r="778" spans="1:5">
      <c r="A778" s="137" t="s">
        <v>4658</v>
      </c>
      <c r="B778" s="137" t="s">
        <v>113</v>
      </c>
      <c r="C778" s="138">
        <v>31469877.870000001</v>
      </c>
      <c r="D778" s="138">
        <v>31454081.809999999</v>
      </c>
      <c r="E778" s="138">
        <v>15796.06</v>
      </c>
    </row>
    <row r="779" spans="1:5">
      <c r="A779" s="137"/>
      <c r="B779" s="137"/>
      <c r="C779" s="137"/>
      <c r="D779" s="137"/>
      <c r="E779" s="137"/>
    </row>
    <row r="780" spans="1:5">
      <c r="A780" s="137" t="s">
        <v>1134</v>
      </c>
      <c r="B780" s="137" t="s">
        <v>4659</v>
      </c>
      <c r="C780" s="137"/>
      <c r="D780" s="137"/>
      <c r="E780" s="137"/>
    </row>
    <row r="781" spans="1:5">
      <c r="A781" s="137"/>
      <c r="B781" s="137"/>
      <c r="C781" s="137"/>
      <c r="D781" s="137"/>
      <c r="E781" s="137"/>
    </row>
    <row r="782" spans="1:5">
      <c r="A782" s="137" t="s">
        <v>1135</v>
      </c>
      <c r="B782" s="137" t="s">
        <v>114</v>
      </c>
      <c r="C782" s="137"/>
      <c r="D782" s="137"/>
      <c r="E782" s="137"/>
    </row>
    <row r="783" spans="1:5">
      <c r="A783" s="137"/>
      <c r="B783" s="137"/>
      <c r="C783" s="137"/>
      <c r="D783" s="137"/>
      <c r="E783" s="137"/>
    </row>
    <row r="784" spans="1:5">
      <c r="A784" s="137" t="s">
        <v>1137</v>
      </c>
      <c r="B784" s="137" t="s">
        <v>1136</v>
      </c>
      <c r="C784" s="137"/>
      <c r="D784" s="137"/>
      <c r="E784" s="137"/>
    </row>
    <row r="785" spans="1:5">
      <c r="A785" s="137" t="s">
        <v>4660</v>
      </c>
      <c r="B785" s="137" t="s">
        <v>2497</v>
      </c>
      <c r="C785" s="218">
        <v>901696.39</v>
      </c>
      <c r="D785" s="218">
        <v>939854.26</v>
      </c>
      <c r="E785" s="218">
        <v>-38157.870000000003</v>
      </c>
    </row>
    <row r="786" spans="1:5">
      <c r="A786" s="137" t="s">
        <v>4661</v>
      </c>
      <c r="B786" s="137" t="s">
        <v>4662</v>
      </c>
      <c r="C786" s="218">
        <v>4073.82</v>
      </c>
      <c r="D786" s="218">
        <v>3701.08</v>
      </c>
      <c r="E786" s="218">
        <v>372.74</v>
      </c>
    </row>
    <row r="787" spans="1:5">
      <c r="A787" s="137" t="s">
        <v>4663</v>
      </c>
      <c r="B787" s="137" t="s">
        <v>4664</v>
      </c>
      <c r="C787" s="218">
        <v>0</v>
      </c>
      <c r="D787" s="218">
        <v>0</v>
      </c>
      <c r="E787" s="218">
        <v>0</v>
      </c>
    </row>
    <row r="788" spans="1:5">
      <c r="A788" s="137" t="s">
        <v>4665</v>
      </c>
      <c r="B788" s="137" t="s">
        <v>4666</v>
      </c>
      <c r="C788" s="218">
        <v>0</v>
      </c>
      <c r="D788" s="218">
        <v>0</v>
      </c>
      <c r="E788" s="218">
        <v>0</v>
      </c>
    </row>
    <row r="789" spans="1:5">
      <c r="A789" s="137" t="s">
        <v>4667</v>
      </c>
      <c r="B789" s="137" t="s">
        <v>4668</v>
      </c>
      <c r="C789" s="218">
        <v>0</v>
      </c>
      <c r="D789" s="218">
        <v>0</v>
      </c>
      <c r="E789" s="218">
        <v>0</v>
      </c>
    </row>
    <row r="790" spans="1:5">
      <c r="A790" s="137" t="s">
        <v>4669</v>
      </c>
      <c r="B790" s="137" t="s">
        <v>4670</v>
      </c>
      <c r="C790" s="218">
        <v>0</v>
      </c>
      <c r="D790" s="218">
        <v>0</v>
      </c>
      <c r="E790" s="218">
        <v>0</v>
      </c>
    </row>
    <row r="791" spans="1:5">
      <c r="A791" s="137" t="s">
        <v>4671</v>
      </c>
      <c r="B791" s="137" t="s">
        <v>2498</v>
      </c>
      <c r="C791" s="218">
        <v>31680.14</v>
      </c>
      <c r="D791" s="218">
        <v>33751.22</v>
      </c>
      <c r="E791" s="218">
        <v>-2071.08</v>
      </c>
    </row>
    <row r="792" spans="1:5">
      <c r="A792" s="137" t="s">
        <v>4672</v>
      </c>
      <c r="B792" s="137" t="s">
        <v>4673</v>
      </c>
      <c r="C792" s="218">
        <v>0</v>
      </c>
      <c r="D792" s="218">
        <v>0</v>
      </c>
      <c r="E792" s="218">
        <v>0</v>
      </c>
    </row>
    <row r="793" spans="1:5">
      <c r="A793" s="137" t="s">
        <v>4674</v>
      </c>
      <c r="B793" s="137" t="s">
        <v>4675</v>
      </c>
      <c r="C793" s="218">
        <v>108251</v>
      </c>
      <c r="D793" s="218">
        <v>104001</v>
      </c>
      <c r="E793" s="218">
        <v>4250</v>
      </c>
    </row>
    <row r="794" spans="1:5">
      <c r="A794" s="137" t="s">
        <v>4676</v>
      </c>
      <c r="B794" s="137" t="s">
        <v>4677</v>
      </c>
      <c r="C794" s="218">
        <v>508.35</v>
      </c>
      <c r="D794" s="218">
        <v>508.35</v>
      </c>
      <c r="E794" s="218">
        <v>0</v>
      </c>
    </row>
    <row r="795" spans="1:5">
      <c r="A795" s="137" t="s">
        <v>4678</v>
      </c>
      <c r="B795" s="137" t="s">
        <v>4679</v>
      </c>
      <c r="C795" s="218">
        <v>-50</v>
      </c>
      <c r="D795" s="218">
        <v>0</v>
      </c>
      <c r="E795" s="218">
        <v>-50</v>
      </c>
    </row>
    <row r="796" spans="1:5">
      <c r="A796" s="137" t="s">
        <v>4680</v>
      </c>
      <c r="B796" s="137" t="s">
        <v>4681</v>
      </c>
      <c r="C796" s="218">
        <v>0</v>
      </c>
      <c r="D796" s="218">
        <v>0</v>
      </c>
      <c r="E796" s="218">
        <v>0</v>
      </c>
    </row>
    <row r="797" spans="1:5">
      <c r="A797" s="137" t="s">
        <v>4682</v>
      </c>
      <c r="B797" s="137" t="s">
        <v>4683</v>
      </c>
      <c r="C797" s="218">
        <v>200</v>
      </c>
      <c r="D797" s="218">
        <v>200</v>
      </c>
      <c r="E797" s="218">
        <v>0</v>
      </c>
    </row>
    <row r="798" spans="1:5">
      <c r="A798" s="137" t="s">
        <v>4684</v>
      </c>
      <c r="B798" s="137" t="s">
        <v>4685</v>
      </c>
      <c r="C798" s="218">
        <v>0</v>
      </c>
      <c r="D798" s="218">
        <v>0</v>
      </c>
      <c r="E798" s="218">
        <v>0</v>
      </c>
    </row>
    <row r="799" spans="1:5">
      <c r="A799" s="137" t="s">
        <v>4686</v>
      </c>
      <c r="B799" s="137" t="s">
        <v>4687</v>
      </c>
      <c r="C799" s="218">
        <v>100457.15</v>
      </c>
      <c r="D799" s="218">
        <v>114620.07</v>
      </c>
      <c r="E799" s="218">
        <v>-14162.92</v>
      </c>
    </row>
    <row r="800" spans="1:5">
      <c r="A800" s="137" t="s">
        <v>4688</v>
      </c>
      <c r="B800" s="137" t="s">
        <v>4689</v>
      </c>
      <c r="C800" s="218">
        <v>36072.14</v>
      </c>
      <c r="D800" s="218">
        <v>18036.07</v>
      </c>
      <c r="E800" s="218">
        <v>18036.07</v>
      </c>
    </row>
    <row r="801" spans="1:5">
      <c r="A801" s="137" t="s">
        <v>4690</v>
      </c>
      <c r="B801" s="137" t="s">
        <v>4691</v>
      </c>
      <c r="C801" s="218">
        <v>0</v>
      </c>
      <c r="D801" s="218">
        <v>0</v>
      </c>
      <c r="E801" s="218">
        <v>0</v>
      </c>
    </row>
    <row r="802" spans="1:5">
      <c r="A802" s="137" t="s">
        <v>4692</v>
      </c>
      <c r="B802" s="137" t="s">
        <v>4693</v>
      </c>
      <c r="C802" s="218">
        <v>39779.379999999997</v>
      </c>
      <c r="D802" s="218">
        <v>34472.28</v>
      </c>
      <c r="E802" s="218">
        <v>5307.1</v>
      </c>
    </row>
    <row r="803" spans="1:5">
      <c r="A803" s="137" t="s">
        <v>4694</v>
      </c>
      <c r="B803" s="137" t="s">
        <v>4695</v>
      </c>
      <c r="C803" s="218">
        <v>0</v>
      </c>
      <c r="D803" s="218">
        <v>0</v>
      </c>
      <c r="E803" s="218">
        <v>0</v>
      </c>
    </row>
    <row r="804" spans="1:5">
      <c r="A804" s="137" t="s">
        <v>4696</v>
      </c>
      <c r="B804" s="137" t="s">
        <v>3533</v>
      </c>
      <c r="C804" s="218">
        <v>0</v>
      </c>
      <c r="D804" s="218">
        <v>0</v>
      </c>
      <c r="E804" s="218">
        <v>0</v>
      </c>
    </row>
    <row r="805" spans="1:5">
      <c r="A805" s="137" t="s">
        <v>4697</v>
      </c>
      <c r="B805" s="137" t="s">
        <v>3602</v>
      </c>
      <c r="C805" s="218">
        <v>243499.64</v>
      </c>
      <c r="D805" s="218">
        <v>243499.64</v>
      </c>
      <c r="E805" s="218">
        <v>0</v>
      </c>
    </row>
    <row r="806" spans="1:5">
      <c r="A806" s="137" t="s">
        <v>4698</v>
      </c>
      <c r="B806" s="137" t="s">
        <v>4699</v>
      </c>
      <c r="C806" s="218">
        <v>0</v>
      </c>
      <c r="D806" s="218">
        <v>0</v>
      </c>
      <c r="E806" s="218">
        <v>0</v>
      </c>
    </row>
    <row r="807" spans="1:5">
      <c r="A807" s="137" t="s">
        <v>4700</v>
      </c>
      <c r="B807" s="137" t="s">
        <v>4701</v>
      </c>
      <c r="C807" s="218">
        <v>0</v>
      </c>
      <c r="D807" s="218">
        <v>0</v>
      </c>
      <c r="E807" s="218">
        <v>0</v>
      </c>
    </row>
    <row r="808" spans="1:5">
      <c r="A808" s="137" t="s">
        <v>4702</v>
      </c>
      <c r="B808" s="137" t="s">
        <v>4703</v>
      </c>
      <c r="C808" s="218">
        <v>0</v>
      </c>
      <c r="D808" s="218">
        <v>0</v>
      </c>
      <c r="E808" s="218">
        <v>0</v>
      </c>
    </row>
    <row r="809" spans="1:5">
      <c r="A809" s="137" t="s">
        <v>4704</v>
      </c>
      <c r="B809" s="137" t="s">
        <v>4705</v>
      </c>
      <c r="C809" s="218">
        <v>0</v>
      </c>
      <c r="D809" s="218">
        <v>0</v>
      </c>
      <c r="E809" s="218">
        <v>0</v>
      </c>
    </row>
    <row r="810" spans="1:5">
      <c r="A810" s="137" t="s">
        <v>4706</v>
      </c>
      <c r="B810" s="137" t="s">
        <v>4707</v>
      </c>
      <c r="C810" s="218">
        <v>0</v>
      </c>
      <c r="D810" s="218">
        <v>0</v>
      </c>
      <c r="E810" s="218">
        <v>0</v>
      </c>
    </row>
    <row r="811" spans="1:5">
      <c r="A811" s="137" t="s">
        <v>4708</v>
      </c>
      <c r="B811" s="137" t="s">
        <v>4709</v>
      </c>
      <c r="C811" s="218">
        <v>0</v>
      </c>
      <c r="D811" s="218">
        <v>0</v>
      </c>
      <c r="E811" s="218">
        <v>0</v>
      </c>
    </row>
    <row r="812" spans="1:5">
      <c r="A812" s="137" t="s">
        <v>4710</v>
      </c>
      <c r="B812" s="137" t="s">
        <v>4711</v>
      </c>
      <c r="C812" s="218">
        <v>0</v>
      </c>
      <c r="D812" s="218">
        <v>0</v>
      </c>
      <c r="E812" s="218">
        <v>0</v>
      </c>
    </row>
    <row r="813" spans="1:5">
      <c r="A813" s="137" t="s">
        <v>4712</v>
      </c>
      <c r="B813" s="137" t="s">
        <v>4713</v>
      </c>
      <c r="C813" s="218">
        <v>0</v>
      </c>
      <c r="D813" s="218">
        <v>0</v>
      </c>
      <c r="E813" s="218">
        <v>0</v>
      </c>
    </row>
    <row r="814" spans="1:5">
      <c r="A814" s="137" t="s">
        <v>4714</v>
      </c>
      <c r="B814" s="137" t="s">
        <v>4715</v>
      </c>
      <c r="C814" s="218">
        <v>0</v>
      </c>
      <c r="D814" s="218">
        <v>0</v>
      </c>
      <c r="E814" s="218">
        <v>0</v>
      </c>
    </row>
    <row r="815" spans="1:5">
      <c r="A815" s="137" t="s">
        <v>4716</v>
      </c>
      <c r="B815" s="137" t="s">
        <v>4717</v>
      </c>
      <c r="C815" s="218">
        <v>9083.6299999999992</v>
      </c>
      <c r="D815" s="218">
        <v>9083.6299999999992</v>
      </c>
      <c r="E815" s="218">
        <v>0</v>
      </c>
    </row>
    <row r="816" spans="1:5">
      <c r="A816" s="137"/>
      <c r="B816" s="137"/>
      <c r="C816" s="219"/>
      <c r="D816" s="219"/>
      <c r="E816" s="219"/>
    </row>
    <row r="817" spans="1:5">
      <c r="A817" s="137" t="s">
        <v>117</v>
      </c>
      <c r="B817" s="137" t="s">
        <v>118</v>
      </c>
      <c r="C817" s="138">
        <v>1475251.64</v>
      </c>
      <c r="D817" s="138">
        <v>1501727.6</v>
      </c>
      <c r="E817" s="138">
        <v>-26475.96</v>
      </c>
    </row>
    <row r="818" spans="1:5">
      <c r="A818" s="137"/>
      <c r="B818" s="137"/>
      <c r="C818" s="137"/>
      <c r="D818" s="137"/>
      <c r="E818" s="137"/>
    </row>
    <row r="819" spans="1:5">
      <c r="A819" s="137" t="s">
        <v>119</v>
      </c>
      <c r="B819" s="137" t="s">
        <v>120</v>
      </c>
      <c r="C819" s="137"/>
      <c r="D819" s="137"/>
      <c r="E819" s="137"/>
    </row>
    <row r="820" spans="1:5">
      <c r="A820" s="137" t="s">
        <v>121</v>
      </c>
      <c r="B820" s="137" t="s">
        <v>122</v>
      </c>
      <c r="C820" s="218">
        <v>19410000</v>
      </c>
      <c r="D820" s="218">
        <v>19410000</v>
      </c>
      <c r="E820" s="218">
        <v>0</v>
      </c>
    </row>
    <row r="821" spans="1:5">
      <c r="A821" s="137" t="s">
        <v>4718</v>
      </c>
      <c r="B821" s="137" t="s">
        <v>4719</v>
      </c>
      <c r="C821" s="218">
        <v>0</v>
      </c>
      <c r="D821" s="218">
        <v>0</v>
      </c>
      <c r="E821" s="218">
        <v>0</v>
      </c>
    </row>
    <row r="822" spans="1:5">
      <c r="A822" s="137" t="s">
        <v>4720</v>
      </c>
      <c r="B822" s="137" t="s">
        <v>4721</v>
      </c>
      <c r="C822" s="218">
        <v>0</v>
      </c>
      <c r="D822" s="218">
        <v>0</v>
      </c>
      <c r="E822" s="218">
        <v>0</v>
      </c>
    </row>
    <row r="823" spans="1:5">
      <c r="A823" s="137" t="s">
        <v>4722</v>
      </c>
      <c r="B823" s="137" t="s">
        <v>4723</v>
      </c>
      <c r="C823" s="218">
        <v>0</v>
      </c>
      <c r="D823" s="218">
        <v>0</v>
      </c>
      <c r="E823" s="218">
        <v>0</v>
      </c>
    </row>
    <row r="824" spans="1:5">
      <c r="A824" s="137" t="s">
        <v>4724</v>
      </c>
      <c r="B824" s="137" t="s">
        <v>4725</v>
      </c>
      <c r="C824" s="218">
        <v>0</v>
      </c>
      <c r="D824" s="218">
        <v>0</v>
      </c>
      <c r="E824" s="218">
        <v>0</v>
      </c>
    </row>
    <row r="825" spans="1:5">
      <c r="A825" s="137" t="s">
        <v>4726</v>
      </c>
      <c r="B825" s="137" t="s">
        <v>4727</v>
      </c>
      <c r="C825" s="218">
        <v>8600000</v>
      </c>
      <c r="D825" s="218">
        <v>8600000</v>
      </c>
      <c r="E825" s="218">
        <v>0</v>
      </c>
    </row>
    <row r="826" spans="1:5">
      <c r="A826" s="137" t="s">
        <v>123</v>
      </c>
      <c r="B826" s="137" t="s">
        <v>124</v>
      </c>
      <c r="C826" s="218">
        <v>0</v>
      </c>
      <c r="D826" s="218">
        <v>0</v>
      </c>
      <c r="E826" s="218">
        <v>0</v>
      </c>
    </row>
    <row r="827" spans="1:5">
      <c r="A827" s="137" t="s">
        <v>125</v>
      </c>
      <c r="B827" s="137" t="s">
        <v>126</v>
      </c>
      <c r="C827" s="218">
        <v>0</v>
      </c>
      <c r="D827" s="218">
        <v>0</v>
      </c>
      <c r="E827" s="218">
        <v>0</v>
      </c>
    </row>
    <row r="828" spans="1:5">
      <c r="A828" s="137" t="s">
        <v>4728</v>
      </c>
      <c r="B828" s="137" t="s">
        <v>4729</v>
      </c>
      <c r="C828" s="218">
        <v>0</v>
      </c>
      <c r="D828" s="218">
        <v>0</v>
      </c>
      <c r="E828" s="218">
        <v>0</v>
      </c>
    </row>
    <row r="829" spans="1:5">
      <c r="A829" s="137"/>
      <c r="B829" s="137"/>
      <c r="C829" s="219"/>
      <c r="D829" s="219"/>
      <c r="E829" s="219"/>
    </row>
    <row r="830" spans="1:5">
      <c r="A830" s="137" t="s">
        <v>127</v>
      </c>
      <c r="B830" s="137" t="s">
        <v>128</v>
      </c>
      <c r="C830" s="138">
        <v>28010000</v>
      </c>
      <c r="D830" s="138">
        <v>28010000</v>
      </c>
      <c r="E830" s="138">
        <v>0</v>
      </c>
    </row>
    <row r="831" spans="1:5">
      <c r="A831" s="137" t="s">
        <v>4730</v>
      </c>
      <c r="B831" s="137" t="s">
        <v>4731</v>
      </c>
      <c r="C831" s="218">
        <v>0</v>
      </c>
      <c r="D831" s="218">
        <v>0</v>
      </c>
      <c r="E831" s="218">
        <v>0</v>
      </c>
    </row>
    <row r="832" spans="1:5">
      <c r="A832" s="137" t="s">
        <v>4732</v>
      </c>
      <c r="B832" s="137" t="s">
        <v>4733</v>
      </c>
      <c r="C832" s="218">
        <v>0</v>
      </c>
      <c r="D832" s="218">
        <v>0</v>
      </c>
      <c r="E832" s="218">
        <v>0</v>
      </c>
    </row>
    <row r="833" spans="1:5">
      <c r="A833" s="137" t="s">
        <v>4734</v>
      </c>
      <c r="B833" s="137" t="s">
        <v>4735</v>
      </c>
      <c r="C833" s="218">
        <v>0</v>
      </c>
      <c r="D833" s="218">
        <v>0</v>
      </c>
      <c r="E833" s="218">
        <v>0</v>
      </c>
    </row>
    <row r="834" spans="1:5">
      <c r="A834" s="137"/>
      <c r="B834" s="137"/>
      <c r="C834" s="219"/>
      <c r="D834" s="219"/>
      <c r="E834" s="219"/>
    </row>
    <row r="835" spans="1:5">
      <c r="A835" s="137" t="s">
        <v>4736</v>
      </c>
      <c r="B835" s="137" t="s">
        <v>4737</v>
      </c>
      <c r="C835" s="138">
        <v>0</v>
      </c>
      <c r="D835" s="138">
        <v>0</v>
      </c>
      <c r="E835" s="138">
        <v>0</v>
      </c>
    </row>
    <row r="836" spans="1:5">
      <c r="A836" s="137"/>
      <c r="B836" s="137"/>
      <c r="C836" s="219"/>
      <c r="D836" s="219"/>
      <c r="E836" s="219"/>
    </row>
    <row r="837" spans="1:5">
      <c r="A837" s="137" t="s">
        <v>129</v>
      </c>
      <c r="B837" s="137" t="s">
        <v>115</v>
      </c>
      <c r="C837" s="138">
        <v>29485251.640000001</v>
      </c>
      <c r="D837" s="138">
        <v>29511727.600000001</v>
      </c>
      <c r="E837" s="138">
        <v>-26475.96</v>
      </c>
    </row>
    <row r="838" spans="1:5">
      <c r="A838" s="137"/>
      <c r="B838" s="137"/>
      <c r="C838" s="137"/>
      <c r="D838" s="137"/>
      <c r="E838" s="137"/>
    </row>
    <row r="839" spans="1:5">
      <c r="A839" s="137" t="s">
        <v>130</v>
      </c>
      <c r="B839" s="137" t="s">
        <v>131</v>
      </c>
      <c r="C839" s="137"/>
      <c r="D839" s="137"/>
      <c r="E839" s="137"/>
    </row>
    <row r="840" spans="1:5">
      <c r="A840" s="137"/>
      <c r="B840" s="137"/>
      <c r="C840" s="137"/>
      <c r="D840" s="137"/>
      <c r="E840" s="137"/>
    </row>
    <row r="841" spans="1:5">
      <c r="A841" s="137" t="s">
        <v>132</v>
      </c>
      <c r="B841" s="137" t="s">
        <v>133</v>
      </c>
      <c r="C841" s="137"/>
      <c r="D841" s="137"/>
      <c r="E841" s="137"/>
    </row>
    <row r="842" spans="1:5">
      <c r="A842" s="137" t="s">
        <v>134</v>
      </c>
      <c r="B842" s="137" t="s">
        <v>135</v>
      </c>
      <c r="C842" s="218">
        <v>11329098</v>
      </c>
      <c r="D842" s="218">
        <v>11329098</v>
      </c>
      <c r="E842" s="218">
        <v>0</v>
      </c>
    </row>
    <row r="843" spans="1:5">
      <c r="A843" s="137" t="s">
        <v>4738</v>
      </c>
      <c r="B843" s="137" t="s">
        <v>4739</v>
      </c>
      <c r="C843" s="218">
        <v>0</v>
      </c>
      <c r="D843" s="218">
        <v>0</v>
      </c>
      <c r="E843" s="218">
        <v>0</v>
      </c>
    </row>
    <row r="844" spans="1:5">
      <c r="A844" s="137" t="s">
        <v>4740</v>
      </c>
      <c r="B844" s="137" t="s">
        <v>4741</v>
      </c>
      <c r="C844" s="218">
        <v>0</v>
      </c>
      <c r="D844" s="218">
        <v>0</v>
      </c>
      <c r="E844" s="218">
        <v>0</v>
      </c>
    </row>
    <row r="845" spans="1:5">
      <c r="A845" s="137" t="s">
        <v>4742</v>
      </c>
      <c r="B845" s="137" t="s">
        <v>4743</v>
      </c>
      <c r="C845" s="218">
        <v>0</v>
      </c>
      <c r="D845" s="218">
        <v>0</v>
      </c>
      <c r="E845" s="218">
        <v>0</v>
      </c>
    </row>
    <row r="846" spans="1:5">
      <c r="A846" s="137" t="s">
        <v>4744</v>
      </c>
      <c r="B846" s="137" t="s">
        <v>4745</v>
      </c>
      <c r="C846" s="218">
        <v>0</v>
      </c>
      <c r="D846" s="218">
        <v>0</v>
      </c>
      <c r="E846" s="218">
        <v>0</v>
      </c>
    </row>
    <row r="847" spans="1:5">
      <c r="A847" s="137" t="s">
        <v>4746</v>
      </c>
      <c r="B847" s="137" t="s">
        <v>4747</v>
      </c>
      <c r="C847" s="218">
        <v>0</v>
      </c>
      <c r="D847" s="218">
        <v>0</v>
      </c>
      <c r="E847" s="218">
        <v>0</v>
      </c>
    </row>
    <row r="848" spans="1:5">
      <c r="A848" s="137" t="s">
        <v>4748</v>
      </c>
      <c r="B848" s="137" t="s">
        <v>4749</v>
      </c>
      <c r="C848" s="218">
        <v>0</v>
      </c>
      <c r="D848" s="218">
        <v>0</v>
      </c>
      <c r="E848" s="218">
        <v>0</v>
      </c>
    </row>
    <row r="849" spans="1:5">
      <c r="A849" s="137" t="s">
        <v>4750</v>
      </c>
      <c r="B849" s="137" t="s">
        <v>4751</v>
      </c>
      <c r="C849" s="218">
        <v>0</v>
      </c>
      <c r="D849" s="218">
        <v>0</v>
      </c>
      <c r="E849" s="218">
        <v>0</v>
      </c>
    </row>
    <row r="850" spans="1:5">
      <c r="A850" s="137" t="s">
        <v>4752</v>
      </c>
      <c r="B850" s="137" t="s">
        <v>4753</v>
      </c>
      <c r="C850" s="218">
        <v>0</v>
      </c>
      <c r="D850" s="218">
        <v>0</v>
      </c>
      <c r="E850" s="218">
        <v>0</v>
      </c>
    </row>
    <row r="851" spans="1:5">
      <c r="A851" s="137" t="s">
        <v>4754</v>
      </c>
      <c r="B851" s="137" t="s">
        <v>4755</v>
      </c>
      <c r="C851" s="218">
        <v>0</v>
      </c>
      <c r="D851" s="218">
        <v>0</v>
      </c>
      <c r="E851" s="218">
        <v>0</v>
      </c>
    </row>
    <row r="852" spans="1:5">
      <c r="A852" s="137" t="s">
        <v>4756</v>
      </c>
      <c r="B852" s="137" t="s">
        <v>4757</v>
      </c>
      <c r="C852" s="218">
        <v>0</v>
      </c>
      <c r="D852" s="218">
        <v>0</v>
      </c>
      <c r="E852" s="218">
        <v>0</v>
      </c>
    </row>
    <row r="853" spans="1:5">
      <c r="A853" s="137" t="s">
        <v>4758</v>
      </c>
      <c r="B853" s="137" t="s">
        <v>4759</v>
      </c>
      <c r="C853" s="218">
        <v>0</v>
      </c>
      <c r="D853" s="218">
        <v>0</v>
      </c>
      <c r="E853" s="218">
        <v>0</v>
      </c>
    </row>
    <row r="854" spans="1:5">
      <c r="A854" s="137" t="s">
        <v>4760</v>
      </c>
      <c r="B854" s="137" t="s">
        <v>4761</v>
      </c>
      <c r="C854" s="218">
        <v>0</v>
      </c>
      <c r="D854" s="218">
        <v>0</v>
      </c>
      <c r="E854" s="218">
        <v>0</v>
      </c>
    </row>
    <row r="855" spans="1:5">
      <c r="A855" s="137" t="s">
        <v>4762</v>
      </c>
      <c r="B855" s="137" t="s">
        <v>4763</v>
      </c>
      <c r="C855" s="218">
        <v>0</v>
      </c>
      <c r="D855" s="218">
        <v>0</v>
      </c>
      <c r="E855" s="218">
        <v>0</v>
      </c>
    </row>
    <row r="856" spans="1:5">
      <c r="A856" s="137" t="s">
        <v>4764</v>
      </c>
      <c r="B856" s="137" t="s">
        <v>4765</v>
      </c>
      <c r="C856" s="218">
        <v>0</v>
      </c>
      <c r="D856" s="218">
        <v>0</v>
      </c>
      <c r="E856" s="218">
        <v>0</v>
      </c>
    </row>
    <row r="857" spans="1:5">
      <c r="A857" s="137" t="s">
        <v>4766</v>
      </c>
      <c r="B857" s="137" t="s">
        <v>4767</v>
      </c>
      <c r="C857" s="218">
        <v>0</v>
      </c>
      <c r="D857" s="218">
        <v>0</v>
      </c>
      <c r="E857" s="218">
        <v>0</v>
      </c>
    </row>
    <row r="858" spans="1:5">
      <c r="A858" s="137" t="s">
        <v>4768</v>
      </c>
      <c r="B858" s="137" t="s">
        <v>4769</v>
      </c>
      <c r="C858" s="218">
        <v>0</v>
      </c>
      <c r="D858" s="218">
        <v>0</v>
      </c>
      <c r="E858" s="218">
        <v>0</v>
      </c>
    </row>
    <row r="859" spans="1:5">
      <c r="A859" s="137" t="s">
        <v>4770</v>
      </c>
      <c r="B859" s="137" t="s">
        <v>4771</v>
      </c>
      <c r="C859" s="218">
        <v>0</v>
      </c>
      <c r="D859" s="218">
        <v>0</v>
      </c>
      <c r="E859" s="218">
        <v>0</v>
      </c>
    </row>
    <row r="860" spans="1:5">
      <c r="A860" s="137" t="s">
        <v>4772</v>
      </c>
      <c r="B860" s="137" t="s">
        <v>4773</v>
      </c>
      <c r="C860" s="218">
        <v>0</v>
      </c>
      <c r="D860" s="218">
        <v>0</v>
      </c>
      <c r="E860" s="218">
        <v>0</v>
      </c>
    </row>
    <row r="861" spans="1:5">
      <c r="A861" s="137" t="s">
        <v>4774</v>
      </c>
      <c r="B861" s="137" t="s">
        <v>4775</v>
      </c>
      <c r="C861" s="218">
        <v>0</v>
      </c>
      <c r="D861" s="218">
        <v>0</v>
      </c>
      <c r="E861" s="218">
        <v>0</v>
      </c>
    </row>
    <row r="862" spans="1:5">
      <c r="A862" s="137" t="s">
        <v>4776</v>
      </c>
      <c r="B862" s="137" t="s">
        <v>4777</v>
      </c>
      <c r="C862" s="218">
        <v>0</v>
      </c>
      <c r="D862" s="218">
        <v>0</v>
      </c>
      <c r="E862" s="218">
        <v>0</v>
      </c>
    </row>
    <row r="863" spans="1:5">
      <c r="A863" s="137" t="s">
        <v>4778</v>
      </c>
      <c r="B863" s="137" t="s">
        <v>4779</v>
      </c>
      <c r="C863" s="218">
        <v>0</v>
      </c>
      <c r="D863" s="218">
        <v>0</v>
      </c>
      <c r="E863" s="218">
        <v>0</v>
      </c>
    </row>
    <row r="864" spans="1:5">
      <c r="A864" s="137" t="s">
        <v>4780</v>
      </c>
      <c r="B864" s="137" t="s">
        <v>4781</v>
      </c>
      <c r="C864" s="218">
        <v>0</v>
      </c>
      <c r="D864" s="218">
        <v>0</v>
      </c>
      <c r="E864" s="218">
        <v>0</v>
      </c>
    </row>
    <row r="865" spans="1:5">
      <c r="A865" s="137" t="s">
        <v>4782</v>
      </c>
      <c r="B865" s="137" t="s">
        <v>4783</v>
      </c>
      <c r="C865" s="218">
        <v>0</v>
      </c>
      <c r="D865" s="218">
        <v>0</v>
      </c>
      <c r="E865" s="218">
        <v>0</v>
      </c>
    </row>
    <row r="866" spans="1:5">
      <c r="A866" s="137" t="s">
        <v>4784</v>
      </c>
      <c r="B866" s="137" t="s">
        <v>4785</v>
      </c>
      <c r="C866" s="218">
        <v>0</v>
      </c>
      <c r="D866" s="218">
        <v>0</v>
      </c>
      <c r="E866" s="218">
        <v>0</v>
      </c>
    </row>
    <row r="867" spans="1:5">
      <c r="A867" s="137" t="s">
        <v>4786</v>
      </c>
      <c r="B867" s="137" t="s">
        <v>4787</v>
      </c>
      <c r="C867" s="218">
        <v>0</v>
      </c>
      <c r="D867" s="218">
        <v>0</v>
      </c>
      <c r="E867" s="218">
        <v>0</v>
      </c>
    </row>
    <row r="868" spans="1:5">
      <c r="A868" s="137" t="s">
        <v>4788</v>
      </c>
      <c r="B868" s="137" t="s">
        <v>4789</v>
      </c>
      <c r="C868" s="218">
        <v>0</v>
      </c>
      <c r="D868" s="218">
        <v>0</v>
      </c>
      <c r="E868" s="218">
        <v>0</v>
      </c>
    </row>
    <row r="869" spans="1:5">
      <c r="A869" s="137" t="s">
        <v>4790</v>
      </c>
      <c r="B869" s="137" t="s">
        <v>4791</v>
      </c>
      <c r="C869" s="218">
        <v>0</v>
      </c>
      <c r="D869" s="218">
        <v>0</v>
      </c>
      <c r="E869" s="218">
        <v>0</v>
      </c>
    </row>
    <row r="870" spans="1:5">
      <c r="A870" s="137" t="s">
        <v>4792</v>
      </c>
      <c r="B870" s="137" t="s">
        <v>4793</v>
      </c>
      <c r="C870" s="218">
        <v>0</v>
      </c>
      <c r="D870" s="218">
        <v>0</v>
      </c>
      <c r="E870" s="218">
        <v>0</v>
      </c>
    </row>
    <row r="871" spans="1:5">
      <c r="A871" s="137" t="s">
        <v>4794</v>
      </c>
      <c r="B871" s="137" t="s">
        <v>4795</v>
      </c>
      <c r="C871" s="218">
        <v>0</v>
      </c>
      <c r="D871" s="218">
        <v>0</v>
      </c>
      <c r="E871" s="218">
        <v>0</v>
      </c>
    </row>
    <row r="872" spans="1:5">
      <c r="A872" s="137" t="s">
        <v>4796</v>
      </c>
      <c r="B872" s="137" t="s">
        <v>4797</v>
      </c>
      <c r="C872" s="218">
        <v>0</v>
      </c>
      <c r="D872" s="218">
        <v>0</v>
      </c>
      <c r="E872" s="218">
        <v>0</v>
      </c>
    </row>
    <row r="873" spans="1:5">
      <c r="A873" s="137" t="s">
        <v>4798</v>
      </c>
      <c r="B873" s="137" t="s">
        <v>4799</v>
      </c>
      <c r="C873" s="218">
        <v>0</v>
      </c>
      <c r="D873" s="218">
        <v>0</v>
      </c>
      <c r="E873" s="218">
        <v>0</v>
      </c>
    </row>
    <row r="874" spans="1:5">
      <c r="A874" s="137" t="s">
        <v>4800</v>
      </c>
      <c r="B874" s="137" t="s">
        <v>4801</v>
      </c>
      <c r="C874" s="218">
        <v>0</v>
      </c>
      <c r="D874" s="218">
        <v>0</v>
      </c>
      <c r="E874" s="218">
        <v>0</v>
      </c>
    </row>
    <row r="875" spans="1:5">
      <c r="A875" s="137"/>
      <c r="B875" s="137"/>
      <c r="C875" s="219"/>
      <c r="D875" s="219"/>
      <c r="E875" s="219"/>
    </row>
    <row r="876" spans="1:5">
      <c r="A876" s="137" t="s">
        <v>136</v>
      </c>
      <c r="B876" s="137" t="s">
        <v>137</v>
      </c>
      <c r="C876" s="138">
        <v>11329098</v>
      </c>
      <c r="D876" s="138">
        <v>11329098</v>
      </c>
      <c r="E876" s="138">
        <v>0</v>
      </c>
    </row>
    <row r="877" spans="1:5">
      <c r="A877" s="137"/>
      <c r="B877" s="137"/>
      <c r="C877" s="137"/>
      <c r="D877" s="137"/>
      <c r="E877" s="137"/>
    </row>
    <row r="878" spans="1:5">
      <c r="A878" s="137" t="s">
        <v>138</v>
      </c>
      <c r="B878" s="137" t="s">
        <v>139</v>
      </c>
      <c r="C878" s="137"/>
      <c r="D878" s="137"/>
      <c r="E878" s="137"/>
    </row>
    <row r="879" spans="1:5">
      <c r="A879" s="137" t="s">
        <v>140</v>
      </c>
      <c r="B879" s="137" t="s">
        <v>141</v>
      </c>
      <c r="C879" s="218">
        <v>0</v>
      </c>
      <c r="D879" s="218">
        <v>0</v>
      </c>
      <c r="E879" s="218">
        <v>0</v>
      </c>
    </row>
    <row r="880" spans="1:5">
      <c r="A880" s="137" t="s">
        <v>4802</v>
      </c>
      <c r="B880" s="137" t="s">
        <v>4803</v>
      </c>
      <c r="C880" s="218">
        <v>0</v>
      </c>
      <c r="D880" s="218">
        <v>0</v>
      </c>
      <c r="E880" s="218">
        <v>0</v>
      </c>
    </row>
    <row r="881" spans="1:5">
      <c r="A881" s="137" t="s">
        <v>4804</v>
      </c>
      <c r="B881" s="137" t="s">
        <v>4805</v>
      </c>
      <c r="C881" s="218">
        <v>0</v>
      </c>
      <c r="D881" s="218">
        <v>0</v>
      </c>
      <c r="E881" s="218">
        <v>0</v>
      </c>
    </row>
    <row r="882" spans="1:5">
      <c r="A882" s="137" t="s">
        <v>4806</v>
      </c>
      <c r="B882" s="137" t="s">
        <v>4807</v>
      </c>
      <c r="C882" s="218">
        <v>0</v>
      </c>
      <c r="D882" s="218">
        <v>0</v>
      </c>
      <c r="E882" s="218">
        <v>0</v>
      </c>
    </row>
    <row r="883" spans="1:5">
      <c r="A883" s="137" t="s">
        <v>4808</v>
      </c>
      <c r="B883" s="137" t="s">
        <v>4809</v>
      </c>
      <c r="C883" s="218">
        <v>0</v>
      </c>
      <c r="D883" s="218">
        <v>0</v>
      </c>
      <c r="E883" s="218">
        <v>0</v>
      </c>
    </row>
    <row r="884" spans="1:5">
      <c r="A884" s="137" t="s">
        <v>4810</v>
      </c>
      <c r="B884" s="137" t="s">
        <v>4811</v>
      </c>
      <c r="C884" s="218">
        <v>0</v>
      </c>
      <c r="D884" s="218">
        <v>0</v>
      </c>
      <c r="E884" s="218">
        <v>0</v>
      </c>
    </row>
    <row r="885" spans="1:5">
      <c r="A885" s="137" t="s">
        <v>4812</v>
      </c>
      <c r="B885" s="137" t="s">
        <v>4813</v>
      </c>
      <c r="C885" s="218">
        <v>0</v>
      </c>
      <c r="D885" s="218">
        <v>0</v>
      </c>
      <c r="E885" s="218">
        <v>0</v>
      </c>
    </row>
    <row r="886" spans="1:5">
      <c r="A886" s="137" t="s">
        <v>4814</v>
      </c>
      <c r="B886" s="137" t="s">
        <v>4815</v>
      </c>
      <c r="C886" s="218">
        <v>0</v>
      </c>
      <c r="D886" s="218">
        <v>0</v>
      </c>
      <c r="E886" s="218">
        <v>0</v>
      </c>
    </row>
    <row r="887" spans="1:5">
      <c r="A887" s="137" t="s">
        <v>4816</v>
      </c>
      <c r="B887" s="137" t="s">
        <v>4817</v>
      </c>
      <c r="C887" s="218">
        <v>0</v>
      </c>
      <c r="D887" s="218">
        <v>0</v>
      </c>
      <c r="E887" s="218">
        <v>0</v>
      </c>
    </row>
    <row r="888" spans="1:5">
      <c r="A888" s="137" t="s">
        <v>4818</v>
      </c>
      <c r="B888" s="137" t="s">
        <v>4819</v>
      </c>
      <c r="C888" s="218">
        <v>0</v>
      </c>
      <c r="D888" s="218">
        <v>0</v>
      </c>
      <c r="E888" s="218">
        <v>0</v>
      </c>
    </row>
    <row r="889" spans="1:5">
      <c r="A889" s="137" t="s">
        <v>4820</v>
      </c>
      <c r="B889" s="137" t="s">
        <v>4821</v>
      </c>
      <c r="C889" s="218">
        <v>0</v>
      </c>
      <c r="D889" s="218">
        <v>0</v>
      </c>
      <c r="E889" s="218">
        <v>0</v>
      </c>
    </row>
    <row r="890" spans="1:5">
      <c r="A890" s="137" t="s">
        <v>4822</v>
      </c>
      <c r="B890" s="137" t="s">
        <v>4823</v>
      </c>
      <c r="C890" s="218">
        <v>0</v>
      </c>
      <c r="D890" s="218">
        <v>0</v>
      </c>
      <c r="E890" s="218">
        <v>0</v>
      </c>
    </row>
    <row r="891" spans="1:5">
      <c r="A891" s="137" t="s">
        <v>4824</v>
      </c>
      <c r="B891" s="137" t="s">
        <v>4825</v>
      </c>
      <c r="C891" s="218">
        <v>0</v>
      </c>
      <c r="D891" s="218">
        <v>0</v>
      </c>
      <c r="E891" s="218">
        <v>0</v>
      </c>
    </row>
    <row r="892" spans="1:5">
      <c r="A892" s="137" t="s">
        <v>4826</v>
      </c>
      <c r="B892" s="137" t="s">
        <v>4827</v>
      </c>
      <c r="C892" s="218">
        <v>0</v>
      </c>
      <c r="D892" s="218">
        <v>0</v>
      </c>
      <c r="E892" s="218">
        <v>0</v>
      </c>
    </row>
    <row r="893" spans="1:5">
      <c r="A893" s="137" t="s">
        <v>4828</v>
      </c>
      <c r="B893" s="137" t="s">
        <v>4829</v>
      </c>
      <c r="C893" s="218">
        <v>0</v>
      </c>
      <c r="D893" s="218">
        <v>0</v>
      </c>
      <c r="E893" s="218">
        <v>0</v>
      </c>
    </row>
    <row r="894" spans="1:5">
      <c r="A894" s="137" t="s">
        <v>4830</v>
      </c>
      <c r="B894" s="137" t="s">
        <v>4831</v>
      </c>
      <c r="C894" s="218">
        <v>0</v>
      </c>
      <c r="D894" s="218">
        <v>0</v>
      </c>
      <c r="E894" s="218">
        <v>0</v>
      </c>
    </row>
    <row r="895" spans="1:5">
      <c r="A895" s="137" t="s">
        <v>4832</v>
      </c>
      <c r="B895" s="137" t="s">
        <v>4833</v>
      </c>
      <c r="C895" s="218">
        <v>0</v>
      </c>
      <c r="D895" s="218">
        <v>0</v>
      </c>
      <c r="E895" s="218">
        <v>0</v>
      </c>
    </row>
    <row r="896" spans="1:5">
      <c r="A896" s="137" t="s">
        <v>4834</v>
      </c>
      <c r="B896" s="137" t="s">
        <v>4835</v>
      </c>
      <c r="C896" s="218">
        <v>0</v>
      </c>
      <c r="D896" s="218">
        <v>0</v>
      </c>
      <c r="E896" s="218">
        <v>0</v>
      </c>
    </row>
    <row r="897" spans="1:5">
      <c r="A897" s="137" t="s">
        <v>4836</v>
      </c>
      <c r="B897" s="137" t="s">
        <v>4837</v>
      </c>
      <c r="C897" s="218">
        <v>0</v>
      </c>
      <c r="D897" s="218">
        <v>0</v>
      </c>
      <c r="E897" s="218">
        <v>0</v>
      </c>
    </row>
    <row r="898" spans="1:5">
      <c r="A898" s="137" t="s">
        <v>4838</v>
      </c>
      <c r="B898" s="137" t="s">
        <v>4839</v>
      </c>
      <c r="C898" s="218">
        <v>0</v>
      </c>
      <c r="D898" s="218">
        <v>0</v>
      </c>
      <c r="E898" s="218">
        <v>0</v>
      </c>
    </row>
    <row r="899" spans="1:5">
      <c r="A899" s="137" t="s">
        <v>4840</v>
      </c>
      <c r="B899" s="137" t="s">
        <v>4841</v>
      </c>
      <c r="C899" s="218">
        <v>0</v>
      </c>
      <c r="D899" s="218">
        <v>0</v>
      </c>
      <c r="E899" s="218">
        <v>0</v>
      </c>
    </row>
    <row r="900" spans="1:5">
      <c r="A900" s="137" t="s">
        <v>4842</v>
      </c>
      <c r="B900" s="137" t="s">
        <v>4843</v>
      </c>
      <c r="C900" s="218">
        <v>0</v>
      </c>
      <c r="D900" s="218">
        <v>0</v>
      </c>
      <c r="E900" s="218">
        <v>0</v>
      </c>
    </row>
    <row r="901" spans="1:5">
      <c r="A901" s="137" t="s">
        <v>4844</v>
      </c>
      <c r="B901" s="137" t="s">
        <v>4845</v>
      </c>
      <c r="C901" s="218">
        <v>0</v>
      </c>
      <c r="D901" s="218">
        <v>0</v>
      </c>
      <c r="E901" s="218">
        <v>0</v>
      </c>
    </row>
    <row r="902" spans="1:5">
      <c r="A902" s="137" t="s">
        <v>4846</v>
      </c>
      <c r="B902" s="137" t="s">
        <v>4847</v>
      </c>
      <c r="C902" s="218">
        <v>0</v>
      </c>
      <c r="D902" s="218">
        <v>0</v>
      </c>
      <c r="E902" s="218">
        <v>0</v>
      </c>
    </row>
    <row r="903" spans="1:5">
      <c r="A903" s="137" t="s">
        <v>4848</v>
      </c>
      <c r="B903" s="137" t="s">
        <v>4849</v>
      </c>
      <c r="C903" s="218">
        <v>0</v>
      </c>
      <c r="D903" s="218">
        <v>0</v>
      </c>
      <c r="E903" s="218">
        <v>0</v>
      </c>
    </row>
    <row r="904" spans="1:5">
      <c r="A904" s="137" t="s">
        <v>4850</v>
      </c>
      <c r="B904" s="137" t="s">
        <v>4851</v>
      </c>
      <c r="C904" s="218">
        <v>0</v>
      </c>
      <c r="D904" s="218">
        <v>0</v>
      </c>
      <c r="E904" s="218">
        <v>0</v>
      </c>
    </row>
    <row r="905" spans="1:5">
      <c r="A905" s="137" t="s">
        <v>4852</v>
      </c>
      <c r="B905" s="137" t="s">
        <v>4853</v>
      </c>
      <c r="C905" s="218">
        <v>0</v>
      </c>
      <c r="D905" s="218">
        <v>0</v>
      </c>
      <c r="E905" s="218">
        <v>0</v>
      </c>
    </row>
    <row r="906" spans="1:5">
      <c r="A906" s="137" t="s">
        <v>4854</v>
      </c>
      <c r="B906" s="137" t="s">
        <v>4855</v>
      </c>
      <c r="C906" s="218">
        <v>0</v>
      </c>
      <c r="D906" s="218">
        <v>0</v>
      </c>
      <c r="E906" s="218">
        <v>0</v>
      </c>
    </row>
    <row r="907" spans="1:5">
      <c r="A907" s="137" t="s">
        <v>4856</v>
      </c>
      <c r="B907" s="137" t="s">
        <v>4857</v>
      </c>
      <c r="C907" s="218">
        <v>0</v>
      </c>
      <c r="D907" s="218">
        <v>0</v>
      </c>
      <c r="E907" s="218">
        <v>0</v>
      </c>
    </row>
    <row r="908" spans="1:5">
      <c r="A908" s="137" t="s">
        <v>4858</v>
      </c>
      <c r="B908" s="137" t="s">
        <v>4859</v>
      </c>
      <c r="C908" s="218">
        <v>0</v>
      </c>
      <c r="D908" s="218">
        <v>0</v>
      </c>
      <c r="E908" s="218">
        <v>0</v>
      </c>
    </row>
    <row r="909" spans="1:5">
      <c r="A909" s="137" t="s">
        <v>4860</v>
      </c>
      <c r="B909" s="137" t="s">
        <v>4861</v>
      </c>
      <c r="C909" s="218">
        <v>0</v>
      </c>
      <c r="D909" s="218">
        <v>0</v>
      </c>
      <c r="E909" s="218">
        <v>0</v>
      </c>
    </row>
    <row r="910" spans="1:5">
      <c r="A910" s="137" t="s">
        <v>4862</v>
      </c>
      <c r="B910" s="137" t="s">
        <v>4863</v>
      </c>
      <c r="C910" s="218">
        <v>0</v>
      </c>
      <c r="D910" s="218">
        <v>0</v>
      </c>
      <c r="E910" s="218">
        <v>0</v>
      </c>
    </row>
    <row r="911" spans="1:5">
      <c r="A911" s="137" t="s">
        <v>4864</v>
      </c>
      <c r="B911" s="137" t="s">
        <v>4865</v>
      </c>
      <c r="C911" s="218">
        <v>0</v>
      </c>
      <c r="D911" s="218">
        <v>0</v>
      </c>
      <c r="E911" s="218">
        <v>0</v>
      </c>
    </row>
    <row r="912" spans="1:5">
      <c r="A912" s="137" t="s">
        <v>4866</v>
      </c>
      <c r="B912" s="137" t="s">
        <v>4867</v>
      </c>
      <c r="C912" s="218">
        <v>0</v>
      </c>
      <c r="D912" s="218">
        <v>0</v>
      </c>
      <c r="E912" s="218">
        <v>0</v>
      </c>
    </row>
    <row r="913" spans="1:5">
      <c r="A913" s="137"/>
      <c r="B913" s="137"/>
      <c r="C913" s="219"/>
      <c r="D913" s="219"/>
      <c r="E913" s="219"/>
    </row>
    <row r="914" spans="1:5">
      <c r="A914" s="137" t="s">
        <v>142</v>
      </c>
      <c r="B914" s="137" t="s">
        <v>143</v>
      </c>
      <c r="C914" s="138">
        <v>0</v>
      </c>
      <c r="D914" s="138">
        <v>0</v>
      </c>
      <c r="E914" s="138">
        <v>0</v>
      </c>
    </row>
    <row r="915" spans="1:5">
      <c r="A915" s="137"/>
      <c r="B915" s="137"/>
      <c r="C915" s="137"/>
      <c r="D915" s="137"/>
      <c r="E915" s="137"/>
    </row>
    <row r="916" spans="1:5">
      <c r="A916" s="137" t="s">
        <v>4868</v>
      </c>
      <c r="B916" s="137" t="s">
        <v>4869</v>
      </c>
      <c r="C916" s="137"/>
      <c r="D916" s="137"/>
      <c r="E916" s="137"/>
    </row>
    <row r="917" spans="1:5">
      <c r="A917" s="137" t="s">
        <v>4870</v>
      </c>
      <c r="B917" s="137" t="s">
        <v>4871</v>
      </c>
      <c r="C917" s="218">
        <v>0</v>
      </c>
      <c r="D917" s="218">
        <v>0</v>
      </c>
      <c r="E917" s="218">
        <v>0</v>
      </c>
    </row>
    <row r="918" spans="1:5">
      <c r="A918" s="137" t="s">
        <v>4872</v>
      </c>
      <c r="B918" s="137" t="s">
        <v>4873</v>
      </c>
      <c r="C918" s="218">
        <v>0</v>
      </c>
      <c r="D918" s="218">
        <v>0</v>
      </c>
      <c r="E918" s="218">
        <v>0</v>
      </c>
    </row>
    <row r="919" spans="1:5">
      <c r="A919" s="137"/>
      <c r="B919" s="137"/>
      <c r="C919" s="219"/>
      <c r="D919" s="219"/>
      <c r="E919" s="219"/>
    </row>
    <row r="920" spans="1:5">
      <c r="A920" s="137" t="s">
        <v>4874</v>
      </c>
      <c r="B920" s="137" t="s">
        <v>4875</v>
      </c>
      <c r="C920" s="138">
        <v>0</v>
      </c>
      <c r="D920" s="138">
        <v>0</v>
      </c>
      <c r="E920" s="138">
        <v>0</v>
      </c>
    </row>
    <row r="921" spans="1:5">
      <c r="A921" s="137"/>
      <c r="B921" s="137"/>
      <c r="C921" s="137"/>
      <c r="D921" s="137"/>
      <c r="E921" s="137"/>
    </row>
    <row r="922" spans="1:5">
      <c r="A922" s="137" t="s">
        <v>4876</v>
      </c>
      <c r="B922" s="137" t="s">
        <v>4877</v>
      </c>
      <c r="C922" s="137"/>
      <c r="D922" s="137"/>
      <c r="E922" s="137"/>
    </row>
    <row r="923" spans="1:5">
      <c r="A923" s="137" t="s">
        <v>4878</v>
      </c>
      <c r="B923" s="137" t="s">
        <v>4879</v>
      </c>
      <c r="C923" s="218">
        <v>0</v>
      </c>
      <c r="D923" s="218">
        <v>0</v>
      </c>
      <c r="E923" s="218">
        <v>0</v>
      </c>
    </row>
    <row r="924" spans="1:5">
      <c r="A924" s="137" t="s">
        <v>4880</v>
      </c>
      <c r="B924" s="137" t="s">
        <v>4881</v>
      </c>
      <c r="C924" s="218">
        <v>0</v>
      </c>
      <c r="D924" s="218">
        <v>0</v>
      </c>
      <c r="E924" s="218">
        <v>0</v>
      </c>
    </row>
    <row r="925" spans="1:5">
      <c r="A925" s="137"/>
      <c r="B925" s="137"/>
      <c r="C925" s="219"/>
      <c r="D925" s="219"/>
      <c r="E925" s="219"/>
    </row>
    <row r="926" spans="1:5">
      <c r="A926" s="137" t="s">
        <v>4882</v>
      </c>
      <c r="B926" s="137" t="s">
        <v>4883</v>
      </c>
      <c r="C926" s="138">
        <v>0</v>
      </c>
      <c r="D926" s="138">
        <v>0</v>
      </c>
      <c r="E926" s="138">
        <v>0</v>
      </c>
    </row>
    <row r="927" spans="1:5">
      <c r="A927" s="137"/>
      <c r="B927" s="137"/>
      <c r="C927" s="137"/>
      <c r="D927" s="137"/>
      <c r="E927" s="137"/>
    </row>
    <row r="928" spans="1:5">
      <c r="A928" s="137" t="s">
        <v>4884</v>
      </c>
      <c r="B928" s="137" t="s">
        <v>4885</v>
      </c>
      <c r="C928" s="137"/>
      <c r="D928" s="137"/>
      <c r="E928" s="137"/>
    </row>
    <row r="929" spans="1:5">
      <c r="A929" s="137" t="s">
        <v>4886</v>
      </c>
      <c r="B929" s="137" t="s">
        <v>4887</v>
      </c>
      <c r="C929" s="218">
        <v>0</v>
      </c>
      <c r="D929" s="218">
        <v>0</v>
      </c>
      <c r="E929" s="218">
        <v>0</v>
      </c>
    </row>
    <row r="930" spans="1:5">
      <c r="A930" s="137" t="s">
        <v>4888</v>
      </c>
      <c r="B930" s="137" t="s">
        <v>4889</v>
      </c>
      <c r="C930" s="218">
        <v>0</v>
      </c>
      <c r="D930" s="218">
        <v>0</v>
      </c>
      <c r="E930" s="218">
        <v>0</v>
      </c>
    </row>
    <row r="931" spans="1:5">
      <c r="A931" s="137"/>
      <c r="B931" s="137"/>
      <c r="C931" s="219"/>
      <c r="D931" s="219"/>
      <c r="E931" s="219"/>
    </row>
    <row r="932" spans="1:5">
      <c r="A932" s="137" t="s">
        <v>4890</v>
      </c>
      <c r="B932" s="137" t="s">
        <v>4891</v>
      </c>
      <c r="C932" s="138">
        <v>0</v>
      </c>
      <c r="D932" s="138">
        <v>0</v>
      </c>
      <c r="E932" s="138">
        <v>0</v>
      </c>
    </row>
    <row r="933" spans="1:5">
      <c r="A933" s="137"/>
      <c r="B933" s="137"/>
      <c r="C933" s="137"/>
      <c r="D933" s="137"/>
      <c r="E933" s="137"/>
    </row>
    <row r="934" spans="1:5">
      <c r="A934" s="137" t="s">
        <v>144</v>
      </c>
      <c r="B934" s="137" t="s">
        <v>145</v>
      </c>
      <c r="C934" s="137"/>
      <c r="D934" s="137"/>
      <c r="E934" s="137"/>
    </row>
    <row r="935" spans="1:5">
      <c r="A935" s="137" t="s">
        <v>146</v>
      </c>
      <c r="B935" s="137" t="s">
        <v>147</v>
      </c>
      <c r="C935" s="218">
        <v>50038.12</v>
      </c>
      <c r="D935" s="218">
        <v>7766.1</v>
      </c>
      <c r="E935" s="218">
        <v>42272.02</v>
      </c>
    </row>
    <row r="936" spans="1:5">
      <c r="A936" s="137" t="s">
        <v>148</v>
      </c>
      <c r="B936" s="137" t="s">
        <v>149</v>
      </c>
      <c r="C936" s="218">
        <v>-9394509.8900000006</v>
      </c>
      <c r="D936" s="218">
        <v>-9394509.8900000006</v>
      </c>
      <c r="E936" s="218">
        <v>0</v>
      </c>
    </row>
    <row r="937" spans="1:5">
      <c r="A937" s="137"/>
      <c r="B937" s="137"/>
      <c r="C937" s="219"/>
      <c r="D937" s="219"/>
      <c r="E937" s="219"/>
    </row>
    <row r="938" spans="1:5">
      <c r="A938" s="137" t="s">
        <v>150</v>
      </c>
      <c r="B938" s="137" t="s">
        <v>151</v>
      </c>
      <c r="C938" s="138">
        <v>-9344471.7699999996</v>
      </c>
      <c r="D938" s="138">
        <v>-9386743.7899999991</v>
      </c>
      <c r="E938" s="138">
        <v>42272.02</v>
      </c>
    </row>
    <row r="939" spans="1:5">
      <c r="A939" s="137"/>
      <c r="B939" s="137"/>
      <c r="C939" s="219"/>
      <c r="D939" s="219"/>
      <c r="E939" s="219"/>
    </row>
    <row r="940" spans="1:5">
      <c r="A940" s="137" t="s">
        <v>152</v>
      </c>
      <c r="B940" s="137" t="s">
        <v>116</v>
      </c>
      <c r="C940" s="138">
        <v>1984626.23</v>
      </c>
      <c r="D940" s="138">
        <v>1942354.21</v>
      </c>
      <c r="E940" s="138">
        <v>42272.02</v>
      </c>
    </row>
    <row r="941" spans="1:5">
      <c r="A941" s="137"/>
      <c r="B941" s="137"/>
      <c r="C941" s="219"/>
      <c r="D941" s="219"/>
      <c r="E941" s="219"/>
    </row>
    <row r="942" spans="1:5">
      <c r="A942" s="137" t="s">
        <v>153</v>
      </c>
      <c r="B942" s="137" t="s">
        <v>154</v>
      </c>
      <c r="C942" s="138">
        <v>31469877.870000001</v>
      </c>
      <c r="D942" s="138">
        <v>31454081.809999999</v>
      </c>
      <c r="E942" s="138">
        <v>15796.06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5119-1D15-423E-BC77-325B11D4E3E0}">
  <sheetPr>
    <tabColor theme="0"/>
  </sheetPr>
  <dimension ref="A1:CK465"/>
  <sheetViews>
    <sheetView zoomScale="80" zoomScaleNormal="80" workbookViewId="0">
      <pane xSplit="2" topLeftCell="C1" activePane="topRight" state="frozen"/>
      <selection activeCell="Q367" sqref="Q1:Q1048576"/>
      <selection pane="topRight"/>
    </sheetView>
  </sheetViews>
  <sheetFormatPr defaultColWidth="8.6328125" defaultRowHeight="14.5"/>
  <cols>
    <col min="1" max="1" width="11.453125" customWidth="1"/>
    <col min="2" max="2" width="37.08984375" customWidth="1"/>
    <col min="3" max="15" width="12.906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3434</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215"/>
      <c r="B5" s="215"/>
      <c r="C5" s="215" t="s">
        <v>642</v>
      </c>
      <c r="D5" s="215" t="s">
        <v>643</v>
      </c>
      <c r="E5" s="215" t="s">
        <v>644</v>
      </c>
      <c r="F5" s="215" t="s">
        <v>8</v>
      </c>
      <c r="G5" s="215" t="s">
        <v>9</v>
      </c>
      <c r="H5" s="215" t="s">
        <v>10</v>
      </c>
      <c r="I5" s="215" t="s">
        <v>11</v>
      </c>
      <c r="J5" s="215" t="s">
        <v>12</v>
      </c>
      <c r="K5" s="215" t="s">
        <v>13</v>
      </c>
      <c r="L5" s="215" t="s">
        <v>14</v>
      </c>
      <c r="M5" s="215" t="s">
        <v>15</v>
      </c>
      <c r="N5" s="215" t="s">
        <v>16</v>
      </c>
      <c r="O5" s="215" t="s">
        <v>18</v>
      </c>
    </row>
    <row r="6" spans="1:17">
      <c r="A6" s="217"/>
      <c r="B6" s="217"/>
      <c r="C6" s="217"/>
      <c r="D6" s="217"/>
      <c r="E6" s="217"/>
      <c r="F6" s="217"/>
      <c r="G6" s="217"/>
      <c r="H6" s="217"/>
      <c r="I6" s="217"/>
      <c r="J6" s="217"/>
      <c r="K6" s="217"/>
      <c r="L6" s="217"/>
      <c r="M6" s="217"/>
      <c r="N6" s="217"/>
      <c r="O6" s="217"/>
    </row>
    <row r="7" spans="1:17">
      <c r="A7" s="137" t="s">
        <v>193</v>
      </c>
      <c r="B7" s="137" t="s">
        <v>194</v>
      </c>
      <c r="C7" s="137"/>
      <c r="D7" s="137"/>
      <c r="E7" s="137"/>
      <c r="F7" s="137"/>
      <c r="G7" s="137"/>
      <c r="H7" s="137"/>
      <c r="I7" s="137"/>
      <c r="J7" s="137"/>
      <c r="K7" s="137"/>
      <c r="L7" s="137"/>
      <c r="M7" s="137"/>
      <c r="N7" s="137"/>
      <c r="O7" s="137"/>
    </row>
    <row r="8" spans="1:17">
      <c r="A8" s="137"/>
      <c r="B8" s="137"/>
      <c r="C8" s="137"/>
      <c r="D8" s="137"/>
      <c r="E8" s="137"/>
      <c r="F8" s="137"/>
      <c r="G8" s="137"/>
      <c r="H8" s="137"/>
      <c r="I8" s="137"/>
      <c r="J8" s="137"/>
      <c r="K8" s="137"/>
      <c r="L8" s="137"/>
      <c r="M8" s="137"/>
      <c r="N8" s="137"/>
      <c r="O8" s="137"/>
    </row>
    <row r="9" spans="1:17">
      <c r="A9" s="137" t="s">
        <v>195</v>
      </c>
      <c r="B9" s="137" t="s">
        <v>196</v>
      </c>
      <c r="C9" s="137"/>
      <c r="D9" s="137"/>
      <c r="E9" s="137"/>
      <c r="F9" s="137"/>
      <c r="G9" s="137"/>
      <c r="H9" s="137"/>
      <c r="I9" s="137"/>
      <c r="J9" s="137"/>
      <c r="K9" s="137"/>
      <c r="L9" s="137"/>
      <c r="M9" s="137"/>
      <c r="N9" s="137"/>
      <c r="O9" s="137"/>
    </row>
    <row r="10" spans="1:17">
      <c r="A10" s="137"/>
      <c r="B10" s="137"/>
      <c r="C10" s="137"/>
      <c r="D10" s="137"/>
      <c r="E10" s="137"/>
      <c r="F10" s="137"/>
      <c r="G10" s="137"/>
      <c r="H10" s="137"/>
      <c r="I10" s="137"/>
      <c r="J10" s="137"/>
      <c r="K10" s="137"/>
      <c r="L10" s="137"/>
      <c r="M10" s="137"/>
      <c r="N10" s="137"/>
      <c r="O10" s="137"/>
    </row>
    <row r="11" spans="1:17">
      <c r="A11" s="137" t="s">
        <v>197</v>
      </c>
      <c r="B11" s="137" t="s">
        <v>198</v>
      </c>
      <c r="C11" s="137"/>
      <c r="D11" s="137"/>
      <c r="E11" s="137"/>
      <c r="F11" s="137"/>
      <c r="G11" s="137"/>
      <c r="H11" s="137"/>
      <c r="I11" s="137"/>
      <c r="J11" s="137"/>
      <c r="K11" s="137"/>
      <c r="L11" s="137"/>
      <c r="M11" s="137"/>
      <c r="N11" s="137"/>
      <c r="O11" s="137"/>
    </row>
    <row r="12" spans="1:17">
      <c r="A12" s="137"/>
      <c r="B12" s="137"/>
      <c r="C12" s="137"/>
      <c r="D12" s="137"/>
      <c r="E12" s="137"/>
      <c r="F12" s="137"/>
      <c r="G12" s="137"/>
      <c r="H12" s="137"/>
      <c r="I12" s="137"/>
      <c r="J12" s="137"/>
      <c r="K12" s="137"/>
      <c r="L12" s="137"/>
      <c r="M12" s="137"/>
      <c r="N12" s="137"/>
      <c r="O12" s="137"/>
    </row>
    <row r="13" spans="1:17">
      <c r="A13" s="137" t="s">
        <v>199</v>
      </c>
      <c r="B13" s="137" t="s">
        <v>200</v>
      </c>
      <c r="C13" s="137"/>
      <c r="D13" s="137"/>
      <c r="E13" s="137"/>
      <c r="F13" s="137"/>
      <c r="G13" s="137"/>
      <c r="H13" s="137"/>
      <c r="I13" s="137"/>
      <c r="J13" s="137"/>
      <c r="K13" s="137"/>
      <c r="L13" s="137"/>
      <c r="M13" s="137"/>
      <c r="N13" s="137"/>
      <c r="O13" s="137"/>
    </row>
    <row r="14" spans="1:17">
      <c r="A14" s="137" t="s">
        <v>201</v>
      </c>
      <c r="B14" s="137" t="s">
        <v>202</v>
      </c>
      <c r="C14" s="218">
        <v>255850</v>
      </c>
      <c r="D14" s="218">
        <v>255850</v>
      </c>
      <c r="E14" s="218">
        <v>255850</v>
      </c>
      <c r="F14" s="218">
        <v>281795</v>
      </c>
      <c r="G14" s="218">
        <v>281795</v>
      </c>
      <c r="H14" s="218">
        <v>281795</v>
      </c>
      <c r="I14" s="218">
        <v>284045</v>
      </c>
      <c r="J14" s="218">
        <v>284045</v>
      </c>
      <c r="K14" s="218">
        <v>284045</v>
      </c>
      <c r="L14" s="218">
        <v>284045</v>
      </c>
      <c r="M14" s="218">
        <v>284045</v>
      </c>
      <c r="N14" s="218">
        <v>284045</v>
      </c>
      <c r="O14" s="218">
        <v>3317205</v>
      </c>
      <c r="Q14" s="12" t="s">
        <v>20</v>
      </c>
    </row>
    <row r="15" spans="1:17">
      <c r="A15" s="137" t="s">
        <v>4893</v>
      </c>
      <c r="B15" s="137" t="s">
        <v>4894</v>
      </c>
      <c r="C15" s="218">
        <v>0</v>
      </c>
      <c r="D15" s="218">
        <v>0</v>
      </c>
      <c r="E15" s="218">
        <v>0</v>
      </c>
      <c r="F15" s="218">
        <v>0</v>
      </c>
      <c r="G15" s="218">
        <v>0</v>
      </c>
      <c r="H15" s="218">
        <v>0</v>
      </c>
      <c r="I15" s="218">
        <v>0</v>
      </c>
      <c r="J15" s="218">
        <v>0</v>
      </c>
      <c r="K15" s="218">
        <v>0</v>
      </c>
      <c r="L15" s="218">
        <v>0</v>
      </c>
      <c r="M15" s="218">
        <v>0</v>
      </c>
      <c r="N15" s="218">
        <v>0</v>
      </c>
      <c r="O15" s="218">
        <v>0</v>
      </c>
      <c r="Q15" s="12" t="s">
        <v>20</v>
      </c>
    </row>
    <row r="16" spans="1:17">
      <c r="A16" s="137" t="s">
        <v>203</v>
      </c>
      <c r="B16" s="137" t="s">
        <v>204</v>
      </c>
      <c r="C16" s="218">
        <v>-10417</v>
      </c>
      <c r="D16" s="218">
        <v>-9504</v>
      </c>
      <c r="E16" s="218">
        <v>-5097</v>
      </c>
      <c r="F16" s="218">
        <v>-21581</v>
      </c>
      <c r="G16" s="218">
        <v>-27597</v>
      </c>
      <c r="H16" s="218">
        <v>-26675</v>
      </c>
      <c r="I16" s="218">
        <v>-26775</v>
      </c>
      <c r="J16" s="218">
        <v>-28441</v>
      </c>
      <c r="K16" s="218">
        <v>-29792</v>
      </c>
      <c r="L16" s="218">
        <v>-32399</v>
      </c>
      <c r="M16" s="218">
        <v>-28964</v>
      </c>
      <c r="N16" s="218">
        <v>-28905</v>
      </c>
      <c r="O16" s="218">
        <v>-276147</v>
      </c>
      <c r="Q16" s="12" t="s">
        <v>21</v>
      </c>
    </row>
    <row r="17" spans="1:17">
      <c r="A17" s="137"/>
      <c r="B17" s="137"/>
      <c r="C17" s="219"/>
      <c r="D17" s="219"/>
      <c r="E17" s="219"/>
      <c r="F17" s="219"/>
      <c r="G17" s="219"/>
      <c r="H17" s="219"/>
      <c r="I17" s="219"/>
      <c r="J17" s="219"/>
      <c r="K17" s="219"/>
      <c r="L17" s="219"/>
      <c r="M17" s="219"/>
      <c r="N17" s="219"/>
      <c r="O17" s="219"/>
    </row>
    <row r="18" spans="1:17">
      <c r="A18" s="137" t="s">
        <v>205</v>
      </c>
      <c r="B18" s="137" t="s">
        <v>206</v>
      </c>
      <c r="C18" s="138">
        <v>245433</v>
      </c>
      <c r="D18" s="138">
        <v>246346</v>
      </c>
      <c r="E18" s="138">
        <v>250753</v>
      </c>
      <c r="F18" s="138">
        <v>260214</v>
      </c>
      <c r="G18" s="138">
        <v>254198</v>
      </c>
      <c r="H18" s="138">
        <v>255120</v>
      </c>
      <c r="I18" s="138">
        <v>257270</v>
      </c>
      <c r="J18" s="138">
        <v>255604</v>
      </c>
      <c r="K18" s="138">
        <v>254253</v>
      </c>
      <c r="L18" s="138">
        <v>251646</v>
      </c>
      <c r="M18" s="138">
        <v>255081</v>
      </c>
      <c r="N18" s="138">
        <v>255140</v>
      </c>
      <c r="O18" s="138">
        <v>3041058</v>
      </c>
    </row>
    <row r="19" spans="1:17">
      <c r="A19" s="137"/>
      <c r="B19" s="137"/>
      <c r="C19" s="137"/>
      <c r="D19" s="137"/>
      <c r="E19" s="137"/>
      <c r="F19" s="137"/>
      <c r="G19" s="137"/>
      <c r="H19" s="137"/>
      <c r="I19" s="137"/>
      <c r="J19" s="137"/>
      <c r="K19" s="137"/>
      <c r="L19" s="137"/>
      <c r="M19" s="137"/>
      <c r="N19" s="137"/>
      <c r="O19" s="137"/>
    </row>
    <row r="20" spans="1:17">
      <c r="A20" s="137" t="s">
        <v>207</v>
      </c>
      <c r="B20" s="137" t="s">
        <v>208</v>
      </c>
      <c r="C20" s="137"/>
      <c r="D20" s="137"/>
      <c r="E20" s="137"/>
      <c r="F20" s="137"/>
      <c r="G20" s="137"/>
      <c r="H20" s="137"/>
      <c r="I20" s="137"/>
      <c r="J20" s="137"/>
      <c r="K20" s="137"/>
      <c r="L20" s="137"/>
      <c r="M20" s="137"/>
      <c r="N20" s="137"/>
      <c r="O20" s="137"/>
    </row>
    <row r="21" spans="1:17">
      <c r="A21" s="137" t="s">
        <v>209</v>
      </c>
      <c r="B21" s="137" t="s">
        <v>210</v>
      </c>
      <c r="C21" s="218">
        <v>-1000</v>
      </c>
      <c r="D21" s="218">
        <v>-7000</v>
      </c>
      <c r="E21" s="218">
        <v>-1000</v>
      </c>
      <c r="F21" s="218">
        <v>-4300</v>
      </c>
      <c r="G21" s="218">
        <v>-4800</v>
      </c>
      <c r="H21" s="218">
        <v>-4440</v>
      </c>
      <c r="I21" s="218">
        <v>-500</v>
      </c>
      <c r="J21" s="218">
        <v>-3316</v>
      </c>
      <c r="K21" s="218">
        <v>-6905</v>
      </c>
      <c r="L21" s="218">
        <v>-12161.73</v>
      </c>
      <c r="M21" s="218">
        <v>-4382</v>
      </c>
      <c r="N21" s="218">
        <v>-192</v>
      </c>
      <c r="O21" s="218">
        <v>-49996.73</v>
      </c>
      <c r="Q21" s="12" t="s">
        <v>22</v>
      </c>
    </row>
    <row r="22" spans="1:17">
      <c r="A22" s="137" t="s">
        <v>211</v>
      </c>
      <c r="B22" s="137" t="s">
        <v>212</v>
      </c>
      <c r="C22" s="218">
        <v>-23611.21</v>
      </c>
      <c r="D22" s="218">
        <v>-24301.759999999998</v>
      </c>
      <c r="E22" s="218">
        <v>-28506.44</v>
      </c>
      <c r="F22" s="218">
        <v>-37015.54</v>
      </c>
      <c r="G22" s="218">
        <v>-36587.46</v>
      </c>
      <c r="H22" s="218">
        <v>-39368.720000000001</v>
      </c>
      <c r="I22" s="218">
        <v>-42892.42</v>
      </c>
      <c r="J22" s="218">
        <v>-26462.1</v>
      </c>
      <c r="K22" s="218">
        <v>-28084.76</v>
      </c>
      <c r="L22" s="218">
        <v>-17227.189999999999</v>
      </c>
      <c r="M22" s="218">
        <v>-17129.98</v>
      </c>
      <c r="N22" s="218">
        <v>-19947.849999999999</v>
      </c>
      <c r="O22" s="218">
        <v>-341135.43</v>
      </c>
      <c r="Q22" s="12" t="s">
        <v>26</v>
      </c>
    </row>
    <row r="23" spans="1:17">
      <c r="A23" s="137" t="s">
        <v>213</v>
      </c>
      <c r="B23" s="137" t="s">
        <v>214</v>
      </c>
      <c r="C23" s="218">
        <v>0</v>
      </c>
      <c r="D23" s="218">
        <v>0</v>
      </c>
      <c r="E23" s="218">
        <v>0</v>
      </c>
      <c r="F23" s="218">
        <v>0</v>
      </c>
      <c r="G23" s="218">
        <v>0</v>
      </c>
      <c r="H23" s="218">
        <v>0</v>
      </c>
      <c r="I23" s="218">
        <v>0</v>
      </c>
      <c r="J23" s="218">
        <v>0</v>
      </c>
      <c r="K23" s="218">
        <v>-527</v>
      </c>
      <c r="L23" s="218">
        <v>-308</v>
      </c>
      <c r="M23" s="218">
        <v>-308</v>
      </c>
      <c r="N23" s="218">
        <v>-308</v>
      </c>
      <c r="O23" s="218">
        <v>-1451</v>
      </c>
      <c r="Q23" s="12" t="s">
        <v>23</v>
      </c>
    </row>
    <row r="24" spans="1:17">
      <c r="A24" s="137" t="s">
        <v>4895</v>
      </c>
      <c r="B24" s="137" t="s">
        <v>4896</v>
      </c>
      <c r="C24" s="218">
        <v>0</v>
      </c>
      <c r="D24" s="218">
        <v>0</v>
      </c>
      <c r="E24" s="218">
        <v>0</v>
      </c>
      <c r="F24" s="218">
        <v>0</v>
      </c>
      <c r="G24" s="218">
        <v>0</v>
      </c>
      <c r="H24" s="218">
        <v>0</v>
      </c>
      <c r="I24" s="218">
        <v>0</v>
      </c>
      <c r="J24" s="218">
        <v>0</v>
      </c>
      <c r="K24" s="218">
        <v>0</v>
      </c>
      <c r="L24" s="218">
        <v>0</v>
      </c>
      <c r="M24" s="218">
        <v>0</v>
      </c>
      <c r="N24" s="218">
        <v>0</v>
      </c>
      <c r="O24" s="218">
        <v>0</v>
      </c>
      <c r="Q24" s="12" t="s">
        <v>27</v>
      </c>
    </row>
    <row r="25" spans="1:17">
      <c r="A25" s="137" t="s">
        <v>215</v>
      </c>
      <c r="B25" s="137" t="s">
        <v>216</v>
      </c>
      <c r="C25" s="218">
        <v>-1450</v>
      </c>
      <c r="D25" s="218">
        <v>-1450</v>
      </c>
      <c r="E25" s="218">
        <v>-1450</v>
      </c>
      <c r="F25" s="218">
        <v>-1450</v>
      </c>
      <c r="G25" s="218">
        <v>483.33</v>
      </c>
      <c r="H25" s="218">
        <v>0</v>
      </c>
      <c r="I25" s="218">
        <v>0</v>
      </c>
      <c r="J25" s="218">
        <v>0</v>
      </c>
      <c r="K25" s="218">
        <v>0</v>
      </c>
      <c r="L25" s="218">
        <v>0</v>
      </c>
      <c r="M25" s="218">
        <v>0</v>
      </c>
      <c r="N25" s="218">
        <v>0</v>
      </c>
      <c r="O25" s="218">
        <v>-5316.67</v>
      </c>
      <c r="Q25" s="12" t="s">
        <v>23</v>
      </c>
    </row>
    <row r="26" spans="1:17">
      <c r="A26" s="137" t="s">
        <v>217</v>
      </c>
      <c r="B26" s="137" t="s">
        <v>218</v>
      </c>
      <c r="C26" s="218">
        <v>0</v>
      </c>
      <c r="D26" s="218">
        <v>0</v>
      </c>
      <c r="E26" s="218">
        <v>-1625</v>
      </c>
      <c r="F26" s="218">
        <v>-1895</v>
      </c>
      <c r="G26" s="218">
        <v>-1895</v>
      </c>
      <c r="H26" s="218">
        <v>-1895</v>
      </c>
      <c r="I26" s="218">
        <v>-1895</v>
      </c>
      <c r="J26" s="218">
        <v>-1895</v>
      </c>
      <c r="K26" s="218">
        <v>-1895</v>
      </c>
      <c r="L26" s="218">
        <v>-1895</v>
      </c>
      <c r="M26" s="218">
        <v>-1895</v>
      </c>
      <c r="N26" s="218">
        <v>-1895</v>
      </c>
      <c r="O26" s="218">
        <v>-18680</v>
      </c>
      <c r="Q26" s="12" t="s">
        <v>23</v>
      </c>
    </row>
    <row r="27" spans="1:17">
      <c r="A27" s="137" t="s">
        <v>220</v>
      </c>
      <c r="B27" s="137" t="s">
        <v>221</v>
      </c>
      <c r="C27" s="218">
        <v>-7240.66</v>
      </c>
      <c r="D27" s="218">
        <v>-11958.69</v>
      </c>
      <c r="E27" s="218">
        <v>-19419.79</v>
      </c>
      <c r="F27" s="218">
        <v>5126.18</v>
      </c>
      <c r="G27" s="218">
        <v>-23614.87</v>
      </c>
      <c r="H27" s="218">
        <v>-9677.2099999999991</v>
      </c>
      <c r="I27" s="218">
        <v>-9198.49</v>
      </c>
      <c r="J27" s="218">
        <v>-22115.48</v>
      </c>
      <c r="K27" s="218">
        <v>800.95</v>
      </c>
      <c r="L27" s="218">
        <v>-22195.46</v>
      </c>
      <c r="M27" s="218">
        <v>-3907.02</v>
      </c>
      <c r="N27" s="218">
        <v>-49.19</v>
      </c>
      <c r="O27" s="218">
        <v>-123449.73</v>
      </c>
      <c r="Q27" s="12" t="s">
        <v>27</v>
      </c>
    </row>
    <row r="28" spans="1:17">
      <c r="A28" s="137" t="s">
        <v>4897</v>
      </c>
      <c r="B28" s="137" t="s">
        <v>4898</v>
      </c>
      <c r="C28" s="218">
        <v>0</v>
      </c>
      <c r="D28" s="218">
        <v>0</v>
      </c>
      <c r="E28" s="218">
        <v>0</v>
      </c>
      <c r="F28" s="218">
        <v>0</v>
      </c>
      <c r="G28" s="218">
        <v>0</v>
      </c>
      <c r="H28" s="218">
        <v>0</v>
      </c>
      <c r="I28" s="218">
        <v>0</v>
      </c>
      <c r="J28" s="218">
        <v>0</v>
      </c>
      <c r="K28" s="218">
        <v>0</v>
      </c>
      <c r="L28" s="218">
        <v>0</v>
      </c>
      <c r="M28" s="218">
        <v>0</v>
      </c>
      <c r="N28" s="218">
        <v>0</v>
      </c>
      <c r="O28" s="218">
        <v>0</v>
      </c>
      <c r="Q28" s="12" t="s">
        <v>27</v>
      </c>
    </row>
    <row r="29" spans="1:17">
      <c r="A29" s="137" t="s">
        <v>4899</v>
      </c>
      <c r="B29" s="137" t="s">
        <v>4900</v>
      </c>
      <c r="C29" s="218">
        <v>0</v>
      </c>
      <c r="D29" s="218">
        <v>0</v>
      </c>
      <c r="E29" s="218">
        <v>0</v>
      </c>
      <c r="F29" s="218">
        <v>0</v>
      </c>
      <c r="G29" s="218">
        <v>0</v>
      </c>
      <c r="H29" s="218">
        <v>0</v>
      </c>
      <c r="I29" s="218">
        <v>0</v>
      </c>
      <c r="J29" s="218">
        <v>0</v>
      </c>
      <c r="K29" s="218">
        <v>0</v>
      </c>
      <c r="L29" s="218">
        <v>0</v>
      </c>
      <c r="M29" s="218">
        <v>0</v>
      </c>
      <c r="N29" s="218">
        <v>0</v>
      </c>
      <c r="O29" s="218">
        <v>0</v>
      </c>
      <c r="Q29" s="12" t="s">
        <v>27</v>
      </c>
    </row>
    <row r="30" spans="1:17">
      <c r="A30" s="137" t="s">
        <v>1138</v>
      </c>
      <c r="B30" s="137" t="s">
        <v>4901</v>
      </c>
      <c r="C30" s="218">
        <v>0</v>
      </c>
      <c r="D30" s="218">
        <v>0</v>
      </c>
      <c r="E30" s="218">
        <v>0</v>
      </c>
      <c r="F30" s="218">
        <v>0</v>
      </c>
      <c r="G30" s="218">
        <v>0</v>
      </c>
      <c r="H30" s="218">
        <v>0</v>
      </c>
      <c r="I30" s="218">
        <v>0</v>
      </c>
      <c r="J30" s="218">
        <v>0</v>
      </c>
      <c r="K30" s="218">
        <v>0</v>
      </c>
      <c r="L30" s="218">
        <v>0</v>
      </c>
      <c r="M30" s="218">
        <v>0</v>
      </c>
      <c r="N30" s="218">
        <v>0</v>
      </c>
      <c r="O30" s="218">
        <v>0</v>
      </c>
      <c r="Q30" s="12" t="s">
        <v>27</v>
      </c>
    </row>
    <row r="31" spans="1:17">
      <c r="A31" s="137" t="s">
        <v>4902</v>
      </c>
      <c r="B31" s="137" t="s">
        <v>4903</v>
      </c>
      <c r="C31" s="218">
        <v>0</v>
      </c>
      <c r="D31" s="218">
        <v>0</v>
      </c>
      <c r="E31" s="218">
        <v>0</v>
      </c>
      <c r="F31" s="218">
        <v>0</v>
      </c>
      <c r="G31" s="218">
        <v>0</v>
      </c>
      <c r="H31" s="218">
        <v>0</v>
      </c>
      <c r="I31" s="218">
        <v>0</v>
      </c>
      <c r="J31" s="218">
        <v>0</v>
      </c>
      <c r="K31" s="218">
        <v>0</v>
      </c>
      <c r="L31" s="218">
        <v>0</v>
      </c>
      <c r="M31" s="218">
        <v>0</v>
      </c>
      <c r="N31" s="218">
        <v>0</v>
      </c>
      <c r="O31" s="218">
        <v>0</v>
      </c>
      <c r="Q31" s="12" t="s">
        <v>27</v>
      </c>
    </row>
    <row r="32" spans="1:17">
      <c r="A32" s="137" t="s">
        <v>4904</v>
      </c>
      <c r="B32" s="137" t="s">
        <v>4905</v>
      </c>
      <c r="C32" s="218">
        <v>0</v>
      </c>
      <c r="D32" s="218">
        <v>0</v>
      </c>
      <c r="E32" s="218">
        <v>0</v>
      </c>
      <c r="F32" s="218">
        <v>0</v>
      </c>
      <c r="G32" s="218">
        <v>0</v>
      </c>
      <c r="H32" s="218">
        <v>0</v>
      </c>
      <c r="I32" s="218">
        <v>0</v>
      </c>
      <c r="J32" s="218">
        <v>-250</v>
      </c>
      <c r="K32" s="218">
        <v>0</v>
      </c>
      <c r="L32" s="218">
        <v>0</v>
      </c>
      <c r="M32" s="218">
        <v>0</v>
      </c>
      <c r="N32" s="218">
        <v>0</v>
      </c>
      <c r="O32" s="218">
        <v>-250</v>
      </c>
      <c r="Q32" s="12" t="s">
        <v>22</v>
      </c>
    </row>
    <row r="33" spans="1:17">
      <c r="A33" s="137"/>
      <c r="B33" s="137"/>
      <c r="C33" s="219"/>
      <c r="D33" s="219"/>
      <c r="E33" s="219"/>
      <c r="F33" s="219"/>
      <c r="G33" s="219"/>
      <c r="H33" s="219"/>
      <c r="I33" s="219"/>
      <c r="J33" s="219"/>
      <c r="K33" s="219"/>
      <c r="L33" s="219"/>
      <c r="M33" s="219"/>
      <c r="N33" s="219"/>
      <c r="O33" s="219"/>
    </row>
    <row r="34" spans="1:17">
      <c r="A34" s="137" t="s">
        <v>222</v>
      </c>
      <c r="B34" s="137" t="s">
        <v>223</v>
      </c>
      <c r="C34" s="138">
        <v>-33301.870000000003</v>
      </c>
      <c r="D34" s="138">
        <v>-44710.45</v>
      </c>
      <c r="E34" s="138">
        <v>-52001.23</v>
      </c>
      <c r="F34" s="138">
        <v>-39534.36</v>
      </c>
      <c r="G34" s="138">
        <v>-66414</v>
      </c>
      <c r="H34" s="138">
        <v>-55380.93</v>
      </c>
      <c r="I34" s="138">
        <v>-54485.91</v>
      </c>
      <c r="J34" s="138">
        <v>-54038.58</v>
      </c>
      <c r="K34" s="138">
        <v>-36610.81</v>
      </c>
      <c r="L34" s="138">
        <v>-53787.38</v>
      </c>
      <c r="M34" s="138">
        <v>-27622</v>
      </c>
      <c r="N34" s="138">
        <v>-22392.04</v>
      </c>
      <c r="O34" s="138">
        <v>-540279.56000000006</v>
      </c>
    </row>
    <row r="35" spans="1:17">
      <c r="A35" s="137"/>
      <c r="B35" s="137"/>
      <c r="C35" s="137"/>
      <c r="D35" s="137"/>
      <c r="E35" s="137"/>
      <c r="F35" s="137"/>
      <c r="G35" s="137"/>
      <c r="H35" s="137"/>
      <c r="I35" s="137"/>
      <c r="J35" s="137"/>
      <c r="K35" s="137"/>
      <c r="L35" s="137"/>
      <c r="M35" s="137"/>
      <c r="N35" s="137"/>
      <c r="O35" s="137"/>
    </row>
    <row r="36" spans="1:17">
      <c r="A36" s="137" t="s">
        <v>224</v>
      </c>
      <c r="B36" s="137" t="s">
        <v>225</v>
      </c>
      <c r="C36" s="137"/>
      <c r="D36" s="137"/>
      <c r="E36" s="137"/>
      <c r="F36" s="137"/>
      <c r="G36" s="137"/>
      <c r="H36" s="137"/>
      <c r="I36" s="137"/>
      <c r="J36" s="137"/>
      <c r="K36" s="137"/>
      <c r="L36" s="137"/>
      <c r="M36" s="137"/>
      <c r="N36" s="137"/>
      <c r="O36" s="137"/>
    </row>
    <row r="37" spans="1:17">
      <c r="A37" s="137" t="s">
        <v>226</v>
      </c>
      <c r="B37" s="137" t="s">
        <v>227</v>
      </c>
      <c r="C37" s="218">
        <v>0</v>
      </c>
      <c r="D37" s="218">
        <v>0</v>
      </c>
      <c r="E37" s="218">
        <v>0</v>
      </c>
      <c r="F37" s="218">
        <v>0</v>
      </c>
      <c r="G37" s="218">
        <v>0</v>
      </c>
      <c r="H37" s="218">
        <v>0</v>
      </c>
      <c r="I37" s="218">
        <v>0</v>
      </c>
      <c r="J37" s="218">
        <v>0</v>
      </c>
      <c r="K37" s="218">
        <v>100.59</v>
      </c>
      <c r="L37" s="218">
        <v>84.26</v>
      </c>
      <c r="M37" s="218">
        <v>112.8</v>
      </c>
      <c r="N37" s="218">
        <v>106.79</v>
      </c>
      <c r="O37" s="218">
        <v>404.44</v>
      </c>
      <c r="Q37" s="12" t="s">
        <v>36</v>
      </c>
    </row>
    <row r="38" spans="1:17">
      <c r="A38" s="137" t="s">
        <v>228</v>
      </c>
      <c r="B38" s="137" t="s">
        <v>229</v>
      </c>
      <c r="C38" s="218">
        <v>0</v>
      </c>
      <c r="D38" s="218">
        <v>0</v>
      </c>
      <c r="E38" s="218">
        <v>0</v>
      </c>
      <c r="F38" s="218">
        <v>0</v>
      </c>
      <c r="G38" s="218">
        <v>0</v>
      </c>
      <c r="H38" s="218">
        <v>0</v>
      </c>
      <c r="I38" s="218">
        <v>562.83000000000004</v>
      </c>
      <c r="J38" s="218">
        <v>724.39</v>
      </c>
      <c r="K38" s="218">
        <v>173.71</v>
      </c>
      <c r="L38" s="218">
        <v>470.11</v>
      </c>
      <c r="M38" s="218">
        <v>164.52</v>
      </c>
      <c r="N38" s="218">
        <v>455.87</v>
      </c>
      <c r="O38" s="218">
        <v>2551.4299999999998</v>
      </c>
      <c r="Q38" s="12" t="s">
        <v>36</v>
      </c>
    </row>
    <row r="39" spans="1:17">
      <c r="A39" s="137" t="s">
        <v>230</v>
      </c>
      <c r="B39" s="137" t="s">
        <v>231</v>
      </c>
      <c r="C39" s="218">
        <v>3455.73</v>
      </c>
      <c r="D39" s="218">
        <v>3536.8</v>
      </c>
      <c r="E39" s="218">
        <v>3570.05</v>
      </c>
      <c r="F39" s="218">
        <v>1903.2</v>
      </c>
      <c r="G39" s="218">
        <v>1963.75</v>
      </c>
      <c r="H39" s="218">
        <v>4205.9799999999996</v>
      </c>
      <c r="I39" s="218">
        <v>4305.7</v>
      </c>
      <c r="J39" s="218">
        <v>4195.66</v>
      </c>
      <c r="K39" s="218">
        <v>3236.78</v>
      </c>
      <c r="L39" s="218">
        <v>4955.25</v>
      </c>
      <c r="M39" s="218">
        <v>5337.88</v>
      </c>
      <c r="N39" s="218">
        <v>5553.29</v>
      </c>
      <c r="O39" s="218">
        <v>46220.07</v>
      </c>
      <c r="Q39" s="12" t="s">
        <v>31</v>
      </c>
    </row>
    <row r="40" spans="1:17">
      <c r="A40" s="137" t="s">
        <v>4906</v>
      </c>
      <c r="B40" s="137" t="s">
        <v>4907</v>
      </c>
      <c r="C40" s="218">
        <v>0</v>
      </c>
      <c r="D40" s="218">
        <v>0</v>
      </c>
      <c r="E40" s="218">
        <v>0</v>
      </c>
      <c r="F40" s="218">
        <v>0</v>
      </c>
      <c r="G40" s="218">
        <v>0</v>
      </c>
      <c r="H40" s="218">
        <v>0</v>
      </c>
      <c r="I40" s="218">
        <v>0</v>
      </c>
      <c r="J40" s="218">
        <v>0</v>
      </c>
      <c r="K40" s="218">
        <v>0</v>
      </c>
      <c r="L40" s="218">
        <v>0</v>
      </c>
      <c r="M40" s="218">
        <v>0</v>
      </c>
      <c r="N40" s="218">
        <v>0</v>
      </c>
      <c r="O40" s="218">
        <v>0</v>
      </c>
      <c r="Q40" s="12" t="s">
        <v>36</v>
      </c>
    </row>
    <row r="41" spans="1:17">
      <c r="A41" s="137" t="s">
        <v>232</v>
      </c>
      <c r="B41" s="137" t="s">
        <v>233</v>
      </c>
      <c r="C41" s="218">
        <v>984.75</v>
      </c>
      <c r="D41" s="218">
        <v>982.99</v>
      </c>
      <c r="E41" s="218">
        <v>970.53</v>
      </c>
      <c r="F41" s="218">
        <v>49.47</v>
      </c>
      <c r="G41" s="218">
        <v>86.7</v>
      </c>
      <c r="H41" s="218">
        <v>989.02</v>
      </c>
      <c r="I41" s="218">
        <v>1034.01</v>
      </c>
      <c r="J41" s="218">
        <v>1003.95</v>
      </c>
      <c r="K41" s="218">
        <v>1115.79</v>
      </c>
      <c r="L41" s="218">
        <v>1208.07</v>
      </c>
      <c r="M41" s="218">
        <v>1260.9000000000001</v>
      </c>
      <c r="N41" s="218">
        <v>1345.26</v>
      </c>
      <c r="O41" s="218">
        <v>11031.44</v>
      </c>
      <c r="Q41" s="12" t="s">
        <v>36</v>
      </c>
    </row>
    <row r="42" spans="1:17">
      <c r="A42" s="137" t="s">
        <v>234</v>
      </c>
      <c r="B42" s="137" t="s">
        <v>235</v>
      </c>
      <c r="C42" s="218">
        <v>0</v>
      </c>
      <c r="D42" s="218">
        <v>0</v>
      </c>
      <c r="E42" s="218">
        <v>0</v>
      </c>
      <c r="F42" s="218">
        <v>0</v>
      </c>
      <c r="G42" s="218">
        <v>0</v>
      </c>
      <c r="H42" s="218">
        <v>0</v>
      </c>
      <c r="I42" s="218">
        <v>0</v>
      </c>
      <c r="J42" s="218">
        <v>0</v>
      </c>
      <c r="K42" s="218">
        <v>0</v>
      </c>
      <c r="L42" s="218">
        <v>0</v>
      </c>
      <c r="M42" s="218">
        <v>0</v>
      </c>
      <c r="N42" s="218">
        <v>0</v>
      </c>
      <c r="O42" s="218">
        <v>0</v>
      </c>
      <c r="Q42" s="12" t="s">
        <v>36</v>
      </c>
    </row>
    <row r="43" spans="1:17">
      <c r="A43" s="137" t="s">
        <v>236</v>
      </c>
      <c r="B43" s="137" t="s">
        <v>237</v>
      </c>
      <c r="C43" s="218">
        <v>1950</v>
      </c>
      <c r="D43" s="218">
        <v>1750</v>
      </c>
      <c r="E43" s="218">
        <v>2050</v>
      </c>
      <c r="F43" s="218">
        <v>2150</v>
      </c>
      <c r="G43" s="218">
        <v>1999.36</v>
      </c>
      <c r="H43" s="218">
        <v>2269.19</v>
      </c>
      <c r="I43" s="218">
        <v>2324.2399999999998</v>
      </c>
      <c r="J43" s="218">
        <v>2297.92</v>
      </c>
      <c r="K43" s="218">
        <v>2971.78</v>
      </c>
      <c r="L43" s="218">
        <v>4535.5</v>
      </c>
      <c r="M43" s="218">
        <v>5092.92</v>
      </c>
      <c r="N43" s="218">
        <v>5279.27</v>
      </c>
      <c r="O43" s="218">
        <v>34670.18</v>
      </c>
      <c r="Q43" s="12" t="s">
        <v>31</v>
      </c>
    </row>
    <row r="44" spans="1:17">
      <c r="A44" s="137" t="s">
        <v>238</v>
      </c>
      <c r="B44" s="137" t="s">
        <v>239</v>
      </c>
      <c r="C44" s="218">
        <v>0</v>
      </c>
      <c r="D44" s="218">
        <v>0</v>
      </c>
      <c r="E44" s="218">
        <v>6351.25</v>
      </c>
      <c r="F44" s="218">
        <v>0</v>
      </c>
      <c r="G44" s="218">
        <v>0</v>
      </c>
      <c r="H44" s="218">
        <v>0</v>
      </c>
      <c r="I44" s="218">
        <v>0</v>
      </c>
      <c r="J44" s="218">
        <v>0</v>
      </c>
      <c r="K44" s="218">
        <v>1418.27</v>
      </c>
      <c r="L44" s="218">
        <v>0</v>
      </c>
      <c r="M44" s="218">
        <v>0</v>
      </c>
      <c r="N44" s="218">
        <v>0</v>
      </c>
      <c r="O44" s="218">
        <v>7769.52</v>
      </c>
      <c r="Q44" s="12" t="s">
        <v>31</v>
      </c>
    </row>
    <row r="45" spans="1:17">
      <c r="A45" s="137" t="s">
        <v>4908</v>
      </c>
      <c r="B45" s="137" t="s">
        <v>4909</v>
      </c>
      <c r="C45" s="218">
        <v>0</v>
      </c>
      <c r="D45" s="218">
        <v>0</v>
      </c>
      <c r="E45" s="218">
        <v>0</v>
      </c>
      <c r="F45" s="218">
        <v>0</v>
      </c>
      <c r="G45" s="218">
        <v>0</v>
      </c>
      <c r="H45" s="218">
        <v>0</v>
      </c>
      <c r="I45" s="218">
        <v>0</v>
      </c>
      <c r="J45" s="218">
        <v>0</v>
      </c>
      <c r="K45" s="218">
        <v>0</v>
      </c>
      <c r="L45" s="218">
        <v>0</v>
      </c>
      <c r="M45" s="218">
        <v>0</v>
      </c>
      <c r="N45" s="218">
        <v>0</v>
      </c>
      <c r="O45" s="218">
        <v>0</v>
      </c>
      <c r="Q45" s="12" t="s">
        <v>31</v>
      </c>
    </row>
    <row r="46" spans="1:17">
      <c r="A46" s="137" t="s">
        <v>240</v>
      </c>
      <c r="B46" s="137" t="s">
        <v>241</v>
      </c>
      <c r="C46" s="218">
        <v>0</v>
      </c>
      <c r="D46" s="218">
        <v>90</v>
      </c>
      <c r="E46" s="218">
        <v>0</v>
      </c>
      <c r="F46" s="218">
        <v>120</v>
      </c>
      <c r="G46" s="218">
        <v>90</v>
      </c>
      <c r="H46" s="218">
        <v>90</v>
      </c>
      <c r="I46" s="218">
        <v>60</v>
      </c>
      <c r="J46" s="218">
        <v>90</v>
      </c>
      <c r="K46" s="218">
        <v>30</v>
      </c>
      <c r="L46" s="218">
        <v>60</v>
      </c>
      <c r="M46" s="218">
        <v>0</v>
      </c>
      <c r="N46" s="218">
        <v>90</v>
      </c>
      <c r="O46" s="218">
        <v>720</v>
      </c>
      <c r="Q46" s="12" t="s">
        <v>31</v>
      </c>
    </row>
    <row r="47" spans="1:17">
      <c r="A47" s="137" t="s">
        <v>242</v>
      </c>
      <c r="B47" s="137" t="s">
        <v>243</v>
      </c>
      <c r="C47" s="218">
        <v>-252</v>
      </c>
      <c r="D47" s="218">
        <v>-17234.34</v>
      </c>
      <c r="E47" s="218">
        <v>-7647.14</v>
      </c>
      <c r="F47" s="218">
        <v>2724.62</v>
      </c>
      <c r="G47" s="218">
        <v>-1171.21</v>
      </c>
      <c r="H47" s="218">
        <v>-5550.09</v>
      </c>
      <c r="I47" s="218">
        <v>-14930.25</v>
      </c>
      <c r="J47" s="218">
        <v>-1308.05</v>
      </c>
      <c r="K47" s="218">
        <v>-2734.47</v>
      </c>
      <c r="L47" s="218">
        <v>-571</v>
      </c>
      <c r="M47" s="218">
        <v>-4114.25</v>
      </c>
      <c r="N47" s="218">
        <v>-308.45</v>
      </c>
      <c r="O47" s="218">
        <v>-53096.63</v>
      </c>
      <c r="Q47" s="12" t="s">
        <v>27</v>
      </c>
    </row>
    <row r="48" spans="1:17">
      <c r="A48" s="137" t="s">
        <v>244</v>
      </c>
      <c r="B48" s="137" t="s">
        <v>245</v>
      </c>
      <c r="C48" s="218">
        <v>0</v>
      </c>
      <c r="D48" s="218">
        <v>0</v>
      </c>
      <c r="E48" s="218">
        <v>23.57</v>
      </c>
      <c r="F48" s="218">
        <v>0</v>
      </c>
      <c r="G48" s="218">
        <v>0</v>
      </c>
      <c r="H48" s="218">
        <v>0</v>
      </c>
      <c r="I48" s="218">
        <v>0</v>
      </c>
      <c r="J48" s="218">
        <v>0</v>
      </c>
      <c r="K48" s="218">
        <v>0</v>
      </c>
      <c r="L48" s="218">
        <v>0</v>
      </c>
      <c r="M48" s="218">
        <v>0</v>
      </c>
      <c r="N48" s="218">
        <v>0</v>
      </c>
      <c r="O48" s="218">
        <v>23.57</v>
      </c>
      <c r="Q48" s="12" t="s">
        <v>27</v>
      </c>
    </row>
    <row r="49" spans="1:17">
      <c r="A49" s="137" t="s">
        <v>246</v>
      </c>
      <c r="B49" s="137" t="s">
        <v>247</v>
      </c>
      <c r="C49" s="218">
        <v>0</v>
      </c>
      <c r="D49" s="218">
        <v>0</v>
      </c>
      <c r="E49" s="218">
        <v>0</v>
      </c>
      <c r="F49" s="218">
        <v>0</v>
      </c>
      <c r="G49" s="218">
        <v>0</v>
      </c>
      <c r="H49" s="218">
        <v>800</v>
      </c>
      <c r="I49" s="218">
        <v>0</v>
      </c>
      <c r="J49" s="218">
        <v>1990</v>
      </c>
      <c r="K49" s="218">
        <v>120</v>
      </c>
      <c r="L49" s="218">
        <v>1925</v>
      </c>
      <c r="M49" s="218">
        <v>-182.21</v>
      </c>
      <c r="N49" s="218">
        <v>-200</v>
      </c>
      <c r="O49" s="218">
        <v>4452.79</v>
      </c>
      <c r="Q49" s="12" t="s">
        <v>31</v>
      </c>
    </row>
    <row r="50" spans="1:17">
      <c r="A50" s="137" t="s">
        <v>4910</v>
      </c>
      <c r="B50" s="137" t="s">
        <v>503</v>
      </c>
      <c r="C50" s="218">
        <v>52.25</v>
      </c>
      <c r="D50" s="218">
        <v>0</v>
      </c>
      <c r="E50" s="218">
        <v>0</v>
      </c>
      <c r="F50" s="218">
        <v>0</v>
      </c>
      <c r="G50" s="218">
        <v>0</v>
      </c>
      <c r="H50" s="218">
        <v>0</v>
      </c>
      <c r="I50" s="218">
        <v>0</v>
      </c>
      <c r="J50" s="218">
        <v>0</v>
      </c>
      <c r="K50" s="218">
        <v>0</v>
      </c>
      <c r="L50" s="218">
        <v>0</v>
      </c>
      <c r="M50" s="218">
        <v>0</v>
      </c>
      <c r="N50" s="218">
        <v>0</v>
      </c>
      <c r="O50" s="218">
        <v>52.25</v>
      </c>
      <c r="Q50" s="12" t="s">
        <v>31</v>
      </c>
    </row>
    <row r="51" spans="1:17">
      <c r="A51" s="137" t="s">
        <v>4911</v>
      </c>
      <c r="B51" s="137" t="s">
        <v>4912</v>
      </c>
      <c r="C51" s="218">
        <v>0</v>
      </c>
      <c r="D51" s="218">
        <v>0</v>
      </c>
      <c r="E51" s="218">
        <v>0</v>
      </c>
      <c r="F51" s="218">
        <v>0</v>
      </c>
      <c r="G51" s="218">
        <v>0</v>
      </c>
      <c r="H51" s="218">
        <v>0</v>
      </c>
      <c r="I51" s="218">
        <v>0</v>
      </c>
      <c r="J51" s="218">
        <v>0</v>
      </c>
      <c r="K51" s="218">
        <v>0</v>
      </c>
      <c r="L51" s="218">
        <v>0</v>
      </c>
      <c r="M51" s="218">
        <v>0</v>
      </c>
      <c r="N51" s="218">
        <v>0</v>
      </c>
      <c r="O51" s="218">
        <v>0</v>
      </c>
      <c r="Q51" s="12" t="s">
        <v>31</v>
      </c>
    </row>
    <row r="52" spans="1:17">
      <c r="A52" s="137" t="s">
        <v>4913</v>
      </c>
      <c r="B52" s="137" t="s">
        <v>4914</v>
      </c>
      <c r="C52" s="218">
        <v>0</v>
      </c>
      <c r="D52" s="218">
        <v>0</v>
      </c>
      <c r="E52" s="218">
        <v>0</v>
      </c>
      <c r="F52" s="218">
        <v>0</v>
      </c>
      <c r="G52" s="218">
        <v>0</v>
      </c>
      <c r="H52" s="218">
        <v>0</v>
      </c>
      <c r="I52" s="218">
        <v>0</v>
      </c>
      <c r="J52" s="218">
        <v>0</v>
      </c>
      <c r="K52" s="218">
        <v>0</v>
      </c>
      <c r="L52" s="218">
        <v>0</v>
      </c>
      <c r="M52" s="218">
        <v>0</v>
      </c>
      <c r="N52" s="218">
        <v>0</v>
      </c>
      <c r="O52" s="218">
        <v>0</v>
      </c>
      <c r="Q52" s="12" t="s">
        <v>31</v>
      </c>
    </row>
    <row r="53" spans="1:17">
      <c r="A53" s="137" t="s">
        <v>4915</v>
      </c>
      <c r="B53" s="137" t="s">
        <v>4916</v>
      </c>
      <c r="C53" s="218">
        <v>0</v>
      </c>
      <c r="D53" s="218">
        <v>0</v>
      </c>
      <c r="E53" s="218">
        <v>0</v>
      </c>
      <c r="F53" s="218">
        <v>0</v>
      </c>
      <c r="G53" s="218">
        <v>0</v>
      </c>
      <c r="H53" s="218">
        <v>0</v>
      </c>
      <c r="I53" s="218">
        <v>0</v>
      </c>
      <c r="J53" s="218">
        <v>0</v>
      </c>
      <c r="K53" s="218">
        <v>0</v>
      </c>
      <c r="L53" s="218">
        <v>0</v>
      </c>
      <c r="M53" s="218">
        <v>0</v>
      </c>
      <c r="N53" s="218">
        <v>0</v>
      </c>
      <c r="O53" s="218">
        <v>0</v>
      </c>
      <c r="Q53" s="12" t="s">
        <v>31</v>
      </c>
    </row>
    <row r="54" spans="1:17">
      <c r="A54" s="137" t="s">
        <v>248</v>
      </c>
      <c r="B54" s="137" t="s">
        <v>249</v>
      </c>
      <c r="C54" s="218">
        <v>500</v>
      </c>
      <c r="D54" s="218">
        <v>0</v>
      </c>
      <c r="E54" s="218">
        <v>4575</v>
      </c>
      <c r="F54" s="218">
        <v>2150</v>
      </c>
      <c r="G54" s="218">
        <v>0</v>
      </c>
      <c r="H54" s="218">
        <v>0</v>
      </c>
      <c r="I54" s="218">
        <v>0</v>
      </c>
      <c r="J54" s="218">
        <v>150</v>
      </c>
      <c r="K54" s="218">
        <v>0</v>
      </c>
      <c r="L54" s="218">
        <v>250</v>
      </c>
      <c r="M54" s="218">
        <v>613</v>
      </c>
      <c r="N54" s="218">
        <v>500</v>
      </c>
      <c r="O54" s="218">
        <v>8738</v>
      </c>
      <c r="Q54" s="12" t="s">
        <v>31</v>
      </c>
    </row>
    <row r="55" spans="1:17">
      <c r="A55" s="137" t="s">
        <v>4917</v>
      </c>
      <c r="B55" s="137" t="s">
        <v>4918</v>
      </c>
      <c r="C55" s="218">
        <v>500</v>
      </c>
      <c r="D55" s="218">
        <v>500</v>
      </c>
      <c r="E55" s="218">
        <v>500</v>
      </c>
      <c r="F55" s="218">
        <v>500</v>
      </c>
      <c r="G55" s="218">
        <v>500</v>
      </c>
      <c r="H55" s="218">
        <v>500</v>
      </c>
      <c r="I55" s="218">
        <v>420</v>
      </c>
      <c r="J55" s="218">
        <v>400</v>
      </c>
      <c r="K55" s="218">
        <v>400</v>
      </c>
      <c r="L55" s="218">
        <v>400</v>
      </c>
      <c r="M55" s="218">
        <v>400</v>
      </c>
      <c r="N55" s="218">
        <v>400</v>
      </c>
      <c r="O55" s="218">
        <v>5420</v>
      </c>
      <c r="Q55" s="12" t="s">
        <v>79</v>
      </c>
    </row>
    <row r="56" spans="1:17">
      <c r="A56" s="137" t="s">
        <v>250</v>
      </c>
      <c r="B56" s="137" t="s">
        <v>251</v>
      </c>
      <c r="C56" s="218">
        <v>0</v>
      </c>
      <c r="D56" s="218">
        <v>0</v>
      </c>
      <c r="E56" s="218">
        <v>0</v>
      </c>
      <c r="F56" s="218">
        <v>0</v>
      </c>
      <c r="G56" s="218">
        <v>0</v>
      </c>
      <c r="H56" s="218">
        <v>0</v>
      </c>
      <c r="I56" s="218">
        <v>0</v>
      </c>
      <c r="J56" s="218">
        <v>0</v>
      </c>
      <c r="K56" s="218">
        <v>0</v>
      </c>
      <c r="L56" s="218">
        <v>0</v>
      </c>
      <c r="M56" s="218">
        <v>0</v>
      </c>
      <c r="N56" s="218">
        <v>0</v>
      </c>
      <c r="O56" s="218">
        <v>0</v>
      </c>
      <c r="Q56" s="12" t="s">
        <v>31</v>
      </c>
    </row>
    <row r="57" spans="1:17">
      <c r="A57" s="137" t="s">
        <v>4919</v>
      </c>
      <c r="B57" s="137" t="s">
        <v>4920</v>
      </c>
      <c r="C57" s="218">
        <v>0</v>
      </c>
      <c r="D57" s="218">
        <v>0</v>
      </c>
      <c r="E57" s="218">
        <v>0</v>
      </c>
      <c r="F57" s="218">
        <v>0</v>
      </c>
      <c r="G57" s="218">
        <v>0</v>
      </c>
      <c r="H57" s="218">
        <v>0</v>
      </c>
      <c r="I57" s="218">
        <v>0</v>
      </c>
      <c r="J57" s="218">
        <v>0</v>
      </c>
      <c r="K57" s="218">
        <v>0</v>
      </c>
      <c r="L57" s="218">
        <v>0</v>
      </c>
      <c r="M57" s="218">
        <v>0</v>
      </c>
      <c r="N57" s="218">
        <v>0</v>
      </c>
      <c r="O57" s="218">
        <v>0</v>
      </c>
      <c r="Q57" s="12" t="s">
        <v>31</v>
      </c>
    </row>
    <row r="58" spans="1:17">
      <c r="A58" s="137" t="s">
        <v>252</v>
      </c>
      <c r="B58" s="137" t="s">
        <v>253</v>
      </c>
      <c r="C58" s="218">
        <v>800</v>
      </c>
      <c r="D58" s="218">
        <v>800</v>
      </c>
      <c r="E58" s="218">
        <v>800</v>
      </c>
      <c r="F58" s="218">
        <v>800</v>
      </c>
      <c r="G58" s="218">
        <v>800</v>
      </c>
      <c r="H58" s="218">
        <v>800</v>
      </c>
      <c r="I58" s="218">
        <v>800</v>
      </c>
      <c r="J58" s="218">
        <v>1000</v>
      </c>
      <c r="K58" s="218">
        <v>1000</v>
      </c>
      <c r="L58" s="218">
        <v>1000</v>
      </c>
      <c r="M58" s="218">
        <v>280</v>
      </c>
      <c r="N58" s="218">
        <v>600</v>
      </c>
      <c r="O58" s="218">
        <v>9480</v>
      </c>
      <c r="Q58" s="12" t="s">
        <v>31</v>
      </c>
    </row>
    <row r="59" spans="1:17">
      <c r="A59" s="137" t="s">
        <v>254</v>
      </c>
      <c r="B59" s="137" t="s">
        <v>255</v>
      </c>
      <c r="C59" s="218">
        <v>273.70999999999998</v>
      </c>
      <c r="D59" s="218">
        <v>228.33</v>
      </c>
      <c r="E59" s="218">
        <v>210</v>
      </c>
      <c r="F59" s="218">
        <v>713</v>
      </c>
      <c r="G59" s="218">
        <v>210</v>
      </c>
      <c r="H59" s="218">
        <v>210</v>
      </c>
      <c r="I59" s="218">
        <v>210</v>
      </c>
      <c r="J59" s="218">
        <v>210</v>
      </c>
      <c r="K59" s="218">
        <v>210</v>
      </c>
      <c r="L59" s="218">
        <v>210</v>
      </c>
      <c r="M59" s="218">
        <v>210</v>
      </c>
      <c r="N59" s="218">
        <v>210</v>
      </c>
      <c r="O59" s="218">
        <v>3105.04</v>
      </c>
      <c r="Q59" s="12" t="s">
        <v>31</v>
      </c>
    </row>
    <row r="60" spans="1:17">
      <c r="A60" s="137" t="s">
        <v>256</v>
      </c>
      <c r="B60" s="137" t="s">
        <v>257</v>
      </c>
      <c r="C60" s="218">
        <v>-4594.96</v>
      </c>
      <c r="D60" s="218">
        <v>0</v>
      </c>
      <c r="E60" s="218">
        <v>-3050</v>
      </c>
      <c r="F60" s="218">
        <v>14937</v>
      </c>
      <c r="G60" s="218">
        <v>0</v>
      </c>
      <c r="H60" s="218">
        <v>0</v>
      </c>
      <c r="I60" s="218">
        <v>0</v>
      </c>
      <c r="J60" s="218">
        <v>2054.4499999999998</v>
      </c>
      <c r="K60" s="218">
        <v>0</v>
      </c>
      <c r="L60" s="218">
        <v>5963.81</v>
      </c>
      <c r="M60" s="218">
        <v>3050</v>
      </c>
      <c r="N60" s="218">
        <v>0</v>
      </c>
      <c r="O60" s="218">
        <v>18360.3</v>
      </c>
      <c r="Q60" s="12" t="s">
        <v>31</v>
      </c>
    </row>
    <row r="61" spans="1:17">
      <c r="A61" s="137" t="s">
        <v>4921</v>
      </c>
      <c r="B61" s="137" t="s">
        <v>4922</v>
      </c>
      <c r="C61" s="218">
        <v>0</v>
      </c>
      <c r="D61" s="218">
        <v>0</v>
      </c>
      <c r="E61" s="218">
        <v>0</v>
      </c>
      <c r="F61" s="218">
        <v>0</v>
      </c>
      <c r="G61" s="218">
        <v>0</v>
      </c>
      <c r="H61" s="218">
        <v>0</v>
      </c>
      <c r="I61" s="218">
        <v>0</v>
      </c>
      <c r="J61" s="218">
        <v>0</v>
      </c>
      <c r="K61" s="218">
        <v>0</v>
      </c>
      <c r="L61" s="218">
        <v>0</v>
      </c>
      <c r="M61" s="218">
        <v>0</v>
      </c>
      <c r="N61" s="218">
        <v>0</v>
      </c>
      <c r="O61" s="218">
        <v>0</v>
      </c>
      <c r="Q61" s="12" t="s">
        <v>31</v>
      </c>
    </row>
    <row r="62" spans="1:17">
      <c r="A62" s="137" t="s">
        <v>258</v>
      </c>
      <c r="B62" s="137" t="s">
        <v>259</v>
      </c>
      <c r="C62" s="218">
        <v>100</v>
      </c>
      <c r="D62" s="218">
        <v>350</v>
      </c>
      <c r="E62" s="218">
        <v>900</v>
      </c>
      <c r="F62" s="218">
        <v>750</v>
      </c>
      <c r="G62" s="218">
        <v>900</v>
      </c>
      <c r="H62" s="218">
        <v>700</v>
      </c>
      <c r="I62" s="218">
        <v>1100</v>
      </c>
      <c r="J62" s="218">
        <v>650</v>
      </c>
      <c r="K62" s="218">
        <v>1400</v>
      </c>
      <c r="L62" s="218">
        <v>650.49</v>
      </c>
      <c r="M62" s="218">
        <v>250</v>
      </c>
      <c r="N62" s="218">
        <v>95.86</v>
      </c>
      <c r="O62" s="218">
        <v>7846.35</v>
      </c>
      <c r="Q62" s="12" t="s">
        <v>31</v>
      </c>
    </row>
    <row r="63" spans="1:17">
      <c r="A63" s="137" t="s">
        <v>4923</v>
      </c>
      <c r="B63" s="137" t="s">
        <v>4924</v>
      </c>
      <c r="C63" s="218">
        <v>0</v>
      </c>
      <c r="D63" s="218">
        <v>0</v>
      </c>
      <c r="E63" s="218">
        <v>0</v>
      </c>
      <c r="F63" s="218">
        <v>250</v>
      </c>
      <c r="G63" s="218">
        <v>0</v>
      </c>
      <c r="H63" s="218">
        <v>0</v>
      </c>
      <c r="I63" s="218">
        <v>0</v>
      </c>
      <c r="J63" s="218">
        <v>0</v>
      </c>
      <c r="K63" s="218">
        <v>0</v>
      </c>
      <c r="L63" s="218">
        <v>0</v>
      </c>
      <c r="M63" s="218">
        <v>0</v>
      </c>
      <c r="N63" s="218">
        <v>0</v>
      </c>
      <c r="O63" s="218">
        <v>250</v>
      </c>
      <c r="Q63" s="12" t="s">
        <v>31</v>
      </c>
    </row>
    <row r="64" spans="1:17">
      <c r="A64" s="137" t="s">
        <v>260</v>
      </c>
      <c r="B64" s="137" t="s">
        <v>261</v>
      </c>
      <c r="C64" s="218">
        <v>234</v>
      </c>
      <c r="D64" s="218">
        <v>642</v>
      </c>
      <c r="E64" s="218">
        <v>648</v>
      </c>
      <c r="F64" s="218">
        <v>0</v>
      </c>
      <c r="G64" s="218">
        <v>0</v>
      </c>
      <c r="H64" s="218">
        <v>1092</v>
      </c>
      <c r="I64" s="218">
        <v>0</v>
      </c>
      <c r="J64" s="218">
        <v>1210</v>
      </c>
      <c r="K64" s="218">
        <v>4128</v>
      </c>
      <c r="L64" s="218">
        <v>5262</v>
      </c>
      <c r="M64" s="218">
        <v>145</v>
      </c>
      <c r="N64" s="218">
        <v>1328</v>
      </c>
      <c r="O64" s="218">
        <v>14689</v>
      </c>
      <c r="Q64" s="12" t="s">
        <v>31</v>
      </c>
    </row>
    <row r="65" spans="1:17">
      <c r="A65" s="137" t="s">
        <v>262</v>
      </c>
      <c r="B65" s="137" t="s">
        <v>263</v>
      </c>
      <c r="C65" s="218">
        <v>400</v>
      </c>
      <c r="D65" s="218">
        <v>100</v>
      </c>
      <c r="E65" s="218">
        <v>250</v>
      </c>
      <c r="F65" s="218">
        <v>250</v>
      </c>
      <c r="G65" s="218">
        <v>250</v>
      </c>
      <c r="H65" s="218">
        <v>150</v>
      </c>
      <c r="I65" s="218">
        <v>200</v>
      </c>
      <c r="J65" s="218">
        <v>375</v>
      </c>
      <c r="K65" s="218">
        <v>550</v>
      </c>
      <c r="L65" s="218">
        <v>450</v>
      </c>
      <c r="M65" s="218">
        <v>250</v>
      </c>
      <c r="N65" s="218">
        <v>400</v>
      </c>
      <c r="O65" s="218">
        <v>3625</v>
      </c>
      <c r="Q65" s="12" t="s">
        <v>31</v>
      </c>
    </row>
    <row r="66" spans="1:17">
      <c r="A66" s="137" t="s">
        <v>4925</v>
      </c>
      <c r="B66" s="137" t="s">
        <v>4926</v>
      </c>
      <c r="C66" s="218">
        <v>50</v>
      </c>
      <c r="D66" s="218">
        <v>50</v>
      </c>
      <c r="E66" s="218">
        <v>0</v>
      </c>
      <c r="F66" s="218">
        <v>0</v>
      </c>
      <c r="G66" s="218">
        <v>0</v>
      </c>
      <c r="H66" s="218">
        <v>0</v>
      </c>
      <c r="I66" s="218">
        <v>0</v>
      </c>
      <c r="J66" s="218">
        <v>0</v>
      </c>
      <c r="K66" s="218">
        <v>0</v>
      </c>
      <c r="L66" s="218">
        <v>0</v>
      </c>
      <c r="M66" s="218">
        <v>50</v>
      </c>
      <c r="N66" s="218">
        <v>50</v>
      </c>
      <c r="O66" s="218">
        <v>200</v>
      </c>
      <c r="Q66" s="12" t="s">
        <v>31</v>
      </c>
    </row>
    <row r="67" spans="1:17">
      <c r="A67" s="137" t="s">
        <v>264</v>
      </c>
      <c r="B67" s="137" t="s">
        <v>265</v>
      </c>
      <c r="C67" s="218">
        <v>0</v>
      </c>
      <c r="D67" s="218">
        <v>0</v>
      </c>
      <c r="E67" s="218">
        <v>0</v>
      </c>
      <c r="F67" s="218">
        <v>0</v>
      </c>
      <c r="G67" s="218">
        <v>0</v>
      </c>
      <c r="H67" s="218">
        <v>0</v>
      </c>
      <c r="I67" s="218">
        <v>0</v>
      </c>
      <c r="J67" s="218">
        <v>0</v>
      </c>
      <c r="K67" s="218">
        <v>0</v>
      </c>
      <c r="L67" s="218">
        <v>0</v>
      </c>
      <c r="M67" s="218">
        <v>0</v>
      </c>
      <c r="N67" s="218">
        <v>0</v>
      </c>
      <c r="O67" s="218">
        <v>0</v>
      </c>
      <c r="Q67" s="12" t="s">
        <v>31</v>
      </c>
    </row>
    <row r="68" spans="1:17">
      <c r="A68" s="137" t="s">
        <v>266</v>
      </c>
      <c r="B68" s="137" t="s">
        <v>267</v>
      </c>
      <c r="C68" s="218">
        <v>0</v>
      </c>
      <c r="D68" s="218">
        <v>0</v>
      </c>
      <c r="E68" s="218">
        <v>160</v>
      </c>
      <c r="F68" s="218">
        <v>0</v>
      </c>
      <c r="G68" s="218">
        <v>0</v>
      </c>
      <c r="H68" s="218">
        <v>0</v>
      </c>
      <c r="I68" s="218">
        <v>0</v>
      </c>
      <c r="J68" s="218">
        <v>1100</v>
      </c>
      <c r="K68" s="218">
        <v>0</v>
      </c>
      <c r="L68" s="218">
        <v>900</v>
      </c>
      <c r="M68" s="218">
        <v>2500</v>
      </c>
      <c r="N68" s="218">
        <v>0</v>
      </c>
      <c r="O68" s="218">
        <v>4660</v>
      </c>
      <c r="Q68" s="12" t="s">
        <v>31</v>
      </c>
    </row>
    <row r="69" spans="1:17">
      <c r="A69" s="137" t="s">
        <v>268</v>
      </c>
      <c r="B69" s="137" t="s">
        <v>269</v>
      </c>
      <c r="C69" s="218">
        <v>33</v>
      </c>
      <c r="D69" s="218">
        <v>33</v>
      </c>
      <c r="E69" s="218">
        <v>33</v>
      </c>
      <c r="F69" s="218">
        <v>33</v>
      </c>
      <c r="G69" s="218">
        <v>33</v>
      </c>
      <c r="H69" s="218">
        <v>33</v>
      </c>
      <c r="I69" s="218">
        <v>22</v>
      </c>
      <c r="J69" s="218">
        <v>22</v>
      </c>
      <c r="K69" s="218">
        <v>11</v>
      </c>
      <c r="L69" s="218">
        <v>11</v>
      </c>
      <c r="M69" s="218">
        <v>11</v>
      </c>
      <c r="N69" s="218">
        <v>11</v>
      </c>
      <c r="O69" s="218">
        <v>286</v>
      </c>
      <c r="Q69" s="12" t="s">
        <v>31</v>
      </c>
    </row>
    <row r="70" spans="1:17">
      <c r="A70" s="137" t="s">
        <v>270</v>
      </c>
      <c r="B70" s="137" t="s">
        <v>271</v>
      </c>
      <c r="C70" s="218">
        <v>0</v>
      </c>
      <c r="D70" s="218">
        <v>0</v>
      </c>
      <c r="E70" s="218">
        <v>0</v>
      </c>
      <c r="F70" s="218">
        <v>0</v>
      </c>
      <c r="G70" s="218">
        <v>0</v>
      </c>
      <c r="H70" s="218">
        <v>0</v>
      </c>
      <c r="I70" s="218">
        <v>0</v>
      </c>
      <c r="J70" s="218">
        <v>0</v>
      </c>
      <c r="K70" s="218">
        <v>0</v>
      </c>
      <c r="L70" s="218">
        <v>0</v>
      </c>
      <c r="M70" s="218">
        <v>0</v>
      </c>
      <c r="N70" s="218">
        <v>0</v>
      </c>
      <c r="O70" s="218">
        <v>0</v>
      </c>
      <c r="Q70" s="12" t="s">
        <v>31</v>
      </c>
    </row>
    <row r="71" spans="1:17">
      <c r="A71" s="137" t="s">
        <v>272</v>
      </c>
      <c r="B71" s="137" t="s">
        <v>273</v>
      </c>
      <c r="C71" s="218">
        <v>1600</v>
      </c>
      <c r="D71" s="218">
        <v>400</v>
      </c>
      <c r="E71" s="218">
        <v>1000</v>
      </c>
      <c r="F71" s="218">
        <v>1000</v>
      </c>
      <c r="G71" s="218">
        <v>1000</v>
      </c>
      <c r="H71" s="218">
        <v>600</v>
      </c>
      <c r="I71" s="218">
        <v>800</v>
      </c>
      <c r="J71" s="218">
        <v>1200</v>
      </c>
      <c r="K71" s="218">
        <v>1800</v>
      </c>
      <c r="L71" s="218">
        <v>0</v>
      </c>
      <c r="M71" s="218">
        <v>400</v>
      </c>
      <c r="N71" s="218">
        <v>950</v>
      </c>
      <c r="O71" s="218">
        <v>10750</v>
      </c>
      <c r="Q71" s="12" t="s">
        <v>31</v>
      </c>
    </row>
    <row r="72" spans="1:17">
      <c r="A72" s="137" t="s">
        <v>274</v>
      </c>
      <c r="B72" s="137" t="s">
        <v>275</v>
      </c>
      <c r="C72" s="218">
        <v>1664.81</v>
      </c>
      <c r="D72" s="218">
        <v>1671.16</v>
      </c>
      <c r="E72" s="218">
        <v>1659.69</v>
      </c>
      <c r="F72" s="218">
        <v>1660.76</v>
      </c>
      <c r="G72" s="218">
        <v>1605.51</v>
      </c>
      <c r="H72" s="218">
        <v>1599.4</v>
      </c>
      <c r="I72" s="218">
        <v>1613.32</v>
      </c>
      <c r="J72" s="218">
        <v>1628.74</v>
      </c>
      <c r="K72" s="218">
        <v>1732.24</v>
      </c>
      <c r="L72" s="218">
        <v>1818.71</v>
      </c>
      <c r="M72" s="218">
        <v>1883.28</v>
      </c>
      <c r="N72" s="218">
        <v>1883.49</v>
      </c>
      <c r="O72" s="218">
        <v>20421.11</v>
      </c>
      <c r="Q72" s="12" t="s">
        <v>31</v>
      </c>
    </row>
    <row r="73" spans="1:17">
      <c r="A73" s="137" t="s">
        <v>4927</v>
      </c>
      <c r="B73" s="137" t="s">
        <v>4928</v>
      </c>
      <c r="C73" s="218">
        <v>0</v>
      </c>
      <c r="D73" s="218">
        <v>0</v>
      </c>
      <c r="E73" s="218">
        <v>0</v>
      </c>
      <c r="F73" s="218">
        <v>0</v>
      </c>
      <c r="G73" s="218">
        <v>0</v>
      </c>
      <c r="H73" s="218">
        <v>0</v>
      </c>
      <c r="I73" s="218">
        <v>0</v>
      </c>
      <c r="J73" s="218">
        <v>0</v>
      </c>
      <c r="K73" s="218">
        <v>0</v>
      </c>
      <c r="L73" s="218">
        <v>0</v>
      </c>
      <c r="M73" s="218">
        <v>0</v>
      </c>
      <c r="N73" s="218">
        <v>0</v>
      </c>
      <c r="O73" s="218">
        <v>0</v>
      </c>
      <c r="Q73" s="12" t="s">
        <v>31</v>
      </c>
    </row>
    <row r="74" spans="1:17">
      <c r="A74" s="137" t="s">
        <v>4929</v>
      </c>
      <c r="B74" s="137" t="s">
        <v>4930</v>
      </c>
      <c r="C74" s="218">
        <v>0</v>
      </c>
      <c r="D74" s="218">
        <v>0</v>
      </c>
      <c r="E74" s="218">
        <v>0</v>
      </c>
      <c r="F74" s="218">
        <v>0</v>
      </c>
      <c r="G74" s="218">
        <v>0</v>
      </c>
      <c r="H74" s="218">
        <v>0</v>
      </c>
      <c r="I74" s="218">
        <v>0</v>
      </c>
      <c r="J74" s="218">
        <v>0</v>
      </c>
      <c r="K74" s="218">
        <v>0</v>
      </c>
      <c r="L74" s="218">
        <v>0</v>
      </c>
      <c r="M74" s="218">
        <v>0</v>
      </c>
      <c r="N74" s="218">
        <v>0</v>
      </c>
      <c r="O74" s="218">
        <v>0</v>
      </c>
      <c r="Q74" s="12" t="s">
        <v>31</v>
      </c>
    </row>
    <row r="75" spans="1:17">
      <c r="A75" s="137" t="s">
        <v>4931</v>
      </c>
      <c r="B75" s="137" t="s">
        <v>4932</v>
      </c>
      <c r="C75" s="218">
        <v>0</v>
      </c>
      <c r="D75" s="218">
        <v>0</v>
      </c>
      <c r="E75" s="218">
        <v>0</v>
      </c>
      <c r="F75" s="218">
        <v>0</v>
      </c>
      <c r="G75" s="218">
        <v>0</v>
      </c>
      <c r="H75" s="218">
        <v>0</v>
      </c>
      <c r="I75" s="218">
        <v>0</v>
      </c>
      <c r="J75" s="218">
        <v>0</v>
      </c>
      <c r="K75" s="218">
        <v>0</v>
      </c>
      <c r="L75" s="218">
        <v>0</v>
      </c>
      <c r="M75" s="218">
        <v>0</v>
      </c>
      <c r="N75" s="218">
        <v>0</v>
      </c>
      <c r="O75" s="218">
        <v>0</v>
      </c>
      <c r="Q75" s="12" t="s">
        <v>79</v>
      </c>
    </row>
    <row r="76" spans="1:17">
      <c r="A76" s="137" t="s">
        <v>4933</v>
      </c>
      <c r="B76" s="137" t="s">
        <v>4934</v>
      </c>
      <c r="C76" s="218">
        <v>0</v>
      </c>
      <c r="D76" s="218">
        <v>0</v>
      </c>
      <c r="E76" s="218">
        <v>0</v>
      </c>
      <c r="F76" s="218">
        <v>0</v>
      </c>
      <c r="G76" s="218">
        <v>0</v>
      </c>
      <c r="H76" s="218">
        <v>0</v>
      </c>
      <c r="I76" s="218">
        <v>0</v>
      </c>
      <c r="J76" s="218">
        <v>0</v>
      </c>
      <c r="K76" s="218">
        <v>0</v>
      </c>
      <c r="L76" s="218">
        <v>0</v>
      </c>
      <c r="M76" s="218">
        <v>0</v>
      </c>
      <c r="N76" s="218">
        <v>0</v>
      </c>
      <c r="O76" s="218">
        <v>0</v>
      </c>
      <c r="Q76" s="12" t="s">
        <v>31</v>
      </c>
    </row>
    <row r="77" spans="1:17">
      <c r="A77" s="137" t="s">
        <v>4935</v>
      </c>
      <c r="B77" s="137" t="s">
        <v>4936</v>
      </c>
      <c r="C77" s="218">
        <v>0</v>
      </c>
      <c r="D77" s="218">
        <v>0</v>
      </c>
      <c r="E77" s="218">
        <v>0</v>
      </c>
      <c r="F77" s="218">
        <v>0</v>
      </c>
      <c r="G77" s="218">
        <v>0</v>
      </c>
      <c r="H77" s="218">
        <v>0</v>
      </c>
      <c r="I77" s="218">
        <v>0</v>
      </c>
      <c r="J77" s="218">
        <v>0</v>
      </c>
      <c r="K77" s="218">
        <v>0</v>
      </c>
      <c r="L77" s="218">
        <v>0</v>
      </c>
      <c r="M77" s="218">
        <v>0</v>
      </c>
      <c r="N77" s="218">
        <v>0</v>
      </c>
      <c r="O77" s="218">
        <v>0</v>
      </c>
      <c r="Q77" s="12" t="s">
        <v>31</v>
      </c>
    </row>
    <row r="78" spans="1:17">
      <c r="A78" s="137" t="s">
        <v>4937</v>
      </c>
      <c r="B78" s="137" t="s">
        <v>4938</v>
      </c>
      <c r="C78" s="218">
        <v>0</v>
      </c>
      <c r="D78" s="218">
        <v>0</v>
      </c>
      <c r="E78" s="218">
        <v>0</v>
      </c>
      <c r="F78" s="218">
        <v>0</v>
      </c>
      <c r="G78" s="218">
        <v>0</v>
      </c>
      <c r="H78" s="218">
        <v>0</v>
      </c>
      <c r="I78" s="218">
        <v>0</v>
      </c>
      <c r="J78" s="218">
        <v>0</v>
      </c>
      <c r="K78" s="218">
        <v>0</v>
      </c>
      <c r="L78" s="218">
        <v>0</v>
      </c>
      <c r="M78" s="218">
        <v>0</v>
      </c>
      <c r="N78" s="218">
        <v>0</v>
      </c>
      <c r="O78" s="218">
        <v>0</v>
      </c>
      <c r="Q78" s="12" t="s">
        <v>31</v>
      </c>
    </row>
    <row r="79" spans="1:17">
      <c r="A79" s="137" t="s">
        <v>4939</v>
      </c>
      <c r="B79" s="137" t="s">
        <v>4940</v>
      </c>
      <c r="C79" s="218">
        <v>0</v>
      </c>
      <c r="D79" s="218">
        <v>0</v>
      </c>
      <c r="E79" s="218">
        <v>0</v>
      </c>
      <c r="F79" s="218">
        <v>0</v>
      </c>
      <c r="G79" s="218">
        <v>0</v>
      </c>
      <c r="H79" s="218">
        <v>0</v>
      </c>
      <c r="I79" s="218">
        <v>0</v>
      </c>
      <c r="J79" s="218">
        <v>0</v>
      </c>
      <c r="K79" s="218">
        <v>0</v>
      </c>
      <c r="L79" s="218">
        <v>0</v>
      </c>
      <c r="M79" s="218">
        <v>0</v>
      </c>
      <c r="N79" s="218">
        <v>0</v>
      </c>
      <c r="O79" s="218">
        <v>0</v>
      </c>
      <c r="Q79" s="12" t="s">
        <v>31</v>
      </c>
    </row>
    <row r="80" spans="1:17">
      <c r="A80" s="137"/>
      <c r="B80" s="137"/>
      <c r="C80" s="219"/>
      <c r="D80" s="219"/>
      <c r="E80" s="219"/>
      <c r="F80" s="219"/>
      <c r="G80" s="219"/>
      <c r="H80" s="219"/>
      <c r="I80" s="219"/>
      <c r="J80" s="219"/>
      <c r="K80" s="219"/>
      <c r="L80" s="219"/>
      <c r="M80" s="219"/>
      <c r="N80" s="219"/>
      <c r="O80" s="219"/>
    </row>
    <row r="81" spans="1:17">
      <c r="A81" s="137" t="s">
        <v>276</v>
      </c>
      <c r="B81" s="137" t="s">
        <v>277</v>
      </c>
      <c r="C81" s="138">
        <v>7751.29</v>
      </c>
      <c r="D81" s="138">
        <v>-6100.06</v>
      </c>
      <c r="E81" s="138">
        <v>13003.95</v>
      </c>
      <c r="F81" s="138">
        <v>29991.05</v>
      </c>
      <c r="G81" s="138">
        <v>8267.11</v>
      </c>
      <c r="H81" s="138">
        <v>8488.5</v>
      </c>
      <c r="I81" s="138">
        <v>-1478.15</v>
      </c>
      <c r="J81" s="138">
        <v>18994.060000000001</v>
      </c>
      <c r="K81" s="138">
        <v>17663.689999999999</v>
      </c>
      <c r="L81" s="138">
        <v>29583.200000000001</v>
      </c>
      <c r="M81" s="138">
        <v>17714.84</v>
      </c>
      <c r="N81" s="138">
        <v>18750.38</v>
      </c>
      <c r="O81" s="138">
        <v>162629.85999999999</v>
      </c>
    </row>
    <row r="82" spans="1:17">
      <c r="A82" s="137"/>
      <c r="B82" s="137"/>
      <c r="C82" s="137"/>
      <c r="D82" s="137"/>
      <c r="E82" s="137"/>
      <c r="F82" s="137"/>
      <c r="G82" s="137"/>
      <c r="H82" s="137"/>
      <c r="I82" s="137"/>
      <c r="J82" s="137"/>
      <c r="K82" s="137"/>
      <c r="L82" s="137"/>
      <c r="M82" s="137"/>
      <c r="N82" s="137"/>
      <c r="O82" s="137"/>
    </row>
    <row r="83" spans="1:17">
      <c r="A83" s="137" t="s">
        <v>4941</v>
      </c>
      <c r="B83" s="137" t="s">
        <v>157</v>
      </c>
      <c r="C83" s="137"/>
      <c r="D83" s="137"/>
      <c r="E83" s="137"/>
      <c r="F83" s="137"/>
      <c r="G83" s="137"/>
      <c r="H83" s="137"/>
      <c r="I83" s="137"/>
      <c r="J83" s="137"/>
      <c r="K83" s="137"/>
      <c r="L83" s="137"/>
      <c r="M83" s="137"/>
      <c r="N83" s="137"/>
      <c r="O83" s="137"/>
    </row>
    <row r="84" spans="1:17">
      <c r="A84" s="137" t="s">
        <v>4942</v>
      </c>
      <c r="B84" s="137" t="s">
        <v>4943</v>
      </c>
      <c r="C84" s="218">
        <v>0</v>
      </c>
      <c r="D84" s="218">
        <v>0</v>
      </c>
      <c r="E84" s="218">
        <v>0</v>
      </c>
      <c r="F84" s="218">
        <v>0</v>
      </c>
      <c r="G84" s="218">
        <v>0</v>
      </c>
      <c r="H84" s="218">
        <v>0</v>
      </c>
      <c r="I84" s="218">
        <v>0</v>
      </c>
      <c r="J84" s="218">
        <v>0</v>
      </c>
      <c r="K84" s="218">
        <v>0</v>
      </c>
      <c r="L84" s="218">
        <v>0</v>
      </c>
      <c r="M84" s="218">
        <v>0</v>
      </c>
      <c r="N84" s="218">
        <v>0</v>
      </c>
      <c r="O84" s="218">
        <v>0</v>
      </c>
      <c r="Q84" s="12" t="s">
        <v>31</v>
      </c>
    </row>
    <row r="85" spans="1:17">
      <c r="A85" s="137" t="s">
        <v>4944</v>
      </c>
      <c r="B85" s="137" t="s">
        <v>4945</v>
      </c>
      <c r="C85" s="218">
        <v>0</v>
      </c>
      <c r="D85" s="218">
        <v>0</v>
      </c>
      <c r="E85" s="218">
        <v>0</v>
      </c>
      <c r="F85" s="218">
        <v>0</v>
      </c>
      <c r="G85" s="218">
        <v>0</v>
      </c>
      <c r="H85" s="218">
        <v>0</v>
      </c>
      <c r="I85" s="218">
        <v>0</v>
      </c>
      <c r="J85" s="218">
        <v>0</v>
      </c>
      <c r="K85" s="218">
        <v>0</v>
      </c>
      <c r="L85" s="218">
        <v>0</v>
      </c>
      <c r="M85" s="218">
        <v>0</v>
      </c>
      <c r="N85" s="218">
        <v>0</v>
      </c>
      <c r="O85" s="218">
        <v>0</v>
      </c>
      <c r="Q85" s="12" t="s">
        <v>31</v>
      </c>
    </row>
    <row r="86" spans="1:17">
      <c r="A86" s="137" t="s">
        <v>4946</v>
      </c>
      <c r="B86" s="137" t="s">
        <v>4947</v>
      </c>
      <c r="C86" s="218">
        <v>0</v>
      </c>
      <c r="D86" s="218">
        <v>0</v>
      </c>
      <c r="E86" s="218">
        <v>0</v>
      </c>
      <c r="F86" s="218">
        <v>0</v>
      </c>
      <c r="G86" s="218">
        <v>0</v>
      </c>
      <c r="H86" s="218">
        <v>0</v>
      </c>
      <c r="I86" s="218">
        <v>0</v>
      </c>
      <c r="J86" s="218">
        <v>0</v>
      </c>
      <c r="K86" s="218">
        <v>0</v>
      </c>
      <c r="L86" s="218">
        <v>0</v>
      </c>
      <c r="M86" s="218">
        <v>0</v>
      </c>
      <c r="N86" s="218">
        <v>0</v>
      </c>
      <c r="O86" s="218">
        <v>0</v>
      </c>
      <c r="Q86" s="12" t="s">
        <v>31</v>
      </c>
    </row>
    <row r="87" spans="1:17">
      <c r="A87" s="137" t="s">
        <v>4948</v>
      </c>
      <c r="B87" s="137" t="s">
        <v>4949</v>
      </c>
      <c r="C87" s="218">
        <v>0</v>
      </c>
      <c r="D87" s="218">
        <v>0</v>
      </c>
      <c r="E87" s="218">
        <v>0</v>
      </c>
      <c r="F87" s="218">
        <v>0</v>
      </c>
      <c r="G87" s="218">
        <v>0</v>
      </c>
      <c r="H87" s="218">
        <v>0</v>
      </c>
      <c r="I87" s="218">
        <v>0</v>
      </c>
      <c r="J87" s="218">
        <v>0</v>
      </c>
      <c r="K87" s="218">
        <v>0</v>
      </c>
      <c r="L87" s="218">
        <v>0</v>
      </c>
      <c r="M87" s="218">
        <v>0</v>
      </c>
      <c r="N87" s="218">
        <v>0</v>
      </c>
      <c r="O87" s="218">
        <v>0</v>
      </c>
      <c r="Q87" s="12" t="s">
        <v>31</v>
      </c>
    </row>
    <row r="88" spans="1:17">
      <c r="A88" s="137" t="s">
        <v>4950</v>
      </c>
      <c r="B88" s="137" t="s">
        <v>4951</v>
      </c>
      <c r="C88" s="218">
        <v>0</v>
      </c>
      <c r="D88" s="218">
        <v>0</v>
      </c>
      <c r="E88" s="218">
        <v>0</v>
      </c>
      <c r="F88" s="218">
        <v>0</v>
      </c>
      <c r="G88" s="218">
        <v>0</v>
      </c>
      <c r="H88" s="218">
        <v>0</v>
      </c>
      <c r="I88" s="218">
        <v>0</v>
      </c>
      <c r="J88" s="218">
        <v>0</v>
      </c>
      <c r="K88" s="218">
        <v>0</v>
      </c>
      <c r="L88" s="218">
        <v>0</v>
      </c>
      <c r="M88" s="218">
        <v>0</v>
      </c>
      <c r="N88" s="218">
        <v>0</v>
      </c>
      <c r="O88" s="218">
        <v>0</v>
      </c>
      <c r="Q88" s="12" t="s">
        <v>31</v>
      </c>
    </row>
    <row r="89" spans="1:17">
      <c r="A89" s="137" t="s">
        <v>4952</v>
      </c>
      <c r="B89" s="137" t="s">
        <v>4953</v>
      </c>
      <c r="C89" s="218">
        <v>0</v>
      </c>
      <c r="D89" s="218">
        <v>0</v>
      </c>
      <c r="E89" s="218">
        <v>0</v>
      </c>
      <c r="F89" s="218">
        <v>0</v>
      </c>
      <c r="G89" s="218">
        <v>0</v>
      </c>
      <c r="H89" s="218">
        <v>0</v>
      </c>
      <c r="I89" s="218">
        <v>0</v>
      </c>
      <c r="J89" s="218">
        <v>0</v>
      </c>
      <c r="K89" s="218">
        <v>0</v>
      </c>
      <c r="L89" s="218">
        <v>0</v>
      </c>
      <c r="M89" s="218">
        <v>0</v>
      </c>
      <c r="N89" s="218">
        <v>0</v>
      </c>
      <c r="O89" s="218">
        <v>0</v>
      </c>
      <c r="Q89" s="12" t="s">
        <v>31</v>
      </c>
    </row>
    <row r="90" spans="1:17">
      <c r="A90" s="137" t="s">
        <v>4954</v>
      </c>
      <c r="B90" s="137" t="s">
        <v>239</v>
      </c>
      <c r="C90" s="218">
        <v>0</v>
      </c>
      <c r="D90" s="218">
        <v>0</v>
      </c>
      <c r="E90" s="218">
        <v>0</v>
      </c>
      <c r="F90" s="218">
        <v>0</v>
      </c>
      <c r="G90" s="218">
        <v>0</v>
      </c>
      <c r="H90" s="218">
        <v>0</v>
      </c>
      <c r="I90" s="218">
        <v>0</v>
      </c>
      <c r="J90" s="218">
        <v>0</v>
      </c>
      <c r="K90" s="218">
        <v>0</v>
      </c>
      <c r="L90" s="218">
        <v>0</v>
      </c>
      <c r="M90" s="218">
        <v>0</v>
      </c>
      <c r="N90" s="218">
        <v>0</v>
      </c>
      <c r="O90" s="218">
        <v>0</v>
      </c>
      <c r="Q90" s="12" t="s">
        <v>31</v>
      </c>
    </row>
    <row r="91" spans="1:17">
      <c r="A91" s="137" t="s">
        <v>4955</v>
      </c>
      <c r="B91" s="137" t="s">
        <v>4956</v>
      </c>
      <c r="C91" s="218">
        <v>0</v>
      </c>
      <c r="D91" s="218">
        <v>0</v>
      </c>
      <c r="E91" s="218">
        <v>0</v>
      </c>
      <c r="F91" s="218">
        <v>0</v>
      </c>
      <c r="G91" s="218">
        <v>0</v>
      </c>
      <c r="H91" s="218">
        <v>0</v>
      </c>
      <c r="I91" s="218">
        <v>0</v>
      </c>
      <c r="J91" s="218">
        <v>0</v>
      </c>
      <c r="K91" s="218">
        <v>2926.38</v>
      </c>
      <c r="L91" s="218">
        <v>0</v>
      </c>
      <c r="M91" s="218">
        <v>0</v>
      </c>
      <c r="N91" s="218">
        <v>0</v>
      </c>
      <c r="O91" s="218">
        <v>2926.38</v>
      </c>
      <c r="Q91" s="12" t="s">
        <v>31</v>
      </c>
    </row>
    <row r="92" spans="1:17">
      <c r="A92" s="137"/>
      <c r="B92" s="137"/>
      <c r="C92" s="219"/>
      <c r="D92" s="219"/>
      <c r="E92" s="219"/>
      <c r="F92" s="219"/>
      <c r="G92" s="219"/>
      <c r="H92" s="219"/>
      <c r="I92" s="219"/>
      <c r="J92" s="219"/>
      <c r="K92" s="219"/>
      <c r="L92" s="219"/>
      <c r="M92" s="219"/>
      <c r="N92" s="219"/>
      <c r="O92" s="219"/>
    </row>
    <row r="93" spans="1:17">
      <c r="A93" s="137" t="s">
        <v>4957</v>
      </c>
      <c r="B93" s="137" t="s">
        <v>4958</v>
      </c>
      <c r="C93" s="138">
        <v>0</v>
      </c>
      <c r="D93" s="138">
        <v>0</v>
      </c>
      <c r="E93" s="138">
        <v>0</v>
      </c>
      <c r="F93" s="138">
        <v>0</v>
      </c>
      <c r="G93" s="138">
        <v>0</v>
      </c>
      <c r="H93" s="138">
        <v>0</v>
      </c>
      <c r="I93" s="138">
        <v>0</v>
      </c>
      <c r="J93" s="138">
        <v>0</v>
      </c>
      <c r="K93" s="138">
        <v>2926.38</v>
      </c>
      <c r="L93" s="138">
        <v>0</v>
      </c>
      <c r="M93" s="138">
        <v>0</v>
      </c>
      <c r="N93" s="138">
        <v>0</v>
      </c>
      <c r="O93" s="138">
        <v>2926.38</v>
      </c>
    </row>
    <row r="94" spans="1:17">
      <c r="A94" s="137"/>
      <c r="B94" s="137"/>
      <c r="C94" s="137"/>
      <c r="D94" s="137"/>
      <c r="E94" s="137"/>
      <c r="F94" s="137"/>
      <c r="G94" s="137"/>
      <c r="H94" s="137"/>
      <c r="I94" s="137"/>
      <c r="J94" s="137"/>
      <c r="K94" s="137"/>
      <c r="L94" s="137"/>
      <c r="M94" s="137"/>
      <c r="N94" s="137"/>
      <c r="O94" s="137"/>
    </row>
    <row r="95" spans="1:17">
      <c r="A95" s="137" t="s">
        <v>4959</v>
      </c>
      <c r="B95" s="137" t="s">
        <v>541</v>
      </c>
      <c r="C95" s="137"/>
      <c r="D95" s="137"/>
      <c r="E95" s="137"/>
      <c r="F95" s="137"/>
      <c r="G95" s="137"/>
      <c r="H95" s="137"/>
      <c r="I95" s="137"/>
      <c r="J95" s="137"/>
      <c r="K95" s="137"/>
      <c r="L95" s="137"/>
      <c r="M95" s="137"/>
      <c r="N95" s="137"/>
      <c r="O95" s="137"/>
    </row>
    <row r="96" spans="1:17">
      <c r="A96" s="137" t="s">
        <v>4960</v>
      </c>
      <c r="B96" s="137" t="s">
        <v>4961</v>
      </c>
      <c r="C96" s="218">
        <v>0</v>
      </c>
      <c r="D96" s="218">
        <v>0</v>
      </c>
      <c r="E96" s="218">
        <v>0</v>
      </c>
      <c r="F96" s="218">
        <v>0</v>
      </c>
      <c r="G96" s="218">
        <v>0</v>
      </c>
      <c r="H96" s="218">
        <v>0</v>
      </c>
      <c r="I96" s="218">
        <v>0</v>
      </c>
      <c r="J96" s="218">
        <v>0</v>
      </c>
      <c r="K96" s="218">
        <v>0</v>
      </c>
      <c r="L96" s="218">
        <v>0</v>
      </c>
      <c r="M96" s="218">
        <v>0</v>
      </c>
      <c r="N96" s="218">
        <v>0</v>
      </c>
      <c r="O96" s="218">
        <v>0</v>
      </c>
      <c r="Q96" s="12" t="s">
        <v>31</v>
      </c>
    </row>
    <row r="97" spans="1:17">
      <c r="A97" s="137" t="s">
        <v>4962</v>
      </c>
      <c r="B97" s="137" t="s">
        <v>569</v>
      </c>
      <c r="C97" s="218">
        <v>0</v>
      </c>
      <c r="D97" s="218">
        <v>0</v>
      </c>
      <c r="E97" s="218">
        <v>0</v>
      </c>
      <c r="F97" s="218">
        <v>0</v>
      </c>
      <c r="G97" s="218">
        <v>0</v>
      </c>
      <c r="H97" s="218">
        <v>0</v>
      </c>
      <c r="I97" s="218">
        <v>0</v>
      </c>
      <c r="J97" s="218">
        <v>0</v>
      </c>
      <c r="K97" s="218">
        <v>0</v>
      </c>
      <c r="L97" s="218">
        <v>0</v>
      </c>
      <c r="M97" s="218">
        <v>0</v>
      </c>
      <c r="N97" s="218">
        <v>0</v>
      </c>
      <c r="O97" s="218">
        <v>0</v>
      </c>
      <c r="Q97" s="12" t="s">
        <v>31</v>
      </c>
    </row>
    <row r="98" spans="1:17">
      <c r="A98" s="137" t="s">
        <v>4963</v>
      </c>
      <c r="B98" s="137" t="s">
        <v>4964</v>
      </c>
      <c r="C98" s="218">
        <v>0</v>
      </c>
      <c r="D98" s="218">
        <v>0</v>
      </c>
      <c r="E98" s="218">
        <v>0</v>
      </c>
      <c r="F98" s="218">
        <v>0</v>
      </c>
      <c r="G98" s="218">
        <v>0</v>
      </c>
      <c r="H98" s="218">
        <v>0</v>
      </c>
      <c r="I98" s="218">
        <v>0</v>
      </c>
      <c r="J98" s="218">
        <v>0</v>
      </c>
      <c r="K98" s="218">
        <v>0</v>
      </c>
      <c r="L98" s="218">
        <v>0</v>
      </c>
      <c r="M98" s="218">
        <v>0</v>
      </c>
      <c r="N98" s="218">
        <v>0</v>
      </c>
      <c r="O98" s="218">
        <v>0</v>
      </c>
      <c r="Q98" s="12" t="s">
        <v>31</v>
      </c>
    </row>
    <row r="99" spans="1:17">
      <c r="A99" s="137" t="s">
        <v>4965</v>
      </c>
      <c r="B99" s="137" t="s">
        <v>4097</v>
      </c>
      <c r="C99" s="218">
        <v>0</v>
      </c>
      <c r="D99" s="218">
        <v>0</v>
      </c>
      <c r="E99" s="218">
        <v>0</v>
      </c>
      <c r="F99" s="218">
        <v>0</v>
      </c>
      <c r="G99" s="218">
        <v>0</v>
      </c>
      <c r="H99" s="218">
        <v>0</v>
      </c>
      <c r="I99" s="218">
        <v>0</v>
      </c>
      <c r="J99" s="218">
        <v>0</v>
      </c>
      <c r="K99" s="218">
        <v>0</v>
      </c>
      <c r="L99" s="218">
        <v>0</v>
      </c>
      <c r="M99" s="218">
        <v>0</v>
      </c>
      <c r="N99" s="218">
        <v>0</v>
      </c>
      <c r="O99" s="218">
        <v>0</v>
      </c>
      <c r="Q99" s="12" t="s">
        <v>31</v>
      </c>
    </row>
    <row r="100" spans="1:17">
      <c r="A100" s="137" t="s">
        <v>1142</v>
      </c>
      <c r="B100" s="137" t="s">
        <v>4966</v>
      </c>
      <c r="C100" s="218">
        <v>0</v>
      </c>
      <c r="D100" s="218">
        <v>0</v>
      </c>
      <c r="E100" s="218">
        <v>0</v>
      </c>
      <c r="F100" s="218">
        <v>0</v>
      </c>
      <c r="G100" s="218">
        <v>0</v>
      </c>
      <c r="H100" s="218">
        <v>0</v>
      </c>
      <c r="I100" s="218">
        <v>0</v>
      </c>
      <c r="J100" s="218">
        <v>0</v>
      </c>
      <c r="K100" s="218">
        <v>0</v>
      </c>
      <c r="L100" s="218">
        <v>0</v>
      </c>
      <c r="M100" s="218">
        <v>0</v>
      </c>
      <c r="N100" s="218">
        <v>0</v>
      </c>
      <c r="O100" s="218">
        <v>0</v>
      </c>
      <c r="Q100" s="12" t="s">
        <v>31</v>
      </c>
    </row>
    <row r="101" spans="1:17">
      <c r="A101" s="137" t="s">
        <v>4967</v>
      </c>
      <c r="B101" s="137" t="s">
        <v>4968</v>
      </c>
      <c r="C101" s="218">
        <v>0</v>
      </c>
      <c r="D101" s="218">
        <v>0</v>
      </c>
      <c r="E101" s="218">
        <v>0</v>
      </c>
      <c r="F101" s="218">
        <v>0</v>
      </c>
      <c r="G101" s="218">
        <v>0</v>
      </c>
      <c r="H101" s="218">
        <v>0</v>
      </c>
      <c r="I101" s="218">
        <v>0</v>
      </c>
      <c r="J101" s="218">
        <v>0</v>
      </c>
      <c r="K101" s="218">
        <v>0</v>
      </c>
      <c r="L101" s="218">
        <v>0</v>
      </c>
      <c r="M101" s="218">
        <v>0</v>
      </c>
      <c r="N101" s="218">
        <v>0</v>
      </c>
      <c r="O101" s="218">
        <v>0</v>
      </c>
      <c r="Q101" s="12" t="s">
        <v>31</v>
      </c>
    </row>
    <row r="102" spans="1:17">
      <c r="A102" s="137"/>
      <c r="B102" s="137"/>
      <c r="C102" s="219"/>
      <c r="D102" s="219"/>
      <c r="E102" s="219"/>
      <c r="F102" s="219"/>
      <c r="G102" s="219"/>
      <c r="H102" s="219"/>
      <c r="I102" s="219"/>
      <c r="J102" s="219"/>
      <c r="K102" s="219"/>
      <c r="L102" s="219"/>
      <c r="M102" s="219"/>
      <c r="N102" s="219"/>
      <c r="O102" s="219"/>
    </row>
    <row r="103" spans="1:17">
      <c r="A103" s="137" t="s">
        <v>4969</v>
      </c>
      <c r="B103" s="137" t="s">
        <v>545</v>
      </c>
      <c r="C103" s="138">
        <v>0</v>
      </c>
      <c r="D103" s="138">
        <v>0</v>
      </c>
      <c r="E103" s="138">
        <v>0</v>
      </c>
      <c r="F103" s="138">
        <v>0</v>
      </c>
      <c r="G103" s="138">
        <v>0</v>
      </c>
      <c r="H103" s="138">
        <v>0</v>
      </c>
      <c r="I103" s="138">
        <v>0</v>
      </c>
      <c r="J103" s="138">
        <v>0</v>
      </c>
      <c r="K103" s="138">
        <v>0</v>
      </c>
      <c r="L103" s="138">
        <v>0</v>
      </c>
      <c r="M103" s="138">
        <v>0</v>
      </c>
      <c r="N103" s="138">
        <v>0</v>
      </c>
      <c r="O103" s="138">
        <v>0</v>
      </c>
    </row>
    <row r="104" spans="1:17">
      <c r="A104" s="137"/>
      <c r="B104" s="137"/>
      <c r="C104" s="219"/>
      <c r="D104" s="219"/>
      <c r="E104" s="219"/>
      <c r="F104" s="219"/>
      <c r="G104" s="219"/>
      <c r="H104" s="219"/>
      <c r="I104" s="219"/>
      <c r="J104" s="219"/>
      <c r="K104" s="219"/>
      <c r="L104" s="219"/>
      <c r="M104" s="219"/>
      <c r="N104" s="219"/>
      <c r="O104" s="219"/>
    </row>
    <row r="105" spans="1:17">
      <c r="A105" s="137" t="s">
        <v>4970</v>
      </c>
      <c r="B105" s="137" t="s">
        <v>4971</v>
      </c>
      <c r="C105" s="138">
        <v>0</v>
      </c>
      <c r="D105" s="138">
        <v>0</v>
      </c>
      <c r="E105" s="138">
        <v>0</v>
      </c>
      <c r="F105" s="138">
        <v>0</v>
      </c>
      <c r="G105" s="138">
        <v>0</v>
      </c>
      <c r="H105" s="138">
        <v>0</v>
      </c>
      <c r="I105" s="138">
        <v>0</v>
      </c>
      <c r="J105" s="138">
        <v>0</v>
      </c>
      <c r="K105" s="138">
        <v>0</v>
      </c>
      <c r="L105" s="138">
        <v>0</v>
      </c>
      <c r="M105" s="138">
        <v>0</v>
      </c>
      <c r="N105" s="138">
        <v>0</v>
      </c>
      <c r="O105" s="138">
        <v>0</v>
      </c>
    </row>
    <row r="106" spans="1:17">
      <c r="A106" s="137"/>
      <c r="B106" s="137"/>
      <c r="C106" s="219"/>
      <c r="D106" s="219"/>
      <c r="E106" s="219"/>
      <c r="F106" s="219"/>
      <c r="G106" s="219"/>
      <c r="H106" s="219"/>
      <c r="I106" s="219"/>
      <c r="J106" s="219"/>
      <c r="K106" s="219"/>
      <c r="L106" s="219"/>
      <c r="M106" s="219"/>
      <c r="N106" s="219"/>
      <c r="O106" s="219"/>
    </row>
    <row r="107" spans="1:17">
      <c r="A107" s="137" t="s">
        <v>278</v>
      </c>
      <c r="B107" s="137" t="s">
        <v>279</v>
      </c>
      <c r="C107" s="138">
        <v>219882.42</v>
      </c>
      <c r="D107" s="138">
        <v>195535.49</v>
      </c>
      <c r="E107" s="138">
        <v>211755.72</v>
      </c>
      <c r="F107" s="138">
        <v>250670.69</v>
      </c>
      <c r="G107" s="138">
        <v>196051.11</v>
      </c>
      <c r="H107" s="138">
        <v>208227.57</v>
      </c>
      <c r="I107" s="138">
        <v>201305.94</v>
      </c>
      <c r="J107" s="138">
        <v>220559.48</v>
      </c>
      <c r="K107" s="138">
        <v>238232.26</v>
      </c>
      <c r="L107" s="138">
        <v>227441.82</v>
      </c>
      <c r="M107" s="138">
        <v>245173.84</v>
      </c>
      <c r="N107" s="138">
        <v>251498.34</v>
      </c>
      <c r="O107" s="138">
        <v>2666334.6800000002</v>
      </c>
    </row>
    <row r="108" spans="1:17">
      <c r="A108" s="137"/>
      <c r="B108" s="137"/>
      <c r="C108" s="137"/>
      <c r="D108" s="137"/>
      <c r="E108" s="137"/>
      <c r="F108" s="137"/>
      <c r="G108" s="137"/>
      <c r="H108" s="137"/>
      <c r="I108" s="137"/>
      <c r="J108" s="137"/>
      <c r="K108" s="137"/>
      <c r="L108" s="137"/>
      <c r="M108" s="137"/>
      <c r="N108" s="137"/>
      <c r="O108" s="137"/>
    </row>
    <row r="109" spans="1:17">
      <c r="A109" s="137" t="s">
        <v>280</v>
      </c>
      <c r="B109" s="137" t="s">
        <v>281</v>
      </c>
      <c r="C109" s="137"/>
      <c r="D109" s="137"/>
      <c r="E109" s="137"/>
      <c r="F109" s="137"/>
      <c r="G109" s="137"/>
      <c r="H109" s="137"/>
      <c r="I109" s="137"/>
      <c r="J109" s="137"/>
      <c r="K109" s="137"/>
      <c r="L109" s="137"/>
      <c r="M109" s="137"/>
      <c r="N109" s="137"/>
      <c r="O109" s="137"/>
    </row>
    <row r="110" spans="1:17">
      <c r="A110" s="137"/>
      <c r="B110" s="137"/>
      <c r="C110" s="137"/>
      <c r="D110" s="137"/>
      <c r="E110" s="137"/>
      <c r="F110" s="137"/>
      <c r="G110" s="137"/>
      <c r="H110" s="137"/>
      <c r="I110" s="137"/>
      <c r="J110" s="137"/>
      <c r="K110" s="137"/>
      <c r="L110" s="137"/>
      <c r="M110" s="137"/>
      <c r="N110" s="137"/>
      <c r="O110" s="137"/>
    </row>
    <row r="111" spans="1:17">
      <c r="A111" s="137" t="s">
        <v>282</v>
      </c>
      <c r="B111" s="137" t="s">
        <v>283</v>
      </c>
      <c r="C111" s="137"/>
      <c r="D111" s="137"/>
      <c r="E111" s="137"/>
      <c r="F111" s="137"/>
      <c r="G111" s="137"/>
      <c r="H111" s="137"/>
      <c r="I111" s="137"/>
      <c r="J111" s="137"/>
      <c r="K111" s="137"/>
      <c r="L111" s="137"/>
      <c r="M111" s="137"/>
      <c r="N111" s="137"/>
      <c r="O111" s="137"/>
    </row>
    <row r="112" spans="1:17">
      <c r="A112" s="137" t="s">
        <v>284</v>
      </c>
      <c r="B112" s="137" t="s">
        <v>285</v>
      </c>
      <c r="C112" s="218">
        <v>7345.68</v>
      </c>
      <c r="D112" s="218">
        <v>4897.12</v>
      </c>
      <c r="E112" s="218">
        <v>4897.12</v>
      </c>
      <c r="F112" s="218">
        <v>4897.12</v>
      </c>
      <c r="G112" s="218">
        <v>4897.12</v>
      </c>
      <c r="H112" s="218">
        <v>7345.68</v>
      </c>
      <c r="I112" s="218">
        <v>4430.82</v>
      </c>
      <c r="J112" s="218">
        <v>4923.08</v>
      </c>
      <c r="K112" s="218">
        <v>4923.08</v>
      </c>
      <c r="L112" s="218">
        <v>4923.08</v>
      </c>
      <c r="M112" s="218">
        <v>10137.59</v>
      </c>
      <c r="N112" s="218">
        <v>3846.16</v>
      </c>
      <c r="O112" s="218">
        <v>67463.649999999994</v>
      </c>
      <c r="Q112" s="12" t="s">
        <v>40</v>
      </c>
    </row>
    <row r="113" spans="1:17">
      <c r="A113" s="137" t="s">
        <v>4972</v>
      </c>
      <c r="B113" s="137" t="s">
        <v>4973</v>
      </c>
      <c r="C113" s="218">
        <v>0</v>
      </c>
      <c r="D113" s="218">
        <v>0</v>
      </c>
      <c r="E113" s="218">
        <v>0</v>
      </c>
      <c r="F113" s="218">
        <v>0</v>
      </c>
      <c r="G113" s="218">
        <v>0</v>
      </c>
      <c r="H113" s="218">
        <v>0</v>
      </c>
      <c r="I113" s="218">
        <v>0</v>
      </c>
      <c r="J113" s="218">
        <v>0</v>
      </c>
      <c r="K113" s="218">
        <v>0</v>
      </c>
      <c r="L113" s="218">
        <v>0</v>
      </c>
      <c r="M113" s="218">
        <v>121.39</v>
      </c>
      <c r="N113" s="218">
        <v>0</v>
      </c>
      <c r="O113" s="218">
        <v>121.39</v>
      </c>
      <c r="Q113" s="12" t="s">
        <v>40</v>
      </c>
    </row>
    <row r="114" spans="1:17">
      <c r="A114" s="137" t="s">
        <v>286</v>
      </c>
      <c r="B114" s="137" t="s">
        <v>287</v>
      </c>
      <c r="C114" s="218">
        <v>150</v>
      </c>
      <c r="D114" s="218">
        <v>150</v>
      </c>
      <c r="E114" s="218">
        <v>0</v>
      </c>
      <c r="F114" s="218">
        <v>0</v>
      </c>
      <c r="G114" s="218">
        <v>0</v>
      </c>
      <c r="H114" s="218">
        <v>600</v>
      </c>
      <c r="I114" s="218">
        <v>0</v>
      </c>
      <c r="J114" s="218">
        <v>300</v>
      </c>
      <c r="K114" s="218">
        <v>200</v>
      </c>
      <c r="L114" s="218">
        <v>825</v>
      </c>
      <c r="M114" s="218">
        <v>1400</v>
      </c>
      <c r="N114" s="218">
        <v>233</v>
      </c>
      <c r="O114" s="218">
        <v>3858</v>
      </c>
      <c r="Q114" s="12" t="s">
        <v>40</v>
      </c>
    </row>
    <row r="115" spans="1:17">
      <c r="A115" s="137" t="s">
        <v>288</v>
      </c>
      <c r="B115" s="137" t="s">
        <v>289</v>
      </c>
      <c r="C115" s="218">
        <v>0</v>
      </c>
      <c r="D115" s="218">
        <v>0</v>
      </c>
      <c r="E115" s="218">
        <v>0</v>
      </c>
      <c r="F115" s="218">
        <v>0</v>
      </c>
      <c r="G115" s="218">
        <v>0</v>
      </c>
      <c r="H115" s="218">
        <v>1025</v>
      </c>
      <c r="I115" s="218">
        <v>0</v>
      </c>
      <c r="J115" s="218">
        <v>600</v>
      </c>
      <c r="K115" s="218">
        <v>1050</v>
      </c>
      <c r="L115" s="218">
        <v>1200</v>
      </c>
      <c r="M115" s="218">
        <v>1200</v>
      </c>
      <c r="N115" s="218">
        <v>900</v>
      </c>
      <c r="O115" s="218">
        <v>5975</v>
      </c>
      <c r="Q115" s="12" t="s">
        <v>40</v>
      </c>
    </row>
    <row r="116" spans="1:17">
      <c r="A116" s="137" t="s">
        <v>290</v>
      </c>
      <c r="B116" s="137" t="s">
        <v>291</v>
      </c>
      <c r="C116" s="218">
        <v>555.35</v>
      </c>
      <c r="D116" s="218">
        <v>374.06</v>
      </c>
      <c r="E116" s="218">
        <v>362.58</v>
      </c>
      <c r="F116" s="218">
        <v>360.26</v>
      </c>
      <c r="G116" s="218">
        <v>343.28</v>
      </c>
      <c r="H116" s="218">
        <v>639.24</v>
      </c>
      <c r="I116" s="218">
        <v>631.4</v>
      </c>
      <c r="J116" s="218">
        <v>562.30999999999995</v>
      </c>
      <c r="K116" s="218">
        <v>400.98</v>
      </c>
      <c r="L116" s="218">
        <v>478.79</v>
      </c>
      <c r="M116" s="218">
        <v>1321.69</v>
      </c>
      <c r="N116" s="218">
        <v>411.37</v>
      </c>
      <c r="O116" s="218">
        <v>6441.31</v>
      </c>
      <c r="Q116" s="12" t="s">
        <v>40</v>
      </c>
    </row>
    <row r="117" spans="1:17">
      <c r="A117" s="137" t="s">
        <v>292</v>
      </c>
      <c r="B117" s="137" t="s">
        <v>293</v>
      </c>
      <c r="C117" s="218">
        <v>0</v>
      </c>
      <c r="D117" s="218">
        <v>0</v>
      </c>
      <c r="E117" s="218">
        <v>0</v>
      </c>
      <c r="F117" s="218">
        <v>0</v>
      </c>
      <c r="G117" s="218">
        <v>0</v>
      </c>
      <c r="H117" s="218">
        <v>0</v>
      </c>
      <c r="I117" s="218">
        <v>0</v>
      </c>
      <c r="J117" s="218">
        <v>0</v>
      </c>
      <c r="K117" s="218">
        <v>0</v>
      </c>
      <c r="L117" s="218">
        <v>0</v>
      </c>
      <c r="M117" s="218">
        <v>0</v>
      </c>
      <c r="N117" s="218">
        <v>0</v>
      </c>
      <c r="O117" s="218">
        <v>0</v>
      </c>
      <c r="Q117" s="12" t="s">
        <v>40</v>
      </c>
    </row>
    <row r="118" spans="1:17">
      <c r="A118" s="137" t="s">
        <v>294</v>
      </c>
      <c r="B118" s="137" t="s">
        <v>295</v>
      </c>
      <c r="C118" s="218">
        <v>0</v>
      </c>
      <c r="D118" s="218">
        <v>0</v>
      </c>
      <c r="E118" s="218">
        <v>0</v>
      </c>
      <c r="F118" s="218">
        <v>0</v>
      </c>
      <c r="G118" s="218">
        <v>0</v>
      </c>
      <c r="H118" s="218">
        <v>0</v>
      </c>
      <c r="I118" s="218">
        <v>0</v>
      </c>
      <c r="J118" s="218">
        <v>0</v>
      </c>
      <c r="K118" s="218">
        <v>0</v>
      </c>
      <c r="L118" s="218">
        <v>0</v>
      </c>
      <c r="M118" s="218">
        <v>0</v>
      </c>
      <c r="N118" s="218">
        <v>0</v>
      </c>
      <c r="O118" s="218">
        <v>0</v>
      </c>
      <c r="Q118" s="12" t="s">
        <v>40</v>
      </c>
    </row>
    <row r="119" spans="1:17">
      <c r="A119" s="137" t="s">
        <v>296</v>
      </c>
      <c r="B119" s="137" t="s">
        <v>297</v>
      </c>
      <c r="C119" s="218">
        <v>0</v>
      </c>
      <c r="D119" s="218">
        <v>0</v>
      </c>
      <c r="E119" s="218">
        <v>0</v>
      </c>
      <c r="F119" s="218">
        <v>0</v>
      </c>
      <c r="G119" s="218">
        <v>0</v>
      </c>
      <c r="H119" s="218">
        <v>0</v>
      </c>
      <c r="I119" s="218">
        <v>0</v>
      </c>
      <c r="J119" s="218">
        <v>0</v>
      </c>
      <c r="K119" s="218">
        <v>0</v>
      </c>
      <c r="L119" s="218">
        <v>0</v>
      </c>
      <c r="M119" s="218">
        <v>0</v>
      </c>
      <c r="N119" s="218">
        <v>0</v>
      </c>
      <c r="O119" s="218">
        <v>0</v>
      </c>
      <c r="Q119" s="12" t="s">
        <v>40</v>
      </c>
    </row>
    <row r="120" spans="1:17">
      <c r="A120" s="137" t="s">
        <v>298</v>
      </c>
      <c r="B120" s="137" t="s">
        <v>299</v>
      </c>
      <c r="C120" s="218">
        <v>0</v>
      </c>
      <c r="D120" s="218">
        <v>0</v>
      </c>
      <c r="E120" s="218">
        <v>0</v>
      </c>
      <c r="F120" s="218">
        <v>0</v>
      </c>
      <c r="G120" s="218">
        <v>0</v>
      </c>
      <c r="H120" s="218">
        <v>0</v>
      </c>
      <c r="I120" s="218">
        <v>0</v>
      </c>
      <c r="J120" s="218">
        <v>0</v>
      </c>
      <c r="K120" s="218">
        <v>0</v>
      </c>
      <c r="L120" s="218">
        <v>0</v>
      </c>
      <c r="M120" s="218">
        <v>0</v>
      </c>
      <c r="N120" s="218">
        <v>0</v>
      </c>
      <c r="O120" s="218">
        <v>0</v>
      </c>
      <c r="Q120" s="12" t="s">
        <v>40</v>
      </c>
    </row>
    <row r="121" spans="1:17">
      <c r="A121" s="137" t="s">
        <v>300</v>
      </c>
      <c r="B121" s="137" t="s">
        <v>301</v>
      </c>
      <c r="C121" s="218">
        <v>0</v>
      </c>
      <c r="D121" s="218">
        <v>0</v>
      </c>
      <c r="E121" s="218">
        <v>0</v>
      </c>
      <c r="F121" s="218">
        <v>0</v>
      </c>
      <c r="G121" s="218">
        <v>0</v>
      </c>
      <c r="H121" s="218">
        <v>0</v>
      </c>
      <c r="I121" s="218">
        <v>0</v>
      </c>
      <c r="J121" s="218">
        <v>0</v>
      </c>
      <c r="K121" s="218">
        <v>0</v>
      </c>
      <c r="L121" s="218">
        <v>0</v>
      </c>
      <c r="M121" s="218">
        <v>0</v>
      </c>
      <c r="N121" s="218">
        <v>0</v>
      </c>
      <c r="O121" s="218">
        <v>0</v>
      </c>
      <c r="Q121" s="12" t="s">
        <v>40</v>
      </c>
    </row>
    <row r="122" spans="1:17">
      <c r="A122" s="137" t="s">
        <v>302</v>
      </c>
      <c r="B122" s="137" t="s">
        <v>303</v>
      </c>
      <c r="C122" s="218">
        <v>4544.38</v>
      </c>
      <c r="D122" s="218">
        <v>2995.86</v>
      </c>
      <c r="E122" s="218">
        <v>2899.42</v>
      </c>
      <c r="F122" s="218">
        <v>2809.08</v>
      </c>
      <c r="G122" s="218">
        <v>2421.9</v>
      </c>
      <c r="H122" s="218">
        <v>4218.3599999999997</v>
      </c>
      <c r="I122" s="218">
        <v>320.39999999999998</v>
      </c>
      <c r="J122" s="218">
        <v>747.56</v>
      </c>
      <c r="K122" s="218">
        <v>2778.83</v>
      </c>
      <c r="L122" s="218">
        <v>3362.1</v>
      </c>
      <c r="M122" s="218">
        <v>1692.6</v>
      </c>
      <c r="N122" s="218">
        <v>101.97</v>
      </c>
      <c r="O122" s="218">
        <v>28892.46</v>
      </c>
      <c r="Q122" s="12" t="s">
        <v>40</v>
      </c>
    </row>
    <row r="123" spans="1:17">
      <c r="A123" s="137" t="s">
        <v>304</v>
      </c>
      <c r="B123" s="137" t="s">
        <v>305</v>
      </c>
      <c r="C123" s="218">
        <v>147.15</v>
      </c>
      <c r="D123" s="218">
        <v>225.45</v>
      </c>
      <c r="E123" s="218">
        <v>328.59</v>
      </c>
      <c r="F123" s="218">
        <v>18.899999999999999</v>
      </c>
      <c r="G123" s="218">
        <v>0</v>
      </c>
      <c r="H123" s="218">
        <v>8.7799999999999994</v>
      </c>
      <c r="I123" s="218">
        <v>0</v>
      </c>
      <c r="J123" s="218">
        <v>0</v>
      </c>
      <c r="K123" s="218">
        <v>41.9</v>
      </c>
      <c r="L123" s="218">
        <v>129.15</v>
      </c>
      <c r="M123" s="218">
        <v>0</v>
      </c>
      <c r="N123" s="218">
        <v>0</v>
      </c>
      <c r="O123" s="218">
        <v>899.92</v>
      </c>
      <c r="Q123" s="12" t="s">
        <v>40</v>
      </c>
    </row>
    <row r="124" spans="1:17">
      <c r="A124" s="137" t="s">
        <v>306</v>
      </c>
      <c r="B124" s="137" t="s">
        <v>307</v>
      </c>
      <c r="C124" s="218">
        <v>150</v>
      </c>
      <c r="D124" s="218">
        <v>150</v>
      </c>
      <c r="E124" s="218">
        <v>0</v>
      </c>
      <c r="F124" s="218">
        <v>150</v>
      </c>
      <c r="G124" s="218">
        <v>50</v>
      </c>
      <c r="H124" s="218">
        <v>0</v>
      </c>
      <c r="I124" s="218">
        <v>0</v>
      </c>
      <c r="J124" s="218">
        <v>0</v>
      </c>
      <c r="K124" s="218">
        <v>0</v>
      </c>
      <c r="L124" s="218">
        <v>325</v>
      </c>
      <c r="M124" s="218">
        <v>1000</v>
      </c>
      <c r="N124" s="218">
        <v>0</v>
      </c>
      <c r="O124" s="218">
        <v>1825</v>
      </c>
      <c r="Q124" s="12" t="s">
        <v>40</v>
      </c>
    </row>
    <row r="125" spans="1:17">
      <c r="A125" s="137" t="s">
        <v>308</v>
      </c>
      <c r="B125" s="137" t="s">
        <v>309</v>
      </c>
      <c r="C125" s="218">
        <v>300</v>
      </c>
      <c r="D125" s="218">
        <v>300</v>
      </c>
      <c r="E125" s="218">
        <v>0</v>
      </c>
      <c r="F125" s="218">
        <v>300</v>
      </c>
      <c r="G125" s="218">
        <v>150</v>
      </c>
      <c r="H125" s="218">
        <v>2640</v>
      </c>
      <c r="I125" s="218">
        <v>0</v>
      </c>
      <c r="J125" s="218">
        <v>0</v>
      </c>
      <c r="K125" s="218">
        <v>0</v>
      </c>
      <c r="L125" s="218">
        <v>600</v>
      </c>
      <c r="M125" s="218">
        <v>0</v>
      </c>
      <c r="N125" s="218">
        <v>0</v>
      </c>
      <c r="O125" s="218">
        <v>4290</v>
      </c>
      <c r="Q125" s="12" t="s">
        <v>40</v>
      </c>
    </row>
    <row r="126" spans="1:17">
      <c r="A126" s="137" t="s">
        <v>310</v>
      </c>
      <c r="B126" s="137" t="s">
        <v>311</v>
      </c>
      <c r="C126" s="218">
        <v>483.43</v>
      </c>
      <c r="D126" s="218">
        <v>267.27</v>
      </c>
      <c r="E126" s="218">
        <v>240.21</v>
      </c>
      <c r="F126" s="218">
        <v>250.77</v>
      </c>
      <c r="G126" s="218">
        <v>200.58</v>
      </c>
      <c r="H126" s="218">
        <v>570.4</v>
      </c>
      <c r="I126" s="218">
        <v>35.08</v>
      </c>
      <c r="J126" s="218">
        <v>81.760000000000005</v>
      </c>
      <c r="K126" s="218">
        <v>298.99</v>
      </c>
      <c r="L126" s="218">
        <v>478.82</v>
      </c>
      <c r="M126" s="218">
        <v>292.47000000000003</v>
      </c>
      <c r="N126" s="218">
        <v>10.01</v>
      </c>
      <c r="O126" s="218">
        <v>3209.79</v>
      </c>
      <c r="Q126" s="12" t="s">
        <v>40</v>
      </c>
    </row>
    <row r="127" spans="1:17">
      <c r="A127" s="137" t="s">
        <v>312</v>
      </c>
      <c r="B127" s="137" t="s">
        <v>313</v>
      </c>
      <c r="C127" s="218">
        <v>10234.57</v>
      </c>
      <c r="D127" s="218">
        <v>6491.93</v>
      </c>
      <c r="E127" s="218">
        <v>7230.54</v>
      </c>
      <c r="F127" s="218">
        <v>7249.39</v>
      </c>
      <c r="G127" s="218">
        <v>7011.04</v>
      </c>
      <c r="H127" s="218">
        <v>5654.16</v>
      </c>
      <c r="I127" s="218">
        <v>1172</v>
      </c>
      <c r="J127" s="218">
        <v>7508.36</v>
      </c>
      <c r="K127" s="218">
        <v>7680</v>
      </c>
      <c r="L127" s="218">
        <v>7373.74</v>
      </c>
      <c r="M127" s="218">
        <v>10811.33</v>
      </c>
      <c r="N127" s="218">
        <v>6625.46</v>
      </c>
      <c r="O127" s="218">
        <v>85042.52</v>
      </c>
      <c r="Q127" s="12" t="s">
        <v>40</v>
      </c>
    </row>
    <row r="128" spans="1:17">
      <c r="A128" s="137" t="s">
        <v>314</v>
      </c>
      <c r="B128" s="137" t="s">
        <v>315</v>
      </c>
      <c r="C128" s="218">
        <v>263.77</v>
      </c>
      <c r="D128" s="218">
        <v>335.05</v>
      </c>
      <c r="E128" s="218">
        <v>547.75</v>
      </c>
      <c r="F128" s="218">
        <v>382.07</v>
      </c>
      <c r="G128" s="218">
        <v>389.87</v>
      </c>
      <c r="H128" s="218">
        <v>254.88</v>
      </c>
      <c r="I128" s="218">
        <v>101.64</v>
      </c>
      <c r="J128" s="218">
        <v>282.06</v>
      </c>
      <c r="K128" s="218">
        <v>2167.8000000000002</v>
      </c>
      <c r="L128" s="218">
        <v>993.7</v>
      </c>
      <c r="M128" s="218">
        <v>2949.3</v>
      </c>
      <c r="N128" s="218">
        <v>795.5</v>
      </c>
      <c r="O128" s="218">
        <v>9463.39</v>
      </c>
      <c r="Q128" s="12" t="s">
        <v>40</v>
      </c>
    </row>
    <row r="129" spans="1:17">
      <c r="A129" s="137" t="s">
        <v>316</v>
      </c>
      <c r="B129" s="137" t="s">
        <v>317</v>
      </c>
      <c r="C129" s="218">
        <v>300</v>
      </c>
      <c r="D129" s="218">
        <v>300</v>
      </c>
      <c r="E129" s="218">
        <v>0</v>
      </c>
      <c r="F129" s="218">
        <v>0</v>
      </c>
      <c r="G129" s="218">
        <v>0</v>
      </c>
      <c r="H129" s="218">
        <v>0</v>
      </c>
      <c r="I129" s="218">
        <v>0</v>
      </c>
      <c r="J129" s="218">
        <v>0</v>
      </c>
      <c r="K129" s="218">
        <v>400</v>
      </c>
      <c r="L129" s="218">
        <v>0</v>
      </c>
      <c r="M129" s="218">
        <v>3875</v>
      </c>
      <c r="N129" s="218">
        <v>400</v>
      </c>
      <c r="O129" s="218">
        <v>5275</v>
      </c>
      <c r="Q129" s="12" t="s">
        <v>40</v>
      </c>
    </row>
    <row r="130" spans="1:17">
      <c r="A130" s="137" t="s">
        <v>4974</v>
      </c>
      <c r="B130" s="137" t="s">
        <v>4975</v>
      </c>
      <c r="C130" s="218">
        <v>0</v>
      </c>
      <c r="D130" s="218">
        <v>0</v>
      </c>
      <c r="E130" s="218">
        <v>0</v>
      </c>
      <c r="F130" s="218">
        <v>0</v>
      </c>
      <c r="G130" s="218">
        <v>0</v>
      </c>
      <c r="H130" s="218">
        <v>0</v>
      </c>
      <c r="I130" s="218">
        <v>0</v>
      </c>
      <c r="J130" s="218">
        <v>0</v>
      </c>
      <c r="K130" s="218">
        <v>0</v>
      </c>
      <c r="L130" s="218">
        <v>0</v>
      </c>
      <c r="M130" s="218">
        <v>0</v>
      </c>
      <c r="N130" s="218">
        <v>0</v>
      </c>
      <c r="O130" s="218">
        <v>0</v>
      </c>
      <c r="Q130" s="12" t="s">
        <v>40</v>
      </c>
    </row>
    <row r="131" spans="1:17">
      <c r="A131" s="137" t="s">
        <v>318</v>
      </c>
      <c r="B131" s="137" t="s">
        <v>319</v>
      </c>
      <c r="C131" s="218">
        <v>915.1</v>
      </c>
      <c r="D131" s="218">
        <v>523.23</v>
      </c>
      <c r="E131" s="218">
        <v>568.12</v>
      </c>
      <c r="F131" s="218">
        <v>554.36</v>
      </c>
      <c r="G131" s="218">
        <v>536.85</v>
      </c>
      <c r="H131" s="218">
        <v>433.03</v>
      </c>
      <c r="I131" s="218">
        <v>141.16</v>
      </c>
      <c r="J131" s="218">
        <v>936.86</v>
      </c>
      <c r="K131" s="218">
        <v>1157.58</v>
      </c>
      <c r="L131" s="218">
        <v>637.88</v>
      </c>
      <c r="M131" s="218">
        <v>1904.78</v>
      </c>
      <c r="N131" s="218">
        <v>637.34</v>
      </c>
      <c r="O131" s="218">
        <v>8946.2900000000009</v>
      </c>
      <c r="Q131" s="12" t="s">
        <v>40</v>
      </c>
    </row>
    <row r="132" spans="1:17">
      <c r="A132" s="137" t="s">
        <v>4976</v>
      </c>
      <c r="B132" s="137" t="s">
        <v>4977</v>
      </c>
      <c r="C132" s="218">
        <v>0</v>
      </c>
      <c r="D132" s="218">
        <v>0</v>
      </c>
      <c r="E132" s="218">
        <v>0</v>
      </c>
      <c r="F132" s="218">
        <v>0</v>
      </c>
      <c r="G132" s="218">
        <v>0</v>
      </c>
      <c r="H132" s="218">
        <v>0</v>
      </c>
      <c r="I132" s="218">
        <v>0</v>
      </c>
      <c r="J132" s="218">
        <v>0</v>
      </c>
      <c r="K132" s="218">
        <v>0</v>
      </c>
      <c r="L132" s="218">
        <v>0</v>
      </c>
      <c r="M132" s="218">
        <v>0</v>
      </c>
      <c r="N132" s="218">
        <v>0</v>
      </c>
      <c r="O132" s="218">
        <v>0</v>
      </c>
      <c r="Q132" s="12" t="s">
        <v>40</v>
      </c>
    </row>
    <row r="133" spans="1:17">
      <c r="A133" s="137" t="s">
        <v>4978</v>
      </c>
      <c r="B133" s="137" t="s">
        <v>4979</v>
      </c>
      <c r="C133" s="218">
        <v>0</v>
      </c>
      <c r="D133" s="218">
        <v>0</v>
      </c>
      <c r="E133" s="218">
        <v>0</v>
      </c>
      <c r="F133" s="218">
        <v>0</v>
      </c>
      <c r="G133" s="218">
        <v>0</v>
      </c>
      <c r="H133" s="218">
        <v>0</v>
      </c>
      <c r="I133" s="218">
        <v>0</v>
      </c>
      <c r="J133" s="218">
        <v>0</v>
      </c>
      <c r="K133" s="218">
        <v>0</v>
      </c>
      <c r="L133" s="218">
        <v>0</v>
      </c>
      <c r="M133" s="218">
        <v>0</v>
      </c>
      <c r="N133" s="218">
        <v>0</v>
      </c>
      <c r="O133" s="218">
        <v>0</v>
      </c>
      <c r="Q133" s="12" t="s">
        <v>40</v>
      </c>
    </row>
    <row r="134" spans="1:17">
      <c r="A134" s="137" t="s">
        <v>4980</v>
      </c>
      <c r="B134" s="137" t="s">
        <v>4981</v>
      </c>
      <c r="C134" s="218">
        <v>0</v>
      </c>
      <c r="D134" s="218">
        <v>0</v>
      </c>
      <c r="E134" s="218">
        <v>0</v>
      </c>
      <c r="F134" s="218">
        <v>0</v>
      </c>
      <c r="G134" s="218">
        <v>0</v>
      </c>
      <c r="H134" s="218">
        <v>0</v>
      </c>
      <c r="I134" s="218">
        <v>0</v>
      </c>
      <c r="J134" s="218">
        <v>0</v>
      </c>
      <c r="K134" s="218">
        <v>0</v>
      </c>
      <c r="L134" s="218">
        <v>0</v>
      </c>
      <c r="M134" s="218">
        <v>0</v>
      </c>
      <c r="N134" s="218">
        <v>0</v>
      </c>
      <c r="O134" s="218">
        <v>0</v>
      </c>
      <c r="Q134" s="12" t="s">
        <v>40</v>
      </c>
    </row>
    <row r="135" spans="1:17">
      <c r="A135" s="137" t="s">
        <v>4982</v>
      </c>
      <c r="B135" s="137" t="s">
        <v>4983</v>
      </c>
      <c r="C135" s="218">
        <v>0</v>
      </c>
      <c r="D135" s="218">
        <v>0</v>
      </c>
      <c r="E135" s="218">
        <v>0</v>
      </c>
      <c r="F135" s="218">
        <v>0</v>
      </c>
      <c r="G135" s="218">
        <v>0</v>
      </c>
      <c r="H135" s="218">
        <v>0</v>
      </c>
      <c r="I135" s="218">
        <v>0</v>
      </c>
      <c r="J135" s="218">
        <v>0</v>
      </c>
      <c r="K135" s="218">
        <v>0</v>
      </c>
      <c r="L135" s="218">
        <v>0</v>
      </c>
      <c r="M135" s="218">
        <v>0</v>
      </c>
      <c r="N135" s="218">
        <v>0</v>
      </c>
      <c r="O135" s="218">
        <v>0</v>
      </c>
      <c r="Q135" s="12" t="s">
        <v>40</v>
      </c>
    </row>
    <row r="136" spans="1:17">
      <c r="A136" s="137" t="s">
        <v>4984</v>
      </c>
      <c r="B136" s="137" t="s">
        <v>4985</v>
      </c>
      <c r="C136" s="218">
        <v>0</v>
      </c>
      <c r="D136" s="218">
        <v>0</v>
      </c>
      <c r="E136" s="218">
        <v>0</v>
      </c>
      <c r="F136" s="218">
        <v>0</v>
      </c>
      <c r="G136" s="218">
        <v>0</v>
      </c>
      <c r="H136" s="218">
        <v>0</v>
      </c>
      <c r="I136" s="218">
        <v>0</v>
      </c>
      <c r="J136" s="218">
        <v>0</v>
      </c>
      <c r="K136" s="218">
        <v>0</v>
      </c>
      <c r="L136" s="218">
        <v>0</v>
      </c>
      <c r="M136" s="218">
        <v>0</v>
      </c>
      <c r="N136" s="218">
        <v>0</v>
      </c>
      <c r="O136" s="218">
        <v>0</v>
      </c>
      <c r="Q136" s="12" t="s">
        <v>40</v>
      </c>
    </row>
    <row r="137" spans="1:17">
      <c r="A137" s="137" t="s">
        <v>4986</v>
      </c>
      <c r="B137" s="137" t="s">
        <v>4987</v>
      </c>
      <c r="C137" s="218">
        <v>0</v>
      </c>
      <c r="D137" s="218">
        <v>0</v>
      </c>
      <c r="E137" s="218">
        <v>0</v>
      </c>
      <c r="F137" s="218">
        <v>0</v>
      </c>
      <c r="G137" s="218">
        <v>0</v>
      </c>
      <c r="H137" s="218">
        <v>0</v>
      </c>
      <c r="I137" s="218">
        <v>0</v>
      </c>
      <c r="J137" s="218">
        <v>0</v>
      </c>
      <c r="K137" s="218">
        <v>0</v>
      </c>
      <c r="L137" s="218">
        <v>0</v>
      </c>
      <c r="M137" s="218">
        <v>0</v>
      </c>
      <c r="N137" s="218">
        <v>0</v>
      </c>
      <c r="O137" s="218">
        <v>0</v>
      </c>
      <c r="Q137" s="12" t="s">
        <v>40</v>
      </c>
    </row>
    <row r="138" spans="1:17">
      <c r="A138" s="137" t="s">
        <v>4988</v>
      </c>
      <c r="B138" s="137" t="s">
        <v>4989</v>
      </c>
      <c r="C138" s="218">
        <v>0</v>
      </c>
      <c r="D138" s="218">
        <v>0</v>
      </c>
      <c r="E138" s="218">
        <v>0</v>
      </c>
      <c r="F138" s="218">
        <v>0</v>
      </c>
      <c r="G138" s="218">
        <v>0</v>
      </c>
      <c r="H138" s="218">
        <v>0</v>
      </c>
      <c r="I138" s="218">
        <v>0</v>
      </c>
      <c r="J138" s="218">
        <v>0</v>
      </c>
      <c r="K138" s="218">
        <v>0</v>
      </c>
      <c r="L138" s="218">
        <v>0</v>
      </c>
      <c r="M138" s="218">
        <v>0</v>
      </c>
      <c r="N138" s="218">
        <v>0</v>
      </c>
      <c r="O138" s="218">
        <v>0</v>
      </c>
      <c r="Q138" s="12" t="s">
        <v>40</v>
      </c>
    </row>
    <row r="139" spans="1:17">
      <c r="A139" s="137" t="s">
        <v>4990</v>
      </c>
      <c r="B139" s="137" t="s">
        <v>4991</v>
      </c>
      <c r="C139" s="218">
        <v>0</v>
      </c>
      <c r="D139" s="218">
        <v>0</v>
      </c>
      <c r="E139" s="218">
        <v>0</v>
      </c>
      <c r="F139" s="218">
        <v>0</v>
      </c>
      <c r="G139" s="218">
        <v>0</v>
      </c>
      <c r="H139" s="218">
        <v>0</v>
      </c>
      <c r="I139" s="218">
        <v>0</v>
      </c>
      <c r="J139" s="218">
        <v>0</v>
      </c>
      <c r="K139" s="218">
        <v>0</v>
      </c>
      <c r="L139" s="218">
        <v>0</v>
      </c>
      <c r="M139" s="218">
        <v>0</v>
      </c>
      <c r="N139" s="218">
        <v>0</v>
      </c>
      <c r="O139" s="218">
        <v>0</v>
      </c>
      <c r="Q139" s="12" t="s">
        <v>40</v>
      </c>
    </row>
    <row r="140" spans="1:17">
      <c r="A140" s="137" t="s">
        <v>4992</v>
      </c>
      <c r="B140" s="137" t="s">
        <v>4993</v>
      </c>
      <c r="C140" s="218">
        <v>0</v>
      </c>
      <c r="D140" s="218">
        <v>0</v>
      </c>
      <c r="E140" s="218">
        <v>0</v>
      </c>
      <c r="F140" s="218">
        <v>0</v>
      </c>
      <c r="G140" s="218">
        <v>0</v>
      </c>
      <c r="H140" s="218">
        <v>0</v>
      </c>
      <c r="I140" s="218">
        <v>0</v>
      </c>
      <c r="J140" s="218">
        <v>0</v>
      </c>
      <c r="K140" s="218">
        <v>0</v>
      </c>
      <c r="L140" s="218">
        <v>0</v>
      </c>
      <c r="M140" s="218">
        <v>0</v>
      </c>
      <c r="N140" s="218">
        <v>0</v>
      </c>
      <c r="O140" s="218">
        <v>0</v>
      </c>
      <c r="Q140" s="12" t="s">
        <v>40</v>
      </c>
    </row>
    <row r="141" spans="1:17">
      <c r="A141" s="137" t="s">
        <v>4994</v>
      </c>
      <c r="B141" s="137" t="s">
        <v>4128</v>
      </c>
      <c r="C141" s="218">
        <v>0</v>
      </c>
      <c r="D141" s="218">
        <v>0</v>
      </c>
      <c r="E141" s="218">
        <v>0</v>
      </c>
      <c r="F141" s="218">
        <v>0</v>
      </c>
      <c r="G141" s="218">
        <v>0</v>
      </c>
      <c r="H141" s="218">
        <v>0</v>
      </c>
      <c r="I141" s="218">
        <v>0</v>
      </c>
      <c r="J141" s="218">
        <v>0</v>
      </c>
      <c r="K141" s="218">
        <v>0</v>
      </c>
      <c r="L141" s="218">
        <v>0</v>
      </c>
      <c r="M141" s="218">
        <v>0</v>
      </c>
      <c r="N141" s="218">
        <v>0</v>
      </c>
      <c r="O141" s="218">
        <v>0</v>
      </c>
      <c r="Q141" s="12" t="s">
        <v>40</v>
      </c>
    </row>
    <row r="142" spans="1:17">
      <c r="A142" s="137" t="s">
        <v>4995</v>
      </c>
      <c r="B142" s="137" t="s">
        <v>4996</v>
      </c>
      <c r="C142" s="218">
        <v>0</v>
      </c>
      <c r="D142" s="218">
        <v>0</v>
      </c>
      <c r="E142" s="218">
        <v>0</v>
      </c>
      <c r="F142" s="218">
        <v>0</v>
      </c>
      <c r="G142" s="218">
        <v>0</v>
      </c>
      <c r="H142" s="218">
        <v>0</v>
      </c>
      <c r="I142" s="218">
        <v>0</v>
      </c>
      <c r="J142" s="218">
        <v>0</v>
      </c>
      <c r="K142" s="218">
        <v>0</v>
      </c>
      <c r="L142" s="218">
        <v>0</v>
      </c>
      <c r="M142" s="218">
        <v>0</v>
      </c>
      <c r="N142" s="218">
        <v>0</v>
      </c>
      <c r="O142" s="218">
        <v>0</v>
      </c>
      <c r="Q142" s="12" t="s">
        <v>40</v>
      </c>
    </row>
    <row r="143" spans="1:17">
      <c r="A143" s="137" t="s">
        <v>4997</v>
      </c>
      <c r="B143" s="137" t="s">
        <v>4998</v>
      </c>
      <c r="C143" s="218">
        <v>0</v>
      </c>
      <c r="D143" s="218">
        <v>0</v>
      </c>
      <c r="E143" s="218">
        <v>0</v>
      </c>
      <c r="F143" s="218">
        <v>0</v>
      </c>
      <c r="G143" s="218">
        <v>0</v>
      </c>
      <c r="H143" s="218">
        <v>0</v>
      </c>
      <c r="I143" s="218">
        <v>0</v>
      </c>
      <c r="J143" s="218">
        <v>0</v>
      </c>
      <c r="K143" s="218">
        <v>0</v>
      </c>
      <c r="L143" s="218">
        <v>0</v>
      </c>
      <c r="M143" s="218">
        <v>0</v>
      </c>
      <c r="N143" s="218">
        <v>0</v>
      </c>
      <c r="O143" s="218">
        <v>0</v>
      </c>
      <c r="Q143" s="12" t="s">
        <v>40</v>
      </c>
    </row>
    <row r="144" spans="1:17">
      <c r="A144" s="137" t="s">
        <v>4999</v>
      </c>
      <c r="B144" s="137" t="s">
        <v>5000</v>
      </c>
      <c r="C144" s="218">
        <v>0</v>
      </c>
      <c r="D144" s="218">
        <v>0</v>
      </c>
      <c r="E144" s="218">
        <v>0</v>
      </c>
      <c r="F144" s="218">
        <v>0</v>
      </c>
      <c r="G144" s="218">
        <v>0</v>
      </c>
      <c r="H144" s="218">
        <v>0</v>
      </c>
      <c r="I144" s="218">
        <v>0</v>
      </c>
      <c r="J144" s="218">
        <v>19055.95</v>
      </c>
      <c r="K144" s="218">
        <v>1599.6</v>
      </c>
      <c r="L144" s="218">
        <v>0</v>
      </c>
      <c r="M144" s="218">
        <v>0</v>
      </c>
      <c r="N144" s="218">
        <v>1447.59</v>
      </c>
      <c r="O144" s="218">
        <v>22103.14</v>
      </c>
      <c r="Q144" s="12" t="s">
        <v>40</v>
      </c>
    </row>
    <row r="145" spans="1:17">
      <c r="A145" s="137" t="s">
        <v>320</v>
      </c>
      <c r="B145" s="137" t="s">
        <v>321</v>
      </c>
      <c r="C145" s="218">
        <v>-32</v>
      </c>
      <c r="D145" s="218">
        <v>0</v>
      </c>
      <c r="E145" s="218">
        <v>0</v>
      </c>
      <c r="F145" s="218">
        <v>0</v>
      </c>
      <c r="G145" s="218">
        <v>0</v>
      </c>
      <c r="H145" s="218">
        <v>0</v>
      </c>
      <c r="I145" s="218">
        <v>0</v>
      </c>
      <c r="J145" s="218">
        <v>0</v>
      </c>
      <c r="K145" s="218">
        <v>0</v>
      </c>
      <c r="L145" s="218">
        <v>0</v>
      </c>
      <c r="M145" s="218">
        <v>0</v>
      </c>
      <c r="N145" s="218">
        <v>0</v>
      </c>
      <c r="O145" s="218">
        <v>-32</v>
      </c>
      <c r="Q145" s="12" t="s">
        <v>40</v>
      </c>
    </row>
    <row r="146" spans="1:17">
      <c r="A146" s="137" t="s">
        <v>5001</v>
      </c>
      <c r="B146" s="137" t="s">
        <v>5002</v>
      </c>
      <c r="C146" s="218">
        <v>0</v>
      </c>
      <c r="D146" s="218">
        <v>0</v>
      </c>
      <c r="E146" s="218">
        <v>0</v>
      </c>
      <c r="F146" s="218">
        <v>0</v>
      </c>
      <c r="G146" s="218">
        <v>0</v>
      </c>
      <c r="H146" s="218">
        <v>0</v>
      </c>
      <c r="I146" s="218">
        <v>0</v>
      </c>
      <c r="J146" s="218">
        <v>0</v>
      </c>
      <c r="K146" s="218">
        <v>0</v>
      </c>
      <c r="L146" s="218">
        <v>0</v>
      </c>
      <c r="M146" s="218">
        <v>0</v>
      </c>
      <c r="N146" s="218">
        <v>0</v>
      </c>
      <c r="O146" s="218">
        <v>0</v>
      </c>
      <c r="Q146" s="12" t="s">
        <v>40</v>
      </c>
    </row>
    <row r="147" spans="1:17">
      <c r="A147" s="137" t="s">
        <v>322</v>
      </c>
      <c r="B147" s="137" t="s">
        <v>323</v>
      </c>
      <c r="C147" s="218">
        <v>161.47</v>
      </c>
      <c r="D147" s="218">
        <v>60.8</v>
      </c>
      <c r="E147" s="218">
        <v>274</v>
      </c>
      <c r="F147" s="218">
        <v>60.8</v>
      </c>
      <c r="G147" s="218">
        <v>73.599999999999994</v>
      </c>
      <c r="H147" s="218">
        <v>84.41</v>
      </c>
      <c r="I147" s="218">
        <v>78.400000000000006</v>
      </c>
      <c r="J147" s="218">
        <v>78.400000000000006</v>
      </c>
      <c r="K147" s="218">
        <v>75.2</v>
      </c>
      <c r="L147" s="218">
        <v>75.2</v>
      </c>
      <c r="M147" s="218">
        <v>75.2</v>
      </c>
      <c r="N147" s="218">
        <v>71.930000000000007</v>
      </c>
      <c r="O147" s="218">
        <v>1169.4100000000001</v>
      </c>
      <c r="Q147" s="12" t="s">
        <v>40</v>
      </c>
    </row>
    <row r="148" spans="1:17">
      <c r="A148" s="137" t="s">
        <v>324</v>
      </c>
      <c r="B148" s="137" t="s">
        <v>325</v>
      </c>
      <c r="C148" s="218">
        <v>0</v>
      </c>
      <c r="D148" s="218">
        <v>0</v>
      </c>
      <c r="E148" s="218">
        <v>0</v>
      </c>
      <c r="F148" s="218">
        <v>0</v>
      </c>
      <c r="G148" s="218">
        <v>0</v>
      </c>
      <c r="H148" s="218">
        <v>0</v>
      </c>
      <c r="I148" s="218">
        <v>0</v>
      </c>
      <c r="J148" s="218">
        <v>0</v>
      </c>
      <c r="K148" s="218">
        <v>0</v>
      </c>
      <c r="L148" s="218">
        <v>0</v>
      </c>
      <c r="M148" s="218">
        <v>0</v>
      </c>
      <c r="N148" s="218">
        <v>0</v>
      </c>
      <c r="O148" s="218">
        <v>0</v>
      </c>
      <c r="Q148" s="12" t="s">
        <v>40</v>
      </c>
    </row>
    <row r="149" spans="1:17">
      <c r="A149" s="137" t="s">
        <v>326</v>
      </c>
      <c r="B149" s="137" t="s">
        <v>327</v>
      </c>
      <c r="C149" s="218">
        <v>1203.5</v>
      </c>
      <c r="D149" s="218">
        <v>828.39</v>
      </c>
      <c r="E149" s="218">
        <v>835.77</v>
      </c>
      <c r="F149" s="218">
        <v>835.33</v>
      </c>
      <c r="G149" s="218">
        <v>791</v>
      </c>
      <c r="H149" s="218">
        <v>1132.3499999999999</v>
      </c>
      <c r="I149" s="218">
        <v>346.24</v>
      </c>
      <c r="J149" s="218">
        <v>763.06</v>
      </c>
      <c r="K149" s="218">
        <v>1007.08</v>
      </c>
      <c r="L149" s="218">
        <v>1031.5899999999999</v>
      </c>
      <c r="M149" s="218">
        <v>1704.36</v>
      </c>
      <c r="N149" s="218">
        <v>690.11</v>
      </c>
      <c r="O149" s="218">
        <v>11168.78</v>
      </c>
      <c r="Q149" s="12" t="s">
        <v>40</v>
      </c>
    </row>
    <row r="150" spans="1:17">
      <c r="A150" s="137" t="s">
        <v>328</v>
      </c>
      <c r="B150" s="137" t="s">
        <v>329</v>
      </c>
      <c r="C150" s="218">
        <v>374.79</v>
      </c>
      <c r="D150" s="218">
        <v>252.36</v>
      </c>
      <c r="E150" s="218">
        <v>244.86</v>
      </c>
      <c r="F150" s="218">
        <v>244.86</v>
      </c>
      <c r="G150" s="218">
        <v>244.86</v>
      </c>
      <c r="H150" s="218">
        <v>448.54</v>
      </c>
      <c r="I150" s="218">
        <v>448.54</v>
      </c>
      <c r="J150" s="218">
        <v>0</v>
      </c>
      <c r="K150" s="218">
        <v>0</v>
      </c>
      <c r="L150" s="218">
        <v>0</v>
      </c>
      <c r="M150" s="218">
        <v>0</v>
      </c>
      <c r="N150" s="218">
        <v>0</v>
      </c>
      <c r="O150" s="218">
        <v>2258.81</v>
      </c>
      <c r="Q150" s="12" t="s">
        <v>40</v>
      </c>
    </row>
    <row r="151" spans="1:17">
      <c r="A151" s="137" t="s">
        <v>1143</v>
      </c>
      <c r="B151" s="137" t="s">
        <v>5003</v>
      </c>
      <c r="C151" s="218">
        <v>0</v>
      </c>
      <c r="D151" s="218">
        <v>0</v>
      </c>
      <c r="E151" s="218">
        <v>0</v>
      </c>
      <c r="F151" s="218">
        <v>0</v>
      </c>
      <c r="G151" s="218">
        <v>0</v>
      </c>
      <c r="H151" s="218">
        <v>0</v>
      </c>
      <c r="I151" s="218">
        <v>0</v>
      </c>
      <c r="J151" s="218">
        <v>0</v>
      </c>
      <c r="K151" s="218">
        <v>0</v>
      </c>
      <c r="L151" s="218">
        <v>0</v>
      </c>
      <c r="M151" s="218">
        <v>0</v>
      </c>
      <c r="N151" s="218">
        <v>0</v>
      </c>
      <c r="O151" s="218">
        <v>0</v>
      </c>
      <c r="Q151" s="12" t="s">
        <v>40</v>
      </c>
    </row>
    <row r="152" spans="1:17">
      <c r="A152" s="137" t="s">
        <v>330</v>
      </c>
      <c r="B152" s="137" t="s">
        <v>331</v>
      </c>
      <c r="C152" s="218">
        <v>1670.47</v>
      </c>
      <c r="D152" s="218">
        <v>1670.47</v>
      </c>
      <c r="E152" s="218">
        <v>1825.3</v>
      </c>
      <c r="F152" s="218">
        <v>1825.3</v>
      </c>
      <c r="G152" s="218">
        <v>1825.3</v>
      </c>
      <c r="H152" s="218">
        <v>1825.3</v>
      </c>
      <c r="I152" s="218">
        <v>1018.55</v>
      </c>
      <c r="J152" s="218">
        <v>445.23</v>
      </c>
      <c r="K152" s="218">
        <v>2015.43</v>
      </c>
      <c r="L152" s="218">
        <v>2256.9499999999998</v>
      </c>
      <c r="M152" s="218">
        <v>2256.94</v>
      </c>
      <c r="N152" s="218">
        <v>445.23</v>
      </c>
      <c r="O152" s="218">
        <v>19080.47</v>
      </c>
      <c r="Q152" s="100" t="s">
        <v>40</v>
      </c>
    </row>
    <row r="153" spans="1:17">
      <c r="A153" s="137" t="s">
        <v>332</v>
      </c>
      <c r="B153" s="137" t="s">
        <v>333</v>
      </c>
      <c r="C153" s="218">
        <v>0</v>
      </c>
      <c r="D153" s="218">
        <v>0</v>
      </c>
      <c r="E153" s="218">
        <v>0</v>
      </c>
      <c r="F153" s="218">
        <v>0</v>
      </c>
      <c r="G153" s="218">
        <v>765.04</v>
      </c>
      <c r="H153" s="218">
        <v>775.2</v>
      </c>
      <c r="I153" s="218">
        <v>92.88</v>
      </c>
      <c r="J153" s="218">
        <v>383.67</v>
      </c>
      <c r="K153" s="218">
        <v>507.56</v>
      </c>
      <c r="L153" s="218">
        <v>447.4</v>
      </c>
      <c r="M153" s="218">
        <v>874.07</v>
      </c>
      <c r="N153" s="218">
        <v>372.74</v>
      </c>
      <c r="O153" s="218">
        <v>4218.5600000000004</v>
      </c>
      <c r="Q153" s="12" t="s">
        <v>40</v>
      </c>
    </row>
    <row r="154" spans="1:17">
      <c r="A154" s="137" t="s">
        <v>1144</v>
      </c>
      <c r="B154" s="137" t="s">
        <v>5004</v>
      </c>
      <c r="C154" s="218">
        <v>0</v>
      </c>
      <c r="D154" s="218">
        <v>0</v>
      </c>
      <c r="E154" s="218">
        <v>0</v>
      </c>
      <c r="F154" s="218">
        <v>0</v>
      </c>
      <c r="G154" s="218">
        <v>0</v>
      </c>
      <c r="H154" s="218">
        <v>0</v>
      </c>
      <c r="I154" s="218">
        <v>0</v>
      </c>
      <c r="J154" s="218">
        <v>0</v>
      </c>
      <c r="K154" s="218">
        <v>0</v>
      </c>
      <c r="L154" s="218">
        <v>0</v>
      </c>
      <c r="M154" s="218">
        <v>0</v>
      </c>
      <c r="N154" s="218">
        <v>0</v>
      </c>
      <c r="O154" s="218">
        <v>0</v>
      </c>
      <c r="Q154" s="100" t="s">
        <v>40</v>
      </c>
    </row>
    <row r="155" spans="1:17">
      <c r="A155" s="137" t="s">
        <v>5005</v>
      </c>
      <c r="B155" s="137" t="s">
        <v>5006</v>
      </c>
      <c r="C155" s="218">
        <v>0</v>
      </c>
      <c r="D155" s="218">
        <v>0</v>
      </c>
      <c r="E155" s="218">
        <v>0</v>
      </c>
      <c r="F155" s="218">
        <v>0</v>
      </c>
      <c r="G155" s="218">
        <v>0</v>
      </c>
      <c r="H155" s="218">
        <v>0</v>
      </c>
      <c r="I155" s="218">
        <v>0</v>
      </c>
      <c r="J155" s="218">
        <v>0</v>
      </c>
      <c r="K155" s="218">
        <v>0</v>
      </c>
      <c r="L155" s="218">
        <v>0</v>
      </c>
      <c r="M155" s="218">
        <v>0</v>
      </c>
      <c r="N155" s="218">
        <v>0</v>
      </c>
      <c r="O155" s="218">
        <v>0</v>
      </c>
      <c r="Q155" s="100" t="s">
        <v>40</v>
      </c>
    </row>
    <row r="156" spans="1:17">
      <c r="A156" s="137"/>
      <c r="B156" s="137"/>
      <c r="C156" s="219"/>
      <c r="D156" s="219"/>
      <c r="E156" s="219"/>
      <c r="F156" s="219"/>
      <c r="G156" s="219"/>
      <c r="H156" s="219"/>
      <c r="I156" s="219"/>
      <c r="J156" s="219"/>
      <c r="K156" s="219"/>
      <c r="L156" s="219"/>
      <c r="M156" s="219"/>
      <c r="N156" s="219"/>
      <c r="O156" s="219"/>
    </row>
    <row r="157" spans="1:17">
      <c r="A157" s="137" t="s">
        <v>334</v>
      </c>
      <c r="B157" s="137" t="s">
        <v>335</v>
      </c>
      <c r="C157" s="138">
        <v>28767.66</v>
      </c>
      <c r="D157" s="138">
        <v>19821.990000000002</v>
      </c>
      <c r="E157" s="138">
        <v>20254.259999999998</v>
      </c>
      <c r="F157" s="138">
        <v>19938.240000000002</v>
      </c>
      <c r="G157" s="138">
        <v>19700.439999999999</v>
      </c>
      <c r="H157" s="138">
        <v>27655.33</v>
      </c>
      <c r="I157" s="138">
        <v>8817.11</v>
      </c>
      <c r="J157" s="138">
        <v>36668.300000000003</v>
      </c>
      <c r="K157" s="138">
        <v>26304.03</v>
      </c>
      <c r="L157" s="138">
        <v>25138.400000000001</v>
      </c>
      <c r="M157" s="138">
        <v>41616.720000000001</v>
      </c>
      <c r="N157" s="138">
        <v>16988.41</v>
      </c>
      <c r="O157" s="138">
        <v>291670.89</v>
      </c>
      <c r="Q157" s="100"/>
    </row>
    <row r="158" spans="1:17">
      <c r="A158" s="137"/>
      <c r="B158" s="137"/>
      <c r="C158" s="137"/>
      <c r="D158" s="137"/>
      <c r="E158" s="137"/>
      <c r="F158" s="137"/>
      <c r="G158" s="137"/>
      <c r="H158" s="137"/>
      <c r="I158" s="137"/>
      <c r="J158" s="137"/>
      <c r="K158" s="137"/>
      <c r="L158" s="137"/>
      <c r="M158" s="137"/>
      <c r="N158" s="137"/>
      <c r="O158" s="137"/>
    </row>
    <row r="159" spans="1:17">
      <c r="A159" s="137" t="s">
        <v>5007</v>
      </c>
      <c r="B159" s="137" t="s">
        <v>5008</v>
      </c>
      <c r="C159" s="137"/>
      <c r="D159" s="137"/>
      <c r="E159" s="137"/>
      <c r="F159" s="137"/>
      <c r="G159" s="137"/>
      <c r="H159" s="137"/>
      <c r="I159" s="137"/>
      <c r="J159" s="137"/>
      <c r="K159" s="137"/>
      <c r="L159" s="137"/>
      <c r="M159" s="137"/>
      <c r="N159" s="137"/>
      <c r="O159" s="137"/>
    </row>
    <row r="160" spans="1:17">
      <c r="A160" s="137" t="s">
        <v>5009</v>
      </c>
      <c r="B160" s="137" t="s">
        <v>5010</v>
      </c>
      <c r="C160" s="218">
        <v>0</v>
      </c>
      <c r="D160" s="218">
        <v>0</v>
      </c>
      <c r="E160" s="218">
        <v>0</v>
      </c>
      <c r="F160" s="218">
        <v>0</v>
      </c>
      <c r="G160" s="218">
        <v>0</v>
      </c>
      <c r="H160" s="218">
        <v>0</v>
      </c>
      <c r="I160" s="218">
        <v>0</v>
      </c>
      <c r="J160" s="218">
        <v>0</v>
      </c>
      <c r="K160" s="218">
        <v>0</v>
      </c>
      <c r="L160" s="218">
        <v>0</v>
      </c>
      <c r="M160" s="218">
        <v>0</v>
      </c>
      <c r="N160" s="218">
        <v>0</v>
      </c>
      <c r="O160" s="218">
        <v>0</v>
      </c>
      <c r="Q160" s="100"/>
    </row>
    <row r="161" spans="1:17">
      <c r="A161" s="137" t="s">
        <v>5011</v>
      </c>
      <c r="B161" s="137" t="s">
        <v>5012</v>
      </c>
      <c r="C161" s="218">
        <v>0</v>
      </c>
      <c r="D161" s="218">
        <v>0</v>
      </c>
      <c r="E161" s="218">
        <v>0</v>
      </c>
      <c r="F161" s="218">
        <v>0</v>
      </c>
      <c r="G161" s="218">
        <v>0</v>
      </c>
      <c r="H161" s="218">
        <v>0</v>
      </c>
      <c r="I161" s="218">
        <v>0</v>
      </c>
      <c r="J161" s="218">
        <v>0</v>
      </c>
      <c r="K161" s="218">
        <v>0</v>
      </c>
      <c r="L161" s="218">
        <v>0</v>
      </c>
      <c r="M161" s="218">
        <v>0</v>
      </c>
      <c r="N161" s="218">
        <v>0</v>
      </c>
      <c r="O161" s="218">
        <v>0</v>
      </c>
    </row>
    <row r="162" spans="1:17">
      <c r="A162" s="137" t="s">
        <v>5013</v>
      </c>
      <c r="B162" s="137" t="s">
        <v>5014</v>
      </c>
      <c r="C162" s="218">
        <v>0</v>
      </c>
      <c r="D162" s="218">
        <v>0</v>
      </c>
      <c r="E162" s="218">
        <v>0</v>
      </c>
      <c r="F162" s="218">
        <v>0</v>
      </c>
      <c r="G162" s="218">
        <v>0</v>
      </c>
      <c r="H162" s="218">
        <v>0</v>
      </c>
      <c r="I162" s="218">
        <v>0</v>
      </c>
      <c r="J162" s="218">
        <v>0</v>
      </c>
      <c r="K162" s="218">
        <v>0</v>
      </c>
      <c r="L162" s="218">
        <v>0</v>
      </c>
      <c r="M162" s="218">
        <v>0</v>
      </c>
      <c r="N162" s="218">
        <v>0</v>
      </c>
      <c r="O162" s="218">
        <v>0</v>
      </c>
    </row>
    <row r="163" spans="1:17">
      <c r="A163" s="137" t="s">
        <v>5015</v>
      </c>
      <c r="B163" s="137" t="s">
        <v>5016</v>
      </c>
      <c r="C163" s="218">
        <v>0</v>
      </c>
      <c r="D163" s="218">
        <v>0</v>
      </c>
      <c r="E163" s="218">
        <v>0</v>
      </c>
      <c r="F163" s="218">
        <v>0</v>
      </c>
      <c r="G163" s="218">
        <v>0</v>
      </c>
      <c r="H163" s="218">
        <v>0</v>
      </c>
      <c r="I163" s="218">
        <v>0</v>
      </c>
      <c r="J163" s="218">
        <v>0</v>
      </c>
      <c r="K163" s="218">
        <v>0</v>
      </c>
      <c r="L163" s="218">
        <v>0</v>
      </c>
      <c r="M163" s="218">
        <v>0</v>
      </c>
      <c r="N163" s="218">
        <v>0</v>
      </c>
      <c r="O163" s="218">
        <v>0</v>
      </c>
    </row>
    <row r="164" spans="1:17">
      <c r="A164" s="137" t="s">
        <v>5017</v>
      </c>
      <c r="B164" s="137" t="s">
        <v>5018</v>
      </c>
      <c r="C164" s="218">
        <v>0</v>
      </c>
      <c r="D164" s="218">
        <v>0</v>
      </c>
      <c r="E164" s="218">
        <v>0</v>
      </c>
      <c r="F164" s="218">
        <v>0</v>
      </c>
      <c r="G164" s="218">
        <v>0</v>
      </c>
      <c r="H164" s="218">
        <v>0</v>
      </c>
      <c r="I164" s="218">
        <v>0</v>
      </c>
      <c r="J164" s="218">
        <v>0</v>
      </c>
      <c r="K164" s="218">
        <v>0</v>
      </c>
      <c r="L164" s="218">
        <v>0</v>
      </c>
      <c r="M164" s="218">
        <v>0</v>
      </c>
      <c r="N164" s="218">
        <v>0</v>
      </c>
      <c r="O164" s="218">
        <v>0</v>
      </c>
    </row>
    <row r="165" spans="1:17">
      <c r="A165" s="137" t="s">
        <v>5019</v>
      </c>
      <c r="B165" s="137" t="s">
        <v>5020</v>
      </c>
      <c r="C165" s="218">
        <v>0</v>
      </c>
      <c r="D165" s="218">
        <v>0</v>
      </c>
      <c r="E165" s="218">
        <v>0</v>
      </c>
      <c r="F165" s="218">
        <v>0</v>
      </c>
      <c r="G165" s="218">
        <v>0</v>
      </c>
      <c r="H165" s="218">
        <v>0</v>
      </c>
      <c r="I165" s="218">
        <v>0</v>
      </c>
      <c r="J165" s="218">
        <v>0</v>
      </c>
      <c r="K165" s="218">
        <v>0</v>
      </c>
      <c r="L165" s="218">
        <v>0</v>
      </c>
      <c r="M165" s="218">
        <v>0</v>
      </c>
      <c r="N165" s="218">
        <v>0</v>
      </c>
      <c r="O165" s="218">
        <v>0</v>
      </c>
    </row>
    <row r="166" spans="1:17">
      <c r="A166" s="137" t="s">
        <v>5021</v>
      </c>
      <c r="B166" s="137" t="s">
        <v>5022</v>
      </c>
      <c r="C166" s="218">
        <v>0</v>
      </c>
      <c r="D166" s="218">
        <v>0</v>
      </c>
      <c r="E166" s="218">
        <v>0</v>
      </c>
      <c r="F166" s="218">
        <v>0</v>
      </c>
      <c r="G166" s="218">
        <v>0</v>
      </c>
      <c r="H166" s="218">
        <v>0</v>
      </c>
      <c r="I166" s="218">
        <v>0</v>
      </c>
      <c r="J166" s="218">
        <v>0</v>
      </c>
      <c r="K166" s="218">
        <v>0</v>
      </c>
      <c r="L166" s="218">
        <v>0</v>
      </c>
      <c r="M166" s="218">
        <v>0</v>
      </c>
      <c r="N166" s="218">
        <v>0</v>
      </c>
      <c r="O166" s="218">
        <v>0</v>
      </c>
    </row>
    <row r="167" spans="1:17">
      <c r="A167" s="137" t="s">
        <v>5023</v>
      </c>
      <c r="B167" s="137" t="s">
        <v>5024</v>
      </c>
      <c r="C167" s="218">
        <v>0</v>
      </c>
      <c r="D167" s="218">
        <v>0</v>
      </c>
      <c r="E167" s="218">
        <v>0</v>
      </c>
      <c r="F167" s="218">
        <v>0</v>
      </c>
      <c r="G167" s="218">
        <v>0</v>
      </c>
      <c r="H167" s="218">
        <v>0</v>
      </c>
      <c r="I167" s="218">
        <v>0</v>
      </c>
      <c r="J167" s="218">
        <v>0</v>
      </c>
      <c r="K167" s="218">
        <v>0</v>
      </c>
      <c r="L167" s="218">
        <v>0</v>
      </c>
      <c r="M167" s="218">
        <v>0</v>
      </c>
      <c r="N167" s="218">
        <v>0</v>
      </c>
      <c r="O167" s="218">
        <v>0</v>
      </c>
    </row>
    <row r="168" spans="1:17">
      <c r="A168" s="137"/>
      <c r="B168" s="137"/>
      <c r="C168" s="219"/>
      <c r="D168" s="219"/>
      <c r="E168" s="219"/>
      <c r="F168" s="219"/>
      <c r="G168" s="219"/>
      <c r="H168" s="219"/>
      <c r="I168" s="219"/>
      <c r="J168" s="219"/>
      <c r="K168" s="219"/>
      <c r="L168" s="219"/>
      <c r="M168" s="219"/>
      <c r="N168" s="219"/>
      <c r="O168" s="219"/>
    </row>
    <row r="169" spans="1:17">
      <c r="A169" s="137" t="s">
        <v>5025</v>
      </c>
      <c r="B169" s="137" t="s">
        <v>5026</v>
      </c>
      <c r="C169" s="138">
        <v>0</v>
      </c>
      <c r="D169" s="138">
        <v>0</v>
      </c>
      <c r="E169" s="138">
        <v>0</v>
      </c>
      <c r="F169" s="138">
        <v>0</v>
      </c>
      <c r="G169" s="138">
        <v>0</v>
      </c>
      <c r="H169" s="138">
        <v>0</v>
      </c>
      <c r="I169" s="138">
        <v>0</v>
      </c>
      <c r="J169" s="138">
        <v>0</v>
      </c>
      <c r="K169" s="138">
        <v>0</v>
      </c>
      <c r="L169" s="138">
        <v>0</v>
      </c>
      <c r="M169" s="138">
        <v>0</v>
      </c>
      <c r="N169" s="138">
        <v>0</v>
      </c>
      <c r="O169" s="138">
        <v>0</v>
      </c>
    </row>
    <row r="170" spans="1:17">
      <c r="A170" s="137"/>
      <c r="B170" s="137"/>
      <c r="C170" s="137"/>
      <c r="D170" s="137"/>
      <c r="E170" s="137"/>
      <c r="F170" s="137"/>
      <c r="G170" s="137"/>
      <c r="H170" s="137"/>
      <c r="I170" s="137"/>
      <c r="J170" s="137"/>
      <c r="K170" s="137"/>
      <c r="L170" s="137"/>
      <c r="M170" s="137"/>
      <c r="N170" s="137"/>
      <c r="O170" s="137"/>
    </row>
    <row r="171" spans="1:17">
      <c r="A171" s="137" t="s">
        <v>336</v>
      </c>
      <c r="B171" s="137" t="s">
        <v>337</v>
      </c>
      <c r="C171" s="137"/>
      <c r="D171" s="137"/>
      <c r="E171" s="137"/>
      <c r="F171" s="137"/>
      <c r="G171" s="137"/>
      <c r="H171" s="137"/>
      <c r="I171" s="137"/>
      <c r="J171" s="137"/>
      <c r="K171" s="137"/>
      <c r="L171" s="137"/>
      <c r="M171" s="137"/>
      <c r="N171" s="137"/>
      <c r="O171" s="137"/>
    </row>
    <row r="172" spans="1:17">
      <c r="A172" s="137" t="s">
        <v>5027</v>
      </c>
      <c r="B172" s="137" t="s">
        <v>357</v>
      </c>
      <c r="C172" s="218">
        <v>0</v>
      </c>
      <c r="D172" s="218">
        <v>0</v>
      </c>
      <c r="E172" s="218">
        <v>0</v>
      </c>
      <c r="F172" s="218">
        <v>0</v>
      </c>
      <c r="G172" s="218">
        <v>0</v>
      </c>
      <c r="H172" s="218">
        <v>0</v>
      </c>
      <c r="I172" s="218">
        <v>0</v>
      </c>
      <c r="J172" s="218">
        <v>0</v>
      </c>
      <c r="K172" s="218">
        <v>0</v>
      </c>
      <c r="L172" s="218">
        <v>0</v>
      </c>
      <c r="M172" s="218">
        <v>0</v>
      </c>
      <c r="N172" s="218">
        <v>0</v>
      </c>
      <c r="O172" s="218">
        <v>0</v>
      </c>
      <c r="Q172" s="12" t="s">
        <v>55</v>
      </c>
    </row>
    <row r="173" spans="1:17">
      <c r="A173" s="137" t="s">
        <v>5028</v>
      </c>
      <c r="B173" s="137" t="s">
        <v>3913</v>
      </c>
      <c r="C173" s="218">
        <v>0</v>
      </c>
      <c r="D173" s="218">
        <v>0</v>
      </c>
      <c r="E173" s="218">
        <v>0</v>
      </c>
      <c r="F173" s="218">
        <v>0</v>
      </c>
      <c r="G173" s="218">
        <v>0</v>
      </c>
      <c r="H173" s="218">
        <v>0</v>
      </c>
      <c r="I173" s="218">
        <v>0</v>
      </c>
      <c r="J173" s="218">
        <v>0</v>
      </c>
      <c r="K173" s="218">
        <v>0</v>
      </c>
      <c r="L173" s="218">
        <v>0</v>
      </c>
      <c r="M173" s="218">
        <v>0</v>
      </c>
      <c r="N173" s="218">
        <v>0</v>
      </c>
      <c r="O173" s="218">
        <v>0</v>
      </c>
      <c r="Q173" s="12" t="s">
        <v>55</v>
      </c>
    </row>
    <row r="174" spans="1:17">
      <c r="A174" s="137" t="s">
        <v>338</v>
      </c>
      <c r="B174" s="137" t="s">
        <v>339</v>
      </c>
      <c r="C174" s="218">
        <v>1920</v>
      </c>
      <c r="D174" s="218">
        <v>2400</v>
      </c>
      <c r="E174" s="218">
        <v>2004</v>
      </c>
      <c r="F174" s="218">
        <v>2004</v>
      </c>
      <c r="G174" s="218">
        <v>2812</v>
      </c>
      <c r="H174" s="218">
        <v>2004</v>
      </c>
      <c r="I174" s="218">
        <v>2004</v>
      </c>
      <c r="J174" s="218">
        <v>2004</v>
      </c>
      <c r="K174" s="218">
        <v>2004</v>
      </c>
      <c r="L174" s="218">
        <v>1894</v>
      </c>
      <c r="M174" s="218">
        <v>2004</v>
      </c>
      <c r="N174" s="218">
        <v>2004</v>
      </c>
      <c r="O174" s="218">
        <v>25058</v>
      </c>
      <c r="Q174" s="12" t="s">
        <v>52</v>
      </c>
    </row>
    <row r="175" spans="1:17">
      <c r="A175" s="137" t="s">
        <v>340</v>
      </c>
      <c r="B175" s="137" t="s">
        <v>341</v>
      </c>
      <c r="C175" s="218">
        <v>919.66</v>
      </c>
      <c r="D175" s="218">
        <v>540</v>
      </c>
      <c r="E175" s="218">
        <v>477.33</v>
      </c>
      <c r="F175" s="218">
        <v>1017.33</v>
      </c>
      <c r="G175" s="218">
        <v>1017.33</v>
      </c>
      <c r="H175" s="218">
        <v>1017.33</v>
      </c>
      <c r="I175" s="218">
        <v>824.33</v>
      </c>
      <c r="J175" s="218">
        <v>1017.33</v>
      </c>
      <c r="K175" s="218">
        <v>1017.33</v>
      </c>
      <c r="L175" s="218">
        <v>1017.33</v>
      </c>
      <c r="M175" s="218">
        <v>1017.33</v>
      </c>
      <c r="N175" s="218">
        <v>1017.33</v>
      </c>
      <c r="O175" s="218">
        <v>10899.96</v>
      </c>
      <c r="Q175" s="12" t="s">
        <v>55</v>
      </c>
    </row>
    <row r="176" spans="1:17">
      <c r="A176" s="137" t="s">
        <v>1712</v>
      </c>
      <c r="B176" s="137" t="s">
        <v>5029</v>
      </c>
      <c r="C176" s="218">
        <v>0</v>
      </c>
      <c r="D176" s="218">
        <v>0</v>
      </c>
      <c r="E176" s="218">
        <v>0</v>
      </c>
      <c r="F176" s="218">
        <v>0</v>
      </c>
      <c r="G176" s="218">
        <v>0</v>
      </c>
      <c r="H176" s="218">
        <v>0</v>
      </c>
      <c r="I176" s="218">
        <v>0</v>
      </c>
      <c r="J176" s="218">
        <v>0</v>
      </c>
      <c r="K176" s="218">
        <v>0</v>
      </c>
      <c r="L176" s="218">
        <v>0</v>
      </c>
      <c r="M176" s="218">
        <v>0</v>
      </c>
      <c r="N176" s="218">
        <v>0</v>
      </c>
      <c r="O176" s="218">
        <v>0</v>
      </c>
      <c r="Q176" s="12" t="s">
        <v>55</v>
      </c>
    </row>
    <row r="177" spans="1:17">
      <c r="A177" s="137" t="s">
        <v>342</v>
      </c>
      <c r="B177" s="137" t="s">
        <v>343</v>
      </c>
      <c r="C177" s="218">
        <v>4075</v>
      </c>
      <c r="D177" s="218">
        <v>572</v>
      </c>
      <c r="E177" s="218">
        <v>989</v>
      </c>
      <c r="F177" s="218">
        <v>752</v>
      </c>
      <c r="G177" s="218">
        <v>653</v>
      </c>
      <c r="H177" s="218">
        <v>1372</v>
      </c>
      <c r="I177" s="218">
        <v>1780</v>
      </c>
      <c r="J177" s="218">
        <v>3160</v>
      </c>
      <c r="K177" s="218">
        <v>660</v>
      </c>
      <c r="L177" s="218">
        <v>-2899</v>
      </c>
      <c r="M177" s="218">
        <v>468</v>
      </c>
      <c r="N177" s="218">
        <v>342</v>
      </c>
      <c r="O177" s="218">
        <v>11924</v>
      </c>
      <c r="Q177" s="12" t="s">
        <v>52</v>
      </c>
    </row>
    <row r="178" spans="1:17">
      <c r="A178" s="137" t="s">
        <v>5030</v>
      </c>
      <c r="B178" s="137" t="s">
        <v>5031</v>
      </c>
      <c r="C178" s="218">
        <v>0</v>
      </c>
      <c r="D178" s="218">
        <v>0</v>
      </c>
      <c r="E178" s="218">
        <v>0</v>
      </c>
      <c r="F178" s="218">
        <v>0</v>
      </c>
      <c r="G178" s="218">
        <v>353.29</v>
      </c>
      <c r="H178" s="218">
        <v>0</v>
      </c>
      <c r="I178" s="218">
        <v>0</v>
      </c>
      <c r="J178" s="218">
        <v>0</v>
      </c>
      <c r="K178" s="218">
        <v>0</v>
      </c>
      <c r="L178" s="218">
        <v>0</v>
      </c>
      <c r="M178" s="218">
        <v>0</v>
      </c>
      <c r="N178" s="218">
        <v>0</v>
      </c>
      <c r="O178" s="218">
        <v>353.29</v>
      </c>
      <c r="Q178" s="12" t="s">
        <v>55</v>
      </c>
    </row>
    <row r="179" spans="1:17">
      <c r="A179" s="137" t="s">
        <v>344</v>
      </c>
      <c r="B179" s="137" t="s">
        <v>345</v>
      </c>
      <c r="C179" s="218">
        <v>787.5</v>
      </c>
      <c r="D179" s="218">
        <v>787.5</v>
      </c>
      <c r="E179" s="218">
        <v>787.5</v>
      </c>
      <c r="F179" s="218">
        <v>-4350</v>
      </c>
      <c r="G179" s="218">
        <v>1194</v>
      </c>
      <c r="H179" s="218">
        <v>1125</v>
      </c>
      <c r="I179" s="218">
        <v>787.5</v>
      </c>
      <c r="J179" s="218">
        <v>787.5</v>
      </c>
      <c r="K179" s="218">
        <v>787.5</v>
      </c>
      <c r="L179" s="218">
        <v>787.5</v>
      </c>
      <c r="M179" s="218">
        <v>787.5</v>
      </c>
      <c r="N179" s="218">
        <v>523</v>
      </c>
      <c r="O179" s="218">
        <v>4792</v>
      </c>
      <c r="Q179" s="12" t="s">
        <v>55</v>
      </c>
    </row>
    <row r="180" spans="1:17">
      <c r="A180" s="137" t="s">
        <v>346</v>
      </c>
      <c r="B180" s="137" t="s">
        <v>347</v>
      </c>
      <c r="C180" s="218">
        <v>0</v>
      </c>
      <c r="D180" s="218">
        <v>0</v>
      </c>
      <c r="E180" s="218">
        <v>0</v>
      </c>
      <c r="F180" s="218">
        <v>0</v>
      </c>
      <c r="G180" s="218">
        <v>0</v>
      </c>
      <c r="H180" s="218">
        <v>0</v>
      </c>
      <c r="I180" s="218">
        <v>0</v>
      </c>
      <c r="J180" s="218">
        <v>0</v>
      </c>
      <c r="K180" s="218">
        <v>0</v>
      </c>
      <c r="L180" s="218">
        <v>-884.62</v>
      </c>
      <c r="M180" s="218">
        <v>0</v>
      </c>
      <c r="N180" s="218">
        <v>0</v>
      </c>
      <c r="O180" s="218">
        <v>-884.62</v>
      </c>
      <c r="Q180" s="12" t="s">
        <v>57</v>
      </c>
    </row>
    <row r="181" spans="1:17">
      <c r="A181" s="137" t="s">
        <v>348</v>
      </c>
      <c r="B181" s="137" t="s">
        <v>349</v>
      </c>
      <c r="C181" s="218">
        <v>0</v>
      </c>
      <c r="D181" s="218">
        <v>0</v>
      </c>
      <c r="E181" s="218">
        <v>0</v>
      </c>
      <c r="F181" s="218">
        <v>0</v>
      </c>
      <c r="G181" s="218">
        <v>0</v>
      </c>
      <c r="H181" s="218">
        <v>0</v>
      </c>
      <c r="I181" s="218">
        <v>0</v>
      </c>
      <c r="J181" s="218">
        <v>0</v>
      </c>
      <c r="K181" s="218">
        <v>0</v>
      </c>
      <c r="L181" s="218">
        <v>0</v>
      </c>
      <c r="M181" s="218">
        <v>0</v>
      </c>
      <c r="N181" s="218">
        <v>0</v>
      </c>
      <c r="O181" s="218">
        <v>0</v>
      </c>
      <c r="Q181" s="12" t="s">
        <v>55</v>
      </c>
    </row>
    <row r="182" spans="1:17">
      <c r="A182" s="137" t="s">
        <v>350</v>
      </c>
      <c r="B182" s="137" t="s">
        <v>351</v>
      </c>
      <c r="C182" s="218">
        <v>0</v>
      </c>
      <c r="D182" s="218">
        <v>0</v>
      </c>
      <c r="E182" s="218">
        <v>0</v>
      </c>
      <c r="F182" s="218">
        <v>0</v>
      </c>
      <c r="G182" s="218">
        <v>0</v>
      </c>
      <c r="H182" s="218">
        <v>0</v>
      </c>
      <c r="I182" s="218">
        <v>0</v>
      </c>
      <c r="J182" s="218">
        <v>0</v>
      </c>
      <c r="K182" s="218">
        <v>235</v>
      </c>
      <c r="L182" s="218">
        <v>0</v>
      </c>
      <c r="M182" s="218">
        <v>0</v>
      </c>
      <c r="N182" s="218">
        <v>0</v>
      </c>
      <c r="O182" s="218">
        <v>235</v>
      </c>
      <c r="Q182" s="12" t="s">
        <v>57</v>
      </c>
    </row>
    <row r="183" spans="1:17">
      <c r="A183" s="137" t="s">
        <v>5032</v>
      </c>
      <c r="B183" s="137" t="s">
        <v>5033</v>
      </c>
      <c r="C183" s="218">
        <v>0</v>
      </c>
      <c r="D183" s="218">
        <v>0</v>
      </c>
      <c r="E183" s="218">
        <v>0</v>
      </c>
      <c r="F183" s="218">
        <v>0</v>
      </c>
      <c r="G183" s="218">
        <v>0</v>
      </c>
      <c r="H183" s="218">
        <v>0</v>
      </c>
      <c r="I183" s="218">
        <v>0</v>
      </c>
      <c r="J183" s="218">
        <v>0</v>
      </c>
      <c r="K183" s="218">
        <v>0</v>
      </c>
      <c r="L183" s="218">
        <v>0</v>
      </c>
      <c r="M183" s="218">
        <v>0</v>
      </c>
      <c r="N183" s="218">
        <v>0</v>
      </c>
      <c r="O183" s="218">
        <v>0</v>
      </c>
      <c r="Q183" s="12" t="s">
        <v>52</v>
      </c>
    </row>
    <row r="184" spans="1:17">
      <c r="A184" s="137"/>
      <c r="B184" s="137"/>
      <c r="C184" s="219"/>
      <c r="D184" s="219"/>
      <c r="E184" s="219"/>
      <c r="F184" s="219"/>
      <c r="G184" s="219"/>
      <c r="H184" s="219"/>
      <c r="I184" s="219"/>
      <c r="J184" s="219"/>
      <c r="K184" s="219"/>
      <c r="L184" s="219"/>
      <c r="M184" s="219"/>
      <c r="N184" s="219"/>
      <c r="O184" s="219"/>
    </row>
    <row r="185" spans="1:17">
      <c r="A185" s="137" t="s">
        <v>352</v>
      </c>
      <c r="B185" s="137" t="s">
        <v>353</v>
      </c>
      <c r="C185" s="138">
        <v>7702.16</v>
      </c>
      <c r="D185" s="138">
        <v>4299.5</v>
      </c>
      <c r="E185" s="138">
        <v>4257.83</v>
      </c>
      <c r="F185" s="138">
        <v>-576.66999999999996</v>
      </c>
      <c r="G185" s="138">
        <v>6029.62</v>
      </c>
      <c r="H185" s="138">
        <v>5518.33</v>
      </c>
      <c r="I185" s="138">
        <v>5395.83</v>
      </c>
      <c r="J185" s="138">
        <v>6968.83</v>
      </c>
      <c r="K185" s="138">
        <v>4703.83</v>
      </c>
      <c r="L185" s="138">
        <v>-84.79</v>
      </c>
      <c r="M185" s="138">
        <v>4276.83</v>
      </c>
      <c r="N185" s="138">
        <v>3886.33</v>
      </c>
      <c r="O185" s="138">
        <v>52377.63</v>
      </c>
    </row>
    <row r="186" spans="1:17">
      <c r="A186" s="137"/>
      <c r="B186" s="137"/>
      <c r="C186" s="137"/>
      <c r="D186" s="137"/>
      <c r="E186" s="137"/>
      <c r="F186" s="137"/>
      <c r="G186" s="137"/>
      <c r="H186" s="137"/>
      <c r="I186" s="137"/>
      <c r="J186" s="137"/>
      <c r="K186" s="137"/>
      <c r="L186" s="137"/>
      <c r="M186" s="137"/>
      <c r="N186" s="137"/>
      <c r="O186" s="137"/>
    </row>
    <row r="187" spans="1:17">
      <c r="A187" s="137" t="s">
        <v>354</v>
      </c>
      <c r="B187" s="137" t="s">
        <v>355</v>
      </c>
      <c r="C187" s="137"/>
      <c r="D187" s="137"/>
      <c r="E187" s="137"/>
      <c r="F187" s="137"/>
      <c r="G187" s="137"/>
      <c r="H187" s="137"/>
      <c r="I187" s="137"/>
      <c r="J187" s="137"/>
      <c r="K187" s="137"/>
      <c r="L187" s="137"/>
      <c r="M187" s="137"/>
      <c r="N187" s="137"/>
      <c r="O187" s="137"/>
    </row>
    <row r="188" spans="1:17">
      <c r="A188" s="137" t="s">
        <v>356</v>
      </c>
      <c r="B188" s="137" t="s">
        <v>357</v>
      </c>
      <c r="C188" s="218">
        <v>0</v>
      </c>
      <c r="D188" s="218">
        <v>0</v>
      </c>
      <c r="E188" s="218">
        <v>110.63</v>
      </c>
      <c r="F188" s="218">
        <v>350</v>
      </c>
      <c r="G188" s="218">
        <v>850</v>
      </c>
      <c r="H188" s="218">
        <v>675</v>
      </c>
      <c r="I188" s="218">
        <v>328</v>
      </c>
      <c r="J188" s="218">
        <v>0</v>
      </c>
      <c r="K188" s="218">
        <v>685</v>
      </c>
      <c r="L188" s="218">
        <v>2107.58</v>
      </c>
      <c r="M188" s="218">
        <v>128.57</v>
      </c>
      <c r="N188" s="218">
        <v>224.9</v>
      </c>
      <c r="O188" s="218">
        <v>5459.68</v>
      </c>
      <c r="Q188" s="12" t="s">
        <v>55</v>
      </c>
    </row>
    <row r="189" spans="1:17">
      <c r="A189" s="137" t="s">
        <v>358</v>
      </c>
      <c r="B189" s="137" t="s">
        <v>359</v>
      </c>
      <c r="C189" s="218">
        <v>0</v>
      </c>
      <c r="D189" s="218">
        <v>0</v>
      </c>
      <c r="E189" s="218">
        <v>0</v>
      </c>
      <c r="F189" s="218">
        <v>0</v>
      </c>
      <c r="G189" s="218">
        <v>0</v>
      </c>
      <c r="H189" s="218">
        <v>0</v>
      </c>
      <c r="I189" s="218">
        <v>0</v>
      </c>
      <c r="J189" s="218">
        <v>0</v>
      </c>
      <c r="K189" s="218">
        <v>0</v>
      </c>
      <c r="L189" s="218">
        <v>87.48</v>
      </c>
      <c r="M189" s="218">
        <v>0</v>
      </c>
      <c r="N189" s="218">
        <v>66.3</v>
      </c>
      <c r="O189" s="218">
        <v>153.78</v>
      </c>
      <c r="Q189" s="12" t="s">
        <v>55</v>
      </c>
    </row>
    <row r="190" spans="1:17">
      <c r="A190" s="137" t="s">
        <v>360</v>
      </c>
      <c r="B190" s="137" t="s">
        <v>361</v>
      </c>
      <c r="C190" s="218">
        <v>93.94</v>
      </c>
      <c r="D190" s="218">
        <v>0</v>
      </c>
      <c r="E190" s="218">
        <v>0</v>
      </c>
      <c r="F190" s="218">
        <v>176.16</v>
      </c>
      <c r="G190" s="218">
        <v>0</v>
      </c>
      <c r="H190" s="218">
        <v>212.23</v>
      </c>
      <c r="I190" s="218">
        <v>226.67</v>
      </c>
      <c r="J190" s="218">
        <v>455.34</v>
      </c>
      <c r="K190" s="218">
        <v>4055.92</v>
      </c>
      <c r="L190" s="218">
        <v>0</v>
      </c>
      <c r="M190" s="218">
        <v>812.9</v>
      </c>
      <c r="N190" s="218">
        <v>187.57</v>
      </c>
      <c r="O190" s="218">
        <v>6220.73</v>
      </c>
      <c r="Q190" s="12" t="s">
        <v>55</v>
      </c>
    </row>
    <row r="191" spans="1:17">
      <c r="A191" s="137" t="s">
        <v>362</v>
      </c>
      <c r="B191" s="137" t="s">
        <v>363</v>
      </c>
      <c r="C191" s="218">
        <v>0</v>
      </c>
      <c r="D191" s="218">
        <v>0</v>
      </c>
      <c r="E191" s="218">
        <v>0</v>
      </c>
      <c r="F191" s="218">
        <v>0</v>
      </c>
      <c r="G191" s="218">
        <v>0</v>
      </c>
      <c r="H191" s="218">
        <v>509.41</v>
      </c>
      <c r="I191" s="218">
        <v>0</v>
      </c>
      <c r="J191" s="218">
        <v>460</v>
      </c>
      <c r="K191" s="218">
        <v>185</v>
      </c>
      <c r="L191" s="218">
        <v>1139.19</v>
      </c>
      <c r="M191" s="218">
        <v>0</v>
      </c>
      <c r="N191" s="218">
        <v>375.99</v>
      </c>
      <c r="O191" s="218">
        <v>2669.59</v>
      </c>
      <c r="Q191" s="12" t="s">
        <v>55</v>
      </c>
    </row>
    <row r="192" spans="1:17">
      <c r="A192" s="137" t="s">
        <v>364</v>
      </c>
      <c r="B192" s="137" t="s">
        <v>365</v>
      </c>
      <c r="C192" s="218">
        <v>0</v>
      </c>
      <c r="D192" s="218">
        <v>0</v>
      </c>
      <c r="E192" s="218">
        <v>0</v>
      </c>
      <c r="F192" s="218">
        <v>0</v>
      </c>
      <c r="G192" s="218">
        <v>0</v>
      </c>
      <c r="H192" s="218">
        <v>0</v>
      </c>
      <c r="I192" s="218">
        <v>0</v>
      </c>
      <c r="J192" s="218">
        <v>0</v>
      </c>
      <c r="K192" s="218">
        <v>0</v>
      </c>
      <c r="L192" s="218">
        <v>0</v>
      </c>
      <c r="M192" s="218">
        <v>0</v>
      </c>
      <c r="N192" s="218">
        <v>0</v>
      </c>
      <c r="O192" s="218">
        <v>0</v>
      </c>
      <c r="Q192" s="12" t="s">
        <v>55</v>
      </c>
    </row>
    <row r="193" spans="1:17">
      <c r="A193" s="137" t="s">
        <v>366</v>
      </c>
      <c r="B193" s="137" t="s">
        <v>367</v>
      </c>
      <c r="C193" s="218">
        <v>0</v>
      </c>
      <c r="D193" s="218">
        <v>0</v>
      </c>
      <c r="E193" s="218">
        <v>0</v>
      </c>
      <c r="F193" s="218">
        <v>0</v>
      </c>
      <c r="G193" s="218">
        <v>0</v>
      </c>
      <c r="H193" s="218">
        <v>0</v>
      </c>
      <c r="I193" s="218">
        <v>0</v>
      </c>
      <c r="J193" s="218">
        <v>0</v>
      </c>
      <c r="K193" s="218">
        <v>0</v>
      </c>
      <c r="L193" s="218">
        <v>108.62</v>
      </c>
      <c r="M193" s="218">
        <v>525</v>
      </c>
      <c r="N193" s="218">
        <v>78.930000000000007</v>
      </c>
      <c r="O193" s="218">
        <v>712.55</v>
      </c>
      <c r="Q193" s="12" t="s">
        <v>55</v>
      </c>
    </row>
    <row r="194" spans="1:17">
      <c r="A194" s="137" t="s">
        <v>5034</v>
      </c>
      <c r="B194" s="137" t="s">
        <v>5035</v>
      </c>
      <c r="C194" s="218">
        <v>0</v>
      </c>
      <c r="D194" s="218">
        <v>0</v>
      </c>
      <c r="E194" s="218">
        <v>0</v>
      </c>
      <c r="F194" s="218">
        <v>0</v>
      </c>
      <c r="G194" s="218">
        <v>0</v>
      </c>
      <c r="H194" s="218">
        <v>0</v>
      </c>
      <c r="I194" s="218">
        <v>0</v>
      </c>
      <c r="J194" s="218">
        <v>0</v>
      </c>
      <c r="K194" s="218">
        <v>0</v>
      </c>
      <c r="L194" s="218">
        <v>0</v>
      </c>
      <c r="M194" s="218">
        <v>0</v>
      </c>
      <c r="N194" s="218">
        <v>0</v>
      </c>
      <c r="O194" s="218">
        <v>0</v>
      </c>
      <c r="Q194" s="12" t="s">
        <v>55</v>
      </c>
    </row>
    <row r="195" spans="1:17">
      <c r="A195" s="137" t="s">
        <v>368</v>
      </c>
      <c r="B195" s="137" t="s">
        <v>369</v>
      </c>
      <c r="C195" s="218">
        <v>0</v>
      </c>
      <c r="D195" s="218">
        <v>0</v>
      </c>
      <c r="E195" s="218">
        <v>0</v>
      </c>
      <c r="F195" s="218">
        <v>0</v>
      </c>
      <c r="G195" s="218">
        <v>0</v>
      </c>
      <c r="H195" s="218">
        <v>161.79</v>
      </c>
      <c r="I195" s="218">
        <v>0</v>
      </c>
      <c r="J195" s="218">
        <v>0</v>
      </c>
      <c r="K195" s="218">
        <v>90</v>
      </c>
      <c r="L195" s="218">
        <v>170.52</v>
      </c>
      <c r="M195" s="218">
        <v>0</v>
      </c>
      <c r="N195" s="218">
        <v>0</v>
      </c>
      <c r="O195" s="218">
        <v>422.31</v>
      </c>
      <c r="Q195" s="12" t="s">
        <v>55</v>
      </c>
    </row>
    <row r="196" spans="1:17">
      <c r="A196" s="137" t="s">
        <v>370</v>
      </c>
      <c r="B196" s="137" t="s">
        <v>371</v>
      </c>
      <c r="C196" s="218">
        <v>0</v>
      </c>
      <c r="D196" s="218">
        <v>0</v>
      </c>
      <c r="E196" s="218">
        <v>0</v>
      </c>
      <c r="F196" s="218">
        <v>0</v>
      </c>
      <c r="G196" s="218">
        <v>0</v>
      </c>
      <c r="H196" s="218">
        <v>0</v>
      </c>
      <c r="I196" s="218">
        <v>0</v>
      </c>
      <c r="J196" s="218">
        <v>0</v>
      </c>
      <c r="K196" s="218">
        <v>0</v>
      </c>
      <c r="L196" s="218">
        <v>0</v>
      </c>
      <c r="M196" s="218">
        <v>0</v>
      </c>
      <c r="N196" s="218">
        <v>0</v>
      </c>
      <c r="O196" s="218">
        <v>0</v>
      </c>
      <c r="Q196" s="12" t="s">
        <v>55</v>
      </c>
    </row>
    <row r="197" spans="1:17">
      <c r="A197" s="137" t="s">
        <v>1768</v>
      </c>
      <c r="B197" s="137" t="s">
        <v>5036</v>
      </c>
      <c r="C197" s="218">
        <v>0</v>
      </c>
      <c r="D197" s="218">
        <v>0</v>
      </c>
      <c r="E197" s="218">
        <v>0</v>
      </c>
      <c r="F197" s="218">
        <v>0</v>
      </c>
      <c r="G197" s="218">
        <v>0</v>
      </c>
      <c r="H197" s="218">
        <v>0</v>
      </c>
      <c r="I197" s="218">
        <v>0</v>
      </c>
      <c r="J197" s="218">
        <v>0</v>
      </c>
      <c r="K197" s="218">
        <v>0</v>
      </c>
      <c r="L197" s="218">
        <v>0</v>
      </c>
      <c r="M197" s="218">
        <v>0</v>
      </c>
      <c r="N197" s="218">
        <v>0</v>
      </c>
      <c r="O197" s="218">
        <v>0</v>
      </c>
      <c r="Q197" s="12" t="s">
        <v>55</v>
      </c>
    </row>
    <row r="198" spans="1:17">
      <c r="A198" s="137" t="s">
        <v>372</v>
      </c>
      <c r="B198" s="137" t="s">
        <v>373</v>
      </c>
      <c r="C198" s="218">
        <v>0</v>
      </c>
      <c r="D198" s="218">
        <v>0</v>
      </c>
      <c r="E198" s="218">
        <v>0</v>
      </c>
      <c r="F198" s="218">
        <v>0</v>
      </c>
      <c r="G198" s="218">
        <v>0</v>
      </c>
      <c r="H198" s="218">
        <v>0</v>
      </c>
      <c r="I198" s="218">
        <v>0</v>
      </c>
      <c r="J198" s="218">
        <v>0</v>
      </c>
      <c r="K198" s="218">
        <v>1522.52</v>
      </c>
      <c r="L198" s="218">
        <v>0</v>
      </c>
      <c r="M198" s="218">
        <v>192.5</v>
      </c>
      <c r="N198" s="218">
        <v>750.61</v>
      </c>
      <c r="O198" s="218">
        <v>2465.63</v>
      </c>
      <c r="Q198" s="12" t="s">
        <v>55</v>
      </c>
    </row>
    <row r="199" spans="1:17">
      <c r="A199" s="137" t="s">
        <v>374</v>
      </c>
      <c r="B199" s="137" t="s">
        <v>375</v>
      </c>
      <c r="C199" s="218">
        <v>0</v>
      </c>
      <c r="D199" s="218">
        <v>0</v>
      </c>
      <c r="E199" s="218">
        <v>0</v>
      </c>
      <c r="F199" s="218">
        <v>0</v>
      </c>
      <c r="G199" s="218">
        <v>0</v>
      </c>
      <c r="H199" s="218">
        <v>0</v>
      </c>
      <c r="I199" s="218">
        <v>0</v>
      </c>
      <c r="J199" s="218">
        <v>725</v>
      </c>
      <c r="K199" s="218">
        <v>1621.76</v>
      </c>
      <c r="L199" s="218">
        <v>0</v>
      </c>
      <c r="M199" s="218">
        <v>0</v>
      </c>
      <c r="N199" s="218">
        <v>0</v>
      </c>
      <c r="O199" s="218">
        <v>2346.7600000000002</v>
      </c>
      <c r="Q199" s="12" t="s">
        <v>52</v>
      </c>
    </row>
    <row r="200" spans="1:17">
      <c r="A200" s="137" t="s">
        <v>5037</v>
      </c>
      <c r="B200" s="137" t="s">
        <v>5038</v>
      </c>
      <c r="C200" s="218">
        <v>0</v>
      </c>
      <c r="D200" s="218">
        <v>0</v>
      </c>
      <c r="E200" s="218">
        <v>0</v>
      </c>
      <c r="F200" s="218">
        <v>0</v>
      </c>
      <c r="G200" s="218">
        <v>0</v>
      </c>
      <c r="H200" s="218">
        <v>0</v>
      </c>
      <c r="I200" s="218">
        <v>0</v>
      </c>
      <c r="J200" s="218">
        <v>0</v>
      </c>
      <c r="K200" s="218">
        <v>0</v>
      </c>
      <c r="L200" s="218">
        <v>0</v>
      </c>
      <c r="M200" s="218">
        <v>0</v>
      </c>
      <c r="N200" s="218">
        <v>0</v>
      </c>
      <c r="O200" s="218">
        <v>0</v>
      </c>
      <c r="Q200" s="12" t="s">
        <v>55</v>
      </c>
    </row>
    <row r="201" spans="1:17">
      <c r="A201" s="137" t="s">
        <v>376</v>
      </c>
      <c r="B201" s="137" t="s">
        <v>377</v>
      </c>
      <c r="C201" s="218">
        <v>0</v>
      </c>
      <c r="D201" s="218">
        <v>0</v>
      </c>
      <c r="E201" s="218">
        <v>98.96</v>
      </c>
      <c r="F201" s="218">
        <v>0</v>
      </c>
      <c r="G201" s="218">
        <v>385</v>
      </c>
      <c r="H201" s="218">
        <v>0</v>
      </c>
      <c r="I201" s="218">
        <v>416.61</v>
      </c>
      <c r="J201" s="218">
        <v>650</v>
      </c>
      <c r="K201" s="218">
        <v>2090.35</v>
      </c>
      <c r="L201" s="218">
        <v>1275</v>
      </c>
      <c r="M201" s="218">
        <v>361.87</v>
      </c>
      <c r="N201" s="218">
        <v>724.58</v>
      </c>
      <c r="O201" s="218">
        <v>6002.37</v>
      </c>
      <c r="Q201" s="12" t="s">
        <v>55</v>
      </c>
    </row>
    <row r="202" spans="1:17">
      <c r="A202" s="137" t="s">
        <v>378</v>
      </c>
      <c r="B202" s="137" t="s">
        <v>379</v>
      </c>
      <c r="C202" s="218">
        <v>0</v>
      </c>
      <c r="D202" s="218">
        <v>0</v>
      </c>
      <c r="E202" s="218">
        <v>0</v>
      </c>
      <c r="F202" s="218">
        <v>0</v>
      </c>
      <c r="G202" s="218">
        <v>0</v>
      </c>
      <c r="H202" s="218">
        <v>0</v>
      </c>
      <c r="I202" s="218">
        <v>0</v>
      </c>
      <c r="J202" s="218">
        <v>175.91</v>
      </c>
      <c r="K202" s="218">
        <v>0</v>
      </c>
      <c r="L202" s="218">
        <v>359.79</v>
      </c>
      <c r="M202" s="218">
        <v>0</v>
      </c>
      <c r="N202" s="218">
        <v>0</v>
      </c>
      <c r="O202" s="218">
        <v>535.70000000000005</v>
      </c>
      <c r="Q202" s="12" t="s">
        <v>55</v>
      </c>
    </row>
    <row r="203" spans="1:17">
      <c r="A203" s="137" t="s">
        <v>380</v>
      </c>
      <c r="B203" s="137" t="s">
        <v>381</v>
      </c>
      <c r="C203" s="218">
        <v>0</v>
      </c>
      <c r="D203" s="218">
        <v>0</v>
      </c>
      <c r="E203" s="218">
        <v>0</v>
      </c>
      <c r="F203" s="218">
        <v>0</v>
      </c>
      <c r="G203" s="218">
        <v>0</v>
      </c>
      <c r="H203" s="218">
        <v>0</v>
      </c>
      <c r="I203" s="218">
        <v>0</v>
      </c>
      <c r="J203" s="218">
        <v>0</v>
      </c>
      <c r="K203" s="218">
        <v>0</v>
      </c>
      <c r="L203" s="218">
        <v>0</v>
      </c>
      <c r="M203" s="218">
        <v>0</v>
      </c>
      <c r="N203" s="218">
        <v>0</v>
      </c>
      <c r="O203" s="218">
        <v>0</v>
      </c>
      <c r="Q203" s="12" t="s">
        <v>55</v>
      </c>
    </row>
    <row r="204" spans="1:17">
      <c r="A204" s="137" t="s">
        <v>382</v>
      </c>
      <c r="B204" s="137" t="s">
        <v>383</v>
      </c>
      <c r="C204" s="218">
        <v>0</v>
      </c>
      <c r="D204" s="218">
        <v>0</v>
      </c>
      <c r="E204" s="218">
        <v>0</v>
      </c>
      <c r="F204" s="218">
        <v>0</v>
      </c>
      <c r="G204" s="218">
        <v>0</v>
      </c>
      <c r="H204" s="218">
        <v>0</v>
      </c>
      <c r="I204" s="218">
        <v>0</v>
      </c>
      <c r="J204" s="218">
        <v>0</v>
      </c>
      <c r="K204" s="218">
        <v>0</v>
      </c>
      <c r="L204" s="218">
        <v>0</v>
      </c>
      <c r="M204" s="218">
        <v>0</v>
      </c>
      <c r="N204" s="218">
        <v>0</v>
      </c>
      <c r="O204" s="218">
        <v>0</v>
      </c>
      <c r="Q204" s="12" t="s">
        <v>52</v>
      </c>
    </row>
    <row r="205" spans="1:17">
      <c r="A205" s="137" t="s">
        <v>384</v>
      </c>
      <c r="B205" s="137" t="s">
        <v>385</v>
      </c>
      <c r="C205" s="218">
        <v>316.79000000000002</v>
      </c>
      <c r="D205" s="218">
        <v>0</v>
      </c>
      <c r="E205" s="218">
        <v>120</v>
      </c>
      <c r="F205" s="218">
        <v>0</v>
      </c>
      <c r="G205" s="218">
        <v>0</v>
      </c>
      <c r="H205" s="218">
        <v>0</v>
      </c>
      <c r="I205" s="218">
        <v>0</v>
      </c>
      <c r="J205" s="218">
        <v>0</v>
      </c>
      <c r="K205" s="218">
        <v>0</v>
      </c>
      <c r="L205" s="218">
        <v>0</v>
      </c>
      <c r="M205" s="218">
        <v>0</v>
      </c>
      <c r="N205" s="218">
        <v>0</v>
      </c>
      <c r="O205" s="218">
        <v>436.79</v>
      </c>
      <c r="Q205" s="12" t="s">
        <v>55</v>
      </c>
    </row>
    <row r="206" spans="1:17">
      <c r="A206" s="137" t="s">
        <v>386</v>
      </c>
      <c r="B206" s="137" t="s">
        <v>387</v>
      </c>
      <c r="C206" s="218">
        <v>0</v>
      </c>
      <c r="D206" s="218">
        <v>0</v>
      </c>
      <c r="E206" s="218">
        <v>0</v>
      </c>
      <c r="F206" s="218">
        <v>0</v>
      </c>
      <c r="G206" s="218">
        <v>0</v>
      </c>
      <c r="H206" s="218">
        <v>0</v>
      </c>
      <c r="I206" s="218">
        <v>0</v>
      </c>
      <c r="J206" s="218">
        <v>0</v>
      </c>
      <c r="K206" s="218">
        <v>0</v>
      </c>
      <c r="L206" s="218">
        <v>215</v>
      </c>
      <c r="M206" s="218">
        <v>0</v>
      </c>
      <c r="N206" s="218">
        <v>0</v>
      </c>
      <c r="O206" s="218">
        <v>215</v>
      </c>
      <c r="Q206" s="12" t="s">
        <v>55</v>
      </c>
    </row>
    <row r="207" spans="1:17">
      <c r="A207" s="137" t="s">
        <v>388</v>
      </c>
      <c r="B207" s="137" t="s">
        <v>389</v>
      </c>
      <c r="C207" s="218">
        <v>0</v>
      </c>
      <c r="D207" s="218">
        <v>0</v>
      </c>
      <c r="E207" s="218">
        <v>0</v>
      </c>
      <c r="F207" s="218">
        <v>0</v>
      </c>
      <c r="G207" s="218">
        <v>0</v>
      </c>
      <c r="H207" s="218">
        <v>0</v>
      </c>
      <c r="I207" s="218">
        <v>0</v>
      </c>
      <c r="J207" s="218">
        <v>0</v>
      </c>
      <c r="K207" s="218">
        <v>0</v>
      </c>
      <c r="L207" s="218">
        <v>0</v>
      </c>
      <c r="M207" s="218">
        <v>0</v>
      </c>
      <c r="N207" s="218">
        <v>0</v>
      </c>
      <c r="O207" s="218">
        <v>0</v>
      </c>
      <c r="Q207" s="12" t="s">
        <v>55</v>
      </c>
    </row>
    <row r="208" spans="1:17">
      <c r="A208" s="137" t="s">
        <v>390</v>
      </c>
      <c r="B208" s="137" t="s">
        <v>391</v>
      </c>
      <c r="C208" s="218">
        <v>85</v>
      </c>
      <c r="D208" s="218">
        <v>0</v>
      </c>
      <c r="E208" s="218">
        <v>0</v>
      </c>
      <c r="F208" s="218">
        <v>0</v>
      </c>
      <c r="G208" s="218">
        <v>0</v>
      </c>
      <c r="H208" s="218">
        <v>0</v>
      </c>
      <c r="I208" s="218">
        <v>0</v>
      </c>
      <c r="J208" s="218">
        <v>0</v>
      </c>
      <c r="K208" s="218">
        <v>0</v>
      </c>
      <c r="L208" s="218">
        <v>-85</v>
      </c>
      <c r="M208" s="218">
        <v>0</v>
      </c>
      <c r="N208" s="218">
        <v>0</v>
      </c>
      <c r="O208" s="218">
        <v>0</v>
      </c>
      <c r="Q208" s="12" t="s">
        <v>55</v>
      </c>
    </row>
    <row r="209" spans="1:17">
      <c r="A209" s="137" t="s">
        <v>392</v>
      </c>
      <c r="B209" s="137" t="s">
        <v>393</v>
      </c>
      <c r="C209" s="218">
        <v>0</v>
      </c>
      <c r="D209" s="218">
        <v>0</v>
      </c>
      <c r="E209" s="218">
        <v>0</v>
      </c>
      <c r="F209" s="218">
        <v>0</v>
      </c>
      <c r="G209" s="218">
        <v>0</v>
      </c>
      <c r="H209" s="218">
        <v>0</v>
      </c>
      <c r="I209" s="218">
        <v>0</v>
      </c>
      <c r="J209" s="218">
        <v>0</v>
      </c>
      <c r="K209" s="218">
        <v>0</v>
      </c>
      <c r="L209" s="218">
        <v>0</v>
      </c>
      <c r="M209" s="218">
        <v>0</v>
      </c>
      <c r="N209" s="218">
        <v>0</v>
      </c>
      <c r="O209" s="218">
        <v>0</v>
      </c>
      <c r="Q209" s="12" t="s">
        <v>55</v>
      </c>
    </row>
    <row r="210" spans="1:17">
      <c r="A210" s="137" t="s">
        <v>394</v>
      </c>
      <c r="B210" s="137" t="s">
        <v>395</v>
      </c>
      <c r="C210" s="218">
        <v>0</v>
      </c>
      <c r="D210" s="218">
        <v>0</v>
      </c>
      <c r="E210" s="218">
        <v>0</v>
      </c>
      <c r="F210" s="218">
        <v>0</v>
      </c>
      <c r="G210" s="218">
        <v>0</v>
      </c>
      <c r="H210" s="218">
        <v>0</v>
      </c>
      <c r="I210" s="218">
        <v>0</v>
      </c>
      <c r="J210" s="218">
        <v>0</v>
      </c>
      <c r="K210" s="218">
        <v>0</v>
      </c>
      <c r="L210" s="218">
        <v>1957.54</v>
      </c>
      <c r="M210" s="218">
        <v>0</v>
      </c>
      <c r="N210" s="218">
        <v>0</v>
      </c>
      <c r="O210" s="218">
        <v>1957.54</v>
      </c>
      <c r="Q210" s="12" t="s">
        <v>55</v>
      </c>
    </row>
    <row r="211" spans="1:17">
      <c r="A211" s="137" t="s">
        <v>396</v>
      </c>
      <c r="B211" s="137" t="s">
        <v>397</v>
      </c>
      <c r="C211" s="218">
        <v>0</v>
      </c>
      <c r="D211" s="218">
        <v>0</v>
      </c>
      <c r="E211" s="218">
        <v>0</v>
      </c>
      <c r="F211" s="218">
        <v>0</v>
      </c>
      <c r="G211" s="218">
        <v>0</v>
      </c>
      <c r="H211" s="218">
        <v>0</v>
      </c>
      <c r="I211" s="218">
        <v>0</v>
      </c>
      <c r="J211" s="218">
        <v>0</v>
      </c>
      <c r="K211" s="218">
        <v>0</v>
      </c>
      <c r="L211" s="218">
        <v>242.81</v>
      </c>
      <c r="M211" s="218">
        <v>0</v>
      </c>
      <c r="N211" s="218">
        <v>0</v>
      </c>
      <c r="O211" s="218">
        <v>242.81</v>
      </c>
      <c r="Q211" s="12" t="s">
        <v>55</v>
      </c>
    </row>
    <row r="212" spans="1:17">
      <c r="A212" s="137" t="s">
        <v>398</v>
      </c>
      <c r="B212" s="137" t="s">
        <v>399</v>
      </c>
      <c r="C212" s="218">
        <v>0</v>
      </c>
      <c r="D212" s="218">
        <v>0</v>
      </c>
      <c r="E212" s="218">
        <v>0</v>
      </c>
      <c r="F212" s="218">
        <v>0</v>
      </c>
      <c r="G212" s="218">
        <v>0</v>
      </c>
      <c r="H212" s="218">
        <v>0</v>
      </c>
      <c r="I212" s="218">
        <v>0</v>
      </c>
      <c r="J212" s="218">
        <v>0</v>
      </c>
      <c r="K212" s="218">
        <v>0</v>
      </c>
      <c r="L212" s="218">
        <v>0</v>
      </c>
      <c r="M212" s="218">
        <v>0</v>
      </c>
      <c r="N212" s="218">
        <v>0</v>
      </c>
      <c r="O212" s="218">
        <v>0</v>
      </c>
      <c r="Q212" s="12" t="s">
        <v>55</v>
      </c>
    </row>
    <row r="213" spans="1:17">
      <c r="A213" s="137" t="s">
        <v>5039</v>
      </c>
      <c r="B213" s="137" t="s">
        <v>5040</v>
      </c>
      <c r="C213" s="218">
        <v>0</v>
      </c>
      <c r="D213" s="218">
        <v>0</v>
      </c>
      <c r="E213" s="218">
        <v>0</v>
      </c>
      <c r="F213" s="218">
        <v>0</v>
      </c>
      <c r="G213" s="218">
        <v>0</v>
      </c>
      <c r="H213" s="218">
        <v>0</v>
      </c>
      <c r="I213" s="218">
        <v>0</v>
      </c>
      <c r="J213" s="218">
        <v>0</v>
      </c>
      <c r="K213" s="218">
        <v>0</v>
      </c>
      <c r="L213" s="218">
        <v>0</v>
      </c>
      <c r="M213" s="218">
        <v>0</v>
      </c>
      <c r="N213" s="218">
        <v>0</v>
      </c>
      <c r="O213" s="218">
        <v>0</v>
      </c>
      <c r="Q213" s="12" t="s">
        <v>55</v>
      </c>
    </row>
    <row r="214" spans="1:17">
      <c r="A214" s="137" t="s">
        <v>1774</v>
      </c>
      <c r="B214" s="137" t="s">
        <v>5041</v>
      </c>
      <c r="C214" s="218">
        <v>0</v>
      </c>
      <c r="D214" s="218">
        <v>0</v>
      </c>
      <c r="E214" s="218">
        <v>0</v>
      </c>
      <c r="F214" s="218">
        <v>0</v>
      </c>
      <c r="G214" s="218">
        <v>0</v>
      </c>
      <c r="H214" s="218">
        <v>0</v>
      </c>
      <c r="I214" s="218">
        <v>0</v>
      </c>
      <c r="J214" s="218">
        <v>0</v>
      </c>
      <c r="K214" s="218">
        <v>0</v>
      </c>
      <c r="L214" s="218">
        <v>0</v>
      </c>
      <c r="M214" s="218">
        <v>0</v>
      </c>
      <c r="N214" s="218">
        <v>0</v>
      </c>
      <c r="O214" s="218">
        <v>0</v>
      </c>
      <c r="Q214" s="12" t="s">
        <v>55</v>
      </c>
    </row>
    <row r="215" spans="1:17">
      <c r="A215" s="137" t="s">
        <v>400</v>
      </c>
      <c r="B215" s="137" t="s">
        <v>401</v>
      </c>
      <c r="C215" s="218">
        <v>0</v>
      </c>
      <c r="D215" s="218">
        <v>0</v>
      </c>
      <c r="E215" s="218">
        <v>0</v>
      </c>
      <c r="F215" s="218">
        <v>0</v>
      </c>
      <c r="G215" s="218">
        <v>0</v>
      </c>
      <c r="H215" s="218">
        <v>0</v>
      </c>
      <c r="I215" s="218">
        <v>0</v>
      </c>
      <c r="J215" s="218">
        <v>0</v>
      </c>
      <c r="K215" s="218">
        <v>0</v>
      </c>
      <c r="L215" s="218">
        <v>0</v>
      </c>
      <c r="M215" s="218">
        <v>0</v>
      </c>
      <c r="N215" s="218">
        <v>0</v>
      </c>
      <c r="O215" s="218">
        <v>0</v>
      </c>
      <c r="Q215" s="12" t="s">
        <v>52</v>
      </c>
    </row>
    <row r="216" spans="1:17">
      <c r="A216" s="137" t="s">
        <v>5042</v>
      </c>
      <c r="B216" s="137" t="s">
        <v>5043</v>
      </c>
      <c r="C216" s="218">
        <v>0</v>
      </c>
      <c r="D216" s="218">
        <v>0</v>
      </c>
      <c r="E216" s="218">
        <v>0</v>
      </c>
      <c r="F216" s="218">
        <v>0</v>
      </c>
      <c r="G216" s="218">
        <v>0</v>
      </c>
      <c r="H216" s="218">
        <v>0</v>
      </c>
      <c r="I216" s="218">
        <v>0</v>
      </c>
      <c r="J216" s="218">
        <v>0</v>
      </c>
      <c r="K216" s="218">
        <v>0</v>
      </c>
      <c r="L216" s="218">
        <v>0</v>
      </c>
      <c r="M216" s="218">
        <v>0</v>
      </c>
      <c r="N216" s="218">
        <v>0</v>
      </c>
      <c r="O216" s="218">
        <v>0</v>
      </c>
      <c r="Q216" s="12" t="s">
        <v>55</v>
      </c>
    </row>
    <row r="217" spans="1:17">
      <c r="A217" s="137" t="s">
        <v>402</v>
      </c>
      <c r="B217" s="137" t="s">
        <v>403</v>
      </c>
      <c r="C217" s="218">
        <v>0</v>
      </c>
      <c r="D217" s="218">
        <v>0</v>
      </c>
      <c r="E217" s="218">
        <v>0</v>
      </c>
      <c r="F217" s="218">
        <v>0</v>
      </c>
      <c r="G217" s="218">
        <v>0</v>
      </c>
      <c r="H217" s="218">
        <v>0</v>
      </c>
      <c r="I217" s="218">
        <v>0</v>
      </c>
      <c r="J217" s="218">
        <v>0</v>
      </c>
      <c r="K217" s="218">
        <v>0</v>
      </c>
      <c r="L217" s="218">
        <v>0</v>
      </c>
      <c r="M217" s="218">
        <v>0</v>
      </c>
      <c r="N217" s="218">
        <v>0</v>
      </c>
      <c r="O217" s="218">
        <v>0</v>
      </c>
      <c r="Q217" s="12" t="s">
        <v>55</v>
      </c>
    </row>
    <row r="218" spans="1:17">
      <c r="A218" s="137" t="s">
        <v>404</v>
      </c>
      <c r="B218" s="137" t="s">
        <v>405</v>
      </c>
      <c r="C218" s="218">
        <v>0</v>
      </c>
      <c r="D218" s="218">
        <v>0</v>
      </c>
      <c r="E218" s="218">
        <v>0</v>
      </c>
      <c r="F218" s="218">
        <v>0</v>
      </c>
      <c r="G218" s="218">
        <v>0</v>
      </c>
      <c r="H218" s="218">
        <v>0</v>
      </c>
      <c r="I218" s="218">
        <v>0</v>
      </c>
      <c r="J218" s="218">
        <v>0</v>
      </c>
      <c r="K218" s="218">
        <v>0</v>
      </c>
      <c r="L218" s="218">
        <v>0</v>
      </c>
      <c r="M218" s="218">
        <v>0</v>
      </c>
      <c r="N218" s="218">
        <v>0</v>
      </c>
      <c r="O218" s="218">
        <v>0</v>
      </c>
      <c r="Q218" s="12" t="s">
        <v>55</v>
      </c>
    </row>
    <row r="219" spans="1:17">
      <c r="A219" s="137" t="s">
        <v>406</v>
      </c>
      <c r="B219" s="137" t="s">
        <v>407</v>
      </c>
      <c r="C219" s="218">
        <v>0</v>
      </c>
      <c r="D219" s="218">
        <v>0</v>
      </c>
      <c r="E219" s="218">
        <v>0</v>
      </c>
      <c r="F219" s="218">
        <v>0</v>
      </c>
      <c r="G219" s="218">
        <v>0</v>
      </c>
      <c r="H219" s="218">
        <v>0</v>
      </c>
      <c r="I219" s="218">
        <v>0</v>
      </c>
      <c r="J219" s="218">
        <v>0</v>
      </c>
      <c r="K219" s="218">
        <v>0</v>
      </c>
      <c r="L219" s="218">
        <v>139.27000000000001</v>
      </c>
      <c r="M219" s="218">
        <v>0</v>
      </c>
      <c r="N219" s="218">
        <v>24.87</v>
      </c>
      <c r="O219" s="218">
        <v>164.14</v>
      </c>
      <c r="Q219" s="12" t="s">
        <v>55</v>
      </c>
    </row>
    <row r="220" spans="1:17">
      <c r="A220" s="137" t="s">
        <v>408</v>
      </c>
      <c r="B220" s="137" t="s">
        <v>409</v>
      </c>
      <c r="C220" s="218">
        <v>0</v>
      </c>
      <c r="D220" s="218">
        <v>0</v>
      </c>
      <c r="E220" s="218">
        <v>0</v>
      </c>
      <c r="F220" s="218">
        <v>0</v>
      </c>
      <c r="G220" s="218">
        <v>-243.11</v>
      </c>
      <c r="H220" s="218">
        <v>0</v>
      </c>
      <c r="I220" s="218">
        <v>0</v>
      </c>
      <c r="J220" s="218">
        <v>0</v>
      </c>
      <c r="K220" s="218">
        <v>0</v>
      </c>
      <c r="L220" s="218">
        <v>0</v>
      </c>
      <c r="M220" s="218">
        <v>0</v>
      </c>
      <c r="N220" s="218">
        <v>0</v>
      </c>
      <c r="O220" s="218">
        <v>-243.11</v>
      </c>
      <c r="Q220" s="12" t="s">
        <v>55</v>
      </c>
    </row>
    <row r="221" spans="1:17">
      <c r="A221" s="137" t="s">
        <v>410</v>
      </c>
      <c r="B221" s="137" t="s">
        <v>411</v>
      </c>
      <c r="C221" s="218">
        <v>0</v>
      </c>
      <c r="D221" s="218">
        <v>0</v>
      </c>
      <c r="E221" s="218">
        <v>0</v>
      </c>
      <c r="F221" s="218">
        <v>0</v>
      </c>
      <c r="G221" s="218">
        <v>0</v>
      </c>
      <c r="H221" s="218">
        <v>0</v>
      </c>
      <c r="I221" s="218">
        <v>0</v>
      </c>
      <c r="J221" s="218">
        <v>0</v>
      </c>
      <c r="K221" s="218">
        <v>0</v>
      </c>
      <c r="L221" s="218">
        <v>0</v>
      </c>
      <c r="M221" s="218">
        <v>0</v>
      </c>
      <c r="N221" s="218">
        <v>0</v>
      </c>
      <c r="O221" s="218">
        <v>0</v>
      </c>
      <c r="Q221" s="12" t="s">
        <v>55</v>
      </c>
    </row>
    <row r="222" spans="1:17">
      <c r="A222" s="137" t="s">
        <v>412</v>
      </c>
      <c r="B222" s="137" t="s">
        <v>413</v>
      </c>
      <c r="C222" s="218">
        <v>0</v>
      </c>
      <c r="D222" s="218">
        <v>0</v>
      </c>
      <c r="E222" s="218">
        <v>0</v>
      </c>
      <c r="F222" s="218">
        <v>0</v>
      </c>
      <c r="G222" s="218">
        <v>0</v>
      </c>
      <c r="H222" s="218">
        <v>0</v>
      </c>
      <c r="I222" s="218">
        <v>0</v>
      </c>
      <c r="J222" s="218">
        <v>0</v>
      </c>
      <c r="K222" s="218">
        <v>0</v>
      </c>
      <c r="L222" s="218">
        <v>0</v>
      </c>
      <c r="M222" s="218">
        <v>0</v>
      </c>
      <c r="N222" s="218">
        <v>0</v>
      </c>
      <c r="O222" s="218">
        <v>0</v>
      </c>
      <c r="Q222" s="12" t="s">
        <v>57</v>
      </c>
    </row>
    <row r="223" spans="1:17">
      <c r="A223" s="137" t="s">
        <v>414</v>
      </c>
      <c r="B223" s="137" t="s">
        <v>415</v>
      </c>
      <c r="C223" s="218">
        <v>0</v>
      </c>
      <c r="D223" s="218">
        <v>0</v>
      </c>
      <c r="E223" s="218">
        <v>0</v>
      </c>
      <c r="F223" s="218">
        <v>0</v>
      </c>
      <c r="G223" s="218">
        <v>0</v>
      </c>
      <c r="H223" s="218">
        <v>0</v>
      </c>
      <c r="I223" s="218">
        <v>0</v>
      </c>
      <c r="J223" s="218">
        <v>0</v>
      </c>
      <c r="K223" s="218">
        <v>0</v>
      </c>
      <c r="L223" s="218">
        <v>0</v>
      </c>
      <c r="M223" s="218">
        <v>0</v>
      </c>
      <c r="N223" s="218">
        <v>0</v>
      </c>
      <c r="O223" s="218">
        <v>0</v>
      </c>
      <c r="Q223" s="12" t="s">
        <v>55</v>
      </c>
    </row>
    <row r="224" spans="1:17">
      <c r="A224" s="137" t="s">
        <v>416</v>
      </c>
      <c r="B224" s="137" t="s">
        <v>417</v>
      </c>
      <c r="C224" s="218">
        <v>0</v>
      </c>
      <c r="D224" s="218">
        <v>0</v>
      </c>
      <c r="E224" s="218">
        <v>0</v>
      </c>
      <c r="F224" s="218">
        <v>0</v>
      </c>
      <c r="G224" s="218">
        <v>0</v>
      </c>
      <c r="H224" s="218">
        <v>0</v>
      </c>
      <c r="I224" s="218">
        <v>0</v>
      </c>
      <c r="J224" s="218">
        <v>0</v>
      </c>
      <c r="K224" s="218">
        <v>0</v>
      </c>
      <c r="L224" s="218">
        <v>48.15</v>
      </c>
      <c r="M224" s="218">
        <v>0</v>
      </c>
      <c r="N224" s="218">
        <v>0</v>
      </c>
      <c r="O224" s="218">
        <v>48.15</v>
      </c>
      <c r="Q224" s="12" t="s">
        <v>55</v>
      </c>
    </row>
    <row r="225" spans="1:17">
      <c r="A225" s="137" t="s">
        <v>418</v>
      </c>
      <c r="B225" s="137" t="s">
        <v>419</v>
      </c>
      <c r="C225" s="218">
        <v>0</v>
      </c>
      <c r="D225" s="218">
        <v>0</v>
      </c>
      <c r="E225" s="218">
        <v>0</v>
      </c>
      <c r="F225" s="218">
        <v>0</v>
      </c>
      <c r="G225" s="218">
        <v>0</v>
      </c>
      <c r="H225" s="218">
        <v>0</v>
      </c>
      <c r="I225" s="218">
        <v>0</v>
      </c>
      <c r="J225" s="218">
        <v>0</v>
      </c>
      <c r="K225" s="218">
        <v>0</v>
      </c>
      <c r="L225" s="218">
        <v>0</v>
      </c>
      <c r="M225" s="218">
        <v>0</v>
      </c>
      <c r="N225" s="218">
        <v>0</v>
      </c>
      <c r="O225" s="218">
        <v>0</v>
      </c>
      <c r="Q225" s="12" t="s">
        <v>55</v>
      </c>
    </row>
    <row r="226" spans="1:17">
      <c r="A226" s="137" t="s">
        <v>420</v>
      </c>
      <c r="B226" s="137" t="s">
        <v>421</v>
      </c>
      <c r="C226" s="218">
        <v>0</v>
      </c>
      <c r="D226" s="218">
        <v>0</v>
      </c>
      <c r="E226" s="218">
        <v>0</v>
      </c>
      <c r="F226" s="218">
        <v>0</v>
      </c>
      <c r="G226" s="218">
        <v>0</v>
      </c>
      <c r="H226" s="218">
        <v>0</v>
      </c>
      <c r="I226" s="218">
        <v>0</v>
      </c>
      <c r="J226" s="218">
        <v>0</v>
      </c>
      <c r="K226" s="218">
        <v>0</v>
      </c>
      <c r="L226" s="218">
        <v>0</v>
      </c>
      <c r="M226" s="218">
        <v>0</v>
      </c>
      <c r="N226" s="218">
        <v>0</v>
      </c>
      <c r="O226" s="218">
        <v>0</v>
      </c>
      <c r="Q226" s="12" t="s">
        <v>55</v>
      </c>
    </row>
    <row r="227" spans="1:17">
      <c r="A227" s="137" t="s">
        <v>422</v>
      </c>
      <c r="B227" s="137" t="s">
        <v>423</v>
      </c>
      <c r="C227" s="218">
        <v>0</v>
      </c>
      <c r="D227" s="218">
        <v>0</v>
      </c>
      <c r="E227" s="218">
        <v>0</v>
      </c>
      <c r="F227" s="218">
        <v>0</v>
      </c>
      <c r="G227" s="218">
        <v>0</v>
      </c>
      <c r="H227" s="218">
        <v>0</v>
      </c>
      <c r="I227" s="218">
        <v>0</v>
      </c>
      <c r="J227" s="218">
        <v>0</v>
      </c>
      <c r="K227" s="218">
        <v>0</v>
      </c>
      <c r="L227" s="218">
        <v>0</v>
      </c>
      <c r="M227" s="218">
        <v>0</v>
      </c>
      <c r="N227" s="218">
        <v>0</v>
      </c>
      <c r="O227" s="218">
        <v>0</v>
      </c>
      <c r="Q227" s="12" t="s">
        <v>55</v>
      </c>
    </row>
    <row r="228" spans="1:17">
      <c r="A228" s="137" t="s">
        <v>5044</v>
      </c>
      <c r="B228" s="137" t="s">
        <v>5045</v>
      </c>
      <c r="C228" s="218">
        <v>0</v>
      </c>
      <c r="D228" s="218">
        <v>0</v>
      </c>
      <c r="E228" s="218">
        <v>0</v>
      </c>
      <c r="F228" s="218">
        <v>0</v>
      </c>
      <c r="G228" s="218">
        <v>0</v>
      </c>
      <c r="H228" s="218">
        <v>0</v>
      </c>
      <c r="I228" s="218">
        <v>0</v>
      </c>
      <c r="J228" s="218">
        <v>0</v>
      </c>
      <c r="K228" s="218">
        <v>0</v>
      </c>
      <c r="L228" s="218">
        <v>0</v>
      </c>
      <c r="M228" s="218">
        <v>0</v>
      </c>
      <c r="N228" s="218">
        <v>0</v>
      </c>
      <c r="O228" s="218">
        <v>0</v>
      </c>
      <c r="Q228" s="12" t="s">
        <v>55</v>
      </c>
    </row>
    <row r="229" spans="1:17">
      <c r="A229" s="137" t="s">
        <v>424</v>
      </c>
      <c r="B229" s="137" t="s">
        <v>425</v>
      </c>
      <c r="C229" s="218">
        <v>0</v>
      </c>
      <c r="D229" s="218">
        <v>0</v>
      </c>
      <c r="E229" s="218">
        <v>0</v>
      </c>
      <c r="F229" s="218">
        <v>0</v>
      </c>
      <c r="G229" s="218">
        <v>0</v>
      </c>
      <c r="H229" s="218">
        <v>0</v>
      </c>
      <c r="I229" s="218">
        <v>0</v>
      </c>
      <c r="J229" s="218">
        <v>0</v>
      </c>
      <c r="K229" s="218">
        <v>1239.96</v>
      </c>
      <c r="L229" s="218">
        <v>0</v>
      </c>
      <c r="M229" s="218">
        <v>0</v>
      </c>
      <c r="N229" s="218">
        <v>0</v>
      </c>
      <c r="O229" s="218">
        <v>1239.96</v>
      </c>
      <c r="Q229" s="12" t="s">
        <v>57</v>
      </c>
    </row>
    <row r="230" spans="1:17">
      <c r="A230" s="137" t="s">
        <v>5046</v>
      </c>
      <c r="B230" s="137" t="s">
        <v>5047</v>
      </c>
      <c r="C230" s="218">
        <v>0</v>
      </c>
      <c r="D230" s="218">
        <v>0</v>
      </c>
      <c r="E230" s="218">
        <v>0</v>
      </c>
      <c r="F230" s="218">
        <v>0</v>
      </c>
      <c r="G230" s="218">
        <v>0</v>
      </c>
      <c r="H230" s="218">
        <v>0</v>
      </c>
      <c r="I230" s="218">
        <v>0</v>
      </c>
      <c r="J230" s="218">
        <v>0</v>
      </c>
      <c r="K230" s="218">
        <v>0</v>
      </c>
      <c r="L230" s="218">
        <v>0</v>
      </c>
      <c r="M230" s="218">
        <v>0</v>
      </c>
      <c r="N230" s="218">
        <v>0</v>
      </c>
      <c r="O230" s="218">
        <v>0</v>
      </c>
      <c r="Q230" s="12" t="s">
        <v>55</v>
      </c>
    </row>
    <row r="231" spans="1:17">
      <c r="A231" s="137" t="s">
        <v>5048</v>
      </c>
      <c r="B231" s="137" t="s">
        <v>5049</v>
      </c>
      <c r="C231" s="218">
        <v>0</v>
      </c>
      <c r="D231" s="218">
        <v>0</v>
      </c>
      <c r="E231" s="218">
        <v>0</v>
      </c>
      <c r="F231" s="218">
        <v>0</v>
      </c>
      <c r="G231" s="218">
        <v>0</v>
      </c>
      <c r="H231" s="218">
        <v>0</v>
      </c>
      <c r="I231" s="218">
        <v>0</v>
      </c>
      <c r="J231" s="218">
        <v>0</v>
      </c>
      <c r="K231" s="218">
        <v>0</v>
      </c>
      <c r="L231" s="218">
        <v>0</v>
      </c>
      <c r="M231" s="218">
        <v>0</v>
      </c>
      <c r="N231" s="218">
        <v>0</v>
      </c>
      <c r="O231" s="218">
        <v>0</v>
      </c>
      <c r="Q231" s="12" t="s">
        <v>55</v>
      </c>
    </row>
    <row r="232" spans="1:17">
      <c r="A232" s="137"/>
      <c r="B232" s="137"/>
      <c r="C232" s="219"/>
      <c r="D232" s="219"/>
      <c r="E232" s="219"/>
      <c r="F232" s="219"/>
      <c r="G232" s="219"/>
      <c r="H232" s="219"/>
      <c r="I232" s="219"/>
      <c r="J232" s="219"/>
      <c r="K232" s="219"/>
      <c r="L232" s="219"/>
      <c r="M232" s="219"/>
      <c r="N232" s="219"/>
      <c r="O232" s="219"/>
    </row>
    <row r="233" spans="1:17">
      <c r="A233" s="137" t="s">
        <v>426</v>
      </c>
      <c r="B233" s="137" t="s">
        <v>427</v>
      </c>
      <c r="C233" s="138">
        <v>495.73</v>
      </c>
      <c r="D233" s="138">
        <v>0</v>
      </c>
      <c r="E233" s="138">
        <v>329.59</v>
      </c>
      <c r="F233" s="138">
        <v>526.16</v>
      </c>
      <c r="G233" s="138">
        <v>991.89</v>
      </c>
      <c r="H233" s="138">
        <v>1558.43</v>
      </c>
      <c r="I233" s="138">
        <v>971.28</v>
      </c>
      <c r="J233" s="138">
        <v>2466.25</v>
      </c>
      <c r="K233" s="138">
        <v>11490.51</v>
      </c>
      <c r="L233" s="138">
        <v>7765.95</v>
      </c>
      <c r="M233" s="138">
        <v>2020.84</v>
      </c>
      <c r="N233" s="138">
        <v>2433.75</v>
      </c>
      <c r="O233" s="138">
        <v>31050.38</v>
      </c>
    </row>
    <row r="234" spans="1:17">
      <c r="A234" s="137"/>
      <c r="B234" s="137"/>
      <c r="C234" s="137"/>
      <c r="D234" s="137"/>
      <c r="E234" s="137"/>
      <c r="F234" s="137"/>
      <c r="G234" s="137"/>
      <c r="H234" s="137"/>
      <c r="I234" s="137"/>
      <c r="J234" s="137"/>
      <c r="K234" s="137"/>
      <c r="L234" s="137"/>
      <c r="M234" s="137"/>
      <c r="N234" s="137"/>
      <c r="O234" s="137"/>
    </row>
    <row r="235" spans="1:17">
      <c r="A235" s="137" t="s">
        <v>428</v>
      </c>
      <c r="B235" s="137" t="s">
        <v>429</v>
      </c>
      <c r="C235" s="137"/>
      <c r="D235" s="137"/>
      <c r="E235" s="137"/>
      <c r="F235" s="137"/>
      <c r="G235" s="137"/>
      <c r="H235" s="137"/>
      <c r="I235" s="137"/>
      <c r="J235" s="137"/>
      <c r="K235" s="137"/>
      <c r="L235" s="137"/>
      <c r="M235" s="137"/>
      <c r="N235" s="137"/>
      <c r="O235" s="137"/>
    </row>
    <row r="236" spans="1:17">
      <c r="A236" s="137" t="s">
        <v>430</v>
      </c>
      <c r="B236" s="137" t="s">
        <v>431</v>
      </c>
      <c r="C236" s="218">
        <v>1075</v>
      </c>
      <c r="D236" s="218">
        <v>0</v>
      </c>
      <c r="E236" s="218">
        <v>350</v>
      </c>
      <c r="F236" s="218">
        <v>1000</v>
      </c>
      <c r="G236" s="218">
        <v>1500</v>
      </c>
      <c r="H236" s="218">
        <v>1400</v>
      </c>
      <c r="I236" s="218">
        <v>0</v>
      </c>
      <c r="J236" s="218">
        <v>0</v>
      </c>
      <c r="K236" s="218">
        <v>4730</v>
      </c>
      <c r="L236" s="218">
        <v>-2450</v>
      </c>
      <c r="M236" s="218">
        <v>0</v>
      </c>
      <c r="N236" s="218">
        <v>0</v>
      </c>
      <c r="O236" s="218">
        <v>7605</v>
      </c>
      <c r="Q236" s="12" t="s">
        <v>54</v>
      </c>
    </row>
    <row r="237" spans="1:17">
      <c r="A237" s="137" t="s">
        <v>432</v>
      </c>
      <c r="B237" s="137" t="s">
        <v>403</v>
      </c>
      <c r="C237" s="218">
        <v>0</v>
      </c>
      <c r="D237" s="218">
        <v>0</v>
      </c>
      <c r="E237" s="218">
        <v>0</v>
      </c>
      <c r="F237" s="218">
        <v>105</v>
      </c>
      <c r="G237" s="218">
        <v>0</v>
      </c>
      <c r="H237" s="218">
        <v>0</v>
      </c>
      <c r="I237" s="218">
        <v>0</v>
      </c>
      <c r="J237" s="218">
        <v>0</v>
      </c>
      <c r="K237" s="218">
        <v>105</v>
      </c>
      <c r="L237" s="218">
        <v>215</v>
      </c>
      <c r="M237" s="218">
        <v>245</v>
      </c>
      <c r="N237" s="218">
        <v>150</v>
      </c>
      <c r="O237" s="218">
        <v>820</v>
      </c>
      <c r="Q237" s="12" t="s">
        <v>54</v>
      </c>
    </row>
    <row r="238" spans="1:17">
      <c r="A238" s="137" t="s">
        <v>433</v>
      </c>
      <c r="B238" s="137" t="s">
        <v>434</v>
      </c>
      <c r="C238" s="218">
        <v>0</v>
      </c>
      <c r="D238" s="218">
        <v>0</v>
      </c>
      <c r="E238" s="218">
        <v>0</v>
      </c>
      <c r="F238" s="218">
        <v>0</v>
      </c>
      <c r="G238" s="218">
        <v>0</v>
      </c>
      <c r="H238" s="218">
        <v>0</v>
      </c>
      <c r="I238" s="218">
        <v>0</v>
      </c>
      <c r="J238" s="218">
        <v>0</v>
      </c>
      <c r="K238" s="218">
        <v>493.08</v>
      </c>
      <c r="L238" s="218">
        <v>1858.29</v>
      </c>
      <c r="M238" s="218">
        <v>0</v>
      </c>
      <c r="N238" s="218">
        <v>0</v>
      </c>
      <c r="O238" s="218">
        <v>2351.37</v>
      </c>
      <c r="Q238" s="12" t="s">
        <v>54</v>
      </c>
    </row>
    <row r="239" spans="1:17">
      <c r="A239" s="137" t="s">
        <v>435</v>
      </c>
      <c r="B239" s="137" t="s">
        <v>436</v>
      </c>
      <c r="C239" s="218">
        <v>0</v>
      </c>
      <c r="D239" s="218">
        <v>0</v>
      </c>
      <c r="E239" s="218">
        <v>0</v>
      </c>
      <c r="F239" s="218">
        <v>0</v>
      </c>
      <c r="G239" s="218">
        <v>0</v>
      </c>
      <c r="H239" s="218">
        <v>0</v>
      </c>
      <c r="I239" s="218">
        <v>0</v>
      </c>
      <c r="J239" s="218">
        <v>0</v>
      </c>
      <c r="K239" s="218">
        <v>0</v>
      </c>
      <c r="L239" s="218">
        <v>1707</v>
      </c>
      <c r="M239" s="218">
        <v>0</v>
      </c>
      <c r="N239" s="218">
        <v>0</v>
      </c>
      <c r="O239" s="218">
        <v>1707</v>
      </c>
      <c r="Q239" s="12" t="s">
        <v>54</v>
      </c>
    </row>
    <row r="240" spans="1:17">
      <c r="A240" s="137" t="s">
        <v>437</v>
      </c>
      <c r="B240" s="137" t="s">
        <v>438</v>
      </c>
      <c r="C240" s="218">
        <v>0</v>
      </c>
      <c r="D240" s="218">
        <v>0</v>
      </c>
      <c r="E240" s="218">
        <v>0</v>
      </c>
      <c r="F240" s="218">
        <v>0</v>
      </c>
      <c r="G240" s="218">
        <v>0</v>
      </c>
      <c r="H240" s="218">
        <v>0</v>
      </c>
      <c r="I240" s="218">
        <v>0</v>
      </c>
      <c r="J240" s="218">
        <v>0</v>
      </c>
      <c r="K240" s="218">
        <v>865</v>
      </c>
      <c r="L240" s="218">
        <v>9652.7199999999993</v>
      </c>
      <c r="M240" s="218">
        <v>0</v>
      </c>
      <c r="N240" s="218">
        <v>0</v>
      </c>
      <c r="O240" s="218">
        <v>10517.72</v>
      </c>
      <c r="Q240" s="12" t="s">
        <v>54</v>
      </c>
    </row>
    <row r="241" spans="1:17">
      <c r="A241" s="137" t="s">
        <v>439</v>
      </c>
      <c r="B241" s="137" t="s">
        <v>440</v>
      </c>
      <c r="C241" s="218">
        <v>0</v>
      </c>
      <c r="D241" s="218">
        <v>0</v>
      </c>
      <c r="E241" s="218">
        <v>0</v>
      </c>
      <c r="F241" s="218">
        <v>0</v>
      </c>
      <c r="G241" s="218">
        <v>0</v>
      </c>
      <c r="H241" s="218">
        <v>0</v>
      </c>
      <c r="I241" s="218">
        <v>0</v>
      </c>
      <c r="J241" s="218">
        <v>0</v>
      </c>
      <c r="K241" s="218">
        <v>0</v>
      </c>
      <c r="L241" s="218">
        <v>0</v>
      </c>
      <c r="M241" s="218">
        <v>0</v>
      </c>
      <c r="N241" s="218">
        <v>0</v>
      </c>
      <c r="O241" s="218">
        <v>0</v>
      </c>
      <c r="Q241" s="12" t="s">
        <v>54</v>
      </c>
    </row>
    <row r="242" spans="1:17">
      <c r="A242" s="137" t="s">
        <v>441</v>
      </c>
      <c r="B242" s="137" t="s">
        <v>442</v>
      </c>
      <c r="C242" s="218">
        <v>0</v>
      </c>
      <c r="D242" s="218">
        <v>0</v>
      </c>
      <c r="E242" s="218">
        <v>-27.8</v>
      </c>
      <c r="F242" s="218">
        <v>0</v>
      </c>
      <c r="G242" s="218">
        <v>0</v>
      </c>
      <c r="H242" s="218">
        <v>0</v>
      </c>
      <c r="I242" s="218">
        <v>0</v>
      </c>
      <c r="J242" s="218">
        <v>0</v>
      </c>
      <c r="K242" s="218">
        <v>1100</v>
      </c>
      <c r="L242" s="218">
        <v>1875</v>
      </c>
      <c r="M242" s="218">
        <v>0</v>
      </c>
      <c r="N242" s="218">
        <v>0</v>
      </c>
      <c r="O242" s="218">
        <v>2947.2</v>
      </c>
      <c r="Q242" s="12" t="s">
        <v>54</v>
      </c>
    </row>
    <row r="243" spans="1:17">
      <c r="A243" s="137" t="s">
        <v>443</v>
      </c>
      <c r="B243" s="137" t="s">
        <v>369</v>
      </c>
      <c r="C243" s="218">
        <v>0</v>
      </c>
      <c r="D243" s="218">
        <v>0</v>
      </c>
      <c r="E243" s="218">
        <v>0</v>
      </c>
      <c r="F243" s="218">
        <v>0</v>
      </c>
      <c r="G243" s="218">
        <v>0</v>
      </c>
      <c r="H243" s="218">
        <v>0</v>
      </c>
      <c r="I243" s="218">
        <v>223</v>
      </c>
      <c r="J243" s="218">
        <v>0</v>
      </c>
      <c r="K243" s="218">
        <v>0</v>
      </c>
      <c r="L243" s="218">
        <v>0</v>
      </c>
      <c r="M243" s="218">
        <v>0</v>
      </c>
      <c r="N243" s="218">
        <v>0</v>
      </c>
      <c r="O243" s="218">
        <v>223</v>
      </c>
      <c r="Q243" s="12" t="s">
        <v>54</v>
      </c>
    </row>
    <row r="244" spans="1:17">
      <c r="A244" s="137" t="s">
        <v>444</v>
      </c>
      <c r="B244" s="137" t="s">
        <v>445</v>
      </c>
      <c r="C244" s="218">
        <v>0</v>
      </c>
      <c r="D244" s="218">
        <v>0</v>
      </c>
      <c r="E244" s="218">
        <v>0</v>
      </c>
      <c r="F244" s="218">
        <v>0</v>
      </c>
      <c r="G244" s="218">
        <v>0</v>
      </c>
      <c r="H244" s="218">
        <v>0</v>
      </c>
      <c r="I244" s="218">
        <v>0</v>
      </c>
      <c r="J244" s="218">
        <v>0</v>
      </c>
      <c r="K244" s="218">
        <v>0</v>
      </c>
      <c r="L244" s="218">
        <v>0</v>
      </c>
      <c r="M244" s="218">
        <v>0</v>
      </c>
      <c r="N244" s="218">
        <v>0</v>
      </c>
      <c r="O244" s="218">
        <v>0</v>
      </c>
      <c r="Q244" s="12" t="s">
        <v>54</v>
      </c>
    </row>
    <row r="245" spans="1:17">
      <c r="A245" s="137" t="s">
        <v>446</v>
      </c>
      <c r="B245" s="137" t="s">
        <v>447</v>
      </c>
      <c r="C245" s="218">
        <v>0</v>
      </c>
      <c r="D245" s="218">
        <v>0</v>
      </c>
      <c r="E245" s="218">
        <v>0</v>
      </c>
      <c r="F245" s="218">
        <v>0</v>
      </c>
      <c r="G245" s="218">
        <v>0</v>
      </c>
      <c r="H245" s="218">
        <v>0</v>
      </c>
      <c r="I245" s="218">
        <v>0</v>
      </c>
      <c r="J245" s="218">
        <v>0</v>
      </c>
      <c r="K245" s="218">
        <v>0</v>
      </c>
      <c r="L245" s="218">
        <v>0</v>
      </c>
      <c r="M245" s="218">
        <v>0</v>
      </c>
      <c r="N245" s="218">
        <v>0</v>
      </c>
      <c r="O245" s="218">
        <v>0</v>
      </c>
      <c r="Q245" s="12" t="s">
        <v>54</v>
      </c>
    </row>
    <row r="246" spans="1:17">
      <c r="A246" s="137" t="s">
        <v>5050</v>
      </c>
      <c r="B246" s="137" t="s">
        <v>5051</v>
      </c>
      <c r="C246" s="218">
        <v>370</v>
      </c>
      <c r="D246" s="218">
        <v>0</v>
      </c>
      <c r="E246" s="218">
        <v>0</v>
      </c>
      <c r="F246" s="218">
        <v>0</v>
      </c>
      <c r="G246" s="218">
        <v>0</v>
      </c>
      <c r="H246" s="218">
        <v>200</v>
      </c>
      <c r="I246" s="218">
        <v>0</v>
      </c>
      <c r="J246" s="218">
        <v>0</v>
      </c>
      <c r="K246" s="218">
        <v>10394.59</v>
      </c>
      <c r="L246" s="218">
        <v>0</v>
      </c>
      <c r="M246" s="218">
        <v>0</v>
      </c>
      <c r="N246" s="218">
        <v>0</v>
      </c>
      <c r="O246" s="218">
        <v>10964.59</v>
      </c>
      <c r="Q246" s="12" t="s">
        <v>54</v>
      </c>
    </row>
    <row r="247" spans="1:17">
      <c r="A247" s="137" t="s">
        <v>448</v>
      </c>
      <c r="B247" s="137" t="s">
        <v>449</v>
      </c>
      <c r="C247" s="218">
        <v>0</v>
      </c>
      <c r="D247" s="218">
        <v>0</v>
      </c>
      <c r="E247" s="218">
        <v>0</v>
      </c>
      <c r="F247" s="218">
        <v>0</v>
      </c>
      <c r="G247" s="218">
        <v>0</v>
      </c>
      <c r="H247" s="218">
        <v>0</v>
      </c>
      <c r="I247" s="218">
        <v>0</v>
      </c>
      <c r="J247" s="218">
        <v>0</v>
      </c>
      <c r="K247" s="218">
        <v>0</v>
      </c>
      <c r="L247" s="218">
        <v>0</v>
      </c>
      <c r="M247" s="218">
        <v>0</v>
      </c>
      <c r="N247" s="218">
        <v>0</v>
      </c>
      <c r="O247" s="218">
        <v>0</v>
      </c>
      <c r="Q247" s="12" t="s">
        <v>54</v>
      </c>
    </row>
    <row r="248" spans="1:17">
      <c r="A248" s="137" t="s">
        <v>450</v>
      </c>
      <c r="B248" s="137" t="s">
        <v>451</v>
      </c>
      <c r="C248" s="218">
        <v>0</v>
      </c>
      <c r="D248" s="218">
        <v>0</v>
      </c>
      <c r="E248" s="218">
        <v>0</v>
      </c>
      <c r="F248" s="218">
        <v>0</v>
      </c>
      <c r="G248" s="218">
        <v>0</v>
      </c>
      <c r="H248" s="218">
        <v>0</v>
      </c>
      <c r="I248" s="218">
        <v>0</v>
      </c>
      <c r="J248" s="218">
        <v>0</v>
      </c>
      <c r="K248" s="218">
        <v>0</v>
      </c>
      <c r="L248" s="218">
        <v>0</v>
      </c>
      <c r="M248" s="218">
        <v>0</v>
      </c>
      <c r="N248" s="218">
        <v>0</v>
      </c>
      <c r="O248" s="218">
        <v>0</v>
      </c>
      <c r="Q248" s="12" t="s">
        <v>54</v>
      </c>
    </row>
    <row r="249" spans="1:17">
      <c r="A249" s="137" t="s">
        <v>452</v>
      </c>
      <c r="B249" s="137" t="s">
        <v>453</v>
      </c>
      <c r="C249" s="218">
        <v>0</v>
      </c>
      <c r="D249" s="218">
        <v>0</v>
      </c>
      <c r="E249" s="218">
        <v>0</v>
      </c>
      <c r="F249" s="218">
        <v>0</v>
      </c>
      <c r="G249" s="218">
        <v>0</v>
      </c>
      <c r="H249" s="218">
        <v>0</v>
      </c>
      <c r="I249" s="218">
        <v>0</v>
      </c>
      <c r="J249" s="218">
        <v>0</v>
      </c>
      <c r="K249" s="218">
        <v>0</v>
      </c>
      <c r="L249" s="218">
        <v>0</v>
      </c>
      <c r="M249" s="218">
        <v>0</v>
      </c>
      <c r="N249" s="218">
        <v>0</v>
      </c>
      <c r="O249" s="218">
        <v>0</v>
      </c>
      <c r="Q249" s="12" t="s">
        <v>54</v>
      </c>
    </row>
    <row r="250" spans="1:17">
      <c r="A250" s="137" t="s">
        <v>454</v>
      </c>
      <c r="B250" s="137" t="s">
        <v>455</v>
      </c>
      <c r="C250" s="218">
        <v>0</v>
      </c>
      <c r="D250" s="218">
        <v>0</v>
      </c>
      <c r="E250" s="218">
        <v>0</v>
      </c>
      <c r="F250" s="218">
        <v>0</v>
      </c>
      <c r="G250" s="218">
        <v>0</v>
      </c>
      <c r="H250" s="218">
        <v>0</v>
      </c>
      <c r="I250" s="218">
        <v>0</v>
      </c>
      <c r="J250" s="218">
        <v>0</v>
      </c>
      <c r="K250" s="218">
        <v>0</v>
      </c>
      <c r="L250" s="218">
        <v>0</v>
      </c>
      <c r="M250" s="218">
        <v>0</v>
      </c>
      <c r="N250" s="218">
        <v>0</v>
      </c>
      <c r="O250" s="218">
        <v>0</v>
      </c>
      <c r="Q250" s="12" t="s">
        <v>54</v>
      </c>
    </row>
    <row r="251" spans="1:17">
      <c r="A251" s="137"/>
      <c r="B251" s="137"/>
      <c r="C251" s="219"/>
      <c r="D251" s="219"/>
      <c r="E251" s="219"/>
      <c r="F251" s="219"/>
      <c r="G251" s="219"/>
      <c r="H251" s="219"/>
      <c r="I251" s="219"/>
      <c r="J251" s="219"/>
      <c r="K251" s="219"/>
      <c r="L251" s="219"/>
      <c r="M251" s="219"/>
      <c r="N251" s="219"/>
      <c r="O251" s="219"/>
    </row>
    <row r="252" spans="1:17">
      <c r="A252" s="137" t="s">
        <v>456</v>
      </c>
      <c r="B252" s="137" t="s">
        <v>457</v>
      </c>
      <c r="C252" s="138">
        <v>1445</v>
      </c>
      <c r="D252" s="138">
        <v>0</v>
      </c>
      <c r="E252" s="138">
        <v>322.2</v>
      </c>
      <c r="F252" s="138">
        <v>1105</v>
      </c>
      <c r="G252" s="138">
        <v>1500</v>
      </c>
      <c r="H252" s="138">
        <v>1600</v>
      </c>
      <c r="I252" s="138">
        <v>223</v>
      </c>
      <c r="J252" s="138">
        <v>0</v>
      </c>
      <c r="K252" s="138">
        <v>17687.669999999998</v>
      </c>
      <c r="L252" s="138">
        <v>12858.01</v>
      </c>
      <c r="M252" s="138">
        <v>245</v>
      </c>
      <c r="N252" s="138">
        <v>150</v>
      </c>
      <c r="O252" s="138">
        <v>37135.879999999997</v>
      </c>
    </row>
    <row r="253" spans="1:17">
      <c r="A253" s="137"/>
      <c r="B253" s="137"/>
      <c r="C253" s="137"/>
      <c r="D253" s="137"/>
      <c r="E253" s="137"/>
      <c r="F253" s="137"/>
      <c r="G253" s="137"/>
      <c r="H253" s="137"/>
      <c r="I253" s="137"/>
      <c r="J253" s="137"/>
      <c r="K253" s="137"/>
      <c r="L253" s="137"/>
      <c r="M253" s="137"/>
      <c r="N253" s="137"/>
      <c r="O253" s="137"/>
    </row>
    <row r="254" spans="1:17">
      <c r="A254" s="137" t="s">
        <v>458</v>
      </c>
      <c r="B254" s="137" t="s">
        <v>459</v>
      </c>
      <c r="C254" s="137"/>
      <c r="D254" s="137"/>
      <c r="E254" s="137"/>
      <c r="F254" s="137"/>
      <c r="G254" s="137"/>
      <c r="H254" s="137"/>
      <c r="I254" s="137"/>
      <c r="J254" s="137"/>
      <c r="K254" s="137"/>
      <c r="L254" s="137"/>
      <c r="M254" s="137"/>
      <c r="N254" s="137"/>
      <c r="O254" s="137"/>
    </row>
    <row r="255" spans="1:17">
      <c r="A255" s="137" t="s">
        <v>460</v>
      </c>
      <c r="B255" s="137" t="s">
        <v>461</v>
      </c>
      <c r="C255" s="218">
        <v>2714.53</v>
      </c>
      <c r="D255" s="218">
        <v>1152.99</v>
      </c>
      <c r="E255" s="218">
        <v>2714.53</v>
      </c>
      <c r="F255" s="218">
        <v>2714.53</v>
      </c>
      <c r="G255" s="218">
        <v>2838.92</v>
      </c>
      <c r="H255" s="218">
        <v>7735.96</v>
      </c>
      <c r="I255" s="218">
        <v>5499.51</v>
      </c>
      <c r="J255" s="218">
        <v>3582.88</v>
      </c>
      <c r="K255" s="218">
        <v>7299.85</v>
      </c>
      <c r="L255" s="218">
        <v>3503.64</v>
      </c>
      <c r="M255" s="218">
        <v>5499.51</v>
      </c>
      <c r="N255" s="218">
        <v>3569.6</v>
      </c>
      <c r="O255" s="218">
        <v>48826.45</v>
      </c>
      <c r="Q255" s="12" t="s">
        <v>59</v>
      </c>
    </row>
    <row r="256" spans="1:17">
      <c r="A256" s="137" t="s">
        <v>5052</v>
      </c>
      <c r="B256" s="137" t="s">
        <v>5053</v>
      </c>
      <c r="C256" s="218">
        <v>0</v>
      </c>
      <c r="D256" s="218">
        <v>0</v>
      </c>
      <c r="E256" s="218">
        <v>0</v>
      </c>
      <c r="F256" s="218">
        <v>0</v>
      </c>
      <c r="G256" s="218">
        <v>0</v>
      </c>
      <c r="H256" s="218">
        <v>0</v>
      </c>
      <c r="I256" s="218">
        <v>0</v>
      </c>
      <c r="J256" s="218">
        <v>0</v>
      </c>
      <c r="K256" s="218">
        <v>0</v>
      </c>
      <c r="L256" s="218">
        <v>0</v>
      </c>
      <c r="M256" s="218">
        <v>0</v>
      </c>
      <c r="N256" s="218">
        <v>0</v>
      </c>
      <c r="O256" s="218">
        <v>0</v>
      </c>
      <c r="Q256" s="12" t="s">
        <v>59</v>
      </c>
    </row>
    <row r="257" spans="1:17">
      <c r="A257" s="137" t="s">
        <v>5054</v>
      </c>
      <c r="B257" s="137" t="s">
        <v>2550</v>
      </c>
      <c r="C257" s="218">
        <v>0</v>
      </c>
      <c r="D257" s="218">
        <v>0</v>
      </c>
      <c r="E257" s="218">
        <v>0</v>
      </c>
      <c r="F257" s="218">
        <v>0</v>
      </c>
      <c r="G257" s="218">
        <v>0</v>
      </c>
      <c r="H257" s="218">
        <v>0</v>
      </c>
      <c r="I257" s="218">
        <v>0</v>
      </c>
      <c r="J257" s="218">
        <v>0</v>
      </c>
      <c r="K257" s="218">
        <v>0</v>
      </c>
      <c r="L257" s="218">
        <v>0</v>
      </c>
      <c r="M257" s="218">
        <v>0</v>
      </c>
      <c r="N257" s="218">
        <v>0</v>
      </c>
      <c r="O257" s="218">
        <v>0</v>
      </c>
      <c r="Q257" s="12" t="s">
        <v>59</v>
      </c>
    </row>
    <row r="258" spans="1:17">
      <c r="A258" s="137" t="s">
        <v>5055</v>
      </c>
      <c r="B258" s="137" t="s">
        <v>5056</v>
      </c>
      <c r="C258" s="218">
        <v>0</v>
      </c>
      <c r="D258" s="218">
        <v>0</v>
      </c>
      <c r="E258" s="218">
        <v>0</v>
      </c>
      <c r="F258" s="218">
        <v>0</v>
      </c>
      <c r="G258" s="218">
        <v>0</v>
      </c>
      <c r="H258" s="218">
        <v>0</v>
      </c>
      <c r="I258" s="218">
        <v>0</v>
      </c>
      <c r="J258" s="218">
        <v>0</v>
      </c>
      <c r="K258" s="218">
        <v>0</v>
      </c>
      <c r="L258" s="218">
        <v>0</v>
      </c>
      <c r="M258" s="218">
        <v>0</v>
      </c>
      <c r="N258" s="218">
        <v>0</v>
      </c>
      <c r="O258" s="218">
        <v>0</v>
      </c>
      <c r="Q258" s="12" t="s">
        <v>59</v>
      </c>
    </row>
    <row r="259" spans="1:17">
      <c r="A259" s="137" t="s">
        <v>462</v>
      </c>
      <c r="B259" s="137" t="s">
        <v>463</v>
      </c>
      <c r="C259" s="218">
        <v>451.73</v>
      </c>
      <c r="D259" s="218">
        <v>254.59</v>
      </c>
      <c r="E259" s="218">
        <v>465.12</v>
      </c>
      <c r="F259" s="218">
        <v>418.25</v>
      </c>
      <c r="G259" s="218">
        <v>372.27</v>
      </c>
      <c r="H259" s="218">
        <v>398.15</v>
      </c>
      <c r="I259" s="218">
        <v>552.85</v>
      </c>
      <c r="J259" s="218">
        <v>818.7</v>
      </c>
      <c r="K259" s="218">
        <v>742.93</v>
      </c>
      <c r="L259" s="218">
        <v>824.51</v>
      </c>
      <c r="M259" s="218">
        <v>550</v>
      </c>
      <c r="N259" s="218">
        <v>550</v>
      </c>
      <c r="O259" s="218">
        <v>6399.1</v>
      </c>
      <c r="Q259" s="12" t="s">
        <v>59</v>
      </c>
    </row>
    <row r="260" spans="1:17">
      <c r="A260" s="137" t="s">
        <v>5057</v>
      </c>
      <c r="B260" s="137" t="s">
        <v>5058</v>
      </c>
      <c r="C260" s="218">
        <v>0</v>
      </c>
      <c r="D260" s="218">
        <v>0</v>
      </c>
      <c r="E260" s="218">
        <v>0</v>
      </c>
      <c r="F260" s="218">
        <v>0</v>
      </c>
      <c r="G260" s="218">
        <v>0</v>
      </c>
      <c r="H260" s="218">
        <v>0</v>
      </c>
      <c r="I260" s="218">
        <v>0</v>
      </c>
      <c r="J260" s="218">
        <v>0</v>
      </c>
      <c r="K260" s="218">
        <v>0</v>
      </c>
      <c r="L260" s="218">
        <v>0</v>
      </c>
      <c r="M260" s="218">
        <v>0</v>
      </c>
      <c r="N260" s="218">
        <v>0</v>
      </c>
      <c r="O260" s="218">
        <v>0</v>
      </c>
      <c r="Q260" s="12" t="s">
        <v>59</v>
      </c>
    </row>
    <row r="261" spans="1:17">
      <c r="A261" s="137" t="s">
        <v>464</v>
      </c>
      <c r="B261" s="137" t="s">
        <v>465</v>
      </c>
      <c r="C261" s="218">
        <v>2125.29</v>
      </c>
      <c r="D261" s="218">
        <v>2809.45</v>
      </c>
      <c r="E261" s="218">
        <v>3338.7</v>
      </c>
      <c r="F261" s="218">
        <v>2125.3200000000002</v>
      </c>
      <c r="G261" s="218">
        <v>2005.8</v>
      </c>
      <c r="H261" s="218">
        <v>2252.46</v>
      </c>
      <c r="I261" s="218">
        <v>1918.96</v>
      </c>
      <c r="J261" s="218">
        <v>5207.12</v>
      </c>
      <c r="K261" s="218">
        <v>2406.8000000000002</v>
      </c>
      <c r="L261" s="218">
        <v>489.03</v>
      </c>
      <c r="M261" s="218">
        <v>1270.04</v>
      </c>
      <c r="N261" s="218">
        <v>2012.16</v>
      </c>
      <c r="O261" s="218">
        <v>27961.13</v>
      </c>
      <c r="Q261" s="12" t="s">
        <v>61</v>
      </c>
    </row>
    <row r="262" spans="1:17">
      <c r="A262" s="137" t="s">
        <v>466</v>
      </c>
      <c r="B262" s="137" t="s">
        <v>467</v>
      </c>
      <c r="C262" s="218">
        <v>1828.5</v>
      </c>
      <c r="D262" s="218">
        <v>5094.24</v>
      </c>
      <c r="E262" s="218">
        <v>1885.74</v>
      </c>
      <c r="F262" s="218">
        <v>1885.74</v>
      </c>
      <c r="G262" s="218">
        <v>1885.74</v>
      </c>
      <c r="H262" s="218">
        <v>1885.74</v>
      </c>
      <c r="I262" s="218">
        <v>1885.74</v>
      </c>
      <c r="J262" s="218">
        <v>1885.74</v>
      </c>
      <c r="K262" s="218">
        <v>1885.74</v>
      </c>
      <c r="L262" s="218">
        <v>1885.74</v>
      </c>
      <c r="M262" s="218">
        <v>1885.74</v>
      </c>
      <c r="N262" s="218">
        <v>1885.74</v>
      </c>
      <c r="O262" s="218">
        <v>25780.14</v>
      </c>
      <c r="Q262" s="12" t="s">
        <v>61</v>
      </c>
    </row>
    <row r="263" spans="1:17">
      <c r="A263" s="137" t="s">
        <v>5059</v>
      </c>
      <c r="B263" s="137" t="s">
        <v>5060</v>
      </c>
      <c r="C263" s="218">
        <v>0</v>
      </c>
      <c r="D263" s="218">
        <v>0</v>
      </c>
      <c r="E263" s="218">
        <v>0</v>
      </c>
      <c r="F263" s="218">
        <v>0</v>
      </c>
      <c r="G263" s="218">
        <v>0</v>
      </c>
      <c r="H263" s="218">
        <v>0</v>
      </c>
      <c r="I263" s="218">
        <v>0</v>
      </c>
      <c r="J263" s="218">
        <v>0</v>
      </c>
      <c r="K263" s="218">
        <v>0</v>
      </c>
      <c r="L263" s="218">
        <v>0</v>
      </c>
      <c r="M263" s="218">
        <v>0</v>
      </c>
      <c r="N263" s="218">
        <v>0</v>
      </c>
      <c r="O263" s="218">
        <v>0</v>
      </c>
      <c r="Q263" s="12" t="s">
        <v>59</v>
      </c>
    </row>
    <row r="264" spans="1:17">
      <c r="A264" s="137" t="s">
        <v>1840</v>
      </c>
      <c r="B264" s="137" t="s">
        <v>5061</v>
      </c>
      <c r="C264" s="218">
        <v>0</v>
      </c>
      <c r="D264" s="218">
        <v>0</v>
      </c>
      <c r="E264" s="218">
        <v>0</v>
      </c>
      <c r="F264" s="218">
        <v>0</v>
      </c>
      <c r="G264" s="218">
        <v>0</v>
      </c>
      <c r="H264" s="218">
        <v>0</v>
      </c>
      <c r="I264" s="218">
        <v>0</v>
      </c>
      <c r="J264" s="218">
        <v>0</v>
      </c>
      <c r="K264" s="218">
        <v>0</v>
      </c>
      <c r="L264" s="218">
        <v>0</v>
      </c>
      <c r="M264" s="218">
        <v>0</v>
      </c>
      <c r="N264" s="218">
        <v>0</v>
      </c>
      <c r="O264" s="218">
        <v>0</v>
      </c>
      <c r="Q264" s="12" t="s">
        <v>59</v>
      </c>
    </row>
    <row r="265" spans="1:17">
      <c r="A265" s="137" t="s">
        <v>468</v>
      </c>
      <c r="B265" s="137" t="s">
        <v>469</v>
      </c>
      <c r="C265" s="218">
        <v>0</v>
      </c>
      <c r="D265" s="218">
        <v>0</v>
      </c>
      <c r="E265" s="218">
        <v>0</v>
      </c>
      <c r="F265" s="218">
        <v>0</v>
      </c>
      <c r="G265" s="218">
        <v>735</v>
      </c>
      <c r="H265" s="218">
        <v>682.5</v>
      </c>
      <c r="I265" s="218">
        <v>737.25</v>
      </c>
      <c r="J265" s="218">
        <v>677.25</v>
      </c>
      <c r="K265" s="218">
        <v>798</v>
      </c>
      <c r="L265" s="218">
        <v>824.25</v>
      </c>
      <c r="M265" s="218">
        <v>875.25</v>
      </c>
      <c r="N265" s="218">
        <v>865.5</v>
      </c>
      <c r="O265" s="218">
        <v>6195</v>
      </c>
      <c r="Q265" s="12" t="s">
        <v>59</v>
      </c>
    </row>
    <row r="266" spans="1:17">
      <c r="A266" s="137" t="s">
        <v>5062</v>
      </c>
      <c r="B266" s="137" t="s">
        <v>5063</v>
      </c>
      <c r="C266" s="218">
        <v>0</v>
      </c>
      <c r="D266" s="218">
        <v>0</v>
      </c>
      <c r="E266" s="218">
        <v>0</v>
      </c>
      <c r="F266" s="218">
        <v>0</v>
      </c>
      <c r="G266" s="218">
        <v>0</v>
      </c>
      <c r="H266" s="218">
        <v>0</v>
      </c>
      <c r="I266" s="218">
        <v>0</v>
      </c>
      <c r="J266" s="218">
        <v>0</v>
      </c>
      <c r="K266" s="218">
        <v>0</v>
      </c>
      <c r="L266" s="218">
        <v>0</v>
      </c>
      <c r="M266" s="218">
        <v>0</v>
      </c>
      <c r="N266" s="218">
        <v>0</v>
      </c>
      <c r="O266" s="218">
        <v>0</v>
      </c>
      <c r="Q266" s="12" t="s">
        <v>59</v>
      </c>
    </row>
    <row r="267" spans="1:17">
      <c r="A267" s="137"/>
      <c r="B267" s="137"/>
      <c r="C267" s="219"/>
      <c r="D267" s="219"/>
      <c r="E267" s="219"/>
      <c r="F267" s="219"/>
      <c r="G267" s="219"/>
      <c r="H267" s="219"/>
      <c r="I267" s="219"/>
      <c r="J267" s="219"/>
      <c r="K267" s="219"/>
      <c r="L267" s="219"/>
      <c r="M267" s="219"/>
      <c r="N267" s="219"/>
      <c r="O267" s="219"/>
    </row>
    <row r="268" spans="1:17">
      <c r="A268" s="137" t="s">
        <v>470</v>
      </c>
      <c r="B268" s="137" t="s">
        <v>471</v>
      </c>
      <c r="C268" s="138">
        <v>7120.05</v>
      </c>
      <c r="D268" s="138">
        <v>9311.27</v>
      </c>
      <c r="E268" s="138">
        <v>8404.09</v>
      </c>
      <c r="F268" s="138">
        <v>7143.84</v>
      </c>
      <c r="G268" s="138">
        <v>7837.73</v>
      </c>
      <c r="H268" s="138">
        <v>12954.81</v>
      </c>
      <c r="I268" s="138">
        <v>10594.31</v>
      </c>
      <c r="J268" s="138">
        <v>12171.69</v>
      </c>
      <c r="K268" s="138">
        <v>13133.32</v>
      </c>
      <c r="L268" s="138">
        <v>7527.17</v>
      </c>
      <c r="M268" s="138">
        <v>10080.540000000001</v>
      </c>
      <c r="N268" s="138">
        <v>8883</v>
      </c>
      <c r="O268" s="138">
        <v>115161.82</v>
      </c>
    </row>
    <row r="269" spans="1:17">
      <c r="A269" s="137"/>
      <c r="B269" s="137"/>
      <c r="C269" s="137"/>
      <c r="D269" s="137"/>
      <c r="E269" s="137"/>
      <c r="F269" s="137"/>
      <c r="G269" s="137"/>
      <c r="H269" s="137"/>
      <c r="I269" s="137"/>
      <c r="J269" s="137"/>
      <c r="K269" s="137"/>
      <c r="L269" s="137"/>
      <c r="M269" s="137"/>
      <c r="N269" s="137"/>
      <c r="O269" s="137"/>
    </row>
    <row r="270" spans="1:17">
      <c r="A270" s="137" t="s">
        <v>472</v>
      </c>
      <c r="B270" s="137" t="s">
        <v>473</v>
      </c>
      <c r="C270" s="137"/>
      <c r="D270" s="137"/>
      <c r="E270" s="137"/>
      <c r="F270" s="137"/>
      <c r="G270" s="137"/>
      <c r="H270" s="137"/>
      <c r="I270" s="137"/>
      <c r="J270" s="137"/>
      <c r="K270" s="137"/>
      <c r="L270" s="137"/>
      <c r="M270" s="137"/>
      <c r="N270" s="137"/>
      <c r="O270" s="137"/>
    </row>
    <row r="271" spans="1:17">
      <c r="A271" s="137" t="s">
        <v>474</v>
      </c>
      <c r="B271" s="137" t="s">
        <v>475</v>
      </c>
      <c r="C271" s="218">
        <v>5075.68</v>
      </c>
      <c r="D271" s="218">
        <v>5233.43</v>
      </c>
      <c r="E271" s="218">
        <v>8124.92</v>
      </c>
      <c r="F271" s="218">
        <v>6858</v>
      </c>
      <c r="G271" s="218">
        <v>4924</v>
      </c>
      <c r="H271" s="218">
        <v>6237.38</v>
      </c>
      <c r="I271" s="218">
        <v>5322.01</v>
      </c>
      <c r="J271" s="218">
        <v>1851</v>
      </c>
      <c r="K271" s="218">
        <v>2200</v>
      </c>
      <c r="L271" s="218">
        <v>2236.58</v>
      </c>
      <c r="M271" s="218">
        <v>2219</v>
      </c>
      <c r="N271" s="218">
        <v>2219</v>
      </c>
      <c r="O271" s="218">
        <v>52501</v>
      </c>
      <c r="Q271" s="12" t="s">
        <v>42</v>
      </c>
    </row>
    <row r="272" spans="1:17">
      <c r="A272" s="137" t="s">
        <v>476</v>
      </c>
      <c r="B272" s="137" t="s">
        <v>477</v>
      </c>
      <c r="C272" s="218">
        <v>0</v>
      </c>
      <c r="D272" s="218">
        <v>0</v>
      </c>
      <c r="E272" s="218">
        <v>256.58999999999997</v>
      </c>
      <c r="F272" s="218">
        <v>0</v>
      </c>
      <c r="G272" s="218">
        <v>0</v>
      </c>
      <c r="H272" s="218">
        <v>0</v>
      </c>
      <c r="I272" s="218">
        <v>0</v>
      </c>
      <c r="J272" s="218">
        <v>0</v>
      </c>
      <c r="K272" s="218">
        <v>0</v>
      </c>
      <c r="L272" s="218">
        <v>0</v>
      </c>
      <c r="M272" s="218">
        <v>0</v>
      </c>
      <c r="N272" s="218">
        <v>0</v>
      </c>
      <c r="O272" s="218">
        <v>256.58999999999997</v>
      </c>
      <c r="Q272" s="12" t="s">
        <v>42</v>
      </c>
    </row>
    <row r="273" spans="1:17">
      <c r="A273" s="137" t="s">
        <v>478</v>
      </c>
      <c r="B273" s="137" t="s">
        <v>479</v>
      </c>
      <c r="C273" s="218">
        <v>662</v>
      </c>
      <c r="D273" s="218">
        <v>0</v>
      </c>
      <c r="E273" s="218">
        <v>0</v>
      </c>
      <c r="F273" s="218">
        <v>0</v>
      </c>
      <c r="G273" s="218">
        <v>1200</v>
      </c>
      <c r="H273" s="218">
        <v>0</v>
      </c>
      <c r="I273" s="218">
        <v>584.59</v>
      </c>
      <c r="J273" s="218">
        <v>0</v>
      </c>
      <c r="K273" s="218">
        <v>0</v>
      </c>
      <c r="L273" s="218">
        <v>-1200</v>
      </c>
      <c r="M273" s="218">
        <v>0</v>
      </c>
      <c r="N273" s="218">
        <v>0</v>
      </c>
      <c r="O273" s="218">
        <v>1246.5899999999999</v>
      </c>
      <c r="Q273" s="12" t="s">
        <v>42</v>
      </c>
    </row>
    <row r="274" spans="1:17">
      <c r="A274" s="137" t="s">
        <v>480</v>
      </c>
      <c r="B274" s="137" t="s">
        <v>481</v>
      </c>
      <c r="C274" s="218">
        <v>141</v>
      </c>
      <c r="D274" s="218">
        <v>141</v>
      </c>
      <c r="E274" s="218">
        <v>282</v>
      </c>
      <c r="F274" s="218">
        <v>141</v>
      </c>
      <c r="G274" s="218">
        <v>141</v>
      </c>
      <c r="H274" s="218">
        <v>141</v>
      </c>
      <c r="I274" s="218">
        <v>1026.56</v>
      </c>
      <c r="J274" s="218">
        <v>141</v>
      </c>
      <c r="K274" s="218">
        <v>892.25</v>
      </c>
      <c r="L274" s="218">
        <v>-846</v>
      </c>
      <c r="M274" s="218">
        <v>-141</v>
      </c>
      <c r="N274" s="218">
        <v>125</v>
      </c>
      <c r="O274" s="218">
        <v>2184.81</v>
      </c>
      <c r="Q274" s="12" t="s">
        <v>42</v>
      </c>
    </row>
    <row r="275" spans="1:17">
      <c r="A275" s="137" t="s">
        <v>1848</v>
      </c>
      <c r="B275" s="137" t="s">
        <v>5064</v>
      </c>
      <c r="C275" s="218">
        <v>0</v>
      </c>
      <c r="D275" s="218">
        <v>0</v>
      </c>
      <c r="E275" s="218">
        <v>0</v>
      </c>
      <c r="F275" s="218">
        <v>0</v>
      </c>
      <c r="G275" s="218">
        <v>0</v>
      </c>
      <c r="H275" s="218">
        <v>0</v>
      </c>
      <c r="I275" s="218">
        <v>0</v>
      </c>
      <c r="J275" s="218">
        <v>0</v>
      </c>
      <c r="K275" s="218">
        <v>0</v>
      </c>
      <c r="L275" s="218">
        <v>0</v>
      </c>
      <c r="M275" s="218">
        <v>0</v>
      </c>
      <c r="N275" s="218">
        <v>0</v>
      </c>
      <c r="O275" s="218">
        <v>0</v>
      </c>
      <c r="Q275" s="12" t="s">
        <v>42</v>
      </c>
    </row>
    <row r="276" spans="1:17">
      <c r="A276" s="137" t="s">
        <v>482</v>
      </c>
      <c r="B276" s="137" t="s">
        <v>483</v>
      </c>
      <c r="C276" s="218">
        <v>0</v>
      </c>
      <c r="D276" s="218">
        <v>504.95</v>
      </c>
      <c r="E276" s="218">
        <v>0</v>
      </c>
      <c r="F276" s="218">
        <v>0</v>
      </c>
      <c r="G276" s="218">
        <v>0</v>
      </c>
      <c r="H276" s="218">
        <v>0</v>
      </c>
      <c r="I276" s="218">
        <v>0</v>
      </c>
      <c r="J276" s="218">
        <v>0</v>
      </c>
      <c r="K276" s="218">
        <v>0</v>
      </c>
      <c r="L276" s="218">
        <v>0</v>
      </c>
      <c r="M276" s="218">
        <v>0</v>
      </c>
      <c r="N276" s="218">
        <v>0</v>
      </c>
      <c r="O276" s="218">
        <v>504.95</v>
      </c>
      <c r="Q276" s="12" t="s">
        <v>42</v>
      </c>
    </row>
    <row r="277" spans="1:17">
      <c r="A277" s="137" t="s">
        <v>5065</v>
      </c>
      <c r="B277" s="137" t="s">
        <v>5066</v>
      </c>
      <c r="C277" s="218">
        <v>0</v>
      </c>
      <c r="D277" s="218">
        <v>0</v>
      </c>
      <c r="E277" s="218">
        <v>0</v>
      </c>
      <c r="F277" s="218">
        <v>0</v>
      </c>
      <c r="G277" s="218">
        <v>0</v>
      </c>
      <c r="H277" s="218">
        <v>0</v>
      </c>
      <c r="I277" s="218">
        <v>0</v>
      </c>
      <c r="J277" s="218">
        <v>0</v>
      </c>
      <c r="K277" s="218">
        <v>0</v>
      </c>
      <c r="L277" s="218">
        <v>0</v>
      </c>
      <c r="M277" s="218">
        <v>0</v>
      </c>
      <c r="N277" s="218">
        <v>0</v>
      </c>
      <c r="O277" s="218">
        <v>0</v>
      </c>
      <c r="Q277" s="12" t="s">
        <v>42</v>
      </c>
    </row>
    <row r="278" spans="1:17">
      <c r="A278" s="137" t="s">
        <v>5067</v>
      </c>
      <c r="B278" s="137" t="s">
        <v>5068</v>
      </c>
      <c r="C278" s="218">
        <v>0</v>
      </c>
      <c r="D278" s="218">
        <v>0</v>
      </c>
      <c r="E278" s="218">
        <v>0</v>
      </c>
      <c r="F278" s="218">
        <v>0</v>
      </c>
      <c r="G278" s="218">
        <v>0</v>
      </c>
      <c r="H278" s="218">
        <v>0</v>
      </c>
      <c r="I278" s="218">
        <v>0</v>
      </c>
      <c r="J278" s="218">
        <v>0</v>
      </c>
      <c r="K278" s="218">
        <v>0</v>
      </c>
      <c r="L278" s="218">
        <v>0</v>
      </c>
      <c r="M278" s="218">
        <v>0</v>
      </c>
      <c r="N278" s="218">
        <v>0</v>
      </c>
      <c r="O278" s="218">
        <v>0</v>
      </c>
      <c r="Q278" s="12" t="s">
        <v>42</v>
      </c>
    </row>
    <row r="279" spans="1:17">
      <c r="A279" s="137" t="s">
        <v>5069</v>
      </c>
      <c r="B279" s="137" t="s">
        <v>5070</v>
      </c>
      <c r="C279" s="218">
        <v>0</v>
      </c>
      <c r="D279" s="218">
        <v>0</v>
      </c>
      <c r="E279" s="218">
        <v>0</v>
      </c>
      <c r="F279" s="218">
        <v>0</v>
      </c>
      <c r="G279" s="218">
        <v>0</v>
      </c>
      <c r="H279" s="218">
        <v>0</v>
      </c>
      <c r="I279" s="218">
        <v>0</v>
      </c>
      <c r="J279" s="218">
        <v>0</v>
      </c>
      <c r="K279" s="218">
        <v>0</v>
      </c>
      <c r="L279" s="218">
        <v>0</v>
      </c>
      <c r="M279" s="218">
        <v>0</v>
      </c>
      <c r="N279" s="218">
        <v>0</v>
      </c>
      <c r="O279" s="218">
        <v>0</v>
      </c>
      <c r="Q279" s="12" t="s">
        <v>42</v>
      </c>
    </row>
    <row r="280" spans="1:17">
      <c r="A280" s="137" t="s">
        <v>484</v>
      </c>
      <c r="B280" s="137" t="s">
        <v>485</v>
      </c>
      <c r="C280" s="218">
        <v>0</v>
      </c>
      <c r="D280" s="218">
        <v>2961.85</v>
      </c>
      <c r="E280" s="218">
        <v>165</v>
      </c>
      <c r="F280" s="218">
        <v>0</v>
      </c>
      <c r="G280" s="218">
        <v>0</v>
      </c>
      <c r="H280" s="218">
        <v>0</v>
      </c>
      <c r="I280" s="218">
        <v>0</v>
      </c>
      <c r="J280" s="218">
        <v>165</v>
      </c>
      <c r="K280" s="218">
        <v>0</v>
      </c>
      <c r="L280" s="218">
        <v>0</v>
      </c>
      <c r="M280" s="218">
        <v>0</v>
      </c>
      <c r="N280" s="218">
        <v>0</v>
      </c>
      <c r="O280" s="218">
        <v>3291.85</v>
      </c>
      <c r="Q280" s="12" t="s">
        <v>42</v>
      </c>
    </row>
    <row r="281" spans="1:17">
      <c r="A281" s="137"/>
      <c r="B281" s="137"/>
      <c r="C281" s="219"/>
      <c r="D281" s="219"/>
      <c r="E281" s="219"/>
      <c r="F281" s="219"/>
      <c r="G281" s="219"/>
      <c r="H281" s="219"/>
      <c r="I281" s="219"/>
      <c r="J281" s="219"/>
      <c r="K281" s="219"/>
      <c r="L281" s="219"/>
      <c r="M281" s="219"/>
      <c r="N281" s="219"/>
      <c r="O281" s="219"/>
    </row>
    <row r="282" spans="1:17">
      <c r="A282" s="137" t="s">
        <v>486</v>
      </c>
      <c r="B282" s="137" t="s">
        <v>487</v>
      </c>
      <c r="C282" s="138">
        <v>5878.68</v>
      </c>
      <c r="D282" s="138">
        <v>8841.23</v>
      </c>
      <c r="E282" s="138">
        <v>8828.51</v>
      </c>
      <c r="F282" s="138">
        <v>6999</v>
      </c>
      <c r="G282" s="138">
        <v>6265</v>
      </c>
      <c r="H282" s="138">
        <v>6378.38</v>
      </c>
      <c r="I282" s="138">
        <v>6933.16</v>
      </c>
      <c r="J282" s="138">
        <v>2157</v>
      </c>
      <c r="K282" s="138">
        <v>3092.25</v>
      </c>
      <c r="L282" s="138">
        <v>190.58</v>
      </c>
      <c r="M282" s="138">
        <v>2078</v>
      </c>
      <c r="N282" s="138">
        <v>2344</v>
      </c>
      <c r="O282" s="138">
        <v>59985.79</v>
      </c>
    </row>
    <row r="283" spans="1:17">
      <c r="A283" s="137"/>
      <c r="B283" s="137"/>
      <c r="C283" s="137"/>
      <c r="D283" s="137"/>
      <c r="E283" s="137"/>
      <c r="F283" s="137"/>
      <c r="G283" s="137"/>
      <c r="H283" s="137"/>
      <c r="I283" s="137"/>
      <c r="J283" s="137"/>
      <c r="K283" s="137"/>
      <c r="L283" s="137"/>
      <c r="M283" s="137"/>
      <c r="N283" s="137"/>
      <c r="O283" s="137"/>
    </row>
    <row r="284" spans="1:17">
      <c r="A284" s="137" t="s">
        <v>488</v>
      </c>
      <c r="B284" s="137" t="s">
        <v>489</v>
      </c>
      <c r="C284" s="137"/>
      <c r="D284" s="137"/>
      <c r="E284" s="137"/>
      <c r="F284" s="137"/>
      <c r="G284" s="137"/>
      <c r="H284" s="137"/>
      <c r="I284" s="137"/>
      <c r="J284" s="137"/>
      <c r="K284" s="137"/>
      <c r="L284" s="137"/>
      <c r="M284" s="137"/>
      <c r="N284" s="137"/>
      <c r="O284" s="137"/>
    </row>
    <row r="285" spans="1:17">
      <c r="A285" s="137" t="s">
        <v>490</v>
      </c>
      <c r="B285" s="137" t="s">
        <v>491</v>
      </c>
      <c r="C285" s="218">
        <v>0</v>
      </c>
      <c r="D285" s="218">
        <v>0</v>
      </c>
      <c r="E285" s="218">
        <v>0</v>
      </c>
      <c r="F285" s="218">
        <v>0</v>
      </c>
      <c r="G285" s="218">
        <v>0</v>
      </c>
      <c r="H285" s="218">
        <v>0</v>
      </c>
      <c r="I285" s="218">
        <v>0</v>
      </c>
      <c r="J285" s="218">
        <v>83.51</v>
      </c>
      <c r="K285" s="218">
        <v>0</v>
      </c>
      <c r="L285" s="218">
        <v>0</v>
      </c>
      <c r="M285" s="218">
        <v>0</v>
      </c>
      <c r="N285" s="218">
        <v>0</v>
      </c>
      <c r="O285" s="218">
        <v>83.51</v>
      </c>
      <c r="Q285" s="12" t="s">
        <v>43</v>
      </c>
    </row>
    <row r="286" spans="1:17">
      <c r="A286" s="137" t="s">
        <v>492</v>
      </c>
      <c r="B286" s="137" t="s">
        <v>493</v>
      </c>
      <c r="C286" s="218">
        <v>7340.95</v>
      </c>
      <c r="D286" s="218">
        <v>2085.67</v>
      </c>
      <c r="E286" s="218">
        <v>3990.27</v>
      </c>
      <c r="F286" s="218">
        <v>1883.54</v>
      </c>
      <c r="G286" s="218">
        <v>2449.3200000000002</v>
      </c>
      <c r="H286" s="218">
        <v>3350.52</v>
      </c>
      <c r="I286" s="218">
        <v>2413.02</v>
      </c>
      <c r="J286" s="218">
        <v>2559.16</v>
      </c>
      <c r="K286" s="218">
        <v>2761.32</v>
      </c>
      <c r="L286" s="218">
        <v>1316.28</v>
      </c>
      <c r="M286" s="218">
        <v>2433.87</v>
      </c>
      <c r="N286" s="218">
        <v>2389.41</v>
      </c>
      <c r="O286" s="218">
        <v>34973.33</v>
      </c>
      <c r="Q286" s="12" t="s">
        <v>43</v>
      </c>
    </row>
    <row r="287" spans="1:17">
      <c r="A287" s="137" t="s">
        <v>5071</v>
      </c>
      <c r="B287" s="137" t="s">
        <v>5072</v>
      </c>
      <c r="C287" s="218">
        <v>0</v>
      </c>
      <c r="D287" s="218">
        <v>0</v>
      </c>
      <c r="E287" s="218">
        <v>0</v>
      </c>
      <c r="F287" s="218">
        <v>0</v>
      </c>
      <c r="G287" s="218">
        <v>0</v>
      </c>
      <c r="H287" s="218">
        <v>0</v>
      </c>
      <c r="I287" s="218">
        <v>0</v>
      </c>
      <c r="J287" s="218">
        <v>0</v>
      </c>
      <c r="K287" s="218">
        <v>0</v>
      </c>
      <c r="L287" s="218">
        <v>0</v>
      </c>
      <c r="M287" s="218">
        <v>0</v>
      </c>
      <c r="N287" s="218">
        <v>0</v>
      </c>
      <c r="O287" s="218">
        <v>0</v>
      </c>
      <c r="Q287" s="12" t="s">
        <v>43</v>
      </c>
    </row>
    <row r="288" spans="1:17">
      <c r="A288" s="137" t="s">
        <v>494</v>
      </c>
      <c r="B288" s="137" t="s">
        <v>495</v>
      </c>
      <c r="C288" s="218">
        <v>197.6</v>
      </c>
      <c r="D288" s="218">
        <v>197.6</v>
      </c>
      <c r="E288" s="218">
        <v>197.6</v>
      </c>
      <c r="F288" s="218">
        <v>340.25</v>
      </c>
      <c r="G288" s="218">
        <v>468.92</v>
      </c>
      <c r="H288" s="218">
        <v>275.91000000000003</v>
      </c>
      <c r="I288" s="218">
        <v>799.31</v>
      </c>
      <c r="J288" s="218">
        <v>200.8</v>
      </c>
      <c r="K288" s="218">
        <v>197.6</v>
      </c>
      <c r="L288" s="218">
        <v>197.6</v>
      </c>
      <c r="M288" s="218">
        <v>197.6</v>
      </c>
      <c r="N288" s="218">
        <v>193.21</v>
      </c>
      <c r="O288" s="218">
        <v>3464</v>
      </c>
      <c r="Q288" s="12" t="s">
        <v>43</v>
      </c>
    </row>
    <row r="289" spans="1:17">
      <c r="A289" s="137" t="s">
        <v>496</v>
      </c>
      <c r="B289" s="137" t="s">
        <v>497</v>
      </c>
      <c r="C289" s="218">
        <v>0</v>
      </c>
      <c r="D289" s="218">
        <v>0</v>
      </c>
      <c r="E289" s="218">
        <v>0</v>
      </c>
      <c r="F289" s="218">
        <v>0</v>
      </c>
      <c r="G289" s="218">
        <v>0</v>
      </c>
      <c r="H289" s="218">
        <v>79.91</v>
      </c>
      <c r="I289" s="218">
        <v>139.09</v>
      </c>
      <c r="J289" s="218">
        <v>79.91</v>
      </c>
      <c r="K289" s="218">
        <v>0</v>
      </c>
      <c r="L289" s="218">
        <v>0</v>
      </c>
      <c r="M289" s="218">
        <v>0</v>
      </c>
      <c r="N289" s="218">
        <v>0</v>
      </c>
      <c r="O289" s="218">
        <v>298.91000000000003</v>
      </c>
      <c r="Q289" s="12" t="s">
        <v>43</v>
      </c>
    </row>
    <row r="290" spans="1:17">
      <c r="A290" s="137" t="s">
        <v>5073</v>
      </c>
      <c r="B290" s="137" t="s">
        <v>5074</v>
      </c>
      <c r="C290" s="218">
        <v>0</v>
      </c>
      <c r="D290" s="218">
        <v>0</v>
      </c>
      <c r="E290" s="218">
        <v>0</v>
      </c>
      <c r="F290" s="218">
        <v>0</v>
      </c>
      <c r="G290" s="218">
        <v>0</v>
      </c>
      <c r="H290" s="218">
        <v>0</v>
      </c>
      <c r="I290" s="218">
        <v>0</v>
      </c>
      <c r="J290" s="218">
        <v>0</v>
      </c>
      <c r="K290" s="218">
        <v>0</v>
      </c>
      <c r="L290" s="218">
        <v>0</v>
      </c>
      <c r="M290" s="218">
        <v>0</v>
      </c>
      <c r="N290" s="218">
        <v>0</v>
      </c>
      <c r="O290" s="218">
        <v>0</v>
      </c>
      <c r="Q290" s="12" t="s">
        <v>43</v>
      </c>
    </row>
    <row r="291" spans="1:17">
      <c r="A291" s="137" t="s">
        <v>498</v>
      </c>
      <c r="B291" s="137" t="s">
        <v>499</v>
      </c>
      <c r="C291" s="218">
        <v>147</v>
      </c>
      <c r="D291" s="218">
        <v>0</v>
      </c>
      <c r="E291" s="218">
        <v>225</v>
      </c>
      <c r="F291" s="218">
        <v>187</v>
      </c>
      <c r="G291" s="218">
        <v>0</v>
      </c>
      <c r="H291" s="218">
        <v>577.6</v>
      </c>
      <c r="I291" s="218">
        <v>7257.45</v>
      </c>
      <c r="J291" s="218">
        <v>302.2</v>
      </c>
      <c r="K291" s="218">
        <v>653.99</v>
      </c>
      <c r="L291" s="218">
        <v>-9279.9500000000007</v>
      </c>
      <c r="M291" s="218">
        <v>156.75</v>
      </c>
      <c r="N291" s="218">
        <v>810.39</v>
      </c>
      <c r="O291" s="218">
        <v>1037.43</v>
      </c>
      <c r="Q291" s="12" t="s">
        <v>43</v>
      </c>
    </row>
    <row r="292" spans="1:17">
      <c r="A292" s="137" t="s">
        <v>500</v>
      </c>
      <c r="B292" s="137" t="s">
        <v>501</v>
      </c>
      <c r="C292" s="218">
        <v>169.82</v>
      </c>
      <c r="D292" s="218">
        <v>171.04</v>
      </c>
      <c r="E292" s="218">
        <v>170.86</v>
      </c>
      <c r="F292" s="218">
        <v>201.6</v>
      </c>
      <c r="G292" s="218">
        <v>216</v>
      </c>
      <c r="H292" s="218">
        <v>204.8</v>
      </c>
      <c r="I292" s="218">
        <v>201.6</v>
      </c>
      <c r="J292" s="218">
        <v>201.6</v>
      </c>
      <c r="K292" s="218">
        <v>196.8</v>
      </c>
      <c r="L292" s="218">
        <v>204.8</v>
      </c>
      <c r="M292" s="218">
        <v>195.2</v>
      </c>
      <c r="N292" s="218">
        <v>195.2</v>
      </c>
      <c r="O292" s="218">
        <v>2329.3200000000002</v>
      </c>
      <c r="Q292" s="12" t="s">
        <v>43</v>
      </c>
    </row>
    <row r="293" spans="1:17">
      <c r="A293" s="137" t="s">
        <v>502</v>
      </c>
      <c r="B293" s="137" t="s">
        <v>503</v>
      </c>
      <c r="C293" s="218">
        <v>0</v>
      </c>
      <c r="D293" s="218">
        <v>0</v>
      </c>
      <c r="E293" s="218">
        <v>0</v>
      </c>
      <c r="F293" s="218">
        <v>0</v>
      </c>
      <c r="G293" s="218">
        <v>0</v>
      </c>
      <c r="H293" s="218">
        <v>0</v>
      </c>
      <c r="I293" s="218">
        <v>0</v>
      </c>
      <c r="J293" s="218">
        <v>0</v>
      </c>
      <c r="K293" s="218">
        <v>0</v>
      </c>
      <c r="L293" s="218">
        <v>0</v>
      </c>
      <c r="M293" s="218">
        <v>0</v>
      </c>
      <c r="N293" s="218">
        <v>0</v>
      </c>
      <c r="O293" s="218">
        <v>0</v>
      </c>
      <c r="Q293" s="12" t="s">
        <v>43</v>
      </c>
    </row>
    <row r="294" spans="1:17">
      <c r="A294" s="137" t="s">
        <v>504</v>
      </c>
      <c r="B294" s="137" t="s">
        <v>505</v>
      </c>
      <c r="C294" s="218">
        <v>37.11</v>
      </c>
      <c r="D294" s="218">
        <v>37.11</v>
      </c>
      <c r="E294" s="218">
        <v>35.659999999999997</v>
      </c>
      <c r="F294" s="218">
        <v>0</v>
      </c>
      <c r="G294" s="218">
        <v>0</v>
      </c>
      <c r="H294" s="218">
        <v>0</v>
      </c>
      <c r="I294" s="218">
        <v>0</v>
      </c>
      <c r="J294" s="218">
        <v>0</v>
      </c>
      <c r="K294" s="218">
        <v>0</v>
      </c>
      <c r="L294" s="218">
        <v>0</v>
      </c>
      <c r="M294" s="218">
        <v>0</v>
      </c>
      <c r="N294" s="218">
        <v>116.17</v>
      </c>
      <c r="O294" s="218">
        <v>226.05</v>
      </c>
      <c r="Q294" s="12" t="s">
        <v>43</v>
      </c>
    </row>
    <row r="295" spans="1:17">
      <c r="A295" s="137"/>
      <c r="B295" s="137"/>
      <c r="C295" s="219"/>
      <c r="D295" s="219"/>
      <c r="E295" s="219"/>
      <c r="F295" s="219"/>
      <c r="G295" s="219"/>
      <c r="H295" s="219"/>
      <c r="I295" s="219"/>
      <c r="J295" s="219"/>
      <c r="K295" s="219"/>
      <c r="L295" s="219"/>
      <c r="M295" s="219"/>
      <c r="N295" s="219"/>
      <c r="O295" s="219"/>
    </row>
    <row r="296" spans="1:17">
      <c r="A296" s="137" t="s">
        <v>506</v>
      </c>
      <c r="B296" s="137" t="s">
        <v>507</v>
      </c>
      <c r="C296" s="138">
        <v>7892.48</v>
      </c>
      <c r="D296" s="138">
        <v>2491.42</v>
      </c>
      <c r="E296" s="138">
        <v>4619.3900000000003</v>
      </c>
      <c r="F296" s="138">
        <v>2612.39</v>
      </c>
      <c r="G296" s="138">
        <v>3134.24</v>
      </c>
      <c r="H296" s="138">
        <v>4488.74</v>
      </c>
      <c r="I296" s="138">
        <v>10810.47</v>
      </c>
      <c r="J296" s="138">
        <v>3427.18</v>
      </c>
      <c r="K296" s="138">
        <v>3809.71</v>
      </c>
      <c r="L296" s="138">
        <v>-7561.27</v>
      </c>
      <c r="M296" s="138">
        <v>2983.42</v>
      </c>
      <c r="N296" s="138">
        <v>3704.38</v>
      </c>
      <c r="O296" s="138">
        <v>42412.55</v>
      </c>
    </row>
    <row r="297" spans="1:17">
      <c r="A297" s="137"/>
      <c r="B297" s="137"/>
      <c r="C297" s="137"/>
      <c r="D297" s="137"/>
      <c r="E297" s="137"/>
      <c r="F297" s="137"/>
      <c r="G297" s="137"/>
      <c r="H297" s="137"/>
      <c r="I297" s="137"/>
      <c r="J297" s="137"/>
      <c r="K297" s="137"/>
      <c r="L297" s="137"/>
      <c r="M297" s="137"/>
      <c r="N297" s="137"/>
      <c r="O297" s="137"/>
    </row>
    <row r="298" spans="1:17">
      <c r="A298" s="137" t="s">
        <v>508</v>
      </c>
      <c r="B298" s="137" t="s">
        <v>509</v>
      </c>
      <c r="C298" s="137"/>
      <c r="D298" s="137"/>
      <c r="E298" s="137"/>
      <c r="F298" s="137"/>
      <c r="G298" s="137"/>
      <c r="H298" s="137"/>
      <c r="I298" s="137"/>
      <c r="J298" s="137"/>
      <c r="K298" s="137"/>
      <c r="L298" s="137"/>
      <c r="M298" s="137"/>
      <c r="N298" s="137"/>
      <c r="O298" s="137"/>
    </row>
    <row r="299" spans="1:17">
      <c r="A299" s="137" t="s">
        <v>510</v>
      </c>
      <c r="B299" s="137" t="s">
        <v>511</v>
      </c>
      <c r="C299" s="218">
        <v>91.91</v>
      </c>
      <c r="D299" s="218">
        <v>34.32</v>
      </c>
      <c r="E299" s="218">
        <v>2.96</v>
      </c>
      <c r="F299" s="218">
        <v>172.79</v>
      </c>
      <c r="G299" s="218">
        <v>132.87</v>
      </c>
      <c r="H299" s="218">
        <v>158.27000000000001</v>
      </c>
      <c r="I299" s="218">
        <v>327.04000000000002</v>
      </c>
      <c r="J299" s="218">
        <v>71.59</v>
      </c>
      <c r="K299" s="218">
        <v>160.35</v>
      </c>
      <c r="L299" s="218">
        <v>122.58</v>
      </c>
      <c r="M299" s="218">
        <v>82.47</v>
      </c>
      <c r="N299" s="218">
        <v>90.63</v>
      </c>
      <c r="O299" s="218">
        <v>1447.78</v>
      </c>
      <c r="Q299" s="12" t="s">
        <v>43</v>
      </c>
    </row>
    <row r="300" spans="1:17">
      <c r="A300" s="137" t="s">
        <v>512</v>
      </c>
      <c r="B300" s="137" t="s">
        <v>513</v>
      </c>
      <c r="C300" s="218">
        <v>530</v>
      </c>
      <c r="D300" s="218">
        <v>427</v>
      </c>
      <c r="E300" s="218">
        <v>818</v>
      </c>
      <c r="F300" s="218">
        <v>411</v>
      </c>
      <c r="G300" s="218">
        <v>224</v>
      </c>
      <c r="H300" s="218">
        <v>459</v>
      </c>
      <c r="I300" s="218">
        <v>720</v>
      </c>
      <c r="J300" s="218">
        <v>2240</v>
      </c>
      <c r="K300" s="218">
        <v>374</v>
      </c>
      <c r="L300" s="218">
        <v>527</v>
      </c>
      <c r="M300" s="218">
        <v>312.27</v>
      </c>
      <c r="N300" s="218">
        <v>68</v>
      </c>
      <c r="O300" s="218">
        <v>7110.27</v>
      </c>
      <c r="Q300" s="12" t="s">
        <v>43</v>
      </c>
    </row>
    <row r="301" spans="1:17">
      <c r="A301" s="137" t="s">
        <v>514</v>
      </c>
      <c r="B301" s="137" t="s">
        <v>515</v>
      </c>
      <c r="C301" s="218">
        <v>-2395</v>
      </c>
      <c r="D301" s="218">
        <v>0</v>
      </c>
      <c r="E301" s="218">
        <v>0</v>
      </c>
      <c r="F301" s="218">
        <v>0</v>
      </c>
      <c r="G301" s="218">
        <v>0</v>
      </c>
      <c r="H301" s="218">
        <v>0</v>
      </c>
      <c r="I301" s="218">
        <v>0</v>
      </c>
      <c r="J301" s="218">
        <v>0</v>
      </c>
      <c r="K301" s="218">
        <v>0</v>
      </c>
      <c r="L301" s="218">
        <v>0</v>
      </c>
      <c r="M301" s="218">
        <v>261</v>
      </c>
      <c r="N301" s="218">
        <v>246</v>
      </c>
      <c r="O301" s="218">
        <v>-1888</v>
      </c>
      <c r="Q301" s="12" t="s">
        <v>43</v>
      </c>
    </row>
    <row r="302" spans="1:17">
      <c r="A302" s="137" t="s">
        <v>516</v>
      </c>
      <c r="B302" s="137" t="s">
        <v>517</v>
      </c>
      <c r="C302" s="218">
        <v>0</v>
      </c>
      <c r="D302" s="218">
        <v>0</v>
      </c>
      <c r="E302" s="218">
        <v>124</v>
      </c>
      <c r="F302" s="218">
        <v>0</v>
      </c>
      <c r="G302" s="218">
        <v>0</v>
      </c>
      <c r="H302" s="218">
        <v>0</v>
      </c>
      <c r="I302" s="218">
        <v>0</v>
      </c>
      <c r="J302" s="218">
        <v>0</v>
      </c>
      <c r="K302" s="218">
        <v>0</v>
      </c>
      <c r="L302" s="218">
        <v>-250</v>
      </c>
      <c r="M302" s="218">
        <v>0</v>
      </c>
      <c r="N302" s="218">
        <v>0</v>
      </c>
      <c r="O302" s="218">
        <v>-126</v>
      </c>
      <c r="Q302" s="12" t="s">
        <v>43</v>
      </c>
    </row>
    <row r="303" spans="1:17">
      <c r="A303" s="137" t="s">
        <v>518</v>
      </c>
      <c r="B303" s="137" t="s">
        <v>519</v>
      </c>
      <c r="C303" s="218">
        <v>-3589</v>
      </c>
      <c r="D303" s="218">
        <v>907.01</v>
      </c>
      <c r="E303" s="218">
        <v>1694.39</v>
      </c>
      <c r="F303" s="218">
        <v>424.34</v>
      </c>
      <c r="G303" s="218">
        <v>1637.49</v>
      </c>
      <c r="H303" s="218">
        <v>198.34</v>
      </c>
      <c r="I303" s="218">
        <v>3569.29</v>
      </c>
      <c r="J303" s="218">
        <v>732.34</v>
      </c>
      <c r="K303" s="218">
        <v>2634.72</v>
      </c>
      <c r="L303" s="218">
        <v>1011.95</v>
      </c>
      <c r="M303" s="218">
        <v>1429.95</v>
      </c>
      <c r="N303" s="218">
        <v>661.95</v>
      </c>
      <c r="O303" s="218">
        <v>11312.77</v>
      </c>
      <c r="Q303" s="12" t="s">
        <v>43</v>
      </c>
    </row>
    <row r="304" spans="1:17">
      <c r="A304" s="137" t="s">
        <v>520</v>
      </c>
      <c r="B304" s="137" t="s">
        <v>521</v>
      </c>
      <c r="C304" s="218">
        <v>85.09</v>
      </c>
      <c r="D304" s="218">
        <v>0</v>
      </c>
      <c r="E304" s="218">
        <v>0</v>
      </c>
      <c r="F304" s="218">
        <v>0</v>
      </c>
      <c r="G304" s="218">
        <v>0</v>
      </c>
      <c r="H304" s="218">
        <v>0</v>
      </c>
      <c r="I304" s="218">
        <v>0</v>
      </c>
      <c r="J304" s="218">
        <v>0</v>
      </c>
      <c r="K304" s="218">
        <v>0</v>
      </c>
      <c r="L304" s="218">
        <v>0</v>
      </c>
      <c r="M304" s="218">
        <v>0</v>
      </c>
      <c r="N304" s="218">
        <v>0</v>
      </c>
      <c r="O304" s="218">
        <v>85.09</v>
      </c>
      <c r="Q304" s="12" t="s">
        <v>43</v>
      </c>
    </row>
    <row r="305" spans="1:17">
      <c r="A305" s="137" t="s">
        <v>5075</v>
      </c>
      <c r="B305" s="137" t="s">
        <v>5076</v>
      </c>
      <c r="C305" s="218">
        <v>0</v>
      </c>
      <c r="D305" s="218">
        <v>0</v>
      </c>
      <c r="E305" s="218">
        <v>0</v>
      </c>
      <c r="F305" s="218">
        <v>0</v>
      </c>
      <c r="G305" s="218">
        <v>0</v>
      </c>
      <c r="H305" s="218">
        <v>0</v>
      </c>
      <c r="I305" s="218">
        <v>0</v>
      </c>
      <c r="J305" s="218">
        <v>0</v>
      </c>
      <c r="K305" s="218">
        <v>0</v>
      </c>
      <c r="L305" s="218">
        <v>0</v>
      </c>
      <c r="M305" s="218">
        <v>0</v>
      </c>
      <c r="N305" s="218">
        <v>0</v>
      </c>
      <c r="O305" s="218">
        <v>0</v>
      </c>
      <c r="Q305" s="12" t="s">
        <v>43</v>
      </c>
    </row>
    <row r="306" spans="1:17">
      <c r="A306" s="137" t="s">
        <v>5077</v>
      </c>
      <c r="B306" s="137" t="s">
        <v>5078</v>
      </c>
      <c r="C306" s="218">
        <v>0</v>
      </c>
      <c r="D306" s="218">
        <v>0</v>
      </c>
      <c r="E306" s="218">
        <v>0</v>
      </c>
      <c r="F306" s="218">
        <v>0</v>
      </c>
      <c r="G306" s="218">
        <v>0</v>
      </c>
      <c r="H306" s="218">
        <v>9</v>
      </c>
      <c r="I306" s="218">
        <v>0</v>
      </c>
      <c r="J306" s="218">
        <v>0</v>
      </c>
      <c r="K306" s="218">
        <v>0</v>
      </c>
      <c r="L306" s="218">
        <v>0</v>
      </c>
      <c r="M306" s="218">
        <v>0</v>
      </c>
      <c r="N306" s="218">
        <v>0</v>
      </c>
      <c r="O306" s="218">
        <v>9</v>
      </c>
      <c r="Q306" s="12" t="s">
        <v>43</v>
      </c>
    </row>
    <row r="307" spans="1:17">
      <c r="A307" s="137" t="s">
        <v>522</v>
      </c>
      <c r="B307" s="137" t="s">
        <v>523</v>
      </c>
      <c r="C307" s="218">
        <v>359.93</v>
      </c>
      <c r="D307" s="218">
        <v>-841.82</v>
      </c>
      <c r="E307" s="218">
        <v>571.04999999999995</v>
      </c>
      <c r="F307" s="218">
        <v>0</v>
      </c>
      <c r="G307" s="218">
        <v>37.909999999999997</v>
      </c>
      <c r="H307" s="218">
        <v>685.13</v>
      </c>
      <c r="I307" s="218">
        <v>1348.84</v>
      </c>
      <c r="J307" s="218">
        <v>1757.7</v>
      </c>
      <c r="K307" s="218">
        <v>947.11</v>
      </c>
      <c r="L307" s="218">
        <v>198.43</v>
      </c>
      <c r="M307" s="218">
        <v>0</v>
      </c>
      <c r="N307" s="218">
        <v>82.38</v>
      </c>
      <c r="O307" s="218">
        <v>5146.66</v>
      </c>
      <c r="Q307" s="12" t="s">
        <v>43</v>
      </c>
    </row>
    <row r="308" spans="1:17">
      <c r="A308" s="137" t="s">
        <v>1924</v>
      </c>
      <c r="B308" s="137" t="s">
        <v>5079</v>
      </c>
      <c r="C308" s="218">
        <v>0</v>
      </c>
      <c r="D308" s="218">
        <v>0</v>
      </c>
      <c r="E308" s="218">
        <v>0</v>
      </c>
      <c r="F308" s="218">
        <v>0</v>
      </c>
      <c r="G308" s="218">
        <v>0</v>
      </c>
      <c r="H308" s="218">
        <v>0</v>
      </c>
      <c r="I308" s="218">
        <v>0</v>
      </c>
      <c r="J308" s="218">
        <v>0</v>
      </c>
      <c r="K308" s="218">
        <v>0</v>
      </c>
      <c r="L308" s="218">
        <v>0</v>
      </c>
      <c r="M308" s="218">
        <v>0</v>
      </c>
      <c r="N308" s="218">
        <v>0</v>
      </c>
      <c r="O308" s="218">
        <v>0</v>
      </c>
      <c r="Q308" s="12" t="s">
        <v>43</v>
      </c>
    </row>
    <row r="309" spans="1:17">
      <c r="A309" s="137" t="s">
        <v>524</v>
      </c>
      <c r="B309" s="137" t="s">
        <v>525</v>
      </c>
      <c r="C309" s="218">
        <v>0</v>
      </c>
      <c r="D309" s="218">
        <v>0</v>
      </c>
      <c r="E309" s="218">
        <v>0</v>
      </c>
      <c r="F309" s="218">
        <v>0</v>
      </c>
      <c r="G309" s="218">
        <v>0</v>
      </c>
      <c r="H309" s="218">
        <v>0</v>
      </c>
      <c r="I309" s="218">
        <v>0</v>
      </c>
      <c r="J309" s="218">
        <v>0</v>
      </c>
      <c r="K309" s="218">
        <v>0</v>
      </c>
      <c r="L309" s="218">
        <v>0</v>
      </c>
      <c r="M309" s="218">
        <v>0</v>
      </c>
      <c r="N309" s="218">
        <v>0</v>
      </c>
      <c r="O309" s="218">
        <v>0</v>
      </c>
      <c r="Q309" s="12" t="s">
        <v>43</v>
      </c>
    </row>
    <row r="310" spans="1:17">
      <c r="A310" s="137" t="s">
        <v>5080</v>
      </c>
      <c r="B310" s="137" t="s">
        <v>5081</v>
      </c>
      <c r="C310" s="218">
        <v>0</v>
      </c>
      <c r="D310" s="218">
        <v>0</v>
      </c>
      <c r="E310" s="218">
        <v>0</v>
      </c>
      <c r="F310" s="218">
        <v>0</v>
      </c>
      <c r="G310" s="218">
        <v>0</v>
      </c>
      <c r="H310" s="218">
        <v>0</v>
      </c>
      <c r="I310" s="218">
        <v>0</v>
      </c>
      <c r="J310" s="218">
        <v>0</v>
      </c>
      <c r="K310" s="218">
        <v>0</v>
      </c>
      <c r="L310" s="218">
        <v>0</v>
      </c>
      <c r="M310" s="218">
        <v>0</v>
      </c>
      <c r="N310" s="218">
        <v>0</v>
      </c>
      <c r="O310" s="218">
        <v>0</v>
      </c>
      <c r="Q310" s="12" t="s">
        <v>43</v>
      </c>
    </row>
    <row r="311" spans="1:17">
      <c r="A311" s="137" t="s">
        <v>5082</v>
      </c>
      <c r="B311" s="137" t="s">
        <v>5083</v>
      </c>
      <c r="C311" s="218">
        <v>0</v>
      </c>
      <c r="D311" s="218">
        <v>0</v>
      </c>
      <c r="E311" s="218">
        <v>0</v>
      </c>
      <c r="F311" s="218">
        <v>0</v>
      </c>
      <c r="G311" s="218">
        <v>0</v>
      </c>
      <c r="H311" s="218">
        <v>0</v>
      </c>
      <c r="I311" s="218">
        <v>0</v>
      </c>
      <c r="J311" s="218">
        <v>0</v>
      </c>
      <c r="K311" s="218">
        <v>0</v>
      </c>
      <c r="L311" s="218">
        <v>0</v>
      </c>
      <c r="M311" s="218">
        <v>0</v>
      </c>
      <c r="N311" s="218">
        <v>0</v>
      </c>
      <c r="O311" s="218">
        <v>0</v>
      </c>
      <c r="Q311" s="12" t="s">
        <v>43</v>
      </c>
    </row>
    <row r="312" spans="1:17">
      <c r="A312" s="137" t="s">
        <v>5084</v>
      </c>
      <c r="B312" s="137" t="s">
        <v>5085</v>
      </c>
      <c r="C312" s="218">
        <v>0</v>
      </c>
      <c r="D312" s="218">
        <v>0</v>
      </c>
      <c r="E312" s="218">
        <v>0</v>
      </c>
      <c r="F312" s="218">
        <v>0</v>
      </c>
      <c r="G312" s="218">
        <v>0</v>
      </c>
      <c r="H312" s="218">
        <v>265.63</v>
      </c>
      <c r="I312" s="218">
        <v>773.88</v>
      </c>
      <c r="J312" s="218">
        <v>0</v>
      </c>
      <c r="K312" s="218">
        <v>0</v>
      </c>
      <c r="L312" s="218">
        <v>0</v>
      </c>
      <c r="M312" s="218">
        <v>0</v>
      </c>
      <c r="N312" s="218">
        <v>0</v>
      </c>
      <c r="O312" s="218">
        <v>1039.51</v>
      </c>
      <c r="Q312" s="12" t="s">
        <v>43</v>
      </c>
    </row>
    <row r="313" spans="1:17">
      <c r="A313" s="137" t="s">
        <v>526</v>
      </c>
      <c r="B313" s="137" t="s">
        <v>527</v>
      </c>
      <c r="C313" s="218">
        <v>100</v>
      </c>
      <c r="D313" s="218">
        <v>100</v>
      </c>
      <c r="E313" s="218">
        <v>100</v>
      </c>
      <c r="F313" s="218">
        <v>100</v>
      </c>
      <c r="G313" s="218">
        <v>100</v>
      </c>
      <c r="H313" s="218">
        <v>100</v>
      </c>
      <c r="I313" s="218">
        <v>100</v>
      </c>
      <c r="J313" s="218">
        <v>100</v>
      </c>
      <c r="K313" s="218">
        <v>100</v>
      </c>
      <c r="L313" s="218">
        <v>100</v>
      </c>
      <c r="M313" s="218">
        <v>100</v>
      </c>
      <c r="N313" s="218">
        <v>100</v>
      </c>
      <c r="O313" s="218">
        <v>1200</v>
      </c>
      <c r="Q313" s="12" t="s">
        <v>43</v>
      </c>
    </row>
    <row r="314" spans="1:17">
      <c r="A314" s="137" t="s">
        <v>528</v>
      </c>
      <c r="B314" s="137" t="s">
        <v>529</v>
      </c>
      <c r="C314" s="218">
        <v>5097.3100000000004</v>
      </c>
      <c r="D314" s="218">
        <v>2187.2600000000002</v>
      </c>
      <c r="E314" s="218">
        <v>634.64</v>
      </c>
      <c r="F314" s="218">
        <v>2175.2600000000002</v>
      </c>
      <c r="G314" s="218">
        <v>122.89</v>
      </c>
      <c r="H314" s="218">
        <v>122.89</v>
      </c>
      <c r="I314" s="218">
        <v>122.89</v>
      </c>
      <c r="J314" s="218">
        <v>6117.37</v>
      </c>
      <c r="K314" s="218">
        <v>3288.13</v>
      </c>
      <c r="L314" s="218">
        <v>0</v>
      </c>
      <c r="M314" s="218">
        <v>1672.62</v>
      </c>
      <c r="N314" s="218">
        <v>3321.24</v>
      </c>
      <c r="O314" s="218">
        <v>24862.5</v>
      </c>
      <c r="Q314" s="12" t="s">
        <v>43</v>
      </c>
    </row>
    <row r="315" spans="1:17">
      <c r="A315" s="137"/>
      <c r="B315" s="137"/>
      <c r="C315" s="219"/>
      <c r="D315" s="219"/>
      <c r="E315" s="219"/>
      <c r="F315" s="219"/>
      <c r="G315" s="219"/>
      <c r="H315" s="219"/>
      <c r="I315" s="219"/>
      <c r="J315" s="219"/>
      <c r="K315" s="219"/>
      <c r="L315" s="219"/>
      <c r="M315" s="219"/>
      <c r="N315" s="219"/>
      <c r="O315" s="219"/>
    </row>
    <row r="316" spans="1:17">
      <c r="A316" s="137" t="s">
        <v>530</v>
      </c>
      <c r="B316" s="137" t="s">
        <v>531</v>
      </c>
      <c r="C316" s="138">
        <v>280.24</v>
      </c>
      <c r="D316" s="138">
        <v>2813.77</v>
      </c>
      <c r="E316" s="138">
        <v>3945.04</v>
      </c>
      <c r="F316" s="138">
        <v>3283.39</v>
      </c>
      <c r="G316" s="138">
        <v>2255.16</v>
      </c>
      <c r="H316" s="138">
        <v>1998.26</v>
      </c>
      <c r="I316" s="138">
        <v>6961.94</v>
      </c>
      <c r="J316" s="138">
        <v>11019</v>
      </c>
      <c r="K316" s="138">
        <v>7504.31</v>
      </c>
      <c r="L316" s="138">
        <v>1709.96</v>
      </c>
      <c r="M316" s="138">
        <v>3858.31</v>
      </c>
      <c r="N316" s="138">
        <v>4570.2</v>
      </c>
      <c r="O316" s="138">
        <v>50199.58</v>
      </c>
    </row>
    <row r="317" spans="1:17">
      <c r="A317" s="137"/>
      <c r="B317" s="137"/>
      <c r="C317" s="137"/>
      <c r="D317" s="137"/>
      <c r="E317" s="137"/>
      <c r="F317" s="137"/>
      <c r="G317" s="137"/>
      <c r="H317" s="137"/>
      <c r="I317" s="137"/>
      <c r="J317" s="137"/>
      <c r="K317" s="137"/>
      <c r="L317" s="137"/>
      <c r="M317" s="137"/>
      <c r="N317" s="137"/>
      <c r="O317" s="137"/>
    </row>
    <row r="318" spans="1:17">
      <c r="A318" s="137" t="s">
        <v>532</v>
      </c>
      <c r="B318" s="137" t="s">
        <v>533</v>
      </c>
      <c r="C318" s="137"/>
      <c r="D318" s="137"/>
      <c r="E318" s="137"/>
      <c r="F318" s="137"/>
      <c r="G318" s="137"/>
      <c r="H318" s="137"/>
      <c r="I318" s="137"/>
      <c r="J318" s="137"/>
      <c r="K318" s="137"/>
      <c r="L318" s="137"/>
      <c r="M318" s="137"/>
      <c r="N318" s="137"/>
      <c r="O318" s="137"/>
    </row>
    <row r="319" spans="1:17">
      <c r="A319" s="137" t="s">
        <v>534</v>
      </c>
      <c r="B319" s="137" t="s">
        <v>535</v>
      </c>
      <c r="C319" s="218">
        <v>17664.57</v>
      </c>
      <c r="D319" s="218">
        <v>17664.57</v>
      </c>
      <c r="E319" s="218">
        <v>16617.02</v>
      </c>
      <c r="F319" s="218">
        <v>17455.060000000001</v>
      </c>
      <c r="G319" s="218">
        <v>17977.41</v>
      </c>
      <c r="H319" s="218">
        <v>17977.41</v>
      </c>
      <c r="I319" s="218">
        <v>17977.41</v>
      </c>
      <c r="J319" s="218">
        <v>15243.45</v>
      </c>
      <c r="K319" s="218">
        <v>17293.919999999998</v>
      </c>
      <c r="L319" s="218">
        <v>16930.27</v>
      </c>
      <c r="M319" s="218">
        <v>17812.73</v>
      </c>
      <c r="N319" s="218">
        <v>17812.73</v>
      </c>
      <c r="O319" s="218">
        <v>208426.55</v>
      </c>
      <c r="Q319" s="12" t="s">
        <v>66</v>
      </c>
    </row>
    <row r="320" spans="1:17">
      <c r="A320" s="137" t="s">
        <v>5086</v>
      </c>
      <c r="B320" s="137" t="s">
        <v>5087</v>
      </c>
      <c r="C320" s="218">
        <v>2602.04</v>
      </c>
      <c r="D320" s="218">
        <v>0</v>
      </c>
      <c r="E320" s="218">
        <v>516.36</v>
      </c>
      <c r="F320" s="218">
        <v>0</v>
      </c>
      <c r="G320" s="218">
        <v>2534.0500000000002</v>
      </c>
      <c r="H320" s="218">
        <v>0</v>
      </c>
      <c r="I320" s="218">
        <v>-2602.04</v>
      </c>
      <c r="J320" s="218">
        <v>0</v>
      </c>
      <c r="K320" s="218">
        <v>0</v>
      </c>
      <c r="L320" s="218">
        <v>0</v>
      </c>
      <c r="M320" s="218">
        <v>839.26</v>
      </c>
      <c r="N320" s="218">
        <v>0</v>
      </c>
      <c r="O320" s="218">
        <v>3889.67</v>
      </c>
      <c r="Q320" s="12" t="s">
        <v>66</v>
      </c>
    </row>
    <row r="321" spans="1:17">
      <c r="A321" s="137" t="s">
        <v>5088</v>
      </c>
      <c r="B321" s="137" t="s">
        <v>5089</v>
      </c>
      <c r="C321" s="218">
        <v>0</v>
      </c>
      <c r="D321" s="218">
        <v>0</v>
      </c>
      <c r="E321" s="218">
        <v>0</v>
      </c>
      <c r="F321" s="218">
        <v>0</v>
      </c>
      <c r="G321" s="218">
        <v>0</v>
      </c>
      <c r="H321" s="218">
        <v>0</v>
      </c>
      <c r="I321" s="218">
        <v>0</v>
      </c>
      <c r="J321" s="218">
        <v>0</v>
      </c>
      <c r="K321" s="218">
        <v>0</v>
      </c>
      <c r="L321" s="218">
        <v>0</v>
      </c>
      <c r="M321" s="218">
        <v>0</v>
      </c>
      <c r="N321" s="218">
        <v>0</v>
      </c>
      <c r="O321" s="218">
        <v>0</v>
      </c>
      <c r="Q321" s="12" t="s">
        <v>66</v>
      </c>
    </row>
    <row r="322" spans="1:17">
      <c r="A322" s="137" t="s">
        <v>5090</v>
      </c>
      <c r="B322" s="137" t="s">
        <v>5091</v>
      </c>
      <c r="C322" s="218">
        <v>223.34</v>
      </c>
      <c r="D322" s="218">
        <v>223.34</v>
      </c>
      <c r="E322" s="218">
        <v>223.34</v>
      </c>
      <c r="F322" s="218">
        <v>223.34</v>
      </c>
      <c r="G322" s="218">
        <v>223.34</v>
      </c>
      <c r="H322" s="218">
        <v>223.34</v>
      </c>
      <c r="I322" s="218">
        <v>223.34</v>
      </c>
      <c r="J322" s="218">
        <v>223.34</v>
      </c>
      <c r="K322" s="218">
        <v>223.34</v>
      </c>
      <c r="L322" s="218">
        <v>0</v>
      </c>
      <c r="M322" s="218">
        <v>223.34</v>
      </c>
      <c r="N322" s="218">
        <v>223.34</v>
      </c>
      <c r="O322" s="218">
        <v>2456.7399999999998</v>
      </c>
      <c r="Q322" s="12" t="s">
        <v>66</v>
      </c>
    </row>
    <row r="323" spans="1:17">
      <c r="A323" s="137" t="s">
        <v>1958</v>
      </c>
      <c r="B323" s="137" t="s">
        <v>5092</v>
      </c>
      <c r="C323" s="218">
        <v>0</v>
      </c>
      <c r="D323" s="218">
        <v>0</v>
      </c>
      <c r="E323" s="218">
        <v>0</v>
      </c>
      <c r="F323" s="218">
        <v>0</v>
      </c>
      <c r="G323" s="218">
        <v>0</v>
      </c>
      <c r="H323" s="218">
        <v>0</v>
      </c>
      <c r="I323" s="218">
        <v>0</v>
      </c>
      <c r="J323" s="218">
        <v>0</v>
      </c>
      <c r="K323" s="218">
        <v>0</v>
      </c>
      <c r="L323" s="218">
        <v>0</v>
      </c>
      <c r="M323" s="218">
        <v>0</v>
      </c>
      <c r="N323" s="218">
        <v>0</v>
      </c>
      <c r="O323" s="218">
        <v>0</v>
      </c>
      <c r="Q323" s="12" t="s">
        <v>66</v>
      </c>
    </row>
    <row r="324" spans="1:17">
      <c r="A324" s="137" t="s">
        <v>5093</v>
      </c>
      <c r="B324" s="137" t="s">
        <v>5094</v>
      </c>
      <c r="C324" s="218">
        <v>0</v>
      </c>
      <c r="D324" s="218">
        <v>0</v>
      </c>
      <c r="E324" s="218">
        <v>0</v>
      </c>
      <c r="F324" s="218">
        <v>0</v>
      </c>
      <c r="G324" s="218">
        <v>0</v>
      </c>
      <c r="H324" s="218">
        <v>0</v>
      </c>
      <c r="I324" s="218">
        <v>0</v>
      </c>
      <c r="J324" s="218">
        <v>0</v>
      </c>
      <c r="K324" s="218">
        <v>0</v>
      </c>
      <c r="L324" s="218">
        <v>0</v>
      </c>
      <c r="M324" s="218">
        <v>0</v>
      </c>
      <c r="N324" s="218">
        <v>0</v>
      </c>
      <c r="O324" s="218">
        <v>0</v>
      </c>
      <c r="Q324" s="12" t="s">
        <v>66</v>
      </c>
    </row>
    <row r="325" spans="1:17">
      <c r="A325" s="137" t="s">
        <v>5095</v>
      </c>
      <c r="B325" s="137" t="s">
        <v>5096</v>
      </c>
      <c r="C325" s="218">
        <v>0</v>
      </c>
      <c r="D325" s="218">
        <v>0</v>
      </c>
      <c r="E325" s="218">
        <v>0</v>
      </c>
      <c r="F325" s="218">
        <v>0</v>
      </c>
      <c r="G325" s="218">
        <v>0</v>
      </c>
      <c r="H325" s="218">
        <v>0</v>
      </c>
      <c r="I325" s="218">
        <v>0</v>
      </c>
      <c r="J325" s="218">
        <v>0</v>
      </c>
      <c r="K325" s="218">
        <v>0</v>
      </c>
      <c r="L325" s="218">
        <v>0</v>
      </c>
      <c r="M325" s="218">
        <v>0</v>
      </c>
      <c r="N325" s="218">
        <v>0</v>
      </c>
      <c r="O325" s="218">
        <v>0</v>
      </c>
      <c r="Q325" s="12" t="s">
        <v>66</v>
      </c>
    </row>
    <row r="326" spans="1:17">
      <c r="A326" s="137" t="s">
        <v>536</v>
      </c>
      <c r="B326" s="137" t="s">
        <v>537</v>
      </c>
      <c r="C326" s="218">
        <v>10933.83</v>
      </c>
      <c r="D326" s="218">
        <v>10933.83</v>
      </c>
      <c r="E326" s="218">
        <v>10933.83</v>
      </c>
      <c r="F326" s="218">
        <v>10933.83</v>
      </c>
      <c r="G326" s="218">
        <v>10933.83</v>
      </c>
      <c r="H326" s="218">
        <v>10933.83</v>
      </c>
      <c r="I326" s="218">
        <v>7653.66</v>
      </c>
      <c r="J326" s="218">
        <v>15071.92</v>
      </c>
      <c r="K326" s="218">
        <v>15071.92</v>
      </c>
      <c r="L326" s="218">
        <v>15071.92</v>
      </c>
      <c r="M326" s="218">
        <v>15071.92</v>
      </c>
      <c r="N326" s="218">
        <v>15071.92</v>
      </c>
      <c r="O326" s="218">
        <v>148616.24</v>
      </c>
      <c r="Q326" s="12" t="s">
        <v>64</v>
      </c>
    </row>
    <row r="327" spans="1:17">
      <c r="A327" s="137" t="s">
        <v>5097</v>
      </c>
      <c r="B327" s="137" t="s">
        <v>5098</v>
      </c>
      <c r="C327" s="218">
        <v>0</v>
      </c>
      <c r="D327" s="218">
        <v>0</v>
      </c>
      <c r="E327" s="218">
        <v>0</v>
      </c>
      <c r="F327" s="218">
        <v>0</v>
      </c>
      <c r="G327" s="218">
        <v>0</v>
      </c>
      <c r="H327" s="218">
        <v>0</v>
      </c>
      <c r="I327" s="218">
        <v>0</v>
      </c>
      <c r="J327" s="218">
        <v>0</v>
      </c>
      <c r="K327" s="218">
        <v>0</v>
      </c>
      <c r="L327" s="218">
        <v>0</v>
      </c>
      <c r="M327" s="218">
        <v>0</v>
      </c>
      <c r="N327" s="218">
        <v>0</v>
      </c>
      <c r="O327" s="218">
        <v>0</v>
      </c>
      <c r="Q327" s="12" t="s">
        <v>64</v>
      </c>
    </row>
    <row r="328" spans="1:17">
      <c r="A328" s="137" t="s">
        <v>2820</v>
      </c>
      <c r="B328" s="137" t="s">
        <v>5099</v>
      </c>
      <c r="C328" s="218">
        <v>11.83</v>
      </c>
      <c r="D328" s="218">
        <v>11.83</v>
      </c>
      <c r="E328" s="218">
        <v>11.83</v>
      </c>
      <c r="F328" s="218">
        <v>11.83</v>
      </c>
      <c r="G328" s="218">
        <v>11.83</v>
      </c>
      <c r="H328" s="218">
        <v>11.83</v>
      </c>
      <c r="I328" s="218">
        <v>11.83</v>
      </c>
      <c r="J328" s="218">
        <v>11.83</v>
      </c>
      <c r="K328" s="218">
        <v>11.83</v>
      </c>
      <c r="L328" s="218">
        <v>11.83</v>
      </c>
      <c r="M328" s="218">
        <v>0</v>
      </c>
      <c r="N328" s="218">
        <v>0</v>
      </c>
      <c r="O328" s="218">
        <v>118.3</v>
      </c>
      <c r="Q328" s="12" t="s">
        <v>64</v>
      </c>
    </row>
    <row r="329" spans="1:17">
      <c r="A329" s="137" t="s">
        <v>5100</v>
      </c>
      <c r="B329" s="137" t="s">
        <v>5101</v>
      </c>
      <c r="C329" s="218">
        <v>0</v>
      </c>
      <c r="D329" s="218">
        <v>0</v>
      </c>
      <c r="E329" s="218">
        <v>0</v>
      </c>
      <c r="F329" s="218">
        <v>0</v>
      </c>
      <c r="G329" s="218">
        <v>0</v>
      </c>
      <c r="H329" s="218">
        <v>0</v>
      </c>
      <c r="I329" s="218">
        <v>0</v>
      </c>
      <c r="J329" s="218">
        <v>0</v>
      </c>
      <c r="K329" s="218">
        <v>0</v>
      </c>
      <c r="L329" s="218">
        <v>0</v>
      </c>
      <c r="M329" s="218">
        <v>0</v>
      </c>
      <c r="N329" s="218">
        <v>0</v>
      </c>
      <c r="O329" s="218">
        <v>0</v>
      </c>
      <c r="Q329" s="12" t="s">
        <v>64</v>
      </c>
    </row>
    <row r="330" spans="1:17">
      <c r="A330" s="137" t="s">
        <v>5102</v>
      </c>
      <c r="B330" s="137" t="s">
        <v>5103</v>
      </c>
      <c r="C330" s="218">
        <v>0</v>
      </c>
      <c r="D330" s="218">
        <v>0</v>
      </c>
      <c r="E330" s="218">
        <v>0</v>
      </c>
      <c r="F330" s="218">
        <v>0</v>
      </c>
      <c r="G330" s="218">
        <v>0</v>
      </c>
      <c r="H330" s="218">
        <v>0</v>
      </c>
      <c r="I330" s="218">
        <v>0</v>
      </c>
      <c r="J330" s="218">
        <v>0</v>
      </c>
      <c r="K330" s="218">
        <v>0</v>
      </c>
      <c r="L330" s="218">
        <v>0</v>
      </c>
      <c r="M330" s="218">
        <v>0</v>
      </c>
      <c r="N330" s="218">
        <v>0</v>
      </c>
      <c r="O330" s="218">
        <v>0</v>
      </c>
      <c r="Q330" s="12" t="s">
        <v>64</v>
      </c>
    </row>
    <row r="331" spans="1:17">
      <c r="A331" s="137" t="s">
        <v>5104</v>
      </c>
      <c r="B331" s="137" t="s">
        <v>5105</v>
      </c>
      <c r="C331" s="218">
        <v>0</v>
      </c>
      <c r="D331" s="218">
        <v>0</v>
      </c>
      <c r="E331" s="218">
        <v>0</v>
      </c>
      <c r="F331" s="218">
        <v>0</v>
      </c>
      <c r="G331" s="218">
        <v>0</v>
      </c>
      <c r="H331" s="218">
        <v>0</v>
      </c>
      <c r="I331" s="218">
        <v>0</v>
      </c>
      <c r="J331" s="218">
        <v>0</v>
      </c>
      <c r="K331" s="218">
        <v>0</v>
      </c>
      <c r="L331" s="218">
        <v>0</v>
      </c>
      <c r="M331" s="218">
        <v>0</v>
      </c>
      <c r="N331" s="218">
        <v>0</v>
      </c>
      <c r="O331" s="218">
        <v>0</v>
      </c>
      <c r="Q331" s="12" t="s">
        <v>64</v>
      </c>
    </row>
    <row r="332" spans="1:17">
      <c r="A332" s="137" t="s">
        <v>5106</v>
      </c>
      <c r="B332" s="137" t="s">
        <v>5107</v>
      </c>
      <c r="C332" s="218">
        <v>0</v>
      </c>
      <c r="D332" s="218">
        <v>0</v>
      </c>
      <c r="E332" s="218">
        <v>0</v>
      </c>
      <c r="F332" s="218">
        <v>0</v>
      </c>
      <c r="G332" s="218">
        <v>0</v>
      </c>
      <c r="H332" s="218">
        <v>0</v>
      </c>
      <c r="I332" s="218">
        <v>0</v>
      </c>
      <c r="J332" s="218">
        <v>0</v>
      </c>
      <c r="K332" s="218">
        <v>0</v>
      </c>
      <c r="L332" s="218">
        <v>0</v>
      </c>
      <c r="M332" s="218">
        <v>0</v>
      </c>
      <c r="N332" s="218">
        <v>0</v>
      </c>
      <c r="O332" s="218">
        <v>0</v>
      </c>
      <c r="Q332" s="12" t="s">
        <v>64</v>
      </c>
    </row>
    <row r="333" spans="1:17">
      <c r="A333" s="137" t="s">
        <v>5108</v>
      </c>
      <c r="B333" s="137" t="s">
        <v>5109</v>
      </c>
      <c r="C333" s="218">
        <v>0</v>
      </c>
      <c r="D333" s="218">
        <v>0</v>
      </c>
      <c r="E333" s="218">
        <v>0</v>
      </c>
      <c r="F333" s="218">
        <v>0</v>
      </c>
      <c r="G333" s="218">
        <v>0</v>
      </c>
      <c r="H333" s="218">
        <v>0</v>
      </c>
      <c r="I333" s="218">
        <v>0</v>
      </c>
      <c r="J333" s="218">
        <v>0</v>
      </c>
      <c r="K333" s="218">
        <v>0</v>
      </c>
      <c r="L333" s="218">
        <v>0</v>
      </c>
      <c r="M333" s="218">
        <v>0</v>
      </c>
      <c r="N333" s="218">
        <v>0</v>
      </c>
      <c r="O333" s="218">
        <v>0</v>
      </c>
      <c r="Q333" s="12" t="s">
        <v>64</v>
      </c>
    </row>
    <row r="334" spans="1:17">
      <c r="A334" s="137" t="s">
        <v>5110</v>
      </c>
      <c r="B334" s="137" t="s">
        <v>5111</v>
      </c>
      <c r="C334" s="218">
        <v>0</v>
      </c>
      <c r="D334" s="218">
        <v>0</v>
      </c>
      <c r="E334" s="218">
        <v>0</v>
      </c>
      <c r="F334" s="218">
        <v>0</v>
      </c>
      <c r="G334" s="218">
        <v>0</v>
      </c>
      <c r="H334" s="218">
        <v>0</v>
      </c>
      <c r="I334" s="218">
        <v>0</v>
      </c>
      <c r="J334" s="218">
        <v>0</v>
      </c>
      <c r="K334" s="218">
        <v>0</v>
      </c>
      <c r="L334" s="218">
        <v>0</v>
      </c>
      <c r="M334" s="218">
        <v>0</v>
      </c>
      <c r="N334" s="218">
        <v>0</v>
      </c>
      <c r="O334" s="218">
        <v>0</v>
      </c>
      <c r="Q334" s="12" t="s">
        <v>64</v>
      </c>
    </row>
    <row r="335" spans="1:17">
      <c r="A335" s="137" t="s">
        <v>5112</v>
      </c>
      <c r="B335" s="137" t="s">
        <v>5113</v>
      </c>
      <c r="C335" s="218">
        <v>0</v>
      </c>
      <c r="D335" s="218">
        <v>0</v>
      </c>
      <c r="E335" s="218">
        <v>0</v>
      </c>
      <c r="F335" s="218">
        <v>0</v>
      </c>
      <c r="G335" s="218">
        <v>0</v>
      </c>
      <c r="H335" s="218">
        <v>0</v>
      </c>
      <c r="I335" s="218">
        <v>0</v>
      </c>
      <c r="J335" s="218">
        <v>0</v>
      </c>
      <c r="K335" s="218">
        <v>0</v>
      </c>
      <c r="L335" s="218">
        <v>0</v>
      </c>
      <c r="M335" s="218">
        <v>0</v>
      </c>
      <c r="N335" s="218">
        <v>0</v>
      </c>
      <c r="O335" s="218">
        <v>0</v>
      </c>
      <c r="Q335" s="12" t="s">
        <v>64</v>
      </c>
    </row>
    <row r="336" spans="1:17">
      <c r="A336" s="137" t="s">
        <v>5114</v>
      </c>
      <c r="B336" s="137" t="s">
        <v>5115</v>
      </c>
      <c r="C336" s="218">
        <v>0</v>
      </c>
      <c r="D336" s="218">
        <v>0</v>
      </c>
      <c r="E336" s="218">
        <v>0</v>
      </c>
      <c r="F336" s="218">
        <v>0</v>
      </c>
      <c r="G336" s="218">
        <v>0</v>
      </c>
      <c r="H336" s="218">
        <v>0</v>
      </c>
      <c r="I336" s="218">
        <v>0</v>
      </c>
      <c r="J336" s="218">
        <v>0</v>
      </c>
      <c r="K336" s="218">
        <v>0</v>
      </c>
      <c r="L336" s="218">
        <v>0</v>
      </c>
      <c r="M336" s="218">
        <v>0</v>
      </c>
      <c r="N336" s="218">
        <v>0</v>
      </c>
      <c r="O336" s="218">
        <v>0</v>
      </c>
      <c r="Q336" s="12" t="s">
        <v>64</v>
      </c>
    </row>
    <row r="337" spans="1:17">
      <c r="A337" s="137" t="s">
        <v>5116</v>
      </c>
      <c r="B337" s="137" t="s">
        <v>5117</v>
      </c>
      <c r="C337" s="218">
        <v>0</v>
      </c>
      <c r="D337" s="218">
        <v>0</v>
      </c>
      <c r="E337" s="218">
        <v>0</v>
      </c>
      <c r="F337" s="218">
        <v>0</v>
      </c>
      <c r="G337" s="218">
        <v>0</v>
      </c>
      <c r="H337" s="218">
        <v>0</v>
      </c>
      <c r="I337" s="218">
        <v>0</v>
      </c>
      <c r="J337" s="218">
        <v>0</v>
      </c>
      <c r="K337" s="218">
        <v>0</v>
      </c>
      <c r="L337" s="218">
        <v>0</v>
      </c>
      <c r="M337" s="218">
        <v>0</v>
      </c>
      <c r="N337" s="218">
        <v>0</v>
      </c>
      <c r="O337" s="218">
        <v>0</v>
      </c>
      <c r="Q337" s="12" t="s">
        <v>64</v>
      </c>
    </row>
    <row r="338" spans="1:17">
      <c r="A338" s="137" t="s">
        <v>5118</v>
      </c>
      <c r="B338" s="137" t="s">
        <v>5119</v>
      </c>
      <c r="C338" s="218">
        <v>0</v>
      </c>
      <c r="D338" s="218">
        <v>0</v>
      </c>
      <c r="E338" s="218">
        <v>0</v>
      </c>
      <c r="F338" s="218">
        <v>0</v>
      </c>
      <c r="G338" s="218">
        <v>0</v>
      </c>
      <c r="H338" s="218">
        <v>0</v>
      </c>
      <c r="I338" s="218">
        <v>0</v>
      </c>
      <c r="J338" s="218">
        <v>0</v>
      </c>
      <c r="K338" s="218">
        <v>0</v>
      </c>
      <c r="L338" s="218">
        <v>0</v>
      </c>
      <c r="M338" s="218">
        <v>0</v>
      </c>
      <c r="N338" s="218">
        <v>0</v>
      </c>
      <c r="O338" s="218">
        <v>0</v>
      </c>
      <c r="Q338" s="12" t="s">
        <v>64</v>
      </c>
    </row>
    <row r="339" spans="1:17">
      <c r="A339" s="137"/>
      <c r="B339" s="137"/>
      <c r="C339" s="219"/>
      <c r="D339" s="219"/>
      <c r="E339" s="219"/>
      <c r="F339" s="219"/>
      <c r="G339" s="219"/>
      <c r="H339" s="219"/>
      <c r="I339" s="219"/>
      <c r="J339" s="219"/>
      <c r="K339" s="219"/>
      <c r="L339" s="219"/>
      <c r="M339" s="219"/>
      <c r="N339" s="219"/>
      <c r="O339" s="219"/>
    </row>
    <row r="340" spans="1:17">
      <c r="A340" s="137" t="s">
        <v>538</v>
      </c>
      <c r="B340" s="137" t="s">
        <v>539</v>
      </c>
      <c r="C340" s="138">
        <v>31435.61</v>
      </c>
      <c r="D340" s="138">
        <v>28833.57</v>
      </c>
      <c r="E340" s="138">
        <v>28302.38</v>
      </c>
      <c r="F340" s="138">
        <v>28624.06</v>
      </c>
      <c r="G340" s="138">
        <v>31680.46</v>
      </c>
      <c r="H340" s="138">
        <v>29146.41</v>
      </c>
      <c r="I340" s="138">
        <v>23264.2</v>
      </c>
      <c r="J340" s="138">
        <v>30550.54</v>
      </c>
      <c r="K340" s="138">
        <v>32601.01</v>
      </c>
      <c r="L340" s="138">
        <v>32014.02</v>
      </c>
      <c r="M340" s="138">
        <v>33947.25</v>
      </c>
      <c r="N340" s="138">
        <v>33107.99</v>
      </c>
      <c r="O340" s="138">
        <v>363507.5</v>
      </c>
    </row>
    <row r="341" spans="1:17">
      <c r="A341" s="137"/>
      <c r="B341" s="137"/>
      <c r="C341" s="137"/>
      <c r="D341" s="137"/>
      <c r="E341" s="137"/>
      <c r="F341" s="137"/>
      <c r="G341" s="137"/>
      <c r="H341" s="137"/>
      <c r="I341" s="137"/>
      <c r="J341" s="137"/>
      <c r="K341" s="137"/>
      <c r="L341" s="137"/>
      <c r="M341" s="137"/>
      <c r="N341" s="137"/>
      <c r="O341" s="137"/>
    </row>
    <row r="342" spans="1:17">
      <c r="A342" s="137" t="s">
        <v>540</v>
      </c>
      <c r="B342" s="137" t="s">
        <v>541</v>
      </c>
      <c r="C342" s="137"/>
      <c r="D342" s="137"/>
      <c r="E342" s="137"/>
      <c r="F342" s="137"/>
      <c r="G342" s="137"/>
      <c r="H342" s="137"/>
      <c r="I342" s="137"/>
      <c r="J342" s="137"/>
      <c r="K342" s="137"/>
      <c r="L342" s="137"/>
      <c r="M342" s="137"/>
      <c r="N342" s="137"/>
      <c r="O342" s="137"/>
    </row>
    <row r="343" spans="1:17">
      <c r="A343" s="137" t="s">
        <v>542</v>
      </c>
      <c r="B343" s="137" t="s">
        <v>543</v>
      </c>
      <c r="C343" s="218">
        <v>6126.11</v>
      </c>
      <c r="D343" s="218">
        <v>6513.23</v>
      </c>
      <c r="E343" s="218">
        <v>6100.99</v>
      </c>
      <c r="F343" s="218">
        <v>5812.92</v>
      </c>
      <c r="G343" s="218">
        <v>5490.65</v>
      </c>
      <c r="H343" s="218">
        <v>5939.94</v>
      </c>
      <c r="I343" s="218">
        <v>5806.29</v>
      </c>
      <c r="J343" s="218">
        <v>6822.38</v>
      </c>
      <c r="K343" s="218">
        <v>5260.26</v>
      </c>
      <c r="L343" s="218">
        <v>14497.55</v>
      </c>
      <c r="M343" s="218">
        <v>6447.41</v>
      </c>
      <c r="N343" s="218">
        <v>6185.8</v>
      </c>
      <c r="O343" s="218">
        <v>81003.53</v>
      </c>
      <c r="Q343" s="12" t="s">
        <v>51</v>
      </c>
    </row>
    <row r="344" spans="1:17">
      <c r="A344" s="137" t="s">
        <v>5120</v>
      </c>
      <c r="B344" s="137" t="s">
        <v>5121</v>
      </c>
      <c r="C344" s="218">
        <v>0</v>
      </c>
      <c r="D344" s="218">
        <v>0</v>
      </c>
      <c r="E344" s="218">
        <v>0</v>
      </c>
      <c r="F344" s="218">
        <v>0</v>
      </c>
      <c r="G344" s="218">
        <v>0</v>
      </c>
      <c r="H344" s="218">
        <v>0</v>
      </c>
      <c r="I344" s="218">
        <v>0</v>
      </c>
      <c r="J344" s="218">
        <v>0</v>
      </c>
      <c r="K344" s="218">
        <v>0</v>
      </c>
      <c r="L344" s="218">
        <v>0</v>
      </c>
      <c r="M344" s="218">
        <v>0</v>
      </c>
      <c r="N344" s="218">
        <v>0</v>
      </c>
      <c r="O344" s="218">
        <v>0</v>
      </c>
      <c r="Q344" s="12" t="s">
        <v>51</v>
      </c>
    </row>
    <row r="345" spans="1:17">
      <c r="A345" s="137" t="s">
        <v>5122</v>
      </c>
      <c r="B345" s="137" t="s">
        <v>5123</v>
      </c>
      <c r="C345" s="218">
        <v>0</v>
      </c>
      <c r="D345" s="218">
        <v>0</v>
      </c>
      <c r="E345" s="218">
        <v>0</v>
      </c>
      <c r="F345" s="218">
        <v>0</v>
      </c>
      <c r="G345" s="218">
        <v>0</v>
      </c>
      <c r="H345" s="218">
        <v>0</v>
      </c>
      <c r="I345" s="218">
        <v>0</v>
      </c>
      <c r="J345" s="218">
        <v>0</v>
      </c>
      <c r="K345" s="218">
        <v>0</v>
      </c>
      <c r="L345" s="218">
        <v>0</v>
      </c>
      <c r="M345" s="218">
        <v>0</v>
      </c>
      <c r="N345" s="218">
        <v>0</v>
      </c>
      <c r="O345" s="218">
        <v>0</v>
      </c>
      <c r="Q345" s="12" t="s">
        <v>51</v>
      </c>
    </row>
    <row r="346" spans="1:17">
      <c r="A346" s="137"/>
      <c r="B346" s="137"/>
      <c r="C346" s="219"/>
      <c r="D346" s="219"/>
      <c r="E346" s="219"/>
      <c r="F346" s="219"/>
      <c r="G346" s="219"/>
      <c r="H346" s="219"/>
      <c r="I346" s="219"/>
      <c r="J346" s="219"/>
      <c r="K346" s="219"/>
      <c r="L346" s="219"/>
      <c r="M346" s="219"/>
      <c r="N346" s="219"/>
      <c r="O346" s="219"/>
    </row>
    <row r="347" spans="1:17">
      <c r="A347" s="137" t="s">
        <v>544</v>
      </c>
      <c r="B347" s="137" t="s">
        <v>545</v>
      </c>
      <c r="C347" s="138">
        <v>6126.11</v>
      </c>
      <c r="D347" s="138">
        <v>6513.23</v>
      </c>
      <c r="E347" s="138">
        <v>6100.99</v>
      </c>
      <c r="F347" s="138">
        <v>5812.92</v>
      </c>
      <c r="G347" s="138">
        <v>5490.65</v>
      </c>
      <c r="H347" s="138">
        <v>5939.94</v>
      </c>
      <c r="I347" s="138">
        <v>5806.29</v>
      </c>
      <c r="J347" s="138">
        <v>6822.38</v>
      </c>
      <c r="K347" s="138">
        <v>5260.26</v>
      </c>
      <c r="L347" s="138">
        <v>14497.55</v>
      </c>
      <c r="M347" s="138">
        <v>6447.41</v>
      </c>
      <c r="N347" s="138">
        <v>6185.8</v>
      </c>
      <c r="O347" s="138">
        <v>81003.53</v>
      </c>
    </row>
    <row r="348" spans="1:17">
      <c r="A348" s="137"/>
      <c r="B348" s="137"/>
      <c r="C348" s="219"/>
      <c r="D348" s="219"/>
      <c r="E348" s="219"/>
      <c r="F348" s="219"/>
      <c r="G348" s="219"/>
      <c r="H348" s="219"/>
      <c r="I348" s="219"/>
      <c r="J348" s="219"/>
      <c r="K348" s="219"/>
      <c r="L348" s="219"/>
      <c r="M348" s="219"/>
      <c r="N348" s="219"/>
      <c r="O348" s="219"/>
    </row>
    <row r="349" spans="1:17">
      <c r="A349" s="137" t="s">
        <v>546</v>
      </c>
      <c r="B349" s="137" t="s">
        <v>547</v>
      </c>
      <c r="C349" s="138">
        <v>97143.72</v>
      </c>
      <c r="D349" s="138">
        <v>82925.98</v>
      </c>
      <c r="E349" s="138">
        <v>85364.28</v>
      </c>
      <c r="F349" s="138">
        <v>75468.33</v>
      </c>
      <c r="G349" s="138">
        <v>84885.19</v>
      </c>
      <c r="H349" s="138">
        <v>97238.63</v>
      </c>
      <c r="I349" s="138">
        <v>79777.59</v>
      </c>
      <c r="J349" s="138">
        <v>112251.17</v>
      </c>
      <c r="K349" s="138">
        <v>125586.9</v>
      </c>
      <c r="L349" s="138">
        <v>94055.58</v>
      </c>
      <c r="M349" s="138">
        <v>107554.32</v>
      </c>
      <c r="N349" s="138">
        <v>82253.86</v>
      </c>
      <c r="O349" s="138">
        <v>1124505.55</v>
      </c>
    </row>
    <row r="350" spans="1:17">
      <c r="A350" s="137"/>
      <c r="B350" s="137"/>
      <c r="C350" s="219"/>
      <c r="D350" s="219"/>
      <c r="E350" s="219"/>
      <c r="F350" s="219"/>
      <c r="G350" s="219"/>
      <c r="H350" s="219"/>
      <c r="I350" s="219"/>
      <c r="J350" s="219"/>
      <c r="K350" s="219"/>
      <c r="L350" s="219"/>
      <c r="M350" s="219"/>
      <c r="N350" s="219"/>
      <c r="O350" s="219"/>
    </row>
    <row r="351" spans="1:17">
      <c r="A351" s="137" t="s">
        <v>548</v>
      </c>
      <c r="B351" s="137" t="s">
        <v>549</v>
      </c>
      <c r="C351" s="138">
        <v>122738.7</v>
      </c>
      <c r="D351" s="138">
        <v>112609.51</v>
      </c>
      <c r="E351" s="138">
        <v>126391.44</v>
      </c>
      <c r="F351" s="138">
        <v>175202.36</v>
      </c>
      <c r="G351" s="138">
        <v>111165.92</v>
      </c>
      <c r="H351" s="138">
        <v>110988.94</v>
      </c>
      <c r="I351" s="138">
        <v>121528.35</v>
      </c>
      <c r="J351" s="138">
        <v>108308.31</v>
      </c>
      <c r="K351" s="138">
        <v>112645.36</v>
      </c>
      <c r="L351" s="138">
        <v>133386.23999999999</v>
      </c>
      <c r="M351" s="138">
        <v>137619.51999999999</v>
      </c>
      <c r="N351" s="138">
        <v>169244.48</v>
      </c>
      <c r="O351" s="138">
        <v>1541829.13</v>
      </c>
    </row>
    <row r="352" spans="1:17">
      <c r="A352" s="137"/>
      <c r="B352" s="137"/>
      <c r="C352" s="137"/>
      <c r="D352" s="137"/>
      <c r="E352" s="137"/>
      <c r="F352" s="137"/>
      <c r="G352" s="137"/>
      <c r="H352" s="137"/>
      <c r="I352" s="137"/>
      <c r="J352" s="137"/>
      <c r="K352" s="137"/>
      <c r="L352" s="137"/>
      <c r="M352" s="137"/>
      <c r="N352" s="137"/>
      <c r="O352" s="137"/>
    </row>
    <row r="353" spans="1:17">
      <c r="A353" s="137" t="s">
        <v>550</v>
      </c>
      <c r="B353" s="137" t="s">
        <v>551</v>
      </c>
      <c r="C353" s="137"/>
      <c r="D353" s="137"/>
      <c r="E353" s="137"/>
      <c r="F353" s="137"/>
      <c r="G353" s="137"/>
      <c r="H353" s="137"/>
      <c r="I353" s="137"/>
      <c r="J353" s="137"/>
      <c r="K353" s="137"/>
      <c r="L353" s="137"/>
      <c r="M353" s="137"/>
      <c r="N353" s="137"/>
      <c r="O353" s="137"/>
    </row>
    <row r="354" spans="1:17">
      <c r="A354" s="137"/>
      <c r="B354" s="137"/>
      <c r="C354" s="137"/>
      <c r="D354" s="137"/>
      <c r="E354" s="137"/>
      <c r="F354" s="137"/>
      <c r="G354" s="137"/>
      <c r="H354" s="137"/>
      <c r="I354" s="137"/>
      <c r="J354" s="137"/>
      <c r="K354" s="137"/>
      <c r="L354" s="137"/>
      <c r="M354" s="137"/>
      <c r="N354" s="137"/>
      <c r="O354" s="137"/>
    </row>
    <row r="355" spans="1:17">
      <c r="A355" s="137" t="s">
        <v>552</v>
      </c>
      <c r="B355" s="137" t="s">
        <v>553</v>
      </c>
      <c r="C355" s="137"/>
      <c r="D355" s="137"/>
      <c r="E355" s="137"/>
      <c r="F355" s="137"/>
      <c r="G355" s="137"/>
      <c r="H355" s="137"/>
      <c r="I355" s="137"/>
      <c r="J355" s="137"/>
      <c r="K355" s="137"/>
      <c r="L355" s="137"/>
      <c r="M355" s="137"/>
      <c r="N355" s="137"/>
      <c r="O355" s="137"/>
    </row>
    <row r="356" spans="1:17">
      <c r="A356" s="137" t="s">
        <v>554</v>
      </c>
      <c r="B356" s="137" t="s">
        <v>555</v>
      </c>
      <c r="C356" s="218">
        <v>127863.03999999999</v>
      </c>
      <c r="D356" s="218">
        <v>123777.57</v>
      </c>
      <c r="E356" s="218">
        <v>127987.39</v>
      </c>
      <c r="F356" s="218">
        <v>123808.79</v>
      </c>
      <c r="G356" s="218">
        <v>128137.99</v>
      </c>
      <c r="H356" s="218">
        <v>128384.19</v>
      </c>
      <c r="I356" s="218">
        <v>124167.39</v>
      </c>
      <c r="J356" s="218">
        <v>125244.93</v>
      </c>
      <c r="K356" s="218">
        <v>116127.77</v>
      </c>
      <c r="L356" s="218">
        <v>116928.3</v>
      </c>
      <c r="M356" s="218">
        <v>114620.07</v>
      </c>
      <c r="N356" s="218">
        <v>100457.15</v>
      </c>
      <c r="O356" s="218">
        <v>1457504.58</v>
      </c>
      <c r="Q356" s="12" t="s">
        <v>68</v>
      </c>
    </row>
    <row r="357" spans="1:17">
      <c r="A357" s="137" t="s">
        <v>5124</v>
      </c>
      <c r="B357" s="137" t="s">
        <v>5125</v>
      </c>
      <c r="C357" s="218">
        <v>0</v>
      </c>
      <c r="D357" s="218">
        <v>0</v>
      </c>
      <c r="E357" s="218">
        <v>0</v>
      </c>
      <c r="F357" s="218">
        <v>0</v>
      </c>
      <c r="G357" s="218">
        <v>0</v>
      </c>
      <c r="H357" s="218">
        <v>0</v>
      </c>
      <c r="I357" s="218">
        <v>0</v>
      </c>
      <c r="J357" s="218">
        <v>0</v>
      </c>
      <c r="K357" s="218">
        <v>0</v>
      </c>
      <c r="L357" s="218">
        <v>0</v>
      </c>
      <c r="M357" s="218">
        <v>0</v>
      </c>
      <c r="N357" s="218">
        <v>0</v>
      </c>
      <c r="O357" s="218">
        <v>0</v>
      </c>
      <c r="Q357" s="12" t="s">
        <v>68</v>
      </c>
    </row>
    <row r="358" spans="1:17">
      <c r="A358" s="137" t="s">
        <v>5126</v>
      </c>
      <c r="B358" s="137" t="s">
        <v>5127</v>
      </c>
      <c r="C358" s="218">
        <v>0</v>
      </c>
      <c r="D358" s="218">
        <v>0</v>
      </c>
      <c r="E358" s="218">
        <v>0</v>
      </c>
      <c r="F358" s="218">
        <v>0</v>
      </c>
      <c r="G358" s="218">
        <v>0</v>
      </c>
      <c r="H358" s="218">
        <v>0</v>
      </c>
      <c r="I358" s="218">
        <v>0</v>
      </c>
      <c r="J358" s="218">
        <v>0</v>
      </c>
      <c r="K358" s="218">
        <v>0</v>
      </c>
      <c r="L358" s="218">
        <v>0</v>
      </c>
      <c r="M358" s="218">
        <v>0</v>
      </c>
      <c r="N358" s="218">
        <v>0</v>
      </c>
      <c r="O358" s="218">
        <v>0</v>
      </c>
      <c r="Q358" s="12" t="s">
        <v>68</v>
      </c>
    </row>
    <row r="359" spans="1:17">
      <c r="A359" s="137" t="s">
        <v>5128</v>
      </c>
      <c r="B359" s="137" t="s">
        <v>5129</v>
      </c>
      <c r="C359" s="218">
        <v>0</v>
      </c>
      <c r="D359" s="218">
        <v>0</v>
      </c>
      <c r="E359" s="218">
        <v>0</v>
      </c>
      <c r="F359" s="218">
        <v>0</v>
      </c>
      <c r="G359" s="218">
        <v>0</v>
      </c>
      <c r="H359" s="218">
        <v>0</v>
      </c>
      <c r="I359" s="218">
        <v>0</v>
      </c>
      <c r="J359" s="218">
        <v>0</v>
      </c>
      <c r="K359" s="218">
        <v>0</v>
      </c>
      <c r="L359" s="218">
        <v>0</v>
      </c>
      <c r="M359" s="218">
        <v>0</v>
      </c>
      <c r="N359" s="218">
        <v>0</v>
      </c>
      <c r="O359" s="218">
        <v>0</v>
      </c>
      <c r="Q359" s="12" t="s">
        <v>68</v>
      </c>
    </row>
    <row r="360" spans="1:17">
      <c r="A360" s="137" t="s">
        <v>5130</v>
      </c>
      <c r="B360" s="137" t="s">
        <v>5131</v>
      </c>
      <c r="C360" s="218">
        <v>0</v>
      </c>
      <c r="D360" s="218">
        <v>0</v>
      </c>
      <c r="E360" s="218">
        <v>0</v>
      </c>
      <c r="F360" s="218">
        <v>0</v>
      </c>
      <c r="G360" s="218">
        <v>0</v>
      </c>
      <c r="H360" s="218">
        <v>0</v>
      </c>
      <c r="I360" s="218">
        <v>0</v>
      </c>
      <c r="J360" s="218">
        <v>0</v>
      </c>
      <c r="K360" s="218">
        <v>0</v>
      </c>
      <c r="L360" s="218">
        <v>0</v>
      </c>
      <c r="M360" s="218">
        <v>0</v>
      </c>
      <c r="N360" s="218">
        <v>0</v>
      </c>
      <c r="O360" s="218">
        <v>0</v>
      </c>
      <c r="Q360" s="12" t="s">
        <v>68</v>
      </c>
    </row>
    <row r="361" spans="1:17">
      <c r="A361" s="137" t="s">
        <v>5132</v>
      </c>
      <c r="B361" s="137" t="s">
        <v>5133</v>
      </c>
      <c r="C361" s="218">
        <v>-36452.76</v>
      </c>
      <c r="D361" s="218">
        <v>-38776.53</v>
      </c>
      <c r="E361" s="218">
        <v>-37564.82</v>
      </c>
      <c r="F361" s="218">
        <v>-38900.89</v>
      </c>
      <c r="G361" s="218">
        <v>-37596.04</v>
      </c>
      <c r="H361" s="218">
        <v>-39051.480000000003</v>
      </c>
      <c r="I361" s="218">
        <v>-39297.68</v>
      </c>
      <c r="J361" s="218">
        <v>-37954.639999999999</v>
      </c>
      <c r="K361" s="218">
        <v>-36158.43</v>
      </c>
      <c r="L361" s="218">
        <v>-29915.02</v>
      </c>
      <c r="M361" s="218">
        <v>-27841.79</v>
      </c>
      <c r="N361" s="218">
        <v>-25533.56</v>
      </c>
      <c r="O361" s="218">
        <v>-425043.64</v>
      </c>
      <c r="Q361" s="12" t="s">
        <v>68</v>
      </c>
    </row>
    <row r="362" spans="1:17">
      <c r="A362" s="137" t="s">
        <v>556</v>
      </c>
      <c r="B362" s="137" t="s">
        <v>557</v>
      </c>
      <c r="C362" s="218">
        <v>46020.49</v>
      </c>
      <c r="D362" s="218">
        <v>49497.8</v>
      </c>
      <c r="E362" s="218">
        <v>40020.49</v>
      </c>
      <c r="F362" s="218">
        <v>49052.08</v>
      </c>
      <c r="G362" s="218">
        <v>58339.23</v>
      </c>
      <c r="H362" s="218">
        <v>39020.49</v>
      </c>
      <c r="I362" s="218">
        <v>39052.080000000002</v>
      </c>
      <c r="J362" s="218">
        <v>47376.69</v>
      </c>
      <c r="K362" s="218">
        <v>39052.080000000002</v>
      </c>
      <c r="L362" s="218">
        <v>39020.49</v>
      </c>
      <c r="M362" s="218">
        <v>39020.49</v>
      </c>
      <c r="N362" s="218">
        <v>45040.87</v>
      </c>
      <c r="O362" s="218">
        <v>530513.28</v>
      </c>
      <c r="Q362" s="12" t="s">
        <v>68</v>
      </c>
    </row>
    <row r="363" spans="1:17">
      <c r="A363" s="137" t="s">
        <v>5134</v>
      </c>
      <c r="B363" s="137" t="s">
        <v>5135</v>
      </c>
      <c r="C363" s="218">
        <v>0</v>
      </c>
      <c r="D363" s="218">
        <v>0</v>
      </c>
      <c r="E363" s="218">
        <v>0</v>
      </c>
      <c r="F363" s="218">
        <v>0</v>
      </c>
      <c r="G363" s="218">
        <v>0</v>
      </c>
      <c r="H363" s="218">
        <v>0</v>
      </c>
      <c r="I363" s="218">
        <v>0</v>
      </c>
      <c r="J363" s="218">
        <v>0</v>
      </c>
      <c r="K363" s="218">
        <v>0</v>
      </c>
      <c r="L363" s="218">
        <v>0</v>
      </c>
      <c r="M363" s="218">
        <v>0</v>
      </c>
      <c r="N363" s="218">
        <v>0</v>
      </c>
      <c r="O363" s="218">
        <v>0</v>
      </c>
      <c r="Q363" s="12" t="s">
        <v>68</v>
      </c>
    </row>
    <row r="364" spans="1:17">
      <c r="A364" s="137" t="s">
        <v>5136</v>
      </c>
      <c r="B364" s="137" t="s">
        <v>5137</v>
      </c>
      <c r="C364" s="218">
        <v>0</v>
      </c>
      <c r="D364" s="218">
        <v>0</v>
      </c>
      <c r="E364" s="218">
        <v>0</v>
      </c>
      <c r="F364" s="218">
        <v>0</v>
      </c>
      <c r="G364" s="218">
        <v>0</v>
      </c>
      <c r="H364" s="218">
        <v>0</v>
      </c>
      <c r="I364" s="218">
        <v>0</v>
      </c>
      <c r="J364" s="218">
        <v>0</v>
      </c>
      <c r="K364" s="218">
        <v>0</v>
      </c>
      <c r="L364" s="218">
        <v>0</v>
      </c>
      <c r="M364" s="218">
        <v>0</v>
      </c>
      <c r="N364" s="218">
        <v>0</v>
      </c>
      <c r="O364" s="218">
        <v>0</v>
      </c>
      <c r="Q364" s="12" t="s">
        <v>68</v>
      </c>
    </row>
    <row r="365" spans="1:17">
      <c r="A365" s="137" t="s">
        <v>558</v>
      </c>
      <c r="B365" s="137" t="s">
        <v>559</v>
      </c>
      <c r="C365" s="218">
        <v>2218.75</v>
      </c>
      <c r="D365" s="218">
        <v>2218.75</v>
      </c>
      <c r="E365" s="218">
        <v>-6312.5</v>
      </c>
      <c r="F365" s="218">
        <v>0</v>
      </c>
      <c r="G365" s="218">
        <v>0</v>
      </c>
      <c r="H365" s="218">
        <v>0</v>
      </c>
      <c r="I365" s="218">
        <v>0</v>
      </c>
      <c r="J365" s="218">
        <v>0</v>
      </c>
      <c r="K365" s="218">
        <v>0</v>
      </c>
      <c r="L365" s="218">
        <v>0</v>
      </c>
      <c r="M365" s="218">
        <v>0</v>
      </c>
      <c r="N365" s="218">
        <v>0</v>
      </c>
      <c r="O365" s="218">
        <v>-1875</v>
      </c>
      <c r="Q365" s="12" t="s">
        <v>68</v>
      </c>
    </row>
    <row r="366" spans="1:17">
      <c r="A366" s="137"/>
      <c r="B366" s="137"/>
      <c r="C366" s="219"/>
      <c r="D366" s="219"/>
      <c r="E366" s="219"/>
      <c r="F366" s="219"/>
      <c r="G366" s="219"/>
      <c r="H366" s="219"/>
      <c r="I366" s="219"/>
      <c r="J366" s="219"/>
      <c r="K366" s="219"/>
      <c r="L366" s="219"/>
      <c r="M366" s="219"/>
      <c r="N366" s="219"/>
      <c r="O366" s="219"/>
    </row>
    <row r="367" spans="1:17">
      <c r="A367" s="137" t="s">
        <v>560</v>
      </c>
      <c r="B367" s="137" t="s">
        <v>561</v>
      </c>
      <c r="C367" s="138">
        <v>139649.51999999999</v>
      </c>
      <c r="D367" s="138">
        <v>136717.59</v>
      </c>
      <c r="E367" s="138">
        <v>124130.56</v>
      </c>
      <c r="F367" s="138">
        <v>133959.98000000001</v>
      </c>
      <c r="G367" s="138">
        <v>148881.18</v>
      </c>
      <c r="H367" s="138">
        <v>128353.2</v>
      </c>
      <c r="I367" s="138">
        <v>123921.79</v>
      </c>
      <c r="J367" s="138">
        <v>134666.98000000001</v>
      </c>
      <c r="K367" s="138">
        <v>119021.42</v>
      </c>
      <c r="L367" s="138">
        <v>126033.77</v>
      </c>
      <c r="M367" s="138">
        <v>125798.77</v>
      </c>
      <c r="N367" s="138">
        <v>119964.46</v>
      </c>
      <c r="O367" s="138">
        <v>1561099.22</v>
      </c>
    </row>
    <row r="368" spans="1:17">
      <c r="A368" s="137"/>
      <c r="B368" s="137"/>
      <c r="C368" s="137"/>
      <c r="D368" s="137"/>
      <c r="E368" s="137"/>
      <c r="F368" s="137"/>
      <c r="G368" s="137"/>
      <c r="H368" s="137"/>
      <c r="I368" s="137"/>
      <c r="J368" s="137"/>
      <c r="K368" s="137"/>
      <c r="L368" s="137"/>
      <c r="M368" s="137"/>
      <c r="N368" s="137"/>
      <c r="O368" s="137"/>
    </row>
    <row r="369" spans="1:17">
      <c r="A369" s="137" t="s">
        <v>562</v>
      </c>
      <c r="B369" s="137" t="s">
        <v>563</v>
      </c>
      <c r="C369" s="137"/>
      <c r="D369" s="137"/>
      <c r="E369" s="137"/>
      <c r="F369" s="137"/>
      <c r="G369" s="137"/>
      <c r="H369" s="137"/>
      <c r="I369" s="137"/>
      <c r="J369" s="137"/>
      <c r="K369" s="137"/>
      <c r="L369" s="137"/>
      <c r="M369" s="137"/>
      <c r="N369" s="137"/>
      <c r="O369" s="137"/>
    </row>
    <row r="370" spans="1:17">
      <c r="A370" s="137" t="s">
        <v>564</v>
      </c>
      <c r="B370" s="137" t="s">
        <v>565</v>
      </c>
      <c r="C370" s="218">
        <v>340.09</v>
      </c>
      <c r="D370" s="218">
        <v>0</v>
      </c>
      <c r="E370" s="218">
        <v>608.45000000000005</v>
      </c>
      <c r="F370" s="218">
        <v>10627.78</v>
      </c>
      <c r="G370" s="218">
        <v>0</v>
      </c>
      <c r="H370" s="218">
        <v>403.84</v>
      </c>
      <c r="I370" s="218">
        <v>0</v>
      </c>
      <c r="J370" s="218">
        <v>0</v>
      </c>
      <c r="K370" s="218">
        <v>0</v>
      </c>
      <c r="L370" s="218">
        <v>0</v>
      </c>
      <c r="M370" s="218">
        <v>0</v>
      </c>
      <c r="N370" s="218">
        <v>0</v>
      </c>
      <c r="O370" s="218">
        <v>11980.16</v>
      </c>
      <c r="Q370" s="12" t="s">
        <v>70</v>
      </c>
    </row>
    <row r="371" spans="1:17">
      <c r="A371" s="137" t="s">
        <v>566</v>
      </c>
      <c r="B371" s="137" t="s">
        <v>567</v>
      </c>
      <c r="C371" s="218">
        <v>3144</v>
      </c>
      <c r="D371" s="218">
        <v>747</v>
      </c>
      <c r="E371" s="218">
        <v>1617</v>
      </c>
      <c r="F371" s="218">
        <v>0</v>
      </c>
      <c r="G371" s="218">
        <v>0</v>
      </c>
      <c r="H371" s="218">
        <v>1092</v>
      </c>
      <c r="I371" s="218">
        <v>3314</v>
      </c>
      <c r="J371" s="218">
        <v>1610</v>
      </c>
      <c r="K371" s="218">
        <v>1959</v>
      </c>
      <c r="L371" s="218">
        <v>5734</v>
      </c>
      <c r="M371" s="218">
        <v>130</v>
      </c>
      <c r="N371" s="218">
        <v>1328</v>
      </c>
      <c r="O371" s="218">
        <v>20675</v>
      </c>
      <c r="Q371" s="12" t="s">
        <v>70</v>
      </c>
    </row>
    <row r="372" spans="1:17">
      <c r="A372" s="137" t="s">
        <v>5138</v>
      </c>
      <c r="B372" s="137" t="s">
        <v>5139</v>
      </c>
      <c r="C372" s="218">
        <v>0</v>
      </c>
      <c r="D372" s="218">
        <v>-895.86</v>
      </c>
      <c r="E372" s="218">
        <v>569.75</v>
      </c>
      <c r="F372" s="218">
        <v>0</v>
      </c>
      <c r="G372" s="218">
        <v>0</v>
      </c>
      <c r="H372" s="218">
        <v>0</v>
      </c>
      <c r="I372" s="218">
        <v>0</v>
      </c>
      <c r="J372" s="218">
        <v>1637.22</v>
      </c>
      <c r="K372" s="218">
        <v>0</v>
      </c>
      <c r="L372" s="218">
        <v>321.3</v>
      </c>
      <c r="M372" s="218">
        <v>0</v>
      </c>
      <c r="N372" s="218">
        <v>105.88</v>
      </c>
      <c r="O372" s="218">
        <v>1738.29</v>
      </c>
      <c r="Q372" s="12" t="s">
        <v>70</v>
      </c>
    </row>
    <row r="373" spans="1:17">
      <c r="A373" s="137" t="s">
        <v>568</v>
      </c>
      <c r="B373" s="137" t="s">
        <v>569</v>
      </c>
      <c r="C373" s="218">
        <v>2042.04</v>
      </c>
      <c r="D373" s="218">
        <v>-12294.54</v>
      </c>
      <c r="E373" s="218">
        <v>-23242.12</v>
      </c>
      <c r="F373" s="218">
        <v>0</v>
      </c>
      <c r="G373" s="218">
        <v>0</v>
      </c>
      <c r="H373" s="218">
        <v>0</v>
      </c>
      <c r="I373" s="218">
        <v>0</v>
      </c>
      <c r="J373" s="218">
        <v>2562.7800000000002</v>
      </c>
      <c r="K373" s="218">
        <v>2042.12</v>
      </c>
      <c r="L373" s="218">
        <v>0</v>
      </c>
      <c r="M373" s="218">
        <v>2436.69</v>
      </c>
      <c r="N373" s="218">
        <v>0</v>
      </c>
      <c r="O373" s="218">
        <v>-26453.03</v>
      </c>
      <c r="Q373" s="12" t="s">
        <v>69</v>
      </c>
    </row>
    <row r="374" spans="1:17">
      <c r="A374" s="137" t="s">
        <v>570</v>
      </c>
      <c r="B374" s="137" t="s">
        <v>571</v>
      </c>
      <c r="C374" s="218">
        <v>0</v>
      </c>
      <c r="D374" s="218">
        <v>15941.24</v>
      </c>
      <c r="E374" s="218">
        <v>-64325.78</v>
      </c>
      <c r="F374" s="218">
        <v>0</v>
      </c>
      <c r="G374" s="218">
        <v>0</v>
      </c>
      <c r="H374" s="218">
        <v>0</v>
      </c>
      <c r="I374" s="218">
        <v>0</v>
      </c>
      <c r="J374" s="218">
        <v>0</v>
      </c>
      <c r="K374" s="218">
        <v>0</v>
      </c>
      <c r="L374" s="218">
        <v>0</v>
      </c>
      <c r="M374" s="218">
        <v>0</v>
      </c>
      <c r="N374" s="218">
        <v>0</v>
      </c>
      <c r="O374" s="218">
        <v>-48384.54</v>
      </c>
      <c r="Q374" s="12" t="s">
        <v>69</v>
      </c>
    </row>
    <row r="375" spans="1:17">
      <c r="A375" s="137" t="s">
        <v>5140</v>
      </c>
      <c r="B375" s="137" t="s">
        <v>5141</v>
      </c>
      <c r="C375" s="218">
        <v>0</v>
      </c>
      <c r="D375" s="218">
        <v>0</v>
      </c>
      <c r="E375" s="218">
        <v>0</v>
      </c>
      <c r="F375" s="218">
        <v>0</v>
      </c>
      <c r="G375" s="218">
        <v>0</v>
      </c>
      <c r="H375" s="218">
        <v>4180</v>
      </c>
      <c r="I375" s="218">
        <v>0</v>
      </c>
      <c r="J375" s="218">
        <v>0</v>
      </c>
      <c r="K375" s="218">
        <v>0</v>
      </c>
      <c r="L375" s="218">
        <v>0</v>
      </c>
      <c r="M375" s="218">
        <v>0</v>
      </c>
      <c r="N375" s="218">
        <v>0</v>
      </c>
      <c r="O375" s="218">
        <v>4180</v>
      </c>
      <c r="Q375" s="12" t="s">
        <v>70</v>
      </c>
    </row>
    <row r="376" spans="1:17">
      <c r="A376" s="137" t="s">
        <v>5142</v>
      </c>
      <c r="B376" s="137" t="s">
        <v>5143</v>
      </c>
      <c r="C376" s="218">
        <v>0</v>
      </c>
      <c r="D376" s="218">
        <v>0</v>
      </c>
      <c r="E376" s="218">
        <v>0</v>
      </c>
      <c r="F376" s="218">
        <v>0</v>
      </c>
      <c r="G376" s="218">
        <v>0</v>
      </c>
      <c r="H376" s="218">
        <v>0</v>
      </c>
      <c r="I376" s="218">
        <v>0</v>
      </c>
      <c r="J376" s="218">
        <v>0</v>
      </c>
      <c r="K376" s="218">
        <v>0</v>
      </c>
      <c r="L376" s="218">
        <v>0</v>
      </c>
      <c r="M376" s="218">
        <v>0</v>
      </c>
      <c r="N376" s="218">
        <v>0</v>
      </c>
      <c r="O376" s="218">
        <v>0</v>
      </c>
      <c r="Q376" s="12" t="s">
        <v>70</v>
      </c>
    </row>
    <row r="377" spans="1:17">
      <c r="A377" s="137" t="s">
        <v>572</v>
      </c>
      <c r="B377" s="137" t="s">
        <v>573</v>
      </c>
      <c r="C377" s="218">
        <v>0</v>
      </c>
      <c r="D377" s="218">
        <v>369</v>
      </c>
      <c r="E377" s="218">
        <v>975</v>
      </c>
      <c r="F377" s="218">
        <v>1862</v>
      </c>
      <c r="G377" s="218">
        <v>0</v>
      </c>
      <c r="H377" s="218">
        <v>0</v>
      </c>
      <c r="I377" s="218">
        <v>0</v>
      </c>
      <c r="J377" s="218">
        <v>0</v>
      </c>
      <c r="K377" s="218">
        <v>0</v>
      </c>
      <c r="L377" s="218">
        <v>0</v>
      </c>
      <c r="M377" s="218">
        <v>0</v>
      </c>
      <c r="N377" s="218">
        <v>0</v>
      </c>
      <c r="O377" s="218">
        <v>3206</v>
      </c>
      <c r="Q377" s="12" t="s">
        <v>70</v>
      </c>
    </row>
    <row r="378" spans="1:17">
      <c r="A378" s="137" t="s">
        <v>574</v>
      </c>
      <c r="B378" s="137" t="s">
        <v>575</v>
      </c>
      <c r="C378" s="218">
        <v>1979.51</v>
      </c>
      <c r="D378" s="218">
        <v>947.92</v>
      </c>
      <c r="E378" s="218">
        <v>979.51</v>
      </c>
      <c r="F378" s="218">
        <v>947.92</v>
      </c>
      <c r="G378" s="218">
        <v>1979.51</v>
      </c>
      <c r="H378" s="218">
        <v>979.51</v>
      </c>
      <c r="I378" s="218">
        <v>947.92</v>
      </c>
      <c r="J378" s="218">
        <v>979.51</v>
      </c>
      <c r="K378" s="218">
        <v>947.92</v>
      </c>
      <c r="L378" s="218">
        <v>979.51</v>
      </c>
      <c r="M378" s="218">
        <v>979.51</v>
      </c>
      <c r="N378" s="218">
        <v>884.72</v>
      </c>
      <c r="O378" s="218">
        <v>13532.97</v>
      </c>
      <c r="Q378" s="12" t="s">
        <v>70</v>
      </c>
    </row>
    <row r="379" spans="1:17">
      <c r="A379" s="137" t="s">
        <v>5144</v>
      </c>
      <c r="B379" s="137" t="s">
        <v>5145</v>
      </c>
      <c r="C379" s="218">
        <v>0</v>
      </c>
      <c r="D379" s="218">
        <v>0</v>
      </c>
      <c r="E379" s="218">
        <v>0</v>
      </c>
      <c r="F379" s="218">
        <v>0</v>
      </c>
      <c r="G379" s="218">
        <v>0</v>
      </c>
      <c r="H379" s="218">
        <v>0</v>
      </c>
      <c r="I379" s="218">
        <v>0</v>
      </c>
      <c r="J379" s="218">
        <v>0</v>
      </c>
      <c r="K379" s="218">
        <v>0</v>
      </c>
      <c r="L379" s="218">
        <v>0</v>
      </c>
      <c r="M379" s="218">
        <v>0</v>
      </c>
      <c r="N379" s="218">
        <v>0</v>
      </c>
      <c r="O379" s="218">
        <v>0</v>
      </c>
      <c r="Q379" s="12" t="s">
        <v>70</v>
      </c>
    </row>
    <row r="380" spans="1:17">
      <c r="A380" s="137" t="s">
        <v>5146</v>
      </c>
      <c r="B380" s="137" t="s">
        <v>5147</v>
      </c>
      <c r="C380" s="218">
        <v>0</v>
      </c>
      <c r="D380" s="218">
        <v>0</v>
      </c>
      <c r="E380" s="218">
        <v>0</v>
      </c>
      <c r="F380" s="218">
        <v>0</v>
      </c>
      <c r="G380" s="218">
        <v>0</v>
      </c>
      <c r="H380" s="218">
        <v>0</v>
      </c>
      <c r="I380" s="218">
        <v>0</v>
      </c>
      <c r="J380" s="218">
        <v>0</v>
      </c>
      <c r="K380" s="218">
        <v>9170.99</v>
      </c>
      <c r="L380" s="218">
        <v>0</v>
      </c>
      <c r="M380" s="218">
        <v>0</v>
      </c>
      <c r="N380" s="218">
        <v>0</v>
      </c>
      <c r="O380" s="218">
        <v>9170.99</v>
      </c>
      <c r="Q380" s="12" t="s">
        <v>70</v>
      </c>
    </row>
    <row r="381" spans="1:17">
      <c r="A381" s="137" t="s">
        <v>5148</v>
      </c>
      <c r="B381" s="137" t="s">
        <v>5149</v>
      </c>
      <c r="C381" s="218">
        <v>0</v>
      </c>
      <c r="D381" s="218">
        <v>0</v>
      </c>
      <c r="E381" s="218">
        <v>0</v>
      </c>
      <c r="F381" s="218">
        <v>0</v>
      </c>
      <c r="G381" s="218">
        <v>0</v>
      </c>
      <c r="H381" s="218">
        <v>0</v>
      </c>
      <c r="I381" s="218">
        <v>0</v>
      </c>
      <c r="J381" s="218">
        <v>0</v>
      </c>
      <c r="K381" s="218">
        <v>0</v>
      </c>
      <c r="L381" s="218">
        <v>0</v>
      </c>
      <c r="M381" s="218">
        <v>0</v>
      </c>
      <c r="N381" s="218">
        <v>0</v>
      </c>
      <c r="O381" s="218">
        <v>0</v>
      </c>
      <c r="Q381" s="12" t="s">
        <v>70</v>
      </c>
    </row>
    <row r="382" spans="1:17">
      <c r="A382" s="137" t="s">
        <v>5150</v>
      </c>
      <c r="B382" s="137" t="s">
        <v>5151</v>
      </c>
      <c r="C382" s="218">
        <v>0</v>
      </c>
      <c r="D382" s="218">
        <v>0</v>
      </c>
      <c r="E382" s="218">
        <v>0</v>
      </c>
      <c r="F382" s="218">
        <v>0</v>
      </c>
      <c r="G382" s="218">
        <v>0</v>
      </c>
      <c r="H382" s="218">
        <v>0</v>
      </c>
      <c r="I382" s="218">
        <v>0</v>
      </c>
      <c r="J382" s="218">
        <v>0</v>
      </c>
      <c r="K382" s="218">
        <v>0</v>
      </c>
      <c r="L382" s="218">
        <v>0</v>
      </c>
      <c r="M382" s="218">
        <v>0</v>
      </c>
      <c r="N382" s="218">
        <v>0</v>
      </c>
      <c r="O382" s="218">
        <v>0</v>
      </c>
      <c r="Q382" s="12" t="s">
        <v>70</v>
      </c>
    </row>
    <row r="383" spans="1:17">
      <c r="A383" s="137" t="s">
        <v>5152</v>
      </c>
      <c r="B383" s="137" t="s">
        <v>5153</v>
      </c>
      <c r="C383" s="218">
        <v>0</v>
      </c>
      <c r="D383" s="218">
        <v>0</v>
      </c>
      <c r="E383" s="218">
        <v>0</v>
      </c>
      <c r="F383" s="218">
        <v>0</v>
      </c>
      <c r="G383" s="218">
        <v>0</v>
      </c>
      <c r="H383" s="218">
        <v>0</v>
      </c>
      <c r="I383" s="218">
        <v>0</v>
      </c>
      <c r="J383" s="218">
        <v>0</v>
      </c>
      <c r="K383" s="218">
        <v>0</v>
      </c>
      <c r="L383" s="218">
        <v>0</v>
      </c>
      <c r="M383" s="218">
        <v>0</v>
      </c>
      <c r="N383" s="218">
        <v>0</v>
      </c>
      <c r="O383" s="218">
        <v>0</v>
      </c>
      <c r="Q383" s="12" t="s">
        <v>70</v>
      </c>
    </row>
    <row r="384" spans="1:17">
      <c r="A384" s="137" t="s">
        <v>5154</v>
      </c>
      <c r="B384" s="137" t="s">
        <v>5155</v>
      </c>
      <c r="C384" s="218">
        <v>0</v>
      </c>
      <c r="D384" s="218">
        <v>0</v>
      </c>
      <c r="E384" s="218">
        <v>0</v>
      </c>
      <c r="F384" s="218">
        <v>0</v>
      </c>
      <c r="G384" s="218">
        <v>0</v>
      </c>
      <c r="H384" s="218">
        <v>0</v>
      </c>
      <c r="I384" s="218">
        <v>0</v>
      </c>
      <c r="J384" s="218">
        <v>0</v>
      </c>
      <c r="K384" s="218">
        <v>0</v>
      </c>
      <c r="L384" s="218">
        <v>0</v>
      </c>
      <c r="M384" s="218">
        <v>0</v>
      </c>
      <c r="N384" s="218">
        <v>0</v>
      </c>
      <c r="O384" s="218">
        <v>0</v>
      </c>
      <c r="Q384" s="12" t="s">
        <v>70</v>
      </c>
    </row>
    <row r="385" spans="1:17">
      <c r="A385" s="137" t="s">
        <v>5156</v>
      </c>
      <c r="B385" s="137" t="s">
        <v>5157</v>
      </c>
      <c r="C385" s="218">
        <v>0</v>
      </c>
      <c r="D385" s="218">
        <v>0</v>
      </c>
      <c r="E385" s="218">
        <v>0</v>
      </c>
      <c r="F385" s="218">
        <v>0</v>
      </c>
      <c r="G385" s="218">
        <v>0</v>
      </c>
      <c r="H385" s="218">
        <v>0</v>
      </c>
      <c r="I385" s="218">
        <v>0</v>
      </c>
      <c r="J385" s="218">
        <v>0</v>
      </c>
      <c r="K385" s="218">
        <v>0</v>
      </c>
      <c r="L385" s="218">
        <v>0</v>
      </c>
      <c r="M385" s="218">
        <v>0</v>
      </c>
      <c r="N385" s="218">
        <v>0</v>
      </c>
      <c r="O385" s="218">
        <v>0</v>
      </c>
      <c r="Q385" s="12" t="s">
        <v>70</v>
      </c>
    </row>
    <row r="386" spans="1:17">
      <c r="A386" s="137" t="s">
        <v>5158</v>
      </c>
      <c r="B386" s="137" t="s">
        <v>5159</v>
      </c>
      <c r="C386" s="218">
        <v>0</v>
      </c>
      <c r="D386" s="218">
        <v>0</v>
      </c>
      <c r="E386" s="218">
        <v>0</v>
      </c>
      <c r="F386" s="218">
        <v>0</v>
      </c>
      <c r="G386" s="218">
        <v>896.64</v>
      </c>
      <c r="H386" s="218">
        <v>0</v>
      </c>
      <c r="I386" s="218">
        <v>0</v>
      </c>
      <c r="J386" s="218">
        <v>0</v>
      </c>
      <c r="K386" s="218">
        <v>0</v>
      </c>
      <c r="L386" s="218">
        <v>0</v>
      </c>
      <c r="M386" s="218">
        <v>0</v>
      </c>
      <c r="N386" s="218">
        <v>0</v>
      </c>
      <c r="O386" s="218">
        <v>896.64</v>
      </c>
      <c r="Q386" s="12" t="s">
        <v>70</v>
      </c>
    </row>
    <row r="387" spans="1:17">
      <c r="A387" s="137" t="s">
        <v>5160</v>
      </c>
      <c r="B387" s="137" t="s">
        <v>5161</v>
      </c>
      <c r="C387" s="218">
        <v>0</v>
      </c>
      <c r="D387" s="218">
        <v>0</v>
      </c>
      <c r="E387" s="218">
        <v>0</v>
      </c>
      <c r="F387" s="218">
        <v>0</v>
      </c>
      <c r="G387" s="218">
        <v>0</v>
      </c>
      <c r="H387" s="218">
        <v>0</v>
      </c>
      <c r="I387" s="218">
        <v>0</v>
      </c>
      <c r="J387" s="218">
        <v>0</v>
      </c>
      <c r="K387" s="218">
        <v>0</v>
      </c>
      <c r="L387" s="218">
        <v>0</v>
      </c>
      <c r="M387" s="218">
        <v>0</v>
      </c>
      <c r="N387" s="218">
        <v>0</v>
      </c>
      <c r="O387" s="218">
        <v>0</v>
      </c>
      <c r="Q387" s="12" t="s">
        <v>70</v>
      </c>
    </row>
    <row r="388" spans="1:17">
      <c r="A388" s="137" t="s">
        <v>576</v>
      </c>
      <c r="B388" s="137" t="s">
        <v>577</v>
      </c>
      <c r="C388" s="218">
        <v>0</v>
      </c>
      <c r="D388" s="218">
        <v>0</v>
      </c>
      <c r="E388" s="218">
        <v>0</v>
      </c>
      <c r="F388" s="218">
        <v>0</v>
      </c>
      <c r="G388" s="218">
        <v>0</v>
      </c>
      <c r="H388" s="218">
        <v>0</v>
      </c>
      <c r="I388" s="218">
        <v>0</v>
      </c>
      <c r="J388" s="218">
        <v>0</v>
      </c>
      <c r="K388" s="218">
        <v>0</v>
      </c>
      <c r="L388" s="218">
        <v>0</v>
      </c>
      <c r="M388" s="218">
        <v>0</v>
      </c>
      <c r="N388" s="218">
        <v>0</v>
      </c>
      <c r="O388" s="218">
        <v>0</v>
      </c>
      <c r="Q388" s="12" t="s">
        <v>70</v>
      </c>
    </row>
    <row r="389" spans="1:17">
      <c r="A389" s="137" t="s">
        <v>5162</v>
      </c>
      <c r="B389" s="137" t="s">
        <v>5163</v>
      </c>
      <c r="C389" s="218">
        <v>0</v>
      </c>
      <c r="D389" s="218">
        <v>0</v>
      </c>
      <c r="E389" s="218">
        <v>0</v>
      </c>
      <c r="F389" s="218">
        <v>0</v>
      </c>
      <c r="G389" s="218">
        <v>0</v>
      </c>
      <c r="H389" s="218">
        <v>0</v>
      </c>
      <c r="I389" s="218">
        <v>0</v>
      </c>
      <c r="J389" s="218">
        <v>0</v>
      </c>
      <c r="K389" s="218">
        <v>0</v>
      </c>
      <c r="L389" s="218">
        <v>0</v>
      </c>
      <c r="M389" s="218">
        <v>0</v>
      </c>
      <c r="N389" s="218">
        <v>0</v>
      </c>
      <c r="O389" s="218">
        <v>0</v>
      </c>
      <c r="Q389" s="12" t="s">
        <v>70</v>
      </c>
    </row>
    <row r="390" spans="1:17">
      <c r="A390" s="137" t="s">
        <v>5164</v>
      </c>
      <c r="B390" s="137" t="s">
        <v>5165</v>
      </c>
      <c r="C390" s="218">
        <v>0</v>
      </c>
      <c r="D390" s="218">
        <v>0</v>
      </c>
      <c r="E390" s="218">
        <v>0</v>
      </c>
      <c r="F390" s="218">
        <v>0</v>
      </c>
      <c r="G390" s="218">
        <v>0</v>
      </c>
      <c r="H390" s="218">
        <v>0</v>
      </c>
      <c r="I390" s="218">
        <v>0</v>
      </c>
      <c r="J390" s="218">
        <v>0</v>
      </c>
      <c r="K390" s="218">
        <v>0</v>
      </c>
      <c r="L390" s="218">
        <v>0</v>
      </c>
      <c r="M390" s="218">
        <v>0</v>
      </c>
      <c r="N390" s="218">
        <v>0</v>
      </c>
      <c r="O390" s="218">
        <v>0</v>
      </c>
      <c r="Q390" s="12" t="s">
        <v>70</v>
      </c>
    </row>
    <row r="391" spans="1:17">
      <c r="A391" s="137" t="s">
        <v>578</v>
      </c>
      <c r="B391" s="137" t="s">
        <v>579</v>
      </c>
      <c r="C391" s="218">
        <v>50.4</v>
      </c>
      <c r="D391" s="218">
        <v>68.8</v>
      </c>
      <c r="E391" s="218">
        <v>115.22</v>
      </c>
      <c r="F391" s="218">
        <v>70.400000000000006</v>
      </c>
      <c r="G391" s="218">
        <v>104</v>
      </c>
      <c r="H391" s="218">
        <v>132.80000000000001</v>
      </c>
      <c r="I391" s="218">
        <v>185.97</v>
      </c>
      <c r="J391" s="218">
        <v>80</v>
      </c>
      <c r="K391" s="218">
        <v>152</v>
      </c>
      <c r="L391" s="218">
        <v>27.2</v>
      </c>
      <c r="M391" s="218">
        <v>52.8</v>
      </c>
      <c r="N391" s="218">
        <v>110.16</v>
      </c>
      <c r="O391" s="218">
        <v>1149.75</v>
      </c>
      <c r="Q391" s="12" t="s">
        <v>70</v>
      </c>
    </row>
    <row r="392" spans="1:17">
      <c r="A392" s="137"/>
      <c r="B392" s="137"/>
      <c r="C392" s="219"/>
      <c r="D392" s="219"/>
      <c r="E392" s="219"/>
      <c r="F392" s="219"/>
      <c r="G392" s="219"/>
      <c r="H392" s="219"/>
      <c r="I392" s="219"/>
      <c r="J392" s="219"/>
      <c r="K392" s="219"/>
      <c r="L392" s="219"/>
      <c r="M392" s="219"/>
      <c r="N392" s="219"/>
      <c r="O392" s="219"/>
    </row>
    <row r="393" spans="1:17">
      <c r="A393" s="137" t="s">
        <v>580</v>
      </c>
      <c r="B393" s="137" t="s">
        <v>581</v>
      </c>
      <c r="C393" s="138">
        <v>7556.04</v>
      </c>
      <c r="D393" s="138">
        <v>4883.5600000000004</v>
      </c>
      <c r="E393" s="138">
        <v>-82702.97</v>
      </c>
      <c r="F393" s="138">
        <v>13508.1</v>
      </c>
      <c r="G393" s="138">
        <v>2980.15</v>
      </c>
      <c r="H393" s="138">
        <v>6788.15</v>
      </c>
      <c r="I393" s="138">
        <v>4447.8900000000003</v>
      </c>
      <c r="J393" s="138">
        <v>6869.51</v>
      </c>
      <c r="K393" s="138">
        <v>14272.03</v>
      </c>
      <c r="L393" s="138">
        <v>7062.01</v>
      </c>
      <c r="M393" s="138">
        <v>3599</v>
      </c>
      <c r="N393" s="138">
        <v>2428.7600000000002</v>
      </c>
      <c r="O393" s="138">
        <v>-8307.77</v>
      </c>
    </row>
    <row r="394" spans="1:17">
      <c r="A394" s="137"/>
      <c r="B394" s="137"/>
      <c r="C394" s="137"/>
      <c r="D394" s="137"/>
      <c r="E394" s="137"/>
      <c r="F394" s="137"/>
      <c r="G394" s="137"/>
      <c r="H394" s="137"/>
      <c r="I394" s="137"/>
      <c r="J394" s="137"/>
      <c r="K394" s="137"/>
      <c r="L394" s="137"/>
      <c r="M394" s="137"/>
      <c r="N394" s="137"/>
      <c r="O394" s="137"/>
    </row>
    <row r="395" spans="1:17">
      <c r="A395" s="137" t="s">
        <v>582</v>
      </c>
      <c r="B395" s="137" t="s">
        <v>583</v>
      </c>
      <c r="C395" s="137"/>
      <c r="D395" s="137"/>
      <c r="E395" s="137"/>
      <c r="F395" s="137"/>
      <c r="G395" s="137"/>
      <c r="H395" s="137"/>
      <c r="I395" s="137"/>
      <c r="J395" s="137"/>
      <c r="K395" s="137"/>
      <c r="L395" s="137"/>
      <c r="M395" s="137"/>
      <c r="N395" s="137"/>
      <c r="O395" s="137"/>
    </row>
    <row r="396" spans="1:17">
      <c r="A396" s="137" t="s">
        <v>584</v>
      </c>
      <c r="B396" s="137" t="s">
        <v>585</v>
      </c>
      <c r="C396" s="218">
        <v>183.67</v>
      </c>
      <c r="D396" s="218">
        <v>73.69</v>
      </c>
      <c r="E396" s="218">
        <v>0</v>
      </c>
      <c r="F396" s="218">
        <v>327.45999999999998</v>
      </c>
      <c r="G396" s="218">
        <v>243.27</v>
      </c>
      <c r="H396" s="218">
        <v>0</v>
      </c>
      <c r="I396" s="218">
        <v>266.63</v>
      </c>
      <c r="J396" s="218">
        <v>405.88</v>
      </c>
      <c r="K396" s="218">
        <v>82.8</v>
      </c>
      <c r="L396" s="218">
        <v>0</v>
      </c>
      <c r="M396" s="218">
        <v>56.26</v>
      </c>
      <c r="N396" s="218">
        <v>0</v>
      </c>
      <c r="O396" s="218">
        <v>1639.66</v>
      </c>
      <c r="Q396" s="12" t="s">
        <v>70</v>
      </c>
    </row>
    <row r="397" spans="1:17">
      <c r="A397" s="137" t="s">
        <v>5166</v>
      </c>
      <c r="B397" s="137" t="s">
        <v>5167</v>
      </c>
      <c r="C397" s="218">
        <v>0</v>
      </c>
      <c r="D397" s="218">
        <v>0</v>
      </c>
      <c r="E397" s="218">
        <v>0</v>
      </c>
      <c r="F397" s="218">
        <v>0</v>
      </c>
      <c r="G397" s="218">
        <v>0</v>
      </c>
      <c r="H397" s="218">
        <v>0</v>
      </c>
      <c r="I397" s="218">
        <v>0</v>
      </c>
      <c r="J397" s="218">
        <v>0</v>
      </c>
      <c r="K397" s="218">
        <v>0</v>
      </c>
      <c r="L397" s="218">
        <v>0</v>
      </c>
      <c r="M397" s="218">
        <v>0</v>
      </c>
      <c r="N397" s="218">
        <v>0</v>
      </c>
      <c r="O397" s="218">
        <v>0</v>
      </c>
      <c r="Q397" s="12" t="s">
        <v>70</v>
      </c>
    </row>
    <row r="398" spans="1:17">
      <c r="A398" s="137" t="s">
        <v>586</v>
      </c>
      <c r="B398" s="137" t="s">
        <v>587</v>
      </c>
      <c r="C398" s="218">
        <v>0</v>
      </c>
      <c r="D398" s="218">
        <v>0</v>
      </c>
      <c r="E398" s="218">
        <v>0</v>
      </c>
      <c r="F398" s="218">
        <v>0</v>
      </c>
      <c r="G398" s="218">
        <v>185.08</v>
      </c>
      <c r="H398" s="218">
        <v>82.94</v>
      </c>
      <c r="I398" s="218">
        <v>610.41</v>
      </c>
      <c r="J398" s="218">
        <v>0</v>
      </c>
      <c r="K398" s="218">
        <v>0</v>
      </c>
      <c r="L398" s="218">
        <v>0</v>
      </c>
      <c r="M398" s="218">
        <v>0</v>
      </c>
      <c r="N398" s="218">
        <v>504.94</v>
      </c>
      <c r="O398" s="218">
        <v>1383.37</v>
      </c>
      <c r="Q398" s="12" t="s">
        <v>70</v>
      </c>
    </row>
    <row r="399" spans="1:17">
      <c r="A399" s="137" t="s">
        <v>588</v>
      </c>
      <c r="B399" s="137" t="s">
        <v>589</v>
      </c>
      <c r="C399" s="218">
        <v>17.39</v>
      </c>
      <c r="D399" s="218">
        <v>0</v>
      </c>
      <c r="E399" s="218">
        <v>195.61</v>
      </c>
      <c r="F399" s="218">
        <v>0</v>
      </c>
      <c r="G399" s="218">
        <v>37.090000000000003</v>
      </c>
      <c r="H399" s="218">
        <v>391.67</v>
      </c>
      <c r="I399" s="218">
        <v>50.79</v>
      </c>
      <c r="J399" s="218">
        <v>61.58</v>
      </c>
      <c r="K399" s="218">
        <v>327.99</v>
      </c>
      <c r="L399" s="218">
        <v>371.19</v>
      </c>
      <c r="M399" s="218">
        <v>0</v>
      </c>
      <c r="N399" s="218">
        <v>0</v>
      </c>
      <c r="O399" s="218">
        <v>1453.31</v>
      </c>
      <c r="Q399" s="12" t="s">
        <v>70</v>
      </c>
    </row>
    <row r="400" spans="1:17">
      <c r="A400" s="137" t="s">
        <v>590</v>
      </c>
      <c r="B400" s="137" t="s">
        <v>591</v>
      </c>
      <c r="C400" s="218">
        <v>0</v>
      </c>
      <c r="D400" s="218">
        <v>198.75</v>
      </c>
      <c r="E400" s="218">
        <v>0</v>
      </c>
      <c r="F400" s="218">
        <v>132.5</v>
      </c>
      <c r="G400" s="218">
        <v>0</v>
      </c>
      <c r="H400" s="218">
        <v>148.75</v>
      </c>
      <c r="I400" s="218">
        <v>211.88</v>
      </c>
      <c r="J400" s="218">
        <v>148.75</v>
      </c>
      <c r="K400" s="218">
        <v>375</v>
      </c>
      <c r="L400" s="218">
        <v>0</v>
      </c>
      <c r="M400" s="218">
        <v>399.39</v>
      </c>
      <c r="N400" s="218">
        <v>0</v>
      </c>
      <c r="O400" s="218">
        <v>1615.02</v>
      </c>
      <c r="Q400" s="12" t="s">
        <v>70</v>
      </c>
    </row>
    <row r="401" spans="1:17">
      <c r="A401" s="137" t="s">
        <v>5168</v>
      </c>
      <c r="B401" s="137" t="s">
        <v>5169</v>
      </c>
      <c r="C401" s="218">
        <v>0</v>
      </c>
      <c r="D401" s="218">
        <v>0</v>
      </c>
      <c r="E401" s="218">
        <v>0</v>
      </c>
      <c r="F401" s="218">
        <v>0</v>
      </c>
      <c r="G401" s="218">
        <v>0</v>
      </c>
      <c r="H401" s="218">
        <v>0</v>
      </c>
      <c r="I401" s="218">
        <v>0</v>
      </c>
      <c r="J401" s="218">
        <v>0</v>
      </c>
      <c r="K401" s="218">
        <v>0</v>
      </c>
      <c r="L401" s="218">
        <v>0</v>
      </c>
      <c r="M401" s="218">
        <v>0</v>
      </c>
      <c r="N401" s="218">
        <v>0</v>
      </c>
      <c r="O401" s="218">
        <v>0</v>
      </c>
      <c r="Q401" s="12" t="s">
        <v>70</v>
      </c>
    </row>
    <row r="402" spans="1:17">
      <c r="A402" s="137" t="s">
        <v>592</v>
      </c>
      <c r="B402" s="137" t="s">
        <v>593</v>
      </c>
      <c r="C402" s="218">
        <v>0</v>
      </c>
      <c r="D402" s="218">
        <v>0</v>
      </c>
      <c r="E402" s="218">
        <v>0</v>
      </c>
      <c r="F402" s="218">
        <v>0</v>
      </c>
      <c r="G402" s="218">
        <v>0</v>
      </c>
      <c r="H402" s="218">
        <v>0</v>
      </c>
      <c r="I402" s="218">
        <v>0</v>
      </c>
      <c r="J402" s="218">
        <v>0</v>
      </c>
      <c r="K402" s="218">
        <v>310.19</v>
      </c>
      <c r="L402" s="218">
        <v>0</v>
      </c>
      <c r="M402" s="218">
        <v>0</v>
      </c>
      <c r="N402" s="218">
        <v>0</v>
      </c>
      <c r="O402" s="218">
        <v>310.19</v>
      </c>
      <c r="Q402" s="12" t="s">
        <v>70</v>
      </c>
    </row>
    <row r="403" spans="1:17">
      <c r="A403" s="137" t="s">
        <v>5170</v>
      </c>
      <c r="B403" s="137" t="s">
        <v>5171</v>
      </c>
      <c r="C403" s="218">
        <v>0</v>
      </c>
      <c r="D403" s="218">
        <v>0</v>
      </c>
      <c r="E403" s="218">
        <v>0</v>
      </c>
      <c r="F403" s="218">
        <v>0</v>
      </c>
      <c r="G403" s="218">
        <v>0</v>
      </c>
      <c r="H403" s="218">
        <v>0</v>
      </c>
      <c r="I403" s="218">
        <v>0</v>
      </c>
      <c r="J403" s="218">
        <v>0</v>
      </c>
      <c r="K403" s="218">
        <v>0</v>
      </c>
      <c r="L403" s="218">
        <v>0</v>
      </c>
      <c r="M403" s="218">
        <v>0</v>
      </c>
      <c r="N403" s="218">
        <v>0</v>
      </c>
      <c r="O403" s="218">
        <v>0</v>
      </c>
      <c r="Q403" s="12" t="s">
        <v>70</v>
      </c>
    </row>
    <row r="404" spans="1:17">
      <c r="A404" s="137"/>
      <c r="B404" s="137"/>
      <c r="C404" s="219"/>
      <c r="D404" s="219"/>
      <c r="E404" s="219"/>
      <c r="F404" s="219"/>
      <c r="G404" s="219"/>
      <c r="H404" s="219"/>
      <c r="I404" s="219"/>
      <c r="J404" s="219"/>
      <c r="K404" s="219"/>
      <c r="L404" s="219"/>
      <c r="M404" s="219"/>
      <c r="N404" s="219"/>
      <c r="O404" s="219"/>
    </row>
    <row r="405" spans="1:17">
      <c r="A405" s="137" t="s">
        <v>594</v>
      </c>
      <c r="B405" s="137" t="s">
        <v>595</v>
      </c>
      <c r="C405" s="138">
        <v>201.06</v>
      </c>
      <c r="D405" s="138">
        <v>272.44</v>
      </c>
      <c r="E405" s="138">
        <v>195.61</v>
      </c>
      <c r="F405" s="138">
        <v>459.96</v>
      </c>
      <c r="G405" s="138">
        <v>465.44</v>
      </c>
      <c r="H405" s="138">
        <v>623.36</v>
      </c>
      <c r="I405" s="138">
        <v>1139.71</v>
      </c>
      <c r="J405" s="138">
        <v>616.21</v>
      </c>
      <c r="K405" s="138">
        <v>1095.98</v>
      </c>
      <c r="L405" s="138">
        <v>371.19</v>
      </c>
      <c r="M405" s="138">
        <v>455.65</v>
      </c>
      <c r="N405" s="138">
        <v>504.94</v>
      </c>
      <c r="O405" s="138">
        <v>6401.55</v>
      </c>
    </row>
    <row r="406" spans="1:17">
      <c r="A406" s="137"/>
      <c r="B406" s="137"/>
      <c r="C406" s="137"/>
      <c r="D406" s="137"/>
      <c r="E406" s="137"/>
      <c r="F406" s="137"/>
      <c r="G406" s="137"/>
      <c r="H406" s="137"/>
      <c r="I406" s="137"/>
      <c r="J406" s="137"/>
      <c r="K406" s="137"/>
      <c r="L406" s="137"/>
      <c r="M406" s="137"/>
      <c r="N406" s="137"/>
      <c r="O406" s="137"/>
    </row>
    <row r="407" spans="1:17">
      <c r="A407" s="137" t="s">
        <v>596</v>
      </c>
      <c r="B407" s="137" t="s">
        <v>597</v>
      </c>
      <c r="C407" s="137"/>
      <c r="D407" s="137"/>
      <c r="E407" s="137"/>
      <c r="F407" s="137"/>
      <c r="G407" s="137"/>
      <c r="H407" s="137"/>
      <c r="I407" s="137"/>
      <c r="J407" s="137"/>
      <c r="K407" s="137"/>
      <c r="L407" s="137"/>
      <c r="M407" s="137"/>
      <c r="N407" s="137"/>
      <c r="O407" s="137"/>
    </row>
    <row r="408" spans="1:17">
      <c r="A408" s="137" t="s">
        <v>598</v>
      </c>
      <c r="B408" s="137" t="s">
        <v>599</v>
      </c>
      <c r="C408" s="218">
        <v>650</v>
      </c>
      <c r="D408" s="218">
        <v>0</v>
      </c>
      <c r="E408" s="218">
        <v>2295</v>
      </c>
      <c r="F408" s="218">
        <v>1102.3800000000001</v>
      </c>
      <c r="G408" s="218">
        <v>0</v>
      </c>
      <c r="H408" s="218">
        <v>625</v>
      </c>
      <c r="I408" s="218">
        <v>575</v>
      </c>
      <c r="J408" s="218">
        <v>550</v>
      </c>
      <c r="K408" s="218">
        <v>0</v>
      </c>
      <c r="L408" s="218">
        <v>0</v>
      </c>
      <c r="M408" s="218">
        <v>0</v>
      </c>
      <c r="N408" s="218">
        <v>0</v>
      </c>
      <c r="O408" s="218">
        <v>5797.38</v>
      </c>
      <c r="Q408" s="12" t="s">
        <v>71</v>
      </c>
    </row>
    <row r="409" spans="1:17">
      <c r="A409" s="137" t="s">
        <v>600</v>
      </c>
      <c r="B409" s="137" t="s">
        <v>601</v>
      </c>
      <c r="C409" s="218">
        <v>2541.11</v>
      </c>
      <c r="D409" s="218">
        <v>8693.26</v>
      </c>
      <c r="E409" s="218">
        <v>-852.79</v>
      </c>
      <c r="F409" s="218">
        <v>2627.18</v>
      </c>
      <c r="G409" s="218">
        <v>1985</v>
      </c>
      <c r="H409" s="218">
        <v>0</v>
      </c>
      <c r="I409" s="218">
        <v>5112.82</v>
      </c>
      <c r="J409" s="218">
        <v>0</v>
      </c>
      <c r="K409" s="218">
        <v>0</v>
      </c>
      <c r="L409" s="218">
        <v>0</v>
      </c>
      <c r="M409" s="218">
        <v>0</v>
      </c>
      <c r="N409" s="218">
        <v>0</v>
      </c>
      <c r="O409" s="218">
        <v>20106.580000000002</v>
      </c>
      <c r="Q409" s="12" t="s">
        <v>71</v>
      </c>
    </row>
    <row r="410" spans="1:17">
      <c r="A410" s="137" t="s">
        <v>602</v>
      </c>
      <c r="B410" s="137" t="s">
        <v>603</v>
      </c>
      <c r="C410" s="218">
        <v>725</v>
      </c>
      <c r="D410" s="218">
        <v>895</v>
      </c>
      <c r="E410" s="218">
        <v>0</v>
      </c>
      <c r="F410" s="218">
        <v>0</v>
      </c>
      <c r="G410" s="218">
        <v>0</v>
      </c>
      <c r="H410" s="218">
        <v>0</v>
      </c>
      <c r="I410" s="218">
        <v>0</v>
      </c>
      <c r="J410" s="218">
        <v>0</v>
      </c>
      <c r="K410" s="218">
        <v>0</v>
      </c>
      <c r="L410" s="218">
        <v>0</v>
      </c>
      <c r="M410" s="218">
        <v>0</v>
      </c>
      <c r="N410" s="218">
        <v>0</v>
      </c>
      <c r="O410" s="218">
        <v>1620</v>
      </c>
      <c r="Q410" s="12" t="s">
        <v>71</v>
      </c>
    </row>
    <row r="411" spans="1:17">
      <c r="A411" s="137" t="s">
        <v>5172</v>
      </c>
      <c r="B411" s="137" t="s">
        <v>5173</v>
      </c>
      <c r="C411" s="218">
        <v>0</v>
      </c>
      <c r="D411" s="218">
        <v>0</v>
      </c>
      <c r="E411" s="218">
        <v>0</v>
      </c>
      <c r="F411" s="218">
        <v>0</v>
      </c>
      <c r="G411" s="218">
        <v>0</v>
      </c>
      <c r="H411" s="218">
        <v>0</v>
      </c>
      <c r="I411" s="218">
        <v>0</v>
      </c>
      <c r="J411" s="218">
        <v>0</v>
      </c>
      <c r="K411" s="218">
        <v>0</v>
      </c>
      <c r="L411" s="218">
        <v>0</v>
      </c>
      <c r="M411" s="218">
        <v>0</v>
      </c>
      <c r="N411" s="218">
        <v>0</v>
      </c>
      <c r="O411" s="218">
        <v>0</v>
      </c>
      <c r="Q411" s="12" t="s">
        <v>71</v>
      </c>
    </row>
    <row r="412" spans="1:17">
      <c r="A412" s="137" t="s">
        <v>604</v>
      </c>
      <c r="B412" s="137" t="s">
        <v>605</v>
      </c>
      <c r="C412" s="218">
        <v>0</v>
      </c>
      <c r="D412" s="218">
        <v>675</v>
      </c>
      <c r="E412" s="218">
        <v>1375</v>
      </c>
      <c r="F412" s="218">
        <v>3355.79</v>
      </c>
      <c r="G412" s="218">
        <v>0</v>
      </c>
      <c r="H412" s="218">
        <v>0</v>
      </c>
      <c r="I412" s="218">
        <v>0</v>
      </c>
      <c r="J412" s="218">
        <v>0</v>
      </c>
      <c r="K412" s="218">
        <v>0</v>
      </c>
      <c r="L412" s="218">
        <v>0</v>
      </c>
      <c r="M412" s="218">
        <v>0</v>
      </c>
      <c r="N412" s="218">
        <v>0</v>
      </c>
      <c r="O412" s="218">
        <v>5405.79</v>
      </c>
      <c r="Q412" s="12" t="s">
        <v>71</v>
      </c>
    </row>
    <row r="413" spans="1:17">
      <c r="A413" s="137" t="s">
        <v>606</v>
      </c>
      <c r="B413" s="137" t="s">
        <v>607</v>
      </c>
      <c r="C413" s="218">
        <v>0</v>
      </c>
      <c r="D413" s="218">
        <v>0</v>
      </c>
      <c r="E413" s="218">
        <v>0</v>
      </c>
      <c r="F413" s="218">
        <v>0</v>
      </c>
      <c r="G413" s="218">
        <v>0</v>
      </c>
      <c r="H413" s="218">
        <v>0</v>
      </c>
      <c r="I413" s="218">
        <v>585</v>
      </c>
      <c r="J413" s="218">
        <v>0</v>
      </c>
      <c r="K413" s="218">
        <v>0</v>
      </c>
      <c r="L413" s="218">
        <v>0</v>
      </c>
      <c r="M413" s="218">
        <v>0</v>
      </c>
      <c r="N413" s="218">
        <v>3230.86</v>
      </c>
      <c r="O413" s="218">
        <v>3815.86</v>
      </c>
      <c r="Q413" s="12" t="s">
        <v>71</v>
      </c>
    </row>
    <row r="414" spans="1:17">
      <c r="A414" s="137" t="s">
        <v>608</v>
      </c>
      <c r="B414" s="137" t="s">
        <v>609</v>
      </c>
      <c r="C414" s="218">
        <v>0</v>
      </c>
      <c r="D414" s="218">
        <v>0</v>
      </c>
      <c r="E414" s="218">
        <v>0</v>
      </c>
      <c r="F414" s="218">
        <v>0</v>
      </c>
      <c r="G414" s="218">
        <v>0</v>
      </c>
      <c r="H414" s="218">
        <v>0</v>
      </c>
      <c r="I414" s="218">
        <v>0</v>
      </c>
      <c r="J414" s="218">
        <v>0</v>
      </c>
      <c r="K414" s="218">
        <v>0</v>
      </c>
      <c r="L414" s="218">
        <v>0</v>
      </c>
      <c r="M414" s="218">
        <v>0</v>
      </c>
      <c r="N414" s="218">
        <v>0</v>
      </c>
      <c r="O414" s="218">
        <v>0</v>
      </c>
      <c r="Q414" s="12" t="s">
        <v>71</v>
      </c>
    </row>
    <row r="415" spans="1:17">
      <c r="A415" s="137" t="s">
        <v>5174</v>
      </c>
      <c r="B415" s="137" t="s">
        <v>5175</v>
      </c>
      <c r="C415" s="218">
        <v>0</v>
      </c>
      <c r="D415" s="218">
        <v>0</v>
      </c>
      <c r="E415" s="218">
        <v>0</v>
      </c>
      <c r="F415" s="218">
        <v>0</v>
      </c>
      <c r="G415" s="218">
        <v>0</v>
      </c>
      <c r="H415" s="218">
        <v>0</v>
      </c>
      <c r="I415" s="218">
        <v>0</v>
      </c>
      <c r="J415" s="218">
        <v>0</v>
      </c>
      <c r="K415" s="218">
        <v>0</v>
      </c>
      <c r="L415" s="218">
        <v>0</v>
      </c>
      <c r="M415" s="218">
        <v>0</v>
      </c>
      <c r="N415" s="218">
        <v>73.83</v>
      </c>
      <c r="O415" s="218">
        <v>73.83</v>
      </c>
      <c r="Q415" s="12" t="s">
        <v>71</v>
      </c>
    </row>
    <row r="416" spans="1:17">
      <c r="A416" s="137" t="s">
        <v>610</v>
      </c>
      <c r="B416" s="137" t="s">
        <v>611</v>
      </c>
      <c r="C416" s="218">
        <v>5720</v>
      </c>
      <c r="D416" s="218">
        <v>0</v>
      </c>
      <c r="E416" s="218">
        <v>-2750</v>
      </c>
      <c r="F416" s="218">
        <v>0</v>
      </c>
      <c r="G416" s="218">
        <v>0</v>
      </c>
      <c r="H416" s="218">
        <v>0</v>
      </c>
      <c r="I416" s="218">
        <v>0</v>
      </c>
      <c r="J416" s="218">
        <v>0</v>
      </c>
      <c r="K416" s="218">
        <v>0</v>
      </c>
      <c r="L416" s="218">
        <v>0</v>
      </c>
      <c r="M416" s="218">
        <v>0</v>
      </c>
      <c r="N416" s="218">
        <v>0</v>
      </c>
      <c r="O416" s="218">
        <v>2970</v>
      </c>
      <c r="Q416" s="12" t="s">
        <v>71</v>
      </c>
    </row>
    <row r="417" spans="1:17">
      <c r="A417" s="137" t="s">
        <v>612</v>
      </c>
      <c r="B417" s="137" t="s">
        <v>613</v>
      </c>
      <c r="C417" s="218">
        <v>2300</v>
      </c>
      <c r="D417" s="218">
        <v>0</v>
      </c>
      <c r="E417" s="218">
        <v>0</v>
      </c>
      <c r="F417" s="218">
        <v>1195.24</v>
      </c>
      <c r="G417" s="218">
        <v>0</v>
      </c>
      <c r="H417" s="218">
        <v>0</v>
      </c>
      <c r="I417" s="218">
        <v>685</v>
      </c>
      <c r="J417" s="218">
        <v>0</v>
      </c>
      <c r="K417" s="218">
        <v>0</v>
      </c>
      <c r="L417" s="218">
        <v>-800</v>
      </c>
      <c r="M417" s="218">
        <v>0</v>
      </c>
      <c r="N417" s="218">
        <v>32.619999999999997</v>
      </c>
      <c r="O417" s="218">
        <v>3412.86</v>
      </c>
      <c r="Q417" s="12" t="s">
        <v>71</v>
      </c>
    </row>
    <row r="418" spans="1:17">
      <c r="A418" s="137" t="s">
        <v>614</v>
      </c>
      <c r="B418" s="137" t="s">
        <v>615</v>
      </c>
      <c r="C418" s="218">
        <v>0</v>
      </c>
      <c r="D418" s="218">
        <v>0</v>
      </c>
      <c r="E418" s="218">
        <v>8000</v>
      </c>
      <c r="F418" s="218">
        <v>3950</v>
      </c>
      <c r="G418" s="218">
        <v>0</v>
      </c>
      <c r="H418" s="218">
        <v>3401.97</v>
      </c>
      <c r="I418" s="218">
        <v>0</v>
      </c>
      <c r="J418" s="218">
        <v>0</v>
      </c>
      <c r="K418" s="218">
        <v>0</v>
      </c>
      <c r="L418" s="218">
        <v>0</v>
      </c>
      <c r="M418" s="218">
        <v>0</v>
      </c>
      <c r="N418" s="218">
        <v>0</v>
      </c>
      <c r="O418" s="218">
        <v>15351.97</v>
      </c>
      <c r="Q418" s="12" t="s">
        <v>71</v>
      </c>
    </row>
    <row r="419" spans="1:17">
      <c r="A419" s="137" t="s">
        <v>616</v>
      </c>
      <c r="B419" s="137" t="s">
        <v>617</v>
      </c>
      <c r="C419" s="218">
        <v>1150</v>
      </c>
      <c r="D419" s="218">
        <v>1702.78</v>
      </c>
      <c r="E419" s="218">
        <v>0</v>
      </c>
      <c r="F419" s="218">
        <v>0</v>
      </c>
      <c r="G419" s="218">
        <v>0</v>
      </c>
      <c r="H419" s="218">
        <v>0</v>
      </c>
      <c r="I419" s="218">
        <v>0</v>
      </c>
      <c r="J419" s="218">
        <v>0</v>
      </c>
      <c r="K419" s="218">
        <v>0</v>
      </c>
      <c r="L419" s="218">
        <v>0</v>
      </c>
      <c r="M419" s="218">
        <v>0</v>
      </c>
      <c r="N419" s="218">
        <v>0</v>
      </c>
      <c r="O419" s="218">
        <v>2852.78</v>
      </c>
      <c r="Q419" s="12" t="s">
        <v>71</v>
      </c>
    </row>
    <row r="420" spans="1:17">
      <c r="A420" s="137" t="s">
        <v>618</v>
      </c>
      <c r="B420" s="137" t="s">
        <v>619</v>
      </c>
      <c r="C420" s="218">
        <v>615.83000000000004</v>
      </c>
      <c r="D420" s="218">
        <v>160</v>
      </c>
      <c r="E420" s="218">
        <v>695</v>
      </c>
      <c r="F420" s="218">
        <v>0</v>
      </c>
      <c r="G420" s="218">
        <v>1126.55</v>
      </c>
      <c r="H420" s="218">
        <v>0</v>
      </c>
      <c r="I420" s="218">
        <v>1050</v>
      </c>
      <c r="J420" s="218">
        <v>1822.83</v>
      </c>
      <c r="K420" s="218">
        <v>0</v>
      </c>
      <c r="L420" s="218">
        <v>0</v>
      </c>
      <c r="M420" s="218">
        <v>0</v>
      </c>
      <c r="N420" s="218">
        <v>736.99</v>
      </c>
      <c r="O420" s="218">
        <v>6207.2</v>
      </c>
      <c r="Q420" s="12" t="s">
        <v>71</v>
      </c>
    </row>
    <row r="421" spans="1:17">
      <c r="A421" s="137" t="s">
        <v>620</v>
      </c>
      <c r="B421" s="137" t="s">
        <v>621</v>
      </c>
      <c r="C421" s="218">
        <v>0</v>
      </c>
      <c r="D421" s="218">
        <v>1250</v>
      </c>
      <c r="E421" s="218">
        <v>0</v>
      </c>
      <c r="F421" s="218">
        <v>0</v>
      </c>
      <c r="G421" s="218">
        <v>0</v>
      </c>
      <c r="H421" s="218">
        <v>0</v>
      </c>
      <c r="I421" s="218">
        <v>0</v>
      </c>
      <c r="J421" s="218">
        <v>0</v>
      </c>
      <c r="K421" s="218">
        <v>0</v>
      </c>
      <c r="L421" s="218">
        <v>0</v>
      </c>
      <c r="M421" s="218">
        <v>0</v>
      </c>
      <c r="N421" s="218">
        <v>0</v>
      </c>
      <c r="O421" s="218">
        <v>1250</v>
      </c>
      <c r="Q421" s="12" t="s">
        <v>71</v>
      </c>
    </row>
    <row r="422" spans="1:17">
      <c r="A422" s="137" t="s">
        <v>5176</v>
      </c>
      <c r="B422" s="137" t="s">
        <v>5177</v>
      </c>
      <c r="C422" s="218">
        <v>0</v>
      </c>
      <c r="D422" s="218">
        <v>0</v>
      </c>
      <c r="E422" s="218">
        <v>0</v>
      </c>
      <c r="F422" s="218">
        <v>0</v>
      </c>
      <c r="G422" s="218">
        <v>0</v>
      </c>
      <c r="H422" s="218">
        <v>0</v>
      </c>
      <c r="I422" s="218">
        <v>0</v>
      </c>
      <c r="J422" s="218">
        <v>0</v>
      </c>
      <c r="K422" s="218">
        <v>0</v>
      </c>
      <c r="L422" s="218">
        <v>0</v>
      </c>
      <c r="M422" s="218">
        <v>0</v>
      </c>
      <c r="N422" s="218">
        <v>0</v>
      </c>
      <c r="O422" s="218">
        <v>0</v>
      </c>
      <c r="Q422" s="12" t="s">
        <v>71</v>
      </c>
    </row>
    <row r="423" spans="1:17">
      <c r="A423" s="137" t="s">
        <v>5178</v>
      </c>
      <c r="B423" s="137" t="s">
        <v>5179</v>
      </c>
      <c r="C423" s="218">
        <v>0</v>
      </c>
      <c r="D423" s="218">
        <v>0</v>
      </c>
      <c r="E423" s="218">
        <v>0</v>
      </c>
      <c r="F423" s="218">
        <v>0</v>
      </c>
      <c r="G423" s="218">
        <v>0</v>
      </c>
      <c r="H423" s="218">
        <v>0</v>
      </c>
      <c r="I423" s="218">
        <v>650</v>
      </c>
      <c r="J423" s="218">
        <v>0</v>
      </c>
      <c r="K423" s="218">
        <v>0</v>
      </c>
      <c r="L423" s="218">
        <v>0</v>
      </c>
      <c r="M423" s="218">
        <v>0</v>
      </c>
      <c r="N423" s="218">
        <v>0</v>
      </c>
      <c r="O423" s="218">
        <v>650</v>
      </c>
      <c r="Q423" s="12" t="s">
        <v>71</v>
      </c>
    </row>
    <row r="424" spans="1:17">
      <c r="A424" s="137" t="s">
        <v>622</v>
      </c>
      <c r="B424" s="137" t="s">
        <v>623</v>
      </c>
      <c r="C424" s="218">
        <v>953.85</v>
      </c>
      <c r="D424" s="218">
        <v>800</v>
      </c>
      <c r="E424" s="218">
        <v>0</v>
      </c>
      <c r="F424" s="218">
        <v>2500</v>
      </c>
      <c r="G424" s="218">
        <v>4900</v>
      </c>
      <c r="H424" s="218">
        <v>2000</v>
      </c>
      <c r="I424" s="218">
        <v>1575</v>
      </c>
      <c r="J424" s="218">
        <v>0</v>
      </c>
      <c r="K424" s="218">
        <v>0</v>
      </c>
      <c r="L424" s="218">
        <v>0</v>
      </c>
      <c r="M424" s="218">
        <v>0</v>
      </c>
      <c r="N424" s="218">
        <v>0</v>
      </c>
      <c r="O424" s="218">
        <v>12728.85</v>
      </c>
      <c r="Q424" s="12" t="s">
        <v>71</v>
      </c>
    </row>
    <row r="425" spans="1:17">
      <c r="A425" s="137" t="s">
        <v>5180</v>
      </c>
      <c r="B425" s="137" t="s">
        <v>5181</v>
      </c>
      <c r="C425" s="218">
        <v>0</v>
      </c>
      <c r="D425" s="218">
        <v>0</v>
      </c>
      <c r="E425" s="218">
        <v>0</v>
      </c>
      <c r="F425" s="218">
        <v>0</v>
      </c>
      <c r="G425" s="218">
        <v>0</v>
      </c>
      <c r="H425" s="218">
        <v>0</v>
      </c>
      <c r="I425" s="218">
        <v>0</v>
      </c>
      <c r="J425" s="218">
        <v>0</v>
      </c>
      <c r="K425" s="218">
        <v>0</v>
      </c>
      <c r="L425" s="218">
        <v>0</v>
      </c>
      <c r="M425" s="218">
        <v>0</v>
      </c>
      <c r="N425" s="218">
        <v>0</v>
      </c>
      <c r="O425" s="218">
        <v>0</v>
      </c>
      <c r="Q425" s="12" t="s">
        <v>71</v>
      </c>
    </row>
    <row r="426" spans="1:17">
      <c r="A426" s="137" t="s">
        <v>624</v>
      </c>
      <c r="B426" s="137" t="s">
        <v>625</v>
      </c>
      <c r="C426" s="218">
        <v>0</v>
      </c>
      <c r="D426" s="218">
        <v>0</v>
      </c>
      <c r="E426" s="218">
        <v>0</v>
      </c>
      <c r="F426" s="218">
        <v>0</v>
      </c>
      <c r="G426" s="218">
        <v>0</v>
      </c>
      <c r="H426" s="218">
        <v>0</v>
      </c>
      <c r="I426" s="218">
        <v>0</v>
      </c>
      <c r="J426" s="218">
        <v>0</v>
      </c>
      <c r="K426" s="218">
        <v>0</v>
      </c>
      <c r="L426" s="218">
        <v>0</v>
      </c>
      <c r="M426" s="218">
        <v>0</v>
      </c>
      <c r="N426" s="218">
        <v>0</v>
      </c>
      <c r="O426" s="218">
        <v>0</v>
      </c>
      <c r="Q426" s="12" t="s">
        <v>71</v>
      </c>
    </row>
    <row r="427" spans="1:17">
      <c r="A427" s="137" t="s">
        <v>5182</v>
      </c>
      <c r="B427" s="137" t="s">
        <v>5183</v>
      </c>
      <c r="C427" s="218">
        <v>989.14</v>
      </c>
      <c r="D427" s="218">
        <v>0</v>
      </c>
      <c r="E427" s="218">
        <v>25</v>
      </c>
      <c r="F427" s="218">
        <v>0</v>
      </c>
      <c r="G427" s="218">
        <v>0</v>
      </c>
      <c r="H427" s="218">
        <v>0</v>
      </c>
      <c r="I427" s="218">
        <v>0</v>
      </c>
      <c r="J427" s="218">
        <v>0</v>
      </c>
      <c r="K427" s="218">
        <v>0</v>
      </c>
      <c r="L427" s="218">
        <v>0</v>
      </c>
      <c r="M427" s="218">
        <v>0</v>
      </c>
      <c r="N427" s="218">
        <v>0</v>
      </c>
      <c r="O427" s="218">
        <v>1014.14</v>
      </c>
      <c r="Q427" s="12" t="s">
        <v>71</v>
      </c>
    </row>
    <row r="428" spans="1:17">
      <c r="A428" s="137" t="s">
        <v>5184</v>
      </c>
      <c r="B428" s="137" t="s">
        <v>4023</v>
      </c>
      <c r="C428" s="218">
        <v>0</v>
      </c>
      <c r="D428" s="218">
        <v>0</v>
      </c>
      <c r="E428" s="218">
        <v>0</v>
      </c>
      <c r="F428" s="218">
        <v>0</v>
      </c>
      <c r="G428" s="218">
        <v>0</v>
      </c>
      <c r="H428" s="218">
        <v>0</v>
      </c>
      <c r="I428" s="218">
        <v>0</v>
      </c>
      <c r="J428" s="218">
        <v>0</v>
      </c>
      <c r="K428" s="218">
        <v>0</v>
      </c>
      <c r="L428" s="218">
        <v>0</v>
      </c>
      <c r="M428" s="218">
        <v>0</v>
      </c>
      <c r="N428" s="218">
        <v>0</v>
      </c>
      <c r="O428" s="218">
        <v>0</v>
      </c>
      <c r="Q428" s="12" t="s">
        <v>71</v>
      </c>
    </row>
    <row r="429" spans="1:17">
      <c r="A429" s="137" t="s">
        <v>626</v>
      </c>
      <c r="B429" s="137" t="s">
        <v>627</v>
      </c>
      <c r="C429" s="218">
        <v>0</v>
      </c>
      <c r="D429" s="218">
        <v>0</v>
      </c>
      <c r="E429" s="218">
        <v>0</v>
      </c>
      <c r="F429" s="218">
        <v>0</v>
      </c>
      <c r="G429" s="218">
        <v>0</v>
      </c>
      <c r="H429" s="218">
        <v>0</v>
      </c>
      <c r="I429" s="218">
        <v>0</v>
      </c>
      <c r="J429" s="218">
        <v>0</v>
      </c>
      <c r="K429" s="218">
        <v>0</v>
      </c>
      <c r="L429" s="218">
        <v>85</v>
      </c>
      <c r="M429" s="218">
        <v>0</v>
      </c>
      <c r="N429" s="218">
        <v>0</v>
      </c>
      <c r="O429" s="218">
        <v>85</v>
      </c>
      <c r="Q429" s="12" t="s">
        <v>71</v>
      </c>
    </row>
    <row r="430" spans="1:17">
      <c r="A430" s="137" t="s">
        <v>5185</v>
      </c>
      <c r="B430" s="137" t="s">
        <v>5186</v>
      </c>
      <c r="C430" s="218">
        <v>0</v>
      </c>
      <c r="D430" s="218">
        <v>350</v>
      </c>
      <c r="E430" s="218">
        <v>0</v>
      </c>
      <c r="F430" s="218">
        <v>0</v>
      </c>
      <c r="G430" s="218">
        <v>0</v>
      </c>
      <c r="H430" s="218">
        <v>0</v>
      </c>
      <c r="I430" s="218">
        <v>0</v>
      </c>
      <c r="J430" s="218">
        <v>0</v>
      </c>
      <c r="K430" s="218">
        <v>0</v>
      </c>
      <c r="L430" s="218">
        <v>0</v>
      </c>
      <c r="M430" s="218">
        <v>0</v>
      </c>
      <c r="N430" s="218">
        <v>0</v>
      </c>
      <c r="O430" s="218">
        <v>350</v>
      </c>
      <c r="Q430" s="12" t="s">
        <v>71</v>
      </c>
    </row>
    <row r="431" spans="1:17">
      <c r="A431" s="137" t="s">
        <v>628</v>
      </c>
      <c r="B431" s="137" t="s">
        <v>629</v>
      </c>
      <c r="C431" s="218">
        <v>0</v>
      </c>
      <c r="D431" s="218">
        <v>0</v>
      </c>
      <c r="E431" s="218">
        <v>0</v>
      </c>
      <c r="F431" s="218">
        <v>0</v>
      </c>
      <c r="G431" s="218">
        <v>0</v>
      </c>
      <c r="H431" s="218">
        <v>0</v>
      </c>
      <c r="I431" s="218">
        <v>0</v>
      </c>
      <c r="J431" s="218">
        <v>0</v>
      </c>
      <c r="K431" s="218">
        <v>0</v>
      </c>
      <c r="L431" s="218">
        <v>0</v>
      </c>
      <c r="M431" s="218">
        <v>0</v>
      </c>
      <c r="N431" s="218">
        <v>0</v>
      </c>
      <c r="O431" s="218">
        <v>0</v>
      </c>
      <c r="Q431" s="12" t="s">
        <v>71</v>
      </c>
    </row>
    <row r="432" spans="1:17">
      <c r="A432" s="137" t="s">
        <v>630</v>
      </c>
      <c r="B432" s="137" t="s">
        <v>631</v>
      </c>
      <c r="C432" s="218">
        <v>0</v>
      </c>
      <c r="D432" s="218">
        <v>0</v>
      </c>
      <c r="E432" s="218">
        <v>0</v>
      </c>
      <c r="F432" s="218">
        <v>257.63</v>
      </c>
      <c r="G432" s="218">
        <v>0</v>
      </c>
      <c r="H432" s="218">
        <v>0</v>
      </c>
      <c r="I432" s="218">
        <v>0</v>
      </c>
      <c r="J432" s="218">
        <v>0</v>
      </c>
      <c r="K432" s="218">
        <v>0</v>
      </c>
      <c r="L432" s="218">
        <v>0</v>
      </c>
      <c r="M432" s="218">
        <v>0</v>
      </c>
      <c r="N432" s="218">
        <v>0</v>
      </c>
      <c r="O432" s="218">
        <v>257.63</v>
      </c>
      <c r="Q432" s="12" t="s">
        <v>71</v>
      </c>
    </row>
    <row r="433" spans="1:17">
      <c r="A433" s="137" t="s">
        <v>632</v>
      </c>
      <c r="B433" s="137" t="s">
        <v>633</v>
      </c>
      <c r="C433" s="218">
        <v>0</v>
      </c>
      <c r="D433" s="218">
        <v>0</v>
      </c>
      <c r="E433" s="218">
        <v>0</v>
      </c>
      <c r="F433" s="218">
        <v>0</v>
      </c>
      <c r="G433" s="218">
        <v>0</v>
      </c>
      <c r="H433" s="218">
        <v>0</v>
      </c>
      <c r="I433" s="218">
        <v>0</v>
      </c>
      <c r="J433" s="218">
        <v>0</v>
      </c>
      <c r="K433" s="218">
        <v>0</v>
      </c>
      <c r="L433" s="218">
        <v>0</v>
      </c>
      <c r="M433" s="218">
        <v>0</v>
      </c>
      <c r="N433" s="218">
        <v>0</v>
      </c>
      <c r="O433" s="218">
        <v>0</v>
      </c>
      <c r="Q433" s="12" t="s">
        <v>71</v>
      </c>
    </row>
    <row r="434" spans="1:17">
      <c r="A434" s="137" t="s">
        <v>5187</v>
      </c>
      <c r="B434" s="137" t="s">
        <v>5188</v>
      </c>
      <c r="C434" s="218">
        <v>0</v>
      </c>
      <c r="D434" s="218">
        <v>0</v>
      </c>
      <c r="E434" s="218">
        <v>0</v>
      </c>
      <c r="F434" s="218">
        <v>0</v>
      </c>
      <c r="G434" s="218">
        <v>0</v>
      </c>
      <c r="H434" s="218">
        <v>0</v>
      </c>
      <c r="I434" s="218">
        <v>0</v>
      </c>
      <c r="J434" s="218">
        <v>0</v>
      </c>
      <c r="K434" s="218">
        <v>0</v>
      </c>
      <c r="L434" s="218">
        <v>0</v>
      </c>
      <c r="M434" s="218">
        <v>0</v>
      </c>
      <c r="N434" s="218">
        <v>0</v>
      </c>
      <c r="O434" s="218">
        <v>0</v>
      </c>
      <c r="Q434" s="12" t="s">
        <v>71</v>
      </c>
    </row>
    <row r="435" spans="1:17">
      <c r="A435" s="137" t="s">
        <v>5189</v>
      </c>
      <c r="B435" s="137" t="s">
        <v>5190</v>
      </c>
      <c r="C435" s="218">
        <v>0</v>
      </c>
      <c r="D435" s="218">
        <v>0</v>
      </c>
      <c r="E435" s="218">
        <v>0</v>
      </c>
      <c r="F435" s="218">
        <v>0</v>
      </c>
      <c r="G435" s="218">
        <v>0</v>
      </c>
      <c r="H435" s="218">
        <v>0</v>
      </c>
      <c r="I435" s="218">
        <v>0</v>
      </c>
      <c r="J435" s="218">
        <v>0</v>
      </c>
      <c r="K435" s="218">
        <v>0</v>
      </c>
      <c r="L435" s="218">
        <v>0</v>
      </c>
      <c r="M435" s="218">
        <v>0</v>
      </c>
      <c r="N435" s="218">
        <v>0</v>
      </c>
      <c r="O435" s="218">
        <v>0</v>
      </c>
      <c r="Q435" s="12" t="s">
        <v>71</v>
      </c>
    </row>
    <row r="436" spans="1:17">
      <c r="A436" s="137" t="s">
        <v>5191</v>
      </c>
      <c r="B436" s="137" t="s">
        <v>5192</v>
      </c>
      <c r="C436" s="218">
        <v>0</v>
      </c>
      <c r="D436" s="218">
        <v>0</v>
      </c>
      <c r="E436" s="218">
        <v>0</v>
      </c>
      <c r="F436" s="218">
        <v>0</v>
      </c>
      <c r="G436" s="218">
        <v>0</v>
      </c>
      <c r="H436" s="218">
        <v>0</v>
      </c>
      <c r="I436" s="218">
        <v>0</v>
      </c>
      <c r="J436" s="218">
        <v>0</v>
      </c>
      <c r="K436" s="218">
        <v>0</v>
      </c>
      <c r="L436" s="218">
        <v>0</v>
      </c>
      <c r="M436" s="218">
        <v>0</v>
      </c>
      <c r="N436" s="218">
        <v>0</v>
      </c>
      <c r="O436" s="218">
        <v>0</v>
      </c>
      <c r="Q436" s="12" t="s">
        <v>71</v>
      </c>
    </row>
    <row r="437" spans="1:17">
      <c r="A437" s="137" t="s">
        <v>5193</v>
      </c>
      <c r="B437" s="137" t="s">
        <v>5194</v>
      </c>
      <c r="C437" s="218">
        <v>0</v>
      </c>
      <c r="D437" s="218">
        <v>0</v>
      </c>
      <c r="E437" s="218">
        <v>0</v>
      </c>
      <c r="F437" s="218">
        <v>0</v>
      </c>
      <c r="G437" s="218">
        <v>0</v>
      </c>
      <c r="H437" s="218">
        <v>0</v>
      </c>
      <c r="I437" s="218">
        <v>0</v>
      </c>
      <c r="J437" s="218">
        <v>0</v>
      </c>
      <c r="K437" s="218">
        <v>0</v>
      </c>
      <c r="L437" s="218">
        <v>0</v>
      </c>
      <c r="M437" s="218">
        <v>0</v>
      </c>
      <c r="N437" s="218">
        <v>0</v>
      </c>
      <c r="O437" s="218">
        <v>0</v>
      </c>
      <c r="Q437" s="12" t="s">
        <v>71</v>
      </c>
    </row>
    <row r="438" spans="1:17">
      <c r="A438" s="137" t="s">
        <v>5195</v>
      </c>
      <c r="B438" s="137" t="s">
        <v>5196</v>
      </c>
      <c r="C438" s="218">
        <v>0</v>
      </c>
      <c r="D438" s="218">
        <v>0</v>
      </c>
      <c r="E438" s="218">
        <v>3456.24</v>
      </c>
      <c r="F438" s="218">
        <v>0</v>
      </c>
      <c r="G438" s="218">
        <v>0</v>
      </c>
      <c r="H438" s="218">
        <v>0</v>
      </c>
      <c r="I438" s="218">
        <v>0</v>
      </c>
      <c r="J438" s="218">
        <v>0</v>
      </c>
      <c r="K438" s="218">
        <v>0</v>
      </c>
      <c r="L438" s="218">
        <v>0</v>
      </c>
      <c r="M438" s="218">
        <v>0</v>
      </c>
      <c r="N438" s="218">
        <v>0</v>
      </c>
      <c r="O438" s="218">
        <v>3456.24</v>
      </c>
      <c r="Q438" s="12" t="s">
        <v>71</v>
      </c>
    </row>
    <row r="439" spans="1:17">
      <c r="A439" s="137" t="s">
        <v>634</v>
      </c>
      <c r="B439" s="137" t="s">
        <v>635</v>
      </c>
      <c r="C439" s="218">
        <v>0</v>
      </c>
      <c r="D439" s="218">
        <v>0</v>
      </c>
      <c r="E439" s="218">
        <v>0</v>
      </c>
      <c r="F439" s="218">
        <v>0</v>
      </c>
      <c r="G439" s="218">
        <v>0</v>
      </c>
      <c r="H439" s="218">
        <v>0</v>
      </c>
      <c r="I439" s="218">
        <v>0</v>
      </c>
      <c r="J439" s="218">
        <v>0</v>
      </c>
      <c r="K439" s="218">
        <v>0</v>
      </c>
      <c r="L439" s="218">
        <v>0</v>
      </c>
      <c r="M439" s="218">
        <v>0</v>
      </c>
      <c r="N439" s="218">
        <v>0</v>
      </c>
      <c r="O439" s="218">
        <v>0</v>
      </c>
      <c r="Q439" s="12" t="s">
        <v>71</v>
      </c>
    </row>
    <row r="440" spans="1:17">
      <c r="A440" s="137" t="s">
        <v>1153</v>
      </c>
      <c r="B440" s="137" t="s">
        <v>5197</v>
      </c>
      <c r="C440" s="218">
        <v>0</v>
      </c>
      <c r="D440" s="218">
        <v>0</v>
      </c>
      <c r="E440" s="218">
        <v>0</v>
      </c>
      <c r="F440" s="218">
        <v>0</v>
      </c>
      <c r="G440" s="218">
        <v>0</v>
      </c>
      <c r="H440" s="218">
        <v>0</v>
      </c>
      <c r="I440" s="218">
        <v>0</v>
      </c>
      <c r="J440" s="218">
        <v>0</v>
      </c>
      <c r="K440" s="218">
        <v>0</v>
      </c>
      <c r="L440" s="218">
        <v>0</v>
      </c>
      <c r="M440" s="218">
        <v>0</v>
      </c>
      <c r="N440" s="218">
        <v>0</v>
      </c>
      <c r="O440" s="218">
        <v>0</v>
      </c>
      <c r="Q440" s="12" t="s">
        <v>71</v>
      </c>
    </row>
    <row r="441" spans="1:17">
      <c r="A441" s="137" t="s">
        <v>5198</v>
      </c>
      <c r="B441" s="137" t="s">
        <v>5199</v>
      </c>
      <c r="C441" s="218">
        <v>0</v>
      </c>
      <c r="D441" s="218">
        <v>0</v>
      </c>
      <c r="E441" s="218">
        <v>0</v>
      </c>
      <c r="F441" s="218">
        <v>0</v>
      </c>
      <c r="G441" s="218">
        <v>0</v>
      </c>
      <c r="H441" s="218">
        <v>0</v>
      </c>
      <c r="I441" s="218">
        <v>0</v>
      </c>
      <c r="J441" s="218">
        <v>0</v>
      </c>
      <c r="K441" s="218">
        <v>0</v>
      </c>
      <c r="L441" s="218">
        <v>0</v>
      </c>
      <c r="M441" s="218">
        <v>0</v>
      </c>
      <c r="N441" s="218">
        <v>0</v>
      </c>
      <c r="O441" s="218">
        <v>0</v>
      </c>
      <c r="Q441" s="12" t="s">
        <v>71</v>
      </c>
    </row>
    <row r="442" spans="1:17">
      <c r="A442" s="137"/>
      <c r="B442" s="137"/>
      <c r="C442" s="219"/>
      <c r="D442" s="219"/>
      <c r="E442" s="219"/>
      <c r="F442" s="219"/>
      <c r="G442" s="219"/>
      <c r="H442" s="219"/>
      <c r="I442" s="219"/>
      <c r="J442" s="219"/>
      <c r="K442" s="219"/>
      <c r="L442" s="219"/>
      <c r="M442" s="219"/>
      <c r="N442" s="219"/>
      <c r="O442" s="219"/>
    </row>
    <row r="443" spans="1:17">
      <c r="A443" s="137" t="s">
        <v>636</v>
      </c>
      <c r="B443" s="137" t="s">
        <v>637</v>
      </c>
      <c r="C443" s="138">
        <v>15644.93</v>
      </c>
      <c r="D443" s="138">
        <v>14526.04</v>
      </c>
      <c r="E443" s="138">
        <v>12243.45</v>
      </c>
      <c r="F443" s="138">
        <v>14988.22</v>
      </c>
      <c r="G443" s="138">
        <v>8011.55</v>
      </c>
      <c r="H443" s="138">
        <v>6026.97</v>
      </c>
      <c r="I443" s="138">
        <v>10232.82</v>
      </c>
      <c r="J443" s="138">
        <v>2372.83</v>
      </c>
      <c r="K443" s="138">
        <v>0</v>
      </c>
      <c r="L443" s="138">
        <v>-715</v>
      </c>
      <c r="M443" s="138">
        <v>0</v>
      </c>
      <c r="N443" s="138">
        <v>4074.3</v>
      </c>
      <c r="O443" s="138">
        <v>87406.11</v>
      </c>
    </row>
    <row r="444" spans="1:17">
      <c r="A444" s="137" t="s">
        <v>5200</v>
      </c>
      <c r="B444" s="137" t="s">
        <v>3797</v>
      </c>
      <c r="C444" s="218">
        <v>0</v>
      </c>
      <c r="D444" s="218">
        <v>0</v>
      </c>
      <c r="E444" s="218">
        <v>0</v>
      </c>
      <c r="F444" s="218">
        <v>0</v>
      </c>
      <c r="G444" s="218">
        <v>0</v>
      </c>
      <c r="H444" s="218">
        <v>0</v>
      </c>
      <c r="I444" s="218">
        <v>0</v>
      </c>
      <c r="J444" s="218">
        <v>0</v>
      </c>
      <c r="K444" s="218">
        <v>0</v>
      </c>
      <c r="L444" s="218">
        <v>0</v>
      </c>
      <c r="M444" s="218">
        <v>0</v>
      </c>
      <c r="N444" s="218">
        <v>0</v>
      </c>
      <c r="O444" s="218">
        <v>0</v>
      </c>
    </row>
    <row r="445" spans="1:17">
      <c r="A445" s="137" t="s">
        <v>5201</v>
      </c>
      <c r="B445" s="137" t="s">
        <v>5202</v>
      </c>
      <c r="C445" s="218">
        <v>0</v>
      </c>
      <c r="D445" s="218">
        <v>0</v>
      </c>
      <c r="E445" s="218">
        <v>0</v>
      </c>
      <c r="F445" s="218">
        <v>0</v>
      </c>
      <c r="G445" s="218">
        <v>0</v>
      </c>
      <c r="H445" s="218">
        <v>0</v>
      </c>
      <c r="I445" s="218">
        <v>0</v>
      </c>
      <c r="J445" s="218">
        <v>0</v>
      </c>
      <c r="K445" s="218">
        <v>0</v>
      </c>
      <c r="L445" s="218">
        <v>0</v>
      </c>
      <c r="M445" s="218">
        <v>0</v>
      </c>
      <c r="N445" s="218">
        <v>0</v>
      </c>
      <c r="O445" s="218">
        <v>0</v>
      </c>
    </row>
    <row r="446" spans="1:17">
      <c r="A446" s="137" t="s">
        <v>5203</v>
      </c>
      <c r="B446" s="137" t="s">
        <v>5204</v>
      </c>
      <c r="C446" s="218">
        <v>0</v>
      </c>
      <c r="D446" s="218">
        <v>0</v>
      </c>
      <c r="E446" s="218">
        <v>0</v>
      </c>
      <c r="F446" s="218">
        <v>0</v>
      </c>
      <c r="G446" s="218">
        <v>0</v>
      </c>
      <c r="H446" s="218">
        <v>0</v>
      </c>
      <c r="I446" s="218">
        <v>0</v>
      </c>
      <c r="J446" s="218">
        <v>0</v>
      </c>
      <c r="K446" s="218">
        <v>0</v>
      </c>
      <c r="L446" s="218">
        <v>0</v>
      </c>
      <c r="M446" s="218">
        <v>0</v>
      </c>
      <c r="N446" s="218">
        <v>0</v>
      </c>
      <c r="O446" s="218">
        <v>0</v>
      </c>
      <c r="Q446" s="12" t="s">
        <v>70</v>
      </c>
    </row>
    <row r="447" spans="1:17">
      <c r="A447" s="137" t="s">
        <v>5205</v>
      </c>
      <c r="B447" s="137" t="s">
        <v>5206</v>
      </c>
      <c r="C447" s="218">
        <v>0</v>
      </c>
      <c r="D447" s="218">
        <v>0</v>
      </c>
      <c r="E447" s="218">
        <v>0</v>
      </c>
      <c r="F447" s="218">
        <v>0</v>
      </c>
      <c r="G447" s="218">
        <v>0</v>
      </c>
      <c r="H447" s="218">
        <v>0</v>
      </c>
      <c r="I447" s="218">
        <v>0</v>
      </c>
      <c r="J447" s="218">
        <v>0</v>
      </c>
      <c r="K447" s="218">
        <v>0</v>
      </c>
      <c r="L447" s="218">
        <v>0</v>
      </c>
      <c r="M447" s="218">
        <v>0</v>
      </c>
      <c r="N447" s="218">
        <v>0</v>
      </c>
      <c r="O447" s="218">
        <v>0</v>
      </c>
      <c r="Q447" s="12" t="s">
        <v>70</v>
      </c>
    </row>
    <row r="448" spans="1:17">
      <c r="A448" s="137" t="s">
        <v>5207</v>
      </c>
      <c r="B448" s="137" t="s">
        <v>5208</v>
      </c>
      <c r="C448" s="218">
        <v>0</v>
      </c>
      <c r="D448" s="218">
        <v>0</v>
      </c>
      <c r="E448" s="218">
        <v>0</v>
      </c>
      <c r="F448" s="218">
        <v>0</v>
      </c>
      <c r="G448" s="218">
        <v>0</v>
      </c>
      <c r="H448" s="218">
        <v>0</v>
      </c>
      <c r="I448" s="218">
        <v>0</v>
      </c>
      <c r="J448" s="218">
        <v>0</v>
      </c>
      <c r="K448" s="218">
        <v>0</v>
      </c>
      <c r="L448" s="218">
        <v>0</v>
      </c>
      <c r="M448" s="218">
        <v>0</v>
      </c>
      <c r="N448" s="218">
        <v>0</v>
      </c>
      <c r="O448" s="218">
        <v>0</v>
      </c>
      <c r="Q448" s="12" t="s">
        <v>70</v>
      </c>
    </row>
    <row r="449" spans="1:17">
      <c r="A449" s="137" t="s">
        <v>179</v>
      </c>
      <c r="B449" s="137" t="s">
        <v>180</v>
      </c>
      <c r="C449" s="218">
        <v>0</v>
      </c>
      <c r="D449" s="218">
        <v>-233.85</v>
      </c>
      <c r="E449" s="218">
        <v>5561.32</v>
      </c>
      <c r="F449" s="218">
        <v>0</v>
      </c>
      <c r="G449" s="218">
        <v>0</v>
      </c>
      <c r="H449" s="218">
        <v>0</v>
      </c>
      <c r="I449" s="218">
        <v>0</v>
      </c>
      <c r="J449" s="218">
        <v>0</v>
      </c>
      <c r="K449" s="218">
        <v>0</v>
      </c>
      <c r="L449" s="218">
        <v>0</v>
      </c>
      <c r="M449" s="218">
        <v>0</v>
      </c>
      <c r="N449" s="218">
        <v>0</v>
      </c>
      <c r="O449" s="218">
        <v>5327.47</v>
      </c>
      <c r="Q449" s="12" t="s">
        <v>70</v>
      </c>
    </row>
    <row r="450" spans="1:17">
      <c r="A450" s="137" t="s">
        <v>5209</v>
      </c>
      <c r="B450" s="137" t="s">
        <v>4021</v>
      </c>
      <c r="C450" s="218">
        <v>0</v>
      </c>
      <c r="D450" s="218">
        <v>0</v>
      </c>
      <c r="E450" s="218">
        <v>0</v>
      </c>
      <c r="F450" s="218">
        <v>0</v>
      </c>
      <c r="G450" s="218">
        <v>0</v>
      </c>
      <c r="H450" s="218">
        <v>0</v>
      </c>
      <c r="I450" s="218">
        <v>0</v>
      </c>
      <c r="J450" s="218">
        <v>0</v>
      </c>
      <c r="K450" s="218">
        <v>0</v>
      </c>
      <c r="L450" s="218">
        <v>0</v>
      </c>
      <c r="M450" s="218">
        <v>0</v>
      </c>
      <c r="N450" s="218">
        <v>0</v>
      </c>
      <c r="O450" s="218">
        <v>0</v>
      </c>
      <c r="Q450" s="12" t="s">
        <v>70</v>
      </c>
    </row>
    <row r="451" spans="1:17">
      <c r="A451" s="137" t="s">
        <v>5210</v>
      </c>
      <c r="B451" s="137" t="s">
        <v>5211</v>
      </c>
      <c r="C451" s="218">
        <v>0</v>
      </c>
      <c r="D451" s="218">
        <v>0</v>
      </c>
      <c r="E451" s="218">
        <v>0</v>
      </c>
      <c r="F451" s="218">
        <v>0</v>
      </c>
      <c r="G451" s="218">
        <v>0</v>
      </c>
      <c r="H451" s="218">
        <v>0</v>
      </c>
      <c r="I451" s="218">
        <v>0</v>
      </c>
      <c r="J451" s="218">
        <v>0</v>
      </c>
      <c r="K451" s="218">
        <v>0</v>
      </c>
      <c r="L451" s="218">
        <v>0</v>
      </c>
      <c r="M451" s="218">
        <v>0</v>
      </c>
      <c r="N451" s="218">
        <v>0</v>
      </c>
      <c r="O451" s="218">
        <v>0</v>
      </c>
      <c r="Q451" s="12" t="s">
        <v>70</v>
      </c>
    </row>
    <row r="452" spans="1:17">
      <c r="A452" s="137"/>
      <c r="B452" s="137"/>
      <c r="C452" s="219"/>
      <c r="D452" s="219"/>
      <c r="E452" s="219"/>
      <c r="F452" s="219"/>
      <c r="G452" s="219"/>
      <c r="H452" s="219"/>
      <c r="I452" s="219"/>
      <c r="J452" s="219"/>
      <c r="K452" s="219"/>
      <c r="L452" s="219"/>
      <c r="M452" s="219"/>
      <c r="N452" s="219"/>
      <c r="O452" s="219"/>
    </row>
    <row r="453" spans="1:17">
      <c r="A453" s="137" t="s">
        <v>5212</v>
      </c>
      <c r="B453" s="137" t="s">
        <v>5213</v>
      </c>
      <c r="C453" s="138">
        <v>0</v>
      </c>
      <c r="D453" s="138">
        <v>0</v>
      </c>
      <c r="E453" s="138">
        <v>0</v>
      </c>
      <c r="F453" s="138">
        <v>0</v>
      </c>
      <c r="G453" s="138">
        <v>0</v>
      </c>
      <c r="H453" s="138">
        <v>0</v>
      </c>
      <c r="I453" s="138">
        <v>0</v>
      </c>
      <c r="J453" s="138">
        <v>0</v>
      </c>
      <c r="K453" s="138">
        <v>0</v>
      </c>
      <c r="L453" s="138">
        <v>0</v>
      </c>
      <c r="M453" s="138">
        <v>0</v>
      </c>
      <c r="N453" s="138">
        <v>0</v>
      </c>
      <c r="O453" s="138">
        <v>0</v>
      </c>
    </row>
    <row r="454" spans="1:17">
      <c r="A454" s="137"/>
      <c r="B454" s="137"/>
      <c r="C454" s="219"/>
      <c r="D454" s="219"/>
      <c r="E454" s="219"/>
      <c r="F454" s="219"/>
      <c r="G454" s="219"/>
      <c r="H454" s="219"/>
      <c r="I454" s="219"/>
      <c r="J454" s="219"/>
      <c r="K454" s="219"/>
      <c r="L454" s="219"/>
      <c r="M454" s="219"/>
      <c r="N454" s="219"/>
      <c r="O454" s="219"/>
    </row>
    <row r="455" spans="1:17">
      <c r="A455" s="137" t="s">
        <v>181</v>
      </c>
      <c r="B455" s="137" t="s">
        <v>182</v>
      </c>
      <c r="C455" s="138">
        <v>163051.54999999999</v>
      </c>
      <c r="D455" s="138">
        <v>156165.78</v>
      </c>
      <c r="E455" s="138">
        <v>59427.97</v>
      </c>
      <c r="F455" s="138">
        <v>162916.26</v>
      </c>
      <c r="G455" s="138">
        <v>160338.32</v>
      </c>
      <c r="H455" s="138">
        <v>141791.67999999999</v>
      </c>
      <c r="I455" s="138">
        <v>139742.21</v>
      </c>
      <c r="J455" s="138">
        <v>144525.53</v>
      </c>
      <c r="K455" s="138">
        <v>134389.43</v>
      </c>
      <c r="L455" s="138">
        <v>132751.97</v>
      </c>
      <c r="M455" s="138">
        <v>129853.42</v>
      </c>
      <c r="N455" s="138">
        <v>126972.46</v>
      </c>
      <c r="O455" s="138">
        <v>1651926.58</v>
      </c>
    </row>
    <row r="456" spans="1:17">
      <c r="A456" s="137"/>
      <c r="B456" s="137"/>
      <c r="C456" s="137"/>
      <c r="D456" s="137"/>
      <c r="E456" s="137"/>
      <c r="F456" s="137"/>
      <c r="G456" s="137"/>
      <c r="H456" s="137"/>
      <c r="I456" s="137"/>
      <c r="J456" s="137"/>
      <c r="K456" s="137"/>
      <c r="L456" s="137"/>
      <c r="M456" s="137"/>
      <c r="N456" s="137"/>
      <c r="O456" s="137"/>
    </row>
    <row r="457" spans="1:17">
      <c r="A457" s="137" t="s">
        <v>5214</v>
      </c>
      <c r="B457" s="137" t="s">
        <v>5215</v>
      </c>
      <c r="C457" s="137"/>
      <c r="D457" s="137"/>
      <c r="E457" s="137"/>
      <c r="F457" s="137"/>
      <c r="G457" s="137"/>
      <c r="H457" s="137"/>
      <c r="I457" s="137"/>
      <c r="J457" s="137"/>
      <c r="K457" s="137"/>
      <c r="L457" s="137"/>
      <c r="M457" s="137"/>
      <c r="N457" s="137"/>
      <c r="O457" s="137"/>
    </row>
    <row r="458" spans="1:17">
      <c r="A458" s="137" t="s">
        <v>5216</v>
      </c>
      <c r="B458" s="137" t="s">
        <v>5217</v>
      </c>
      <c r="C458" s="218">
        <v>0</v>
      </c>
      <c r="D458" s="218">
        <v>0</v>
      </c>
      <c r="E458" s="218">
        <v>0</v>
      </c>
      <c r="F458" s="218">
        <v>0</v>
      </c>
      <c r="G458" s="218">
        <v>0</v>
      </c>
      <c r="H458" s="218">
        <v>0</v>
      </c>
      <c r="I458" s="218">
        <v>0</v>
      </c>
      <c r="J458" s="218">
        <v>0</v>
      </c>
      <c r="K458" s="218">
        <v>0</v>
      </c>
      <c r="L458" s="218">
        <v>0</v>
      </c>
      <c r="M458" s="218">
        <v>0</v>
      </c>
      <c r="N458" s="218">
        <v>0</v>
      </c>
      <c r="O458" s="218">
        <v>0</v>
      </c>
    </row>
    <row r="459" spans="1:17">
      <c r="A459" s="137" t="s">
        <v>5218</v>
      </c>
      <c r="B459" s="137" t="s">
        <v>5219</v>
      </c>
      <c r="C459" s="218">
        <v>0</v>
      </c>
      <c r="D459" s="218">
        <v>0</v>
      </c>
      <c r="E459" s="218">
        <v>0</v>
      </c>
      <c r="F459" s="218">
        <v>0</v>
      </c>
      <c r="G459" s="218">
        <v>0</v>
      </c>
      <c r="H459" s="218">
        <v>0</v>
      </c>
      <c r="I459" s="218">
        <v>0</v>
      </c>
      <c r="J459" s="218">
        <v>0</v>
      </c>
      <c r="K459" s="218">
        <v>0</v>
      </c>
      <c r="L459" s="218">
        <v>0</v>
      </c>
      <c r="M459" s="218">
        <v>0</v>
      </c>
      <c r="N459" s="218">
        <v>0</v>
      </c>
      <c r="O459" s="218">
        <v>0</v>
      </c>
    </row>
    <row r="460" spans="1:17">
      <c r="A460" s="137" t="s">
        <v>5220</v>
      </c>
      <c r="B460" s="137" t="s">
        <v>4993</v>
      </c>
      <c r="C460" s="218">
        <v>0</v>
      </c>
      <c r="D460" s="218">
        <v>0</v>
      </c>
      <c r="E460" s="218">
        <v>0</v>
      </c>
      <c r="F460" s="218">
        <v>0</v>
      </c>
      <c r="G460" s="218">
        <v>0</v>
      </c>
      <c r="H460" s="218">
        <v>0</v>
      </c>
      <c r="I460" s="218">
        <v>0</v>
      </c>
      <c r="J460" s="218">
        <v>0</v>
      </c>
      <c r="K460" s="218">
        <v>0</v>
      </c>
      <c r="L460" s="218">
        <v>0</v>
      </c>
      <c r="M460" s="218">
        <v>0</v>
      </c>
      <c r="N460" s="218">
        <v>0</v>
      </c>
      <c r="O460" s="218">
        <v>0</v>
      </c>
    </row>
    <row r="461" spans="1:17">
      <c r="A461" s="137" t="s">
        <v>5221</v>
      </c>
      <c r="B461" s="137" t="s">
        <v>5222</v>
      </c>
      <c r="C461" s="218">
        <v>0</v>
      </c>
      <c r="D461" s="218">
        <v>0</v>
      </c>
      <c r="E461" s="218">
        <v>0</v>
      </c>
      <c r="F461" s="218">
        <v>0</v>
      </c>
      <c r="G461" s="218">
        <v>0</v>
      </c>
      <c r="H461" s="218">
        <v>0</v>
      </c>
      <c r="I461" s="218">
        <v>0</v>
      </c>
      <c r="J461" s="218">
        <v>0</v>
      </c>
      <c r="K461" s="218">
        <v>0</v>
      </c>
      <c r="L461" s="218">
        <v>0</v>
      </c>
      <c r="M461" s="218">
        <v>0</v>
      </c>
      <c r="N461" s="218">
        <v>0</v>
      </c>
      <c r="O461" s="218">
        <v>0</v>
      </c>
    </row>
    <row r="462" spans="1:17">
      <c r="A462" s="137"/>
      <c r="B462" s="137"/>
      <c r="C462" s="219"/>
      <c r="D462" s="219"/>
      <c r="E462" s="219"/>
      <c r="F462" s="219"/>
      <c r="G462" s="219"/>
      <c r="H462" s="219"/>
      <c r="I462" s="219"/>
      <c r="J462" s="219"/>
      <c r="K462" s="219"/>
      <c r="L462" s="219"/>
      <c r="M462" s="219"/>
      <c r="N462" s="219"/>
      <c r="O462" s="219"/>
    </row>
    <row r="463" spans="1:17">
      <c r="A463" s="137" t="s">
        <v>5223</v>
      </c>
      <c r="B463" s="137" t="s">
        <v>5224</v>
      </c>
      <c r="C463" s="138">
        <v>0</v>
      </c>
      <c r="D463" s="138">
        <v>0</v>
      </c>
      <c r="E463" s="138">
        <v>0</v>
      </c>
      <c r="F463" s="138">
        <v>0</v>
      </c>
      <c r="G463" s="138">
        <v>0</v>
      </c>
      <c r="H463" s="138">
        <v>0</v>
      </c>
      <c r="I463" s="138">
        <v>0</v>
      </c>
      <c r="J463" s="138">
        <v>0</v>
      </c>
      <c r="K463" s="138">
        <v>0</v>
      </c>
      <c r="L463" s="138">
        <v>0</v>
      </c>
      <c r="M463" s="138">
        <v>0</v>
      </c>
      <c r="N463" s="138">
        <v>0</v>
      </c>
      <c r="O463" s="138">
        <v>0</v>
      </c>
    </row>
    <row r="464" spans="1:17">
      <c r="A464" s="137"/>
      <c r="B464" s="137"/>
      <c r="C464" s="219"/>
      <c r="D464" s="219"/>
      <c r="E464" s="219"/>
      <c r="F464" s="219"/>
      <c r="G464" s="219"/>
      <c r="H464" s="219"/>
      <c r="I464" s="219"/>
      <c r="J464" s="219"/>
      <c r="K464" s="219"/>
      <c r="L464" s="219"/>
      <c r="M464" s="219"/>
      <c r="N464" s="219"/>
      <c r="O464" s="219"/>
    </row>
    <row r="465" spans="1:15">
      <c r="A465" s="137" t="s">
        <v>177</v>
      </c>
      <c r="B465" s="137" t="s">
        <v>178</v>
      </c>
      <c r="C465" s="138">
        <v>-40312.85</v>
      </c>
      <c r="D465" s="138">
        <v>-43556.27</v>
      </c>
      <c r="E465" s="138">
        <v>66963.47</v>
      </c>
      <c r="F465" s="138">
        <v>12286.1</v>
      </c>
      <c r="G465" s="138">
        <v>-49172.4</v>
      </c>
      <c r="H465" s="138">
        <v>-30802.74</v>
      </c>
      <c r="I465" s="138">
        <v>-18213.86</v>
      </c>
      <c r="J465" s="138">
        <v>-36217.22</v>
      </c>
      <c r="K465" s="138">
        <v>-21744.07</v>
      </c>
      <c r="L465" s="138">
        <v>634.27</v>
      </c>
      <c r="M465" s="138">
        <v>7766.1</v>
      </c>
      <c r="N465" s="138">
        <v>42272.02</v>
      </c>
      <c r="O465" s="138">
        <v>-110097.45</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5B510-9641-4094-B67A-7AFD44E850AA}">
  <sheetPr>
    <tabColor theme="5" tint="0.39997558519241921"/>
  </sheetPr>
  <dimension ref="A1:P63"/>
  <sheetViews>
    <sheetView zoomScale="85" zoomScaleNormal="85" workbookViewId="0">
      <selection activeCell="B48" sqref="B48"/>
    </sheetView>
  </sheetViews>
  <sheetFormatPr defaultRowHeight="14.5"/>
  <cols>
    <col min="1" max="1" width="25.36328125" bestFit="1" customWidth="1"/>
    <col min="2" max="11" width="12.54296875" customWidth="1"/>
    <col min="12" max="13" width="12.54296875" style="15" customWidth="1"/>
    <col min="14" max="14" width="12.54296875" customWidth="1"/>
    <col min="16" max="16" width="16.453125" customWidth="1"/>
    <col min="17" max="17" width="12.6328125" bestFit="1" customWidth="1"/>
    <col min="19" max="19" width="9.6328125" bestFit="1" customWidth="1"/>
  </cols>
  <sheetData>
    <row r="1" spans="1:16" ht="15" thickBot="1">
      <c r="A1" s="2" t="s">
        <v>75</v>
      </c>
      <c r="B1" s="78" t="str">
        <f>'Pooler Station - Input (IS)'!C5</f>
        <v>Mar 2024</v>
      </c>
      <c r="C1" s="79" t="str">
        <f>'Pooler Station - Input (IS)'!D5</f>
        <v>Apr 2024</v>
      </c>
      <c r="D1" s="78" t="str">
        <f>'Pooler Station - Input (IS)'!E5</f>
        <v>May 2024</v>
      </c>
      <c r="E1" s="79" t="str">
        <f>'Pooler Station - Input (IS)'!F5</f>
        <v>Jun 2024</v>
      </c>
      <c r="F1" s="78" t="str">
        <f>'Pooler Station - Input (IS)'!G5</f>
        <v>Jul 2024</v>
      </c>
      <c r="G1" s="79" t="str">
        <f>'Pooler Station - Input (IS)'!H5</f>
        <v>Aug 2024</v>
      </c>
      <c r="H1" s="78" t="str">
        <f>'Pooler Station - Input (IS)'!I5</f>
        <v>Sep 2024</v>
      </c>
      <c r="I1" s="79" t="str">
        <f>'Pooler Station - Input (IS)'!J5</f>
        <v>Oct 2024</v>
      </c>
      <c r="J1" s="78" t="str">
        <f>'Pooler Station - Input (IS)'!K5</f>
        <v>Nov 2024</v>
      </c>
      <c r="K1" s="79" t="str">
        <f>'Pooler Station - Input (IS)'!L5</f>
        <v>Dec 2024</v>
      </c>
      <c r="L1" s="86" t="str">
        <f>'Pooler Station - Input (IS)'!M5</f>
        <v>Jan 2025</v>
      </c>
      <c r="M1" s="87" t="str">
        <f>'Pooler Station - Input (IS)'!N5</f>
        <v>Feb 2025</v>
      </c>
      <c r="N1" s="80" t="s">
        <v>76</v>
      </c>
      <c r="P1" s="6">
        <v>1000</v>
      </c>
    </row>
    <row r="2" spans="1:16" ht="15" thickTop="1">
      <c r="A2" s="296" t="s">
        <v>20</v>
      </c>
      <c r="B2" s="286">
        <f>SUMIFS('Pooler Station - Input (IS)'!C:C,'Pooler Station - Input (IS)'!$Q:$Q,'Pooler Station - CRES'!$A2)/'Pooler Station - CRES'!$P$1</f>
        <v>255.85</v>
      </c>
      <c r="C2" s="287">
        <f>SUMIFS('Pooler Station - Input (IS)'!D:D,'Pooler Station - Input (IS)'!$Q:$Q,'Pooler Station - CRES'!$A2)/'Pooler Station - CRES'!$P$1</f>
        <v>255.85</v>
      </c>
      <c r="D2" s="286">
        <f>SUMIFS('Pooler Station - Input (IS)'!E:E,'Pooler Station - Input (IS)'!$Q:$Q,'Pooler Station - CRES'!$A2)/'Pooler Station - CRES'!$P$1</f>
        <v>255.85</v>
      </c>
      <c r="E2" s="287">
        <f>SUMIFS('Pooler Station - Input (IS)'!F:F,'Pooler Station - Input (IS)'!$Q:$Q,'Pooler Station - CRES'!$A2)/'Pooler Station - CRES'!$P$1</f>
        <v>281.79500000000002</v>
      </c>
      <c r="F2" s="286">
        <f>SUMIFS('Pooler Station - Input (IS)'!G:G,'Pooler Station - Input (IS)'!$Q:$Q,'Pooler Station - CRES'!$A2)/'Pooler Station - CRES'!$P$1</f>
        <v>281.79500000000002</v>
      </c>
      <c r="G2" s="287">
        <f>SUMIFS('Pooler Station - Input (IS)'!H:H,'Pooler Station - Input (IS)'!$Q:$Q,'Pooler Station - CRES'!$A2)/'Pooler Station - CRES'!$P$1</f>
        <v>281.79500000000002</v>
      </c>
      <c r="H2" s="286">
        <f>SUMIFS('Pooler Station - Input (IS)'!I:I,'Pooler Station - Input (IS)'!$Q:$Q,'Pooler Station - CRES'!$A2)/'Pooler Station - CRES'!$P$1</f>
        <v>284.04500000000002</v>
      </c>
      <c r="I2" s="287">
        <f>SUMIFS('Pooler Station - Input (IS)'!J:J,'Pooler Station - Input (IS)'!$Q:$Q,'Pooler Station - CRES'!$A2)/'Pooler Station - CRES'!$P$1</f>
        <v>284.04500000000002</v>
      </c>
      <c r="J2" s="286">
        <f>SUMIFS('Pooler Station - Input (IS)'!K:K,'Pooler Station - Input (IS)'!$Q:$Q,'Pooler Station - CRES'!$A2)/'Pooler Station - CRES'!$P$1</f>
        <v>284.04500000000002</v>
      </c>
      <c r="K2" s="287">
        <f>SUMIFS('Pooler Station - Input (IS)'!L:L,'Pooler Station - Input (IS)'!$Q:$Q,'Pooler Station - CRES'!$A2)/'Pooler Station - CRES'!$P$1</f>
        <v>284.04500000000002</v>
      </c>
      <c r="L2" s="286">
        <f>SUMIFS('Pooler Station - Input (IS)'!M:M,'Pooler Station - Input (IS)'!$Q:$Q,'Pooler Station - CRES'!$A2)/'Pooler Station - CRES'!$P$1</f>
        <v>284.04500000000002</v>
      </c>
      <c r="M2" s="287">
        <f>SUMIFS('Pooler Station - Input (IS)'!N:N,'Pooler Station - Input (IS)'!$Q:$Q,'Pooler Station - CRES'!$A2)/'Pooler Station - CRES'!$P$1</f>
        <v>284.04500000000002</v>
      </c>
      <c r="N2" s="81">
        <f>SUM(B2:M2)</f>
        <v>3317.2050000000004</v>
      </c>
    </row>
    <row r="3" spans="1:16" ht="15" thickBot="1">
      <c r="A3" s="296" t="s">
        <v>21</v>
      </c>
      <c r="B3" s="286">
        <f>SUMIFS('Pooler Station - Input (IS)'!C:C,'Pooler Station - Input (IS)'!$Q:$Q,'Pooler Station - CRES'!$A3)/'Pooler Station - CRES'!$P$1</f>
        <v>-10.417</v>
      </c>
      <c r="C3" s="287">
        <f>SUMIFS('Pooler Station - Input (IS)'!D:D,'Pooler Station - Input (IS)'!$Q:$Q,'Pooler Station - CRES'!$A3)/'Pooler Station - CRES'!$P$1</f>
        <v>-9.5039999999999996</v>
      </c>
      <c r="D3" s="286">
        <f>SUMIFS('Pooler Station - Input (IS)'!E:E,'Pooler Station - Input (IS)'!$Q:$Q,'Pooler Station - CRES'!$A3)/'Pooler Station - CRES'!$P$1</f>
        <v>-5.0970000000000004</v>
      </c>
      <c r="E3" s="287">
        <f>SUMIFS('Pooler Station - Input (IS)'!F:F,'Pooler Station - Input (IS)'!$Q:$Q,'Pooler Station - CRES'!$A3)/'Pooler Station - CRES'!$P$1</f>
        <v>-21.581</v>
      </c>
      <c r="F3" s="286">
        <f>SUMIFS('Pooler Station - Input (IS)'!G:G,'Pooler Station - Input (IS)'!$Q:$Q,'Pooler Station - CRES'!$A3)/'Pooler Station - CRES'!$P$1</f>
        <v>-27.597000000000001</v>
      </c>
      <c r="G3" s="287">
        <f>SUMIFS('Pooler Station - Input (IS)'!H:H,'Pooler Station - Input (IS)'!$Q:$Q,'Pooler Station - CRES'!$A3)/'Pooler Station - CRES'!$P$1</f>
        <v>-26.675000000000001</v>
      </c>
      <c r="H3" s="286">
        <f>SUMIFS('Pooler Station - Input (IS)'!I:I,'Pooler Station - Input (IS)'!$Q:$Q,'Pooler Station - CRES'!$A3)/'Pooler Station - CRES'!$P$1</f>
        <v>-26.774999999999999</v>
      </c>
      <c r="I3" s="287">
        <f>SUMIFS('Pooler Station - Input (IS)'!J:J,'Pooler Station - Input (IS)'!$Q:$Q,'Pooler Station - CRES'!$A3)/'Pooler Station - CRES'!$P$1</f>
        <v>-28.440999999999999</v>
      </c>
      <c r="J3" s="286">
        <f>SUMIFS('Pooler Station - Input (IS)'!K:K,'Pooler Station - Input (IS)'!$Q:$Q,'Pooler Station - CRES'!$A3)/'Pooler Station - CRES'!$P$1</f>
        <v>-29.792000000000002</v>
      </c>
      <c r="K3" s="287">
        <f>SUMIFS('Pooler Station - Input (IS)'!L:L,'Pooler Station - Input (IS)'!$Q:$Q,'Pooler Station - CRES'!$A3)/'Pooler Station - CRES'!$P$1</f>
        <v>-32.399000000000001</v>
      </c>
      <c r="L3" s="286">
        <f>SUMIFS('Pooler Station - Input (IS)'!M:M,'Pooler Station - Input (IS)'!$Q:$Q,'Pooler Station - CRES'!$A3)/'Pooler Station - CRES'!$P$1</f>
        <v>-28.963999999999999</v>
      </c>
      <c r="M3" s="287">
        <f>SUMIFS('Pooler Station - Input (IS)'!N:N,'Pooler Station - Input (IS)'!$Q:$Q,'Pooler Station - CRES'!$A3)/'Pooler Station - CRES'!$P$1</f>
        <v>-28.905000000000001</v>
      </c>
      <c r="N3" s="271">
        <f t="shared" ref="N3:N14" si="0">SUM(B3:M3)</f>
        <v>-276.14699999999999</v>
      </c>
    </row>
    <row r="4" spans="1:16" ht="15" thickBot="1">
      <c r="A4" s="187" t="s">
        <v>77</v>
      </c>
      <c r="B4" s="191">
        <f>SUM(B2:B3)</f>
        <v>245.43299999999999</v>
      </c>
      <c r="C4" s="192">
        <f t="shared" ref="C4:M4" si="1">SUM(C2:C3)</f>
        <v>246.346</v>
      </c>
      <c r="D4" s="191">
        <f t="shared" si="1"/>
        <v>250.75299999999999</v>
      </c>
      <c r="E4" s="192">
        <f t="shared" si="1"/>
        <v>260.214</v>
      </c>
      <c r="F4" s="191">
        <f t="shared" si="1"/>
        <v>254.19800000000001</v>
      </c>
      <c r="G4" s="192">
        <f t="shared" si="1"/>
        <v>255.12</v>
      </c>
      <c r="H4" s="191">
        <f t="shared" si="1"/>
        <v>257.27000000000004</v>
      </c>
      <c r="I4" s="192">
        <f t="shared" si="1"/>
        <v>255.60400000000001</v>
      </c>
      <c r="J4" s="191">
        <f t="shared" si="1"/>
        <v>254.25300000000001</v>
      </c>
      <c r="K4" s="192">
        <f t="shared" si="1"/>
        <v>251.64600000000002</v>
      </c>
      <c r="L4" s="191">
        <f t="shared" si="1"/>
        <v>255.08100000000002</v>
      </c>
      <c r="M4" s="192">
        <f t="shared" si="1"/>
        <v>255.14000000000001</v>
      </c>
      <c r="N4" s="193">
        <f t="shared" si="0"/>
        <v>3041.058</v>
      </c>
    </row>
    <row r="5" spans="1:16">
      <c r="A5" s="306" t="s">
        <v>26</v>
      </c>
      <c r="B5" s="286">
        <f>SUMIFS('Pooler Station - Input (IS)'!C:C,'Pooler Station - Input (IS)'!$Q:$Q,'Pooler Station - CRES'!$A5)/'Pooler Station - CRES'!$P$1</f>
        <v>-23.61121</v>
      </c>
      <c r="C5" s="287">
        <f>SUMIFS('Pooler Station - Input (IS)'!D:D,'Pooler Station - Input (IS)'!$Q:$Q,'Pooler Station - CRES'!$A5)/'Pooler Station - CRES'!$P$1</f>
        <v>-24.301759999999998</v>
      </c>
      <c r="D5" s="286">
        <f>SUMIFS('Pooler Station - Input (IS)'!E:E,'Pooler Station - Input (IS)'!$Q:$Q,'Pooler Station - CRES'!$A5)/'Pooler Station - CRES'!$P$1</f>
        <v>-28.506439999999998</v>
      </c>
      <c r="E5" s="287">
        <f>SUMIFS('Pooler Station - Input (IS)'!F:F,'Pooler Station - Input (IS)'!$Q:$Q,'Pooler Station - CRES'!$A5)/'Pooler Station - CRES'!$P$1</f>
        <v>-37.015540000000001</v>
      </c>
      <c r="F5" s="286">
        <f>SUMIFS('Pooler Station - Input (IS)'!G:G,'Pooler Station - Input (IS)'!$Q:$Q,'Pooler Station - CRES'!$A5)/'Pooler Station - CRES'!$P$1</f>
        <v>-36.58746</v>
      </c>
      <c r="G5" s="287">
        <f>SUMIFS('Pooler Station - Input (IS)'!H:H,'Pooler Station - Input (IS)'!$Q:$Q,'Pooler Station - CRES'!$A5)/'Pooler Station - CRES'!$P$1</f>
        <v>-39.368720000000003</v>
      </c>
      <c r="H5" s="286">
        <f>SUMIFS('Pooler Station - Input (IS)'!I:I,'Pooler Station - Input (IS)'!$Q:$Q,'Pooler Station - CRES'!$A5)/'Pooler Station - CRES'!$P$1</f>
        <v>-42.892420000000001</v>
      </c>
      <c r="I5" s="287">
        <f>SUMIFS('Pooler Station - Input (IS)'!J:J,'Pooler Station - Input (IS)'!$Q:$Q,'Pooler Station - CRES'!$A5)/'Pooler Station - CRES'!$P$1</f>
        <v>-26.4621</v>
      </c>
      <c r="J5" s="286">
        <f>SUMIFS('Pooler Station - Input (IS)'!K:K,'Pooler Station - Input (IS)'!$Q:$Q,'Pooler Station - CRES'!$A5)/'Pooler Station - CRES'!$P$1</f>
        <v>-28.084759999999999</v>
      </c>
      <c r="K5" s="287">
        <f>SUMIFS('Pooler Station - Input (IS)'!L:L,'Pooler Station - Input (IS)'!$Q:$Q,'Pooler Station - CRES'!$A5)/'Pooler Station - CRES'!$P$1</f>
        <v>-17.22719</v>
      </c>
      <c r="L5" s="286">
        <f>SUMIFS('Pooler Station - Input (IS)'!M:M,'Pooler Station - Input (IS)'!$Q:$Q,'Pooler Station - CRES'!$A5)/'Pooler Station - CRES'!$P$1</f>
        <v>-17.12998</v>
      </c>
      <c r="M5" s="287">
        <f>SUMIFS('Pooler Station - Input (IS)'!N:N,'Pooler Station - Input (IS)'!$Q:$Q,'Pooler Station - CRES'!$A5)/'Pooler Station - CRES'!$P$1</f>
        <v>-19.947849999999999</v>
      </c>
      <c r="N5" s="271">
        <f t="shared" si="0"/>
        <v>-341.13543000000004</v>
      </c>
    </row>
    <row r="6" spans="1:16">
      <c r="A6" s="306" t="s">
        <v>23</v>
      </c>
      <c r="B6" s="286">
        <f>SUMIFS('Pooler Station - Input (IS)'!C:C,'Pooler Station - Input (IS)'!$Q:$Q,'Pooler Station - CRES'!$A6)/'Pooler Station - CRES'!$P$1</f>
        <v>-1.45</v>
      </c>
      <c r="C6" s="287">
        <f>SUMIFS('Pooler Station - Input (IS)'!D:D,'Pooler Station - Input (IS)'!$Q:$Q,'Pooler Station - CRES'!$A6)/'Pooler Station - CRES'!$P$1</f>
        <v>-1.45</v>
      </c>
      <c r="D6" s="286">
        <f>SUMIFS('Pooler Station - Input (IS)'!E:E,'Pooler Station - Input (IS)'!$Q:$Q,'Pooler Station - CRES'!$A6)/'Pooler Station - CRES'!$P$1</f>
        <v>-3.0750000000000002</v>
      </c>
      <c r="E6" s="287">
        <f>SUMIFS('Pooler Station - Input (IS)'!F:F,'Pooler Station - Input (IS)'!$Q:$Q,'Pooler Station - CRES'!$A6)/'Pooler Station - CRES'!$P$1</f>
        <v>-3.3450000000000002</v>
      </c>
      <c r="F6" s="286">
        <f>SUMIFS('Pooler Station - Input (IS)'!G:G,'Pooler Station - Input (IS)'!$Q:$Q,'Pooler Station - CRES'!$A6)/'Pooler Station - CRES'!$P$1</f>
        <v>-1.41167</v>
      </c>
      <c r="G6" s="287">
        <f>SUMIFS('Pooler Station - Input (IS)'!H:H,'Pooler Station - Input (IS)'!$Q:$Q,'Pooler Station - CRES'!$A6)/'Pooler Station - CRES'!$P$1</f>
        <v>-1.895</v>
      </c>
      <c r="H6" s="286">
        <f>SUMIFS('Pooler Station - Input (IS)'!I:I,'Pooler Station - Input (IS)'!$Q:$Q,'Pooler Station - CRES'!$A6)/'Pooler Station - CRES'!$P$1</f>
        <v>-1.895</v>
      </c>
      <c r="I6" s="287">
        <f>SUMIFS('Pooler Station - Input (IS)'!J:J,'Pooler Station - Input (IS)'!$Q:$Q,'Pooler Station - CRES'!$A6)/'Pooler Station - CRES'!$P$1</f>
        <v>-1.895</v>
      </c>
      <c r="J6" s="286">
        <f>SUMIFS('Pooler Station - Input (IS)'!K:K,'Pooler Station - Input (IS)'!$Q:$Q,'Pooler Station - CRES'!$A6)/'Pooler Station - CRES'!$P$1</f>
        <v>-2.4220000000000002</v>
      </c>
      <c r="K6" s="287">
        <f>SUMIFS('Pooler Station - Input (IS)'!L:L,'Pooler Station - Input (IS)'!$Q:$Q,'Pooler Station - CRES'!$A6)/'Pooler Station - CRES'!$P$1</f>
        <v>-2.2029999999999998</v>
      </c>
      <c r="L6" s="286">
        <f>SUMIFS('Pooler Station - Input (IS)'!M:M,'Pooler Station - Input (IS)'!$Q:$Q,'Pooler Station - CRES'!$A6)/'Pooler Station - CRES'!$P$1</f>
        <v>-2.2029999999999998</v>
      </c>
      <c r="M6" s="287">
        <f>SUMIFS('Pooler Station - Input (IS)'!N:N,'Pooler Station - Input (IS)'!$Q:$Q,'Pooler Station - CRES'!$A6)/'Pooler Station - CRES'!$P$1</f>
        <v>-2.2029999999999998</v>
      </c>
      <c r="N6" s="271">
        <f t="shared" si="0"/>
        <v>-25.447669999999999</v>
      </c>
    </row>
    <row r="7" spans="1:16">
      <c r="A7" s="306" t="s">
        <v>22</v>
      </c>
      <c r="B7" s="286">
        <f>SUMIFS('Pooler Station - Input (IS)'!C:C,'Pooler Station - Input (IS)'!$Q:$Q,'Pooler Station - CRES'!$A7)/'Pooler Station - CRES'!$P$1</f>
        <v>-1</v>
      </c>
      <c r="C7" s="287">
        <f>SUMIFS('Pooler Station - Input (IS)'!D:D,'Pooler Station - Input (IS)'!$Q:$Q,'Pooler Station - CRES'!$A7)/'Pooler Station - CRES'!$P$1</f>
        <v>-7</v>
      </c>
      <c r="D7" s="286">
        <f>SUMIFS('Pooler Station - Input (IS)'!E:E,'Pooler Station - Input (IS)'!$Q:$Q,'Pooler Station - CRES'!$A7)/'Pooler Station - CRES'!$P$1</f>
        <v>-1</v>
      </c>
      <c r="E7" s="287">
        <f>SUMIFS('Pooler Station - Input (IS)'!F:F,'Pooler Station - Input (IS)'!$Q:$Q,'Pooler Station - CRES'!$A7)/'Pooler Station - CRES'!$P$1</f>
        <v>-4.3</v>
      </c>
      <c r="F7" s="286">
        <f>SUMIFS('Pooler Station - Input (IS)'!G:G,'Pooler Station - Input (IS)'!$Q:$Q,'Pooler Station - CRES'!$A7)/'Pooler Station - CRES'!$P$1</f>
        <v>-4.8</v>
      </c>
      <c r="G7" s="287">
        <f>SUMIFS('Pooler Station - Input (IS)'!H:H,'Pooler Station - Input (IS)'!$Q:$Q,'Pooler Station - CRES'!$A7)/'Pooler Station - CRES'!$P$1</f>
        <v>-4.4400000000000004</v>
      </c>
      <c r="H7" s="286">
        <f>SUMIFS('Pooler Station - Input (IS)'!I:I,'Pooler Station - Input (IS)'!$Q:$Q,'Pooler Station - CRES'!$A7)/'Pooler Station - CRES'!$P$1</f>
        <v>-0.5</v>
      </c>
      <c r="I7" s="287">
        <f>SUMIFS('Pooler Station - Input (IS)'!J:J,'Pooler Station - Input (IS)'!$Q:$Q,'Pooler Station - CRES'!$A7)/'Pooler Station - CRES'!$P$1</f>
        <v>-3.5659999999999998</v>
      </c>
      <c r="J7" s="286">
        <f>SUMIFS('Pooler Station - Input (IS)'!K:K,'Pooler Station - Input (IS)'!$Q:$Q,'Pooler Station - CRES'!$A7)/'Pooler Station - CRES'!$P$1</f>
        <v>-6.9050000000000002</v>
      </c>
      <c r="K7" s="287">
        <f>SUMIFS('Pooler Station - Input (IS)'!L:L,'Pooler Station - Input (IS)'!$Q:$Q,'Pooler Station - CRES'!$A7)/'Pooler Station - CRES'!$P$1</f>
        <v>-12.16173</v>
      </c>
      <c r="L7" s="286">
        <f>SUMIFS('Pooler Station - Input (IS)'!M:M,'Pooler Station - Input (IS)'!$Q:$Q,'Pooler Station - CRES'!$A7)/'Pooler Station - CRES'!$P$1</f>
        <v>-4.3819999999999997</v>
      </c>
      <c r="M7" s="287">
        <f>SUMIFS('Pooler Station - Input (IS)'!N:N,'Pooler Station - Input (IS)'!$Q:$Q,'Pooler Station - CRES'!$A7)/'Pooler Station - CRES'!$P$1</f>
        <v>-0.192</v>
      </c>
      <c r="N7" s="271">
        <f t="shared" si="0"/>
        <v>-50.246729999999999</v>
      </c>
    </row>
    <row r="8" spans="1:16" ht="15" thickBot="1">
      <c r="A8" s="306" t="s">
        <v>27</v>
      </c>
      <c r="B8" s="286">
        <f>SUMIFS('Pooler Station - Input (IS)'!C:C,'Pooler Station - Input (IS)'!$Q:$Q,'Pooler Station - CRES'!$A8)/'Pooler Station - CRES'!$P$1</f>
        <v>-7.4926599999999999</v>
      </c>
      <c r="C8" s="287">
        <f>SUMIFS('Pooler Station - Input (IS)'!D:D,'Pooler Station - Input (IS)'!$Q:$Q,'Pooler Station - CRES'!$A8)/'Pooler Station - CRES'!$P$1</f>
        <v>-29.19303</v>
      </c>
      <c r="D8" s="286">
        <f>SUMIFS('Pooler Station - Input (IS)'!E:E,'Pooler Station - Input (IS)'!$Q:$Q,'Pooler Station - CRES'!$A8)/'Pooler Station - CRES'!$P$1</f>
        <v>-27.04336</v>
      </c>
      <c r="E8" s="287">
        <f>SUMIFS('Pooler Station - Input (IS)'!F:F,'Pooler Station - Input (IS)'!$Q:$Q,'Pooler Station - CRES'!$A8)/'Pooler Station - CRES'!$P$1</f>
        <v>7.8508000000000004</v>
      </c>
      <c r="F8" s="286">
        <f>SUMIFS('Pooler Station - Input (IS)'!G:G,'Pooler Station - Input (IS)'!$Q:$Q,'Pooler Station - CRES'!$A8)/'Pooler Station - CRES'!$P$1</f>
        <v>-24.786079999999998</v>
      </c>
      <c r="G8" s="287">
        <f>SUMIFS('Pooler Station - Input (IS)'!H:H,'Pooler Station - Input (IS)'!$Q:$Q,'Pooler Station - CRES'!$A8)/'Pooler Station - CRES'!$P$1</f>
        <v>-15.2273</v>
      </c>
      <c r="H8" s="286">
        <f>SUMIFS('Pooler Station - Input (IS)'!I:I,'Pooler Station - Input (IS)'!$Q:$Q,'Pooler Station - CRES'!$A8)/'Pooler Station - CRES'!$P$1</f>
        <v>-24.128739999999997</v>
      </c>
      <c r="I8" s="287">
        <f>SUMIFS('Pooler Station - Input (IS)'!J:J,'Pooler Station - Input (IS)'!$Q:$Q,'Pooler Station - CRES'!$A8)/'Pooler Station - CRES'!$P$1</f>
        <v>-23.42353</v>
      </c>
      <c r="J8" s="286">
        <f>SUMIFS('Pooler Station - Input (IS)'!K:K,'Pooler Station - Input (IS)'!$Q:$Q,'Pooler Station - CRES'!$A8)/'Pooler Station - CRES'!$P$1</f>
        <v>-1.9335199999999997</v>
      </c>
      <c r="K8" s="287">
        <f>SUMIFS('Pooler Station - Input (IS)'!L:L,'Pooler Station - Input (IS)'!$Q:$Q,'Pooler Station - CRES'!$A8)/'Pooler Station - CRES'!$P$1</f>
        <v>-22.766459999999999</v>
      </c>
      <c r="L8" s="286">
        <f>SUMIFS('Pooler Station - Input (IS)'!M:M,'Pooler Station - Input (IS)'!$Q:$Q,'Pooler Station - CRES'!$A8)/'Pooler Station - CRES'!$P$1</f>
        <v>-8.0212700000000012</v>
      </c>
      <c r="M8" s="287">
        <f>SUMIFS('Pooler Station - Input (IS)'!N:N,'Pooler Station - Input (IS)'!$Q:$Q,'Pooler Station - CRES'!$A8)/'Pooler Station - CRES'!$P$1</f>
        <v>-0.35764000000000001</v>
      </c>
      <c r="N8" s="271">
        <f t="shared" si="0"/>
        <v>-176.52278999999999</v>
      </c>
    </row>
    <row r="9" spans="1:16" ht="15" thickBot="1">
      <c r="A9" s="187" t="s">
        <v>78</v>
      </c>
      <c r="B9" s="191">
        <f>SUM(B4:B8)</f>
        <v>211.87913</v>
      </c>
      <c r="C9" s="192">
        <f t="shared" ref="C9:M9" si="2">SUM(C4:C8)</f>
        <v>184.40121000000002</v>
      </c>
      <c r="D9" s="191">
        <f t="shared" si="2"/>
        <v>191.12819999999999</v>
      </c>
      <c r="E9" s="192">
        <f t="shared" si="2"/>
        <v>223.40425999999999</v>
      </c>
      <c r="F9" s="191">
        <f t="shared" si="2"/>
        <v>186.61279000000002</v>
      </c>
      <c r="G9" s="192">
        <f t="shared" si="2"/>
        <v>194.18898000000002</v>
      </c>
      <c r="H9" s="191">
        <f t="shared" si="2"/>
        <v>187.85384000000002</v>
      </c>
      <c r="I9" s="192">
        <f t="shared" si="2"/>
        <v>200.25737000000001</v>
      </c>
      <c r="J9" s="191">
        <f t="shared" si="2"/>
        <v>214.90772000000004</v>
      </c>
      <c r="K9" s="192">
        <f t="shared" si="2"/>
        <v>197.28762</v>
      </c>
      <c r="L9" s="191">
        <f t="shared" si="2"/>
        <v>223.34475000000003</v>
      </c>
      <c r="M9" s="192">
        <f t="shared" si="2"/>
        <v>232.43951000000001</v>
      </c>
      <c r="N9" s="193">
        <f t="shared" si="0"/>
        <v>2447.7053800000008</v>
      </c>
    </row>
    <row r="10" spans="1:16">
      <c r="A10" s="306" t="s">
        <v>79</v>
      </c>
      <c r="B10" s="286">
        <f>SUMIFS('Pooler Station - Input (IS)'!C:C,'Pooler Station - Input (IS)'!$Q:$Q,'Pooler Station - CRES'!$A10)/'Pooler Station - CRES'!$P$1</f>
        <v>0.5</v>
      </c>
      <c r="C10" s="287">
        <f>SUMIFS('Pooler Station - Input (IS)'!D:D,'Pooler Station - Input (IS)'!$Q:$Q,'Pooler Station - CRES'!$A10)/'Pooler Station - CRES'!$P$1</f>
        <v>0.5</v>
      </c>
      <c r="D10" s="286">
        <f>SUMIFS('Pooler Station - Input (IS)'!E:E,'Pooler Station - Input (IS)'!$Q:$Q,'Pooler Station - CRES'!$A10)/'Pooler Station - CRES'!$P$1</f>
        <v>0.5</v>
      </c>
      <c r="E10" s="287">
        <f>SUMIFS('Pooler Station - Input (IS)'!F:F,'Pooler Station - Input (IS)'!$Q:$Q,'Pooler Station - CRES'!$A10)/'Pooler Station - CRES'!$P$1</f>
        <v>0.5</v>
      </c>
      <c r="F10" s="286">
        <f>SUMIFS('Pooler Station - Input (IS)'!G:G,'Pooler Station - Input (IS)'!$Q:$Q,'Pooler Station - CRES'!$A10)/'Pooler Station - CRES'!$P$1</f>
        <v>0.5</v>
      </c>
      <c r="G10" s="287">
        <f>SUMIFS('Pooler Station - Input (IS)'!H:H,'Pooler Station - Input (IS)'!$Q:$Q,'Pooler Station - CRES'!$A10)/'Pooler Station - CRES'!$P$1</f>
        <v>0.5</v>
      </c>
      <c r="H10" s="286">
        <f>SUMIFS('Pooler Station - Input (IS)'!I:I,'Pooler Station - Input (IS)'!$Q:$Q,'Pooler Station - CRES'!$A10)/'Pooler Station - CRES'!$P$1</f>
        <v>0.42</v>
      </c>
      <c r="I10" s="287">
        <f>SUMIFS('Pooler Station - Input (IS)'!J:J,'Pooler Station - Input (IS)'!$Q:$Q,'Pooler Station - CRES'!$A10)/'Pooler Station - CRES'!$P$1</f>
        <v>0.4</v>
      </c>
      <c r="J10" s="286">
        <f>SUMIFS('Pooler Station - Input (IS)'!K:K,'Pooler Station - Input (IS)'!$Q:$Q,'Pooler Station - CRES'!$A10)/'Pooler Station - CRES'!$P$1</f>
        <v>0.4</v>
      </c>
      <c r="K10" s="287">
        <f>SUMIFS('Pooler Station - Input (IS)'!L:L,'Pooler Station - Input (IS)'!$Q:$Q,'Pooler Station - CRES'!$A10)/'Pooler Station - CRES'!$P$1</f>
        <v>0.4</v>
      </c>
      <c r="L10" s="286">
        <f>SUMIFS('Pooler Station - Input (IS)'!M:M,'Pooler Station - Input (IS)'!$Q:$Q,'Pooler Station - CRES'!$A10)/'Pooler Station - CRES'!$P$1</f>
        <v>0.4</v>
      </c>
      <c r="M10" s="287">
        <f>SUMIFS('Pooler Station - Input (IS)'!N:N,'Pooler Station - Input (IS)'!$Q:$Q,'Pooler Station - CRES'!$A10)/'Pooler Station - CRES'!$P$1</f>
        <v>0.4</v>
      </c>
      <c r="N10" s="271">
        <f t="shared" si="0"/>
        <v>5.4200000000000008</v>
      </c>
    </row>
    <row r="11" spans="1:16">
      <c r="A11" s="306" t="s">
        <v>36</v>
      </c>
      <c r="B11" s="286">
        <f>SUMIFS('Pooler Station - Input (IS)'!C:C,'Pooler Station - Input (IS)'!$Q:$Q,'Pooler Station - CRES'!$A11)/'Pooler Station - CRES'!$P$1</f>
        <v>0.98475000000000001</v>
      </c>
      <c r="C11" s="287">
        <f>SUMIFS('Pooler Station - Input (IS)'!D:D,'Pooler Station - Input (IS)'!$Q:$Q,'Pooler Station - CRES'!$A11)/'Pooler Station - CRES'!$P$1</f>
        <v>0.98299000000000003</v>
      </c>
      <c r="D11" s="286">
        <f>SUMIFS('Pooler Station - Input (IS)'!E:E,'Pooler Station - Input (IS)'!$Q:$Q,'Pooler Station - CRES'!$A11)/'Pooler Station - CRES'!$P$1</f>
        <v>0.97053</v>
      </c>
      <c r="E11" s="287">
        <f>SUMIFS('Pooler Station - Input (IS)'!F:F,'Pooler Station - Input (IS)'!$Q:$Q,'Pooler Station - CRES'!$A11)/'Pooler Station - CRES'!$P$1</f>
        <v>4.947E-2</v>
      </c>
      <c r="F11" s="286">
        <f>SUMIFS('Pooler Station - Input (IS)'!G:G,'Pooler Station - Input (IS)'!$Q:$Q,'Pooler Station - CRES'!$A11)/'Pooler Station - CRES'!$P$1</f>
        <v>8.6699999999999999E-2</v>
      </c>
      <c r="G11" s="287">
        <f>SUMIFS('Pooler Station - Input (IS)'!H:H,'Pooler Station - Input (IS)'!$Q:$Q,'Pooler Station - CRES'!$A11)/'Pooler Station - CRES'!$P$1</f>
        <v>0.98902000000000001</v>
      </c>
      <c r="H11" s="286">
        <f>SUMIFS('Pooler Station - Input (IS)'!I:I,'Pooler Station - Input (IS)'!$Q:$Q,'Pooler Station - CRES'!$A11)/'Pooler Station - CRES'!$P$1</f>
        <v>1.59684</v>
      </c>
      <c r="I11" s="287">
        <f>SUMIFS('Pooler Station - Input (IS)'!J:J,'Pooler Station - Input (IS)'!$Q:$Q,'Pooler Station - CRES'!$A11)/'Pooler Station - CRES'!$P$1</f>
        <v>1.7283400000000002</v>
      </c>
      <c r="J11" s="286">
        <f>SUMIFS('Pooler Station - Input (IS)'!K:K,'Pooler Station - Input (IS)'!$Q:$Q,'Pooler Station - CRES'!$A11)/'Pooler Station - CRES'!$P$1</f>
        <v>1.3900899999999998</v>
      </c>
      <c r="K11" s="287">
        <f>SUMIFS('Pooler Station - Input (IS)'!L:L,'Pooler Station - Input (IS)'!$Q:$Q,'Pooler Station - CRES'!$A11)/'Pooler Station - CRES'!$P$1</f>
        <v>1.76244</v>
      </c>
      <c r="L11" s="286">
        <f>SUMIFS('Pooler Station - Input (IS)'!M:M,'Pooler Station - Input (IS)'!$Q:$Q,'Pooler Station - CRES'!$A11)/'Pooler Station - CRES'!$P$1</f>
        <v>1.5382199999999999</v>
      </c>
      <c r="M11" s="287">
        <f>SUMIFS('Pooler Station - Input (IS)'!N:N,'Pooler Station - Input (IS)'!$Q:$Q,'Pooler Station - CRES'!$A11)/'Pooler Station - CRES'!$P$1</f>
        <v>1.9079200000000001</v>
      </c>
      <c r="N11" s="271">
        <f t="shared" si="0"/>
        <v>13.987310000000001</v>
      </c>
    </row>
    <row r="12" spans="1:16" ht="15" thickBot="1">
      <c r="A12" s="188" t="s">
        <v>31</v>
      </c>
      <c r="B12" s="82">
        <f>SUMIFS('Pooler Station - Input (IS)'!C:C,'Pooler Station - Input (IS)'!$Q:$Q,'Pooler Station - CRES'!$A12)/'Pooler Station - CRES'!$P$1</f>
        <v>6.5185399999999989</v>
      </c>
      <c r="C12" s="83">
        <f>SUMIFS('Pooler Station - Input (IS)'!D:D,'Pooler Station - Input (IS)'!$Q:$Q,'Pooler Station - CRES'!$A12)/'Pooler Station - CRES'!$P$1</f>
        <v>9.6512900000000013</v>
      </c>
      <c r="D12" s="82">
        <f>SUMIFS('Pooler Station - Input (IS)'!E:E,'Pooler Station - Input (IS)'!$Q:$Q,'Pooler Station - CRES'!$A12)/'Pooler Station - CRES'!$P$1</f>
        <v>19.156989999999997</v>
      </c>
      <c r="E12" s="83">
        <f>SUMIFS('Pooler Station - Input (IS)'!F:F,'Pooler Station - Input (IS)'!$Q:$Q,'Pooler Station - CRES'!$A12)/'Pooler Station - CRES'!$P$1</f>
        <v>26.71696</v>
      </c>
      <c r="F12" s="82">
        <f>SUMIFS('Pooler Station - Input (IS)'!G:G,'Pooler Station - Input (IS)'!$Q:$Q,'Pooler Station - CRES'!$A12)/'Pooler Station - CRES'!$P$1</f>
        <v>8.8516199999999987</v>
      </c>
      <c r="G12" s="83">
        <f>SUMIFS('Pooler Station - Input (IS)'!H:H,'Pooler Station - Input (IS)'!$Q:$Q,'Pooler Station - CRES'!$A12)/'Pooler Station - CRES'!$P$1</f>
        <v>12.549569999999999</v>
      </c>
      <c r="H12" s="82">
        <f>SUMIFS('Pooler Station - Input (IS)'!I:I,'Pooler Station - Input (IS)'!$Q:$Q,'Pooler Station - CRES'!$A12)/'Pooler Station - CRES'!$P$1</f>
        <v>11.435259999999998</v>
      </c>
      <c r="I12" s="83">
        <f>SUMIFS('Pooler Station - Input (IS)'!J:J,'Pooler Station - Input (IS)'!$Q:$Q,'Pooler Station - CRES'!$A12)/'Pooler Station - CRES'!$P$1</f>
        <v>18.173770000000001</v>
      </c>
      <c r="J12" s="82">
        <f>SUMIFS('Pooler Station - Input (IS)'!K:K,'Pooler Station - Input (IS)'!$Q:$Q,'Pooler Station - CRES'!$A12)/'Pooler Station - CRES'!$P$1</f>
        <v>21.534450000000003</v>
      </c>
      <c r="K12" s="83">
        <f>SUMIFS('Pooler Station - Input (IS)'!L:L,'Pooler Station - Input (IS)'!$Q:$Q,'Pooler Station - CRES'!$A12)/'Pooler Station - CRES'!$P$1</f>
        <v>27.991760000000003</v>
      </c>
      <c r="L12" s="82">
        <f>SUMIFS('Pooler Station - Input (IS)'!M:M,'Pooler Station - Input (IS)'!$Q:$Q,'Pooler Station - CRES'!$A12)/'Pooler Station - CRES'!$P$1</f>
        <v>19.89087</v>
      </c>
      <c r="M12" s="83">
        <f>SUMIFS('Pooler Station - Input (IS)'!N:N,'Pooler Station - Input (IS)'!$Q:$Q,'Pooler Station - CRES'!$A12)/'Pooler Station - CRES'!$P$1</f>
        <v>16.750910000000005</v>
      </c>
      <c r="N12" s="272">
        <f t="shared" si="0"/>
        <v>199.22199000000001</v>
      </c>
    </row>
    <row r="13" spans="1:16" ht="15" thickBot="1">
      <c r="A13" s="189" t="s">
        <v>80</v>
      </c>
      <c r="B13" s="194">
        <f>SUM(B10:B12)</f>
        <v>8.0032899999999998</v>
      </c>
      <c r="C13" s="195">
        <f t="shared" ref="C13:M13" si="3">SUM(C10:C12)</f>
        <v>11.13428</v>
      </c>
      <c r="D13" s="194">
        <f t="shared" si="3"/>
        <v>20.627519999999997</v>
      </c>
      <c r="E13" s="195">
        <f t="shared" si="3"/>
        <v>27.26643</v>
      </c>
      <c r="F13" s="194">
        <f t="shared" si="3"/>
        <v>9.4383199999999992</v>
      </c>
      <c r="G13" s="195">
        <f t="shared" si="3"/>
        <v>14.038589999999999</v>
      </c>
      <c r="H13" s="194">
        <f t="shared" si="3"/>
        <v>13.452099999999998</v>
      </c>
      <c r="I13" s="195">
        <f t="shared" si="3"/>
        <v>20.302110000000003</v>
      </c>
      <c r="J13" s="194">
        <f t="shared" si="3"/>
        <v>23.324540000000002</v>
      </c>
      <c r="K13" s="195">
        <f t="shared" si="3"/>
        <v>30.154200000000003</v>
      </c>
      <c r="L13" s="194">
        <f t="shared" si="3"/>
        <v>21.829090000000001</v>
      </c>
      <c r="M13" s="195">
        <f t="shared" si="3"/>
        <v>19.058830000000004</v>
      </c>
      <c r="N13" s="196">
        <f t="shared" si="0"/>
        <v>218.62930000000003</v>
      </c>
    </row>
    <row r="14" spans="1:16" ht="15.5" thickTop="1" thickBot="1">
      <c r="A14" s="190" t="s">
        <v>81</v>
      </c>
      <c r="B14" s="197">
        <f>SUM(B13,B9)</f>
        <v>219.88242</v>
      </c>
      <c r="C14" s="198">
        <f t="shared" ref="C14:M14" si="4">SUM(C13,C9)</f>
        <v>195.53549000000001</v>
      </c>
      <c r="D14" s="197">
        <f t="shared" si="4"/>
        <v>211.75572</v>
      </c>
      <c r="E14" s="198">
        <f t="shared" si="4"/>
        <v>250.67068999999998</v>
      </c>
      <c r="F14" s="197">
        <f t="shared" si="4"/>
        <v>196.05111000000002</v>
      </c>
      <c r="G14" s="198">
        <f t="shared" si="4"/>
        <v>208.22757000000001</v>
      </c>
      <c r="H14" s="197">
        <f t="shared" si="4"/>
        <v>201.30594000000002</v>
      </c>
      <c r="I14" s="198">
        <f t="shared" si="4"/>
        <v>220.55948000000001</v>
      </c>
      <c r="J14" s="197">
        <f t="shared" si="4"/>
        <v>238.23226000000005</v>
      </c>
      <c r="K14" s="198">
        <f t="shared" si="4"/>
        <v>227.44182000000001</v>
      </c>
      <c r="L14" s="197">
        <f t="shared" si="4"/>
        <v>245.17384000000004</v>
      </c>
      <c r="M14" s="198">
        <f t="shared" si="4"/>
        <v>251.49834000000001</v>
      </c>
      <c r="N14" s="199">
        <f t="shared" si="0"/>
        <v>2666.3346800000004</v>
      </c>
      <c r="O14" s="124"/>
      <c r="P14" s="15">
        <f>M14*1000</f>
        <v>251498.34000000003</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SUMIFS('Pooler Station - Input (IS)'!C:C,'Pooler Station - Input (IS)'!$Q:$Q,'Pooler Station - CRES'!$A17)/'Pooler Station - CRES'!$P$16</f>
        <v>-8.17272</v>
      </c>
      <c r="C17" s="287">
        <f>SUMIFS('Pooler Station - Input (IS)'!D:D,'Pooler Station - Input (IS)'!$Q:$Q,'Pooler Station - CRES'!$A17)/'Pooler Station - CRES'!$P$16</f>
        <v>-5.3051900000000005</v>
      </c>
      <c r="D17" s="286">
        <f>SUMIFS('Pooler Station - Input (IS)'!E:E,'Pooler Station - Input (IS)'!$Q:$Q,'Pooler Station - CRES'!$A17)/'Pooler Station - CRES'!$P$16</f>
        <v>-8.5644299999999998</v>
      </c>
      <c r="E17" s="287">
        <f>SUMIFS('Pooler Station - Input (IS)'!F:F,'Pooler Station - Input (IS)'!$Q:$Q,'Pooler Station - CRES'!$A17)/'Pooler Station - CRES'!$P$16</f>
        <v>-5.8957800000000002</v>
      </c>
      <c r="F17" s="286">
        <f>SUMIFS('Pooler Station - Input (IS)'!G:G,'Pooler Station - Input (IS)'!$Q:$Q,'Pooler Station - CRES'!$A17)/'Pooler Station - CRES'!$P$16</f>
        <v>-5.3894000000000002</v>
      </c>
      <c r="G17" s="287">
        <f>SUMIFS('Pooler Station - Input (IS)'!H:H,'Pooler Station - Input (IS)'!$Q:$Q,'Pooler Station - CRES'!$A17)/'Pooler Station - CRES'!$P$16</f>
        <v>-6.487000000000001</v>
      </c>
      <c r="H17" s="286">
        <f>SUMIFS('Pooler Station - Input (IS)'!I:I,'Pooler Station - Input (IS)'!$Q:$Q,'Pooler Station - CRES'!$A17)/'Pooler Station - CRES'!$P$16</f>
        <v>-17.772410000000001</v>
      </c>
      <c r="I17" s="287">
        <f>SUMIFS('Pooler Station - Input (IS)'!J:J,'Pooler Station - Input (IS)'!$Q:$Q,'Pooler Station - CRES'!$A17)/'Pooler Station - CRES'!$P$16</f>
        <v>-14.44618</v>
      </c>
      <c r="J17" s="286">
        <f>SUMIFS('Pooler Station - Input (IS)'!K:K,'Pooler Station - Input (IS)'!$Q:$Q,'Pooler Station - CRES'!$A17)/'Pooler Station - CRES'!$P$16</f>
        <v>-11.314019999999999</v>
      </c>
      <c r="K17" s="287">
        <f>SUMIFS('Pooler Station - Input (IS)'!L:L,'Pooler Station - Input (IS)'!$Q:$Q,'Pooler Station - CRES'!$A17)/'Pooler Station - CRES'!$P$16</f>
        <v>5.8513100000000007</v>
      </c>
      <c r="L17" s="286">
        <f>SUMIFS('Pooler Station - Input (IS)'!M:M,'Pooler Station - Input (IS)'!$Q:$Q,'Pooler Station - CRES'!$A17)/'Pooler Station - CRES'!$P$16</f>
        <v>-6.8417299999999992</v>
      </c>
      <c r="M17" s="287">
        <f>SUMIFS('Pooler Station - Input (IS)'!N:N,'Pooler Station - Input (IS)'!$Q:$Q,'Pooler Station - CRES'!$A17)/'Pooler Station - CRES'!$P$16</f>
        <v>-8.2745800000000003</v>
      </c>
      <c r="N17" s="81">
        <f>SUM(B17:M17)</f>
        <v>-92.612130000000008</v>
      </c>
    </row>
    <row r="18" spans="1:16">
      <c r="A18" s="296" t="s">
        <v>51</v>
      </c>
      <c r="B18" s="286">
        <f>SUMIFS('Pooler Station - Input (IS)'!C:C,'Pooler Station - Input (IS)'!$Q:$Q,'Pooler Station - CRES'!$A18)/'Pooler Station - CRES'!$P$16</f>
        <v>-6.1261099999999997</v>
      </c>
      <c r="C18" s="287">
        <f>SUMIFS('Pooler Station - Input (IS)'!D:D,'Pooler Station - Input (IS)'!$Q:$Q,'Pooler Station - CRES'!$A18)/'Pooler Station - CRES'!$P$16</f>
        <v>-6.5132299999999992</v>
      </c>
      <c r="D18" s="286">
        <f>SUMIFS('Pooler Station - Input (IS)'!E:E,'Pooler Station - Input (IS)'!$Q:$Q,'Pooler Station - CRES'!$A18)/'Pooler Station - CRES'!$P$16</f>
        <v>-6.1009899999999995</v>
      </c>
      <c r="E18" s="287">
        <f>SUMIFS('Pooler Station - Input (IS)'!F:F,'Pooler Station - Input (IS)'!$Q:$Q,'Pooler Station - CRES'!$A18)/'Pooler Station - CRES'!$P$16</f>
        <v>-5.8129200000000001</v>
      </c>
      <c r="F18" s="286">
        <f>SUMIFS('Pooler Station - Input (IS)'!G:G,'Pooler Station - Input (IS)'!$Q:$Q,'Pooler Station - CRES'!$A18)/'Pooler Station - CRES'!$P$16</f>
        <v>-5.4906499999999996</v>
      </c>
      <c r="G18" s="287">
        <f>SUMIFS('Pooler Station - Input (IS)'!H:H,'Pooler Station - Input (IS)'!$Q:$Q,'Pooler Station - CRES'!$A18)/'Pooler Station - CRES'!$P$16</f>
        <v>-5.93994</v>
      </c>
      <c r="H18" s="286">
        <f>SUMIFS('Pooler Station - Input (IS)'!I:I,'Pooler Station - Input (IS)'!$Q:$Q,'Pooler Station - CRES'!$A18)/'Pooler Station - CRES'!$P$16</f>
        <v>-5.8062899999999997</v>
      </c>
      <c r="I18" s="287">
        <f>SUMIFS('Pooler Station - Input (IS)'!J:J,'Pooler Station - Input (IS)'!$Q:$Q,'Pooler Station - CRES'!$A18)/'Pooler Station - CRES'!$P$16</f>
        <v>-6.8223799999999999</v>
      </c>
      <c r="J18" s="286">
        <f>SUMIFS('Pooler Station - Input (IS)'!K:K,'Pooler Station - Input (IS)'!$Q:$Q,'Pooler Station - CRES'!$A18)/'Pooler Station - CRES'!$P$16</f>
        <v>-5.2602600000000006</v>
      </c>
      <c r="K18" s="287">
        <f>SUMIFS('Pooler Station - Input (IS)'!L:L,'Pooler Station - Input (IS)'!$Q:$Q,'Pooler Station - CRES'!$A18)/'Pooler Station - CRES'!$P$16</f>
        <v>-14.497549999999999</v>
      </c>
      <c r="L18" s="286">
        <f>SUMIFS('Pooler Station - Input (IS)'!M:M,'Pooler Station - Input (IS)'!$Q:$Q,'Pooler Station - CRES'!$A18)/'Pooler Station - CRES'!$P$16</f>
        <v>-6.4474099999999996</v>
      </c>
      <c r="M18" s="287">
        <f>SUMIFS('Pooler Station - Input (IS)'!N:N,'Pooler Station - Input (IS)'!$Q:$Q,'Pooler Station - CRES'!$A18)/'Pooler Station - CRES'!$P$16</f>
        <v>-6.1858000000000004</v>
      </c>
      <c r="N18" s="271">
        <f t="shared" ref="N18:N32" si="6">SUM(B18:M18)</f>
        <v>-81.003530000000012</v>
      </c>
    </row>
    <row r="19" spans="1:16">
      <c r="A19" s="296" t="s">
        <v>40</v>
      </c>
      <c r="B19" s="286">
        <f>SUMIFS('Pooler Station - Input (IS)'!C:C,'Pooler Station - Input (IS)'!$Q:$Q,'Pooler Station - CRES'!$A19)/'Pooler Station - CRES'!$P$16</f>
        <v>-28.767659999999999</v>
      </c>
      <c r="C19" s="287">
        <f>SUMIFS('Pooler Station - Input (IS)'!D:D,'Pooler Station - Input (IS)'!$Q:$Q,'Pooler Station - CRES'!$A19)/'Pooler Station - CRES'!$P$16</f>
        <v>-19.821990000000003</v>
      </c>
      <c r="D19" s="286">
        <f>SUMIFS('Pooler Station - Input (IS)'!E:E,'Pooler Station - Input (IS)'!$Q:$Q,'Pooler Station - CRES'!$A19)/'Pooler Station - CRES'!$P$16</f>
        <v>-20.254259999999999</v>
      </c>
      <c r="E19" s="287">
        <f>SUMIFS('Pooler Station - Input (IS)'!F:F,'Pooler Station - Input (IS)'!$Q:$Q,'Pooler Station - CRES'!$A19)/'Pooler Station - CRES'!$P$16</f>
        <v>-19.93824</v>
      </c>
      <c r="F19" s="286">
        <f>SUMIFS('Pooler Station - Input (IS)'!G:G,'Pooler Station - Input (IS)'!$Q:$Q,'Pooler Station - CRES'!$A19)/'Pooler Station - CRES'!$P$16</f>
        <v>-19.70044</v>
      </c>
      <c r="G19" s="287">
        <f>SUMIFS('Pooler Station - Input (IS)'!H:H,'Pooler Station - Input (IS)'!$Q:$Q,'Pooler Station - CRES'!$A19)/'Pooler Station - CRES'!$P$16</f>
        <v>-27.655329999999999</v>
      </c>
      <c r="H19" s="286">
        <f>SUMIFS('Pooler Station - Input (IS)'!I:I,'Pooler Station - Input (IS)'!$Q:$Q,'Pooler Station - CRES'!$A19)/'Pooler Station - CRES'!$P$16</f>
        <v>-8.8171099999999978</v>
      </c>
      <c r="I19" s="287">
        <f>SUMIFS('Pooler Station - Input (IS)'!J:J,'Pooler Station - Input (IS)'!$Q:$Q,'Pooler Station - CRES'!$A19)/'Pooler Station - CRES'!$P$16</f>
        <v>-36.668300000000002</v>
      </c>
      <c r="J19" s="286">
        <f>SUMIFS('Pooler Station - Input (IS)'!K:K,'Pooler Station - Input (IS)'!$Q:$Q,'Pooler Station - CRES'!$A19)/'Pooler Station - CRES'!$P$16</f>
        <v>-26.304029999999997</v>
      </c>
      <c r="K19" s="287">
        <f>SUMIFS('Pooler Station - Input (IS)'!L:L,'Pooler Station - Input (IS)'!$Q:$Q,'Pooler Station - CRES'!$A19)/'Pooler Station - CRES'!$P$16</f>
        <v>-25.138400000000004</v>
      </c>
      <c r="L19" s="286">
        <f>SUMIFS('Pooler Station - Input (IS)'!M:M,'Pooler Station - Input (IS)'!$Q:$Q,'Pooler Station - CRES'!$A19)/'Pooler Station - CRES'!$P$16</f>
        <v>-41.616719999999994</v>
      </c>
      <c r="M19" s="287">
        <f>SUMIFS('Pooler Station - Input (IS)'!N:N,'Pooler Station - Input (IS)'!$Q:$Q,'Pooler Station - CRES'!$A19)/'Pooler Station - CRES'!$P$16</f>
        <v>-16.988410000000002</v>
      </c>
      <c r="N19" s="271">
        <f t="shared" si="6"/>
        <v>-291.67088999999999</v>
      </c>
    </row>
    <row r="20" spans="1:16">
      <c r="A20" s="296" t="s">
        <v>64</v>
      </c>
      <c r="B20" s="286">
        <f>SUMIFS('Pooler Station - Input (IS)'!C:C,'Pooler Station - Input (IS)'!$Q:$Q,'Pooler Station - CRES'!$A20)/'Pooler Station - CRES'!$P$16</f>
        <v>-10.94566</v>
      </c>
      <c r="C20" s="287">
        <f>SUMIFS('Pooler Station - Input (IS)'!D:D,'Pooler Station - Input (IS)'!$Q:$Q,'Pooler Station - CRES'!$A20)/'Pooler Station - CRES'!$P$16</f>
        <v>-10.94566</v>
      </c>
      <c r="D20" s="286">
        <f>SUMIFS('Pooler Station - Input (IS)'!E:E,'Pooler Station - Input (IS)'!$Q:$Q,'Pooler Station - CRES'!$A20)/'Pooler Station - CRES'!$P$16</f>
        <v>-10.94566</v>
      </c>
      <c r="E20" s="287">
        <f>SUMIFS('Pooler Station - Input (IS)'!F:F,'Pooler Station - Input (IS)'!$Q:$Q,'Pooler Station - CRES'!$A20)/'Pooler Station - CRES'!$P$16</f>
        <v>-10.94566</v>
      </c>
      <c r="F20" s="286">
        <f>SUMIFS('Pooler Station - Input (IS)'!G:G,'Pooler Station - Input (IS)'!$Q:$Q,'Pooler Station - CRES'!$A20)/'Pooler Station - CRES'!$P$16</f>
        <v>-10.94566</v>
      </c>
      <c r="G20" s="287">
        <f>SUMIFS('Pooler Station - Input (IS)'!H:H,'Pooler Station - Input (IS)'!$Q:$Q,'Pooler Station - CRES'!$A20)/'Pooler Station - CRES'!$P$16</f>
        <v>-10.94566</v>
      </c>
      <c r="H20" s="286">
        <f>SUMIFS('Pooler Station - Input (IS)'!I:I,'Pooler Station - Input (IS)'!$Q:$Q,'Pooler Station - CRES'!$A20)/'Pooler Station - CRES'!$P$16</f>
        <v>-7.6654900000000001</v>
      </c>
      <c r="I20" s="287">
        <f>SUMIFS('Pooler Station - Input (IS)'!J:J,'Pooler Station - Input (IS)'!$Q:$Q,'Pooler Station - CRES'!$A20)/'Pooler Station - CRES'!$P$16</f>
        <v>-15.08375</v>
      </c>
      <c r="J20" s="286">
        <f>SUMIFS('Pooler Station - Input (IS)'!K:K,'Pooler Station - Input (IS)'!$Q:$Q,'Pooler Station - CRES'!$A20)/'Pooler Station - CRES'!$P$16</f>
        <v>-15.08375</v>
      </c>
      <c r="K20" s="287">
        <f>SUMIFS('Pooler Station - Input (IS)'!L:L,'Pooler Station - Input (IS)'!$Q:$Q,'Pooler Station - CRES'!$A20)/'Pooler Station - CRES'!$P$16</f>
        <v>-15.08375</v>
      </c>
      <c r="L20" s="286">
        <f>SUMIFS('Pooler Station - Input (IS)'!M:M,'Pooler Station - Input (IS)'!$Q:$Q,'Pooler Station - CRES'!$A20)/'Pooler Station - CRES'!$P$16</f>
        <v>-15.07192</v>
      </c>
      <c r="M20" s="287">
        <f>SUMIFS('Pooler Station - Input (IS)'!N:N,'Pooler Station - Input (IS)'!$Q:$Q,'Pooler Station - CRES'!$A20)/'Pooler Station - CRES'!$P$16</f>
        <v>-15.07192</v>
      </c>
      <c r="N20" s="271">
        <f t="shared" si="6"/>
        <v>-148.73454000000001</v>
      </c>
      <c r="P20" s="16"/>
    </row>
    <row r="21" spans="1:16">
      <c r="A21" s="296" t="s">
        <v>66</v>
      </c>
      <c r="B21" s="286">
        <f>SUMIFS('Pooler Station - Input (IS)'!C:C,'Pooler Station - Input (IS)'!$Q:$Q,'Pooler Station - CRES'!$A21)/'Pooler Station - CRES'!$P$16</f>
        <v>-20.48995</v>
      </c>
      <c r="C21" s="287">
        <f>SUMIFS('Pooler Station - Input (IS)'!D:D,'Pooler Station - Input (IS)'!$Q:$Q,'Pooler Station - CRES'!$A21)/'Pooler Station - CRES'!$P$16</f>
        <v>-17.887910000000002</v>
      </c>
      <c r="D21" s="286">
        <f>SUMIFS('Pooler Station - Input (IS)'!E:E,'Pooler Station - Input (IS)'!$Q:$Q,'Pooler Station - CRES'!$A21)/'Pooler Station - CRES'!$P$16</f>
        <v>-17.356720000000003</v>
      </c>
      <c r="E21" s="287">
        <f>SUMIFS('Pooler Station - Input (IS)'!F:F,'Pooler Station - Input (IS)'!$Q:$Q,'Pooler Station - CRES'!$A21)/'Pooler Station - CRES'!$P$16</f>
        <v>-17.6784</v>
      </c>
      <c r="F21" s="286">
        <f>SUMIFS('Pooler Station - Input (IS)'!G:G,'Pooler Station - Input (IS)'!$Q:$Q,'Pooler Station - CRES'!$A21)/'Pooler Station - CRES'!$P$16</f>
        <v>-20.7348</v>
      </c>
      <c r="G21" s="287">
        <f>SUMIFS('Pooler Station - Input (IS)'!H:H,'Pooler Station - Input (IS)'!$Q:$Q,'Pooler Station - CRES'!$A21)/'Pooler Station - CRES'!$P$16</f>
        <v>-18.200749999999999</v>
      </c>
      <c r="H21" s="286">
        <f>SUMIFS('Pooler Station - Input (IS)'!I:I,'Pooler Station - Input (IS)'!$Q:$Q,'Pooler Station - CRES'!$A21)/'Pooler Station - CRES'!$P$16</f>
        <v>-15.598709999999999</v>
      </c>
      <c r="I21" s="287">
        <f>SUMIFS('Pooler Station - Input (IS)'!J:J,'Pooler Station - Input (IS)'!$Q:$Q,'Pooler Station - CRES'!$A21)/'Pooler Station - CRES'!$P$16</f>
        <v>-15.466790000000001</v>
      </c>
      <c r="J21" s="286">
        <f>SUMIFS('Pooler Station - Input (IS)'!K:K,'Pooler Station - Input (IS)'!$Q:$Q,'Pooler Station - CRES'!$A21)/'Pooler Station - CRES'!$P$16</f>
        <v>-17.517259999999997</v>
      </c>
      <c r="K21" s="287">
        <f>SUMIFS('Pooler Station - Input (IS)'!L:L,'Pooler Station - Input (IS)'!$Q:$Q,'Pooler Station - CRES'!$A21)/'Pooler Station - CRES'!$P$16</f>
        <v>-16.93027</v>
      </c>
      <c r="L21" s="286">
        <f>SUMIFS('Pooler Station - Input (IS)'!M:M,'Pooler Station - Input (IS)'!$Q:$Q,'Pooler Station - CRES'!$A21)/'Pooler Station - CRES'!$P$16</f>
        <v>-18.875329999999998</v>
      </c>
      <c r="M21" s="287">
        <f>SUMIFS('Pooler Station - Input (IS)'!N:N,'Pooler Station - Input (IS)'!$Q:$Q,'Pooler Station - CRES'!$A21)/'Pooler Station - CRES'!$P$16</f>
        <v>-18.036069999999999</v>
      </c>
      <c r="N21" s="271">
        <f t="shared" si="6"/>
        <v>-214.77295999999998</v>
      </c>
      <c r="P21" s="16"/>
    </row>
    <row r="22" spans="1:16">
      <c r="A22" s="296" t="s">
        <v>42</v>
      </c>
      <c r="B22" s="286">
        <f>SUMIFS('Pooler Station - Input (IS)'!C:C,'Pooler Station - Input (IS)'!$Q:$Q,'Pooler Station - CRES'!$A22)/'Pooler Station - CRES'!$P$16</f>
        <v>-5.8786800000000001</v>
      </c>
      <c r="C22" s="287">
        <f>SUMIFS('Pooler Station - Input (IS)'!D:D,'Pooler Station - Input (IS)'!$Q:$Q,'Pooler Station - CRES'!$A22)/'Pooler Station - CRES'!$P$16</f>
        <v>-8.8412299999999995</v>
      </c>
      <c r="D22" s="286">
        <f>SUMIFS('Pooler Station - Input (IS)'!E:E,'Pooler Station - Input (IS)'!$Q:$Q,'Pooler Station - CRES'!$A22)/'Pooler Station - CRES'!$P$16</f>
        <v>-8.8285099999999996</v>
      </c>
      <c r="E22" s="287">
        <f>SUMIFS('Pooler Station - Input (IS)'!F:F,'Pooler Station - Input (IS)'!$Q:$Q,'Pooler Station - CRES'!$A22)/'Pooler Station - CRES'!$P$16</f>
        <v>-6.9989999999999997</v>
      </c>
      <c r="F22" s="286">
        <f>SUMIFS('Pooler Station - Input (IS)'!G:G,'Pooler Station - Input (IS)'!$Q:$Q,'Pooler Station - CRES'!$A22)/'Pooler Station - CRES'!$P$16</f>
        <v>-6.2649999999999997</v>
      </c>
      <c r="G22" s="287">
        <f>SUMIFS('Pooler Station - Input (IS)'!H:H,'Pooler Station - Input (IS)'!$Q:$Q,'Pooler Station - CRES'!$A22)/'Pooler Station - CRES'!$P$16</f>
        <v>-6.3783799999999999</v>
      </c>
      <c r="H22" s="286">
        <f>SUMIFS('Pooler Station - Input (IS)'!I:I,'Pooler Station - Input (IS)'!$Q:$Q,'Pooler Station - CRES'!$A22)/'Pooler Station - CRES'!$P$16</f>
        <v>-6.93316</v>
      </c>
      <c r="I22" s="287">
        <f>SUMIFS('Pooler Station - Input (IS)'!J:J,'Pooler Station - Input (IS)'!$Q:$Q,'Pooler Station - CRES'!$A22)/'Pooler Station - CRES'!$P$16</f>
        <v>-2.157</v>
      </c>
      <c r="J22" s="286">
        <f>SUMIFS('Pooler Station - Input (IS)'!K:K,'Pooler Station - Input (IS)'!$Q:$Q,'Pooler Station - CRES'!$A22)/'Pooler Station - CRES'!$P$16</f>
        <v>-3.0922499999999999</v>
      </c>
      <c r="K22" s="287">
        <f>SUMIFS('Pooler Station - Input (IS)'!L:L,'Pooler Station - Input (IS)'!$Q:$Q,'Pooler Station - CRES'!$A22)/'Pooler Station - CRES'!$P$16</f>
        <v>-0.19057999999999992</v>
      </c>
      <c r="L22" s="286">
        <f>SUMIFS('Pooler Station - Input (IS)'!M:M,'Pooler Station - Input (IS)'!$Q:$Q,'Pooler Station - CRES'!$A22)/'Pooler Station - CRES'!$P$16</f>
        <v>-2.0779999999999998</v>
      </c>
      <c r="M22" s="287">
        <f>SUMIFS('Pooler Station - Input (IS)'!N:N,'Pooler Station - Input (IS)'!$Q:$Q,'Pooler Station - CRES'!$A22)/'Pooler Station - CRES'!$P$16</f>
        <v>-2.3439999999999999</v>
      </c>
      <c r="N22" s="271">
        <f t="shared" si="6"/>
        <v>-59.985789999999994</v>
      </c>
    </row>
    <row r="23" spans="1:16">
      <c r="A23" s="296" t="s">
        <v>82</v>
      </c>
      <c r="B23" s="286">
        <f>SUMIFS('Pooler Station - Input (IS)'!C:C,'Pooler Station - Input (IS)'!$Q:$Q,'Pooler Station - CRES'!$A23)/'Pooler Station - CRES'!$P$16</f>
        <v>0</v>
      </c>
      <c r="C23" s="287">
        <f>SUMIFS('Pooler Station - Input (IS)'!D:D,'Pooler Station - Input (IS)'!$Q:$Q,'Pooler Station - CRES'!$A23)/'Pooler Station - CRES'!$P$16</f>
        <v>0</v>
      </c>
      <c r="D23" s="286">
        <f>SUMIFS('Pooler Station - Input (IS)'!E:E,'Pooler Station - Input (IS)'!$Q:$Q,'Pooler Station - CRES'!$A23)/'Pooler Station - CRES'!$P$16</f>
        <v>0</v>
      </c>
      <c r="E23" s="287">
        <f>SUMIFS('Pooler Station - Input (IS)'!F:F,'Pooler Station - Input (IS)'!$Q:$Q,'Pooler Station - CRES'!$A23)/'Pooler Station - CRES'!$P$16</f>
        <v>0</v>
      </c>
      <c r="F23" s="286">
        <f>SUMIFS('Pooler Station - Input (IS)'!G:G,'Pooler Station - Input (IS)'!$Q:$Q,'Pooler Station - CRES'!$A23)/'Pooler Station - CRES'!$P$16</f>
        <v>0</v>
      </c>
      <c r="G23" s="287">
        <f>SUMIFS('Pooler Station - Input (IS)'!H:H,'Pooler Station - Input (IS)'!$Q:$Q,'Pooler Station - CRES'!$A23)/'Pooler Station - CRES'!$P$16</f>
        <v>0</v>
      </c>
      <c r="H23" s="286">
        <f>SUMIFS('Pooler Station - Input (IS)'!I:I,'Pooler Station - Input (IS)'!$Q:$Q,'Pooler Station - CRES'!$A23)/'Pooler Station - CRES'!$P$16</f>
        <v>0</v>
      </c>
      <c r="I23" s="287">
        <f>SUMIFS('Pooler Station - Input (IS)'!J:J,'Pooler Station - Input (IS)'!$Q:$Q,'Pooler Station - CRES'!$A23)/'Pooler Station - CRES'!$P$16</f>
        <v>0</v>
      </c>
      <c r="J23" s="286">
        <f>SUMIFS('Pooler Station - Input (IS)'!K:K,'Pooler Station - Input (IS)'!$Q:$Q,'Pooler Station - CRES'!$A23)/'Pooler Station - CRES'!$P$16</f>
        <v>0</v>
      </c>
      <c r="K23" s="287">
        <f>SUMIFS('Pooler Station - Input (IS)'!L:L,'Pooler Station - Input (IS)'!$Q:$Q,'Pooler Station - CRES'!$A23)/'Pooler Station - CRES'!$P$16</f>
        <v>0</v>
      </c>
      <c r="L23" s="286">
        <f>SUMIFS('Pooler Station - Input (IS)'!M:M,'Pooler Station - Input (IS)'!$Q:$Q,'Pooler Station - CRES'!$A23)/'Pooler Station - CRES'!$P$16</f>
        <v>0</v>
      </c>
      <c r="M23" s="287">
        <f>SUMIFS('Pooler Station - Input (IS)'!N:N,'Pooler Station - Input (IS)'!$Q:$Q,'Pooler Station - CRES'!$A23)/'Pooler Station - CRES'!$P$16</f>
        <v>0</v>
      </c>
      <c r="N23" s="271">
        <f t="shared" si="6"/>
        <v>0</v>
      </c>
    </row>
    <row r="24" spans="1:16">
      <c r="A24" s="296" t="s">
        <v>52</v>
      </c>
      <c r="B24" s="286">
        <f>SUMIFS('Pooler Station - Input (IS)'!C:C,'Pooler Station - Input (IS)'!$Q:$Q,'Pooler Station - CRES'!$A24)/'Pooler Station - CRES'!$P$16</f>
        <v>-5.9950000000000001</v>
      </c>
      <c r="C24" s="287">
        <f>SUMIFS('Pooler Station - Input (IS)'!D:D,'Pooler Station - Input (IS)'!$Q:$Q,'Pooler Station - CRES'!$A24)/'Pooler Station - CRES'!$P$16</f>
        <v>-2.972</v>
      </c>
      <c r="D24" s="286">
        <f>SUMIFS('Pooler Station - Input (IS)'!E:E,'Pooler Station - Input (IS)'!$Q:$Q,'Pooler Station - CRES'!$A24)/'Pooler Station - CRES'!$P$16</f>
        <v>-2.9929999999999999</v>
      </c>
      <c r="E24" s="287">
        <f>SUMIFS('Pooler Station - Input (IS)'!F:F,'Pooler Station - Input (IS)'!$Q:$Q,'Pooler Station - CRES'!$A24)/'Pooler Station - CRES'!$P$16</f>
        <v>-2.7559999999999998</v>
      </c>
      <c r="F24" s="286">
        <f>SUMIFS('Pooler Station - Input (IS)'!G:G,'Pooler Station - Input (IS)'!$Q:$Q,'Pooler Station - CRES'!$A24)/'Pooler Station - CRES'!$P$16</f>
        <v>-3.4649999999999999</v>
      </c>
      <c r="G24" s="287">
        <f>SUMIFS('Pooler Station - Input (IS)'!H:H,'Pooler Station - Input (IS)'!$Q:$Q,'Pooler Station - CRES'!$A24)/'Pooler Station - CRES'!$P$16</f>
        <v>-3.3759999999999999</v>
      </c>
      <c r="H24" s="286">
        <f>SUMIFS('Pooler Station - Input (IS)'!I:I,'Pooler Station - Input (IS)'!$Q:$Q,'Pooler Station - CRES'!$A24)/'Pooler Station - CRES'!$P$16</f>
        <v>-3.7839999999999998</v>
      </c>
      <c r="I24" s="287">
        <f>SUMIFS('Pooler Station - Input (IS)'!J:J,'Pooler Station - Input (IS)'!$Q:$Q,'Pooler Station - CRES'!$A24)/'Pooler Station - CRES'!$P$16</f>
        <v>-5.8890000000000002</v>
      </c>
      <c r="J24" s="286">
        <f>SUMIFS('Pooler Station - Input (IS)'!K:K,'Pooler Station - Input (IS)'!$Q:$Q,'Pooler Station - CRES'!$A24)/'Pooler Station - CRES'!$P$16</f>
        <v>-4.2857599999999998</v>
      </c>
      <c r="K24" s="287">
        <f>SUMIFS('Pooler Station - Input (IS)'!L:L,'Pooler Station - Input (IS)'!$Q:$Q,'Pooler Station - CRES'!$A24)/'Pooler Station - CRES'!$P$16</f>
        <v>1.0049999999999999</v>
      </c>
      <c r="L24" s="286">
        <f>SUMIFS('Pooler Station - Input (IS)'!M:M,'Pooler Station - Input (IS)'!$Q:$Q,'Pooler Station - CRES'!$A24)/'Pooler Station - CRES'!$P$16</f>
        <v>-2.472</v>
      </c>
      <c r="M24" s="287">
        <f>SUMIFS('Pooler Station - Input (IS)'!N:N,'Pooler Station - Input (IS)'!$Q:$Q,'Pooler Station - CRES'!$A24)/'Pooler Station - CRES'!$P$16</f>
        <v>-2.3460000000000001</v>
      </c>
      <c r="N24" s="271">
        <f t="shared" si="6"/>
        <v>-39.328760000000003</v>
      </c>
    </row>
    <row r="25" spans="1:16">
      <c r="A25" s="296" t="s">
        <v>57</v>
      </c>
      <c r="B25" s="286">
        <f>SUMIFS('Pooler Station - Input (IS)'!C:C,'Pooler Station - Input (IS)'!$Q:$Q,'Pooler Station - CRES'!$A25)/'Pooler Station - CRES'!$P$16</f>
        <v>0</v>
      </c>
      <c r="C25" s="287">
        <f>SUMIFS('Pooler Station - Input (IS)'!D:D,'Pooler Station - Input (IS)'!$Q:$Q,'Pooler Station - CRES'!$A25)/'Pooler Station - CRES'!$P$16</f>
        <v>0</v>
      </c>
      <c r="D25" s="286">
        <f>SUMIFS('Pooler Station - Input (IS)'!E:E,'Pooler Station - Input (IS)'!$Q:$Q,'Pooler Station - CRES'!$A25)/'Pooler Station - CRES'!$P$16</f>
        <v>0</v>
      </c>
      <c r="E25" s="287">
        <f>SUMIFS('Pooler Station - Input (IS)'!F:F,'Pooler Station - Input (IS)'!$Q:$Q,'Pooler Station - CRES'!$A25)/'Pooler Station - CRES'!$P$16</f>
        <v>0</v>
      </c>
      <c r="F25" s="286">
        <f>SUMIFS('Pooler Station - Input (IS)'!G:G,'Pooler Station - Input (IS)'!$Q:$Q,'Pooler Station - CRES'!$A25)/'Pooler Station - CRES'!$P$16</f>
        <v>0</v>
      </c>
      <c r="G25" s="287">
        <f>SUMIFS('Pooler Station - Input (IS)'!H:H,'Pooler Station - Input (IS)'!$Q:$Q,'Pooler Station - CRES'!$A25)/'Pooler Station - CRES'!$P$16</f>
        <v>0</v>
      </c>
      <c r="H25" s="286">
        <f>SUMIFS('Pooler Station - Input (IS)'!I:I,'Pooler Station - Input (IS)'!$Q:$Q,'Pooler Station - CRES'!$A25)/'Pooler Station - CRES'!$P$16</f>
        <v>0</v>
      </c>
      <c r="I25" s="287">
        <f>SUMIFS('Pooler Station - Input (IS)'!J:J,'Pooler Station - Input (IS)'!$Q:$Q,'Pooler Station - CRES'!$A25)/'Pooler Station - CRES'!$P$16</f>
        <v>0</v>
      </c>
      <c r="J25" s="286">
        <f>SUMIFS('Pooler Station - Input (IS)'!K:K,'Pooler Station - Input (IS)'!$Q:$Q,'Pooler Station - CRES'!$A25)/'Pooler Station - CRES'!$P$16</f>
        <v>-1.47496</v>
      </c>
      <c r="K25" s="287">
        <f>SUMIFS('Pooler Station - Input (IS)'!L:L,'Pooler Station - Input (IS)'!$Q:$Q,'Pooler Station - CRES'!$A25)/'Pooler Station - CRES'!$P$16</f>
        <v>0.88461999999999996</v>
      </c>
      <c r="L25" s="286">
        <f>SUMIFS('Pooler Station - Input (IS)'!M:M,'Pooler Station - Input (IS)'!$Q:$Q,'Pooler Station - CRES'!$A25)/'Pooler Station - CRES'!$P$16</f>
        <v>0</v>
      </c>
      <c r="M25" s="287">
        <f>SUMIFS('Pooler Station - Input (IS)'!N:N,'Pooler Station - Input (IS)'!$Q:$Q,'Pooler Station - CRES'!$A25)/'Pooler Station - CRES'!$P$16</f>
        <v>0</v>
      </c>
      <c r="N25" s="271">
        <f t="shared" si="6"/>
        <v>-0.59034000000000009</v>
      </c>
    </row>
    <row r="26" spans="1:16">
      <c r="A26" s="296" t="s">
        <v>55</v>
      </c>
      <c r="B26" s="286">
        <f>SUMIFS('Pooler Station - Input (IS)'!C:C,'Pooler Station - Input (IS)'!$Q:$Q,'Pooler Station - CRES'!$A26)/'Pooler Station - CRES'!$P$16</f>
        <v>-2.20289</v>
      </c>
      <c r="C26" s="287">
        <f>SUMIFS('Pooler Station - Input (IS)'!D:D,'Pooler Station - Input (IS)'!$Q:$Q,'Pooler Station - CRES'!$A26)/'Pooler Station - CRES'!$P$16</f>
        <v>-1.3274999999999999</v>
      </c>
      <c r="D26" s="286">
        <f>SUMIFS('Pooler Station - Input (IS)'!E:E,'Pooler Station - Input (IS)'!$Q:$Q,'Pooler Station - CRES'!$A26)/'Pooler Station - CRES'!$P$16</f>
        <v>-1.5944200000000002</v>
      </c>
      <c r="E26" s="287">
        <f>SUMIFS('Pooler Station - Input (IS)'!F:F,'Pooler Station - Input (IS)'!$Q:$Q,'Pooler Station - CRES'!$A26)/'Pooler Station - CRES'!$P$16</f>
        <v>2.8065100000000003</v>
      </c>
      <c r="F26" s="286">
        <f>SUMIFS('Pooler Station - Input (IS)'!G:G,'Pooler Station - Input (IS)'!$Q:$Q,'Pooler Station - CRES'!$A26)/'Pooler Station - CRES'!$P$16</f>
        <v>-3.5565099999999998</v>
      </c>
      <c r="G26" s="287">
        <f>SUMIFS('Pooler Station - Input (IS)'!H:H,'Pooler Station - Input (IS)'!$Q:$Q,'Pooler Station - CRES'!$A26)/'Pooler Station - CRES'!$P$16</f>
        <v>-3.7007599999999998</v>
      </c>
      <c r="H26" s="286">
        <f>SUMIFS('Pooler Station - Input (IS)'!I:I,'Pooler Station - Input (IS)'!$Q:$Q,'Pooler Station - CRES'!$A26)/'Pooler Station - CRES'!$P$16</f>
        <v>-2.58311</v>
      </c>
      <c r="I26" s="287">
        <f>SUMIFS('Pooler Station - Input (IS)'!J:J,'Pooler Station - Input (IS)'!$Q:$Q,'Pooler Station - CRES'!$A26)/'Pooler Station - CRES'!$P$16</f>
        <v>-3.5460799999999999</v>
      </c>
      <c r="J26" s="286">
        <f>SUMIFS('Pooler Station - Input (IS)'!K:K,'Pooler Station - Input (IS)'!$Q:$Q,'Pooler Station - CRES'!$A26)/'Pooler Station - CRES'!$P$16</f>
        <v>-10.433620000000001</v>
      </c>
      <c r="K26" s="287">
        <f>SUMIFS('Pooler Station - Input (IS)'!L:L,'Pooler Station - Input (IS)'!$Q:$Q,'Pooler Station - CRES'!$A26)/'Pooler Station - CRES'!$P$16</f>
        <v>-9.5707799999999992</v>
      </c>
      <c r="L26" s="286">
        <f>SUMIFS('Pooler Station - Input (IS)'!M:M,'Pooler Station - Input (IS)'!$Q:$Q,'Pooler Station - CRES'!$A26)/'Pooler Station - CRES'!$P$16</f>
        <v>-3.8256699999999997</v>
      </c>
      <c r="M26" s="287">
        <f>SUMIFS('Pooler Station - Input (IS)'!N:N,'Pooler Station - Input (IS)'!$Q:$Q,'Pooler Station - CRES'!$A26)/'Pooler Station - CRES'!$P$16</f>
        <v>-3.9740799999999998</v>
      </c>
      <c r="N26" s="271">
        <f t="shared" si="6"/>
        <v>-43.50891</v>
      </c>
    </row>
    <row r="27" spans="1:16">
      <c r="A27" s="296" t="s">
        <v>54</v>
      </c>
      <c r="B27" s="286">
        <f>SUMIFS('Pooler Station - Input (IS)'!C:C,'Pooler Station - Input (IS)'!$Q:$Q,'Pooler Station - CRES'!$A27)/'Pooler Station - CRES'!$P$16</f>
        <v>-1.4450000000000001</v>
      </c>
      <c r="C27" s="287">
        <f>SUMIFS('Pooler Station - Input (IS)'!D:D,'Pooler Station - Input (IS)'!$Q:$Q,'Pooler Station - CRES'!$A27)/'Pooler Station - CRES'!$P$16</f>
        <v>0</v>
      </c>
      <c r="D27" s="286">
        <f>SUMIFS('Pooler Station - Input (IS)'!E:E,'Pooler Station - Input (IS)'!$Q:$Q,'Pooler Station - CRES'!$A27)/'Pooler Station - CRES'!$P$16</f>
        <v>-0.32219999999999999</v>
      </c>
      <c r="E27" s="287">
        <f>SUMIFS('Pooler Station - Input (IS)'!F:F,'Pooler Station - Input (IS)'!$Q:$Q,'Pooler Station - CRES'!$A27)/'Pooler Station - CRES'!$P$16</f>
        <v>-1.105</v>
      </c>
      <c r="F27" s="286">
        <f>SUMIFS('Pooler Station - Input (IS)'!G:G,'Pooler Station - Input (IS)'!$Q:$Q,'Pooler Station - CRES'!$A27)/'Pooler Station - CRES'!$P$16</f>
        <v>-1.5</v>
      </c>
      <c r="G27" s="287">
        <f>SUMIFS('Pooler Station - Input (IS)'!H:H,'Pooler Station - Input (IS)'!$Q:$Q,'Pooler Station - CRES'!$A27)/'Pooler Station - CRES'!$P$16</f>
        <v>-1.6</v>
      </c>
      <c r="H27" s="286">
        <f>SUMIFS('Pooler Station - Input (IS)'!I:I,'Pooler Station - Input (IS)'!$Q:$Q,'Pooler Station - CRES'!$A27)/'Pooler Station - CRES'!$P$16</f>
        <v>-0.223</v>
      </c>
      <c r="I27" s="287">
        <f>SUMIFS('Pooler Station - Input (IS)'!J:J,'Pooler Station - Input (IS)'!$Q:$Q,'Pooler Station - CRES'!$A27)/'Pooler Station - CRES'!$P$16</f>
        <v>0</v>
      </c>
      <c r="J27" s="286">
        <f>SUMIFS('Pooler Station - Input (IS)'!K:K,'Pooler Station - Input (IS)'!$Q:$Q,'Pooler Station - CRES'!$A27)/'Pooler Station - CRES'!$P$16</f>
        <v>-17.687669999999997</v>
      </c>
      <c r="K27" s="287">
        <f>SUMIFS('Pooler Station - Input (IS)'!L:L,'Pooler Station - Input (IS)'!$Q:$Q,'Pooler Station - CRES'!$A27)/'Pooler Station - CRES'!$P$16</f>
        <v>-12.858009999999998</v>
      </c>
      <c r="L27" s="286">
        <f>SUMIFS('Pooler Station - Input (IS)'!M:M,'Pooler Station - Input (IS)'!$Q:$Q,'Pooler Station - CRES'!$A27)/'Pooler Station - CRES'!$P$16</f>
        <v>-0.245</v>
      </c>
      <c r="M27" s="287">
        <f>SUMIFS('Pooler Station - Input (IS)'!N:N,'Pooler Station - Input (IS)'!$Q:$Q,'Pooler Station - CRES'!$A27)/'Pooler Station - CRES'!$P$16</f>
        <v>-0.15</v>
      </c>
      <c r="N27" s="271">
        <f t="shared" si="6"/>
        <v>-37.135879999999993</v>
      </c>
    </row>
    <row r="28" spans="1:16">
      <c r="A28" s="296" t="s">
        <v>59</v>
      </c>
      <c r="B28" s="286">
        <f>SUMIFS('Pooler Station - Input (IS)'!C:C,'Pooler Station - Input (IS)'!$Q:$Q,'Pooler Station - CRES'!$A28)/'Pooler Station - CRES'!$P$16</f>
        <v>-3.1662600000000003</v>
      </c>
      <c r="C28" s="287">
        <f>SUMIFS('Pooler Station - Input (IS)'!D:D,'Pooler Station - Input (IS)'!$Q:$Q,'Pooler Station - CRES'!$A28)/'Pooler Station - CRES'!$P$16</f>
        <v>-1.4075799999999998</v>
      </c>
      <c r="D28" s="286">
        <f>SUMIFS('Pooler Station - Input (IS)'!E:E,'Pooler Station - Input (IS)'!$Q:$Q,'Pooler Station - CRES'!$A28)/'Pooler Station - CRES'!$P$16</f>
        <v>-3.1796500000000001</v>
      </c>
      <c r="E28" s="287">
        <f>SUMIFS('Pooler Station - Input (IS)'!F:F,'Pooler Station - Input (IS)'!$Q:$Q,'Pooler Station - CRES'!$A28)/'Pooler Station - CRES'!$P$16</f>
        <v>-3.1327800000000003</v>
      </c>
      <c r="F28" s="286">
        <f>SUMIFS('Pooler Station - Input (IS)'!G:G,'Pooler Station - Input (IS)'!$Q:$Q,'Pooler Station - CRES'!$A28)/'Pooler Station - CRES'!$P$16</f>
        <v>-3.9461900000000001</v>
      </c>
      <c r="G28" s="287">
        <f>SUMIFS('Pooler Station - Input (IS)'!H:H,'Pooler Station - Input (IS)'!$Q:$Q,'Pooler Station - CRES'!$A28)/'Pooler Station - CRES'!$P$16</f>
        <v>-8.8166100000000007</v>
      </c>
      <c r="H28" s="286">
        <f>SUMIFS('Pooler Station - Input (IS)'!I:I,'Pooler Station - Input (IS)'!$Q:$Q,'Pooler Station - CRES'!$A28)/'Pooler Station - CRES'!$P$16</f>
        <v>-6.7896100000000006</v>
      </c>
      <c r="I28" s="287">
        <f>SUMIFS('Pooler Station - Input (IS)'!J:J,'Pooler Station - Input (IS)'!$Q:$Q,'Pooler Station - CRES'!$A28)/'Pooler Station - CRES'!$P$16</f>
        <v>-5.07883</v>
      </c>
      <c r="J28" s="286">
        <f>SUMIFS('Pooler Station - Input (IS)'!K:K,'Pooler Station - Input (IS)'!$Q:$Q,'Pooler Station - CRES'!$A28)/'Pooler Station - CRES'!$P$16</f>
        <v>-8.8407800000000005</v>
      </c>
      <c r="K28" s="287">
        <f>SUMIFS('Pooler Station - Input (IS)'!L:L,'Pooler Station - Input (IS)'!$Q:$Q,'Pooler Station - CRES'!$A28)/'Pooler Station - CRES'!$P$16</f>
        <v>-5.1523999999999992</v>
      </c>
      <c r="L28" s="286">
        <f>SUMIFS('Pooler Station - Input (IS)'!M:M,'Pooler Station - Input (IS)'!$Q:$Q,'Pooler Station - CRES'!$A28)/'Pooler Station - CRES'!$P$16</f>
        <v>-6.92476</v>
      </c>
      <c r="M28" s="287">
        <f>SUMIFS('Pooler Station - Input (IS)'!N:N,'Pooler Station - Input (IS)'!$Q:$Q,'Pooler Station - CRES'!$A28)/'Pooler Station - CRES'!$P$16</f>
        <v>-4.9851000000000001</v>
      </c>
      <c r="N28" s="271">
        <f t="shared" si="6"/>
        <v>-61.420550000000006</v>
      </c>
    </row>
    <row r="29" spans="1:16">
      <c r="A29" s="296" t="s">
        <v>61</v>
      </c>
      <c r="B29" s="286">
        <f>SUMIFS('Pooler Station - Input (IS)'!C:C,'Pooler Station - Input (IS)'!$Q:$Q,'Pooler Station - CRES'!$A29)/'Pooler Station - CRES'!$P$16</f>
        <v>-3.9537900000000001</v>
      </c>
      <c r="C29" s="287">
        <f>SUMIFS('Pooler Station - Input (IS)'!D:D,'Pooler Station - Input (IS)'!$Q:$Q,'Pooler Station - CRES'!$A29)/'Pooler Station - CRES'!$P$16</f>
        <v>-7.9036899999999992</v>
      </c>
      <c r="D29" s="286">
        <f>SUMIFS('Pooler Station - Input (IS)'!E:E,'Pooler Station - Input (IS)'!$Q:$Q,'Pooler Station - CRES'!$A29)/'Pooler Station - CRES'!$P$16</f>
        <v>-5.2244399999999995</v>
      </c>
      <c r="E29" s="287">
        <f>SUMIFS('Pooler Station - Input (IS)'!F:F,'Pooler Station - Input (IS)'!$Q:$Q,'Pooler Station - CRES'!$A29)/'Pooler Station - CRES'!$P$16</f>
        <v>-4.0110600000000005</v>
      </c>
      <c r="F29" s="286">
        <f>SUMIFS('Pooler Station - Input (IS)'!G:G,'Pooler Station - Input (IS)'!$Q:$Q,'Pooler Station - CRES'!$A29)/'Pooler Station - CRES'!$P$16</f>
        <v>-3.89154</v>
      </c>
      <c r="G29" s="287">
        <f>SUMIFS('Pooler Station - Input (IS)'!H:H,'Pooler Station - Input (IS)'!$Q:$Q,'Pooler Station - CRES'!$A29)/'Pooler Station - CRES'!$P$16</f>
        <v>-4.1381999999999994</v>
      </c>
      <c r="H29" s="286">
        <f>SUMIFS('Pooler Station - Input (IS)'!I:I,'Pooler Station - Input (IS)'!$Q:$Q,'Pooler Station - CRES'!$A29)/'Pooler Station - CRES'!$P$16</f>
        <v>-3.8047</v>
      </c>
      <c r="I29" s="287">
        <f>SUMIFS('Pooler Station - Input (IS)'!J:J,'Pooler Station - Input (IS)'!$Q:$Q,'Pooler Station - CRES'!$A29)/'Pooler Station - CRES'!$P$16</f>
        <v>-7.0928599999999999</v>
      </c>
      <c r="J29" s="286">
        <f>SUMIFS('Pooler Station - Input (IS)'!K:K,'Pooler Station - Input (IS)'!$Q:$Q,'Pooler Station - CRES'!$A29)/'Pooler Station - CRES'!$P$16</f>
        <v>-4.2925399999999998</v>
      </c>
      <c r="K29" s="287">
        <f>SUMIFS('Pooler Station - Input (IS)'!L:L,'Pooler Station - Input (IS)'!$Q:$Q,'Pooler Station - CRES'!$A29)/'Pooler Station - CRES'!$P$16</f>
        <v>-2.3747699999999998</v>
      </c>
      <c r="L29" s="286">
        <f>SUMIFS('Pooler Station - Input (IS)'!M:M,'Pooler Station - Input (IS)'!$Q:$Q,'Pooler Station - CRES'!$A29)/'Pooler Station - CRES'!$P$16</f>
        <v>-3.1557799999999996</v>
      </c>
      <c r="M29" s="287">
        <f>SUMIFS('Pooler Station - Input (IS)'!N:N,'Pooler Station - Input (IS)'!$Q:$Q,'Pooler Station - CRES'!$A29)/'Pooler Station - CRES'!$P$16</f>
        <v>-3.8978999999999999</v>
      </c>
      <c r="N29" s="271">
        <f t="shared" si="6"/>
        <v>-53.741269999999993</v>
      </c>
    </row>
    <row r="30" spans="1:16">
      <c r="A30" s="296" t="s">
        <v>83</v>
      </c>
      <c r="B30" s="286">
        <f>SUMIFS('Pooler Station - Input (IS)'!C:C,'Pooler Station - Input (IS)'!$Q:$Q,'Pooler Station - CRES'!$A30)/'Pooler Station - CRES'!$P$16</f>
        <v>0</v>
      </c>
      <c r="C30" s="287">
        <f>SUMIFS('Pooler Station - Input (IS)'!D:D,'Pooler Station - Input (IS)'!$Q:$Q,'Pooler Station - CRES'!$A30)/'Pooler Station - CRES'!$P$16</f>
        <v>0</v>
      </c>
      <c r="D30" s="286">
        <f>SUMIFS('Pooler Station - Input (IS)'!E:E,'Pooler Station - Input (IS)'!$Q:$Q,'Pooler Station - CRES'!$A30)/'Pooler Station - CRES'!$P$16</f>
        <v>0</v>
      </c>
      <c r="E30" s="287">
        <f>SUMIFS('Pooler Station - Input (IS)'!F:F,'Pooler Station - Input (IS)'!$Q:$Q,'Pooler Station - CRES'!$A30)/'Pooler Station - CRES'!$P$16</f>
        <v>0</v>
      </c>
      <c r="F30" s="286">
        <f>SUMIFS('Pooler Station - Input (IS)'!G:G,'Pooler Station - Input (IS)'!$Q:$Q,'Pooler Station - CRES'!$A30)/'Pooler Station - CRES'!$P$16</f>
        <v>0</v>
      </c>
      <c r="G30" s="287">
        <f>SUMIFS('Pooler Station - Input (IS)'!H:H,'Pooler Station - Input (IS)'!$Q:$Q,'Pooler Station - CRES'!$A30)/'Pooler Station - CRES'!$P$16</f>
        <v>0</v>
      </c>
      <c r="H30" s="286">
        <f>SUMIFS('Pooler Station - Input (IS)'!I:I,'Pooler Station - Input (IS)'!$Q:$Q,'Pooler Station - CRES'!$A30)/'Pooler Station - CRES'!$P$16</f>
        <v>0</v>
      </c>
      <c r="I30" s="287">
        <f>SUMIFS('Pooler Station - Input (IS)'!J:J,'Pooler Station - Input (IS)'!$Q:$Q,'Pooler Station - CRES'!$A30)/'Pooler Station - CRES'!$P$16</f>
        <v>0</v>
      </c>
      <c r="J30" s="286">
        <f>SUMIFS('Pooler Station - Input (IS)'!K:K,'Pooler Station - Input (IS)'!$Q:$Q,'Pooler Station - CRES'!$A30)/'Pooler Station - CRES'!$P$16</f>
        <v>0</v>
      </c>
      <c r="K30" s="287">
        <f>SUMIFS('Pooler Station - Input (IS)'!L:L,'Pooler Station - Input (IS)'!$Q:$Q,'Pooler Station - CRES'!$A30)/'Pooler Station - CRES'!$P$16</f>
        <v>0</v>
      </c>
      <c r="L30" s="286">
        <f>SUMIFS('Pooler Station - Input (IS)'!M:M,'Pooler Station - Input (IS)'!$Q:$Q,'Pooler Station - CRES'!$A30)/'Pooler Station - CRES'!$P$16</f>
        <v>0</v>
      </c>
      <c r="M30" s="287">
        <f>SUMIFS('Pooler Station - Input (IS)'!N:N,'Pooler Station - Input (IS)'!$Q:$Q,'Pooler Station - CRES'!$A30)/'Pooler Station - CRES'!$P$16</f>
        <v>0</v>
      </c>
      <c r="N30" s="271">
        <f t="shared" si="6"/>
        <v>0</v>
      </c>
    </row>
    <row r="31" spans="1:16" ht="15" thickBot="1">
      <c r="A31" s="3" t="s">
        <v>84</v>
      </c>
      <c r="B31" s="82">
        <f>SUMIFS('Pooler Station - Input (IS)'!C:C,'Pooler Station - Input (IS)'!$Q:$Q,'Pooler Station - CRES'!$A31)/'Pooler Station - CRES'!$P$16</f>
        <v>0</v>
      </c>
      <c r="C31" s="83">
        <f>SUMIFS('Pooler Station - Input (IS)'!D:D,'Pooler Station - Input (IS)'!$Q:$Q,'Pooler Station - CRES'!$A31)/'Pooler Station - CRES'!$P$16</f>
        <v>0</v>
      </c>
      <c r="D31" s="82">
        <f>SUMIFS('Pooler Station - Input (IS)'!E:E,'Pooler Station - Input (IS)'!$Q:$Q,'Pooler Station - CRES'!$A31)/'Pooler Station - CRES'!$P$16</f>
        <v>0</v>
      </c>
      <c r="E31" s="83">
        <f>SUMIFS('Pooler Station - Input (IS)'!F:F,'Pooler Station - Input (IS)'!$Q:$Q,'Pooler Station - CRES'!$A31)/'Pooler Station - CRES'!$P$16</f>
        <v>0</v>
      </c>
      <c r="F31" s="82">
        <f>SUMIFS('Pooler Station - Input (IS)'!G:G,'Pooler Station - Input (IS)'!$Q:$Q,'Pooler Station - CRES'!$A31)/'Pooler Station - CRES'!$P$16</f>
        <v>0</v>
      </c>
      <c r="G31" s="83">
        <f>SUMIFS('Pooler Station - Input (IS)'!H:H,'Pooler Station - Input (IS)'!$Q:$Q,'Pooler Station - CRES'!$A31)/'Pooler Station - CRES'!$P$16</f>
        <v>0</v>
      </c>
      <c r="H31" s="82">
        <f>SUMIFS('Pooler Station - Input (IS)'!I:I,'Pooler Station - Input (IS)'!$Q:$Q,'Pooler Station - CRES'!$A31)/'Pooler Station - CRES'!$P$16</f>
        <v>0</v>
      </c>
      <c r="I31" s="83">
        <f>SUMIFS('Pooler Station - Input (IS)'!J:J,'Pooler Station - Input (IS)'!$Q:$Q,'Pooler Station - CRES'!$A31)/'Pooler Station - CRES'!$P$16</f>
        <v>0</v>
      </c>
      <c r="J31" s="82">
        <f>SUMIFS('Pooler Station - Input (IS)'!K:K,'Pooler Station - Input (IS)'!$Q:$Q,'Pooler Station - CRES'!$A31)/'Pooler Station - CRES'!$P$16</f>
        <v>0</v>
      </c>
      <c r="K31" s="83">
        <f>SUMIFS('Pooler Station - Input (IS)'!L:L,'Pooler Station - Input (IS)'!$Q:$Q,'Pooler Station - CRES'!$A31)/'Pooler Station - CRES'!$P$16</f>
        <v>0</v>
      </c>
      <c r="L31" s="82">
        <f>SUMIFS('Pooler Station - Input (IS)'!M:M,'Pooler Station - Input (IS)'!$Q:$Q,'Pooler Station - CRES'!$A31)/'Pooler Station - CRES'!$P$16</f>
        <v>0</v>
      </c>
      <c r="M31" s="83">
        <f>SUMIFS('Pooler Station - Input (IS)'!N:N,'Pooler Station - Input (IS)'!$Q:$Q,'Pooler Station - CRES'!$A31)/'Pooler Station - CRES'!$P$16</f>
        <v>0</v>
      </c>
      <c r="N31" s="272">
        <f t="shared" si="6"/>
        <v>0</v>
      </c>
    </row>
    <row r="32" spans="1:16" ht="15.5" thickTop="1" thickBot="1">
      <c r="A32" s="84" t="s">
        <v>85</v>
      </c>
      <c r="B32" s="52">
        <f>SUM(B17:B31)</f>
        <v>-97.143720000000002</v>
      </c>
      <c r="C32" s="53">
        <f t="shared" ref="C32:M32" si="7">SUM(C17:C31)</f>
        <v>-82.925979999999996</v>
      </c>
      <c r="D32" s="52">
        <f t="shared" si="7"/>
        <v>-85.364279999999994</v>
      </c>
      <c r="E32" s="53">
        <f t="shared" si="7"/>
        <v>-75.468329999999995</v>
      </c>
      <c r="F32" s="52">
        <f t="shared" si="7"/>
        <v>-84.885190000000009</v>
      </c>
      <c r="G32" s="53">
        <f t="shared" si="7"/>
        <v>-97.238629999999986</v>
      </c>
      <c r="H32" s="52">
        <f t="shared" si="7"/>
        <v>-79.777589999999989</v>
      </c>
      <c r="I32" s="53">
        <f t="shared" si="7"/>
        <v>-112.25117</v>
      </c>
      <c r="J32" s="52">
        <f t="shared" si="7"/>
        <v>-125.5869</v>
      </c>
      <c r="K32" s="89">
        <f t="shared" si="7"/>
        <v>-94.055580000000006</v>
      </c>
      <c r="L32" s="52">
        <f t="shared" si="7"/>
        <v>-107.55431999999999</v>
      </c>
      <c r="M32" s="53">
        <f t="shared" si="7"/>
        <v>-82.253860000000003</v>
      </c>
      <c r="N32" s="85">
        <f t="shared" si="6"/>
        <v>-1124.5055500000001</v>
      </c>
      <c r="O32" s="124"/>
      <c r="P32" s="15">
        <f>M32*1000</f>
        <v>-82253.86</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122.73869999999999</v>
      </c>
      <c r="C35" s="53">
        <f t="shared" ref="C35:L35" si="9">SUM(C32,C14)</f>
        <v>112.60951000000001</v>
      </c>
      <c r="D35" s="52">
        <f t="shared" si="9"/>
        <v>126.39144</v>
      </c>
      <c r="E35" s="53">
        <f t="shared" si="9"/>
        <v>175.20236</v>
      </c>
      <c r="F35" s="52">
        <f t="shared" si="9"/>
        <v>111.16592000000001</v>
      </c>
      <c r="G35" s="53">
        <f t="shared" si="9"/>
        <v>110.98894000000003</v>
      </c>
      <c r="H35" s="52">
        <f t="shared" si="9"/>
        <v>121.52835000000003</v>
      </c>
      <c r="I35" s="53">
        <f t="shared" si="9"/>
        <v>108.30831000000001</v>
      </c>
      <c r="J35" s="52">
        <f t="shared" si="9"/>
        <v>112.64536000000005</v>
      </c>
      <c r="K35" s="53">
        <f t="shared" si="9"/>
        <v>133.38623999999999</v>
      </c>
      <c r="L35" s="52">
        <f t="shared" si="9"/>
        <v>137.61952000000005</v>
      </c>
      <c r="M35" s="53">
        <f>SUM(M32,M14)</f>
        <v>169.24448000000001</v>
      </c>
      <c r="N35" s="85">
        <f t="shared" ref="N35" si="10">SUM(N32,N14)</f>
        <v>1541.8291300000003</v>
      </c>
      <c r="O35" s="124"/>
      <c r="P35" s="15">
        <f>M35*1000</f>
        <v>169244.48</v>
      </c>
    </row>
    <row r="36" spans="1:16" ht="15" thickTop="1">
      <c r="A36" s="55"/>
      <c r="B36" s="202" t="str">
        <f>IF(ABS(B35*$P$1-'Pooler Station - Input (IS)'!C351)&lt;=1000, "Yes", "Error")</f>
        <v>Yes</v>
      </c>
      <c r="C36" s="202" t="str">
        <f>IF(ABS(C35*$P$1-'Pooler Station - Input (IS)'!D351)&lt;=1000, "Yes", "Error")</f>
        <v>Yes</v>
      </c>
      <c r="D36" s="202" t="str">
        <f>IF(ABS(D35*$P$1-'Pooler Station - Input (IS)'!E351)&lt;=1000, "Yes", "Error")</f>
        <v>Yes</v>
      </c>
      <c r="E36" s="202" t="str">
        <f>IF(ABS(E35*$P$1-'Pooler Station - Input (IS)'!F351)&lt;=1000, "Yes", "Error")</f>
        <v>Yes</v>
      </c>
      <c r="F36" s="202" t="str">
        <f>IF(ABS(F35*$P$1-'Pooler Station - Input (IS)'!G351)&lt;=1000, "Yes", "Error")</f>
        <v>Yes</v>
      </c>
      <c r="G36" s="202" t="str">
        <f>IF(ABS(G35*$P$1-'Pooler Station - Input (IS)'!H351)&lt;=1000, "Yes", "Error")</f>
        <v>Yes</v>
      </c>
      <c r="H36" s="202" t="str">
        <f>IF(ABS(H35*$P$1-'Pooler Station - Input (IS)'!I351)&lt;=1000, "Yes", "Error")</f>
        <v>Yes</v>
      </c>
      <c r="I36" s="202" t="str">
        <f>IF(ABS(I35*$P$1-'Pooler Station - Input (IS)'!J351)&lt;=1000, "Yes", "Error")</f>
        <v>Yes</v>
      </c>
      <c r="J36" s="202" t="str">
        <f>IF(ABS(J35*$P$1-'Pooler Station - Input (IS)'!K351)&lt;=1000, "Yes", "Error")</f>
        <v>Yes</v>
      </c>
      <c r="K36" s="202" t="str">
        <f>IF(ABS(K35*$P$1-'Pooler Station - Input (IS)'!L351)&lt;=1000, "Yes", "Error")</f>
        <v>Yes</v>
      </c>
      <c r="L36" s="202" t="str">
        <f>IF(ABS(L35*$P$1-'Pooler Station - Input (IS)'!M351)&lt;=1000, "Yes", "Error")</f>
        <v>Yes</v>
      </c>
      <c r="M36" s="202" t="str">
        <f>IF(ABS(M35*$P$1-'Pooler Station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SUMIFS('Pooler Station - Input (IS)'!C:C,'Pooler Station - Input (IS)'!$Q:$Q,'Pooler Station - CRES'!$A38)/'Pooler Station - CRES'!$P$16</f>
        <v>-15.64493</v>
      </c>
      <c r="C38" s="287">
        <f>SUMIFS('Pooler Station - Input (IS)'!D:D,'Pooler Station - Input (IS)'!$Q:$Q,'Pooler Station - CRES'!$A38)/'Pooler Station - CRES'!$P$16</f>
        <v>-14.52604</v>
      </c>
      <c r="D38" s="286">
        <f>SUMIFS('Pooler Station - Input (IS)'!E:E,'Pooler Station - Input (IS)'!$Q:$Q,'Pooler Station - CRES'!$A38)/'Pooler Station - CRES'!$P$16</f>
        <v>-12.243449999999999</v>
      </c>
      <c r="E38" s="287">
        <f>SUMIFS('Pooler Station - Input (IS)'!F:F,'Pooler Station - Input (IS)'!$Q:$Q,'Pooler Station - CRES'!$A38)/'Pooler Station - CRES'!$P$16</f>
        <v>-14.98822</v>
      </c>
      <c r="F38" s="286">
        <f>SUMIFS('Pooler Station - Input (IS)'!G:G,'Pooler Station - Input (IS)'!$Q:$Q,'Pooler Station - CRES'!$A38)/'Pooler Station - CRES'!$P$16</f>
        <v>-8.0115499999999997</v>
      </c>
      <c r="G38" s="287">
        <f>SUMIFS('Pooler Station - Input (IS)'!H:H,'Pooler Station - Input (IS)'!$Q:$Q,'Pooler Station - CRES'!$A38)/'Pooler Station - CRES'!$P$16</f>
        <v>-6.0269699999999995</v>
      </c>
      <c r="H38" s="286">
        <f>SUMIFS('Pooler Station - Input (IS)'!I:I,'Pooler Station - Input (IS)'!$Q:$Q,'Pooler Station - CRES'!$A38)/'Pooler Station - CRES'!$P$16</f>
        <v>-10.23282</v>
      </c>
      <c r="I38" s="287">
        <f>SUMIFS('Pooler Station - Input (IS)'!J:J,'Pooler Station - Input (IS)'!$Q:$Q,'Pooler Station - CRES'!$A38)/'Pooler Station - CRES'!$P$16</f>
        <v>-2.37283</v>
      </c>
      <c r="J38" s="286">
        <f>SUMIFS('Pooler Station - Input (IS)'!K:K,'Pooler Station - Input (IS)'!$Q:$Q,'Pooler Station - CRES'!$A38)/'Pooler Station - CRES'!$P$16</f>
        <v>0</v>
      </c>
      <c r="K38" s="287">
        <f>SUMIFS('Pooler Station - Input (IS)'!L:L,'Pooler Station - Input (IS)'!$Q:$Q,'Pooler Station - CRES'!$A38)/'Pooler Station - CRES'!$P$16</f>
        <v>0.71499999999999997</v>
      </c>
      <c r="L38" s="286">
        <f>SUMIFS('Pooler Station - Input (IS)'!M:M,'Pooler Station - Input (IS)'!$Q:$Q,'Pooler Station - CRES'!$A38)/'Pooler Station - CRES'!$P$16</f>
        <v>0</v>
      </c>
      <c r="M38" s="287">
        <f>SUMIFS('Pooler Station - Input (IS)'!N:N,'Pooler Station - Input (IS)'!$Q:$Q,'Pooler Station - CRES'!$A38)/'Pooler Station - CRES'!$P$16</f>
        <v>-4.0743</v>
      </c>
      <c r="N38" s="93">
        <f t="shared" ref="N38:N45" si="12">SUM(B38:M38)</f>
        <v>-87.406109999999984</v>
      </c>
    </row>
    <row r="39" spans="1:16">
      <c r="A39" s="4" t="s">
        <v>87</v>
      </c>
      <c r="B39" s="286">
        <f>SUMIFS('Pooler Station - Input (IS)'!C:C,'Pooler Station - Input (IS)'!$Q:$Q,'Pooler Station - CRES'!$A39)/'Pooler Station - CRES'!$P$16</f>
        <v>0</v>
      </c>
      <c r="C39" s="287">
        <f>SUMIFS('Pooler Station - Input (IS)'!D:D,'Pooler Station - Input (IS)'!$Q:$Q,'Pooler Station - CRES'!$A39)/'Pooler Station - CRES'!$P$16</f>
        <v>0</v>
      </c>
      <c r="D39" s="286">
        <f>SUMIFS('Pooler Station - Input (IS)'!E:E,'Pooler Station - Input (IS)'!$Q:$Q,'Pooler Station - CRES'!$A39)/'Pooler Station - CRES'!$P$16</f>
        <v>0</v>
      </c>
      <c r="E39" s="287">
        <f>SUMIFS('Pooler Station - Input (IS)'!F:F,'Pooler Station - Input (IS)'!$Q:$Q,'Pooler Station - CRES'!$A39)/'Pooler Station - CRES'!$P$16</f>
        <v>0</v>
      </c>
      <c r="F39" s="286">
        <f>SUMIFS('Pooler Station - Input (IS)'!G:G,'Pooler Station - Input (IS)'!$Q:$Q,'Pooler Station - CRES'!$A39)/'Pooler Station - CRES'!$P$16</f>
        <v>0</v>
      </c>
      <c r="G39" s="287">
        <f>SUMIFS('Pooler Station - Input (IS)'!H:H,'Pooler Station - Input (IS)'!$Q:$Q,'Pooler Station - CRES'!$A39)/'Pooler Station - CRES'!$P$16</f>
        <v>0</v>
      </c>
      <c r="H39" s="286">
        <f>SUMIFS('Pooler Station - Input (IS)'!I:I,'Pooler Station - Input (IS)'!$Q:$Q,'Pooler Station - CRES'!$A39)/'Pooler Station - CRES'!$P$16</f>
        <v>0</v>
      </c>
      <c r="I39" s="287">
        <f>SUMIFS('Pooler Station - Input (IS)'!J:J,'Pooler Station - Input (IS)'!$Q:$Q,'Pooler Station - CRES'!$A39)/'Pooler Station - CRES'!$P$16</f>
        <v>0</v>
      </c>
      <c r="J39" s="286">
        <f>SUMIFS('Pooler Station - Input (IS)'!K:K,'Pooler Station - Input (IS)'!$Q:$Q,'Pooler Station - CRES'!$A39)/'Pooler Station - CRES'!$P$16</f>
        <v>0</v>
      </c>
      <c r="K39" s="287">
        <f>SUMIFS('Pooler Station - Input (IS)'!L:L,'Pooler Station - Input (IS)'!$Q:$Q,'Pooler Station - CRES'!$A39)/'Pooler Station - CRES'!$P$16</f>
        <v>0</v>
      </c>
      <c r="L39" s="286">
        <f>SUMIFS('Pooler Station - Input (IS)'!M:M,'Pooler Station - Input (IS)'!$Q:$Q,'Pooler Station - CRES'!$A39)/'Pooler Station - CRES'!$P$16</f>
        <v>0</v>
      </c>
      <c r="M39" s="287">
        <f>SUMIFS('Pooler Station - Input (IS)'!N:N,'Pooler Station - Input (IS)'!$Q:$Q,'Pooler Station - CRES'!$A39)/'Pooler Station - CRES'!$P$16</f>
        <v>0</v>
      </c>
      <c r="N39" s="273">
        <f t="shared" si="12"/>
        <v>0</v>
      </c>
    </row>
    <row r="40" spans="1:16">
      <c r="A40" s="4" t="s">
        <v>70</v>
      </c>
      <c r="B40" s="286">
        <f>SUMIFS('Pooler Station - Input (IS)'!C:C,'Pooler Station - Input (IS)'!$Q:$Q,'Pooler Station - CRES'!$A40)/'Pooler Station - CRES'!$P$16</f>
        <v>-5.7150600000000003</v>
      </c>
      <c r="C40" s="287">
        <f>SUMIFS('Pooler Station - Input (IS)'!D:D,'Pooler Station - Input (IS)'!$Q:$Q,'Pooler Station - CRES'!$A40)/'Pooler Station - CRES'!$P$16</f>
        <v>-1.27545</v>
      </c>
      <c r="D40" s="286">
        <f>SUMIFS('Pooler Station - Input (IS)'!E:E,'Pooler Station - Input (IS)'!$Q:$Q,'Pooler Station - CRES'!$A40)/'Pooler Station - CRES'!$P$16</f>
        <v>-10.62186</v>
      </c>
      <c r="E40" s="287">
        <f>SUMIFS('Pooler Station - Input (IS)'!F:F,'Pooler Station - Input (IS)'!$Q:$Q,'Pooler Station - CRES'!$A40)/'Pooler Station - CRES'!$P$16</f>
        <v>-13.968059999999999</v>
      </c>
      <c r="F40" s="286">
        <f>SUMIFS('Pooler Station - Input (IS)'!G:G,'Pooler Station - Input (IS)'!$Q:$Q,'Pooler Station - CRES'!$A40)/'Pooler Station - CRES'!$P$16</f>
        <v>-3.4455900000000002</v>
      </c>
      <c r="G40" s="287">
        <f>SUMIFS('Pooler Station - Input (IS)'!H:H,'Pooler Station - Input (IS)'!$Q:$Q,'Pooler Station - CRES'!$A40)/'Pooler Station - CRES'!$P$16</f>
        <v>-7.4115099999999998</v>
      </c>
      <c r="H40" s="286">
        <f>SUMIFS('Pooler Station - Input (IS)'!I:I,'Pooler Station - Input (IS)'!$Q:$Q,'Pooler Station - CRES'!$A40)/'Pooler Station - CRES'!$P$16</f>
        <v>-5.5876000000000001</v>
      </c>
      <c r="I40" s="287">
        <f>SUMIFS('Pooler Station - Input (IS)'!J:J,'Pooler Station - Input (IS)'!$Q:$Q,'Pooler Station - CRES'!$A40)/'Pooler Station - CRES'!$P$16</f>
        <v>-4.9229400000000005</v>
      </c>
      <c r="J40" s="286">
        <f>SUMIFS('Pooler Station - Input (IS)'!K:K,'Pooler Station - Input (IS)'!$Q:$Q,'Pooler Station - CRES'!$A40)/'Pooler Station - CRES'!$P$16</f>
        <v>-13.325889999999999</v>
      </c>
      <c r="K40" s="287">
        <f>SUMIFS('Pooler Station - Input (IS)'!L:L,'Pooler Station - Input (IS)'!$Q:$Q,'Pooler Station - CRES'!$A40)/'Pooler Station - CRES'!$P$16</f>
        <v>-7.4332000000000003</v>
      </c>
      <c r="L40" s="286">
        <f>SUMIFS('Pooler Station - Input (IS)'!M:M,'Pooler Station - Input (IS)'!$Q:$Q,'Pooler Station - CRES'!$A40)/'Pooler Station - CRES'!$P$16</f>
        <v>-1.6179600000000001</v>
      </c>
      <c r="M40" s="287">
        <f>SUMIFS('Pooler Station - Input (IS)'!N:N,'Pooler Station - Input (IS)'!$Q:$Q,'Pooler Station - CRES'!$A40)/'Pooler Station - CRES'!$P$16</f>
        <v>-2.9337000000000004</v>
      </c>
      <c r="N40" s="273">
        <f t="shared" si="12"/>
        <v>-78.25882</v>
      </c>
      <c r="P40" s="16"/>
    </row>
    <row r="41" spans="1:16">
      <c r="A41" s="4" t="s">
        <v>69</v>
      </c>
      <c r="B41" s="286">
        <f>SUMIFS('Pooler Station - Input (IS)'!C:C,'Pooler Station - Input (IS)'!$Q:$Q,'Pooler Station - CRES'!$A41)/'Pooler Station - CRES'!$P$16</f>
        <v>-2.0420400000000001</v>
      </c>
      <c r="C41" s="287">
        <f>SUMIFS('Pooler Station - Input (IS)'!D:D,'Pooler Station - Input (IS)'!$Q:$Q,'Pooler Station - CRES'!$A41)/'Pooler Station - CRES'!$P$16</f>
        <v>-3.6466999999999987</v>
      </c>
      <c r="D41" s="286">
        <f>SUMIFS('Pooler Station - Input (IS)'!E:E,'Pooler Station - Input (IS)'!$Q:$Q,'Pooler Station - CRES'!$A41)/'Pooler Station - CRES'!$P$16</f>
        <v>87.567899999999995</v>
      </c>
      <c r="E41" s="287">
        <f>SUMIFS('Pooler Station - Input (IS)'!F:F,'Pooler Station - Input (IS)'!$Q:$Q,'Pooler Station - CRES'!$A41)/'Pooler Station - CRES'!$P$16</f>
        <v>0</v>
      </c>
      <c r="F41" s="286">
        <f>SUMIFS('Pooler Station - Input (IS)'!G:G,'Pooler Station - Input (IS)'!$Q:$Q,'Pooler Station - CRES'!$A41)/'Pooler Station - CRES'!$P$16</f>
        <v>0</v>
      </c>
      <c r="G41" s="287">
        <f>SUMIFS('Pooler Station - Input (IS)'!H:H,'Pooler Station - Input (IS)'!$Q:$Q,'Pooler Station - CRES'!$A41)/'Pooler Station - CRES'!$P$16</f>
        <v>0</v>
      </c>
      <c r="H41" s="286">
        <f>SUMIFS('Pooler Station - Input (IS)'!I:I,'Pooler Station - Input (IS)'!$Q:$Q,'Pooler Station - CRES'!$A41)/'Pooler Station - CRES'!$P$16</f>
        <v>0</v>
      </c>
      <c r="I41" s="287">
        <f>SUMIFS('Pooler Station - Input (IS)'!J:J,'Pooler Station - Input (IS)'!$Q:$Q,'Pooler Station - CRES'!$A41)/'Pooler Station - CRES'!$P$16</f>
        <v>-2.5627800000000001</v>
      </c>
      <c r="J41" s="286">
        <f>SUMIFS('Pooler Station - Input (IS)'!K:K,'Pooler Station - Input (IS)'!$Q:$Q,'Pooler Station - CRES'!$A41)/'Pooler Station - CRES'!$P$16</f>
        <v>-2.0421199999999997</v>
      </c>
      <c r="K41" s="287">
        <f>SUMIFS('Pooler Station - Input (IS)'!L:L,'Pooler Station - Input (IS)'!$Q:$Q,'Pooler Station - CRES'!$A41)/'Pooler Station - CRES'!$P$16</f>
        <v>0</v>
      </c>
      <c r="L41" s="286">
        <f>SUMIFS('Pooler Station - Input (IS)'!M:M,'Pooler Station - Input (IS)'!$Q:$Q,'Pooler Station - CRES'!$A41)/'Pooler Station - CRES'!$P$16</f>
        <v>-2.43669</v>
      </c>
      <c r="M41" s="287">
        <f>SUMIFS('Pooler Station - Input (IS)'!N:N,'Pooler Station - Input (IS)'!$Q:$Q,'Pooler Station - CRES'!$A41)/'Pooler Station - CRES'!$P$16</f>
        <v>0</v>
      </c>
      <c r="N41" s="273">
        <f t="shared" si="12"/>
        <v>74.837569999999999</v>
      </c>
    </row>
    <row r="42" spans="1:16">
      <c r="A42" s="4" t="s">
        <v>68</v>
      </c>
      <c r="B42" s="286">
        <f>SUMIFS('Pooler Station - Input (IS)'!C:C,'Pooler Station - Input (IS)'!$Q:$Q,'Pooler Station - CRES'!$A42)/'Pooler Station - CRES'!$P$16</f>
        <v>-139.64952</v>
      </c>
      <c r="C42" s="287">
        <f>SUMIFS('Pooler Station - Input (IS)'!D:D,'Pooler Station - Input (IS)'!$Q:$Q,'Pooler Station - CRES'!$A42)/'Pooler Station - CRES'!$P$16</f>
        <v>-136.71759000000003</v>
      </c>
      <c r="D42" s="286">
        <f>SUMIFS('Pooler Station - Input (IS)'!E:E,'Pooler Station - Input (IS)'!$Q:$Q,'Pooler Station - CRES'!$A42)/'Pooler Station - CRES'!$P$16</f>
        <v>-124.13056</v>
      </c>
      <c r="E42" s="287">
        <f>SUMIFS('Pooler Station - Input (IS)'!F:F,'Pooler Station - Input (IS)'!$Q:$Q,'Pooler Station - CRES'!$A42)/'Pooler Station - CRES'!$P$16</f>
        <v>-133.95997999999997</v>
      </c>
      <c r="F42" s="286">
        <f>SUMIFS('Pooler Station - Input (IS)'!G:G,'Pooler Station - Input (IS)'!$Q:$Q,'Pooler Station - CRES'!$A42)/'Pooler Station - CRES'!$P$16</f>
        <v>-148.88118000000003</v>
      </c>
      <c r="G42" s="287">
        <f>SUMIFS('Pooler Station - Input (IS)'!H:H,'Pooler Station - Input (IS)'!$Q:$Q,'Pooler Station - CRES'!$A42)/'Pooler Station - CRES'!$P$16</f>
        <v>-128.35319999999999</v>
      </c>
      <c r="H42" s="286">
        <f>SUMIFS('Pooler Station - Input (IS)'!I:I,'Pooler Station - Input (IS)'!$Q:$Q,'Pooler Station - CRES'!$A42)/'Pooler Station - CRES'!$P$16</f>
        <v>-123.92178999999999</v>
      </c>
      <c r="I42" s="287">
        <f>SUMIFS('Pooler Station - Input (IS)'!J:J,'Pooler Station - Input (IS)'!$Q:$Q,'Pooler Station - CRES'!$A42)/'Pooler Station - CRES'!$P$16</f>
        <v>-134.66698</v>
      </c>
      <c r="J42" s="286">
        <f>SUMIFS('Pooler Station - Input (IS)'!K:K,'Pooler Station - Input (IS)'!$Q:$Q,'Pooler Station - CRES'!$A42)/'Pooler Station - CRES'!$P$16</f>
        <v>-119.02141999999999</v>
      </c>
      <c r="K42" s="287">
        <f>SUMIFS('Pooler Station - Input (IS)'!L:L,'Pooler Station - Input (IS)'!$Q:$Q,'Pooler Station - CRES'!$A42)/'Pooler Station - CRES'!$P$16</f>
        <v>-126.03376999999999</v>
      </c>
      <c r="L42" s="286">
        <f>SUMIFS('Pooler Station - Input (IS)'!M:M,'Pooler Station - Input (IS)'!$Q:$Q,'Pooler Station - CRES'!$A42)/'Pooler Station - CRES'!$P$16</f>
        <v>-125.79876999999999</v>
      </c>
      <c r="M42" s="287">
        <f>SUMIFS('Pooler Station - Input (IS)'!N:N,'Pooler Station - Input (IS)'!$Q:$Q,'Pooler Station - CRES'!$A42)/'Pooler Station - CRES'!$P$16</f>
        <v>-119.96445999999999</v>
      </c>
      <c r="N42" s="273">
        <f t="shared" si="12"/>
        <v>-1561.0992200000003</v>
      </c>
      <c r="P42" s="16"/>
    </row>
    <row r="43" spans="1:16" ht="15" thickBot="1">
      <c r="A43" s="4" t="s">
        <v>88</v>
      </c>
      <c r="B43" s="286">
        <f>SUMIFS('Pooler Station - Input (IS)'!C:C,'Pooler Station - Input (IS)'!$Q:$Q,'Pooler Station - CRES'!$A43)/'Pooler Station - CRES'!$P$16</f>
        <v>0</v>
      </c>
      <c r="C43" s="287">
        <f>SUMIFS('Pooler Station - Input (IS)'!D:D,'Pooler Station - Input (IS)'!$Q:$Q,'Pooler Station - CRES'!$A43)/'Pooler Station - CRES'!$P$16</f>
        <v>0</v>
      </c>
      <c r="D43" s="286">
        <f>SUMIFS('Pooler Station - Input (IS)'!E:E,'Pooler Station - Input (IS)'!$Q:$Q,'Pooler Station - CRES'!$A43)/'Pooler Station - CRES'!$P$16</f>
        <v>0</v>
      </c>
      <c r="E43" s="287">
        <f>SUMIFS('Pooler Station - Input (IS)'!F:F,'Pooler Station - Input (IS)'!$Q:$Q,'Pooler Station - CRES'!$A43)/'Pooler Station - CRES'!$P$16</f>
        <v>0</v>
      </c>
      <c r="F43" s="286">
        <f>SUMIFS('Pooler Station - Input (IS)'!G:G,'Pooler Station - Input (IS)'!$Q:$Q,'Pooler Station - CRES'!$A43)/'Pooler Station - CRES'!$P$16</f>
        <v>0</v>
      </c>
      <c r="G43" s="287">
        <f>SUMIFS('Pooler Station - Input (IS)'!H:H,'Pooler Station - Input (IS)'!$Q:$Q,'Pooler Station - CRES'!$A43)/'Pooler Station - CRES'!$P$16</f>
        <v>0</v>
      </c>
      <c r="H43" s="286">
        <f>SUMIFS('Pooler Station - Input (IS)'!I:I,'Pooler Station - Input (IS)'!$Q:$Q,'Pooler Station - CRES'!$A43)/'Pooler Station - CRES'!$P$16</f>
        <v>0</v>
      </c>
      <c r="I43" s="287">
        <f>SUMIFS('Pooler Station - Input (IS)'!J:J,'Pooler Station - Input (IS)'!$Q:$Q,'Pooler Station - CRES'!$A43)/'Pooler Station - CRES'!$P$16</f>
        <v>0</v>
      </c>
      <c r="J43" s="286">
        <f>SUMIFS('Pooler Station - Input (IS)'!K:K,'Pooler Station - Input (IS)'!$Q:$Q,'Pooler Station - CRES'!$A43)/'Pooler Station - CRES'!$P$16</f>
        <v>0</v>
      </c>
      <c r="K43" s="287">
        <f>SUMIFS('Pooler Station - Input (IS)'!L:L,'Pooler Station - Input (IS)'!$Q:$Q,'Pooler Station - CRES'!$A43)/'Pooler Station - CRES'!$P$16</f>
        <v>0</v>
      </c>
      <c r="L43" s="286">
        <f>SUMIFS('Pooler Station - Input (IS)'!M:M,'Pooler Station - Input (IS)'!$Q:$Q,'Pooler Station - CRES'!$A43)/'Pooler Station - CRES'!$P$16</f>
        <v>0</v>
      </c>
      <c r="M43" s="287">
        <f>SUMIFS('Pooler Station - Input (IS)'!N:N,'Pooler Station - Input (IS)'!$Q:$Q,'Pooler Station - CRES'!$A43)/'Pooler Station - CRES'!$P$16</f>
        <v>0</v>
      </c>
      <c r="N43" s="273">
        <f t="shared" si="12"/>
        <v>0</v>
      </c>
    </row>
    <row r="44" spans="1:16" ht="15.5" thickTop="1" thickBot="1">
      <c r="A44" s="84" t="s">
        <v>89</v>
      </c>
      <c r="B44" s="52">
        <f>SUM(B38:B43)</f>
        <v>-163.05154999999999</v>
      </c>
      <c r="C44" s="53">
        <f t="shared" ref="C44:M44" si="13">SUM(C38:C43)</f>
        <v>-156.16578000000004</v>
      </c>
      <c r="D44" s="52">
        <f t="shared" si="13"/>
        <v>-59.427970000000016</v>
      </c>
      <c r="E44" s="53">
        <f t="shared" si="13"/>
        <v>-162.91625999999997</v>
      </c>
      <c r="F44" s="52">
        <f t="shared" si="13"/>
        <v>-160.33832000000004</v>
      </c>
      <c r="G44" s="53">
        <f t="shared" si="13"/>
        <v>-141.79167999999999</v>
      </c>
      <c r="H44" s="52">
        <f t="shared" si="13"/>
        <v>-139.74221</v>
      </c>
      <c r="I44" s="53">
        <f t="shared" si="13"/>
        <v>-144.52553</v>
      </c>
      <c r="J44" s="52">
        <f t="shared" si="13"/>
        <v>-134.38943</v>
      </c>
      <c r="K44" s="53">
        <f t="shared" si="13"/>
        <v>-132.75197</v>
      </c>
      <c r="L44" s="52">
        <f t="shared" si="13"/>
        <v>-129.85342</v>
      </c>
      <c r="M44" s="53">
        <f t="shared" si="13"/>
        <v>-126.97245999999998</v>
      </c>
      <c r="N44" s="94">
        <f t="shared" si="12"/>
        <v>-1651.9265800000001</v>
      </c>
    </row>
    <row r="45" spans="1:16" ht="15.5" thickTop="1" thickBot="1">
      <c r="A45" s="5" t="s">
        <v>90</v>
      </c>
      <c r="B45" s="286">
        <f>SUMIFS('Pooler Station - Input (IS)'!C:C,'Pooler Station - Input (IS)'!$Q:$Q,'Pooler Station - CRES'!$A45)/'Pooler Station - CRES'!$P$1</f>
        <v>0</v>
      </c>
      <c r="C45" s="287">
        <f>SUMIFS('Pooler Station - Input (IS)'!D:D,'Pooler Station - Input (IS)'!$Q:$Q,'Pooler Station - CRES'!$A45)/'Pooler Station - CRES'!$P$1</f>
        <v>0</v>
      </c>
      <c r="D45" s="286">
        <f>SUMIFS('Pooler Station - Input (IS)'!E:E,'Pooler Station - Input (IS)'!$Q:$Q,'Pooler Station - CRES'!$A45)/'Pooler Station - CRES'!$P$1</f>
        <v>0</v>
      </c>
      <c r="E45" s="287">
        <f>SUMIFS('Pooler Station - Input (IS)'!F:F,'Pooler Station - Input (IS)'!$Q:$Q,'Pooler Station - CRES'!$A45)/'Pooler Station - CRES'!$P$1</f>
        <v>0</v>
      </c>
      <c r="F45" s="286">
        <f>SUMIFS('Pooler Station - Input (IS)'!G:G,'Pooler Station - Input (IS)'!$Q:$Q,'Pooler Station - CRES'!$A45)/'Pooler Station - CRES'!$P$1</f>
        <v>0</v>
      </c>
      <c r="G45" s="287">
        <f>SUMIFS('Pooler Station - Input (IS)'!H:H,'Pooler Station - Input (IS)'!$Q:$Q,'Pooler Station - CRES'!$A45)/'Pooler Station - CRES'!$P$1</f>
        <v>0</v>
      </c>
      <c r="H45" s="286">
        <f>SUMIFS('Pooler Station - Input (IS)'!I:I,'Pooler Station - Input (IS)'!$Q:$Q,'Pooler Station - CRES'!$A45)/'Pooler Station - CRES'!$P$1</f>
        <v>0</v>
      </c>
      <c r="I45" s="287">
        <f>SUMIFS('Pooler Station - Input (IS)'!J:J,'Pooler Station - Input (IS)'!$Q:$Q,'Pooler Station - CRES'!$A45)/'Pooler Station - CRES'!$P$1</f>
        <v>0</v>
      </c>
      <c r="J45" s="286">
        <f>SUMIFS('Pooler Station - Input (IS)'!K:K,'Pooler Station - Input (IS)'!$Q:$Q,'Pooler Station - CRES'!$A45)/'Pooler Station - CRES'!$P$1</f>
        <v>0</v>
      </c>
      <c r="K45" s="287">
        <f>SUMIFS('Pooler Station - Input (IS)'!L:L,'Pooler Station - Input (IS)'!$Q:$Q,'Pooler Station - CRES'!$A45)/'Pooler Station - CRES'!$P$1</f>
        <v>0</v>
      </c>
      <c r="L45" s="286">
        <f>SUMIFS('Pooler Station - Input (IS)'!M:M,'Pooler Station - Input (IS)'!$Q:$Q,'Pooler Station - CRES'!$A45)/'Pooler Station - CRES'!$P$1</f>
        <v>0</v>
      </c>
      <c r="M45" s="287">
        <f>SUMIFS('Pooler Station - Input (IS)'!N:N,'Pooler Station - Input (IS)'!$Q:$Q,'Pooler Station - CRES'!$A45)/'Pooler Station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-40.312849999999997</v>
      </c>
      <c r="C47" s="96">
        <f t="shared" si="15"/>
        <v>-43.556270000000026</v>
      </c>
      <c r="D47" s="95">
        <f t="shared" si="15"/>
        <v>66.963469999999987</v>
      </c>
      <c r="E47" s="96">
        <f t="shared" si="15"/>
        <v>12.286100000000033</v>
      </c>
      <c r="F47" s="95">
        <f t="shared" si="15"/>
        <v>-49.172400000000025</v>
      </c>
      <c r="G47" s="96">
        <f t="shared" si="15"/>
        <v>-30.802739999999957</v>
      </c>
      <c r="H47" s="95">
        <f>SUM(H44,H35)</f>
        <v>-18.213859999999968</v>
      </c>
      <c r="I47" s="96">
        <f t="shared" ref="I47:M47" si="16">SUM(I44,I35)</f>
        <v>-36.217219999999998</v>
      </c>
      <c r="J47" s="95">
        <f t="shared" si="16"/>
        <v>-21.744069999999951</v>
      </c>
      <c r="K47" s="96">
        <f t="shared" si="16"/>
        <v>0.63426999999998657</v>
      </c>
      <c r="L47" s="95">
        <f t="shared" si="16"/>
        <v>7.7661000000000513</v>
      </c>
      <c r="M47" s="96">
        <f t="shared" si="16"/>
        <v>42.272020000000026</v>
      </c>
      <c r="N47" s="96">
        <f t="shared" ref="N47" si="17">SUM(B47:M47)</f>
        <v>-110.09744999999987</v>
      </c>
    </row>
    <row r="48" spans="1:16" ht="15" thickTop="1">
      <c r="B48" s="15">
        <f>B47-'Pooler Station - Input (IS)'!C465/1000</f>
        <v>0</v>
      </c>
      <c r="C48" s="15">
        <f>C47-'Pooler Station - Input (IS)'!D465/1000</f>
        <v>0</v>
      </c>
      <c r="D48" s="15">
        <f>D47-'Pooler Station - Input (IS)'!E465/1000</f>
        <v>0</v>
      </c>
      <c r="E48" s="15">
        <f>E47-'Pooler Station - Input (IS)'!F465/1000</f>
        <v>3.1974423109204508E-14</v>
      </c>
      <c r="F48" s="15">
        <f>F47-'Pooler Station - Input (IS)'!G465/1000</f>
        <v>0</v>
      </c>
      <c r="G48" s="15">
        <f>G47-'Pooler Station - Input (IS)'!H465/1000</f>
        <v>4.2632564145606011E-14</v>
      </c>
      <c r="H48" s="15">
        <f>H47-'Pooler Station - Input (IS)'!I465/1000</f>
        <v>3.1974423109204508E-14</v>
      </c>
      <c r="I48" s="15">
        <f>I47-'Pooler Station - Input (IS)'!J465/1000</f>
        <v>0</v>
      </c>
      <c r="J48" s="15">
        <f>J47-'Pooler Station - Input (IS)'!K465/1000</f>
        <v>4.9737991503207013E-14</v>
      </c>
      <c r="K48" s="15">
        <f>K47-'Pooler Station - Input (IS)'!L465/1000</f>
        <v>-1.3433698597964394E-14</v>
      </c>
      <c r="L48" s="15">
        <f>L47-'Pooler Station - Input (IS)'!M465/1000</f>
        <v>5.0626169922907138E-14</v>
      </c>
      <c r="M48" s="15">
        <f>M47-'Pooler Station - 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23" priority="1" operator="containsText" text="Yes">
      <formula>NOT(ISERROR(SEARCH("Yes",B36)))</formula>
    </cfRule>
    <cfRule type="cellIs" dxfId="22" priority="2" operator="equal">
      <formula>"ERROR"</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C5E5-1836-40DC-8C99-E4F8A4DF336A}">
  <dimension ref="A1:E942"/>
  <sheetViews>
    <sheetView topLeftCell="A818" workbookViewId="0">
      <selection activeCell="B832" sqref="B832"/>
    </sheetView>
  </sheetViews>
  <sheetFormatPr defaultRowHeight="14.5"/>
  <cols>
    <col min="1" max="1" width="11.453125" customWidth="1"/>
    <col min="2" max="2" width="37.08984375" customWidth="1"/>
    <col min="3" max="5" width="17.08984375" customWidth="1"/>
  </cols>
  <sheetData>
    <row r="1" spans="1:5">
      <c r="A1" s="17" t="s">
        <v>5225</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56"/>
      <c r="B5" s="57"/>
      <c r="C5" s="56" t="s">
        <v>107</v>
      </c>
      <c r="D5" s="56" t="s">
        <v>108</v>
      </c>
      <c r="E5" s="56" t="s">
        <v>109</v>
      </c>
    </row>
    <row r="6" spans="1:5">
      <c r="A6" s="173"/>
      <c r="B6" s="174"/>
      <c r="C6" s="173" t="s">
        <v>110</v>
      </c>
      <c r="D6" s="173" t="s">
        <v>107</v>
      </c>
      <c r="E6" s="173" t="s">
        <v>111</v>
      </c>
    </row>
    <row r="7" spans="1:5">
      <c r="A7" s="67"/>
      <c r="B7" s="68"/>
      <c r="C7" s="67"/>
      <c r="D7" s="67"/>
      <c r="E7" s="67"/>
    </row>
    <row r="8" spans="1:5">
      <c r="A8" s="58" t="s">
        <v>1118</v>
      </c>
      <c r="B8" s="59" t="s">
        <v>112</v>
      </c>
      <c r="C8" s="69"/>
      <c r="D8" s="69"/>
      <c r="E8" s="69"/>
    </row>
    <row r="9" spans="1:5">
      <c r="A9" s="58"/>
      <c r="B9" s="59"/>
      <c r="C9" s="58"/>
      <c r="D9" s="58"/>
      <c r="E9" s="58"/>
    </row>
    <row r="10" spans="1:5">
      <c r="A10" s="58" t="s">
        <v>3436</v>
      </c>
      <c r="B10" s="59" t="s">
        <v>1120</v>
      </c>
      <c r="C10" s="69"/>
      <c r="D10" s="69"/>
      <c r="E10" s="69"/>
    </row>
    <row r="11" spans="1:5">
      <c r="A11" s="58"/>
      <c r="B11" s="59"/>
      <c r="C11" s="58"/>
      <c r="D11" s="58"/>
      <c r="E11" s="58"/>
    </row>
    <row r="12" spans="1:5">
      <c r="A12" s="58" t="s">
        <v>3437</v>
      </c>
      <c r="B12" s="59" t="s">
        <v>3438</v>
      </c>
      <c r="C12" s="69"/>
      <c r="D12" s="69"/>
      <c r="E12" s="69"/>
    </row>
    <row r="13" spans="1:5">
      <c r="A13" s="58" t="s">
        <v>3439</v>
      </c>
      <c r="B13" s="59" t="s">
        <v>3440</v>
      </c>
      <c r="C13" s="63">
        <v>58550.05</v>
      </c>
      <c r="D13" s="63">
        <v>40448.410000000003</v>
      </c>
      <c r="E13" s="63">
        <v>18101.64</v>
      </c>
    </row>
    <row r="14" spans="1:5">
      <c r="A14" s="58" t="s">
        <v>3441</v>
      </c>
      <c r="B14" s="59" t="s">
        <v>3442</v>
      </c>
      <c r="C14" s="63">
        <v>1495.46</v>
      </c>
      <c r="D14" s="63">
        <v>1352.37</v>
      </c>
      <c r="E14" s="63">
        <v>143.09</v>
      </c>
    </row>
    <row r="15" spans="1:5">
      <c r="A15" s="58" t="s">
        <v>3443</v>
      </c>
      <c r="B15" s="59" t="s">
        <v>3444</v>
      </c>
      <c r="C15" s="63">
        <v>0</v>
      </c>
      <c r="D15" s="63">
        <v>0</v>
      </c>
      <c r="E15" s="63">
        <v>0</v>
      </c>
    </row>
    <row r="16" spans="1:5">
      <c r="A16" s="58" t="s">
        <v>3446</v>
      </c>
      <c r="B16" s="59" t="s">
        <v>3447</v>
      </c>
      <c r="C16" s="63">
        <v>0</v>
      </c>
      <c r="D16" s="63">
        <v>0</v>
      </c>
      <c r="E16" s="63">
        <v>0</v>
      </c>
    </row>
    <row r="17" spans="1:5">
      <c r="A17" s="58" t="s">
        <v>3448</v>
      </c>
      <c r="B17" s="59" t="s">
        <v>3449</v>
      </c>
      <c r="C17" s="63">
        <v>0</v>
      </c>
      <c r="D17" s="63">
        <v>0</v>
      </c>
      <c r="E17" s="63">
        <v>0</v>
      </c>
    </row>
    <row r="18" spans="1:5">
      <c r="A18" s="58" t="s">
        <v>3450</v>
      </c>
      <c r="B18" s="59" t="s">
        <v>3451</v>
      </c>
      <c r="C18" s="63">
        <v>0</v>
      </c>
      <c r="D18" s="63">
        <v>0</v>
      </c>
      <c r="E18" s="63">
        <v>0</v>
      </c>
    </row>
    <row r="19" spans="1:5">
      <c r="A19" s="58" t="s">
        <v>3453</v>
      </c>
      <c r="B19" s="59" t="s">
        <v>3454</v>
      </c>
      <c r="C19" s="63">
        <v>0</v>
      </c>
      <c r="D19" s="63">
        <v>0</v>
      </c>
      <c r="E19" s="63">
        <v>0</v>
      </c>
    </row>
    <row r="20" spans="1:5">
      <c r="A20" s="58" t="s">
        <v>3455</v>
      </c>
      <c r="B20" s="59" t="s">
        <v>3456</v>
      </c>
      <c r="C20" s="63">
        <v>0</v>
      </c>
      <c r="D20" s="63">
        <v>0</v>
      </c>
      <c r="E20" s="63">
        <v>0</v>
      </c>
    </row>
    <row r="21" spans="1:5">
      <c r="A21" s="58" t="s">
        <v>3457</v>
      </c>
      <c r="B21" s="59" t="s">
        <v>3458</v>
      </c>
      <c r="C21" s="63">
        <v>0</v>
      </c>
      <c r="D21" s="63">
        <v>0</v>
      </c>
      <c r="E21" s="63">
        <v>0</v>
      </c>
    </row>
    <row r="22" spans="1:5">
      <c r="A22" s="58" t="s">
        <v>1119</v>
      </c>
      <c r="B22" s="59" t="s">
        <v>3459</v>
      </c>
      <c r="C22" s="63">
        <v>0</v>
      </c>
      <c r="D22" s="63">
        <v>0</v>
      </c>
      <c r="E22" s="63">
        <v>0</v>
      </c>
    </row>
    <row r="23" spans="1:5">
      <c r="A23" s="58" t="s">
        <v>3460</v>
      </c>
      <c r="B23" s="59" t="s">
        <v>3461</v>
      </c>
      <c r="C23" s="63">
        <v>0</v>
      </c>
      <c r="D23" s="63">
        <v>0</v>
      </c>
      <c r="E23" s="63">
        <v>0</v>
      </c>
    </row>
    <row r="24" spans="1:5">
      <c r="A24" s="58" t="s">
        <v>3462</v>
      </c>
      <c r="B24" s="59" t="s">
        <v>3463</v>
      </c>
      <c r="C24" s="63">
        <v>0</v>
      </c>
      <c r="D24" s="63">
        <v>0</v>
      </c>
      <c r="E24" s="63">
        <v>0</v>
      </c>
    </row>
    <row r="25" spans="1:5">
      <c r="A25" s="58" t="s">
        <v>3464</v>
      </c>
      <c r="B25" s="59" t="s">
        <v>3465</v>
      </c>
      <c r="C25" s="63">
        <v>0</v>
      </c>
      <c r="D25" s="63">
        <v>0</v>
      </c>
      <c r="E25" s="63">
        <v>0</v>
      </c>
    </row>
    <row r="26" spans="1:5">
      <c r="A26" s="58" t="s">
        <v>3466</v>
      </c>
      <c r="B26" s="59" t="s">
        <v>3467</v>
      </c>
      <c r="C26" s="63">
        <v>0</v>
      </c>
      <c r="D26" s="63">
        <v>0</v>
      </c>
      <c r="E26" s="63">
        <v>0</v>
      </c>
    </row>
    <row r="27" spans="1:5">
      <c r="A27" s="58"/>
      <c r="B27" s="59"/>
      <c r="C27" s="66"/>
      <c r="D27" s="66"/>
      <c r="E27" s="66"/>
    </row>
    <row r="28" spans="1:5">
      <c r="A28" s="58" t="s">
        <v>3468</v>
      </c>
      <c r="B28" s="59" t="s">
        <v>3469</v>
      </c>
      <c r="C28" s="70">
        <v>60045.51</v>
      </c>
      <c r="D28" s="70">
        <v>41800.78</v>
      </c>
      <c r="E28" s="70">
        <v>18244.73</v>
      </c>
    </row>
    <row r="29" spans="1:5">
      <c r="A29" s="58"/>
      <c r="B29" s="59"/>
      <c r="C29" s="58"/>
      <c r="D29" s="58"/>
      <c r="E29" s="58"/>
    </row>
    <row r="30" spans="1:5">
      <c r="A30" s="58" t="s">
        <v>3470</v>
      </c>
      <c r="B30" s="59" t="s">
        <v>3471</v>
      </c>
      <c r="C30" s="69"/>
      <c r="D30" s="69"/>
      <c r="E30" s="69"/>
    </row>
    <row r="31" spans="1:5">
      <c r="A31" s="58" t="s">
        <v>3472</v>
      </c>
      <c r="B31" s="59" t="s">
        <v>3473</v>
      </c>
      <c r="C31" s="63">
        <v>0</v>
      </c>
      <c r="D31" s="63">
        <v>0</v>
      </c>
      <c r="E31" s="63">
        <v>0</v>
      </c>
    </row>
    <row r="32" spans="1:5">
      <c r="A32" s="58" t="s">
        <v>3474</v>
      </c>
      <c r="B32" s="59" t="s">
        <v>3475</v>
      </c>
      <c r="C32" s="63">
        <v>0</v>
      </c>
      <c r="D32" s="63">
        <v>0</v>
      </c>
      <c r="E32" s="63">
        <v>0</v>
      </c>
    </row>
    <row r="33" spans="1:5">
      <c r="A33" s="58" t="s">
        <v>3476</v>
      </c>
      <c r="B33" s="59" t="s">
        <v>3477</v>
      </c>
      <c r="C33" s="63">
        <v>0</v>
      </c>
      <c r="D33" s="63">
        <v>0</v>
      </c>
      <c r="E33" s="63">
        <v>0</v>
      </c>
    </row>
    <row r="34" spans="1:5">
      <c r="A34" s="58" t="s">
        <v>3478</v>
      </c>
      <c r="B34" s="59" t="s">
        <v>3479</v>
      </c>
      <c r="C34" s="63">
        <v>0</v>
      </c>
      <c r="D34" s="63">
        <v>0</v>
      </c>
      <c r="E34" s="63">
        <v>0</v>
      </c>
    </row>
    <row r="35" spans="1:5">
      <c r="A35" s="58" t="s">
        <v>3480</v>
      </c>
      <c r="B35" s="59" t="s">
        <v>3481</v>
      </c>
      <c r="C35" s="63">
        <v>0</v>
      </c>
      <c r="D35" s="63">
        <v>0</v>
      </c>
      <c r="E35" s="63">
        <v>0</v>
      </c>
    </row>
    <row r="36" spans="1:5">
      <c r="A36" s="58" t="s">
        <v>3482</v>
      </c>
      <c r="B36" s="59" t="s">
        <v>3483</v>
      </c>
      <c r="C36" s="63">
        <v>0</v>
      </c>
      <c r="D36" s="63">
        <v>0</v>
      </c>
      <c r="E36" s="63">
        <v>0</v>
      </c>
    </row>
    <row r="37" spans="1:5">
      <c r="A37" s="58" t="s">
        <v>3484</v>
      </c>
      <c r="B37" s="59" t="s">
        <v>3485</v>
      </c>
      <c r="C37" s="63">
        <v>0</v>
      </c>
      <c r="D37" s="63">
        <v>0</v>
      </c>
      <c r="E37" s="63">
        <v>0</v>
      </c>
    </row>
    <row r="38" spans="1:5">
      <c r="A38" s="58" t="s">
        <v>3486</v>
      </c>
      <c r="B38" s="59" t="s">
        <v>3487</v>
      </c>
      <c r="C38" s="63">
        <v>0</v>
      </c>
      <c r="D38" s="63">
        <v>0</v>
      </c>
      <c r="E38" s="63">
        <v>0</v>
      </c>
    </row>
    <row r="39" spans="1:5">
      <c r="A39" s="58" t="s">
        <v>3488</v>
      </c>
      <c r="B39" s="59" t="s">
        <v>3489</v>
      </c>
      <c r="C39" s="63">
        <v>0</v>
      </c>
      <c r="D39" s="63">
        <v>0</v>
      </c>
      <c r="E39" s="63">
        <v>0</v>
      </c>
    </row>
    <row r="40" spans="1:5">
      <c r="A40" s="58" t="s">
        <v>3490</v>
      </c>
      <c r="B40" s="59" t="s">
        <v>3491</v>
      </c>
      <c r="C40" s="63">
        <v>0</v>
      </c>
      <c r="D40" s="63">
        <v>0</v>
      </c>
      <c r="E40" s="63">
        <v>0</v>
      </c>
    </row>
    <row r="41" spans="1:5">
      <c r="A41" s="58"/>
      <c r="B41" s="59"/>
      <c r="C41" s="66"/>
      <c r="D41" s="66"/>
      <c r="E41" s="66"/>
    </row>
    <row r="42" spans="1:5">
      <c r="A42" s="58" t="s">
        <v>3492</v>
      </c>
      <c r="B42" s="59" t="s">
        <v>3493</v>
      </c>
      <c r="C42" s="70">
        <v>0</v>
      </c>
      <c r="D42" s="70">
        <v>0</v>
      </c>
      <c r="E42" s="70">
        <v>0</v>
      </c>
    </row>
    <row r="43" spans="1:5">
      <c r="A43" s="58"/>
      <c r="B43" s="59"/>
      <c r="C43" s="58"/>
      <c r="D43" s="58"/>
      <c r="E43" s="58"/>
    </row>
    <row r="44" spans="1:5">
      <c r="A44" s="58" t="s">
        <v>1121</v>
      </c>
      <c r="B44" s="59" t="s">
        <v>3494</v>
      </c>
      <c r="C44" s="69"/>
      <c r="D44" s="69"/>
      <c r="E44" s="69"/>
    </row>
    <row r="45" spans="1:5">
      <c r="A45" s="58" t="s">
        <v>3495</v>
      </c>
      <c r="B45" s="59" t="s">
        <v>3496</v>
      </c>
      <c r="C45" s="63">
        <v>0</v>
      </c>
      <c r="D45" s="63">
        <v>0</v>
      </c>
      <c r="E45" s="63">
        <v>0</v>
      </c>
    </row>
    <row r="46" spans="1:5">
      <c r="A46" s="58" t="s">
        <v>3497</v>
      </c>
      <c r="B46" s="59" t="s">
        <v>2496</v>
      </c>
      <c r="C46" s="63">
        <v>0</v>
      </c>
      <c r="D46" s="63">
        <v>0</v>
      </c>
      <c r="E46" s="63">
        <v>0</v>
      </c>
    </row>
    <row r="47" spans="1:5">
      <c r="A47" s="58" t="s">
        <v>3498</v>
      </c>
      <c r="B47" s="59" t="s">
        <v>3499</v>
      </c>
      <c r="C47" s="63">
        <v>0</v>
      </c>
      <c r="D47" s="63">
        <v>0</v>
      </c>
      <c r="E47" s="63">
        <v>0</v>
      </c>
    </row>
    <row r="48" spans="1:5">
      <c r="A48" s="58" t="s">
        <v>3500</v>
      </c>
      <c r="B48" s="59" t="s">
        <v>3501</v>
      </c>
      <c r="C48" s="63">
        <v>0</v>
      </c>
      <c r="D48" s="63">
        <v>0</v>
      </c>
      <c r="E48" s="63">
        <v>0</v>
      </c>
    </row>
    <row r="49" spans="1:5">
      <c r="A49" s="58" t="s">
        <v>3502</v>
      </c>
      <c r="B49" s="59" t="s">
        <v>3503</v>
      </c>
      <c r="C49" s="63">
        <v>0</v>
      </c>
      <c r="D49" s="63">
        <v>0</v>
      </c>
      <c r="E49" s="63">
        <v>0</v>
      </c>
    </row>
    <row r="50" spans="1:5">
      <c r="A50" s="58" t="s">
        <v>3504</v>
      </c>
      <c r="B50" s="59" t="s">
        <v>3505</v>
      </c>
      <c r="C50" s="63">
        <v>0</v>
      </c>
      <c r="D50" s="63">
        <v>0</v>
      </c>
      <c r="E50" s="63">
        <v>0</v>
      </c>
    </row>
    <row r="51" spans="1:5">
      <c r="A51" s="58" t="s">
        <v>3506</v>
      </c>
      <c r="B51" s="59" t="s">
        <v>3507</v>
      </c>
      <c r="C51" s="63">
        <v>0</v>
      </c>
      <c r="D51" s="63">
        <v>0</v>
      </c>
      <c r="E51" s="63">
        <v>0</v>
      </c>
    </row>
    <row r="52" spans="1:5">
      <c r="A52" s="58" t="s">
        <v>3508</v>
      </c>
      <c r="B52" s="59" t="s">
        <v>3509</v>
      </c>
      <c r="C52" s="63">
        <v>0</v>
      </c>
      <c r="D52" s="63">
        <v>0</v>
      </c>
      <c r="E52" s="63">
        <v>0</v>
      </c>
    </row>
    <row r="53" spans="1:5">
      <c r="A53" s="58" t="s">
        <v>3510</v>
      </c>
      <c r="B53" s="59" t="s">
        <v>3511</v>
      </c>
      <c r="C53" s="63">
        <v>0</v>
      </c>
      <c r="D53" s="63">
        <v>0</v>
      </c>
      <c r="E53" s="63">
        <v>0</v>
      </c>
    </row>
    <row r="54" spans="1:5">
      <c r="A54" s="58" t="s">
        <v>3512</v>
      </c>
      <c r="B54" s="59" t="s">
        <v>3513</v>
      </c>
      <c r="C54" s="63">
        <v>0</v>
      </c>
      <c r="D54" s="63">
        <v>0</v>
      </c>
      <c r="E54" s="63">
        <v>0</v>
      </c>
    </row>
    <row r="55" spans="1:5">
      <c r="A55" s="58" t="s">
        <v>3514</v>
      </c>
      <c r="B55" s="59" t="s">
        <v>3515</v>
      </c>
      <c r="C55" s="63">
        <v>0</v>
      </c>
      <c r="D55" s="63">
        <v>0</v>
      </c>
      <c r="E55" s="63">
        <v>0</v>
      </c>
    </row>
    <row r="56" spans="1:5">
      <c r="A56" s="58"/>
      <c r="B56" s="59"/>
      <c r="C56" s="66"/>
      <c r="D56" s="66"/>
      <c r="E56" s="66"/>
    </row>
    <row r="57" spans="1:5">
      <c r="A57" s="58" t="s">
        <v>3516</v>
      </c>
      <c r="B57" s="59" t="s">
        <v>3517</v>
      </c>
      <c r="C57" s="70">
        <v>0</v>
      </c>
      <c r="D57" s="70">
        <v>0</v>
      </c>
      <c r="E57" s="70">
        <v>0</v>
      </c>
    </row>
    <row r="58" spans="1:5">
      <c r="A58" s="58"/>
      <c r="B58" s="59"/>
      <c r="C58" s="58"/>
      <c r="D58" s="58"/>
      <c r="E58" s="58"/>
    </row>
    <row r="59" spans="1:5">
      <c r="A59" s="58" t="s">
        <v>3518</v>
      </c>
      <c r="B59" s="59" t="s">
        <v>3519</v>
      </c>
      <c r="C59" s="69"/>
      <c r="D59" s="69"/>
      <c r="E59" s="69"/>
    </row>
    <row r="60" spans="1:5">
      <c r="A60" s="58" t="s">
        <v>3520</v>
      </c>
      <c r="B60" s="59" t="s">
        <v>3521</v>
      </c>
      <c r="C60" s="63">
        <v>27303.1</v>
      </c>
      <c r="D60" s="63">
        <v>18152.05</v>
      </c>
      <c r="E60" s="63">
        <v>9151.0499999999993</v>
      </c>
    </row>
    <row r="61" spans="1:5">
      <c r="A61" s="58" t="s">
        <v>3522</v>
      </c>
      <c r="B61" s="59" t="s">
        <v>3523</v>
      </c>
      <c r="C61" s="63">
        <v>0</v>
      </c>
      <c r="D61" s="63">
        <v>0</v>
      </c>
      <c r="E61" s="63">
        <v>0</v>
      </c>
    </row>
    <row r="62" spans="1:5">
      <c r="A62" s="58" t="s">
        <v>3524</v>
      </c>
      <c r="B62" s="59" t="s">
        <v>3525</v>
      </c>
      <c r="C62" s="63">
        <v>0</v>
      </c>
      <c r="D62" s="63">
        <v>0</v>
      </c>
      <c r="E62" s="63">
        <v>0</v>
      </c>
    </row>
    <row r="63" spans="1:5">
      <c r="A63" s="58" t="s">
        <v>3526</v>
      </c>
      <c r="B63" s="59" t="s">
        <v>3527</v>
      </c>
      <c r="C63" s="63">
        <v>0</v>
      </c>
      <c r="D63" s="63">
        <v>0</v>
      </c>
      <c r="E63" s="63">
        <v>0</v>
      </c>
    </row>
    <row r="64" spans="1:5">
      <c r="A64" s="58" t="s">
        <v>1122</v>
      </c>
      <c r="B64" s="59" t="s">
        <v>3528</v>
      </c>
      <c r="C64" s="63">
        <v>0</v>
      </c>
      <c r="D64" s="63">
        <v>0</v>
      </c>
      <c r="E64" s="63">
        <v>0</v>
      </c>
    </row>
    <row r="65" spans="1:5">
      <c r="A65" s="58" t="s">
        <v>1123</v>
      </c>
      <c r="B65" s="59" t="s">
        <v>3529</v>
      </c>
      <c r="C65" s="63">
        <v>-8341</v>
      </c>
      <c r="D65" s="63">
        <v>-7266</v>
      </c>
      <c r="E65" s="63">
        <v>-1075</v>
      </c>
    </row>
    <row r="66" spans="1:5">
      <c r="A66" s="58" t="s">
        <v>3530</v>
      </c>
      <c r="B66" s="59" t="s">
        <v>3531</v>
      </c>
      <c r="C66" s="63">
        <v>0</v>
      </c>
      <c r="D66" s="63">
        <v>0</v>
      </c>
      <c r="E66" s="63">
        <v>0</v>
      </c>
    </row>
    <row r="67" spans="1:5">
      <c r="A67" s="58" t="s">
        <v>3532</v>
      </c>
      <c r="B67" s="59" t="s">
        <v>3533</v>
      </c>
      <c r="C67" s="63">
        <v>0</v>
      </c>
      <c r="D67" s="63">
        <v>0</v>
      </c>
      <c r="E67" s="63">
        <v>0</v>
      </c>
    </row>
    <row r="68" spans="1:5">
      <c r="A68" s="58" t="s">
        <v>3534</v>
      </c>
      <c r="B68" s="59" t="s">
        <v>3535</v>
      </c>
      <c r="C68" s="63">
        <v>0</v>
      </c>
      <c r="D68" s="63">
        <v>0</v>
      </c>
      <c r="E68" s="63">
        <v>0</v>
      </c>
    </row>
    <row r="69" spans="1:5">
      <c r="A69" s="58" t="s">
        <v>3536</v>
      </c>
      <c r="B69" s="59" t="s">
        <v>3537</v>
      </c>
      <c r="C69" s="63">
        <v>0</v>
      </c>
      <c r="D69" s="63">
        <v>0</v>
      </c>
      <c r="E69" s="63">
        <v>0</v>
      </c>
    </row>
    <row r="70" spans="1:5">
      <c r="A70" s="58" t="s">
        <v>3538</v>
      </c>
      <c r="B70" s="59" t="s">
        <v>3539</v>
      </c>
      <c r="C70" s="63">
        <v>0</v>
      </c>
      <c r="D70" s="63">
        <v>0</v>
      </c>
      <c r="E70" s="63">
        <v>0</v>
      </c>
    </row>
    <row r="71" spans="1:5">
      <c r="A71" s="58" t="s">
        <v>1124</v>
      </c>
      <c r="B71" s="59" t="s">
        <v>3540</v>
      </c>
      <c r="C71" s="63">
        <v>0</v>
      </c>
      <c r="D71" s="63">
        <v>0</v>
      </c>
      <c r="E71" s="63">
        <v>0</v>
      </c>
    </row>
    <row r="72" spans="1:5">
      <c r="A72" s="58"/>
      <c r="B72" s="59"/>
      <c r="C72" s="66"/>
      <c r="D72" s="66"/>
      <c r="E72" s="66"/>
    </row>
    <row r="73" spans="1:5">
      <c r="A73" s="58" t="s">
        <v>3541</v>
      </c>
      <c r="B73" s="59" t="s">
        <v>3542</v>
      </c>
      <c r="C73" s="70">
        <v>18962.099999999999</v>
      </c>
      <c r="D73" s="70">
        <v>10886.05</v>
      </c>
      <c r="E73" s="70">
        <v>8076.05</v>
      </c>
    </row>
    <row r="74" spans="1:5">
      <c r="A74" s="58"/>
      <c r="B74" s="59"/>
      <c r="C74" s="58"/>
      <c r="D74" s="58"/>
      <c r="E74" s="58"/>
    </row>
    <row r="75" spans="1:5">
      <c r="A75" s="58" t="s">
        <v>1125</v>
      </c>
      <c r="B75" s="59" t="s">
        <v>3543</v>
      </c>
      <c r="C75" s="69"/>
      <c r="D75" s="69"/>
      <c r="E75" s="69"/>
    </row>
    <row r="76" spans="1:5">
      <c r="A76" s="58" t="s">
        <v>3544</v>
      </c>
      <c r="B76" s="59" t="s">
        <v>3545</v>
      </c>
      <c r="C76" s="63">
        <v>0</v>
      </c>
      <c r="D76" s="63">
        <v>0</v>
      </c>
      <c r="E76" s="63">
        <v>0</v>
      </c>
    </row>
    <row r="77" spans="1:5">
      <c r="A77" s="58" t="s">
        <v>3546</v>
      </c>
      <c r="B77" s="59" t="s">
        <v>3547</v>
      </c>
      <c r="C77" s="63">
        <v>0</v>
      </c>
      <c r="D77" s="63">
        <v>0</v>
      </c>
      <c r="E77" s="63">
        <v>0</v>
      </c>
    </row>
    <row r="78" spans="1:5">
      <c r="A78" s="58" t="s">
        <v>3548</v>
      </c>
      <c r="B78" s="59" t="s">
        <v>3549</v>
      </c>
      <c r="C78" s="63">
        <v>0</v>
      </c>
      <c r="D78" s="63">
        <v>0</v>
      </c>
      <c r="E78" s="63">
        <v>0</v>
      </c>
    </row>
    <row r="79" spans="1:5">
      <c r="A79" s="58" t="s">
        <v>3550</v>
      </c>
      <c r="B79" s="59" t="s">
        <v>3551</v>
      </c>
      <c r="C79" s="63">
        <v>0</v>
      </c>
      <c r="D79" s="63">
        <v>0</v>
      </c>
      <c r="E79" s="63">
        <v>0</v>
      </c>
    </row>
    <row r="80" spans="1:5">
      <c r="A80" s="58" t="s">
        <v>3552</v>
      </c>
      <c r="B80" s="59" t="s">
        <v>3553</v>
      </c>
      <c r="C80" s="63">
        <v>0</v>
      </c>
      <c r="D80" s="63">
        <v>0</v>
      </c>
      <c r="E80" s="63">
        <v>0</v>
      </c>
    </row>
    <row r="81" spans="1:5">
      <c r="A81" s="58" t="s">
        <v>3554</v>
      </c>
      <c r="B81" s="59" t="s">
        <v>3555</v>
      </c>
      <c r="C81" s="63">
        <v>0</v>
      </c>
      <c r="D81" s="63">
        <v>0</v>
      </c>
      <c r="E81" s="63">
        <v>0</v>
      </c>
    </row>
    <row r="82" spans="1:5">
      <c r="A82" s="58" t="s">
        <v>3556</v>
      </c>
      <c r="B82" s="59" t="s">
        <v>3557</v>
      </c>
      <c r="C82" s="63">
        <v>0</v>
      </c>
      <c r="D82" s="63">
        <v>0</v>
      </c>
      <c r="E82" s="63">
        <v>0</v>
      </c>
    </row>
    <row r="83" spans="1:5">
      <c r="A83" s="58" t="s">
        <v>3558</v>
      </c>
      <c r="B83" s="59" t="s">
        <v>3559</v>
      </c>
      <c r="C83" s="63">
        <v>0</v>
      </c>
      <c r="D83" s="63">
        <v>0</v>
      </c>
      <c r="E83" s="63">
        <v>0</v>
      </c>
    </row>
    <row r="84" spans="1:5">
      <c r="A84" s="58" t="s">
        <v>3560</v>
      </c>
      <c r="B84" s="59" t="s">
        <v>3561</v>
      </c>
      <c r="C84" s="63">
        <v>0</v>
      </c>
      <c r="D84" s="63">
        <v>0</v>
      </c>
      <c r="E84" s="63">
        <v>0</v>
      </c>
    </row>
    <row r="85" spans="1:5">
      <c r="A85" s="58" t="s">
        <v>3562</v>
      </c>
      <c r="B85" s="59" t="s">
        <v>3563</v>
      </c>
      <c r="C85" s="63">
        <v>0</v>
      </c>
      <c r="D85" s="63">
        <v>0</v>
      </c>
      <c r="E85" s="63">
        <v>0</v>
      </c>
    </row>
    <row r="86" spans="1:5">
      <c r="A86" s="58" t="s">
        <v>3564</v>
      </c>
      <c r="B86" s="59" t="s">
        <v>3565</v>
      </c>
      <c r="C86" s="63">
        <v>0</v>
      </c>
      <c r="D86" s="63">
        <v>0</v>
      </c>
      <c r="E86" s="63">
        <v>0</v>
      </c>
    </row>
    <row r="87" spans="1:5">
      <c r="A87" s="58" t="s">
        <v>1126</v>
      </c>
      <c r="B87" s="59" t="s">
        <v>3566</v>
      </c>
      <c r="C87" s="63">
        <v>0</v>
      </c>
      <c r="D87" s="63">
        <v>0</v>
      </c>
      <c r="E87" s="63">
        <v>0</v>
      </c>
    </row>
    <row r="88" spans="1:5">
      <c r="A88" s="58"/>
      <c r="B88" s="59"/>
      <c r="C88" s="66"/>
      <c r="D88" s="66"/>
      <c r="E88" s="66"/>
    </row>
    <row r="89" spans="1:5">
      <c r="A89" s="58" t="s">
        <v>3567</v>
      </c>
      <c r="B89" s="59" t="s">
        <v>3568</v>
      </c>
      <c r="C89" s="70">
        <v>0</v>
      </c>
      <c r="D89" s="70">
        <v>0</v>
      </c>
      <c r="E89" s="70">
        <v>0</v>
      </c>
    </row>
    <row r="90" spans="1:5">
      <c r="A90" s="58"/>
      <c r="B90" s="59"/>
      <c r="C90" s="58"/>
      <c r="D90" s="58"/>
      <c r="E90" s="58"/>
    </row>
    <row r="91" spans="1:5">
      <c r="A91" s="58" t="s">
        <v>3569</v>
      </c>
      <c r="B91" s="59" t="s">
        <v>3570</v>
      </c>
      <c r="C91" s="69"/>
      <c r="D91" s="69"/>
      <c r="E91" s="69"/>
    </row>
    <row r="92" spans="1:5">
      <c r="A92" s="58" t="s">
        <v>3571</v>
      </c>
      <c r="B92" s="59" t="s">
        <v>3572</v>
      </c>
      <c r="C92" s="63">
        <v>0</v>
      </c>
      <c r="D92" s="63">
        <v>0</v>
      </c>
      <c r="E92" s="63">
        <v>0</v>
      </c>
    </row>
    <row r="93" spans="1:5">
      <c r="A93" s="58" t="s">
        <v>3573</v>
      </c>
      <c r="B93" s="59" t="s">
        <v>3574</v>
      </c>
      <c r="C93" s="63">
        <v>0</v>
      </c>
      <c r="D93" s="63">
        <v>0</v>
      </c>
      <c r="E93" s="63">
        <v>0</v>
      </c>
    </row>
    <row r="94" spans="1:5">
      <c r="A94" s="58" t="s">
        <v>3575</v>
      </c>
      <c r="B94" s="59" t="s">
        <v>3576</v>
      </c>
      <c r="C94" s="63">
        <v>0</v>
      </c>
      <c r="D94" s="63">
        <v>0</v>
      </c>
      <c r="E94" s="63">
        <v>0</v>
      </c>
    </row>
    <row r="95" spans="1:5">
      <c r="A95" s="58" t="s">
        <v>3577</v>
      </c>
      <c r="B95" s="59" t="s">
        <v>3578</v>
      </c>
      <c r="C95" s="63">
        <v>0</v>
      </c>
      <c r="D95" s="63">
        <v>0</v>
      </c>
      <c r="E95" s="63">
        <v>0</v>
      </c>
    </row>
    <row r="96" spans="1:5">
      <c r="A96" s="58" t="s">
        <v>3579</v>
      </c>
      <c r="B96" s="59" t="s">
        <v>3580</v>
      </c>
      <c r="C96" s="63">
        <v>0</v>
      </c>
      <c r="D96" s="63">
        <v>0</v>
      </c>
      <c r="E96" s="63">
        <v>0</v>
      </c>
    </row>
    <row r="97" spans="1:5">
      <c r="A97" s="58" t="s">
        <v>3581</v>
      </c>
      <c r="B97" s="59" t="s">
        <v>3582</v>
      </c>
      <c r="C97" s="63">
        <v>0</v>
      </c>
      <c r="D97" s="63">
        <v>0</v>
      </c>
      <c r="E97" s="63">
        <v>0</v>
      </c>
    </row>
    <row r="98" spans="1:5">
      <c r="A98" s="58" t="s">
        <v>3583</v>
      </c>
      <c r="B98" s="59" t="s">
        <v>3584</v>
      </c>
      <c r="C98" s="63">
        <v>0</v>
      </c>
      <c r="D98" s="63">
        <v>0</v>
      </c>
      <c r="E98" s="63">
        <v>0</v>
      </c>
    </row>
    <row r="99" spans="1:5">
      <c r="A99" s="58" t="s">
        <v>3585</v>
      </c>
      <c r="B99" s="59" t="s">
        <v>3586</v>
      </c>
      <c r="C99" s="63">
        <v>0</v>
      </c>
      <c r="D99" s="63">
        <v>0</v>
      </c>
      <c r="E99" s="63">
        <v>0</v>
      </c>
    </row>
    <row r="100" spans="1:5">
      <c r="A100" s="58" t="s">
        <v>3587</v>
      </c>
      <c r="B100" s="59" t="s">
        <v>3588</v>
      </c>
      <c r="C100" s="63">
        <v>0</v>
      </c>
      <c r="D100" s="63">
        <v>0</v>
      </c>
      <c r="E100" s="63">
        <v>0</v>
      </c>
    </row>
    <row r="101" spans="1:5">
      <c r="A101" s="58" t="s">
        <v>3589</v>
      </c>
      <c r="B101" s="59" t="s">
        <v>3590</v>
      </c>
      <c r="C101" s="63">
        <v>0</v>
      </c>
      <c r="D101" s="63">
        <v>0</v>
      </c>
      <c r="E101" s="63">
        <v>0</v>
      </c>
    </row>
    <row r="102" spans="1:5">
      <c r="A102" s="58" t="s">
        <v>3591</v>
      </c>
      <c r="B102" s="59" t="s">
        <v>3592</v>
      </c>
      <c r="C102" s="63">
        <v>0</v>
      </c>
      <c r="D102" s="63">
        <v>0</v>
      </c>
      <c r="E102" s="63">
        <v>0</v>
      </c>
    </row>
    <row r="103" spans="1:5">
      <c r="A103" s="58" t="s">
        <v>3593</v>
      </c>
      <c r="B103" s="59" t="s">
        <v>3594</v>
      </c>
      <c r="C103" s="63">
        <v>0</v>
      </c>
      <c r="D103" s="63">
        <v>0</v>
      </c>
      <c r="E103" s="63">
        <v>0</v>
      </c>
    </row>
    <row r="104" spans="1:5">
      <c r="A104" s="58" t="s">
        <v>3595</v>
      </c>
      <c r="B104" s="59" t="s">
        <v>3596</v>
      </c>
      <c r="C104" s="63">
        <v>0</v>
      </c>
      <c r="D104" s="63">
        <v>0</v>
      </c>
      <c r="E104" s="63">
        <v>0</v>
      </c>
    </row>
    <row r="105" spans="1:5">
      <c r="A105" s="58" t="s">
        <v>3597</v>
      </c>
      <c r="B105" s="59" t="s">
        <v>3598</v>
      </c>
      <c r="C105" s="63">
        <v>0</v>
      </c>
      <c r="D105" s="63">
        <v>0</v>
      </c>
      <c r="E105" s="63">
        <v>0</v>
      </c>
    </row>
    <row r="106" spans="1:5">
      <c r="A106" s="58" t="s">
        <v>3599</v>
      </c>
      <c r="B106" s="59" t="s">
        <v>3600</v>
      </c>
      <c r="C106" s="63">
        <v>0</v>
      </c>
      <c r="D106" s="63">
        <v>0</v>
      </c>
      <c r="E106" s="63">
        <v>0</v>
      </c>
    </row>
    <row r="107" spans="1:5">
      <c r="A107" s="58" t="s">
        <v>3601</v>
      </c>
      <c r="B107" s="59" t="s">
        <v>3602</v>
      </c>
      <c r="C107" s="63">
        <v>0</v>
      </c>
      <c r="D107" s="63">
        <v>0</v>
      </c>
      <c r="E107" s="63">
        <v>0</v>
      </c>
    </row>
    <row r="108" spans="1:5">
      <c r="A108" s="58" t="s">
        <v>3603</v>
      </c>
      <c r="B108" s="59" t="s">
        <v>3604</v>
      </c>
      <c r="C108" s="63">
        <v>0</v>
      </c>
      <c r="D108" s="63">
        <v>0</v>
      </c>
      <c r="E108" s="63">
        <v>0</v>
      </c>
    </row>
    <row r="109" spans="1:5">
      <c r="A109" s="58" t="s">
        <v>3605</v>
      </c>
      <c r="B109" s="59" t="s">
        <v>3606</v>
      </c>
      <c r="C109" s="63">
        <v>0</v>
      </c>
      <c r="D109" s="63">
        <v>0</v>
      </c>
      <c r="E109" s="63">
        <v>0</v>
      </c>
    </row>
    <row r="110" spans="1:5">
      <c r="A110" s="58" t="s">
        <v>3607</v>
      </c>
      <c r="B110" s="59" t="s">
        <v>3608</v>
      </c>
      <c r="C110" s="63">
        <v>0</v>
      </c>
      <c r="D110" s="63">
        <v>0</v>
      </c>
      <c r="E110" s="63">
        <v>0</v>
      </c>
    </row>
    <row r="111" spans="1:5">
      <c r="A111" s="58" t="s">
        <v>3609</v>
      </c>
      <c r="B111" s="59" t="s">
        <v>3610</v>
      </c>
      <c r="C111" s="63">
        <v>0</v>
      </c>
      <c r="D111" s="63">
        <v>0</v>
      </c>
      <c r="E111" s="63">
        <v>0</v>
      </c>
    </row>
    <row r="112" spans="1:5">
      <c r="A112" s="58" t="s">
        <v>3611</v>
      </c>
      <c r="B112" s="59" t="s">
        <v>3612</v>
      </c>
      <c r="C112" s="63">
        <v>0</v>
      </c>
      <c r="D112" s="63">
        <v>0</v>
      </c>
      <c r="E112" s="63">
        <v>0</v>
      </c>
    </row>
    <row r="113" spans="1:5">
      <c r="A113" s="58" t="s">
        <v>3613</v>
      </c>
      <c r="B113" s="59" t="s">
        <v>3614</v>
      </c>
      <c r="C113" s="63">
        <v>0</v>
      </c>
      <c r="D113" s="63">
        <v>0</v>
      </c>
      <c r="E113" s="63">
        <v>0</v>
      </c>
    </row>
    <row r="114" spans="1:5">
      <c r="A114" s="58" t="s">
        <v>3615</v>
      </c>
      <c r="B114" s="59" t="s">
        <v>3616</v>
      </c>
      <c r="C114" s="63">
        <v>0</v>
      </c>
      <c r="D114" s="63">
        <v>0</v>
      </c>
      <c r="E114" s="63">
        <v>0</v>
      </c>
    </row>
    <row r="115" spans="1:5">
      <c r="A115" s="58" t="s">
        <v>3617</v>
      </c>
      <c r="B115" s="59" t="s">
        <v>3618</v>
      </c>
      <c r="C115" s="63">
        <v>0</v>
      </c>
      <c r="D115" s="63">
        <v>0</v>
      </c>
      <c r="E115" s="63">
        <v>0</v>
      </c>
    </row>
    <row r="116" spans="1:5">
      <c r="A116" s="58" t="s">
        <v>3619</v>
      </c>
      <c r="B116" s="59" t="s">
        <v>3620</v>
      </c>
      <c r="C116" s="63">
        <v>0</v>
      </c>
      <c r="D116" s="63">
        <v>0</v>
      </c>
      <c r="E116" s="63">
        <v>0</v>
      </c>
    </row>
    <row r="117" spans="1:5">
      <c r="A117" s="58" t="s">
        <v>3621</v>
      </c>
      <c r="B117" s="59" t="s">
        <v>3622</v>
      </c>
      <c r="C117" s="63">
        <v>0</v>
      </c>
      <c r="D117" s="63">
        <v>0</v>
      </c>
      <c r="E117" s="63">
        <v>0</v>
      </c>
    </row>
    <row r="118" spans="1:5">
      <c r="A118" s="58" t="s">
        <v>3623</v>
      </c>
      <c r="B118" s="59" t="s">
        <v>3624</v>
      </c>
      <c r="C118" s="63">
        <v>0</v>
      </c>
      <c r="D118" s="63">
        <v>0</v>
      </c>
      <c r="E118" s="63">
        <v>0</v>
      </c>
    </row>
    <row r="119" spans="1:5">
      <c r="A119" s="58" t="s">
        <v>3625</v>
      </c>
      <c r="B119" s="59" t="s">
        <v>3626</v>
      </c>
      <c r="C119" s="63">
        <v>0</v>
      </c>
      <c r="D119" s="63">
        <v>0</v>
      </c>
      <c r="E119" s="63">
        <v>0</v>
      </c>
    </row>
    <row r="120" spans="1:5">
      <c r="A120" s="58" t="s">
        <v>3627</v>
      </c>
      <c r="B120" s="59" t="s">
        <v>3628</v>
      </c>
      <c r="C120" s="63">
        <v>0</v>
      </c>
      <c r="D120" s="63">
        <v>0</v>
      </c>
      <c r="E120" s="63">
        <v>0</v>
      </c>
    </row>
    <row r="121" spans="1:5">
      <c r="A121" s="58" t="s">
        <v>3629</v>
      </c>
      <c r="B121" s="59" t="s">
        <v>3630</v>
      </c>
      <c r="C121" s="63">
        <v>0</v>
      </c>
      <c r="D121" s="63">
        <v>0</v>
      </c>
      <c r="E121" s="63">
        <v>0</v>
      </c>
    </row>
    <row r="122" spans="1:5">
      <c r="A122" s="58" t="s">
        <v>3631</v>
      </c>
      <c r="B122" s="59" t="s">
        <v>3632</v>
      </c>
      <c r="C122" s="63">
        <v>0</v>
      </c>
      <c r="D122" s="63">
        <v>0</v>
      </c>
      <c r="E122" s="63">
        <v>0</v>
      </c>
    </row>
    <row r="123" spans="1:5">
      <c r="A123" s="58" t="s">
        <v>3633</v>
      </c>
      <c r="B123" s="59" t="s">
        <v>3634</v>
      </c>
      <c r="C123" s="63">
        <v>0</v>
      </c>
      <c r="D123" s="63">
        <v>0</v>
      </c>
      <c r="E123" s="63">
        <v>0</v>
      </c>
    </row>
    <row r="124" spans="1:5">
      <c r="A124" s="58" t="s">
        <v>3635</v>
      </c>
      <c r="B124" s="59" t="s">
        <v>3636</v>
      </c>
      <c r="C124" s="63">
        <v>0</v>
      </c>
      <c r="D124" s="63">
        <v>0</v>
      </c>
      <c r="E124" s="63">
        <v>0</v>
      </c>
    </row>
    <row r="125" spans="1:5">
      <c r="A125" s="58" t="s">
        <v>3637</v>
      </c>
      <c r="B125" s="59" t="s">
        <v>3638</v>
      </c>
      <c r="C125" s="63">
        <v>0</v>
      </c>
      <c r="D125" s="63">
        <v>0</v>
      </c>
      <c r="E125" s="63">
        <v>0</v>
      </c>
    </row>
    <row r="126" spans="1:5">
      <c r="A126" s="58" t="s">
        <v>3639</v>
      </c>
      <c r="B126" s="59" t="s">
        <v>3640</v>
      </c>
      <c r="C126" s="63">
        <v>0</v>
      </c>
      <c r="D126" s="63">
        <v>0</v>
      </c>
      <c r="E126" s="63">
        <v>0</v>
      </c>
    </row>
    <row r="127" spans="1:5">
      <c r="A127" s="58" t="s">
        <v>3641</v>
      </c>
      <c r="B127" s="59" t="s">
        <v>3642</v>
      </c>
      <c r="C127" s="63">
        <v>0</v>
      </c>
      <c r="D127" s="63">
        <v>0</v>
      </c>
      <c r="E127" s="63">
        <v>0</v>
      </c>
    </row>
    <row r="128" spans="1:5">
      <c r="A128" s="58" t="s">
        <v>3643</v>
      </c>
      <c r="B128" s="59" t="s">
        <v>3644</v>
      </c>
      <c r="C128" s="63">
        <v>0</v>
      </c>
      <c r="D128" s="63">
        <v>0</v>
      </c>
      <c r="E128" s="63">
        <v>0</v>
      </c>
    </row>
    <row r="129" spans="1:5">
      <c r="A129" s="58" t="s">
        <v>3645</v>
      </c>
      <c r="B129" s="59" t="s">
        <v>3646</v>
      </c>
      <c r="C129" s="63">
        <v>0</v>
      </c>
      <c r="D129" s="63">
        <v>0</v>
      </c>
      <c r="E129" s="63">
        <v>0</v>
      </c>
    </row>
    <row r="130" spans="1:5">
      <c r="A130" s="58" t="s">
        <v>3647</v>
      </c>
      <c r="B130" s="59" t="s">
        <v>3648</v>
      </c>
      <c r="C130" s="63">
        <v>0</v>
      </c>
      <c r="D130" s="63">
        <v>0</v>
      </c>
      <c r="E130" s="63">
        <v>0</v>
      </c>
    </row>
    <row r="131" spans="1:5">
      <c r="A131" s="58" t="s">
        <v>3649</v>
      </c>
      <c r="B131" s="59" t="s">
        <v>3650</v>
      </c>
      <c r="C131" s="63">
        <v>0</v>
      </c>
      <c r="D131" s="63">
        <v>0</v>
      </c>
      <c r="E131" s="63">
        <v>0</v>
      </c>
    </row>
    <row r="132" spans="1:5">
      <c r="A132" s="58" t="s">
        <v>3651</v>
      </c>
      <c r="B132" s="59" t="s">
        <v>3652</v>
      </c>
      <c r="C132" s="63">
        <v>0</v>
      </c>
      <c r="D132" s="63">
        <v>0</v>
      </c>
      <c r="E132" s="63">
        <v>0</v>
      </c>
    </row>
    <row r="133" spans="1:5">
      <c r="A133" s="58" t="s">
        <v>3653</v>
      </c>
      <c r="B133" s="59" t="s">
        <v>3654</v>
      </c>
      <c r="C133" s="63">
        <v>0</v>
      </c>
      <c r="D133" s="63">
        <v>0</v>
      </c>
      <c r="E133" s="63">
        <v>0</v>
      </c>
    </row>
    <row r="134" spans="1:5">
      <c r="A134" s="58" t="s">
        <v>3655</v>
      </c>
      <c r="B134" s="59" t="s">
        <v>3656</v>
      </c>
      <c r="C134" s="63">
        <v>0</v>
      </c>
      <c r="D134" s="63">
        <v>0</v>
      </c>
      <c r="E134" s="63">
        <v>0</v>
      </c>
    </row>
    <row r="135" spans="1:5">
      <c r="A135" s="58" t="s">
        <v>3657</v>
      </c>
      <c r="B135" s="59" t="s">
        <v>3658</v>
      </c>
      <c r="C135" s="63">
        <v>0</v>
      </c>
      <c r="D135" s="63">
        <v>0</v>
      </c>
      <c r="E135" s="63">
        <v>0</v>
      </c>
    </row>
    <row r="136" spans="1:5">
      <c r="A136" s="58" t="s">
        <v>3659</v>
      </c>
      <c r="B136" s="59" t="s">
        <v>3660</v>
      </c>
      <c r="C136" s="63">
        <v>0</v>
      </c>
      <c r="D136" s="63">
        <v>0</v>
      </c>
      <c r="E136" s="63">
        <v>0</v>
      </c>
    </row>
    <row r="137" spans="1:5">
      <c r="A137" s="58" t="s">
        <v>3661</v>
      </c>
      <c r="B137" s="59" t="s">
        <v>3662</v>
      </c>
      <c r="C137" s="63">
        <v>0</v>
      </c>
      <c r="D137" s="63">
        <v>0</v>
      </c>
      <c r="E137" s="63">
        <v>0</v>
      </c>
    </row>
    <row r="138" spans="1:5">
      <c r="A138" s="58" t="s">
        <v>3663</v>
      </c>
      <c r="B138" s="59" t="s">
        <v>3664</v>
      </c>
      <c r="C138" s="63">
        <v>0</v>
      </c>
      <c r="D138" s="63">
        <v>0</v>
      </c>
      <c r="E138" s="63">
        <v>0</v>
      </c>
    </row>
    <row r="139" spans="1:5">
      <c r="A139" s="58" t="s">
        <v>3665</v>
      </c>
      <c r="B139" s="59" t="s">
        <v>3666</v>
      </c>
      <c r="C139" s="63">
        <v>0</v>
      </c>
      <c r="D139" s="63">
        <v>0</v>
      </c>
      <c r="E139" s="63">
        <v>0</v>
      </c>
    </row>
    <row r="140" spans="1:5">
      <c r="A140" s="58" t="s">
        <v>3667</v>
      </c>
      <c r="B140" s="59" t="s">
        <v>3668</v>
      </c>
      <c r="C140" s="63">
        <v>0</v>
      </c>
      <c r="D140" s="63">
        <v>0</v>
      </c>
      <c r="E140" s="63">
        <v>0</v>
      </c>
    </row>
    <row r="141" spans="1:5">
      <c r="A141" s="58" t="s">
        <v>3669</v>
      </c>
      <c r="B141" s="59" t="s">
        <v>3670</v>
      </c>
      <c r="C141" s="63">
        <v>0</v>
      </c>
      <c r="D141" s="63">
        <v>0</v>
      </c>
      <c r="E141" s="63">
        <v>0</v>
      </c>
    </row>
    <row r="142" spans="1:5">
      <c r="A142" s="58" t="s">
        <v>3671</v>
      </c>
      <c r="B142" s="59" t="s">
        <v>3672</v>
      </c>
      <c r="C142" s="63">
        <v>0</v>
      </c>
      <c r="D142" s="63">
        <v>0</v>
      </c>
      <c r="E142" s="63">
        <v>0</v>
      </c>
    </row>
    <row r="143" spans="1:5">
      <c r="A143" s="58" t="s">
        <v>3673</v>
      </c>
      <c r="B143" s="59" t="s">
        <v>3674</v>
      </c>
      <c r="C143" s="63">
        <v>0</v>
      </c>
      <c r="D143" s="63">
        <v>0</v>
      </c>
      <c r="E143" s="63">
        <v>0</v>
      </c>
    </row>
    <row r="144" spans="1:5">
      <c r="A144" s="58" t="s">
        <v>3675</v>
      </c>
      <c r="B144" s="59" t="s">
        <v>3676</v>
      </c>
      <c r="C144" s="63">
        <v>0</v>
      </c>
      <c r="D144" s="63">
        <v>0</v>
      </c>
      <c r="E144" s="63">
        <v>0</v>
      </c>
    </row>
    <row r="145" spans="1:5">
      <c r="A145" s="58" t="s">
        <v>3677</v>
      </c>
      <c r="B145" s="59" t="s">
        <v>3678</v>
      </c>
      <c r="C145" s="63">
        <v>0</v>
      </c>
      <c r="D145" s="63">
        <v>0</v>
      </c>
      <c r="E145" s="63">
        <v>0</v>
      </c>
    </row>
    <row r="146" spans="1:5">
      <c r="A146" s="58" t="s">
        <v>3679</v>
      </c>
      <c r="B146" s="59" t="s">
        <v>3680</v>
      </c>
      <c r="C146" s="63">
        <v>0</v>
      </c>
      <c r="D146" s="63">
        <v>0</v>
      </c>
      <c r="E146" s="63">
        <v>0</v>
      </c>
    </row>
    <row r="147" spans="1:5">
      <c r="A147" s="58" t="s">
        <v>3681</v>
      </c>
      <c r="B147" s="59" t="s">
        <v>3682</v>
      </c>
      <c r="C147" s="63">
        <v>0</v>
      </c>
      <c r="D147" s="63">
        <v>0</v>
      </c>
      <c r="E147" s="63">
        <v>0</v>
      </c>
    </row>
    <row r="148" spans="1:5">
      <c r="A148" s="58" t="s">
        <v>3683</v>
      </c>
      <c r="B148" s="59" t="s">
        <v>3684</v>
      </c>
      <c r="C148" s="63">
        <v>0</v>
      </c>
      <c r="D148" s="63">
        <v>0</v>
      </c>
      <c r="E148" s="63">
        <v>0</v>
      </c>
    </row>
    <row r="149" spans="1:5">
      <c r="A149" s="58" t="s">
        <v>3685</v>
      </c>
      <c r="B149" s="59" t="s">
        <v>3686</v>
      </c>
      <c r="C149" s="63">
        <v>0</v>
      </c>
      <c r="D149" s="63">
        <v>0</v>
      </c>
      <c r="E149" s="63">
        <v>0</v>
      </c>
    </row>
    <row r="150" spans="1:5">
      <c r="A150" s="58" t="s">
        <v>3687</v>
      </c>
      <c r="B150" s="59" t="s">
        <v>3688</v>
      </c>
      <c r="C150" s="63">
        <v>0</v>
      </c>
      <c r="D150" s="63">
        <v>0</v>
      </c>
      <c r="E150" s="63">
        <v>0</v>
      </c>
    </row>
    <row r="151" spans="1:5">
      <c r="A151" s="58" t="s">
        <v>3689</v>
      </c>
      <c r="B151" s="59" t="s">
        <v>3690</v>
      </c>
      <c r="C151" s="63">
        <v>0</v>
      </c>
      <c r="D151" s="63">
        <v>0</v>
      </c>
      <c r="E151" s="63">
        <v>0</v>
      </c>
    </row>
    <row r="152" spans="1:5">
      <c r="A152" s="58" t="s">
        <v>3691</v>
      </c>
      <c r="B152" s="59" t="s">
        <v>3692</v>
      </c>
      <c r="C152" s="63">
        <v>0</v>
      </c>
      <c r="D152" s="63">
        <v>0</v>
      </c>
      <c r="E152" s="63">
        <v>0</v>
      </c>
    </row>
    <row r="153" spans="1:5">
      <c r="A153" s="58" t="s">
        <v>3693</v>
      </c>
      <c r="B153" s="59" t="s">
        <v>3694</v>
      </c>
      <c r="C153" s="63">
        <v>0</v>
      </c>
      <c r="D153" s="63">
        <v>0</v>
      </c>
      <c r="E153" s="63">
        <v>0</v>
      </c>
    </row>
    <row r="154" spans="1:5">
      <c r="A154" s="58" t="s">
        <v>3695</v>
      </c>
      <c r="B154" s="59" t="s">
        <v>3696</v>
      </c>
      <c r="C154" s="63">
        <v>0</v>
      </c>
      <c r="D154" s="63">
        <v>0</v>
      </c>
      <c r="E154" s="63">
        <v>0</v>
      </c>
    </row>
    <row r="155" spans="1:5">
      <c r="A155" s="58" t="s">
        <v>3697</v>
      </c>
      <c r="B155" s="59" t="s">
        <v>3698</v>
      </c>
      <c r="C155" s="63">
        <v>0</v>
      </c>
      <c r="D155" s="63">
        <v>0</v>
      </c>
      <c r="E155" s="63">
        <v>0</v>
      </c>
    </row>
    <row r="156" spans="1:5">
      <c r="A156" s="58" t="s">
        <v>3699</v>
      </c>
      <c r="B156" s="59" t="s">
        <v>3700</v>
      </c>
      <c r="C156" s="63">
        <v>0</v>
      </c>
      <c r="D156" s="63">
        <v>0</v>
      </c>
      <c r="E156" s="63">
        <v>0</v>
      </c>
    </row>
    <row r="157" spans="1:5">
      <c r="A157" s="58" t="s">
        <v>3701</v>
      </c>
      <c r="B157" s="59" t="s">
        <v>3702</v>
      </c>
      <c r="C157" s="63">
        <v>0</v>
      </c>
      <c r="D157" s="63">
        <v>0</v>
      </c>
      <c r="E157" s="63">
        <v>0</v>
      </c>
    </row>
    <row r="158" spans="1:5">
      <c r="A158" s="58" t="s">
        <v>3703</v>
      </c>
      <c r="B158" s="59" t="s">
        <v>3704</v>
      </c>
      <c r="C158" s="63">
        <v>0</v>
      </c>
      <c r="D158" s="63">
        <v>0</v>
      </c>
      <c r="E158" s="63">
        <v>0</v>
      </c>
    </row>
    <row r="159" spans="1:5">
      <c r="A159" s="58" t="s">
        <v>3705</v>
      </c>
      <c r="B159" s="59" t="s">
        <v>3706</v>
      </c>
      <c r="C159" s="63">
        <v>0</v>
      </c>
      <c r="D159" s="63">
        <v>0</v>
      </c>
      <c r="E159" s="63">
        <v>0</v>
      </c>
    </row>
    <row r="160" spans="1:5">
      <c r="A160" s="58" t="s">
        <v>3707</v>
      </c>
      <c r="B160" s="59" t="s">
        <v>3708</v>
      </c>
      <c r="C160" s="63">
        <v>0</v>
      </c>
      <c r="D160" s="63">
        <v>0</v>
      </c>
      <c r="E160" s="63">
        <v>0</v>
      </c>
    </row>
    <row r="161" spans="1:5">
      <c r="A161" s="58" t="s">
        <v>3709</v>
      </c>
      <c r="B161" s="59" t="s">
        <v>3710</v>
      </c>
      <c r="C161" s="63">
        <v>0</v>
      </c>
      <c r="D161" s="63">
        <v>0</v>
      </c>
      <c r="E161" s="63">
        <v>0</v>
      </c>
    </row>
    <row r="162" spans="1:5">
      <c r="A162" s="58" t="s">
        <v>3711</v>
      </c>
      <c r="B162" s="59" t="s">
        <v>3712</v>
      </c>
      <c r="C162" s="63">
        <v>0</v>
      </c>
      <c r="D162" s="63">
        <v>0</v>
      </c>
      <c r="E162" s="63">
        <v>0</v>
      </c>
    </row>
    <row r="163" spans="1:5">
      <c r="A163" s="58" t="s">
        <v>3713</v>
      </c>
      <c r="B163" s="59" t="s">
        <v>3714</v>
      </c>
      <c r="C163" s="63">
        <v>0</v>
      </c>
      <c r="D163" s="63">
        <v>0</v>
      </c>
      <c r="E163" s="63">
        <v>0</v>
      </c>
    </row>
    <row r="164" spans="1:5">
      <c r="A164" s="58" t="s">
        <v>3715</v>
      </c>
      <c r="B164" s="59" t="s">
        <v>3716</v>
      </c>
      <c r="C164" s="63">
        <v>0</v>
      </c>
      <c r="D164" s="63">
        <v>0</v>
      </c>
      <c r="E164" s="63">
        <v>0</v>
      </c>
    </row>
    <row r="165" spans="1:5">
      <c r="A165" s="58" t="s">
        <v>3717</v>
      </c>
      <c r="B165" s="59" t="s">
        <v>3533</v>
      </c>
      <c r="C165" s="63">
        <v>0</v>
      </c>
      <c r="D165" s="63">
        <v>0</v>
      </c>
      <c r="E165" s="63">
        <v>0</v>
      </c>
    </row>
    <row r="166" spans="1:5">
      <c r="A166" s="58" t="s">
        <v>3718</v>
      </c>
      <c r="B166" s="59" t="s">
        <v>3719</v>
      </c>
      <c r="C166" s="63">
        <v>0</v>
      </c>
      <c r="D166" s="63">
        <v>0</v>
      </c>
      <c r="E166" s="63">
        <v>0</v>
      </c>
    </row>
    <row r="167" spans="1:5">
      <c r="A167" s="58" t="s">
        <v>3720</v>
      </c>
      <c r="B167" s="59" t="s">
        <v>3721</v>
      </c>
      <c r="C167" s="63">
        <v>0</v>
      </c>
      <c r="D167" s="63">
        <v>0</v>
      </c>
      <c r="E167" s="63">
        <v>0</v>
      </c>
    </row>
    <row r="168" spans="1:5">
      <c r="A168" s="58" t="s">
        <v>3722</v>
      </c>
      <c r="B168" s="59" t="s">
        <v>3723</v>
      </c>
      <c r="C168" s="63">
        <v>0</v>
      </c>
      <c r="D168" s="63">
        <v>0</v>
      </c>
      <c r="E168" s="63">
        <v>0</v>
      </c>
    </row>
    <row r="169" spans="1:5">
      <c r="A169" s="58" t="s">
        <v>3724</v>
      </c>
      <c r="B169" s="59" t="s">
        <v>3725</v>
      </c>
      <c r="C169" s="63">
        <v>0</v>
      </c>
      <c r="D169" s="63">
        <v>0</v>
      </c>
      <c r="E169" s="63">
        <v>0</v>
      </c>
    </row>
    <row r="170" spans="1:5">
      <c r="A170" s="58" t="s">
        <v>3726</v>
      </c>
      <c r="B170" s="59" t="s">
        <v>3727</v>
      </c>
      <c r="C170" s="63">
        <v>0</v>
      </c>
      <c r="D170" s="63">
        <v>0</v>
      </c>
      <c r="E170" s="63">
        <v>0</v>
      </c>
    </row>
    <row r="171" spans="1:5">
      <c r="A171" s="58" t="s">
        <v>3728</v>
      </c>
      <c r="B171" s="59" t="s">
        <v>3729</v>
      </c>
      <c r="C171" s="63">
        <v>0</v>
      </c>
      <c r="D171" s="63">
        <v>0</v>
      </c>
      <c r="E171" s="63">
        <v>0</v>
      </c>
    </row>
    <row r="172" spans="1:5">
      <c r="A172" s="58" t="s">
        <v>3730</v>
      </c>
      <c r="B172" s="59" t="s">
        <v>3721</v>
      </c>
      <c r="C172" s="63">
        <v>0</v>
      </c>
      <c r="D172" s="63">
        <v>0</v>
      </c>
      <c r="E172" s="63">
        <v>0</v>
      </c>
    </row>
    <row r="173" spans="1:5">
      <c r="A173" s="58" t="s">
        <v>3731</v>
      </c>
      <c r="B173" s="59" t="s">
        <v>3732</v>
      </c>
      <c r="C173" s="63">
        <v>0</v>
      </c>
      <c r="D173" s="63">
        <v>0</v>
      </c>
      <c r="E173" s="63">
        <v>0</v>
      </c>
    </row>
    <row r="174" spans="1:5">
      <c r="A174" s="58" t="s">
        <v>3733</v>
      </c>
      <c r="B174" s="59" t="s">
        <v>3734</v>
      </c>
      <c r="C174" s="63">
        <v>0</v>
      </c>
      <c r="D174" s="63">
        <v>0</v>
      </c>
      <c r="E174" s="63">
        <v>0</v>
      </c>
    </row>
    <row r="175" spans="1:5">
      <c r="A175" s="58" t="s">
        <v>3735</v>
      </c>
      <c r="B175" s="59" t="s">
        <v>3736</v>
      </c>
      <c r="C175" s="63">
        <v>0</v>
      </c>
      <c r="D175" s="63">
        <v>0</v>
      </c>
      <c r="E175" s="63">
        <v>0</v>
      </c>
    </row>
    <row r="176" spans="1:5">
      <c r="A176" s="58" t="s">
        <v>3737</v>
      </c>
      <c r="B176" s="59" t="s">
        <v>3738</v>
      </c>
      <c r="C176" s="63">
        <v>0</v>
      </c>
      <c r="D176" s="63">
        <v>0</v>
      </c>
      <c r="E176" s="63">
        <v>0</v>
      </c>
    </row>
    <row r="177" spans="1:5">
      <c r="A177" s="58" t="s">
        <v>3739</v>
      </c>
      <c r="B177" s="59" t="s">
        <v>3732</v>
      </c>
      <c r="C177" s="63">
        <v>0</v>
      </c>
      <c r="D177" s="63">
        <v>0</v>
      </c>
      <c r="E177" s="63">
        <v>0</v>
      </c>
    </row>
    <row r="178" spans="1:5">
      <c r="A178" s="58" t="s">
        <v>3740</v>
      </c>
      <c r="B178" s="59" t="s">
        <v>3741</v>
      </c>
      <c r="C178" s="63">
        <v>0</v>
      </c>
      <c r="D178" s="63">
        <v>0</v>
      </c>
      <c r="E178" s="63">
        <v>0</v>
      </c>
    </row>
    <row r="179" spans="1:5">
      <c r="A179" s="58" t="s">
        <v>3742</v>
      </c>
      <c r="B179" s="59" t="s">
        <v>3743</v>
      </c>
      <c r="C179" s="63">
        <v>0</v>
      </c>
      <c r="D179" s="63">
        <v>0</v>
      </c>
      <c r="E179" s="63">
        <v>0</v>
      </c>
    </row>
    <row r="180" spans="1:5">
      <c r="A180" s="58" t="s">
        <v>3744</v>
      </c>
      <c r="B180" s="59" t="s">
        <v>3745</v>
      </c>
      <c r="C180" s="63">
        <v>0</v>
      </c>
      <c r="D180" s="63">
        <v>0</v>
      </c>
      <c r="E180" s="63">
        <v>0</v>
      </c>
    </row>
    <row r="181" spans="1:5">
      <c r="A181" s="58" t="s">
        <v>3746</v>
      </c>
      <c r="B181" s="59" t="s">
        <v>3747</v>
      </c>
      <c r="C181" s="63">
        <v>0</v>
      </c>
      <c r="D181" s="63">
        <v>0</v>
      </c>
      <c r="E181" s="63">
        <v>0</v>
      </c>
    </row>
    <row r="182" spans="1:5">
      <c r="A182" s="58"/>
      <c r="B182" s="59"/>
      <c r="C182" s="66"/>
      <c r="D182" s="66"/>
      <c r="E182" s="66"/>
    </row>
    <row r="183" spans="1:5">
      <c r="A183" s="58" t="s">
        <v>3748</v>
      </c>
      <c r="B183" s="59" t="s">
        <v>3570</v>
      </c>
      <c r="C183" s="70">
        <v>0</v>
      </c>
      <c r="D183" s="70">
        <v>0</v>
      </c>
      <c r="E183" s="70">
        <v>0</v>
      </c>
    </row>
    <row r="184" spans="1:5">
      <c r="A184" s="58"/>
      <c r="B184" s="59"/>
      <c r="C184" s="58"/>
      <c r="D184" s="58"/>
      <c r="E184" s="58"/>
    </row>
    <row r="185" spans="1:5">
      <c r="A185" s="58" t="s">
        <v>3749</v>
      </c>
      <c r="B185" s="59" t="s">
        <v>3750</v>
      </c>
      <c r="C185" s="69"/>
      <c r="D185" s="69"/>
      <c r="E185" s="69"/>
    </row>
    <row r="186" spans="1:5">
      <c r="A186" s="58" t="s">
        <v>3751</v>
      </c>
      <c r="B186" s="59" t="s">
        <v>3752</v>
      </c>
      <c r="C186" s="63">
        <v>63597.31</v>
      </c>
      <c r="D186" s="63">
        <v>61295.59</v>
      </c>
      <c r="E186" s="63">
        <v>2301.7199999999998</v>
      </c>
    </row>
    <row r="187" spans="1:5">
      <c r="A187" s="58" t="s">
        <v>3753</v>
      </c>
      <c r="B187" s="59" t="s">
        <v>3754</v>
      </c>
      <c r="C187" s="63">
        <v>0</v>
      </c>
      <c r="D187" s="63">
        <v>0</v>
      </c>
      <c r="E187" s="63">
        <v>0</v>
      </c>
    </row>
    <row r="188" spans="1:5">
      <c r="A188" s="58" t="s">
        <v>3755</v>
      </c>
      <c r="B188" s="59" t="s">
        <v>3756</v>
      </c>
      <c r="C188" s="63">
        <v>2636.72</v>
      </c>
      <c r="D188" s="63">
        <v>3517.77</v>
      </c>
      <c r="E188" s="63">
        <v>-881.05</v>
      </c>
    </row>
    <row r="189" spans="1:5">
      <c r="A189" s="58"/>
      <c r="B189" s="59"/>
      <c r="C189" s="66"/>
      <c r="D189" s="66"/>
      <c r="E189" s="66"/>
    </row>
    <row r="190" spans="1:5">
      <c r="A190" s="58" t="s">
        <v>3757</v>
      </c>
      <c r="B190" s="59" t="s">
        <v>3758</v>
      </c>
      <c r="C190" s="70">
        <v>66234.03</v>
      </c>
      <c r="D190" s="70">
        <v>64813.36</v>
      </c>
      <c r="E190" s="70">
        <v>1420.67</v>
      </c>
    </row>
    <row r="191" spans="1:5">
      <c r="A191" s="58"/>
      <c r="B191" s="59"/>
      <c r="C191" s="66"/>
      <c r="D191" s="66"/>
      <c r="E191" s="66"/>
    </row>
    <row r="192" spans="1:5">
      <c r="A192" s="58" t="s">
        <v>3759</v>
      </c>
      <c r="B192" s="59" t="s">
        <v>3760</v>
      </c>
      <c r="C192" s="70">
        <v>145241.64000000001</v>
      </c>
      <c r="D192" s="70">
        <v>117500.19</v>
      </c>
      <c r="E192" s="70">
        <v>27741.45</v>
      </c>
    </row>
    <row r="193" spans="1:5">
      <c r="A193" s="58"/>
      <c r="B193" s="59"/>
      <c r="C193" s="58"/>
      <c r="D193" s="58"/>
      <c r="E193" s="58"/>
    </row>
    <row r="194" spans="1:5">
      <c r="A194" s="58" t="s">
        <v>3761</v>
      </c>
      <c r="B194" s="59" t="s">
        <v>1128</v>
      </c>
      <c r="C194" s="69"/>
      <c r="D194" s="69"/>
      <c r="E194" s="69"/>
    </row>
    <row r="195" spans="1:5">
      <c r="A195" s="58"/>
      <c r="B195" s="59"/>
      <c r="C195" s="58"/>
      <c r="D195" s="58"/>
      <c r="E195" s="58"/>
    </row>
    <row r="196" spans="1:5">
      <c r="A196" s="58" t="s">
        <v>3762</v>
      </c>
      <c r="B196" s="59" t="s">
        <v>3763</v>
      </c>
      <c r="C196" s="69"/>
      <c r="D196" s="69"/>
      <c r="E196" s="69"/>
    </row>
    <row r="197" spans="1:5">
      <c r="A197" s="58" t="s">
        <v>3764</v>
      </c>
      <c r="B197" s="59" t="s">
        <v>3765</v>
      </c>
      <c r="C197" s="63">
        <v>7126374.8499999996</v>
      </c>
      <c r="D197" s="63">
        <v>7126374.8499999996</v>
      </c>
      <c r="E197" s="63">
        <v>0</v>
      </c>
    </row>
    <row r="198" spans="1:5">
      <c r="A198" s="58" t="s">
        <v>3766</v>
      </c>
      <c r="B198" s="59" t="s">
        <v>3767</v>
      </c>
      <c r="C198" s="63">
        <v>0</v>
      </c>
      <c r="D198" s="63">
        <v>0</v>
      </c>
      <c r="E198" s="63">
        <v>0</v>
      </c>
    </row>
    <row r="199" spans="1:5">
      <c r="A199" s="58" t="s">
        <v>3768</v>
      </c>
      <c r="B199" s="59" t="s">
        <v>3769</v>
      </c>
      <c r="C199" s="63">
        <v>0</v>
      </c>
      <c r="D199" s="63">
        <v>0</v>
      </c>
      <c r="E199" s="63">
        <v>0</v>
      </c>
    </row>
    <row r="200" spans="1:5">
      <c r="A200" s="58" t="s">
        <v>3770</v>
      </c>
      <c r="B200" s="59" t="s">
        <v>3771</v>
      </c>
      <c r="C200" s="63">
        <v>0</v>
      </c>
      <c r="D200" s="63">
        <v>0</v>
      </c>
      <c r="E200" s="63">
        <v>0</v>
      </c>
    </row>
    <row r="201" spans="1:5">
      <c r="A201" s="58" t="s">
        <v>3772</v>
      </c>
      <c r="B201" s="59" t="s">
        <v>3773</v>
      </c>
      <c r="C201" s="63">
        <v>16628207.970000001</v>
      </c>
      <c r="D201" s="63">
        <v>16628207.970000001</v>
      </c>
      <c r="E201" s="63">
        <v>0</v>
      </c>
    </row>
    <row r="202" spans="1:5">
      <c r="A202" s="58" t="s">
        <v>3774</v>
      </c>
      <c r="B202" s="59" t="s">
        <v>3775</v>
      </c>
      <c r="C202" s="63">
        <v>0</v>
      </c>
      <c r="D202" s="63">
        <v>0</v>
      </c>
      <c r="E202" s="63">
        <v>0</v>
      </c>
    </row>
    <row r="203" spans="1:5">
      <c r="A203" s="58" t="s">
        <v>3776</v>
      </c>
      <c r="B203" s="59" t="s">
        <v>3777</v>
      </c>
      <c r="C203" s="63">
        <v>0</v>
      </c>
      <c r="D203" s="63">
        <v>0</v>
      </c>
      <c r="E203" s="63">
        <v>0</v>
      </c>
    </row>
    <row r="204" spans="1:5">
      <c r="A204" s="58" t="s">
        <v>3778</v>
      </c>
      <c r="B204" s="59" t="s">
        <v>3779</v>
      </c>
      <c r="C204" s="63">
        <v>-941482</v>
      </c>
      <c r="D204" s="63">
        <v>-941482</v>
      </c>
      <c r="E204" s="63">
        <v>0</v>
      </c>
    </row>
    <row r="205" spans="1:5">
      <c r="A205" s="58" t="s">
        <v>3780</v>
      </c>
      <c r="B205" s="59" t="s">
        <v>3781</v>
      </c>
      <c r="C205" s="63">
        <v>0</v>
      </c>
      <c r="D205" s="63">
        <v>0</v>
      </c>
      <c r="E205" s="63">
        <v>0</v>
      </c>
    </row>
    <row r="206" spans="1:5">
      <c r="A206" s="58" t="s">
        <v>3782</v>
      </c>
      <c r="B206" s="59" t="s">
        <v>3783</v>
      </c>
      <c r="C206" s="63">
        <v>0</v>
      </c>
      <c r="D206" s="63">
        <v>0</v>
      </c>
      <c r="E206" s="63">
        <v>0</v>
      </c>
    </row>
    <row r="207" spans="1:5">
      <c r="A207" s="58" t="s">
        <v>3784</v>
      </c>
      <c r="B207" s="59" t="s">
        <v>3785</v>
      </c>
      <c r="C207" s="63">
        <v>0</v>
      </c>
      <c r="D207" s="63">
        <v>0</v>
      </c>
      <c r="E207" s="63">
        <v>0</v>
      </c>
    </row>
    <row r="208" spans="1:5">
      <c r="A208" s="58" t="s">
        <v>3786</v>
      </c>
      <c r="B208" s="59" t="s">
        <v>3787</v>
      </c>
      <c r="C208" s="63">
        <v>0</v>
      </c>
      <c r="D208" s="63">
        <v>0</v>
      </c>
      <c r="E208" s="63">
        <v>0</v>
      </c>
    </row>
    <row r="209" spans="1:5">
      <c r="A209" s="58" t="s">
        <v>3788</v>
      </c>
      <c r="B209" s="59" t="s">
        <v>3789</v>
      </c>
      <c r="C209" s="63">
        <v>0</v>
      </c>
      <c r="D209" s="63">
        <v>0</v>
      </c>
      <c r="E209" s="63">
        <v>0</v>
      </c>
    </row>
    <row r="210" spans="1:5">
      <c r="A210" s="58" t="s">
        <v>3790</v>
      </c>
      <c r="B210" s="59" t="s">
        <v>3791</v>
      </c>
      <c r="C210" s="63">
        <v>0</v>
      </c>
      <c r="D210" s="63">
        <v>0</v>
      </c>
      <c r="E210" s="63">
        <v>0</v>
      </c>
    </row>
    <row r="211" spans="1:5">
      <c r="A211" s="58" t="s">
        <v>3792</v>
      </c>
      <c r="B211" s="59" t="s">
        <v>3793</v>
      </c>
      <c r="C211" s="63">
        <v>0</v>
      </c>
      <c r="D211" s="63">
        <v>0</v>
      </c>
      <c r="E211" s="63">
        <v>0</v>
      </c>
    </row>
    <row r="212" spans="1:5">
      <c r="A212" s="58" t="s">
        <v>3794</v>
      </c>
      <c r="B212" s="59" t="s">
        <v>3795</v>
      </c>
      <c r="C212" s="63">
        <v>0</v>
      </c>
      <c r="D212" s="63">
        <v>0</v>
      </c>
      <c r="E212" s="63">
        <v>0</v>
      </c>
    </row>
    <row r="213" spans="1:5">
      <c r="A213" s="58" t="s">
        <v>3796</v>
      </c>
      <c r="B213" s="59" t="s">
        <v>3797</v>
      </c>
      <c r="C213" s="63">
        <v>0</v>
      </c>
      <c r="D213" s="63">
        <v>0</v>
      </c>
      <c r="E213" s="63">
        <v>0</v>
      </c>
    </row>
    <row r="214" spans="1:5">
      <c r="A214" s="58" t="s">
        <v>3798</v>
      </c>
      <c r="B214" s="59" t="s">
        <v>3799</v>
      </c>
      <c r="C214" s="63">
        <v>0</v>
      </c>
      <c r="D214" s="63">
        <v>0</v>
      </c>
      <c r="E214" s="63">
        <v>0</v>
      </c>
    </row>
    <row r="215" spans="1:5">
      <c r="A215" s="58" t="s">
        <v>3800</v>
      </c>
      <c r="B215" s="59" t="s">
        <v>3801</v>
      </c>
      <c r="C215" s="63">
        <v>0</v>
      </c>
      <c r="D215" s="63">
        <v>0</v>
      </c>
      <c r="E215" s="63">
        <v>0</v>
      </c>
    </row>
    <row r="216" spans="1:5">
      <c r="A216" s="58"/>
      <c r="B216" s="59"/>
      <c r="C216" s="66"/>
      <c r="D216" s="66"/>
      <c r="E216" s="66"/>
    </row>
    <row r="217" spans="1:5">
      <c r="A217" s="58" t="s">
        <v>3802</v>
      </c>
      <c r="B217" s="59" t="s">
        <v>3803</v>
      </c>
      <c r="C217" s="70">
        <v>22813100.82</v>
      </c>
      <c r="D217" s="70">
        <v>22813100.82</v>
      </c>
      <c r="E217" s="70">
        <v>0</v>
      </c>
    </row>
    <row r="218" spans="1:5">
      <c r="A218" s="58"/>
      <c r="B218" s="59"/>
      <c r="C218" s="58"/>
      <c r="D218" s="58"/>
      <c r="E218" s="58"/>
    </row>
    <row r="219" spans="1:5">
      <c r="A219" s="58" t="s">
        <v>3804</v>
      </c>
      <c r="B219" s="59" t="s">
        <v>3805</v>
      </c>
      <c r="C219" s="69"/>
      <c r="D219" s="69"/>
      <c r="E219" s="69"/>
    </row>
    <row r="220" spans="1:5">
      <c r="A220" s="58"/>
      <c r="B220" s="59"/>
      <c r="C220" s="58"/>
      <c r="D220" s="58"/>
      <c r="E220" s="58"/>
    </row>
    <row r="221" spans="1:5">
      <c r="A221" s="58" t="s">
        <v>3806</v>
      </c>
      <c r="B221" s="59" t="s">
        <v>3807</v>
      </c>
      <c r="C221" s="69"/>
      <c r="D221" s="69"/>
      <c r="E221" s="69"/>
    </row>
    <row r="222" spans="1:5">
      <c r="A222" s="58" t="s">
        <v>3808</v>
      </c>
      <c r="B222" s="59" t="s">
        <v>359</v>
      </c>
      <c r="C222" s="63">
        <v>25263.14</v>
      </c>
      <c r="D222" s="63">
        <v>25263.14</v>
      </c>
      <c r="E222" s="63">
        <v>0</v>
      </c>
    </row>
    <row r="223" spans="1:5">
      <c r="A223" s="58" t="s">
        <v>3809</v>
      </c>
      <c r="B223" s="59" t="s">
        <v>3810</v>
      </c>
      <c r="C223" s="63">
        <v>0</v>
      </c>
      <c r="D223" s="63">
        <v>0</v>
      </c>
      <c r="E223" s="63">
        <v>0</v>
      </c>
    </row>
    <row r="224" spans="1:5">
      <c r="A224" s="58" t="s">
        <v>3811</v>
      </c>
      <c r="B224" s="59" t="s">
        <v>3812</v>
      </c>
      <c r="C224" s="63">
        <v>0</v>
      </c>
      <c r="D224" s="63">
        <v>0</v>
      </c>
      <c r="E224" s="63">
        <v>0</v>
      </c>
    </row>
    <row r="225" spans="1:5">
      <c r="A225" s="58" t="s">
        <v>3813</v>
      </c>
      <c r="B225" s="59" t="s">
        <v>3814</v>
      </c>
      <c r="C225" s="63">
        <v>0</v>
      </c>
      <c r="D225" s="63">
        <v>0</v>
      </c>
      <c r="E225" s="63">
        <v>0</v>
      </c>
    </row>
    <row r="226" spans="1:5">
      <c r="A226" s="58" t="s">
        <v>3815</v>
      </c>
      <c r="B226" s="59" t="s">
        <v>3816</v>
      </c>
      <c r="C226" s="63">
        <v>0</v>
      </c>
      <c r="D226" s="63">
        <v>0</v>
      </c>
      <c r="E226" s="63">
        <v>0</v>
      </c>
    </row>
    <row r="227" spans="1:5">
      <c r="A227" s="58" t="s">
        <v>3817</v>
      </c>
      <c r="B227" s="59" t="s">
        <v>3818</v>
      </c>
      <c r="C227" s="63">
        <v>0</v>
      </c>
      <c r="D227" s="63">
        <v>0</v>
      </c>
      <c r="E227" s="63">
        <v>0</v>
      </c>
    </row>
    <row r="228" spans="1:5">
      <c r="A228" s="58" t="s">
        <v>3819</v>
      </c>
      <c r="B228" s="59" t="s">
        <v>3820</v>
      </c>
      <c r="C228" s="63">
        <v>5000</v>
      </c>
      <c r="D228" s="63">
        <v>5000</v>
      </c>
      <c r="E228" s="63">
        <v>0</v>
      </c>
    </row>
    <row r="229" spans="1:5">
      <c r="A229" s="58" t="s">
        <v>3821</v>
      </c>
      <c r="B229" s="59" t="s">
        <v>3822</v>
      </c>
      <c r="C229" s="63">
        <v>0</v>
      </c>
      <c r="D229" s="63">
        <v>0</v>
      </c>
      <c r="E229" s="63">
        <v>0</v>
      </c>
    </row>
    <row r="230" spans="1:5">
      <c r="A230" s="58" t="s">
        <v>3823</v>
      </c>
      <c r="B230" s="59" t="s">
        <v>3824</v>
      </c>
      <c r="C230" s="63">
        <v>1700</v>
      </c>
      <c r="D230" s="63">
        <v>1700</v>
      </c>
      <c r="E230" s="63">
        <v>0</v>
      </c>
    </row>
    <row r="231" spans="1:5">
      <c r="A231" s="58" t="s">
        <v>3825</v>
      </c>
      <c r="B231" s="59" t="s">
        <v>3826</v>
      </c>
      <c r="C231" s="63">
        <v>0</v>
      </c>
      <c r="D231" s="63">
        <v>0</v>
      </c>
      <c r="E231" s="63">
        <v>0</v>
      </c>
    </row>
    <row r="232" spans="1:5">
      <c r="A232" s="58" t="s">
        <v>3827</v>
      </c>
      <c r="B232" s="59" t="s">
        <v>3828</v>
      </c>
      <c r="C232" s="63">
        <v>0</v>
      </c>
      <c r="D232" s="63">
        <v>0</v>
      </c>
      <c r="E232" s="63">
        <v>0</v>
      </c>
    </row>
    <row r="233" spans="1:5">
      <c r="A233" s="58" t="s">
        <v>3829</v>
      </c>
      <c r="B233" s="59" t="s">
        <v>3830</v>
      </c>
      <c r="C233" s="63">
        <v>127010.2</v>
      </c>
      <c r="D233" s="63">
        <v>113211.09</v>
      </c>
      <c r="E233" s="63">
        <v>13799.11</v>
      </c>
    </row>
    <row r="234" spans="1:5">
      <c r="A234" s="58" t="s">
        <v>3831</v>
      </c>
      <c r="B234" s="59" t="s">
        <v>3832</v>
      </c>
      <c r="C234" s="63">
        <v>0</v>
      </c>
      <c r="D234" s="63">
        <v>0</v>
      </c>
      <c r="E234" s="63">
        <v>0</v>
      </c>
    </row>
    <row r="235" spans="1:5">
      <c r="A235" s="58" t="s">
        <v>3833</v>
      </c>
      <c r="B235" s="59" t="s">
        <v>3834</v>
      </c>
      <c r="C235" s="63">
        <v>0</v>
      </c>
      <c r="D235" s="63">
        <v>0</v>
      </c>
      <c r="E235" s="63">
        <v>0</v>
      </c>
    </row>
    <row r="236" spans="1:5">
      <c r="A236" s="58" t="s">
        <v>3835</v>
      </c>
      <c r="B236" s="59" t="s">
        <v>357</v>
      </c>
      <c r="C236" s="63">
        <v>184321.45</v>
      </c>
      <c r="D236" s="63">
        <v>184321.45</v>
      </c>
      <c r="E236" s="63">
        <v>0</v>
      </c>
    </row>
    <row r="237" spans="1:5">
      <c r="A237" s="58" t="s">
        <v>3836</v>
      </c>
      <c r="B237" s="59" t="s">
        <v>3837</v>
      </c>
      <c r="C237" s="63">
        <v>35651.550000000003</v>
      </c>
      <c r="D237" s="63">
        <v>35651.550000000003</v>
      </c>
      <c r="E237" s="63">
        <v>0</v>
      </c>
    </row>
    <row r="238" spans="1:5">
      <c r="A238" s="58" t="s">
        <v>3838</v>
      </c>
      <c r="B238" s="59" t="s">
        <v>3839</v>
      </c>
      <c r="C238" s="63">
        <v>254675.27</v>
      </c>
      <c r="D238" s="63">
        <v>254675.27</v>
      </c>
      <c r="E238" s="63">
        <v>0</v>
      </c>
    </row>
    <row r="239" spans="1:5">
      <c r="A239" s="58" t="s">
        <v>3840</v>
      </c>
      <c r="B239" s="59" t="s">
        <v>3841</v>
      </c>
      <c r="C239" s="63">
        <v>0</v>
      </c>
      <c r="D239" s="63">
        <v>0</v>
      </c>
      <c r="E239" s="63">
        <v>0</v>
      </c>
    </row>
    <row r="240" spans="1:5">
      <c r="A240" s="58" t="s">
        <v>3842</v>
      </c>
      <c r="B240" s="59" t="s">
        <v>3843</v>
      </c>
      <c r="C240" s="63">
        <v>0</v>
      </c>
      <c r="D240" s="63">
        <v>0</v>
      </c>
      <c r="E240" s="63">
        <v>0</v>
      </c>
    </row>
    <row r="241" spans="1:5">
      <c r="A241" s="58" t="s">
        <v>3844</v>
      </c>
      <c r="B241" s="59" t="s">
        <v>3845</v>
      </c>
      <c r="C241" s="63">
        <v>35777.15</v>
      </c>
      <c r="D241" s="63">
        <v>35777.15</v>
      </c>
      <c r="E241" s="63">
        <v>0</v>
      </c>
    </row>
    <row r="242" spans="1:5">
      <c r="A242" s="58" t="s">
        <v>3846</v>
      </c>
      <c r="B242" s="59" t="s">
        <v>3847</v>
      </c>
      <c r="C242" s="63">
        <v>17050</v>
      </c>
      <c r="D242" s="63">
        <v>17050</v>
      </c>
      <c r="E242" s="63">
        <v>0</v>
      </c>
    </row>
    <row r="243" spans="1:5">
      <c r="A243" s="58" t="s">
        <v>3848</v>
      </c>
      <c r="B243" s="59" t="s">
        <v>369</v>
      </c>
      <c r="C243" s="63">
        <v>0</v>
      </c>
      <c r="D243" s="63">
        <v>0</v>
      </c>
      <c r="E243" s="63">
        <v>0</v>
      </c>
    </row>
    <row r="244" spans="1:5">
      <c r="A244" s="58" t="s">
        <v>3849</v>
      </c>
      <c r="B244" s="59" t="s">
        <v>3850</v>
      </c>
      <c r="C244" s="63">
        <v>0</v>
      </c>
      <c r="D244" s="63">
        <v>0</v>
      </c>
      <c r="E244" s="63">
        <v>0</v>
      </c>
    </row>
    <row r="245" spans="1:5">
      <c r="A245" s="58" t="s">
        <v>3851</v>
      </c>
      <c r="B245" s="59" t="s">
        <v>3852</v>
      </c>
      <c r="C245" s="63">
        <v>41230</v>
      </c>
      <c r="D245" s="63">
        <v>41230</v>
      </c>
      <c r="E245" s="63">
        <v>0</v>
      </c>
    </row>
    <row r="246" spans="1:5">
      <c r="A246" s="58" t="s">
        <v>3853</v>
      </c>
      <c r="B246" s="59" t="s">
        <v>3854</v>
      </c>
      <c r="C246" s="63">
        <v>0</v>
      </c>
      <c r="D246" s="63">
        <v>0</v>
      </c>
      <c r="E246" s="63">
        <v>0</v>
      </c>
    </row>
    <row r="247" spans="1:5">
      <c r="A247" s="58" t="s">
        <v>3855</v>
      </c>
      <c r="B247" s="59" t="s">
        <v>3856</v>
      </c>
      <c r="C247" s="63">
        <v>4208.87</v>
      </c>
      <c r="D247" s="63">
        <v>4208.87</v>
      </c>
      <c r="E247" s="63">
        <v>0</v>
      </c>
    </row>
    <row r="248" spans="1:5">
      <c r="A248" s="58" t="s">
        <v>3857</v>
      </c>
      <c r="B248" s="59" t="s">
        <v>3858</v>
      </c>
      <c r="C248" s="63">
        <v>0</v>
      </c>
      <c r="D248" s="63">
        <v>0</v>
      </c>
      <c r="E248" s="63">
        <v>0</v>
      </c>
    </row>
    <row r="249" spans="1:5">
      <c r="A249" s="58" t="s">
        <v>3859</v>
      </c>
      <c r="B249" s="59" t="s">
        <v>3860</v>
      </c>
      <c r="C249" s="63">
        <v>0</v>
      </c>
      <c r="D249" s="63">
        <v>0</v>
      </c>
      <c r="E249" s="63">
        <v>0</v>
      </c>
    </row>
    <row r="250" spans="1:5">
      <c r="A250" s="58" t="s">
        <v>3861</v>
      </c>
      <c r="B250" s="59" t="s">
        <v>3862</v>
      </c>
      <c r="C250" s="63">
        <v>0</v>
      </c>
      <c r="D250" s="63">
        <v>0</v>
      </c>
      <c r="E250" s="63">
        <v>0</v>
      </c>
    </row>
    <row r="251" spans="1:5">
      <c r="A251" s="58" t="s">
        <v>3863</v>
      </c>
      <c r="B251" s="59" t="s">
        <v>3864</v>
      </c>
      <c r="C251" s="63">
        <v>0</v>
      </c>
      <c r="D251" s="63">
        <v>0</v>
      </c>
      <c r="E251" s="63">
        <v>0</v>
      </c>
    </row>
    <row r="252" spans="1:5">
      <c r="A252" s="58" t="s">
        <v>3865</v>
      </c>
      <c r="B252" s="59" t="s">
        <v>3866</v>
      </c>
      <c r="C252" s="63">
        <v>0</v>
      </c>
      <c r="D252" s="63">
        <v>0</v>
      </c>
      <c r="E252" s="63">
        <v>0</v>
      </c>
    </row>
    <row r="253" spans="1:5">
      <c r="A253" s="58" t="s">
        <v>3867</v>
      </c>
      <c r="B253" s="59" t="s">
        <v>3868</v>
      </c>
      <c r="C253" s="63">
        <v>0</v>
      </c>
      <c r="D253" s="63">
        <v>0</v>
      </c>
      <c r="E253" s="63">
        <v>0</v>
      </c>
    </row>
    <row r="254" spans="1:5">
      <c r="A254" s="58" t="s">
        <v>3869</v>
      </c>
      <c r="B254" s="59" t="s">
        <v>3870</v>
      </c>
      <c r="C254" s="63">
        <v>0</v>
      </c>
      <c r="D254" s="63">
        <v>0</v>
      </c>
      <c r="E254" s="63">
        <v>0</v>
      </c>
    </row>
    <row r="255" spans="1:5">
      <c r="A255" s="58" t="s">
        <v>3871</v>
      </c>
      <c r="B255" s="59" t="s">
        <v>3872</v>
      </c>
      <c r="C255" s="63">
        <v>0</v>
      </c>
      <c r="D255" s="63">
        <v>0</v>
      </c>
      <c r="E255" s="63">
        <v>0</v>
      </c>
    </row>
    <row r="256" spans="1:5">
      <c r="A256" s="58" t="s">
        <v>3873</v>
      </c>
      <c r="B256" s="59" t="s">
        <v>3874</v>
      </c>
      <c r="C256" s="63">
        <v>0</v>
      </c>
      <c r="D256" s="63">
        <v>0</v>
      </c>
      <c r="E256" s="63">
        <v>0</v>
      </c>
    </row>
    <row r="257" spans="1:5">
      <c r="A257" s="58" t="s">
        <v>3875</v>
      </c>
      <c r="B257" s="59" t="s">
        <v>3769</v>
      </c>
      <c r="C257" s="63">
        <v>0</v>
      </c>
      <c r="D257" s="63">
        <v>0</v>
      </c>
      <c r="E257" s="63">
        <v>0</v>
      </c>
    </row>
    <row r="258" spans="1:5">
      <c r="A258" s="58"/>
      <c r="B258" s="59"/>
      <c r="C258" s="66"/>
      <c r="D258" s="66"/>
      <c r="E258" s="66"/>
    </row>
    <row r="259" spans="1:5">
      <c r="A259" s="58" t="s">
        <v>3876</v>
      </c>
      <c r="B259" s="59" t="s">
        <v>3877</v>
      </c>
      <c r="C259" s="70">
        <v>731887.63</v>
      </c>
      <c r="D259" s="70">
        <v>718088.52</v>
      </c>
      <c r="E259" s="70">
        <v>13799.11</v>
      </c>
    </row>
    <row r="260" spans="1:5">
      <c r="A260" s="58"/>
      <c r="B260" s="59"/>
      <c r="C260" s="58"/>
      <c r="D260" s="58"/>
      <c r="E260" s="58"/>
    </row>
    <row r="261" spans="1:5">
      <c r="A261" s="58" t="s">
        <v>3878</v>
      </c>
      <c r="B261" s="59" t="s">
        <v>3879</v>
      </c>
      <c r="C261" s="69"/>
      <c r="D261" s="69"/>
      <c r="E261" s="69"/>
    </row>
    <row r="262" spans="1:5">
      <c r="A262" s="58" t="s">
        <v>3880</v>
      </c>
      <c r="B262" s="59" t="s">
        <v>3881</v>
      </c>
      <c r="C262" s="63">
        <v>0</v>
      </c>
      <c r="D262" s="63">
        <v>0</v>
      </c>
      <c r="E262" s="63">
        <v>0</v>
      </c>
    </row>
    <row r="263" spans="1:5">
      <c r="A263" s="58" t="s">
        <v>3882</v>
      </c>
      <c r="B263" s="59" t="s">
        <v>3883</v>
      </c>
      <c r="C263" s="63">
        <v>0</v>
      </c>
      <c r="D263" s="63">
        <v>0</v>
      </c>
      <c r="E263" s="63">
        <v>0</v>
      </c>
    </row>
    <row r="264" spans="1:5">
      <c r="A264" s="58" t="s">
        <v>3884</v>
      </c>
      <c r="B264" s="59" t="s">
        <v>3885</v>
      </c>
      <c r="C264" s="63">
        <v>0</v>
      </c>
      <c r="D264" s="63">
        <v>0</v>
      </c>
      <c r="E264" s="63">
        <v>0</v>
      </c>
    </row>
    <row r="265" spans="1:5">
      <c r="A265" s="58" t="s">
        <v>3886</v>
      </c>
      <c r="B265" s="59" t="s">
        <v>3887</v>
      </c>
      <c r="C265" s="63">
        <v>0</v>
      </c>
      <c r="D265" s="63">
        <v>0</v>
      </c>
      <c r="E265" s="63">
        <v>0</v>
      </c>
    </row>
    <row r="266" spans="1:5">
      <c r="A266" s="58" t="s">
        <v>3888</v>
      </c>
      <c r="B266" s="59" t="s">
        <v>3889</v>
      </c>
      <c r="C266" s="63">
        <v>0</v>
      </c>
      <c r="D266" s="63">
        <v>0</v>
      </c>
      <c r="E266" s="63">
        <v>0</v>
      </c>
    </row>
    <row r="267" spans="1:5">
      <c r="A267" s="58" t="s">
        <v>3890</v>
      </c>
      <c r="B267" s="59" t="s">
        <v>3891</v>
      </c>
      <c r="C267" s="63">
        <v>0</v>
      </c>
      <c r="D267" s="63">
        <v>0</v>
      </c>
      <c r="E267" s="63">
        <v>0</v>
      </c>
    </row>
    <row r="268" spans="1:5">
      <c r="A268" s="58" t="s">
        <v>3892</v>
      </c>
      <c r="B268" s="59" t="s">
        <v>3893</v>
      </c>
      <c r="C268" s="63">
        <v>10500</v>
      </c>
      <c r="D268" s="63">
        <v>10500</v>
      </c>
      <c r="E268" s="63">
        <v>0</v>
      </c>
    </row>
    <row r="269" spans="1:5">
      <c r="A269" s="58" t="s">
        <v>3894</v>
      </c>
      <c r="B269" s="59" t="s">
        <v>3895</v>
      </c>
      <c r="C269" s="63">
        <v>0</v>
      </c>
      <c r="D269" s="63">
        <v>0</v>
      </c>
      <c r="E269" s="63">
        <v>0</v>
      </c>
    </row>
    <row r="270" spans="1:5">
      <c r="A270" s="58" t="s">
        <v>3896</v>
      </c>
      <c r="B270" s="59" t="s">
        <v>3897</v>
      </c>
      <c r="C270" s="63">
        <v>0</v>
      </c>
      <c r="D270" s="63">
        <v>0</v>
      </c>
      <c r="E270" s="63">
        <v>0</v>
      </c>
    </row>
    <row r="271" spans="1:5">
      <c r="A271" s="58" t="s">
        <v>3898</v>
      </c>
      <c r="B271" s="59" t="s">
        <v>3899</v>
      </c>
      <c r="C271" s="63">
        <v>2020</v>
      </c>
      <c r="D271" s="63">
        <v>2020</v>
      </c>
      <c r="E271" s="63">
        <v>0</v>
      </c>
    </row>
    <row r="272" spans="1:5">
      <c r="A272" s="58" t="s">
        <v>3900</v>
      </c>
      <c r="B272" s="59" t="s">
        <v>3901</v>
      </c>
      <c r="C272" s="63">
        <v>0</v>
      </c>
      <c r="D272" s="63">
        <v>0</v>
      </c>
      <c r="E272" s="63">
        <v>0</v>
      </c>
    </row>
    <row r="273" spans="1:5">
      <c r="A273" s="58" t="s">
        <v>3902</v>
      </c>
      <c r="B273" s="59" t="s">
        <v>3903</v>
      </c>
      <c r="C273" s="63">
        <v>0</v>
      </c>
      <c r="D273" s="63">
        <v>0</v>
      </c>
      <c r="E273" s="63">
        <v>0</v>
      </c>
    </row>
    <row r="274" spans="1:5">
      <c r="A274" s="58" t="s">
        <v>3904</v>
      </c>
      <c r="B274" s="59" t="s">
        <v>3905</v>
      </c>
      <c r="C274" s="63">
        <v>0</v>
      </c>
      <c r="D274" s="63">
        <v>0</v>
      </c>
      <c r="E274" s="63">
        <v>0</v>
      </c>
    </row>
    <row r="275" spans="1:5">
      <c r="A275" s="58" t="s">
        <v>3906</v>
      </c>
      <c r="B275" s="59" t="s">
        <v>3907</v>
      </c>
      <c r="C275" s="63">
        <v>0</v>
      </c>
      <c r="D275" s="63">
        <v>0</v>
      </c>
      <c r="E275" s="63">
        <v>0</v>
      </c>
    </row>
    <row r="276" spans="1:5">
      <c r="A276" s="58" t="s">
        <v>3908</v>
      </c>
      <c r="B276" s="59" t="s">
        <v>3909</v>
      </c>
      <c r="C276" s="63">
        <v>0</v>
      </c>
      <c r="D276" s="63">
        <v>0</v>
      </c>
      <c r="E276" s="63">
        <v>0</v>
      </c>
    </row>
    <row r="277" spans="1:5">
      <c r="A277" s="58" t="s">
        <v>3910</v>
      </c>
      <c r="B277" s="59" t="s">
        <v>3911</v>
      </c>
      <c r="C277" s="63">
        <v>0</v>
      </c>
      <c r="D277" s="63">
        <v>0</v>
      </c>
      <c r="E277" s="63">
        <v>0</v>
      </c>
    </row>
    <row r="278" spans="1:5">
      <c r="A278" s="58" t="s">
        <v>3912</v>
      </c>
      <c r="B278" s="59" t="s">
        <v>3913</v>
      </c>
      <c r="C278" s="63">
        <v>0</v>
      </c>
      <c r="D278" s="63">
        <v>0</v>
      </c>
      <c r="E278" s="63">
        <v>0</v>
      </c>
    </row>
    <row r="279" spans="1:5">
      <c r="A279" s="58" t="s">
        <v>3914</v>
      </c>
      <c r="B279" s="59" t="s">
        <v>3915</v>
      </c>
      <c r="C279" s="63">
        <v>0</v>
      </c>
      <c r="D279" s="63">
        <v>0</v>
      </c>
      <c r="E279" s="63">
        <v>0</v>
      </c>
    </row>
    <row r="280" spans="1:5">
      <c r="A280" s="58" t="s">
        <v>3916</v>
      </c>
      <c r="B280" s="59" t="s">
        <v>3917</v>
      </c>
      <c r="C280" s="63">
        <v>0</v>
      </c>
      <c r="D280" s="63">
        <v>0</v>
      </c>
      <c r="E280" s="63">
        <v>0</v>
      </c>
    </row>
    <row r="281" spans="1:5">
      <c r="A281" s="58" t="s">
        <v>3918</v>
      </c>
      <c r="B281" s="59" t="s">
        <v>3919</v>
      </c>
      <c r="C281" s="63">
        <v>0</v>
      </c>
      <c r="D281" s="63">
        <v>0</v>
      </c>
      <c r="E281" s="63">
        <v>0</v>
      </c>
    </row>
    <row r="282" spans="1:5">
      <c r="A282" s="58" t="s">
        <v>3920</v>
      </c>
      <c r="B282" s="59" t="s">
        <v>3921</v>
      </c>
      <c r="C282" s="63">
        <v>0</v>
      </c>
      <c r="D282" s="63">
        <v>0</v>
      </c>
      <c r="E282" s="63">
        <v>0</v>
      </c>
    </row>
    <row r="283" spans="1:5">
      <c r="A283" s="58" t="s">
        <v>3922</v>
      </c>
      <c r="B283" s="59" t="s">
        <v>3923</v>
      </c>
      <c r="C283" s="63">
        <v>0</v>
      </c>
      <c r="D283" s="63">
        <v>0</v>
      </c>
      <c r="E283" s="63">
        <v>0</v>
      </c>
    </row>
    <row r="284" spans="1:5">
      <c r="A284" s="58" t="s">
        <v>3924</v>
      </c>
      <c r="B284" s="59" t="s">
        <v>3925</v>
      </c>
      <c r="C284" s="63">
        <v>0</v>
      </c>
      <c r="D284" s="63">
        <v>0</v>
      </c>
      <c r="E284" s="63">
        <v>0</v>
      </c>
    </row>
    <row r="285" spans="1:5">
      <c r="A285" s="58" t="s">
        <v>3926</v>
      </c>
      <c r="B285" s="59" t="s">
        <v>3927</v>
      </c>
      <c r="C285" s="63">
        <v>0</v>
      </c>
      <c r="D285" s="63">
        <v>0</v>
      </c>
      <c r="E285" s="63">
        <v>0</v>
      </c>
    </row>
    <row r="286" spans="1:5">
      <c r="A286" s="58" t="s">
        <v>3928</v>
      </c>
      <c r="B286" s="59" t="s">
        <v>3929</v>
      </c>
      <c r="C286" s="63">
        <v>1350</v>
      </c>
      <c r="D286" s="63">
        <v>1350</v>
      </c>
      <c r="E286" s="63">
        <v>0</v>
      </c>
    </row>
    <row r="287" spans="1:5">
      <c r="A287" s="58" t="s">
        <v>3930</v>
      </c>
      <c r="B287" s="59" t="s">
        <v>3931</v>
      </c>
      <c r="C287" s="63">
        <v>0</v>
      </c>
      <c r="D287" s="63">
        <v>0</v>
      </c>
      <c r="E287" s="63">
        <v>0</v>
      </c>
    </row>
    <row r="288" spans="1:5">
      <c r="A288" s="58" t="s">
        <v>3932</v>
      </c>
      <c r="B288" s="59" t="s">
        <v>3933</v>
      </c>
      <c r="C288" s="63">
        <v>0</v>
      </c>
      <c r="D288" s="63">
        <v>0</v>
      </c>
      <c r="E288" s="63">
        <v>0</v>
      </c>
    </row>
    <row r="289" spans="1:5">
      <c r="A289" s="58" t="s">
        <v>3934</v>
      </c>
      <c r="B289" s="59" t="s">
        <v>3935</v>
      </c>
      <c r="C289" s="63">
        <v>0</v>
      </c>
      <c r="D289" s="63">
        <v>0</v>
      </c>
      <c r="E289" s="63">
        <v>0</v>
      </c>
    </row>
    <row r="290" spans="1:5">
      <c r="A290" s="58" t="s">
        <v>3936</v>
      </c>
      <c r="B290" s="59" t="s">
        <v>3937</v>
      </c>
      <c r="C290" s="63">
        <v>0</v>
      </c>
      <c r="D290" s="63">
        <v>0</v>
      </c>
      <c r="E290" s="63">
        <v>0</v>
      </c>
    </row>
    <row r="291" spans="1:5">
      <c r="A291" s="58" t="s">
        <v>3938</v>
      </c>
      <c r="B291" s="59" t="s">
        <v>3939</v>
      </c>
      <c r="C291" s="63">
        <v>0</v>
      </c>
      <c r="D291" s="63">
        <v>0</v>
      </c>
      <c r="E291" s="63">
        <v>0</v>
      </c>
    </row>
    <row r="292" spans="1:5">
      <c r="A292" s="58" t="s">
        <v>3940</v>
      </c>
      <c r="B292" s="59" t="s">
        <v>3941</v>
      </c>
      <c r="C292" s="63">
        <v>0</v>
      </c>
      <c r="D292" s="63">
        <v>0</v>
      </c>
      <c r="E292" s="63">
        <v>0</v>
      </c>
    </row>
    <row r="293" spans="1:5">
      <c r="A293" s="58" t="s">
        <v>3942</v>
      </c>
      <c r="B293" s="59" t="s">
        <v>3943</v>
      </c>
      <c r="C293" s="63">
        <v>55024.2</v>
      </c>
      <c r="D293" s="63">
        <v>55024.2</v>
      </c>
      <c r="E293" s="63">
        <v>0</v>
      </c>
    </row>
    <row r="294" spans="1:5">
      <c r="A294" s="58" t="s">
        <v>3944</v>
      </c>
      <c r="B294" s="59" t="s">
        <v>3945</v>
      </c>
      <c r="C294" s="63">
        <v>0</v>
      </c>
      <c r="D294" s="63">
        <v>0</v>
      </c>
      <c r="E294" s="63">
        <v>0</v>
      </c>
    </row>
    <row r="295" spans="1:5">
      <c r="A295" s="58" t="s">
        <v>3946</v>
      </c>
      <c r="B295" s="59" t="s">
        <v>3947</v>
      </c>
      <c r="C295" s="63">
        <v>0</v>
      </c>
      <c r="D295" s="63">
        <v>0</v>
      </c>
      <c r="E295" s="63">
        <v>0</v>
      </c>
    </row>
    <row r="296" spans="1:5">
      <c r="A296" s="58" t="s">
        <v>3948</v>
      </c>
      <c r="B296" s="59" t="s">
        <v>3949</v>
      </c>
      <c r="C296" s="63">
        <v>0</v>
      </c>
      <c r="D296" s="63">
        <v>0</v>
      </c>
      <c r="E296" s="63">
        <v>0</v>
      </c>
    </row>
    <row r="297" spans="1:5">
      <c r="A297" s="58" t="s">
        <v>3950</v>
      </c>
      <c r="B297" s="59" t="s">
        <v>3951</v>
      </c>
      <c r="C297" s="63">
        <v>0</v>
      </c>
      <c r="D297" s="63">
        <v>0</v>
      </c>
      <c r="E297" s="63">
        <v>0</v>
      </c>
    </row>
    <row r="298" spans="1:5">
      <c r="A298" s="58" t="s">
        <v>3952</v>
      </c>
      <c r="B298" s="59" t="s">
        <v>3953</v>
      </c>
      <c r="C298" s="63">
        <v>0</v>
      </c>
      <c r="D298" s="63">
        <v>0</v>
      </c>
      <c r="E298" s="63">
        <v>0</v>
      </c>
    </row>
    <row r="299" spans="1:5">
      <c r="A299" s="58" t="s">
        <v>3954</v>
      </c>
      <c r="B299" s="59" t="s">
        <v>3955</v>
      </c>
      <c r="C299" s="63">
        <v>0</v>
      </c>
      <c r="D299" s="63">
        <v>0</v>
      </c>
      <c r="E299" s="63">
        <v>0</v>
      </c>
    </row>
    <row r="300" spans="1:5">
      <c r="A300" s="58" t="s">
        <v>3956</v>
      </c>
      <c r="B300" s="59" t="s">
        <v>3957</v>
      </c>
      <c r="C300" s="63">
        <v>8000</v>
      </c>
      <c r="D300" s="63">
        <v>8000</v>
      </c>
      <c r="E300" s="63">
        <v>0</v>
      </c>
    </row>
    <row r="301" spans="1:5">
      <c r="A301" s="58" t="s">
        <v>3958</v>
      </c>
      <c r="B301" s="59" t="s">
        <v>3959</v>
      </c>
      <c r="C301" s="63">
        <v>0</v>
      </c>
      <c r="D301" s="63">
        <v>0</v>
      </c>
      <c r="E301" s="63">
        <v>0</v>
      </c>
    </row>
    <row r="302" spans="1:5">
      <c r="A302" s="58" t="s">
        <v>3960</v>
      </c>
      <c r="B302" s="59" t="s">
        <v>3961</v>
      </c>
      <c r="C302" s="63">
        <v>0</v>
      </c>
      <c r="D302" s="63">
        <v>0</v>
      </c>
      <c r="E302" s="63">
        <v>0</v>
      </c>
    </row>
    <row r="303" spans="1:5">
      <c r="A303" s="58" t="s">
        <v>3962</v>
      </c>
      <c r="B303" s="59" t="s">
        <v>3963</v>
      </c>
      <c r="C303" s="63">
        <v>0</v>
      </c>
      <c r="D303" s="63">
        <v>0</v>
      </c>
      <c r="E303" s="63">
        <v>0</v>
      </c>
    </row>
    <row r="304" spans="1:5">
      <c r="A304" s="58" t="s">
        <v>3964</v>
      </c>
      <c r="B304" s="59" t="s">
        <v>3965</v>
      </c>
      <c r="C304" s="63">
        <v>0</v>
      </c>
      <c r="D304" s="63">
        <v>0</v>
      </c>
      <c r="E304" s="63">
        <v>0</v>
      </c>
    </row>
    <row r="305" spans="1:5">
      <c r="A305" s="58" t="s">
        <v>3966</v>
      </c>
      <c r="B305" s="59" t="s">
        <v>3967</v>
      </c>
      <c r="C305" s="63">
        <v>5277</v>
      </c>
      <c r="D305" s="63">
        <v>5277</v>
      </c>
      <c r="E305" s="63">
        <v>0</v>
      </c>
    </row>
    <row r="306" spans="1:5">
      <c r="A306" s="58" t="s">
        <v>3968</v>
      </c>
      <c r="B306" s="59" t="s">
        <v>3969</v>
      </c>
      <c r="C306" s="63">
        <v>0</v>
      </c>
      <c r="D306" s="63">
        <v>0</v>
      </c>
      <c r="E306" s="63">
        <v>0</v>
      </c>
    </row>
    <row r="307" spans="1:5">
      <c r="A307" s="58" t="s">
        <v>3970</v>
      </c>
      <c r="B307" s="59" t="s">
        <v>3971</v>
      </c>
      <c r="C307" s="63">
        <v>12340.66</v>
      </c>
      <c r="D307" s="63">
        <v>12340.66</v>
      </c>
      <c r="E307" s="63">
        <v>0</v>
      </c>
    </row>
    <row r="308" spans="1:5">
      <c r="A308" s="58" t="s">
        <v>3972</v>
      </c>
      <c r="B308" s="59" t="s">
        <v>3973</v>
      </c>
      <c r="C308" s="63">
        <v>0</v>
      </c>
      <c r="D308" s="63">
        <v>0</v>
      </c>
      <c r="E308" s="63">
        <v>0</v>
      </c>
    </row>
    <row r="309" spans="1:5">
      <c r="A309" s="58" t="s">
        <v>3974</v>
      </c>
      <c r="B309" s="59" t="s">
        <v>3975</v>
      </c>
      <c r="C309" s="63">
        <v>2650</v>
      </c>
      <c r="D309" s="63">
        <v>2650</v>
      </c>
      <c r="E309" s="63">
        <v>0</v>
      </c>
    </row>
    <row r="310" spans="1:5">
      <c r="A310" s="58" t="s">
        <v>3976</v>
      </c>
      <c r="B310" s="59" t="s">
        <v>3977</v>
      </c>
      <c r="C310" s="63">
        <v>275222</v>
      </c>
      <c r="D310" s="63">
        <v>275222</v>
      </c>
      <c r="E310" s="63">
        <v>0</v>
      </c>
    </row>
    <row r="311" spans="1:5">
      <c r="A311" s="58" t="s">
        <v>3978</v>
      </c>
      <c r="B311" s="59" t="s">
        <v>3979</v>
      </c>
      <c r="C311" s="63">
        <v>0</v>
      </c>
      <c r="D311" s="63">
        <v>0</v>
      </c>
      <c r="E311" s="63">
        <v>0</v>
      </c>
    </row>
    <row r="312" spans="1:5">
      <c r="A312" s="58" t="s">
        <v>3980</v>
      </c>
      <c r="B312" s="59" t="s">
        <v>3981</v>
      </c>
      <c r="C312" s="63">
        <v>0</v>
      </c>
      <c r="D312" s="63">
        <v>0</v>
      </c>
      <c r="E312" s="63">
        <v>0</v>
      </c>
    </row>
    <row r="313" spans="1:5">
      <c r="A313" s="58" t="s">
        <v>3982</v>
      </c>
      <c r="B313" s="59" t="s">
        <v>3983</v>
      </c>
      <c r="C313" s="63">
        <v>24895</v>
      </c>
      <c r="D313" s="63">
        <v>24895</v>
      </c>
      <c r="E313" s="63">
        <v>0</v>
      </c>
    </row>
    <row r="314" spans="1:5">
      <c r="A314" s="58" t="s">
        <v>3984</v>
      </c>
      <c r="B314" s="59" t="s">
        <v>477</v>
      </c>
      <c r="C314" s="63">
        <v>0</v>
      </c>
      <c r="D314" s="63">
        <v>0</v>
      </c>
      <c r="E314" s="63">
        <v>0</v>
      </c>
    </row>
    <row r="315" spans="1:5">
      <c r="A315" s="58" t="s">
        <v>3985</v>
      </c>
      <c r="B315" s="59" t="s">
        <v>3986</v>
      </c>
      <c r="C315" s="63">
        <v>0</v>
      </c>
      <c r="D315" s="63">
        <v>0</v>
      </c>
      <c r="E315" s="63">
        <v>0</v>
      </c>
    </row>
    <row r="316" spans="1:5">
      <c r="A316" s="58" t="s">
        <v>3987</v>
      </c>
      <c r="B316" s="59" t="s">
        <v>3988</v>
      </c>
      <c r="C316" s="63">
        <v>5400</v>
      </c>
      <c r="D316" s="63">
        <v>5400</v>
      </c>
      <c r="E316" s="63">
        <v>0</v>
      </c>
    </row>
    <row r="317" spans="1:5">
      <c r="A317" s="58" t="s">
        <v>3989</v>
      </c>
      <c r="B317" s="59" t="s">
        <v>3990</v>
      </c>
      <c r="C317" s="63">
        <v>0</v>
      </c>
      <c r="D317" s="63">
        <v>0</v>
      </c>
      <c r="E317" s="63">
        <v>0</v>
      </c>
    </row>
    <row r="318" spans="1:5">
      <c r="A318" s="58" t="s">
        <v>3991</v>
      </c>
      <c r="B318" s="59" t="s">
        <v>3992</v>
      </c>
      <c r="C318" s="63">
        <v>0</v>
      </c>
      <c r="D318" s="63">
        <v>0</v>
      </c>
      <c r="E318" s="63">
        <v>0</v>
      </c>
    </row>
    <row r="319" spans="1:5">
      <c r="A319" s="58" t="s">
        <v>3993</v>
      </c>
      <c r="B319" s="59" t="s">
        <v>3994</v>
      </c>
      <c r="C319" s="63">
        <v>0</v>
      </c>
      <c r="D319" s="63">
        <v>0</v>
      </c>
      <c r="E319" s="63">
        <v>0</v>
      </c>
    </row>
    <row r="320" spans="1:5">
      <c r="A320" s="58" t="s">
        <v>3995</v>
      </c>
      <c r="B320" s="59" t="s">
        <v>3996</v>
      </c>
      <c r="C320" s="63">
        <v>9400</v>
      </c>
      <c r="D320" s="63">
        <v>9400</v>
      </c>
      <c r="E320" s="63">
        <v>0</v>
      </c>
    </row>
    <row r="321" spans="1:5">
      <c r="A321" s="58" t="s">
        <v>3997</v>
      </c>
      <c r="B321" s="59" t="s">
        <v>3998</v>
      </c>
      <c r="C321" s="63">
        <v>0</v>
      </c>
      <c r="D321" s="63">
        <v>0</v>
      </c>
      <c r="E321" s="63">
        <v>0</v>
      </c>
    </row>
    <row r="322" spans="1:5">
      <c r="A322" s="58" t="s">
        <v>3999</v>
      </c>
      <c r="B322" s="59" t="s">
        <v>3771</v>
      </c>
      <c r="C322" s="63">
        <v>0</v>
      </c>
      <c r="D322" s="63">
        <v>0</v>
      </c>
      <c r="E322" s="63">
        <v>0</v>
      </c>
    </row>
    <row r="323" spans="1:5">
      <c r="A323" s="58" t="s">
        <v>4000</v>
      </c>
      <c r="B323" s="59" t="s">
        <v>4001</v>
      </c>
      <c r="C323" s="63">
        <v>0</v>
      </c>
      <c r="D323" s="63">
        <v>0</v>
      </c>
      <c r="E323" s="63">
        <v>0</v>
      </c>
    </row>
    <row r="324" spans="1:5">
      <c r="A324" s="58" t="s">
        <v>4002</v>
      </c>
      <c r="B324" s="59" t="s">
        <v>4003</v>
      </c>
      <c r="C324" s="63">
        <v>0</v>
      </c>
      <c r="D324" s="63">
        <v>0</v>
      </c>
      <c r="E324" s="63">
        <v>0</v>
      </c>
    </row>
    <row r="325" spans="1:5">
      <c r="A325" s="58" t="s">
        <v>4004</v>
      </c>
      <c r="B325" s="59" t="s">
        <v>4005</v>
      </c>
      <c r="C325" s="63">
        <v>0</v>
      </c>
      <c r="D325" s="63">
        <v>0</v>
      </c>
      <c r="E325" s="63">
        <v>0</v>
      </c>
    </row>
    <row r="326" spans="1:5">
      <c r="A326" s="58" t="s">
        <v>4006</v>
      </c>
      <c r="B326" s="59" t="s">
        <v>4007</v>
      </c>
      <c r="C326" s="63">
        <v>0</v>
      </c>
      <c r="D326" s="63">
        <v>0</v>
      </c>
      <c r="E326" s="63">
        <v>0</v>
      </c>
    </row>
    <row r="327" spans="1:5">
      <c r="A327" s="58" t="s">
        <v>4008</v>
      </c>
      <c r="B327" s="59" t="s">
        <v>4009</v>
      </c>
      <c r="C327" s="63">
        <v>0</v>
      </c>
      <c r="D327" s="63">
        <v>0</v>
      </c>
      <c r="E327" s="63">
        <v>0</v>
      </c>
    </row>
    <row r="328" spans="1:5">
      <c r="A328" s="58" t="s">
        <v>4010</v>
      </c>
      <c r="B328" s="59" t="s">
        <v>4011</v>
      </c>
      <c r="C328" s="63">
        <v>6604.37</v>
      </c>
      <c r="D328" s="63">
        <v>6604.37</v>
      </c>
      <c r="E328" s="63">
        <v>0</v>
      </c>
    </row>
    <row r="329" spans="1:5">
      <c r="A329" s="58" t="s">
        <v>4012</v>
      </c>
      <c r="B329" s="59" t="s">
        <v>3893</v>
      </c>
      <c r="C329" s="63">
        <v>0</v>
      </c>
      <c r="D329" s="63">
        <v>0</v>
      </c>
      <c r="E329" s="63">
        <v>0</v>
      </c>
    </row>
    <row r="330" spans="1:5">
      <c r="A330" s="58" t="s">
        <v>4013</v>
      </c>
      <c r="B330" s="59" t="s">
        <v>4014</v>
      </c>
      <c r="C330" s="63">
        <v>0</v>
      </c>
      <c r="D330" s="63">
        <v>0</v>
      </c>
      <c r="E330" s="63">
        <v>0</v>
      </c>
    </row>
    <row r="331" spans="1:5">
      <c r="A331" s="58" t="s">
        <v>4015</v>
      </c>
      <c r="B331" s="59" t="s">
        <v>3777</v>
      </c>
      <c r="C331" s="63">
        <v>0</v>
      </c>
      <c r="D331" s="63">
        <v>0</v>
      </c>
      <c r="E331" s="63">
        <v>0</v>
      </c>
    </row>
    <row r="332" spans="1:5">
      <c r="A332" s="58"/>
      <c r="B332" s="59"/>
      <c r="C332" s="66"/>
      <c r="D332" s="66"/>
      <c r="E332" s="66"/>
    </row>
    <row r="333" spans="1:5">
      <c r="A333" s="58" t="s">
        <v>4016</v>
      </c>
      <c r="B333" s="59" t="s">
        <v>4017</v>
      </c>
      <c r="C333" s="70">
        <v>418683.23</v>
      </c>
      <c r="D333" s="70">
        <v>418683.23</v>
      </c>
      <c r="E333" s="70">
        <v>0</v>
      </c>
    </row>
    <row r="334" spans="1:5">
      <c r="A334" s="58"/>
      <c r="B334" s="59"/>
      <c r="C334" s="58"/>
      <c r="D334" s="58"/>
      <c r="E334" s="58"/>
    </row>
    <row r="335" spans="1:5">
      <c r="A335" s="58" t="s">
        <v>4018</v>
      </c>
      <c r="B335" s="59" t="s">
        <v>4019</v>
      </c>
      <c r="C335" s="69"/>
      <c r="D335" s="69"/>
      <c r="E335" s="69"/>
    </row>
    <row r="336" spans="1:5">
      <c r="A336" s="58" t="s">
        <v>4020</v>
      </c>
      <c r="B336" s="59" t="s">
        <v>4021</v>
      </c>
      <c r="C336" s="63">
        <v>0</v>
      </c>
      <c r="D336" s="63">
        <v>0</v>
      </c>
      <c r="E336" s="63">
        <v>0</v>
      </c>
    </row>
    <row r="337" spans="1:5">
      <c r="A337" s="58" t="s">
        <v>4022</v>
      </c>
      <c r="B337" s="59" t="s">
        <v>4023</v>
      </c>
      <c r="C337" s="63">
        <v>0</v>
      </c>
      <c r="D337" s="63">
        <v>0</v>
      </c>
      <c r="E337" s="63">
        <v>0</v>
      </c>
    </row>
    <row r="338" spans="1:5">
      <c r="A338" s="58"/>
      <c r="B338" s="59"/>
      <c r="C338" s="66"/>
      <c r="D338" s="66"/>
      <c r="E338" s="66"/>
    </row>
    <row r="339" spans="1:5">
      <c r="A339" s="58" t="s">
        <v>4024</v>
      </c>
      <c r="B339" s="59" t="s">
        <v>4025</v>
      </c>
      <c r="C339" s="70">
        <v>0</v>
      </c>
      <c r="D339" s="70">
        <v>0</v>
      </c>
      <c r="E339" s="70">
        <v>0</v>
      </c>
    </row>
    <row r="340" spans="1:5">
      <c r="A340" s="58"/>
      <c r="B340" s="59"/>
      <c r="C340" s="66"/>
      <c r="D340" s="66"/>
      <c r="E340" s="66"/>
    </row>
    <row r="341" spans="1:5">
      <c r="A341" s="58" t="s">
        <v>4026</v>
      </c>
      <c r="B341" s="59" t="s">
        <v>4027</v>
      </c>
      <c r="C341" s="70">
        <v>1150570.8600000001</v>
      </c>
      <c r="D341" s="70">
        <v>1136771.75</v>
      </c>
      <c r="E341" s="70">
        <v>13799.11</v>
      </c>
    </row>
    <row r="342" spans="1:5">
      <c r="A342" s="58"/>
      <c r="B342" s="59"/>
      <c r="C342" s="58"/>
      <c r="D342" s="58"/>
      <c r="E342" s="58"/>
    </row>
    <row r="343" spans="1:5">
      <c r="A343" s="58" t="s">
        <v>4028</v>
      </c>
      <c r="B343" s="59" t="s">
        <v>4029</v>
      </c>
      <c r="C343" s="69"/>
      <c r="D343" s="69"/>
      <c r="E343" s="69"/>
    </row>
    <row r="344" spans="1:5">
      <c r="A344" s="58"/>
      <c r="B344" s="59"/>
      <c r="C344" s="58"/>
      <c r="D344" s="58"/>
      <c r="E344" s="58"/>
    </row>
    <row r="345" spans="1:5">
      <c r="A345" s="58" t="s">
        <v>4030</v>
      </c>
      <c r="B345" s="59" t="s">
        <v>4031</v>
      </c>
      <c r="C345" s="69"/>
      <c r="D345" s="69"/>
      <c r="E345" s="69"/>
    </row>
    <row r="346" spans="1:5">
      <c r="A346" s="58" t="s">
        <v>4032</v>
      </c>
      <c r="B346" s="59" t="s">
        <v>3773</v>
      </c>
      <c r="C346" s="63">
        <v>2430</v>
      </c>
      <c r="D346" s="63">
        <v>2430</v>
      </c>
      <c r="E346" s="63">
        <v>0</v>
      </c>
    </row>
    <row r="347" spans="1:5">
      <c r="A347" s="58" t="s">
        <v>4033</v>
      </c>
      <c r="B347" s="59" t="s">
        <v>4034</v>
      </c>
      <c r="C347" s="63">
        <v>0</v>
      </c>
      <c r="D347" s="63">
        <v>0</v>
      </c>
      <c r="E347" s="63">
        <v>0</v>
      </c>
    </row>
    <row r="348" spans="1:5">
      <c r="A348" s="58" t="s">
        <v>4035</v>
      </c>
      <c r="B348" s="59" t="s">
        <v>4036</v>
      </c>
      <c r="C348" s="63">
        <v>0</v>
      </c>
      <c r="D348" s="63">
        <v>0</v>
      </c>
      <c r="E348" s="63">
        <v>0</v>
      </c>
    </row>
    <row r="349" spans="1:5">
      <c r="A349" s="58" t="s">
        <v>4037</v>
      </c>
      <c r="B349" s="59" t="s">
        <v>4038</v>
      </c>
      <c r="C349" s="63">
        <v>0</v>
      </c>
      <c r="D349" s="63">
        <v>0</v>
      </c>
      <c r="E349" s="63">
        <v>0</v>
      </c>
    </row>
    <row r="350" spans="1:5">
      <c r="A350" s="58" t="s">
        <v>4039</v>
      </c>
      <c r="B350" s="59" t="s">
        <v>4040</v>
      </c>
      <c r="C350" s="63">
        <v>0</v>
      </c>
      <c r="D350" s="63">
        <v>0</v>
      </c>
      <c r="E350" s="63">
        <v>0</v>
      </c>
    </row>
    <row r="351" spans="1:5">
      <c r="A351" s="58" t="s">
        <v>4041</v>
      </c>
      <c r="B351" s="59" t="s">
        <v>4042</v>
      </c>
      <c r="C351" s="63">
        <v>0</v>
      </c>
      <c r="D351" s="63">
        <v>0</v>
      </c>
      <c r="E351" s="63">
        <v>0</v>
      </c>
    </row>
    <row r="352" spans="1:5">
      <c r="A352" s="58" t="s">
        <v>4043</v>
      </c>
      <c r="B352" s="59" t="s">
        <v>4044</v>
      </c>
      <c r="C352" s="63">
        <v>0</v>
      </c>
      <c r="D352" s="63">
        <v>0</v>
      </c>
      <c r="E352" s="63">
        <v>0</v>
      </c>
    </row>
    <row r="353" spans="1:5">
      <c r="A353" s="58" t="s">
        <v>4045</v>
      </c>
      <c r="B353" s="59" t="s">
        <v>4046</v>
      </c>
      <c r="C353" s="63">
        <v>0</v>
      </c>
      <c r="D353" s="63">
        <v>0</v>
      </c>
      <c r="E353" s="63">
        <v>0</v>
      </c>
    </row>
    <row r="354" spans="1:5">
      <c r="A354" s="58" t="s">
        <v>4047</v>
      </c>
      <c r="B354" s="59" t="s">
        <v>4048</v>
      </c>
      <c r="C354" s="63">
        <v>0</v>
      </c>
      <c r="D354" s="63">
        <v>0</v>
      </c>
      <c r="E354" s="63">
        <v>0</v>
      </c>
    </row>
    <row r="355" spans="1:5">
      <c r="A355" s="58" t="s">
        <v>4049</v>
      </c>
      <c r="B355" s="59" t="s">
        <v>4050</v>
      </c>
      <c r="C355" s="63">
        <v>0</v>
      </c>
      <c r="D355" s="63">
        <v>0</v>
      </c>
      <c r="E355" s="63">
        <v>0</v>
      </c>
    </row>
    <row r="356" spans="1:5">
      <c r="A356" s="58" t="s">
        <v>4051</v>
      </c>
      <c r="B356" s="59" t="s">
        <v>4052</v>
      </c>
      <c r="C356" s="63">
        <v>0</v>
      </c>
      <c r="D356" s="63">
        <v>0</v>
      </c>
      <c r="E356" s="63">
        <v>0</v>
      </c>
    </row>
    <row r="357" spans="1:5">
      <c r="A357" s="58" t="s">
        <v>4053</v>
      </c>
      <c r="B357" s="59" t="s">
        <v>3816</v>
      </c>
      <c r="C357" s="63">
        <v>0</v>
      </c>
      <c r="D357" s="63">
        <v>0</v>
      </c>
      <c r="E357" s="63">
        <v>0</v>
      </c>
    </row>
    <row r="358" spans="1:5">
      <c r="A358" s="58" t="s">
        <v>4054</v>
      </c>
      <c r="B358" s="59" t="s">
        <v>4055</v>
      </c>
      <c r="C358" s="63">
        <v>0</v>
      </c>
      <c r="D358" s="63">
        <v>0</v>
      </c>
      <c r="E358" s="63">
        <v>0</v>
      </c>
    </row>
    <row r="359" spans="1:5">
      <c r="A359" s="58" t="s">
        <v>4056</v>
      </c>
      <c r="B359" s="59" t="s">
        <v>4057</v>
      </c>
      <c r="C359" s="63">
        <v>0</v>
      </c>
      <c r="D359" s="63">
        <v>0</v>
      </c>
      <c r="E359" s="63">
        <v>0</v>
      </c>
    </row>
    <row r="360" spans="1:5">
      <c r="A360" s="58" t="s">
        <v>4058</v>
      </c>
      <c r="B360" s="59" t="s">
        <v>4059</v>
      </c>
      <c r="C360" s="63">
        <v>0</v>
      </c>
      <c r="D360" s="63">
        <v>0</v>
      </c>
      <c r="E360" s="63">
        <v>0</v>
      </c>
    </row>
    <row r="361" spans="1:5">
      <c r="A361" s="58" t="s">
        <v>4060</v>
      </c>
      <c r="B361" s="59" t="s">
        <v>2551</v>
      </c>
      <c r="C361" s="63">
        <v>0</v>
      </c>
      <c r="D361" s="63">
        <v>0</v>
      </c>
      <c r="E361" s="63">
        <v>0</v>
      </c>
    </row>
    <row r="362" spans="1:5">
      <c r="A362" s="58" t="s">
        <v>4061</v>
      </c>
      <c r="B362" s="59" t="s">
        <v>4062</v>
      </c>
      <c r="C362" s="63">
        <v>0</v>
      </c>
      <c r="D362" s="63">
        <v>0</v>
      </c>
      <c r="E362" s="63">
        <v>0</v>
      </c>
    </row>
    <row r="363" spans="1:5">
      <c r="A363" s="58" t="s">
        <v>4063</v>
      </c>
      <c r="B363" s="59" t="s">
        <v>4064</v>
      </c>
      <c r="C363" s="63">
        <v>0</v>
      </c>
      <c r="D363" s="63">
        <v>0</v>
      </c>
      <c r="E363" s="63">
        <v>0</v>
      </c>
    </row>
    <row r="364" spans="1:5">
      <c r="A364" s="58"/>
      <c r="B364" s="59"/>
      <c r="C364" s="66"/>
      <c r="D364" s="66"/>
      <c r="E364" s="66"/>
    </row>
    <row r="365" spans="1:5">
      <c r="A365" s="58" t="s">
        <v>4065</v>
      </c>
      <c r="B365" s="59" t="s">
        <v>4066</v>
      </c>
      <c r="C365" s="70">
        <v>2430</v>
      </c>
      <c r="D365" s="70">
        <v>2430</v>
      </c>
      <c r="E365" s="70">
        <v>0</v>
      </c>
    </row>
    <row r="366" spans="1:5">
      <c r="A366" s="58"/>
      <c r="B366" s="59"/>
      <c r="C366" s="58"/>
      <c r="D366" s="58"/>
      <c r="E366" s="58"/>
    </row>
    <row r="367" spans="1:5">
      <c r="A367" s="58" t="s">
        <v>4067</v>
      </c>
      <c r="B367" s="59" t="s">
        <v>4068</v>
      </c>
      <c r="C367" s="69"/>
      <c r="D367" s="69"/>
      <c r="E367" s="69"/>
    </row>
    <row r="368" spans="1:5">
      <c r="A368" s="58" t="s">
        <v>4069</v>
      </c>
      <c r="B368" s="59" t="s">
        <v>3765</v>
      </c>
      <c r="C368" s="63">
        <v>0</v>
      </c>
      <c r="D368" s="63">
        <v>0</v>
      </c>
      <c r="E368" s="63">
        <v>0</v>
      </c>
    </row>
    <row r="369" spans="1:5">
      <c r="A369" s="58" t="s">
        <v>4070</v>
      </c>
      <c r="B369" s="59" t="s">
        <v>4071</v>
      </c>
      <c r="C369" s="63">
        <v>0</v>
      </c>
      <c r="D369" s="63">
        <v>0</v>
      </c>
      <c r="E369" s="63">
        <v>0</v>
      </c>
    </row>
    <row r="370" spans="1:5">
      <c r="A370" s="58" t="s">
        <v>4072</v>
      </c>
      <c r="B370" s="59" t="s">
        <v>4073</v>
      </c>
      <c r="C370" s="63">
        <v>0</v>
      </c>
      <c r="D370" s="63">
        <v>0</v>
      </c>
      <c r="E370" s="63">
        <v>0</v>
      </c>
    </row>
    <row r="371" spans="1:5">
      <c r="A371" s="58" t="s">
        <v>4074</v>
      </c>
      <c r="B371" s="59" t="s">
        <v>4075</v>
      </c>
      <c r="C371" s="63">
        <v>0</v>
      </c>
      <c r="D371" s="63">
        <v>0</v>
      </c>
      <c r="E371" s="63">
        <v>0</v>
      </c>
    </row>
    <row r="372" spans="1:5">
      <c r="A372" s="58" t="s">
        <v>4076</v>
      </c>
      <c r="B372" s="59" t="s">
        <v>4077</v>
      </c>
      <c r="C372" s="63">
        <v>0</v>
      </c>
      <c r="D372" s="63">
        <v>0</v>
      </c>
      <c r="E372" s="63">
        <v>0</v>
      </c>
    </row>
    <row r="373" spans="1:5">
      <c r="A373" s="58" t="s">
        <v>4078</v>
      </c>
      <c r="B373" s="59" t="s">
        <v>4079</v>
      </c>
      <c r="C373" s="63">
        <v>0</v>
      </c>
      <c r="D373" s="63">
        <v>0</v>
      </c>
      <c r="E373" s="63">
        <v>0</v>
      </c>
    </row>
    <row r="374" spans="1:5">
      <c r="A374" s="58" t="s">
        <v>4080</v>
      </c>
      <c r="B374" s="59" t="s">
        <v>4081</v>
      </c>
      <c r="C374" s="63">
        <v>0</v>
      </c>
      <c r="D374" s="63">
        <v>0</v>
      </c>
      <c r="E374" s="63">
        <v>0</v>
      </c>
    </row>
    <row r="375" spans="1:5">
      <c r="A375" s="58" t="s">
        <v>4082</v>
      </c>
      <c r="B375" s="59" t="s">
        <v>261</v>
      </c>
      <c r="C375" s="63">
        <v>0</v>
      </c>
      <c r="D375" s="63">
        <v>0</v>
      </c>
      <c r="E375" s="63">
        <v>0</v>
      </c>
    </row>
    <row r="376" spans="1:5">
      <c r="A376" s="58" t="s">
        <v>4083</v>
      </c>
      <c r="B376" s="59" t="s">
        <v>4084</v>
      </c>
      <c r="C376" s="63">
        <v>0</v>
      </c>
      <c r="D376" s="63">
        <v>0</v>
      </c>
      <c r="E376" s="63">
        <v>0</v>
      </c>
    </row>
    <row r="377" spans="1:5">
      <c r="A377" s="58" t="s">
        <v>4085</v>
      </c>
      <c r="B377" s="59" t="s">
        <v>3866</v>
      </c>
      <c r="C377" s="63">
        <v>0</v>
      </c>
      <c r="D377" s="63">
        <v>0</v>
      </c>
      <c r="E377" s="63">
        <v>0</v>
      </c>
    </row>
    <row r="378" spans="1:5">
      <c r="A378" s="58" t="s">
        <v>4086</v>
      </c>
      <c r="B378" s="59" t="s">
        <v>4087</v>
      </c>
      <c r="C378" s="63">
        <v>0</v>
      </c>
      <c r="D378" s="63">
        <v>0</v>
      </c>
      <c r="E378" s="63">
        <v>0</v>
      </c>
    </row>
    <row r="379" spans="1:5">
      <c r="A379" s="58" t="s">
        <v>4088</v>
      </c>
      <c r="B379" s="59" t="s">
        <v>4089</v>
      </c>
      <c r="C379" s="63">
        <v>0</v>
      </c>
      <c r="D379" s="63">
        <v>0</v>
      </c>
      <c r="E379" s="63">
        <v>0</v>
      </c>
    </row>
    <row r="380" spans="1:5">
      <c r="A380" s="58" t="s">
        <v>4090</v>
      </c>
      <c r="B380" s="59" t="s">
        <v>4091</v>
      </c>
      <c r="C380" s="63">
        <v>0</v>
      </c>
      <c r="D380" s="63">
        <v>0</v>
      </c>
      <c r="E380" s="63">
        <v>0</v>
      </c>
    </row>
    <row r="381" spans="1:5">
      <c r="A381" s="58" t="s">
        <v>4092</v>
      </c>
      <c r="B381" s="59" t="s">
        <v>4093</v>
      </c>
      <c r="C381" s="63">
        <v>0</v>
      </c>
      <c r="D381" s="63">
        <v>0</v>
      </c>
      <c r="E381" s="63">
        <v>0</v>
      </c>
    </row>
    <row r="382" spans="1:5">
      <c r="A382" s="58" t="s">
        <v>4094</v>
      </c>
      <c r="B382" s="59" t="s">
        <v>4095</v>
      </c>
      <c r="C382" s="63">
        <v>0</v>
      </c>
      <c r="D382" s="63">
        <v>0</v>
      </c>
      <c r="E382" s="63">
        <v>0</v>
      </c>
    </row>
    <row r="383" spans="1:5">
      <c r="A383" s="58" t="s">
        <v>4096</v>
      </c>
      <c r="B383" s="59" t="s">
        <v>4097</v>
      </c>
      <c r="C383" s="63">
        <v>2456.2800000000002</v>
      </c>
      <c r="D383" s="63">
        <v>2456.2800000000002</v>
      </c>
      <c r="E383" s="63">
        <v>0</v>
      </c>
    </row>
    <row r="384" spans="1:5">
      <c r="A384" s="58" t="s">
        <v>4098</v>
      </c>
      <c r="B384" s="59" t="s">
        <v>4099</v>
      </c>
      <c r="C384" s="63">
        <v>0</v>
      </c>
      <c r="D384" s="63">
        <v>0</v>
      </c>
      <c r="E384" s="63">
        <v>0</v>
      </c>
    </row>
    <row r="385" spans="1:5">
      <c r="A385" s="58" t="s">
        <v>4100</v>
      </c>
      <c r="B385" s="59" t="s">
        <v>4101</v>
      </c>
      <c r="C385" s="63">
        <v>0</v>
      </c>
      <c r="D385" s="63">
        <v>0</v>
      </c>
      <c r="E385" s="63">
        <v>0</v>
      </c>
    </row>
    <row r="386" spans="1:5">
      <c r="A386" s="58" t="s">
        <v>4102</v>
      </c>
      <c r="B386" s="59" t="s">
        <v>4103</v>
      </c>
      <c r="C386" s="63">
        <v>0</v>
      </c>
      <c r="D386" s="63">
        <v>0</v>
      </c>
      <c r="E386" s="63">
        <v>0</v>
      </c>
    </row>
    <row r="387" spans="1:5">
      <c r="A387" s="58" t="s">
        <v>4104</v>
      </c>
      <c r="B387" s="59" t="s">
        <v>4105</v>
      </c>
      <c r="C387" s="63">
        <v>0</v>
      </c>
      <c r="D387" s="63">
        <v>0</v>
      </c>
      <c r="E387" s="63">
        <v>0</v>
      </c>
    </row>
    <row r="388" spans="1:5">
      <c r="A388" s="58"/>
      <c r="B388" s="59"/>
      <c r="C388" s="66"/>
      <c r="D388" s="66"/>
      <c r="E388" s="66"/>
    </row>
    <row r="389" spans="1:5">
      <c r="A389" s="58" t="s">
        <v>4106</v>
      </c>
      <c r="B389" s="59" t="s">
        <v>4107</v>
      </c>
      <c r="C389" s="70">
        <v>2456.2800000000002</v>
      </c>
      <c r="D389" s="70">
        <v>2456.2800000000002</v>
      </c>
      <c r="E389" s="70">
        <v>0</v>
      </c>
    </row>
    <row r="390" spans="1:5">
      <c r="A390" s="58"/>
      <c r="B390" s="59"/>
      <c r="C390" s="66"/>
      <c r="D390" s="66"/>
      <c r="E390" s="66"/>
    </row>
    <row r="391" spans="1:5">
      <c r="A391" s="58" t="s">
        <v>4108</v>
      </c>
      <c r="B391" s="59" t="s">
        <v>4109</v>
      </c>
      <c r="C391" s="70">
        <v>4886.28</v>
      </c>
      <c r="D391" s="70">
        <v>4886.28</v>
      </c>
      <c r="E391" s="70">
        <v>0</v>
      </c>
    </row>
    <row r="392" spans="1:5">
      <c r="A392" s="58" t="s">
        <v>4110</v>
      </c>
      <c r="B392" s="59" t="s">
        <v>4111</v>
      </c>
      <c r="C392" s="63">
        <v>0</v>
      </c>
      <c r="D392" s="63">
        <v>0</v>
      </c>
      <c r="E392" s="63">
        <v>0</v>
      </c>
    </row>
    <row r="393" spans="1:5">
      <c r="A393" s="58" t="s">
        <v>4112</v>
      </c>
      <c r="B393" s="59" t="s">
        <v>4113</v>
      </c>
      <c r="C393" s="63">
        <v>0</v>
      </c>
      <c r="D393" s="63">
        <v>0</v>
      </c>
      <c r="E393" s="63">
        <v>0</v>
      </c>
    </row>
    <row r="394" spans="1:5">
      <c r="A394" s="58"/>
      <c r="B394" s="59"/>
      <c r="C394" s="66"/>
      <c r="D394" s="66"/>
      <c r="E394" s="66"/>
    </row>
    <row r="395" spans="1:5">
      <c r="A395" s="58" t="s">
        <v>4114</v>
      </c>
      <c r="B395" s="59" t="s">
        <v>4115</v>
      </c>
      <c r="C395" s="70">
        <v>0</v>
      </c>
      <c r="D395" s="70">
        <v>0</v>
      </c>
      <c r="E395" s="70">
        <v>0</v>
      </c>
    </row>
    <row r="396" spans="1:5">
      <c r="A396" s="58"/>
      <c r="B396" s="59"/>
      <c r="C396" s="66"/>
      <c r="D396" s="66"/>
      <c r="E396" s="66"/>
    </row>
    <row r="397" spans="1:5">
      <c r="A397" s="58" t="s">
        <v>4116</v>
      </c>
      <c r="B397" s="59" t="s">
        <v>4117</v>
      </c>
      <c r="C397" s="70">
        <v>23968557.960000001</v>
      </c>
      <c r="D397" s="70">
        <v>23954758.850000001</v>
      </c>
      <c r="E397" s="70">
        <v>13799.11</v>
      </c>
    </row>
    <row r="398" spans="1:5">
      <c r="A398" s="58"/>
      <c r="B398" s="59"/>
      <c r="C398" s="58"/>
      <c r="D398" s="58"/>
      <c r="E398" s="58"/>
    </row>
    <row r="399" spans="1:5">
      <c r="A399" s="58" t="s">
        <v>1127</v>
      </c>
      <c r="B399" s="59" t="s">
        <v>4118</v>
      </c>
      <c r="C399" s="69"/>
      <c r="D399" s="69"/>
      <c r="E399" s="69"/>
    </row>
    <row r="400" spans="1:5">
      <c r="A400" s="58" t="s">
        <v>4119</v>
      </c>
      <c r="B400" s="59" t="s">
        <v>4120</v>
      </c>
      <c r="C400" s="63">
        <v>0</v>
      </c>
      <c r="D400" s="63">
        <v>0</v>
      </c>
      <c r="E400" s="63">
        <v>0</v>
      </c>
    </row>
    <row r="401" spans="1:5">
      <c r="A401" s="58" t="s">
        <v>4121</v>
      </c>
      <c r="B401" s="59" t="s">
        <v>4122</v>
      </c>
      <c r="C401" s="63">
        <v>0</v>
      </c>
      <c r="D401" s="63">
        <v>0</v>
      </c>
      <c r="E401" s="63">
        <v>0</v>
      </c>
    </row>
    <row r="402" spans="1:5">
      <c r="A402" s="58" t="s">
        <v>4123</v>
      </c>
      <c r="B402" s="59" t="s">
        <v>4124</v>
      </c>
      <c r="C402" s="63">
        <v>0</v>
      </c>
      <c r="D402" s="63">
        <v>0</v>
      </c>
      <c r="E402" s="63">
        <v>0</v>
      </c>
    </row>
    <row r="403" spans="1:5">
      <c r="A403" s="58" t="s">
        <v>4125</v>
      </c>
      <c r="B403" s="59" t="s">
        <v>4126</v>
      </c>
      <c r="C403" s="63">
        <v>0</v>
      </c>
      <c r="D403" s="63">
        <v>0</v>
      </c>
      <c r="E403" s="63">
        <v>0</v>
      </c>
    </row>
    <row r="404" spans="1:5">
      <c r="A404" s="58" t="s">
        <v>4127</v>
      </c>
      <c r="B404" s="59" t="s">
        <v>4128</v>
      </c>
      <c r="C404" s="63">
        <v>0</v>
      </c>
      <c r="D404" s="63">
        <v>0</v>
      </c>
      <c r="E404" s="63">
        <v>0</v>
      </c>
    </row>
    <row r="405" spans="1:5">
      <c r="A405" s="58" t="s">
        <v>4129</v>
      </c>
      <c r="B405" s="59" t="s">
        <v>4130</v>
      </c>
      <c r="C405" s="63">
        <v>0</v>
      </c>
      <c r="D405" s="63">
        <v>0</v>
      </c>
      <c r="E405" s="63">
        <v>0</v>
      </c>
    </row>
    <row r="406" spans="1:5">
      <c r="A406" s="58" t="s">
        <v>4131</v>
      </c>
      <c r="B406" s="59" t="s">
        <v>4132</v>
      </c>
      <c r="C406" s="63">
        <v>0</v>
      </c>
      <c r="D406" s="63">
        <v>0</v>
      </c>
      <c r="E406" s="63">
        <v>0</v>
      </c>
    </row>
    <row r="407" spans="1:5">
      <c r="A407" s="58" t="s">
        <v>4133</v>
      </c>
      <c r="B407" s="59" t="s">
        <v>4134</v>
      </c>
      <c r="C407" s="63">
        <v>0</v>
      </c>
      <c r="D407" s="63">
        <v>0</v>
      </c>
      <c r="E407" s="63">
        <v>0</v>
      </c>
    </row>
    <row r="408" spans="1:5">
      <c r="A408" s="58" t="s">
        <v>4135</v>
      </c>
      <c r="B408" s="59" t="s">
        <v>4136</v>
      </c>
      <c r="C408" s="63">
        <v>0</v>
      </c>
      <c r="D408" s="63">
        <v>0</v>
      </c>
      <c r="E408" s="63">
        <v>0</v>
      </c>
    </row>
    <row r="409" spans="1:5">
      <c r="A409" s="58" t="s">
        <v>1129</v>
      </c>
      <c r="B409" s="59" t="s">
        <v>4137</v>
      </c>
      <c r="C409" s="63">
        <v>0</v>
      </c>
      <c r="D409" s="63">
        <v>0</v>
      </c>
      <c r="E409" s="63">
        <v>0</v>
      </c>
    </row>
    <row r="410" spans="1:5">
      <c r="A410" s="58" t="s">
        <v>4138</v>
      </c>
      <c r="B410" s="59" t="s">
        <v>4139</v>
      </c>
      <c r="C410" s="63">
        <v>0</v>
      </c>
      <c r="D410" s="63">
        <v>0</v>
      </c>
      <c r="E410" s="63">
        <v>0</v>
      </c>
    </row>
    <row r="411" spans="1:5">
      <c r="A411" s="58" t="s">
        <v>4140</v>
      </c>
      <c r="B411" s="59" t="s">
        <v>4141</v>
      </c>
      <c r="C411" s="63">
        <v>0</v>
      </c>
      <c r="D411" s="63">
        <v>0</v>
      </c>
      <c r="E411" s="63">
        <v>0</v>
      </c>
    </row>
    <row r="412" spans="1:5">
      <c r="A412" s="58" t="s">
        <v>4142</v>
      </c>
      <c r="B412" s="59" t="s">
        <v>4143</v>
      </c>
      <c r="C412" s="63">
        <v>0</v>
      </c>
      <c r="D412" s="63">
        <v>0</v>
      </c>
      <c r="E412" s="63">
        <v>0</v>
      </c>
    </row>
    <row r="413" spans="1:5">
      <c r="A413" s="58" t="s">
        <v>4144</v>
      </c>
      <c r="B413" s="59" t="s">
        <v>4145</v>
      </c>
      <c r="C413" s="63">
        <v>0</v>
      </c>
      <c r="D413" s="63">
        <v>0</v>
      </c>
      <c r="E413" s="63">
        <v>0</v>
      </c>
    </row>
    <row r="414" spans="1:5">
      <c r="A414" s="58"/>
      <c r="B414" s="59"/>
      <c r="C414" s="66"/>
      <c r="D414" s="66"/>
      <c r="E414" s="66"/>
    </row>
    <row r="415" spans="1:5">
      <c r="A415" s="58" t="s">
        <v>4146</v>
      </c>
      <c r="B415" s="59" t="s">
        <v>4147</v>
      </c>
      <c r="C415" s="70">
        <v>0</v>
      </c>
      <c r="D415" s="70">
        <v>0</v>
      </c>
      <c r="E415" s="70">
        <v>0</v>
      </c>
    </row>
    <row r="416" spans="1:5">
      <c r="A416" s="58"/>
      <c r="B416" s="59"/>
      <c r="C416" s="58"/>
      <c r="D416" s="58"/>
      <c r="E416" s="58"/>
    </row>
    <row r="417" spans="1:5">
      <c r="A417" s="58" t="s">
        <v>1130</v>
      </c>
      <c r="B417" s="59" t="s">
        <v>1133</v>
      </c>
      <c r="C417" s="69"/>
      <c r="D417" s="69"/>
      <c r="E417" s="69"/>
    </row>
    <row r="418" spans="1:5">
      <c r="A418" s="58" t="s">
        <v>4148</v>
      </c>
      <c r="B418" s="59" t="s">
        <v>4149</v>
      </c>
      <c r="C418" s="63">
        <v>12010</v>
      </c>
      <c r="D418" s="63">
        <v>12010</v>
      </c>
      <c r="E418" s="63">
        <v>0</v>
      </c>
    </row>
    <row r="419" spans="1:5">
      <c r="A419" s="58" t="s">
        <v>4150</v>
      </c>
      <c r="B419" s="59" t="s">
        <v>4151</v>
      </c>
      <c r="C419" s="63">
        <v>0</v>
      </c>
      <c r="D419" s="63">
        <v>0</v>
      </c>
      <c r="E419" s="63">
        <v>0</v>
      </c>
    </row>
    <row r="420" spans="1:5">
      <c r="A420" s="58" t="s">
        <v>1131</v>
      </c>
      <c r="B420" s="59" t="s">
        <v>4152</v>
      </c>
      <c r="C420" s="63">
        <v>0</v>
      </c>
      <c r="D420" s="63">
        <v>0</v>
      </c>
      <c r="E420" s="63">
        <v>0</v>
      </c>
    </row>
    <row r="421" spans="1:5">
      <c r="A421" s="58" t="s">
        <v>4153</v>
      </c>
      <c r="B421" s="59" t="s">
        <v>4154</v>
      </c>
      <c r="C421" s="63">
        <v>0</v>
      </c>
      <c r="D421" s="63">
        <v>0</v>
      </c>
      <c r="E421" s="63">
        <v>0</v>
      </c>
    </row>
    <row r="422" spans="1:5">
      <c r="A422" s="58" t="s">
        <v>4155</v>
      </c>
      <c r="B422" s="59" t="s">
        <v>4156</v>
      </c>
      <c r="C422" s="63">
        <v>0</v>
      </c>
      <c r="D422" s="63">
        <v>0</v>
      </c>
      <c r="E422" s="63">
        <v>0</v>
      </c>
    </row>
    <row r="423" spans="1:5">
      <c r="A423" s="58" t="s">
        <v>4157</v>
      </c>
      <c r="B423" s="59" t="s">
        <v>4158</v>
      </c>
      <c r="C423" s="63">
        <v>0</v>
      </c>
      <c r="D423" s="63">
        <v>0</v>
      </c>
      <c r="E423" s="63">
        <v>0</v>
      </c>
    </row>
    <row r="424" spans="1:5">
      <c r="A424" s="58" t="s">
        <v>4159</v>
      </c>
      <c r="B424" s="59" t="s">
        <v>4160</v>
      </c>
      <c r="C424" s="63">
        <v>0</v>
      </c>
      <c r="D424" s="63">
        <v>0</v>
      </c>
      <c r="E424" s="63">
        <v>0</v>
      </c>
    </row>
    <row r="425" spans="1:5">
      <c r="A425" s="58"/>
      <c r="B425" s="59"/>
      <c r="C425" s="66"/>
      <c r="D425" s="66"/>
      <c r="E425" s="66"/>
    </row>
    <row r="426" spans="1:5">
      <c r="A426" s="58" t="s">
        <v>4161</v>
      </c>
      <c r="B426" s="59" t="s">
        <v>4162</v>
      </c>
      <c r="C426" s="70">
        <v>12010</v>
      </c>
      <c r="D426" s="70">
        <v>12010</v>
      </c>
      <c r="E426" s="70">
        <v>0</v>
      </c>
    </row>
    <row r="427" spans="1:5">
      <c r="A427" s="58"/>
      <c r="B427" s="59"/>
      <c r="C427" s="58"/>
      <c r="D427" s="58"/>
      <c r="E427" s="58"/>
    </row>
    <row r="428" spans="1:5">
      <c r="A428" s="58" t="s">
        <v>1132</v>
      </c>
      <c r="B428" s="59" t="s">
        <v>4163</v>
      </c>
      <c r="C428" s="69"/>
      <c r="D428" s="69"/>
      <c r="E428" s="69"/>
    </row>
    <row r="429" spans="1:5">
      <c r="A429" s="58"/>
      <c r="B429" s="59"/>
      <c r="C429" s="58"/>
      <c r="D429" s="58"/>
      <c r="E429" s="58"/>
    </row>
    <row r="430" spans="1:5">
      <c r="A430" s="58" t="s">
        <v>4164</v>
      </c>
      <c r="B430" s="59" t="s">
        <v>4163</v>
      </c>
      <c r="C430" s="69"/>
      <c r="D430" s="69"/>
      <c r="E430" s="69"/>
    </row>
    <row r="431" spans="1:5">
      <c r="A431" s="58" t="s">
        <v>4165</v>
      </c>
      <c r="B431" s="59" t="s">
        <v>4166</v>
      </c>
      <c r="C431" s="63">
        <v>0</v>
      </c>
      <c r="D431" s="63">
        <v>0</v>
      </c>
      <c r="E431" s="63">
        <v>0</v>
      </c>
    </row>
    <row r="432" spans="1:5">
      <c r="A432" s="58" t="s">
        <v>4167</v>
      </c>
      <c r="B432" s="59" t="s">
        <v>4168</v>
      </c>
      <c r="C432" s="63">
        <v>0</v>
      </c>
      <c r="D432" s="63">
        <v>0</v>
      </c>
      <c r="E432" s="63">
        <v>0</v>
      </c>
    </row>
    <row r="433" spans="1:5">
      <c r="A433" s="58" t="s">
        <v>4169</v>
      </c>
      <c r="B433" s="59" t="s">
        <v>4170</v>
      </c>
      <c r="C433" s="63">
        <v>0</v>
      </c>
      <c r="D433" s="63">
        <v>0</v>
      </c>
      <c r="E433" s="63">
        <v>0</v>
      </c>
    </row>
    <row r="434" spans="1:5">
      <c r="A434" s="58"/>
      <c r="B434" s="59"/>
      <c r="C434" s="66"/>
      <c r="D434" s="66"/>
      <c r="E434" s="66"/>
    </row>
    <row r="435" spans="1:5">
      <c r="A435" s="58" t="s">
        <v>4171</v>
      </c>
      <c r="B435" s="59" t="s">
        <v>4172</v>
      </c>
      <c r="C435" s="70">
        <v>0</v>
      </c>
      <c r="D435" s="70">
        <v>0</v>
      </c>
      <c r="E435" s="70">
        <v>0</v>
      </c>
    </row>
    <row r="436" spans="1:5">
      <c r="A436" s="58"/>
      <c r="B436" s="59"/>
      <c r="C436" s="58"/>
      <c r="D436" s="58"/>
      <c r="E436" s="58"/>
    </row>
    <row r="437" spans="1:5">
      <c r="A437" s="58" t="s">
        <v>4173</v>
      </c>
      <c r="B437" s="59" t="s">
        <v>4174</v>
      </c>
      <c r="C437" s="69"/>
      <c r="D437" s="69"/>
      <c r="E437" s="69"/>
    </row>
    <row r="438" spans="1:5">
      <c r="A438" s="58" t="s">
        <v>4175</v>
      </c>
      <c r="B438" s="59" t="s">
        <v>4176</v>
      </c>
      <c r="C438" s="63">
        <v>0</v>
      </c>
      <c r="D438" s="63">
        <v>0</v>
      </c>
      <c r="E438" s="63">
        <v>0</v>
      </c>
    </row>
    <row r="439" spans="1:5">
      <c r="A439" s="58" t="s">
        <v>4177</v>
      </c>
      <c r="B439" s="59" t="s">
        <v>4178</v>
      </c>
      <c r="C439" s="63">
        <v>0</v>
      </c>
      <c r="D439" s="63">
        <v>0</v>
      </c>
      <c r="E439" s="63">
        <v>0</v>
      </c>
    </row>
    <row r="440" spans="1:5">
      <c r="A440" s="58" t="s">
        <v>4179</v>
      </c>
      <c r="B440" s="59" t="s">
        <v>4180</v>
      </c>
      <c r="C440" s="63">
        <v>0</v>
      </c>
      <c r="D440" s="63">
        <v>0</v>
      </c>
      <c r="E440" s="63">
        <v>0</v>
      </c>
    </row>
    <row r="441" spans="1:5">
      <c r="A441" s="58"/>
      <c r="B441" s="59"/>
      <c r="C441" s="66"/>
      <c r="D441" s="66"/>
      <c r="E441" s="66"/>
    </row>
    <row r="442" spans="1:5">
      <c r="A442" s="58" t="s">
        <v>4181</v>
      </c>
      <c r="B442" s="59" t="s">
        <v>4182</v>
      </c>
      <c r="C442" s="70">
        <v>0</v>
      </c>
      <c r="D442" s="70">
        <v>0</v>
      </c>
      <c r="E442" s="70">
        <v>0</v>
      </c>
    </row>
    <row r="443" spans="1:5">
      <c r="A443" s="58"/>
      <c r="B443" s="59"/>
      <c r="C443" s="58"/>
      <c r="D443" s="58"/>
      <c r="E443" s="58"/>
    </row>
    <row r="444" spans="1:5">
      <c r="A444" s="58" t="s">
        <v>4183</v>
      </c>
      <c r="B444" s="59" t="s">
        <v>4184</v>
      </c>
      <c r="C444" s="69"/>
      <c r="D444" s="69"/>
      <c r="E444" s="69"/>
    </row>
    <row r="445" spans="1:5">
      <c r="A445" s="58" t="s">
        <v>4185</v>
      </c>
      <c r="B445" s="59" t="s">
        <v>4186</v>
      </c>
      <c r="C445" s="63">
        <v>0</v>
      </c>
      <c r="D445" s="63">
        <v>0</v>
      </c>
      <c r="E445" s="63">
        <v>0</v>
      </c>
    </row>
    <row r="446" spans="1:5">
      <c r="A446" s="58" t="s">
        <v>4187</v>
      </c>
      <c r="B446" s="59" t="s">
        <v>4188</v>
      </c>
      <c r="C446" s="63">
        <v>0</v>
      </c>
      <c r="D446" s="63">
        <v>0</v>
      </c>
      <c r="E446" s="63">
        <v>0</v>
      </c>
    </row>
    <row r="447" spans="1:5">
      <c r="A447" s="58" t="s">
        <v>4189</v>
      </c>
      <c r="B447" s="59" t="s">
        <v>4190</v>
      </c>
      <c r="C447" s="63">
        <v>0</v>
      </c>
      <c r="D447" s="63">
        <v>0</v>
      </c>
      <c r="E447" s="63">
        <v>0</v>
      </c>
    </row>
    <row r="448" spans="1:5">
      <c r="A448" s="58"/>
      <c r="B448" s="59"/>
      <c r="C448" s="66"/>
      <c r="D448" s="66"/>
      <c r="E448" s="66"/>
    </row>
    <row r="449" spans="1:5">
      <c r="A449" s="58" t="s">
        <v>4191</v>
      </c>
      <c r="B449" s="59" t="s">
        <v>4192</v>
      </c>
      <c r="C449" s="70">
        <v>0</v>
      </c>
      <c r="D449" s="70">
        <v>0</v>
      </c>
      <c r="E449" s="70">
        <v>0</v>
      </c>
    </row>
    <row r="450" spans="1:5">
      <c r="A450" s="58"/>
      <c r="B450" s="59"/>
      <c r="C450" s="58"/>
      <c r="D450" s="58"/>
      <c r="E450" s="58"/>
    </row>
    <row r="451" spans="1:5">
      <c r="A451" s="58" t="s">
        <v>2846</v>
      </c>
      <c r="B451" s="59" t="s">
        <v>4193</v>
      </c>
      <c r="C451" s="69"/>
      <c r="D451" s="69"/>
      <c r="E451" s="69"/>
    </row>
    <row r="452" spans="1:5">
      <c r="A452" s="58" t="s">
        <v>4194</v>
      </c>
      <c r="B452" s="59" t="s">
        <v>4195</v>
      </c>
      <c r="C452" s="63">
        <v>0</v>
      </c>
      <c r="D452" s="63">
        <v>0</v>
      </c>
      <c r="E452" s="63">
        <v>0</v>
      </c>
    </row>
    <row r="453" spans="1:5">
      <c r="A453" s="58" t="s">
        <v>4196</v>
      </c>
      <c r="B453" s="59" t="s">
        <v>4197</v>
      </c>
      <c r="C453" s="63">
        <v>0</v>
      </c>
      <c r="D453" s="63">
        <v>0</v>
      </c>
      <c r="E453" s="63">
        <v>0</v>
      </c>
    </row>
    <row r="454" spans="1:5">
      <c r="A454" s="58" t="s">
        <v>4198</v>
      </c>
      <c r="B454" s="59" t="s">
        <v>4199</v>
      </c>
      <c r="C454" s="63">
        <v>0</v>
      </c>
      <c r="D454" s="63">
        <v>0</v>
      </c>
      <c r="E454" s="63">
        <v>0</v>
      </c>
    </row>
    <row r="455" spans="1:5">
      <c r="A455" s="58"/>
      <c r="B455" s="59"/>
      <c r="C455" s="66"/>
      <c r="D455" s="66"/>
      <c r="E455" s="66"/>
    </row>
    <row r="456" spans="1:5">
      <c r="A456" s="58" t="s">
        <v>4200</v>
      </c>
      <c r="B456" s="59" t="s">
        <v>4201</v>
      </c>
      <c r="C456" s="70">
        <v>0</v>
      </c>
      <c r="D456" s="70">
        <v>0</v>
      </c>
      <c r="E456" s="70">
        <v>0</v>
      </c>
    </row>
    <row r="457" spans="1:5">
      <c r="A457" s="58"/>
      <c r="B457" s="59"/>
      <c r="C457" s="58"/>
      <c r="D457" s="58"/>
      <c r="E457" s="58"/>
    </row>
    <row r="458" spans="1:5">
      <c r="A458" s="58" t="s">
        <v>4202</v>
      </c>
      <c r="B458" s="59" t="s">
        <v>4203</v>
      </c>
      <c r="C458" s="69"/>
      <c r="D458" s="69"/>
      <c r="E458" s="69"/>
    </row>
    <row r="459" spans="1:5">
      <c r="A459" s="58" t="s">
        <v>4204</v>
      </c>
      <c r="B459" s="59" t="s">
        <v>4205</v>
      </c>
      <c r="C459" s="63">
        <v>0</v>
      </c>
      <c r="D459" s="63">
        <v>0</v>
      </c>
      <c r="E459" s="63">
        <v>0</v>
      </c>
    </row>
    <row r="460" spans="1:5">
      <c r="A460" s="58" t="s">
        <v>4206</v>
      </c>
      <c r="B460" s="59" t="s">
        <v>4207</v>
      </c>
      <c r="C460" s="63">
        <v>0</v>
      </c>
      <c r="D460" s="63">
        <v>0</v>
      </c>
      <c r="E460" s="63">
        <v>0</v>
      </c>
    </row>
    <row r="461" spans="1:5">
      <c r="A461" s="58" t="s">
        <v>4208</v>
      </c>
      <c r="B461" s="59" t="s">
        <v>4209</v>
      </c>
      <c r="C461" s="63">
        <v>0</v>
      </c>
      <c r="D461" s="63">
        <v>0</v>
      </c>
      <c r="E461" s="63">
        <v>0</v>
      </c>
    </row>
    <row r="462" spans="1:5">
      <c r="A462" s="58"/>
      <c r="B462" s="59"/>
      <c r="C462" s="66"/>
      <c r="D462" s="66"/>
      <c r="E462" s="66"/>
    </row>
    <row r="463" spans="1:5">
      <c r="A463" s="58" t="s">
        <v>4210</v>
      </c>
      <c r="B463" s="59" t="s">
        <v>4211</v>
      </c>
      <c r="C463" s="70">
        <v>0</v>
      </c>
      <c r="D463" s="70">
        <v>0</v>
      </c>
      <c r="E463" s="70">
        <v>0</v>
      </c>
    </row>
    <row r="464" spans="1:5">
      <c r="A464" s="58"/>
      <c r="B464" s="59"/>
      <c r="C464" s="58"/>
      <c r="D464" s="58"/>
      <c r="E464" s="58"/>
    </row>
    <row r="465" spans="1:5">
      <c r="A465" s="58" t="s">
        <v>4212</v>
      </c>
      <c r="B465" s="59" t="s">
        <v>4213</v>
      </c>
      <c r="C465" s="69"/>
      <c r="D465" s="69"/>
      <c r="E465" s="69"/>
    </row>
    <row r="466" spans="1:5">
      <c r="A466" s="58" t="s">
        <v>4214</v>
      </c>
      <c r="B466" s="59" t="s">
        <v>4215</v>
      </c>
      <c r="C466" s="63">
        <v>0</v>
      </c>
      <c r="D466" s="63">
        <v>0</v>
      </c>
      <c r="E466" s="63">
        <v>0</v>
      </c>
    </row>
    <row r="467" spans="1:5">
      <c r="A467" s="58" t="s">
        <v>4216</v>
      </c>
      <c r="B467" s="59" t="s">
        <v>4217</v>
      </c>
      <c r="C467" s="63">
        <v>0</v>
      </c>
      <c r="D467" s="63">
        <v>0</v>
      </c>
      <c r="E467" s="63">
        <v>0</v>
      </c>
    </row>
    <row r="468" spans="1:5">
      <c r="A468" s="58" t="s">
        <v>4218</v>
      </c>
      <c r="B468" s="59" t="s">
        <v>4219</v>
      </c>
      <c r="C468" s="63">
        <v>0</v>
      </c>
      <c r="D468" s="63">
        <v>0</v>
      </c>
      <c r="E468" s="63">
        <v>0</v>
      </c>
    </row>
    <row r="469" spans="1:5">
      <c r="A469" s="58"/>
      <c r="B469" s="59"/>
      <c r="C469" s="66"/>
      <c r="D469" s="66"/>
      <c r="E469" s="66"/>
    </row>
    <row r="470" spans="1:5">
      <c r="A470" s="58" t="s">
        <v>4220</v>
      </c>
      <c r="B470" s="59" t="s">
        <v>4221</v>
      </c>
      <c r="C470" s="70">
        <v>0</v>
      </c>
      <c r="D470" s="70">
        <v>0</v>
      </c>
      <c r="E470" s="70">
        <v>0</v>
      </c>
    </row>
    <row r="471" spans="1:5">
      <c r="A471" s="58"/>
      <c r="B471" s="59"/>
      <c r="C471" s="58"/>
      <c r="D471" s="58"/>
      <c r="E471" s="58"/>
    </row>
    <row r="472" spans="1:5">
      <c r="A472" s="58" t="s">
        <v>4222</v>
      </c>
      <c r="B472" s="59" t="s">
        <v>4223</v>
      </c>
      <c r="C472" s="69"/>
      <c r="D472" s="69"/>
      <c r="E472" s="69"/>
    </row>
    <row r="473" spans="1:5">
      <c r="A473" s="58" t="s">
        <v>4224</v>
      </c>
      <c r="B473" s="59" t="s">
        <v>4225</v>
      </c>
      <c r="C473" s="63">
        <v>0</v>
      </c>
      <c r="D473" s="63">
        <v>0</v>
      </c>
      <c r="E473" s="63">
        <v>0</v>
      </c>
    </row>
    <row r="474" spans="1:5">
      <c r="A474" s="58" t="s">
        <v>4226</v>
      </c>
      <c r="B474" s="59" t="s">
        <v>4227</v>
      </c>
      <c r="C474" s="63">
        <v>0</v>
      </c>
      <c r="D474" s="63">
        <v>0</v>
      </c>
      <c r="E474" s="63">
        <v>0</v>
      </c>
    </row>
    <row r="475" spans="1:5">
      <c r="A475" s="58" t="s">
        <v>4228</v>
      </c>
      <c r="B475" s="59" t="s">
        <v>4229</v>
      </c>
      <c r="C475" s="63">
        <v>0</v>
      </c>
      <c r="D475" s="63">
        <v>0</v>
      </c>
      <c r="E475" s="63">
        <v>0</v>
      </c>
    </row>
    <row r="476" spans="1:5">
      <c r="A476" s="58"/>
      <c r="B476" s="59"/>
      <c r="C476" s="66"/>
      <c r="D476" s="66"/>
      <c r="E476" s="66"/>
    </row>
    <row r="477" spans="1:5">
      <c r="A477" s="58" t="s">
        <v>4230</v>
      </c>
      <c r="B477" s="59" t="s">
        <v>4231</v>
      </c>
      <c r="C477" s="70">
        <v>0</v>
      </c>
      <c r="D477" s="70">
        <v>0</v>
      </c>
      <c r="E477" s="70">
        <v>0</v>
      </c>
    </row>
    <row r="478" spans="1:5">
      <c r="A478" s="58"/>
      <c r="B478" s="59"/>
      <c r="C478" s="58"/>
      <c r="D478" s="58"/>
      <c r="E478" s="58"/>
    </row>
    <row r="479" spans="1:5">
      <c r="A479" s="58" t="s">
        <v>4232</v>
      </c>
      <c r="B479" s="59" t="s">
        <v>4233</v>
      </c>
      <c r="C479" s="69"/>
      <c r="D479" s="69"/>
      <c r="E479" s="69"/>
    </row>
    <row r="480" spans="1:5">
      <c r="A480" s="58" t="s">
        <v>4234</v>
      </c>
      <c r="B480" s="59" t="s">
        <v>4235</v>
      </c>
      <c r="C480" s="63">
        <v>0</v>
      </c>
      <c r="D480" s="63">
        <v>0</v>
      </c>
      <c r="E480" s="63">
        <v>0</v>
      </c>
    </row>
    <row r="481" spans="1:5">
      <c r="A481" s="58" t="s">
        <v>4236</v>
      </c>
      <c r="B481" s="59" t="s">
        <v>4237</v>
      </c>
      <c r="C481" s="63">
        <v>0</v>
      </c>
      <c r="D481" s="63">
        <v>0</v>
      </c>
      <c r="E481" s="63">
        <v>0</v>
      </c>
    </row>
    <row r="482" spans="1:5">
      <c r="A482" s="58" t="s">
        <v>4238</v>
      </c>
      <c r="B482" s="59" t="s">
        <v>4239</v>
      </c>
      <c r="C482" s="63">
        <v>0</v>
      </c>
      <c r="D482" s="63">
        <v>0</v>
      </c>
      <c r="E482" s="63">
        <v>0</v>
      </c>
    </row>
    <row r="483" spans="1:5">
      <c r="A483" s="58"/>
      <c r="B483" s="59"/>
      <c r="C483" s="66"/>
      <c r="D483" s="66"/>
      <c r="E483" s="66"/>
    </row>
    <row r="484" spans="1:5">
      <c r="A484" s="58" t="s">
        <v>4240</v>
      </c>
      <c r="B484" s="59" t="s">
        <v>4241</v>
      </c>
      <c r="C484" s="70">
        <v>0</v>
      </c>
      <c r="D484" s="70">
        <v>0</v>
      </c>
      <c r="E484" s="70">
        <v>0</v>
      </c>
    </row>
    <row r="485" spans="1:5">
      <c r="A485" s="58"/>
      <c r="B485" s="59"/>
      <c r="C485" s="58"/>
      <c r="D485" s="58"/>
      <c r="E485" s="58"/>
    </row>
    <row r="486" spans="1:5">
      <c r="A486" s="58" t="s">
        <v>4242</v>
      </c>
      <c r="B486" s="59" t="s">
        <v>4243</v>
      </c>
      <c r="C486" s="69"/>
      <c r="D486" s="69"/>
      <c r="E486" s="69"/>
    </row>
    <row r="487" spans="1:5">
      <c r="A487" s="58" t="s">
        <v>4244</v>
      </c>
      <c r="B487" s="59" t="s">
        <v>4245</v>
      </c>
      <c r="C487" s="63">
        <v>0</v>
      </c>
      <c r="D487" s="63">
        <v>0</v>
      </c>
      <c r="E487" s="63">
        <v>0</v>
      </c>
    </row>
    <row r="488" spans="1:5">
      <c r="A488" s="58" t="s">
        <v>4246</v>
      </c>
      <c r="B488" s="59" t="s">
        <v>4247</v>
      </c>
      <c r="C488" s="63">
        <v>0</v>
      </c>
      <c r="D488" s="63">
        <v>0</v>
      </c>
      <c r="E488" s="63">
        <v>0</v>
      </c>
    </row>
    <row r="489" spans="1:5">
      <c r="A489" s="58" t="s">
        <v>4248</v>
      </c>
      <c r="B489" s="59" t="s">
        <v>4249</v>
      </c>
      <c r="C489" s="63">
        <v>0</v>
      </c>
      <c r="D489" s="63">
        <v>0</v>
      </c>
      <c r="E489" s="63">
        <v>0</v>
      </c>
    </row>
    <row r="490" spans="1:5">
      <c r="A490" s="58"/>
      <c r="B490" s="59"/>
      <c r="C490" s="66"/>
      <c r="D490" s="66"/>
      <c r="E490" s="66"/>
    </row>
    <row r="491" spans="1:5">
      <c r="A491" s="58" t="s">
        <v>4250</v>
      </c>
      <c r="B491" s="59" t="s">
        <v>4251</v>
      </c>
      <c r="C491" s="70">
        <v>0</v>
      </c>
      <c r="D491" s="70">
        <v>0</v>
      </c>
      <c r="E491" s="70">
        <v>0</v>
      </c>
    </row>
    <row r="492" spans="1:5">
      <c r="A492" s="58"/>
      <c r="B492" s="59"/>
      <c r="C492" s="58"/>
      <c r="D492" s="58"/>
      <c r="E492" s="58"/>
    </row>
    <row r="493" spans="1:5">
      <c r="A493" s="58" t="s">
        <v>4252</v>
      </c>
      <c r="B493" s="59" t="s">
        <v>4253</v>
      </c>
      <c r="C493" s="69"/>
      <c r="D493" s="69"/>
      <c r="E493" s="69"/>
    </row>
    <row r="494" spans="1:5">
      <c r="A494" s="58" t="s">
        <v>4254</v>
      </c>
      <c r="B494" s="59" t="s">
        <v>4255</v>
      </c>
      <c r="C494" s="63">
        <v>0</v>
      </c>
      <c r="D494" s="63">
        <v>0</v>
      </c>
      <c r="E494" s="63">
        <v>0</v>
      </c>
    </row>
    <row r="495" spans="1:5">
      <c r="A495" s="58" t="s">
        <v>4256</v>
      </c>
      <c r="B495" s="59" t="s">
        <v>4257</v>
      </c>
      <c r="C495" s="63">
        <v>0</v>
      </c>
      <c r="D495" s="63">
        <v>0</v>
      </c>
      <c r="E495" s="63">
        <v>0</v>
      </c>
    </row>
    <row r="496" spans="1:5">
      <c r="A496" s="58" t="s">
        <v>4258</v>
      </c>
      <c r="B496" s="59" t="s">
        <v>4259</v>
      </c>
      <c r="C496" s="63">
        <v>0</v>
      </c>
      <c r="D496" s="63">
        <v>0</v>
      </c>
      <c r="E496" s="63">
        <v>0</v>
      </c>
    </row>
    <row r="497" spans="1:5">
      <c r="A497" s="58"/>
      <c r="B497" s="59"/>
      <c r="C497" s="66"/>
      <c r="D497" s="66"/>
      <c r="E497" s="66"/>
    </row>
    <row r="498" spans="1:5">
      <c r="A498" s="58" t="s">
        <v>4260</v>
      </c>
      <c r="B498" s="59" t="s">
        <v>4261</v>
      </c>
      <c r="C498" s="70">
        <v>0</v>
      </c>
      <c r="D498" s="70">
        <v>0</v>
      </c>
      <c r="E498" s="70">
        <v>0</v>
      </c>
    </row>
    <row r="499" spans="1:5">
      <c r="A499" s="58"/>
      <c r="B499" s="59"/>
      <c r="C499" s="58"/>
      <c r="D499" s="58"/>
      <c r="E499" s="58"/>
    </row>
    <row r="500" spans="1:5">
      <c r="A500" s="58" t="s">
        <v>4262</v>
      </c>
      <c r="B500" s="59" t="s">
        <v>4263</v>
      </c>
      <c r="C500" s="69"/>
      <c r="D500" s="69"/>
      <c r="E500" s="69"/>
    </row>
    <row r="501" spans="1:5">
      <c r="A501" s="58" t="s">
        <v>4264</v>
      </c>
      <c r="B501" s="59" t="s">
        <v>4265</v>
      </c>
      <c r="C501" s="63">
        <v>0</v>
      </c>
      <c r="D501" s="63">
        <v>0</v>
      </c>
      <c r="E501" s="63">
        <v>0</v>
      </c>
    </row>
    <row r="502" spans="1:5">
      <c r="A502" s="58" t="s">
        <v>4266</v>
      </c>
      <c r="B502" s="59" t="s">
        <v>4267</v>
      </c>
      <c r="C502" s="63">
        <v>0</v>
      </c>
      <c r="D502" s="63">
        <v>0</v>
      </c>
      <c r="E502" s="63">
        <v>0</v>
      </c>
    </row>
    <row r="503" spans="1:5">
      <c r="A503" s="58" t="s">
        <v>4268</v>
      </c>
      <c r="B503" s="59" t="s">
        <v>4269</v>
      </c>
      <c r="C503" s="63">
        <v>0</v>
      </c>
      <c r="D503" s="63">
        <v>0</v>
      </c>
      <c r="E503" s="63">
        <v>0</v>
      </c>
    </row>
    <row r="504" spans="1:5">
      <c r="A504" s="58"/>
      <c r="B504" s="59"/>
      <c r="C504" s="66"/>
      <c r="D504" s="66"/>
      <c r="E504" s="66"/>
    </row>
    <row r="505" spans="1:5">
      <c r="A505" s="58" t="s">
        <v>4270</v>
      </c>
      <c r="B505" s="59" t="s">
        <v>4271</v>
      </c>
      <c r="C505" s="70">
        <v>0</v>
      </c>
      <c r="D505" s="70">
        <v>0</v>
      </c>
      <c r="E505" s="70">
        <v>0</v>
      </c>
    </row>
    <row r="506" spans="1:5">
      <c r="A506" s="58"/>
      <c r="B506" s="59"/>
      <c r="C506" s="58"/>
      <c r="D506" s="58"/>
      <c r="E506" s="58"/>
    </row>
    <row r="507" spans="1:5">
      <c r="A507" s="58" t="s">
        <v>4272</v>
      </c>
      <c r="B507" s="59" t="s">
        <v>4273</v>
      </c>
      <c r="C507" s="69"/>
      <c r="D507" s="69"/>
      <c r="E507" s="69"/>
    </row>
    <row r="508" spans="1:5">
      <c r="A508" s="58" t="s">
        <v>4274</v>
      </c>
      <c r="B508" s="59" t="s">
        <v>4275</v>
      </c>
      <c r="C508" s="63">
        <v>0</v>
      </c>
      <c r="D508" s="63">
        <v>0</v>
      </c>
      <c r="E508" s="63">
        <v>0</v>
      </c>
    </row>
    <row r="509" spans="1:5">
      <c r="A509" s="58" t="s">
        <v>4276</v>
      </c>
      <c r="B509" s="59" t="s">
        <v>4277</v>
      </c>
      <c r="C509" s="63">
        <v>0</v>
      </c>
      <c r="D509" s="63">
        <v>0</v>
      </c>
      <c r="E509" s="63">
        <v>0</v>
      </c>
    </row>
    <row r="510" spans="1:5">
      <c r="A510" s="58" t="s">
        <v>4278</v>
      </c>
      <c r="B510" s="59" t="s">
        <v>4279</v>
      </c>
      <c r="C510" s="63">
        <v>0</v>
      </c>
      <c r="D510" s="63">
        <v>0</v>
      </c>
      <c r="E510" s="63">
        <v>0</v>
      </c>
    </row>
    <row r="511" spans="1:5">
      <c r="A511" s="58"/>
      <c r="B511" s="59"/>
      <c r="C511" s="66"/>
      <c r="D511" s="66"/>
      <c r="E511" s="66"/>
    </row>
    <row r="512" spans="1:5">
      <c r="A512" s="58" t="s">
        <v>4280</v>
      </c>
      <c r="B512" s="59" t="s">
        <v>4281</v>
      </c>
      <c r="C512" s="70">
        <v>0</v>
      </c>
      <c r="D512" s="70">
        <v>0</v>
      </c>
      <c r="E512" s="70">
        <v>0</v>
      </c>
    </row>
    <row r="513" spans="1:5">
      <c r="A513" s="58"/>
      <c r="B513" s="59"/>
      <c r="C513" s="58"/>
      <c r="D513" s="58"/>
      <c r="E513" s="58"/>
    </row>
    <row r="514" spans="1:5">
      <c r="A514" s="58" t="s">
        <v>4282</v>
      </c>
      <c r="B514" s="59" t="s">
        <v>4283</v>
      </c>
      <c r="C514" s="69"/>
      <c r="D514" s="69"/>
      <c r="E514" s="69"/>
    </row>
    <row r="515" spans="1:5">
      <c r="A515" s="58" t="s">
        <v>4284</v>
      </c>
      <c r="B515" s="59" t="s">
        <v>4285</v>
      </c>
      <c r="C515" s="63">
        <v>0</v>
      </c>
      <c r="D515" s="63">
        <v>0</v>
      </c>
      <c r="E515" s="63">
        <v>0</v>
      </c>
    </row>
    <row r="516" spans="1:5">
      <c r="A516" s="58" t="s">
        <v>4286</v>
      </c>
      <c r="B516" s="59" t="s">
        <v>4287</v>
      </c>
      <c r="C516" s="63">
        <v>0</v>
      </c>
      <c r="D516" s="63">
        <v>0</v>
      </c>
      <c r="E516" s="63">
        <v>0</v>
      </c>
    </row>
    <row r="517" spans="1:5">
      <c r="A517" s="58" t="s">
        <v>4288</v>
      </c>
      <c r="B517" s="59" t="s">
        <v>4289</v>
      </c>
      <c r="C517" s="63">
        <v>0</v>
      </c>
      <c r="D517" s="63">
        <v>0</v>
      </c>
      <c r="E517" s="63">
        <v>0</v>
      </c>
    </row>
    <row r="518" spans="1:5">
      <c r="A518" s="58"/>
      <c r="B518" s="59"/>
      <c r="C518" s="66"/>
      <c r="D518" s="66"/>
      <c r="E518" s="66"/>
    </row>
    <row r="519" spans="1:5">
      <c r="A519" s="58" t="s">
        <v>4290</v>
      </c>
      <c r="B519" s="59" t="s">
        <v>4291</v>
      </c>
      <c r="C519" s="70">
        <v>0</v>
      </c>
      <c r="D519" s="70">
        <v>0</v>
      </c>
      <c r="E519" s="70">
        <v>0</v>
      </c>
    </row>
    <row r="520" spans="1:5">
      <c r="A520" s="58"/>
      <c r="B520" s="59"/>
      <c r="C520" s="58"/>
      <c r="D520" s="58"/>
      <c r="E520" s="58"/>
    </row>
    <row r="521" spans="1:5">
      <c r="A521" s="58" t="s">
        <v>4292</v>
      </c>
      <c r="B521" s="59" t="s">
        <v>4293</v>
      </c>
      <c r="C521" s="69"/>
      <c r="D521" s="69"/>
      <c r="E521" s="69"/>
    </row>
    <row r="522" spans="1:5">
      <c r="A522" s="58" t="s">
        <v>4294</v>
      </c>
      <c r="B522" s="59" t="s">
        <v>4295</v>
      </c>
      <c r="C522" s="63">
        <v>0</v>
      </c>
      <c r="D522" s="63">
        <v>0</v>
      </c>
      <c r="E522" s="63">
        <v>0</v>
      </c>
    </row>
    <row r="523" spans="1:5">
      <c r="A523" s="58" t="s">
        <v>4296</v>
      </c>
      <c r="B523" s="59" t="s">
        <v>4297</v>
      </c>
      <c r="C523" s="63">
        <v>0</v>
      </c>
      <c r="D523" s="63">
        <v>0</v>
      </c>
      <c r="E523" s="63">
        <v>0</v>
      </c>
    </row>
    <row r="524" spans="1:5">
      <c r="A524" s="58" t="s">
        <v>4298</v>
      </c>
      <c r="B524" s="59" t="s">
        <v>4299</v>
      </c>
      <c r="C524" s="63">
        <v>0</v>
      </c>
      <c r="D524" s="63">
        <v>0</v>
      </c>
      <c r="E524" s="63">
        <v>0</v>
      </c>
    </row>
    <row r="525" spans="1:5">
      <c r="A525" s="58"/>
      <c r="B525" s="59"/>
      <c r="C525" s="66"/>
      <c r="D525" s="66"/>
      <c r="E525" s="66"/>
    </row>
    <row r="526" spans="1:5">
      <c r="A526" s="58" t="s">
        <v>4300</v>
      </c>
      <c r="B526" s="59" t="s">
        <v>4301</v>
      </c>
      <c r="C526" s="70">
        <v>0</v>
      </c>
      <c r="D526" s="70">
        <v>0</v>
      </c>
      <c r="E526" s="70">
        <v>0</v>
      </c>
    </row>
    <row r="527" spans="1:5">
      <c r="A527" s="58"/>
      <c r="B527" s="59"/>
      <c r="C527" s="58"/>
      <c r="D527" s="58"/>
      <c r="E527" s="58"/>
    </row>
    <row r="528" spans="1:5">
      <c r="A528" s="58" t="s">
        <v>4302</v>
      </c>
      <c r="B528" s="59" t="s">
        <v>4303</v>
      </c>
      <c r="C528" s="69"/>
      <c r="D528" s="69"/>
      <c r="E528" s="69"/>
    </row>
    <row r="529" spans="1:5">
      <c r="A529" s="58" t="s">
        <v>4304</v>
      </c>
      <c r="B529" s="59" t="s">
        <v>4305</v>
      </c>
      <c r="C529" s="63">
        <v>0</v>
      </c>
      <c r="D529" s="63">
        <v>0</v>
      </c>
      <c r="E529" s="63">
        <v>0</v>
      </c>
    </row>
    <row r="530" spans="1:5">
      <c r="A530" s="58" t="s">
        <v>4306</v>
      </c>
      <c r="B530" s="59" t="s">
        <v>4307</v>
      </c>
      <c r="C530" s="63">
        <v>0</v>
      </c>
      <c r="D530" s="63">
        <v>0</v>
      </c>
      <c r="E530" s="63">
        <v>0</v>
      </c>
    </row>
    <row r="531" spans="1:5">
      <c r="A531" s="58" t="s">
        <v>4308</v>
      </c>
      <c r="B531" s="59" t="s">
        <v>4309</v>
      </c>
      <c r="C531" s="63">
        <v>0</v>
      </c>
      <c r="D531" s="63">
        <v>0</v>
      </c>
      <c r="E531" s="63">
        <v>0</v>
      </c>
    </row>
    <row r="532" spans="1:5">
      <c r="A532" s="58"/>
      <c r="B532" s="59"/>
      <c r="C532" s="66"/>
      <c r="D532" s="66"/>
      <c r="E532" s="66"/>
    </row>
    <row r="533" spans="1:5">
      <c r="A533" s="58" t="s">
        <v>4310</v>
      </c>
      <c r="B533" s="59" t="s">
        <v>4311</v>
      </c>
      <c r="C533" s="70">
        <v>0</v>
      </c>
      <c r="D533" s="70">
        <v>0</v>
      </c>
      <c r="E533" s="70">
        <v>0</v>
      </c>
    </row>
    <row r="534" spans="1:5">
      <c r="A534" s="58"/>
      <c r="B534" s="59"/>
      <c r="C534" s="58"/>
      <c r="D534" s="58"/>
      <c r="E534" s="58"/>
    </row>
    <row r="535" spans="1:5">
      <c r="A535" s="58" t="s">
        <v>4312</v>
      </c>
      <c r="B535" s="59" t="s">
        <v>4313</v>
      </c>
      <c r="C535" s="69"/>
      <c r="D535" s="69"/>
      <c r="E535" s="69"/>
    </row>
    <row r="536" spans="1:5">
      <c r="A536" s="58" t="s">
        <v>4314</v>
      </c>
      <c r="B536" s="59" t="s">
        <v>4315</v>
      </c>
      <c r="C536" s="63">
        <v>0</v>
      </c>
      <c r="D536" s="63">
        <v>0</v>
      </c>
      <c r="E536" s="63">
        <v>0</v>
      </c>
    </row>
    <row r="537" spans="1:5">
      <c r="A537" s="58" t="s">
        <v>4316</v>
      </c>
      <c r="B537" s="59" t="s">
        <v>4317</v>
      </c>
      <c r="C537" s="63">
        <v>0</v>
      </c>
      <c r="D537" s="63">
        <v>0</v>
      </c>
      <c r="E537" s="63">
        <v>0</v>
      </c>
    </row>
    <row r="538" spans="1:5">
      <c r="A538" s="58" t="s">
        <v>4318</v>
      </c>
      <c r="B538" s="59" t="s">
        <v>4319</v>
      </c>
      <c r="C538" s="63">
        <v>0</v>
      </c>
      <c r="D538" s="63">
        <v>0</v>
      </c>
      <c r="E538" s="63">
        <v>0</v>
      </c>
    </row>
    <row r="539" spans="1:5">
      <c r="A539" s="58"/>
      <c r="B539" s="59"/>
      <c r="C539" s="66"/>
      <c r="D539" s="66"/>
      <c r="E539" s="66"/>
    </row>
    <row r="540" spans="1:5">
      <c r="A540" s="58" t="s">
        <v>4320</v>
      </c>
      <c r="B540" s="59" t="s">
        <v>4321</v>
      </c>
      <c r="C540" s="70">
        <v>0</v>
      </c>
      <c r="D540" s="70">
        <v>0</v>
      </c>
      <c r="E540" s="70">
        <v>0</v>
      </c>
    </row>
    <row r="541" spans="1:5">
      <c r="A541" s="58"/>
      <c r="B541" s="59"/>
      <c r="C541" s="58"/>
      <c r="D541" s="58"/>
      <c r="E541" s="58"/>
    </row>
    <row r="542" spans="1:5">
      <c r="A542" s="58" t="s">
        <v>4322</v>
      </c>
      <c r="B542" s="59" t="s">
        <v>4323</v>
      </c>
      <c r="C542" s="69"/>
      <c r="D542" s="69"/>
      <c r="E542" s="69"/>
    </row>
    <row r="543" spans="1:5">
      <c r="A543" s="58" t="s">
        <v>4324</v>
      </c>
      <c r="B543" s="59" t="s">
        <v>4325</v>
      </c>
      <c r="C543" s="63">
        <v>0</v>
      </c>
      <c r="D543" s="63">
        <v>0</v>
      </c>
      <c r="E543" s="63">
        <v>0</v>
      </c>
    </row>
    <row r="544" spans="1:5">
      <c r="A544" s="58" t="s">
        <v>4326</v>
      </c>
      <c r="B544" s="59" t="s">
        <v>4327</v>
      </c>
      <c r="C544" s="63">
        <v>0</v>
      </c>
      <c r="D544" s="63">
        <v>0</v>
      </c>
      <c r="E544" s="63">
        <v>0</v>
      </c>
    </row>
    <row r="545" spans="1:5">
      <c r="A545" s="58" t="s">
        <v>4328</v>
      </c>
      <c r="B545" s="59" t="s">
        <v>4329</v>
      </c>
      <c r="C545" s="63">
        <v>0</v>
      </c>
      <c r="D545" s="63">
        <v>0</v>
      </c>
      <c r="E545" s="63">
        <v>0</v>
      </c>
    </row>
    <row r="546" spans="1:5">
      <c r="A546" s="58"/>
      <c r="B546" s="59"/>
      <c r="C546" s="66"/>
      <c r="D546" s="66"/>
      <c r="E546" s="66"/>
    </row>
    <row r="547" spans="1:5">
      <c r="A547" s="58" t="s">
        <v>4330</v>
      </c>
      <c r="B547" s="59" t="s">
        <v>4331</v>
      </c>
      <c r="C547" s="70">
        <v>0</v>
      </c>
      <c r="D547" s="70">
        <v>0</v>
      </c>
      <c r="E547" s="70">
        <v>0</v>
      </c>
    </row>
    <row r="548" spans="1:5">
      <c r="A548" s="58"/>
      <c r="B548" s="59"/>
      <c r="C548" s="58"/>
      <c r="D548" s="58"/>
      <c r="E548" s="58"/>
    </row>
    <row r="549" spans="1:5">
      <c r="A549" s="58" t="s">
        <v>4332</v>
      </c>
      <c r="B549" s="59" t="s">
        <v>4333</v>
      </c>
      <c r="C549" s="69"/>
      <c r="D549" s="69"/>
      <c r="E549" s="69"/>
    </row>
    <row r="550" spans="1:5">
      <c r="A550" s="58" t="s">
        <v>4334</v>
      </c>
      <c r="B550" s="59" t="s">
        <v>4335</v>
      </c>
      <c r="C550" s="63">
        <v>0</v>
      </c>
      <c r="D550" s="63">
        <v>0</v>
      </c>
      <c r="E550" s="63">
        <v>0</v>
      </c>
    </row>
    <row r="551" spans="1:5">
      <c r="A551" s="58" t="s">
        <v>4336</v>
      </c>
      <c r="B551" s="59" t="s">
        <v>4337</v>
      </c>
      <c r="C551" s="63">
        <v>0</v>
      </c>
      <c r="D551" s="63">
        <v>0</v>
      </c>
      <c r="E551" s="63">
        <v>0</v>
      </c>
    </row>
    <row r="552" spans="1:5">
      <c r="A552" s="58" t="s">
        <v>4338</v>
      </c>
      <c r="B552" s="59" t="s">
        <v>4339</v>
      </c>
      <c r="C552" s="63">
        <v>0</v>
      </c>
      <c r="D552" s="63">
        <v>0</v>
      </c>
      <c r="E552" s="63">
        <v>0</v>
      </c>
    </row>
    <row r="553" spans="1:5">
      <c r="A553" s="58"/>
      <c r="B553" s="59"/>
      <c r="C553" s="66"/>
      <c r="D553" s="66"/>
      <c r="E553" s="66"/>
    </row>
    <row r="554" spans="1:5">
      <c r="A554" s="58" t="s">
        <v>4340</v>
      </c>
      <c r="B554" s="59" t="s">
        <v>4341</v>
      </c>
      <c r="C554" s="70">
        <v>0</v>
      </c>
      <c r="D554" s="70">
        <v>0</v>
      </c>
      <c r="E554" s="70">
        <v>0</v>
      </c>
    </row>
    <row r="555" spans="1:5">
      <c r="A555" s="58"/>
      <c r="B555" s="59"/>
      <c r="C555" s="58"/>
      <c r="D555" s="58"/>
      <c r="E555" s="58"/>
    </row>
    <row r="556" spans="1:5">
      <c r="A556" s="58" t="s">
        <v>4342</v>
      </c>
      <c r="B556" s="59" t="s">
        <v>4343</v>
      </c>
      <c r="C556" s="69"/>
      <c r="D556" s="69"/>
      <c r="E556" s="69"/>
    </row>
    <row r="557" spans="1:5">
      <c r="A557" s="58" t="s">
        <v>4344</v>
      </c>
      <c r="B557" s="59" t="s">
        <v>4345</v>
      </c>
      <c r="C557" s="63">
        <v>0</v>
      </c>
      <c r="D557" s="63">
        <v>0</v>
      </c>
      <c r="E557" s="63">
        <v>0</v>
      </c>
    </row>
    <row r="558" spans="1:5">
      <c r="A558" s="58" t="s">
        <v>4346</v>
      </c>
      <c r="B558" s="59" t="s">
        <v>4347</v>
      </c>
      <c r="C558" s="63">
        <v>0</v>
      </c>
      <c r="D558" s="63">
        <v>0</v>
      </c>
      <c r="E558" s="63">
        <v>0</v>
      </c>
    </row>
    <row r="559" spans="1:5">
      <c r="A559" s="58" t="s">
        <v>4348</v>
      </c>
      <c r="B559" s="59" t="s">
        <v>4349</v>
      </c>
      <c r="C559" s="63">
        <v>0</v>
      </c>
      <c r="D559" s="63">
        <v>0</v>
      </c>
      <c r="E559" s="63">
        <v>0</v>
      </c>
    </row>
    <row r="560" spans="1:5">
      <c r="A560" s="58"/>
      <c r="B560" s="59"/>
      <c r="C560" s="66"/>
      <c r="D560" s="66"/>
      <c r="E560" s="66"/>
    </row>
    <row r="561" spans="1:5">
      <c r="A561" s="58" t="s">
        <v>4350</v>
      </c>
      <c r="B561" s="59" t="s">
        <v>4351</v>
      </c>
      <c r="C561" s="70">
        <v>0</v>
      </c>
      <c r="D561" s="70">
        <v>0</v>
      </c>
      <c r="E561" s="70">
        <v>0</v>
      </c>
    </row>
    <row r="562" spans="1:5">
      <c r="A562" s="58"/>
      <c r="B562" s="59"/>
      <c r="C562" s="58"/>
      <c r="D562" s="58"/>
      <c r="E562" s="58"/>
    </row>
    <row r="563" spans="1:5">
      <c r="A563" s="58" t="s">
        <v>4352</v>
      </c>
      <c r="B563" s="59" t="s">
        <v>4353</v>
      </c>
      <c r="C563" s="69"/>
      <c r="D563" s="69"/>
      <c r="E563" s="69"/>
    </row>
    <row r="564" spans="1:5">
      <c r="A564" s="58" t="s">
        <v>4354</v>
      </c>
      <c r="B564" s="59" t="s">
        <v>4355</v>
      </c>
      <c r="C564" s="63">
        <v>0</v>
      </c>
      <c r="D564" s="63">
        <v>0</v>
      </c>
      <c r="E564" s="63">
        <v>0</v>
      </c>
    </row>
    <row r="565" spans="1:5">
      <c r="A565" s="58" t="s">
        <v>4356</v>
      </c>
      <c r="B565" s="59" t="s">
        <v>4357</v>
      </c>
      <c r="C565" s="63">
        <v>0</v>
      </c>
      <c r="D565" s="63">
        <v>0</v>
      </c>
      <c r="E565" s="63">
        <v>0</v>
      </c>
    </row>
    <row r="566" spans="1:5">
      <c r="A566" s="58" t="s">
        <v>4358</v>
      </c>
      <c r="B566" s="59" t="s">
        <v>4359</v>
      </c>
      <c r="C566" s="63">
        <v>0</v>
      </c>
      <c r="D566" s="63">
        <v>0</v>
      </c>
      <c r="E566" s="63">
        <v>0</v>
      </c>
    </row>
    <row r="567" spans="1:5">
      <c r="A567" s="58"/>
      <c r="B567" s="59"/>
      <c r="C567" s="66"/>
      <c r="D567" s="66"/>
      <c r="E567" s="66"/>
    </row>
    <row r="568" spans="1:5">
      <c r="A568" s="58" t="s">
        <v>4360</v>
      </c>
      <c r="B568" s="59" t="s">
        <v>4361</v>
      </c>
      <c r="C568" s="70">
        <v>0</v>
      </c>
      <c r="D568" s="70">
        <v>0</v>
      </c>
      <c r="E568" s="70">
        <v>0</v>
      </c>
    </row>
    <row r="569" spans="1:5">
      <c r="A569" s="58"/>
      <c r="B569" s="59"/>
      <c r="C569" s="58"/>
      <c r="D569" s="58"/>
      <c r="E569" s="58"/>
    </row>
    <row r="570" spans="1:5">
      <c r="A570" s="58" t="s">
        <v>4362</v>
      </c>
      <c r="B570" s="59" t="s">
        <v>4363</v>
      </c>
      <c r="C570" s="69"/>
      <c r="D570" s="69"/>
      <c r="E570" s="69"/>
    </row>
    <row r="571" spans="1:5">
      <c r="A571" s="58" t="s">
        <v>4364</v>
      </c>
      <c r="B571" s="59" t="s">
        <v>4365</v>
      </c>
      <c r="C571" s="63">
        <v>0</v>
      </c>
      <c r="D571" s="63">
        <v>0</v>
      </c>
      <c r="E571" s="63">
        <v>0</v>
      </c>
    </row>
    <row r="572" spans="1:5">
      <c r="A572" s="58" t="s">
        <v>4366</v>
      </c>
      <c r="B572" s="59" t="s">
        <v>4367</v>
      </c>
      <c r="C572" s="63">
        <v>0</v>
      </c>
      <c r="D572" s="63">
        <v>0</v>
      </c>
      <c r="E572" s="63">
        <v>0</v>
      </c>
    </row>
    <row r="573" spans="1:5">
      <c r="A573" s="58" t="s">
        <v>4368</v>
      </c>
      <c r="B573" s="59" t="s">
        <v>4369</v>
      </c>
      <c r="C573" s="63">
        <v>0</v>
      </c>
      <c r="D573" s="63">
        <v>0</v>
      </c>
      <c r="E573" s="63">
        <v>0</v>
      </c>
    </row>
    <row r="574" spans="1:5">
      <c r="A574" s="58"/>
      <c r="B574" s="59"/>
      <c r="C574" s="66"/>
      <c r="D574" s="66"/>
      <c r="E574" s="66"/>
    </row>
    <row r="575" spans="1:5">
      <c r="A575" s="58" t="s">
        <v>4370</v>
      </c>
      <c r="B575" s="59" t="s">
        <v>4371</v>
      </c>
      <c r="C575" s="70">
        <v>0</v>
      </c>
      <c r="D575" s="70">
        <v>0</v>
      </c>
      <c r="E575" s="70">
        <v>0</v>
      </c>
    </row>
    <row r="576" spans="1:5">
      <c r="A576" s="58"/>
      <c r="B576" s="59"/>
      <c r="C576" s="58"/>
      <c r="D576" s="58"/>
      <c r="E576" s="58"/>
    </row>
    <row r="577" spans="1:5">
      <c r="A577" s="58" t="s">
        <v>4372</v>
      </c>
      <c r="B577" s="59" t="s">
        <v>4373</v>
      </c>
      <c r="C577" s="69"/>
      <c r="D577" s="69"/>
      <c r="E577" s="69"/>
    </row>
    <row r="578" spans="1:5">
      <c r="A578" s="58" t="s">
        <v>4374</v>
      </c>
      <c r="B578" s="59" t="s">
        <v>4375</v>
      </c>
      <c r="C578" s="63">
        <v>0</v>
      </c>
      <c r="D578" s="63">
        <v>0</v>
      </c>
      <c r="E578" s="63">
        <v>0</v>
      </c>
    </row>
    <row r="579" spans="1:5">
      <c r="A579" s="58" t="s">
        <v>4376</v>
      </c>
      <c r="B579" s="59" t="s">
        <v>4377</v>
      </c>
      <c r="C579" s="63">
        <v>0</v>
      </c>
      <c r="D579" s="63">
        <v>0</v>
      </c>
      <c r="E579" s="63">
        <v>0</v>
      </c>
    </row>
    <row r="580" spans="1:5">
      <c r="A580" s="58" t="s">
        <v>4378</v>
      </c>
      <c r="B580" s="59" t="s">
        <v>4379</v>
      </c>
      <c r="C580" s="63">
        <v>0</v>
      </c>
      <c r="D580" s="63">
        <v>0</v>
      </c>
      <c r="E580" s="63">
        <v>0</v>
      </c>
    </row>
    <row r="581" spans="1:5">
      <c r="A581" s="58"/>
      <c r="B581" s="59"/>
      <c r="C581" s="66"/>
      <c r="D581" s="66"/>
      <c r="E581" s="66"/>
    </row>
    <row r="582" spans="1:5">
      <c r="A582" s="58" t="s">
        <v>4380</v>
      </c>
      <c r="B582" s="59" t="s">
        <v>4381</v>
      </c>
      <c r="C582" s="70">
        <v>0</v>
      </c>
      <c r="D582" s="70">
        <v>0</v>
      </c>
      <c r="E582" s="70">
        <v>0</v>
      </c>
    </row>
    <row r="583" spans="1:5">
      <c r="A583" s="58"/>
      <c r="B583" s="59"/>
      <c r="C583" s="58"/>
      <c r="D583" s="58"/>
      <c r="E583" s="58"/>
    </row>
    <row r="584" spans="1:5">
      <c r="A584" s="58" t="s">
        <v>4382</v>
      </c>
      <c r="B584" s="59" t="s">
        <v>4383</v>
      </c>
      <c r="C584" s="69"/>
      <c r="D584" s="69"/>
      <c r="E584" s="69"/>
    </row>
    <row r="585" spans="1:5">
      <c r="A585" s="58" t="s">
        <v>4384</v>
      </c>
      <c r="B585" s="59" t="s">
        <v>4385</v>
      </c>
      <c r="C585" s="63">
        <v>0</v>
      </c>
      <c r="D585" s="63">
        <v>0</v>
      </c>
      <c r="E585" s="63">
        <v>0</v>
      </c>
    </row>
    <row r="586" spans="1:5">
      <c r="A586" s="58" t="s">
        <v>4386</v>
      </c>
      <c r="B586" s="59" t="s">
        <v>4387</v>
      </c>
      <c r="C586" s="63">
        <v>0</v>
      </c>
      <c r="D586" s="63">
        <v>0</v>
      </c>
      <c r="E586" s="63">
        <v>0</v>
      </c>
    </row>
    <row r="587" spans="1:5">
      <c r="A587" s="58" t="s">
        <v>4388</v>
      </c>
      <c r="B587" s="59" t="s">
        <v>4389</v>
      </c>
      <c r="C587" s="63">
        <v>0</v>
      </c>
      <c r="D587" s="63">
        <v>0</v>
      </c>
      <c r="E587" s="63">
        <v>0</v>
      </c>
    </row>
    <row r="588" spans="1:5">
      <c r="A588" s="58"/>
      <c r="B588" s="59"/>
      <c r="C588" s="66"/>
      <c r="D588" s="66"/>
      <c r="E588" s="66"/>
    </row>
    <row r="589" spans="1:5">
      <c r="A589" s="58" t="s">
        <v>4390</v>
      </c>
      <c r="B589" s="59" t="s">
        <v>4391</v>
      </c>
      <c r="C589" s="70">
        <v>0</v>
      </c>
      <c r="D589" s="70">
        <v>0</v>
      </c>
      <c r="E589" s="70">
        <v>0</v>
      </c>
    </row>
    <row r="590" spans="1:5">
      <c r="A590" s="58"/>
      <c r="B590" s="59"/>
      <c r="C590" s="58"/>
      <c r="D590" s="58"/>
      <c r="E590" s="58"/>
    </row>
    <row r="591" spans="1:5">
      <c r="A591" s="58" t="s">
        <v>4392</v>
      </c>
      <c r="B591" s="59" t="s">
        <v>4393</v>
      </c>
      <c r="C591" s="69"/>
      <c r="D591" s="69"/>
      <c r="E591" s="69"/>
    </row>
    <row r="592" spans="1:5">
      <c r="A592" s="58" t="s">
        <v>4394</v>
      </c>
      <c r="B592" s="59" t="s">
        <v>4395</v>
      </c>
      <c r="C592" s="63">
        <v>0</v>
      </c>
      <c r="D592" s="63">
        <v>0</v>
      </c>
      <c r="E592" s="63">
        <v>0</v>
      </c>
    </row>
    <row r="593" spans="1:5">
      <c r="A593" s="58" t="s">
        <v>4396</v>
      </c>
      <c r="B593" s="59" t="s">
        <v>4397</v>
      </c>
      <c r="C593" s="63">
        <v>0</v>
      </c>
      <c r="D593" s="63">
        <v>0</v>
      </c>
      <c r="E593" s="63">
        <v>0</v>
      </c>
    </row>
    <row r="594" spans="1:5">
      <c r="A594" s="58" t="s">
        <v>4398</v>
      </c>
      <c r="B594" s="59" t="s">
        <v>4399</v>
      </c>
      <c r="C594" s="63">
        <v>0</v>
      </c>
      <c r="D594" s="63">
        <v>0</v>
      </c>
      <c r="E594" s="63">
        <v>0</v>
      </c>
    </row>
    <row r="595" spans="1:5">
      <c r="A595" s="58"/>
      <c r="B595" s="59"/>
      <c r="C595" s="66"/>
      <c r="D595" s="66"/>
      <c r="E595" s="66"/>
    </row>
    <row r="596" spans="1:5">
      <c r="A596" s="58" t="s">
        <v>4400</v>
      </c>
      <c r="B596" s="59" t="s">
        <v>4401</v>
      </c>
      <c r="C596" s="70">
        <v>0</v>
      </c>
      <c r="D596" s="70">
        <v>0</v>
      </c>
      <c r="E596" s="70">
        <v>0</v>
      </c>
    </row>
    <row r="597" spans="1:5">
      <c r="A597" s="58"/>
      <c r="B597" s="59"/>
      <c r="C597" s="58"/>
      <c r="D597" s="58"/>
      <c r="E597" s="58"/>
    </row>
    <row r="598" spans="1:5">
      <c r="A598" s="58" t="s">
        <v>4402</v>
      </c>
      <c r="B598" s="59" t="s">
        <v>4403</v>
      </c>
      <c r="C598" s="69"/>
      <c r="D598" s="69"/>
      <c r="E598" s="69"/>
    </row>
    <row r="599" spans="1:5">
      <c r="A599" s="58" t="s">
        <v>4404</v>
      </c>
      <c r="B599" s="59" t="s">
        <v>4405</v>
      </c>
      <c r="C599" s="63">
        <v>0</v>
      </c>
      <c r="D599" s="63">
        <v>0</v>
      </c>
      <c r="E599" s="63">
        <v>0</v>
      </c>
    </row>
    <row r="600" spans="1:5">
      <c r="A600" s="58" t="s">
        <v>4406</v>
      </c>
      <c r="B600" s="59" t="s">
        <v>4407</v>
      </c>
      <c r="C600" s="63">
        <v>0</v>
      </c>
      <c r="D600" s="63">
        <v>0</v>
      </c>
      <c r="E600" s="63">
        <v>0</v>
      </c>
    </row>
    <row r="601" spans="1:5">
      <c r="A601" s="58" t="s">
        <v>4408</v>
      </c>
      <c r="B601" s="59" t="s">
        <v>4409</v>
      </c>
      <c r="C601" s="63">
        <v>0</v>
      </c>
      <c r="D601" s="63">
        <v>0</v>
      </c>
      <c r="E601" s="63">
        <v>0</v>
      </c>
    </row>
    <row r="602" spans="1:5">
      <c r="A602" s="58"/>
      <c r="B602" s="59"/>
      <c r="C602" s="66"/>
      <c r="D602" s="66"/>
      <c r="E602" s="66"/>
    </row>
    <row r="603" spans="1:5">
      <c r="A603" s="58" t="s">
        <v>4410</v>
      </c>
      <c r="B603" s="59" t="s">
        <v>4411</v>
      </c>
      <c r="C603" s="70">
        <v>0</v>
      </c>
      <c r="D603" s="70">
        <v>0</v>
      </c>
      <c r="E603" s="70">
        <v>0</v>
      </c>
    </row>
    <row r="604" spans="1:5">
      <c r="A604" s="58"/>
      <c r="B604" s="59"/>
      <c r="C604" s="58"/>
      <c r="D604" s="58"/>
      <c r="E604" s="58"/>
    </row>
    <row r="605" spans="1:5">
      <c r="A605" s="58" t="s">
        <v>4412</v>
      </c>
      <c r="B605" s="59" t="s">
        <v>4413</v>
      </c>
      <c r="C605" s="69"/>
      <c r="D605" s="69"/>
      <c r="E605" s="69"/>
    </row>
    <row r="606" spans="1:5">
      <c r="A606" s="58" t="s">
        <v>4414</v>
      </c>
      <c r="B606" s="59" t="s">
        <v>4415</v>
      </c>
      <c r="C606" s="63">
        <v>0</v>
      </c>
      <c r="D606" s="63">
        <v>0</v>
      </c>
      <c r="E606" s="63">
        <v>0</v>
      </c>
    </row>
    <row r="607" spans="1:5">
      <c r="A607" s="58" t="s">
        <v>4416</v>
      </c>
      <c r="B607" s="59" t="s">
        <v>4417</v>
      </c>
      <c r="C607" s="63">
        <v>0</v>
      </c>
      <c r="D607" s="63">
        <v>0</v>
      </c>
      <c r="E607" s="63">
        <v>0</v>
      </c>
    </row>
    <row r="608" spans="1:5">
      <c r="A608" s="58" t="s">
        <v>4418</v>
      </c>
      <c r="B608" s="59" t="s">
        <v>4419</v>
      </c>
      <c r="C608" s="63">
        <v>0</v>
      </c>
      <c r="D608" s="63">
        <v>0</v>
      </c>
      <c r="E608" s="63">
        <v>0</v>
      </c>
    </row>
    <row r="609" spans="1:5">
      <c r="A609" s="58"/>
      <c r="B609" s="59"/>
      <c r="C609" s="66"/>
      <c r="D609" s="66"/>
      <c r="E609" s="66"/>
    </row>
    <row r="610" spans="1:5">
      <c r="A610" s="58" t="s">
        <v>4420</v>
      </c>
      <c r="B610" s="59" t="s">
        <v>4421</v>
      </c>
      <c r="C610" s="70">
        <v>0</v>
      </c>
      <c r="D610" s="70">
        <v>0</v>
      </c>
      <c r="E610" s="70">
        <v>0</v>
      </c>
    </row>
    <row r="611" spans="1:5">
      <c r="A611" s="58"/>
      <c r="B611" s="59"/>
      <c r="C611" s="58"/>
      <c r="D611" s="58"/>
      <c r="E611" s="58"/>
    </row>
    <row r="612" spans="1:5">
      <c r="A612" s="58" t="s">
        <v>4422</v>
      </c>
      <c r="B612" s="59" t="s">
        <v>4423</v>
      </c>
      <c r="C612" s="69"/>
      <c r="D612" s="69"/>
      <c r="E612" s="69"/>
    </row>
    <row r="613" spans="1:5">
      <c r="A613" s="58" t="s">
        <v>4424</v>
      </c>
      <c r="B613" s="59" t="s">
        <v>4425</v>
      </c>
      <c r="C613" s="63">
        <v>0</v>
      </c>
      <c r="D613" s="63">
        <v>0</v>
      </c>
      <c r="E613" s="63">
        <v>0</v>
      </c>
    </row>
    <row r="614" spans="1:5">
      <c r="A614" s="58" t="s">
        <v>4426</v>
      </c>
      <c r="B614" s="59" t="s">
        <v>4427</v>
      </c>
      <c r="C614" s="63">
        <v>0</v>
      </c>
      <c r="D614" s="63">
        <v>0</v>
      </c>
      <c r="E614" s="63">
        <v>0</v>
      </c>
    </row>
    <row r="615" spans="1:5">
      <c r="A615" s="58" t="s">
        <v>4428</v>
      </c>
      <c r="B615" s="59" t="s">
        <v>4429</v>
      </c>
      <c r="C615" s="63">
        <v>0</v>
      </c>
      <c r="D615" s="63">
        <v>0</v>
      </c>
      <c r="E615" s="63">
        <v>0</v>
      </c>
    </row>
    <row r="616" spans="1:5">
      <c r="A616" s="58"/>
      <c r="B616" s="59"/>
      <c r="C616" s="66"/>
      <c r="D616" s="66"/>
      <c r="E616" s="66"/>
    </row>
    <row r="617" spans="1:5">
      <c r="A617" s="58" t="s">
        <v>4430</v>
      </c>
      <c r="B617" s="59" t="s">
        <v>4431</v>
      </c>
      <c r="C617" s="70">
        <v>0</v>
      </c>
      <c r="D617" s="70">
        <v>0</v>
      </c>
      <c r="E617" s="70">
        <v>0</v>
      </c>
    </row>
    <row r="618" spans="1:5">
      <c r="A618" s="58"/>
      <c r="B618" s="59"/>
      <c r="C618" s="58"/>
      <c r="D618" s="58"/>
      <c r="E618" s="58"/>
    </row>
    <row r="619" spans="1:5">
      <c r="A619" s="58" t="s">
        <v>4432</v>
      </c>
      <c r="B619" s="59" t="s">
        <v>4433</v>
      </c>
      <c r="C619" s="69"/>
      <c r="D619" s="69"/>
      <c r="E619" s="69"/>
    </row>
    <row r="620" spans="1:5">
      <c r="A620" s="58" t="s">
        <v>4434</v>
      </c>
      <c r="B620" s="59" t="s">
        <v>4435</v>
      </c>
      <c r="C620" s="63">
        <v>0</v>
      </c>
      <c r="D620" s="63">
        <v>0</v>
      </c>
      <c r="E620" s="63">
        <v>0</v>
      </c>
    </row>
    <row r="621" spans="1:5">
      <c r="A621" s="58" t="s">
        <v>4436</v>
      </c>
      <c r="B621" s="59" t="s">
        <v>4437</v>
      </c>
      <c r="C621" s="63">
        <v>0</v>
      </c>
      <c r="D621" s="63">
        <v>0</v>
      </c>
      <c r="E621" s="63">
        <v>0</v>
      </c>
    </row>
    <row r="622" spans="1:5">
      <c r="A622" s="58" t="s">
        <v>4438</v>
      </c>
      <c r="B622" s="59" t="s">
        <v>4439</v>
      </c>
      <c r="C622" s="63">
        <v>0</v>
      </c>
      <c r="D622" s="63">
        <v>0</v>
      </c>
      <c r="E622" s="63">
        <v>0</v>
      </c>
    </row>
    <row r="623" spans="1:5">
      <c r="A623" s="58"/>
      <c r="B623" s="59"/>
      <c r="C623" s="66"/>
      <c r="D623" s="66"/>
      <c r="E623" s="66"/>
    </row>
    <row r="624" spans="1:5">
      <c r="A624" s="58" t="s">
        <v>4440</v>
      </c>
      <c r="B624" s="59" t="s">
        <v>4441</v>
      </c>
      <c r="C624" s="70">
        <v>0</v>
      </c>
      <c r="D624" s="70">
        <v>0</v>
      </c>
      <c r="E624" s="70">
        <v>0</v>
      </c>
    </row>
    <row r="625" spans="1:5">
      <c r="A625" s="58"/>
      <c r="B625" s="59"/>
      <c r="C625" s="58"/>
      <c r="D625" s="58"/>
      <c r="E625" s="58"/>
    </row>
    <row r="626" spans="1:5">
      <c r="A626" s="58" t="s">
        <v>4442</v>
      </c>
      <c r="B626" s="59" t="s">
        <v>4443</v>
      </c>
      <c r="C626" s="69"/>
      <c r="D626" s="69"/>
      <c r="E626" s="69"/>
    </row>
    <row r="627" spans="1:5">
      <c r="A627" s="58" t="s">
        <v>4444</v>
      </c>
      <c r="B627" s="59" t="s">
        <v>4445</v>
      </c>
      <c r="C627" s="63">
        <v>0</v>
      </c>
      <c r="D627" s="63">
        <v>0</v>
      </c>
      <c r="E627" s="63">
        <v>0</v>
      </c>
    </row>
    <row r="628" spans="1:5">
      <c r="A628" s="58" t="s">
        <v>4446</v>
      </c>
      <c r="B628" s="59" t="s">
        <v>4447</v>
      </c>
      <c r="C628" s="63">
        <v>0</v>
      </c>
      <c r="D628" s="63">
        <v>0</v>
      </c>
      <c r="E628" s="63">
        <v>0</v>
      </c>
    </row>
    <row r="629" spans="1:5">
      <c r="A629" s="58" t="s">
        <v>4448</v>
      </c>
      <c r="B629" s="59" t="s">
        <v>4449</v>
      </c>
      <c r="C629" s="63">
        <v>0</v>
      </c>
      <c r="D629" s="63">
        <v>0</v>
      </c>
      <c r="E629" s="63">
        <v>0</v>
      </c>
    </row>
    <row r="630" spans="1:5">
      <c r="A630" s="58"/>
      <c r="B630" s="59"/>
      <c r="C630" s="66"/>
      <c r="D630" s="66"/>
      <c r="E630" s="66"/>
    </row>
    <row r="631" spans="1:5">
      <c r="A631" s="58" t="s">
        <v>4450</v>
      </c>
      <c r="B631" s="59" t="s">
        <v>4451</v>
      </c>
      <c r="C631" s="70">
        <v>0</v>
      </c>
      <c r="D631" s="70">
        <v>0</v>
      </c>
      <c r="E631" s="70">
        <v>0</v>
      </c>
    </row>
    <row r="632" spans="1:5">
      <c r="A632" s="58"/>
      <c r="B632" s="59"/>
      <c r="C632" s="58"/>
      <c r="D632" s="58"/>
      <c r="E632" s="58"/>
    </row>
    <row r="633" spans="1:5">
      <c r="A633" s="58" t="s">
        <v>4452</v>
      </c>
      <c r="B633" s="59" t="s">
        <v>4453</v>
      </c>
      <c r="C633" s="69"/>
      <c r="D633" s="69"/>
      <c r="E633" s="69"/>
    </row>
    <row r="634" spans="1:5">
      <c r="A634" s="58" t="s">
        <v>4454</v>
      </c>
      <c r="B634" s="59" t="s">
        <v>4455</v>
      </c>
      <c r="C634" s="63">
        <v>0</v>
      </c>
      <c r="D634" s="63">
        <v>0</v>
      </c>
      <c r="E634" s="63">
        <v>0</v>
      </c>
    </row>
    <row r="635" spans="1:5">
      <c r="A635" s="58" t="s">
        <v>4456</v>
      </c>
      <c r="B635" s="59" t="s">
        <v>4457</v>
      </c>
      <c r="C635" s="63">
        <v>0</v>
      </c>
      <c r="D635" s="63">
        <v>0</v>
      </c>
      <c r="E635" s="63">
        <v>0</v>
      </c>
    </row>
    <row r="636" spans="1:5">
      <c r="A636" s="58" t="s">
        <v>4458</v>
      </c>
      <c r="B636" s="59" t="s">
        <v>4459</v>
      </c>
      <c r="C636" s="63">
        <v>0</v>
      </c>
      <c r="D636" s="63">
        <v>0</v>
      </c>
      <c r="E636" s="63">
        <v>0</v>
      </c>
    </row>
    <row r="637" spans="1:5">
      <c r="A637" s="58"/>
      <c r="B637" s="59"/>
      <c r="C637" s="66"/>
      <c r="D637" s="66"/>
      <c r="E637" s="66"/>
    </row>
    <row r="638" spans="1:5">
      <c r="A638" s="58" t="s">
        <v>4460</v>
      </c>
      <c r="B638" s="59" t="s">
        <v>4461</v>
      </c>
      <c r="C638" s="70">
        <v>0</v>
      </c>
      <c r="D638" s="70">
        <v>0</v>
      </c>
      <c r="E638" s="70">
        <v>0</v>
      </c>
    </row>
    <row r="639" spans="1:5">
      <c r="A639" s="58"/>
      <c r="B639" s="59"/>
      <c r="C639" s="58"/>
      <c r="D639" s="58"/>
      <c r="E639" s="58"/>
    </row>
    <row r="640" spans="1:5">
      <c r="A640" s="58" t="s">
        <v>4462</v>
      </c>
      <c r="B640" s="59" t="s">
        <v>4463</v>
      </c>
      <c r="C640" s="69"/>
      <c r="D640" s="69"/>
      <c r="E640" s="69"/>
    </row>
    <row r="641" spans="1:5">
      <c r="A641" s="58" t="s">
        <v>4464</v>
      </c>
      <c r="B641" s="59" t="s">
        <v>4465</v>
      </c>
      <c r="C641" s="63">
        <v>0</v>
      </c>
      <c r="D641" s="63">
        <v>0</v>
      </c>
      <c r="E641" s="63">
        <v>0</v>
      </c>
    </row>
    <row r="642" spans="1:5">
      <c r="A642" s="58" t="s">
        <v>4466</v>
      </c>
      <c r="B642" s="59" t="s">
        <v>4467</v>
      </c>
      <c r="C642" s="63">
        <v>0</v>
      </c>
      <c r="D642" s="63">
        <v>0</v>
      </c>
      <c r="E642" s="63">
        <v>0</v>
      </c>
    </row>
    <row r="643" spans="1:5">
      <c r="A643" s="58" t="s">
        <v>4468</v>
      </c>
      <c r="B643" s="59" t="s">
        <v>4469</v>
      </c>
      <c r="C643" s="63">
        <v>0</v>
      </c>
      <c r="D643" s="63">
        <v>0</v>
      </c>
      <c r="E643" s="63">
        <v>0</v>
      </c>
    </row>
    <row r="644" spans="1:5">
      <c r="A644" s="58"/>
      <c r="B644" s="59"/>
      <c r="C644" s="66"/>
      <c r="D644" s="66"/>
      <c r="E644" s="66"/>
    </row>
    <row r="645" spans="1:5">
      <c r="A645" s="58" t="s">
        <v>4470</v>
      </c>
      <c r="B645" s="59" t="s">
        <v>4471</v>
      </c>
      <c r="C645" s="70">
        <v>0</v>
      </c>
      <c r="D645" s="70">
        <v>0</v>
      </c>
      <c r="E645" s="70">
        <v>0</v>
      </c>
    </row>
    <row r="646" spans="1:5">
      <c r="A646" s="58"/>
      <c r="B646" s="59"/>
      <c r="C646" s="58"/>
      <c r="D646" s="58"/>
      <c r="E646" s="58"/>
    </row>
    <row r="647" spans="1:5">
      <c r="A647" s="58" t="s">
        <v>4472</v>
      </c>
      <c r="B647" s="59" t="s">
        <v>4473</v>
      </c>
      <c r="C647" s="69"/>
      <c r="D647" s="69"/>
      <c r="E647" s="69"/>
    </row>
    <row r="648" spans="1:5">
      <c r="A648" s="58" t="s">
        <v>4474</v>
      </c>
      <c r="B648" s="59" t="s">
        <v>4475</v>
      </c>
      <c r="C648" s="63">
        <v>0</v>
      </c>
      <c r="D648" s="63">
        <v>0</v>
      </c>
      <c r="E648" s="63">
        <v>0</v>
      </c>
    </row>
    <row r="649" spans="1:5">
      <c r="A649" s="58" t="s">
        <v>4476</v>
      </c>
      <c r="B649" s="59" t="s">
        <v>4477</v>
      </c>
      <c r="C649" s="63">
        <v>0</v>
      </c>
      <c r="D649" s="63">
        <v>0</v>
      </c>
      <c r="E649" s="63">
        <v>0</v>
      </c>
    </row>
    <row r="650" spans="1:5">
      <c r="A650" s="58" t="s">
        <v>4478</v>
      </c>
      <c r="B650" s="59" t="s">
        <v>4479</v>
      </c>
      <c r="C650" s="63">
        <v>0</v>
      </c>
      <c r="D650" s="63">
        <v>0</v>
      </c>
      <c r="E650" s="63">
        <v>0</v>
      </c>
    </row>
    <row r="651" spans="1:5">
      <c r="A651" s="58"/>
      <c r="B651" s="59"/>
      <c r="C651" s="66"/>
      <c r="D651" s="66"/>
      <c r="E651" s="66"/>
    </row>
    <row r="652" spans="1:5">
      <c r="A652" s="58" t="s">
        <v>4480</v>
      </c>
      <c r="B652" s="59" t="s">
        <v>4481</v>
      </c>
      <c r="C652" s="70">
        <v>0</v>
      </c>
      <c r="D652" s="70">
        <v>0</v>
      </c>
      <c r="E652" s="70">
        <v>0</v>
      </c>
    </row>
    <row r="653" spans="1:5">
      <c r="A653" s="58"/>
      <c r="B653" s="59"/>
      <c r="C653" s="58"/>
      <c r="D653" s="58"/>
      <c r="E653" s="58"/>
    </row>
    <row r="654" spans="1:5">
      <c r="A654" s="58" t="s">
        <v>4482</v>
      </c>
      <c r="B654" s="59" t="s">
        <v>4483</v>
      </c>
      <c r="C654" s="69"/>
      <c r="D654" s="69"/>
      <c r="E654" s="69"/>
    </row>
    <row r="655" spans="1:5">
      <c r="A655" s="58" t="s">
        <v>4484</v>
      </c>
      <c r="B655" s="59" t="s">
        <v>4485</v>
      </c>
      <c r="C655" s="63">
        <v>0</v>
      </c>
      <c r="D655" s="63">
        <v>0</v>
      </c>
      <c r="E655" s="63">
        <v>0</v>
      </c>
    </row>
    <row r="656" spans="1:5">
      <c r="A656" s="58" t="s">
        <v>4486</v>
      </c>
      <c r="B656" s="59" t="s">
        <v>4487</v>
      </c>
      <c r="C656" s="63">
        <v>0</v>
      </c>
      <c r="D656" s="63">
        <v>0</v>
      </c>
      <c r="E656" s="63">
        <v>0</v>
      </c>
    </row>
    <row r="657" spans="1:5">
      <c r="A657" s="58" t="s">
        <v>4488</v>
      </c>
      <c r="B657" s="59" t="s">
        <v>4489</v>
      </c>
      <c r="C657" s="63">
        <v>0</v>
      </c>
      <c r="D657" s="63">
        <v>0</v>
      </c>
      <c r="E657" s="63">
        <v>0</v>
      </c>
    </row>
    <row r="658" spans="1:5">
      <c r="A658" s="58"/>
      <c r="B658" s="59"/>
      <c r="C658" s="66"/>
      <c r="D658" s="66"/>
      <c r="E658" s="66"/>
    </row>
    <row r="659" spans="1:5">
      <c r="A659" s="58" t="s">
        <v>4490</v>
      </c>
      <c r="B659" s="59" t="s">
        <v>4491</v>
      </c>
      <c r="C659" s="70">
        <v>0</v>
      </c>
      <c r="D659" s="70">
        <v>0</v>
      </c>
      <c r="E659" s="70">
        <v>0</v>
      </c>
    </row>
    <row r="660" spans="1:5">
      <c r="A660" s="58"/>
      <c r="B660" s="59"/>
      <c r="C660" s="58"/>
      <c r="D660" s="58"/>
      <c r="E660" s="58"/>
    </row>
    <row r="661" spans="1:5">
      <c r="A661" s="58" t="s">
        <v>4492</v>
      </c>
      <c r="B661" s="59" t="s">
        <v>4493</v>
      </c>
      <c r="C661" s="69"/>
      <c r="D661" s="69"/>
      <c r="E661" s="69"/>
    </row>
    <row r="662" spans="1:5">
      <c r="A662" s="58" t="s">
        <v>4494</v>
      </c>
      <c r="B662" s="59" t="s">
        <v>4495</v>
      </c>
      <c r="C662" s="63">
        <v>0</v>
      </c>
      <c r="D662" s="63">
        <v>0</v>
      </c>
      <c r="E662" s="63">
        <v>0</v>
      </c>
    </row>
    <row r="663" spans="1:5">
      <c r="A663" s="58" t="s">
        <v>4496</v>
      </c>
      <c r="B663" s="59" t="s">
        <v>4497</v>
      </c>
      <c r="C663" s="63">
        <v>0</v>
      </c>
      <c r="D663" s="63">
        <v>0</v>
      </c>
      <c r="E663" s="63">
        <v>0</v>
      </c>
    </row>
    <row r="664" spans="1:5">
      <c r="A664" s="58" t="s">
        <v>4498</v>
      </c>
      <c r="B664" s="59" t="s">
        <v>4499</v>
      </c>
      <c r="C664" s="63">
        <v>0</v>
      </c>
      <c r="D664" s="63">
        <v>0</v>
      </c>
      <c r="E664" s="63">
        <v>0</v>
      </c>
    </row>
    <row r="665" spans="1:5">
      <c r="A665" s="58"/>
      <c r="B665" s="59"/>
      <c r="C665" s="66"/>
      <c r="D665" s="66"/>
      <c r="E665" s="66"/>
    </row>
    <row r="666" spans="1:5">
      <c r="A666" s="58" t="s">
        <v>4500</v>
      </c>
      <c r="B666" s="59" t="s">
        <v>4501</v>
      </c>
      <c r="C666" s="70">
        <v>0</v>
      </c>
      <c r="D666" s="70">
        <v>0</v>
      </c>
      <c r="E666" s="70">
        <v>0</v>
      </c>
    </row>
    <row r="667" spans="1:5">
      <c r="A667" s="58"/>
      <c r="B667" s="59"/>
      <c r="C667" s="58"/>
      <c r="D667" s="58"/>
      <c r="E667" s="58"/>
    </row>
    <row r="668" spans="1:5">
      <c r="A668" s="58" t="s">
        <v>4502</v>
      </c>
      <c r="B668" s="59" t="s">
        <v>4503</v>
      </c>
      <c r="C668" s="69"/>
      <c r="D668" s="69"/>
      <c r="E668" s="69"/>
    </row>
    <row r="669" spans="1:5">
      <c r="A669" s="58" t="s">
        <v>4504</v>
      </c>
      <c r="B669" s="59" t="s">
        <v>4505</v>
      </c>
      <c r="C669" s="63">
        <v>0</v>
      </c>
      <c r="D669" s="63">
        <v>0</v>
      </c>
      <c r="E669" s="63">
        <v>0</v>
      </c>
    </row>
    <row r="670" spans="1:5">
      <c r="A670" s="58" t="s">
        <v>4506</v>
      </c>
      <c r="B670" s="59" t="s">
        <v>4507</v>
      </c>
      <c r="C670" s="63">
        <v>0</v>
      </c>
      <c r="D670" s="63">
        <v>0</v>
      </c>
      <c r="E670" s="63">
        <v>0</v>
      </c>
    </row>
    <row r="671" spans="1:5">
      <c r="A671" s="58" t="s">
        <v>4508</v>
      </c>
      <c r="B671" s="59" t="s">
        <v>4509</v>
      </c>
      <c r="C671" s="63">
        <v>0</v>
      </c>
      <c r="D671" s="63">
        <v>0</v>
      </c>
      <c r="E671" s="63">
        <v>0</v>
      </c>
    </row>
    <row r="672" spans="1:5">
      <c r="A672" s="58"/>
      <c r="B672" s="59"/>
      <c r="C672" s="66"/>
      <c r="D672" s="66"/>
      <c r="E672" s="66"/>
    </row>
    <row r="673" spans="1:5">
      <c r="A673" s="58" t="s">
        <v>4510</v>
      </c>
      <c r="B673" s="59" t="s">
        <v>4503</v>
      </c>
      <c r="C673" s="70">
        <v>0</v>
      </c>
      <c r="D673" s="70">
        <v>0</v>
      </c>
      <c r="E673" s="70">
        <v>0</v>
      </c>
    </row>
    <row r="674" spans="1:5">
      <c r="A674" s="58"/>
      <c r="B674" s="59"/>
      <c r="C674" s="58"/>
      <c r="D674" s="58"/>
      <c r="E674" s="58"/>
    </row>
    <row r="675" spans="1:5">
      <c r="A675" s="58" t="s">
        <v>4511</v>
      </c>
      <c r="B675" s="59" t="s">
        <v>4512</v>
      </c>
      <c r="C675" s="69"/>
      <c r="D675" s="69"/>
      <c r="E675" s="69"/>
    </row>
    <row r="676" spans="1:5">
      <c r="A676" s="58" t="s">
        <v>4513</v>
      </c>
      <c r="B676" s="59" t="s">
        <v>4514</v>
      </c>
      <c r="C676" s="63">
        <v>0</v>
      </c>
      <c r="D676" s="63">
        <v>0</v>
      </c>
      <c r="E676" s="63">
        <v>0</v>
      </c>
    </row>
    <row r="677" spans="1:5">
      <c r="A677" s="58" t="s">
        <v>4515</v>
      </c>
      <c r="B677" s="59" t="s">
        <v>4516</v>
      </c>
      <c r="C677" s="63">
        <v>0</v>
      </c>
      <c r="D677" s="63">
        <v>0</v>
      </c>
      <c r="E677" s="63">
        <v>0</v>
      </c>
    </row>
    <row r="678" spans="1:5">
      <c r="A678" s="58" t="s">
        <v>4517</v>
      </c>
      <c r="B678" s="59" t="s">
        <v>4518</v>
      </c>
      <c r="C678" s="63">
        <v>0</v>
      </c>
      <c r="D678" s="63">
        <v>0</v>
      </c>
      <c r="E678" s="63">
        <v>0</v>
      </c>
    </row>
    <row r="679" spans="1:5">
      <c r="A679" s="58"/>
      <c r="B679" s="59"/>
      <c r="C679" s="66"/>
      <c r="D679" s="66"/>
      <c r="E679" s="66"/>
    </row>
    <row r="680" spans="1:5">
      <c r="A680" s="58" t="s">
        <v>4519</v>
      </c>
      <c r="B680" s="59" t="s">
        <v>4520</v>
      </c>
      <c r="C680" s="70">
        <v>0</v>
      </c>
      <c r="D680" s="70">
        <v>0</v>
      </c>
      <c r="E680" s="70">
        <v>0</v>
      </c>
    </row>
    <row r="681" spans="1:5">
      <c r="A681" s="58"/>
      <c r="B681" s="59"/>
      <c r="C681" s="58"/>
      <c r="D681" s="58"/>
      <c r="E681" s="58"/>
    </row>
    <row r="682" spans="1:5">
      <c r="A682" s="58" t="s">
        <v>4521</v>
      </c>
      <c r="B682" s="59" t="s">
        <v>4522</v>
      </c>
      <c r="C682" s="69"/>
      <c r="D682" s="69"/>
      <c r="E682" s="69"/>
    </row>
    <row r="683" spans="1:5">
      <c r="A683" s="58" t="s">
        <v>4523</v>
      </c>
      <c r="B683" s="59" t="s">
        <v>4524</v>
      </c>
      <c r="C683" s="63">
        <v>0</v>
      </c>
      <c r="D683" s="63">
        <v>0</v>
      </c>
      <c r="E683" s="63">
        <v>0</v>
      </c>
    </row>
    <row r="684" spans="1:5">
      <c r="A684" s="58" t="s">
        <v>4525</v>
      </c>
      <c r="B684" s="59" t="s">
        <v>4526</v>
      </c>
      <c r="C684" s="63">
        <v>0</v>
      </c>
      <c r="D684" s="63">
        <v>0</v>
      </c>
      <c r="E684" s="63">
        <v>0</v>
      </c>
    </row>
    <row r="685" spans="1:5">
      <c r="A685" s="58" t="s">
        <v>4527</v>
      </c>
      <c r="B685" s="59" t="s">
        <v>4528</v>
      </c>
      <c r="C685" s="63">
        <v>0</v>
      </c>
      <c r="D685" s="63">
        <v>0</v>
      </c>
      <c r="E685" s="63">
        <v>0</v>
      </c>
    </row>
    <row r="686" spans="1:5">
      <c r="A686" s="58"/>
      <c r="B686" s="59"/>
      <c r="C686" s="66"/>
      <c r="D686" s="66"/>
      <c r="E686" s="66"/>
    </row>
    <row r="687" spans="1:5">
      <c r="A687" s="58" t="s">
        <v>4529</v>
      </c>
      <c r="B687" s="59" t="s">
        <v>4530</v>
      </c>
      <c r="C687" s="70">
        <v>0</v>
      </c>
      <c r="D687" s="70">
        <v>0</v>
      </c>
      <c r="E687" s="70">
        <v>0</v>
      </c>
    </row>
    <row r="688" spans="1:5">
      <c r="A688" s="58"/>
      <c r="B688" s="59"/>
      <c r="C688" s="58"/>
      <c r="D688" s="58"/>
      <c r="E688" s="58"/>
    </row>
    <row r="689" spans="1:5">
      <c r="A689" s="58" t="s">
        <v>4531</v>
      </c>
      <c r="B689" s="59" t="s">
        <v>4532</v>
      </c>
      <c r="C689" s="69"/>
      <c r="D689" s="69"/>
      <c r="E689" s="69"/>
    </row>
    <row r="690" spans="1:5">
      <c r="A690" s="58" t="s">
        <v>4533</v>
      </c>
      <c r="B690" s="59" t="s">
        <v>4534</v>
      </c>
      <c r="C690" s="63">
        <v>0</v>
      </c>
      <c r="D690" s="63">
        <v>0</v>
      </c>
      <c r="E690" s="63">
        <v>0</v>
      </c>
    </row>
    <row r="691" spans="1:5">
      <c r="A691" s="58" t="s">
        <v>4535</v>
      </c>
      <c r="B691" s="59" t="s">
        <v>4536</v>
      </c>
      <c r="C691" s="63">
        <v>0</v>
      </c>
      <c r="D691" s="63">
        <v>0</v>
      </c>
      <c r="E691" s="63">
        <v>0</v>
      </c>
    </row>
    <row r="692" spans="1:5">
      <c r="A692" s="58" t="s">
        <v>4537</v>
      </c>
      <c r="B692" s="59" t="s">
        <v>4538</v>
      </c>
      <c r="C692" s="63">
        <v>0</v>
      </c>
      <c r="D692" s="63">
        <v>0</v>
      </c>
      <c r="E692" s="63">
        <v>0</v>
      </c>
    </row>
    <row r="693" spans="1:5">
      <c r="A693" s="58"/>
      <c r="B693" s="59"/>
      <c r="C693" s="66"/>
      <c r="D693" s="66"/>
      <c r="E693" s="66"/>
    </row>
    <row r="694" spans="1:5">
      <c r="A694" s="58" t="s">
        <v>4539</v>
      </c>
      <c r="B694" s="59" t="s">
        <v>4540</v>
      </c>
      <c r="C694" s="70">
        <v>0</v>
      </c>
      <c r="D694" s="70">
        <v>0</v>
      </c>
      <c r="E694" s="70">
        <v>0</v>
      </c>
    </row>
    <row r="695" spans="1:5">
      <c r="A695" s="58"/>
      <c r="B695" s="59"/>
      <c r="C695" s="58"/>
      <c r="D695" s="58"/>
      <c r="E695" s="58"/>
    </row>
    <row r="696" spans="1:5">
      <c r="A696" s="58" t="s">
        <v>4541</v>
      </c>
      <c r="B696" s="59" t="s">
        <v>4542</v>
      </c>
      <c r="C696" s="69"/>
      <c r="D696" s="69"/>
      <c r="E696" s="69"/>
    </row>
    <row r="697" spans="1:5">
      <c r="A697" s="58" t="s">
        <v>4543</v>
      </c>
      <c r="B697" s="59" t="s">
        <v>4544</v>
      </c>
      <c r="C697" s="63">
        <v>0</v>
      </c>
      <c r="D697" s="63">
        <v>0</v>
      </c>
      <c r="E697" s="63">
        <v>0</v>
      </c>
    </row>
    <row r="698" spans="1:5">
      <c r="A698" s="58" t="s">
        <v>4545</v>
      </c>
      <c r="B698" s="59" t="s">
        <v>4546</v>
      </c>
      <c r="C698" s="63">
        <v>0</v>
      </c>
      <c r="D698" s="63">
        <v>0</v>
      </c>
      <c r="E698" s="63">
        <v>0</v>
      </c>
    </row>
    <row r="699" spans="1:5">
      <c r="A699" s="58" t="s">
        <v>4547</v>
      </c>
      <c r="B699" s="59" t="s">
        <v>4548</v>
      </c>
      <c r="C699" s="63">
        <v>0</v>
      </c>
      <c r="D699" s="63">
        <v>0</v>
      </c>
      <c r="E699" s="63">
        <v>0</v>
      </c>
    </row>
    <row r="700" spans="1:5">
      <c r="A700" s="58"/>
      <c r="B700" s="59"/>
      <c r="C700" s="66"/>
      <c r="D700" s="66"/>
      <c r="E700" s="66"/>
    </row>
    <row r="701" spans="1:5">
      <c r="A701" s="58" t="s">
        <v>4549</v>
      </c>
      <c r="B701" s="59" t="s">
        <v>4550</v>
      </c>
      <c r="C701" s="70">
        <v>0</v>
      </c>
      <c r="D701" s="70">
        <v>0</v>
      </c>
      <c r="E701" s="70">
        <v>0</v>
      </c>
    </row>
    <row r="702" spans="1:5">
      <c r="A702" s="58"/>
      <c r="B702" s="59"/>
      <c r="C702" s="58"/>
      <c r="D702" s="58"/>
      <c r="E702" s="58"/>
    </row>
    <row r="703" spans="1:5">
      <c r="A703" s="58" t="s">
        <v>4551</v>
      </c>
      <c r="B703" s="59" t="s">
        <v>4552</v>
      </c>
      <c r="C703" s="69"/>
      <c r="D703" s="69"/>
      <c r="E703" s="69"/>
    </row>
    <row r="704" spans="1:5">
      <c r="A704" s="58" t="s">
        <v>4553</v>
      </c>
      <c r="B704" s="59" t="s">
        <v>4554</v>
      </c>
      <c r="C704" s="63">
        <v>0</v>
      </c>
      <c r="D704" s="63">
        <v>0</v>
      </c>
      <c r="E704" s="63">
        <v>0</v>
      </c>
    </row>
    <row r="705" spans="1:5">
      <c r="A705" s="58" t="s">
        <v>4555</v>
      </c>
      <c r="B705" s="59" t="s">
        <v>4556</v>
      </c>
      <c r="C705" s="63">
        <v>0</v>
      </c>
      <c r="D705" s="63">
        <v>0</v>
      </c>
      <c r="E705" s="63">
        <v>0</v>
      </c>
    </row>
    <row r="706" spans="1:5">
      <c r="A706" s="58" t="s">
        <v>4557</v>
      </c>
      <c r="B706" s="59" t="s">
        <v>4558</v>
      </c>
      <c r="C706" s="63">
        <v>0</v>
      </c>
      <c r="D706" s="63">
        <v>0</v>
      </c>
      <c r="E706" s="63">
        <v>0</v>
      </c>
    </row>
    <row r="707" spans="1:5">
      <c r="A707" s="58"/>
      <c r="B707" s="59"/>
      <c r="C707" s="66"/>
      <c r="D707" s="66"/>
      <c r="E707" s="66"/>
    </row>
    <row r="708" spans="1:5">
      <c r="A708" s="58" t="s">
        <v>4559</v>
      </c>
      <c r="B708" s="59" t="s">
        <v>4560</v>
      </c>
      <c r="C708" s="70">
        <v>0</v>
      </c>
      <c r="D708" s="70">
        <v>0</v>
      </c>
      <c r="E708" s="70">
        <v>0</v>
      </c>
    </row>
    <row r="709" spans="1:5">
      <c r="A709" s="58"/>
      <c r="B709" s="59"/>
      <c r="C709" s="58"/>
      <c r="D709" s="58"/>
      <c r="E709" s="58"/>
    </row>
    <row r="710" spans="1:5">
      <c r="A710" s="58" t="s">
        <v>4561</v>
      </c>
      <c r="B710" s="59" t="s">
        <v>4562</v>
      </c>
      <c r="C710" s="69"/>
      <c r="D710" s="69"/>
      <c r="E710" s="69"/>
    </row>
    <row r="711" spans="1:5">
      <c r="A711" s="58" t="s">
        <v>4563</v>
      </c>
      <c r="B711" s="59" t="s">
        <v>4564</v>
      </c>
      <c r="C711" s="63">
        <v>0</v>
      </c>
      <c r="D711" s="63">
        <v>0</v>
      </c>
      <c r="E711" s="63">
        <v>0</v>
      </c>
    </row>
    <row r="712" spans="1:5">
      <c r="A712" s="58" t="s">
        <v>4565</v>
      </c>
      <c r="B712" s="59" t="s">
        <v>4566</v>
      </c>
      <c r="C712" s="63">
        <v>0</v>
      </c>
      <c r="D712" s="63">
        <v>0</v>
      </c>
      <c r="E712" s="63">
        <v>0</v>
      </c>
    </row>
    <row r="713" spans="1:5">
      <c r="A713" s="58" t="s">
        <v>4567</v>
      </c>
      <c r="B713" s="59" t="s">
        <v>4568</v>
      </c>
      <c r="C713" s="63">
        <v>0</v>
      </c>
      <c r="D713" s="63">
        <v>0</v>
      </c>
      <c r="E713" s="63">
        <v>0</v>
      </c>
    </row>
    <row r="714" spans="1:5">
      <c r="A714" s="58"/>
      <c r="B714" s="59"/>
      <c r="C714" s="66"/>
      <c r="D714" s="66"/>
      <c r="E714" s="66"/>
    </row>
    <row r="715" spans="1:5">
      <c r="A715" s="58" t="s">
        <v>4569</v>
      </c>
      <c r="B715" s="59" t="s">
        <v>4570</v>
      </c>
      <c r="C715" s="70">
        <v>0</v>
      </c>
      <c r="D715" s="70">
        <v>0</v>
      </c>
      <c r="E715" s="70">
        <v>0</v>
      </c>
    </row>
    <row r="716" spans="1:5">
      <c r="A716" s="58"/>
      <c r="B716" s="59"/>
      <c r="C716" s="58"/>
      <c r="D716" s="58"/>
      <c r="E716" s="58"/>
    </row>
    <row r="717" spans="1:5">
      <c r="A717" s="58" t="s">
        <v>4571</v>
      </c>
      <c r="B717" s="59" t="s">
        <v>4572</v>
      </c>
      <c r="C717" s="69"/>
      <c r="D717" s="69"/>
      <c r="E717" s="69"/>
    </row>
    <row r="718" spans="1:5">
      <c r="A718" s="58" t="s">
        <v>4573</v>
      </c>
      <c r="B718" s="59" t="s">
        <v>4574</v>
      </c>
      <c r="C718" s="63">
        <v>0</v>
      </c>
      <c r="D718" s="63">
        <v>0</v>
      </c>
      <c r="E718" s="63">
        <v>0</v>
      </c>
    </row>
    <row r="719" spans="1:5">
      <c r="A719" s="58" t="s">
        <v>4575</v>
      </c>
      <c r="B719" s="59" t="s">
        <v>4576</v>
      </c>
      <c r="C719" s="63">
        <v>0</v>
      </c>
      <c r="D719" s="63">
        <v>0</v>
      </c>
      <c r="E719" s="63">
        <v>0</v>
      </c>
    </row>
    <row r="720" spans="1:5">
      <c r="A720" s="58" t="s">
        <v>4577</v>
      </c>
      <c r="B720" s="59" t="s">
        <v>4578</v>
      </c>
      <c r="C720" s="63">
        <v>0</v>
      </c>
      <c r="D720" s="63">
        <v>0</v>
      </c>
      <c r="E720" s="63">
        <v>0</v>
      </c>
    </row>
    <row r="721" spans="1:5">
      <c r="A721" s="58"/>
      <c r="B721" s="59"/>
      <c r="C721" s="66"/>
      <c r="D721" s="66"/>
      <c r="E721" s="66"/>
    </row>
    <row r="722" spans="1:5">
      <c r="A722" s="58" t="s">
        <v>4579</v>
      </c>
      <c r="B722" s="59" t="s">
        <v>4580</v>
      </c>
      <c r="C722" s="70">
        <v>0</v>
      </c>
      <c r="D722" s="70">
        <v>0</v>
      </c>
      <c r="E722" s="70">
        <v>0</v>
      </c>
    </row>
    <row r="723" spans="1:5">
      <c r="A723" s="58"/>
      <c r="B723" s="59"/>
      <c r="C723" s="58"/>
      <c r="D723" s="58"/>
      <c r="E723" s="58"/>
    </row>
    <row r="724" spans="1:5">
      <c r="A724" s="58" t="s">
        <v>4581</v>
      </c>
      <c r="B724" s="59" t="s">
        <v>4582</v>
      </c>
      <c r="C724" s="69"/>
      <c r="D724" s="69"/>
      <c r="E724" s="69"/>
    </row>
    <row r="725" spans="1:5">
      <c r="A725" s="58" t="s">
        <v>4583</v>
      </c>
      <c r="B725" s="59" t="s">
        <v>4584</v>
      </c>
      <c r="C725" s="63">
        <v>0</v>
      </c>
      <c r="D725" s="63">
        <v>0</v>
      </c>
      <c r="E725" s="63">
        <v>0</v>
      </c>
    </row>
    <row r="726" spans="1:5">
      <c r="A726" s="58" t="s">
        <v>4585</v>
      </c>
      <c r="B726" s="59" t="s">
        <v>4586</v>
      </c>
      <c r="C726" s="63">
        <v>0</v>
      </c>
      <c r="D726" s="63">
        <v>0</v>
      </c>
      <c r="E726" s="63">
        <v>0</v>
      </c>
    </row>
    <row r="727" spans="1:5">
      <c r="A727" s="58" t="s">
        <v>4587</v>
      </c>
      <c r="B727" s="59" t="s">
        <v>4588</v>
      </c>
      <c r="C727" s="63">
        <v>0</v>
      </c>
      <c r="D727" s="63">
        <v>0</v>
      </c>
      <c r="E727" s="63">
        <v>0</v>
      </c>
    </row>
    <row r="728" spans="1:5">
      <c r="A728" s="58"/>
      <c r="B728" s="59"/>
      <c r="C728" s="66"/>
      <c r="D728" s="66"/>
      <c r="E728" s="66"/>
    </row>
    <row r="729" spans="1:5">
      <c r="A729" s="58" t="s">
        <v>4589</v>
      </c>
      <c r="B729" s="59" t="s">
        <v>4590</v>
      </c>
      <c r="C729" s="70">
        <v>0</v>
      </c>
      <c r="D729" s="70">
        <v>0</v>
      </c>
      <c r="E729" s="70">
        <v>0</v>
      </c>
    </row>
    <row r="730" spans="1:5">
      <c r="A730" s="58"/>
      <c r="B730" s="59"/>
      <c r="C730" s="58"/>
      <c r="D730" s="58"/>
      <c r="E730" s="58"/>
    </row>
    <row r="731" spans="1:5">
      <c r="A731" s="58" t="s">
        <v>4591</v>
      </c>
      <c r="B731" s="59" t="s">
        <v>4592</v>
      </c>
      <c r="C731" s="69"/>
      <c r="D731" s="69"/>
      <c r="E731" s="69"/>
    </row>
    <row r="732" spans="1:5">
      <c r="A732" s="58" t="s">
        <v>4593</v>
      </c>
      <c r="B732" s="59" t="s">
        <v>4594</v>
      </c>
      <c r="C732" s="63">
        <v>0</v>
      </c>
      <c r="D732" s="63">
        <v>0</v>
      </c>
      <c r="E732" s="63">
        <v>0</v>
      </c>
    </row>
    <row r="733" spans="1:5">
      <c r="A733" s="58" t="s">
        <v>4595</v>
      </c>
      <c r="B733" s="59" t="s">
        <v>4596</v>
      </c>
      <c r="C733" s="63">
        <v>0</v>
      </c>
      <c r="D733" s="63">
        <v>0</v>
      </c>
      <c r="E733" s="63">
        <v>0</v>
      </c>
    </row>
    <row r="734" spans="1:5">
      <c r="A734" s="58" t="s">
        <v>4597</v>
      </c>
      <c r="B734" s="59" t="s">
        <v>4598</v>
      </c>
      <c r="C734" s="63">
        <v>0</v>
      </c>
      <c r="D734" s="63">
        <v>0</v>
      </c>
      <c r="E734" s="63">
        <v>0</v>
      </c>
    </row>
    <row r="735" spans="1:5">
      <c r="A735" s="58"/>
      <c r="B735" s="59"/>
      <c r="C735" s="66"/>
      <c r="D735" s="66"/>
      <c r="E735" s="66"/>
    </row>
    <row r="736" spans="1:5">
      <c r="A736" s="58" t="s">
        <v>4599</v>
      </c>
      <c r="B736" s="59" t="s">
        <v>4600</v>
      </c>
      <c r="C736" s="70">
        <v>0</v>
      </c>
      <c r="D736" s="70">
        <v>0</v>
      </c>
      <c r="E736" s="70">
        <v>0</v>
      </c>
    </row>
    <row r="737" spans="1:5">
      <c r="A737" s="58"/>
      <c r="B737" s="59"/>
      <c r="C737" s="58"/>
      <c r="D737" s="58"/>
      <c r="E737" s="58"/>
    </row>
    <row r="738" spans="1:5">
      <c r="A738" s="58" t="s">
        <v>4601</v>
      </c>
      <c r="B738" s="59" t="s">
        <v>4602</v>
      </c>
      <c r="C738" s="69"/>
      <c r="D738" s="69"/>
      <c r="E738" s="69"/>
    </row>
    <row r="739" spans="1:5">
      <c r="A739" s="58" t="s">
        <v>4603</v>
      </c>
      <c r="B739" s="59" t="s">
        <v>4604</v>
      </c>
      <c r="C739" s="63">
        <v>0</v>
      </c>
      <c r="D739" s="63">
        <v>0</v>
      </c>
      <c r="E739" s="63">
        <v>0</v>
      </c>
    </row>
    <row r="740" spans="1:5">
      <c r="A740" s="58" t="s">
        <v>4605</v>
      </c>
      <c r="B740" s="59" t="s">
        <v>4606</v>
      </c>
      <c r="C740" s="63">
        <v>0</v>
      </c>
      <c r="D740" s="63">
        <v>0</v>
      </c>
      <c r="E740" s="63">
        <v>0</v>
      </c>
    </row>
    <row r="741" spans="1:5">
      <c r="A741" s="58" t="s">
        <v>4607</v>
      </c>
      <c r="B741" s="59" t="s">
        <v>4608</v>
      </c>
      <c r="C741" s="63">
        <v>0</v>
      </c>
      <c r="D741" s="63">
        <v>0</v>
      </c>
      <c r="E741" s="63">
        <v>0</v>
      </c>
    </row>
    <row r="742" spans="1:5">
      <c r="A742" s="58"/>
      <c r="B742" s="59"/>
      <c r="C742" s="66"/>
      <c r="D742" s="66"/>
      <c r="E742" s="66"/>
    </row>
    <row r="743" spans="1:5">
      <c r="A743" s="58" t="s">
        <v>4609</v>
      </c>
      <c r="B743" s="59" t="s">
        <v>4610</v>
      </c>
      <c r="C743" s="70">
        <v>0</v>
      </c>
      <c r="D743" s="70">
        <v>0</v>
      </c>
      <c r="E743" s="70">
        <v>0</v>
      </c>
    </row>
    <row r="744" spans="1:5">
      <c r="A744" s="58"/>
      <c r="B744" s="59"/>
      <c r="C744" s="58"/>
      <c r="D744" s="58"/>
      <c r="E744" s="58"/>
    </row>
    <row r="745" spans="1:5">
      <c r="A745" s="58" t="s">
        <v>4611</v>
      </c>
      <c r="B745" s="59" t="s">
        <v>4612</v>
      </c>
      <c r="C745" s="69"/>
      <c r="D745" s="69"/>
      <c r="E745" s="69"/>
    </row>
    <row r="746" spans="1:5">
      <c r="A746" s="58" t="s">
        <v>4613</v>
      </c>
      <c r="B746" s="59" t="s">
        <v>4614</v>
      </c>
      <c r="C746" s="63">
        <v>0</v>
      </c>
      <c r="D746" s="63">
        <v>0</v>
      </c>
      <c r="E746" s="63">
        <v>0</v>
      </c>
    </row>
    <row r="747" spans="1:5">
      <c r="A747" s="58" t="s">
        <v>4615</v>
      </c>
      <c r="B747" s="59" t="s">
        <v>4616</v>
      </c>
      <c r="C747" s="63">
        <v>0</v>
      </c>
      <c r="D747" s="63">
        <v>0</v>
      </c>
      <c r="E747" s="63">
        <v>0</v>
      </c>
    </row>
    <row r="748" spans="1:5">
      <c r="A748" s="58" t="s">
        <v>4617</v>
      </c>
      <c r="B748" s="59" t="s">
        <v>4618</v>
      </c>
      <c r="C748" s="63">
        <v>0</v>
      </c>
      <c r="D748" s="63">
        <v>0</v>
      </c>
      <c r="E748" s="63">
        <v>0</v>
      </c>
    </row>
    <row r="749" spans="1:5">
      <c r="A749" s="58"/>
      <c r="B749" s="59"/>
      <c r="C749" s="66"/>
      <c r="D749" s="66"/>
      <c r="E749" s="66"/>
    </row>
    <row r="750" spans="1:5">
      <c r="A750" s="58" t="s">
        <v>4619</v>
      </c>
      <c r="B750" s="59" t="s">
        <v>4620</v>
      </c>
      <c r="C750" s="70">
        <v>0</v>
      </c>
      <c r="D750" s="70">
        <v>0</v>
      </c>
      <c r="E750" s="70">
        <v>0</v>
      </c>
    </row>
    <row r="751" spans="1:5">
      <c r="A751" s="58"/>
      <c r="B751" s="59"/>
      <c r="C751" s="58"/>
      <c r="D751" s="58"/>
      <c r="E751" s="58"/>
    </row>
    <row r="752" spans="1:5">
      <c r="A752" s="58" t="s">
        <v>4621</v>
      </c>
      <c r="B752" s="59" t="s">
        <v>4622</v>
      </c>
      <c r="C752" s="69"/>
      <c r="D752" s="69"/>
      <c r="E752" s="69"/>
    </row>
    <row r="753" spans="1:5">
      <c r="A753" s="58" t="s">
        <v>4623</v>
      </c>
      <c r="B753" s="59" t="s">
        <v>4624</v>
      </c>
      <c r="C753" s="63">
        <v>0</v>
      </c>
      <c r="D753" s="63">
        <v>0</v>
      </c>
      <c r="E753" s="63">
        <v>0</v>
      </c>
    </row>
    <row r="754" spans="1:5">
      <c r="A754" s="58" t="s">
        <v>4625</v>
      </c>
      <c r="B754" s="59" t="s">
        <v>4626</v>
      </c>
      <c r="C754" s="63">
        <v>0</v>
      </c>
      <c r="D754" s="63">
        <v>0</v>
      </c>
      <c r="E754" s="63">
        <v>0</v>
      </c>
    </row>
    <row r="755" spans="1:5">
      <c r="A755" s="58" t="s">
        <v>4627</v>
      </c>
      <c r="B755" s="59" t="s">
        <v>4628</v>
      </c>
      <c r="C755" s="63">
        <v>0</v>
      </c>
      <c r="D755" s="63">
        <v>0</v>
      </c>
      <c r="E755" s="63">
        <v>0</v>
      </c>
    </row>
    <row r="756" spans="1:5">
      <c r="A756" s="58"/>
      <c r="B756" s="59"/>
      <c r="C756" s="66"/>
      <c r="D756" s="66"/>
      <c r="E756" s="66"/>
    </row>
    <row r="757" spans="1:5">
      <c r="A757" s="58" t="s">
        <v>4629</v>
      </c>
      <c r="B757" s="59" t="s">
        <v>4630</v>
      </c>
      <c r="C757" s="70">
        <v>0</v>
      </c>
      <c r="D757" s="70">
        <v>0</v>
      </c>
      <c r="E757" s="70">
        <v>0</v>
      </c>
    </row>
    <row r="758" spans="1:5">
      <c r="A758" s="58"/>
      <c r="B758" s="59"/>
      <c r="C758" s="58"/>
      <c r="D758" s="58"/>
      <c r="E758" s="58"/>
    </row>
    <row r="759" spans="1:5">
      <c r="A759" s="58" t="s">
        <v>4631</v>
      </c>
      <c r="B759" s="59" t="s">
        <v>4632</v>
      </c>
      <c r="C759" s="69"/>
      <c r="D759" s="69"/>
      <c r="E759" s="69"/>
    </row>
    <row r="760" spans="1:5">
      <c r="A760" s="58" t="s">
        <v>4633</v>
      </c>
      <c r="B760" s="59" t="s">
        <v>4634</v>
      </c>
      <c r="C760" s="63">
        <v>0</v>
      </c>
      <c r="D760" s="63">
        <v>0</v>
      </c>
      <c r="E760" s="63">
        <v>0</v>
      </c>
    </row>
    <row r="761" spans="1:5">
      <c r="A761" s="58" t="s">
        <v>4635</v>
      </c>
      <c r="B761" s="59" t="s">
        <v>4636</v>
      </c>
      <c r="C761" s="63">
        <v>0</v>
      </c>
      <c r="D761" s="63">
        <v>0</v>
      </c>
      <c r="E761" s="63">
        <v>0</v>
      </c>
    </row>
    <row r="762" spans="1:5">
      <c r="A762" s="58" t="s">
        <v>4637</v>
      </c>
      <c r="B762" s="59" t="s">
        <v>4638</v>
      </c>
      <c r="C762" s="63">
        <v>0</v>
      </c>
      <c r="D762" s="63">
        <v>0</v>
      </c>
      <c r="E762" s="63">
        <v>0</v>
      </c>
    </row>
    <row r="763" spans="1:5">
      <c r="A763" s="58"/>
      <c r="B763" s="59"/>
      <c r="C763" s="66"/>
      <c r="D763" s="66"/>
      <c r="E763" s="66"/>
    </row>
    <row r="764" spans="1:5">
      <c r="A764" s="58" t="s">
        <v>4639</v>
      </c>
      <c r="B764" s="59" t="s">
        <v>4640</v>
      </c>
      <c r="C764" s="70">
        <v>0</v>
      </c>
      <c r="D764" s="70">
        <v>0</v>
      </c>
      <c r="E764" s="70">
        <v>0</v>
      </c>
    </row>
    <row r="765" spans="1:5">
      <c r="A765" s="58"/>
      <c r="B765" s="59"/>
      <c r="C765" s="58"/>
      <c r="D765" s="58"/>
      <c r="E765" s="58"/>
    </row>
    <row r="766" spans="1:5">
      <c r="A766" s="58" t="s">
        <v>4641</v>
      </c>
      <c r="B766" s="59" t="s">
        <v>4642</v>
      </c>
      <c r="C766" s="69"/>
      <c r="D766" s="69"/>
      <c r="E766" s="69"/>
    </row>
    <row r="767" spans="1:5">
      <c r="A767" s="58" t="s">
        <v>4643</v>
      </c>
      <c r="B767" s="59" t="s">
        <v>4644</v>
      </c>
      <c r="C767" s="63">
        <v>0</v>
      </c>
      <c r="D767" s="63">
        <v>0</v>
      </c>
      <c r="E767" s="63">
        <v>0</v>
      </c>
    </row>
    <row r="768" spans="1:5">
      <c r="A768" s="58" t="s">
        <v>4645</v>
      </c>
      <c r="B768" s="59" t="s">
        <v>4646</v>
      </c>
      <c r="C768" s="63">
        <v>0</v>
      </c>
      <c r="D768" s="63">
        <v>0</v>
      </c>
      <c r="E768" s="63">
        <v>0</v>
      </c>
    </row>
    <row r="769" spans="1:5">
      <c r="A769" s="58" t="s">
        <v>4647</v>
      </c>
      <c r="B769" s="59" t="s">
        <v>4648</v>
      </c>
      <c r="C769" s="63">
        <v>0</v>
      </c>
      <c r="D769" s="63">
        <v>0</v>
      </c>
      <c r="E769" s="63">
        <v>0</v>
      </c>
    </row>
    <row r="770" spans="1:5">
      <c r="A770" s="58"/>
      <c r="B770" s="59"/>
      <c r="C770" s="66"/>
      <c r="D770" s="66"/>
      <c r="E770" s="66"/>
    </row>
    <row r="771" spans="1:5">
      <c r="A771" s="58" t="s">
        <v>4649</v>
      </c>
      <c r="B771" s="59" t="s">
        <v>4650</v>
      </c>
      <c r="C771" s="70">
        <v>0</v>
      </c>
      <c r="D771" s="70">
        <v>0</v>
      </c>
      <c r="E771" s="70">
        <v>0</v>
      </c>
    </row>
    <row r="772" spans="1:5">
      <c r="A772" s="58" t="s">
        <v>4651</v>
      </c>
      <c r="B772" s="59" t="s">
        <v>4652</v>
      </c>
      <c r="C772" s="63">
        <v>0</v>
      </c>
      <c r="D772" s="63">
        <v>0</v>
      </c>
      <c r="E772" s="63">
        <v>0</v>
      </c>
    </row>
    <row r="773" spans="1:5">
      <c r="A773" s="58" t="s">
        <v>4653</v>
      </c>
      <c r="B773" s="59" t="s">
        <v>4654</v>
      </c>
      <c r="C773" s="63">
        <v>0</v>
      </c>
      <c r="D773" s="63">
        <v>0</v>
      </c>
      <c r="E773" s="63">
        <v>0</v>
      </c>
    </row>
    <row r="774" spans="1:5">
      <c r="A774" s="58" t="s">
        <v>4655</v>
      </c>
      <c r="B774" s="59" t="s">
        <v>4656</v>
      </c>
      <c r="C774" s="63">
        <v>0</v>
      </c>
      <c r="D774" s="63">
        <v>0</v>
      </c>
      <c r="E774" s="63">
        <v>0</v>
      </c>
    </row>
    <row r="775" spans="1:5">
      <c r="A775" s="58"/>
      <c r="B775" s="59"/>
      <c r="C775" s="66"/>
      <c r="D775" s="66"/>
      <c r="E775" s="66"/>
    </row>
    <row r="776" spans="1:5">
      <c r="A776" s="58" t="s">
        <v>4657</v>
      </c>
      <c r="B776" s="59" t="s">
        <v>4172</v>
      </c>
      <c r="C776" s="70">
        <v>0</v>
      </c>
      <c r="D776" s="70">
        <v>0</v>
      </c>
      <c r="E776" s="70">
        <v>0</v>
      </c>
    </row>
    <row r="777" spans="1:5">
      <c r="A777" s="58"/>
      <c r="B777" s="59"/>
      <c r="C777" s="66"/>
      <c r="D777" s="66"/>
      <c r="E777" s="66"/>
    </row>
    <row r="778" spans="1:5">
      <c r="A778" s="58" t="s">
        <v>4658</v>
      </c>
      <c r="B778" s="59" t="s">
        <v>113</v>
      </c>
      <c r="C778" s="70">
        <v>24125809.600000001</v>
      </c>
      <c r="D778" s="70">
        <v>24084269.039999999</v>
      </c>
      <c r="E778" s="70">
        <v>41540.559999999998</v>
      </c>
    </row>
    <row r="779" spans="1:5">
      <c r="A779" s="58"/>
      <c r="B779" s="59"/>
      <c r="C779" s="58"/>
      <c r="D779" s="58"/>
      <c r="E779" s="58"/>
    </row>
    <row r="780" spans="1:5">
      <c r="A780" s="58" t="s">
        <v>1134</v>
      </c>
      <c r="B780" s="59" t="s">
        <v>4659</v>
      </c>
      <c r="C780" s="69"/>
      <c r="D780" s="69"/>
      <c r="E780" s="69"/>
    </row>
    <row r="781" spans="1:5">
      <c r="A781" s="58"/>
      <c r="B781" s="59"/>
      <c r="C781" s="58"/>
      <c r="D781" s="58"/>
      <c r="E781" s="58"/>
    </row>
    <row r="782" spans="1:5">
      <c r="A782" s="58" t="s">
        <v>1135</v>
      </c>
      <c r="B782" s="59" t="s">
        <v>114</v>
      </c>
      <c r="C782" s="69"/>
      <c r="D782" s="69"/>
      <c r="E782" s="69"/>
    </row>
    <row r="783" spans="1:5">
      <c r="A783" s="58"/>
      <c r="B783" s="59"/>
      <c r="C783" s="58"/>
      <c r="D783" s="58"/>
      <c r="E783" s="58"/>
    </row>
    <row r="784" spans="1:5">
      <c r="A784" s="58" t="s">
        <v>1137</v>
      </c>
      <c r="B784" s="59" t="s">
        <v>1136</v>
      </c>
      <c r="C784" s="69"/>
      <c r="D784" s="69"/>
      <c r="E784" s="69"/>
    </row>
    <row r="785" spans="1:5">
      <c r="A785" s="58" t="s">
        <v>4660</v>
      </c>
      <c r="B785" s="59" t="s">
        <v>2497</v>
      </c>
      <c r="C785" s="63">
        <v>144941.96</v>
      </c>
      <c r="D785" s="63">
        <v>128707.76</v>
      </c>
      <c r="E785" s="63">
        <v>16234.2</v>
      </c>
    </row>
    <row r="786" spans="1:5">
      <c r="A786" s="58" t="s">
        <v>4661</v>
      </c>
      <c r="B786" s="59" t="s">
        <v>4662</v>
      </c>
      <c r="C786" s="63">
        <v>0</v>
      </c>
      <c r="D786" s="63">
        <v>0</v>
      </c>
      <c r="E786" s="63">
        <v>0</v>
      </c>
    </row>
    <row r="787" spans="1:5">
      <c r="A787" s="58" t="s">
        <v>4663</v>
      </c>
      <c r="B787" s="59" t="s">
        <v>4664</v>
      </c>
      <c r="C787" s="63">
        <v>0</v>
      </c>
      <c r="D787" s="63">
        <v>0</v>
      </c>
      <c r="E787" s="63">
        <v>0</v>
      </c>
    </row>
    <row r="788" spans="1:5">
      <c r="A788" s="58" t="s">
        <v>4665</v>
      </c>
      <c r="B788" s="59" t="s">
        <v>4666</v>
      </c>
      <c r="C788" s="63">
        <v>0</v>
      </c>
      <c r="D788" s="63">
        <v>0</v>
      </c>
      <c r="E788" s="63">
        <v>0</v>
      </c>
    </row>
    <row r="789" spans="1:5">
      <c r="A789" s="58" t="s">
        <v>4667</v>
      </c>
      <c r="B789" s="59" t="s">
        <v>4668</v>
      </c>
      <c r="C789" s="63">
        <v>0</v>
      </c>
      <c r="D789" s="63">
        <v>0</v>
      </c>
      <c r="E789" s="63">
        <v>0</v>
      </c>
    </row>
    <row r="790" spans="1:5">
      <c r="A790" s="58" t="s">
        <v>4669</v>
      </c>
      <c r="B790" s="59" t="s">
        <v>4670</v>
      </c>
      <c r="C790" s="63">
        <v>0</v>
      </c>
      <c r="D790" s="63">
        <v>0</v>
      </c>
      <c r="E790" s="63">
        <v>0</v>
      </c>
    </row>
    <row r="791" spans="1:5">
      <c r="A791" s="58" t="s">
        <v>4671</v>
      </c>
      <c r="B791" s="59" t="s">
        <v>2498</v>
      </c>
      <c r="C791" s="63">
        <v>42416.69</v>
      </c>
      <c r="D791" s="63">
        <v>40647.71</v>
      </c>
      <c r="E791" s="63">
        <v>1768.98</v>
      </c>
    </row>
    <row r="792" spans="1:5">
      <c r="A792" s="58" t="s">
        <v>4672</v>
      </c>
      <c r="B792" s="59" t="s">
        <v>4673</v>
      </c>
      <c r="C792" s="63">
        <v>0</v>
      </c>
      <c r="D792" s="63">
        <v>0</v>
      </c>
      <c r="E792" s="63">
        <v>0</v>
      </c>
    </row>
    <row r="793" spans="1:5">
      <c r="A793" s="58" t="s">
        <v>4674</v>
      </c>
      <c r="B793" s="59" t="s">
        <v>4675</v>
      </c>
      <c r="C793" s="63">
        <v>72467</v>
      </c>
      <c r="D793" s="63">
        <v>72467</v>
      </c>
      <c r="E793" s="63">
        <v>0</v>
      </c>
    </row>
    <row r="794" spans="1:5">
      <c r="A794" s="58" t="s">
        <v>4676</v>
      </c>
      <c r="B794" s="59" t="s">
        <v>4677</v>
      </c>
      <c r="C794" s="63">
        <v>357.5</v>
      </c>
      <c r="D794" s="63">
        <v>357.5</v>
      </c>
      <c r="E794" s="63">
        <v>0</v>
      </c>
    </row>
    <row r="795" spans="1:5">
      <c r="A795" s="58" t="s">
        <v>4678</v>
      </c>
      <c r="B795" s="59" t="s">
        <v>4679</v>
      </c>
      <c r="C795" s="63">
        <v>0</v>
      </c>
      <c r="D795" s="63">
        <v>0</v>
      </c>
      <c r="E795" s="63">
        <v>0</v>
      </c>
    </row>
    <row r="796" spans="1:5">
      <c r="A796" s="58" t="s">
        <v>4680</v>
      </c>
      <c r="B796" s="59" t="s">
        <v>4681</v>
      </c>
      <c r="C796" s="63">
        <v>0</v>
      </c>
      <c r="D796" s="63">
        <v>0</v>
      </c>
      <c r="E796" s="63">
        <v>0</v>
      </c>
    </row>
    <row r="797" spans="1:5">
      <c r="A797" s="58" t="s">
        <v>4682</v>
      </c>
      <c r="B797" s="59" t="s">
        <v>4683</v>
      </c>
      <c r="C797" s="63">
        <v>-3347.93</v>
      </c>
      <c r="D797" s="63">
        <v>-3347.93</v>
      </c>
      <c r="E797" s="63">
        <v>0</v>
      </c>
    </row>
    <row r="798" spans="1:5">
      <c r="A798" s="58" t="s">
        <v>4684</v>
      </c>
      <c r="B798" s="59" t="s">
        <v>4685</v>
      </c>
      <c r="C798" s="63">
        <v>0</v>
      </c>
      <c r="D798" s="63">
        <v>0</v>
      </c>
      <c r="E798" s="63">
        <v>0</v>
      </c>
    </row>
    <row r="799" spans="1:5">
      <c r="A799" s="58" t="s">
        <v>4686</v>
      </c>
      <c r="B799" s="59" t="s">
        <v>4687</v>
      </c>
      <c r="C799" s="63">
        <v>0</v>
      </c>
      <c r="D799" s="63">
        <v>0</v>
      </c>
      <c r="E799" s="63">
        <v>0</v>
      </c>
    </row>
    <row r="800" spans="1:5">
      <c r="A800" s="58" t="s">
        <v>4688</v>
      </c>
      <c r="B800" s="59" t="s">
        <v>4689</v>
      </c>
      <c r="C800" s="63">
        <v>54396.01</v>
      </c>
      <c r="D800" s="63">
        <v>57995.73</v>
      </c>
      <c r="E800" s="63">
        <v>-3599.72</v>
      </c>
    </row>
    <row r="801" spans="1:5">
      <c r="A801" s="58" t="s">
        <v>4690</v>
      </c>
      <c r="B801" s="59" t="s">
        <v>4691</v>
      </c>
      <c r="C801" s="63">
        <v>0</v>
      </c>
      <c r="D801" s="63">
        <v>0</v>
      </c>
      <c r="E801" s="63">
        <v>0</v>
      </c>
    </row>
    <row r="802" spans="1:5">
      <c r="A802" s="58" t="s">
        <v>4692</v>
      </c>
      <c r="B802" s="59" t="s">
        <v>4693</v>
      </c>
      <c r="C802" s="63">
        <v>39610.97</v>
      </c>
      <c r="D802" s="63">
        <v>36966.53</v>
      </c>
      <c r="E802" s="63">
        <v>2644.44</v>
      </c>
    </row>
    <row r="803" spans="1:5">
      <c r="A803" s="58" t="s">
        <v>4694</v>
      </c>
      <c r="B803" s="59" t="s">
        <v>4695</v>
      </c>
      <c r="C803" s="63">
        <v>0</v>
      </c>
      <c r="D803" s="63">
        <v>0</v>
      </c>
      <c r="E803" s="63">
        <v>0</v>
      </c>
    </row>
    <row r="804" spans="1:5">
      <c r="A804" s="58" t="s">
        <v>4696</v>
      </c>
      <c r="B804" s="59" t="s">
        <v>3533</v>
      </c>
      <c r="C804" s="63">
        <v>0</v>
      </c>
      <c r="D804" s="63">
        <v>0</v>
      </c>
      <c r="E804" s="63">
        <v>0</v>
      </c>
    </row>
    <row r="805" spans="1:5">
      <c r="A805" s="58" t="s">
        <v>4697</v>
      </c>
      <c r="B805" s="59" t="s">
        <v>3602</v>
      </c>
      <c r="C805" s="63">
        <v>0</v>
      </c>
      <c r="D805" s="63">
        <v>0</v>
      </c>
      <c r="E805" s="63">
        <v>0</v>
      </c>
    </row>
    <row r="806" spans="1:5">
      <c r="A806" s="58" t="s">
        <v>4698</v>
      </c>
      <c r="B806" s="59" t="s">
        <v>4699</v>
      </c>
      <c r="C806" s="63">
        <v>0</v>
      </c>
      <c r="D806" s="63">
        <v>0</v>
      </c>
      <c r="E806" s="63">
        <v>0</v>
      </c>
    </row>
    <row r="807" spans="1:5">
      <c r="A807" s="58" t="s">
        <v>4700</v>
      </c>
      <c r="B807" s="59" t="s">
        <v>4701</v>
      </c>
      <c r="C807" s="63">
        <v>0</v>
      </c>
      <c r="D807" s="63">
        <v>0</v>
      </c>
      <c r="E807" s="63">
        <v>0</v>
      </c>
    </row>
    <row r="808" spans="1:5">
      <c r="A808" s="58" t="s">
        <v>4702</v>
      </c>
      <c r="B808" s="59" t="s">
        <v>4703</v>
      </c>
      <c r="C808" s="63">
        <v>0</v>
      </c>
      <c r="D808" s="63">
        <v>0</v>
      </c>
      <c r="E808" s="63">
        <v>0</v>
      </c>
    </row>
    <row r="809" spans="1:5">
      <c r="A809" s="58" t="s">
        <v>4704</v>
      </c>
      <c r="B809" s="59" t="s">
        <v>4705</v>
      </c>
      <c r="C809" s="63">
        <v>0</v>
      </c>
      <c r="D809" s="63">
        <v>0</v>
      </c>
      <c r="E809" s="63">
        <v>0</v>
      </c>
    </row>
    <row r="810" spans="1:5">
      <c r="A810" s="58" t="s">
        <v>4706</v>
      </c>
      <c r="B810" s="59" t="s">
        <v>4707</v>
      </c>
      <c r="C810" s="63">
        <v>0</v>
      </c>
      <c r="D810" s="63">
        <v>0</v>
      </c>
      <c r="E810" s="63">
        <v>0</v>
      </c>
    </row>
    <row r="811" spans="1:5">
      <c r="A811" s="58" t="s">
        <v>4708</v>
      </c>
      <c r="B811" s="59" t="s">
        <v>4709</v>
      </c>
      <c r="C811" s="63">
        <v>0</v>
      </c>
      <c r="D811" s="63">
        <v>0</v>
      </c>
      <c r="E811" s="63">
        <v>0</v>
      </c>
    </row>
    <row r="812" spans="1:5">
      <c r="A812" s="58" t="s">
        <v>4710</v>
      </c>
      <c r="B812" s="59" t="s">
        <v>4711</v>
      </c>
      <c r="C812" s="63">
        <v>0</v>
      </c>
      <c r="D812" s="63">
        <v>0</v>
      </c>
      <c r="E812" s="63">
        <v>0</v>
      </c>
    </row>
    <row r="813" spans="1:5">
      <c r="A813" s="58" t="s">
        <v>4712</v>
      </c>
      <c r="B813" s="59" t="s">
        <v>4713</v>
      </c>
      <c r="C813" s="63">
        <v>0</v>
      </c>
      <c r="D813" s="63">
        <v>0</v>
      </c>
      <c r="E813" s="63">
        <v>0</v>
      </c>
    </row>
    <row r="814" spans="1:5">
      <c r="A814" s="58" t="s">
        <v>4714</v>
      </c>
      <c r="B814" s="59" t="s">
        <v>4715</v>
      </c>
      <c r="C814" s="63">
        <v>0</v>
      </c>
      <c r="D814" s="63">
        <v>0</v>
      </c>
      <c r="E814" s="63">
        <v>0</v>
      </c>
    </row>
    <row r="815" spans="1:5">
      <c r="A815" s="58" t="s">
        <v>4716</v>
      </c>
      <c r="B815" s="59" t="s">
        <v>4717</v>
      </c>
      <c r="C815" s="63">
        <v>0</v>
      </c>
      <c r="D815" s="63">
        <v>0</v>
      </c>
      <c r="E815" s="63">
        <v>0</v>
      </c>
    </row>
    <row r="816" spans="1:5">
      <c r="A816" s="58"/>
      <c r="B816" s="59"/>
      <c r="C816" s="66"/>
      <c r="D816" s="66"/>
      <c r="E816" s="66"/>
    </row>
    <row r="817" spans="1:5">
      <c r="A817" s="58" t="s">
        <v>117</v>
      </c>
      <c r="B817" s="59" t="s">
        <v>118</v>
      </c>
      <c r="C817" s="70">
        <v>350842.2</v>
      </c>
      <c r="D817" s="70">
        <v>333794.3</v>
      </c>
      <c r="E817" s="70">
        <v>17047.900000000001</v>
      </c>
    </row>
    <row r="818" spans="1:5">
      <c r="A818" s="58"/>
      <c r="B818" s="59"/>
      <c r="C818" s="58"/>
      <c r="D818" s="58"/>
      <c r="E818" s="58"/>
    </row>
    <row r="819" spans="1:5">
      <c r="A819" s="58" t="s">
        <v>119</v>
      </c>
      <c r="B819" s="59" t="s">
        <v>120</v>
      </c>
      <c r="C819" s="69"/>
      <c r="D819" s="69"/>
      <c r="E819" s="69"/>
    </row>
    <row r="820" spans="1:5">
      <c r="A820" s="58" t="s">
        <v>121</v>
      </c>
      <c r="B820" s="59" t="s">
        <v>122</v>
      </c>
      <c r="C820" s="63">
        <v>0</v>
      </c>
      <c r="D820" s="63">
        <v>0</v>
      </c>
      <c r="E820" s="63">
        <v>0</v>
      </c>
    </row>
    <row r="821" spans="1:5">
      <c r="A821" s="58" t="s">
        <v>4718</v>
      </c>
      <c r="B821" s="59" t="s">
        <v>4719</v>
      </c>
      <c r="C821" s="63">
        <v>0</v>
      </c>
      <c r="D821" s="63">
        <v>0</v>
      </c>
      <c r="E821" s="63">
        <v>0</v>
      </c>
    </row>
    <row r="822" spans="1:5">
      <c r="A822" s="58" t="s">
        <v>4720</v>
      </c>
      <c r="B822" s="59" t="s">
        <v>4721</v>
      </c>
      <c r="C822" s="63">
        <v>0</v>
      </c>
      <c r="D822" s="63">
        <v>0</v>
      </c>
      <c r="E822" s="63">
        <v>0</v>
      </c>
    </row>
    <row r="823" spans="1:5">
      <c r="A823" s="58" t="s">
        <v>4722</v>
      </c>
      <c r="B823" s="59" t="s">
        <v>4723</v>
      </c>
      <c r="C823" s="63">
        <v>0</v>
      </c>
      <c r="D823" s="63">
        <v>0</v>
      </c>
      <c r="E823" s="63">
        <v>0</v>
      </c>
    </row>
    <row r="824" spans="1:5">
      <c r="A824" s="58" t="s">
        <v>4724</v>
      </c>
      <c r="B824" s="59" t="s">
        <v>4725</v>
      </c>
      <c r="C824" s="63">
        <v>0</v>
      </c>
      <c r="D824" s="63">
        <v>0</v>
      </c>
      <c r="E824" s="63">
        <v>0</v>
      </c>
    </row>
    <row r="825" spans="1:5">
      <c r="A825" s="58" t="s">
        <v>4726</v>
      </c>
      <c r="B825" s="59" t="s">
        <v>4727</v>
      </c>
      <c r="C825" s="63">
        <v>0</v>
      </c>
      <c r="D825" s="63">
        <v>0</v>
      </c>
      <c r="E825" s="63">
        <v>0</v>
      </c>
    </row>
    <row r="826" spans="1:5">
      <c r="A826" s="58" t="s">
        <v>123</v>
      </c>
      <c r="B826" s="59" t="s">
        <v>124</v>
      </c>
      <c r="C826" s="63">
        <v>0</v>
      </c>
      <c r="D826" s="63">
        <v>0</v>
      </c>
      <c r="E826" s="63">
        <v>0</v>
      </c>
    </row>
    <row r="827" spans="1:5">
      <c r="A827" s="58" t="s">
        <v>125</v>
      </c>
      <c r="B827" s="59" t="s">
        <v>126</v>
      </c>
      <c r="C827" s="63">
        <v>0</v>
      </c>
      <c r="D827" s="63">
        <v>0</v>
      </c>
      <c r="E827" s="63">
        <v>0</v>
      </c>
    </row>
    <row r="828" spans="1:5">
      <c r="A828" s="58" t="s">
        <v>4728</v>
      </c>
      <c r="B828" s="59" t="s">
        <v>4729</v>
      </c>
      <c r="C828" s="63">
        <v>0</v>
      </c>
      <c r="D828" s="63">
        <v>0</v>
      </c>
      <c r="E828" s="63">
        <v>0</v>
      </c>
    </row>
    <row r="829" spans="1:5">
      <c r="A829" s="58"/>
      <c r="B829" s="59"/>
      <c r="C829" s="66"/>
      <c r="D829" s="66"/>
      <c r="E829" s="66"/>
    </row>
    <row r="830" spans="1:5">
      <c r="A830" s="58" t="s">
        <v>127</v>
      </c>
      <c r="B830" s="59" t="s">
        <v>128</v>
      </c>
      <c r="C830" s="70">
        <v>0</v>
      </c>
      <c r="D830" s="70">
        <v>0</v>
      </c>
      <c r="E830" s="70">
        <v>0</v>
      </c>
    </row>
    <row r="831" spans="1:5">
      <c r="A831" s="58" t="s">
        <v>4730</v>
      </c>
      <c r="B831" s="59" t="s">
        <v>4731</v>
      </c>
      <c r="C831" s="63">
        <v>0</v>
      </c>
      <c r="D831" s="63">
        <v>0</v>
      </c>
      <c r="E831" s="63">
        <v>0</v>
      </c>
    </row>
    <row r="832" spans="1:5">
      <c r="A832" s="58" t="s">
        <v>4732</v>
      </c>
      <c r="B832" s="59" t="s">
        <v>4733</v>
      </c>
      <c r="C832" s="63">
        <v>22322699.010000002</v>
      </c>
      <c r="D832" s="63">
        <v>22395122.050000001</v>
      </c>
      <c r="E832" s="63">
        <v>-72423.039999999994</v>
      </c>
    </row>
    <row r="833" spans="1:5">
      <c r="A833" s="58" t="s">
        <v>4734</v>
      </c>
      <c r="B833" s="59" t="s">
        <v>4735</v>
      </c>
      <c r="C833" s="63">
        <v>0</v>
      </c>
      <c r="D833" s="63">
        <v>0</v>
      </c>
      <c r="E833" s="63">
        <v>0</v>
      </c>
    </row>
    <row r="834" spans="1:5">
      <c r="A834" s="58"/>
      <c r="B834" s="59"/>
      <c r="C834" s="66"/>
      <c r="D834" s="66"/>
      <c r="E834" s="66"/>
    </row>
    <row r="835" spans="1:5">
      <c r="A835" s="58" t="s">
        <v>4736</v>
      </c>
      <c r="B835" s="59" t="s">
        <v>4737</v>
      </c>
      <c r="C835" s="70">
        <v>0</v>
      </c>
      <c r="D835" s="70">
        <v>0</v>
      </c>
      <c r="E835" s="70">
        <v>0</v>
      </c>
    </row>
    <row r="836" spans="1:5">
      <c r="A836" s="58"/>
      <c r="B836" s="59"/>
      <c r="C836" s="66"/>
      <c r="D836" s="66"/>
      <c r="E836" s="66"/>
    </row>
    <row r="837" spans="1:5">
      <c r="A837" s="58" t="s">
        <v>129</v>
      </c>
      <c r="B837" s="59" t="s">
        <v>115</v>
      </c>
      <c r="C837" s="70">
        <v>22673541.210000001</v>
      </c>
      <c r="D837" s="70">
        <v>22728916.350000001</v>
      </c>
      <c r="E837" s="70">
        <v>-55375.14</v>
      </c>
    </row>
    <row r="838" spans="1:5">
      <c r="A838" s="58"/>
      <c r="B838" s="59"/>
      <c r="C838" s="58"/>
      <c r="D838" s="58"/>
      <c r="E838" s="58"/>
    </row>
    <row r="839" spans="1:5">
      <c r="A839" s="58" t="s">
        <v>130</v>
      </c>
      <c r="B839" s="59" t="s">
        <v>131</v>
      </c>
      <c r="C839" s="69"/>
      <c r="D839" s="69"/>
      <c r="E839" s="69"/>
    </row>
    <row r="840" spans="1:5">
      <c r="A840" s="58"/>
      <c r="B840" s="59"/>
      <c r="C840" s="58"/>
      <c r="D840" s="58"/>
      <c r="E840" s="58"/>
    </row>
    <row r="841" spans="1:5">
      <c r="A841" s="58" t="s">
        <v>132</v>
      </c>
      <c r="B841" s="59" t="s">
        <v>133</v>
      </c>
      <c r="C841" s="69"/>
      <c r="D841" s="69"/>
      <c r="E841" s="69"/>
    </row>
    <row r="842" spans="1:5">
      <c r="A842" s="58" t="s">
        <v>134</v>
      </c>
      <c r="B842" s="59" t="s">
        <v>135</v>
      </c>
      <c r="C842" s="63">
        <v>50000</v>
      </c>
      <c r="D842" s="63">
        <v>50000</v>
      </c>
      <c r="E842" s="63">
        <v>0</v>
      </c>
    </row>
    <row r="843" spans="1:5">
      <c r="A843" s="58" t="s">
        <v>4738</v>
      </c>
      <c r="B843" s="59" t="s">
        <v>4739</v>
      </c>
      <c r="C843" s="63">
        <v>0</v>
      </c>
      <c r="D843" s="63">
        <v>0</v>
      </c>
      <c r="E843" s="63">
        <v>0</v>
      </c>
    </row>
    <row r="844" spans="1:5">
      <c r="A844" s="58" t="s">
        <v>4740</v>
      </c>
      <c r="B844" s="59" t="s">
        <v>4741</v>
      </c>
      <c r="C844" s="63">
        <v>0</v>
      </c>
      <c r="D844" s="63">
        <v>0</v>
      </c>
      <c r="E844" s="63">
        <v>0</v>
      </c>
    </row>
    <row r="845" spans="1:5">
      <c r="A845" s="58" t="s">
        <v>4742</v>
      </c>
      <c r="B845" s="59" t="s">
        <v>4743</v>
      </c>
      <c r="C845" s="63">
        <v>0</v>
      </c>
      <c r="D845" s="63">
        <v>0</v>
      </c>
      <c r="E845" s="63">
        <v>0</v>
      </c>
    </row>
    <row r="846" spans="1:5">
      <c r="A846" s="58" t="s">
        <v>4744</v>
      </c>
      <c r="B846" s="59" t="s">
        <v>4745</v>
      </c>
      <c r="C846" s="63">
        <v>0</v>
      </c>
      <c r="D846" s="63">
        <v>0</v>
      </c>
      <c r="E846" s="63">
        <v>0</v>
      </c>
    </row>
    <row r="847" spans="1:5">
      <c r="A847" s="58" t="s">
        <v>4746</v>
      </c>
      <c r="B847" s="59" t="s">
        <v>4747</v>
      </c>
      <c r="C847" s="63">
        <v>0</v>
      </c>
      <c r="D847" s="63">
        <v>0</v>
      </c>
      <c r="E847" s="63">
        <v>0</v>
      </c>
    </row>
    <row r="848" spans="1:5">
      <c r="A848" s="58" t="s">
        <v>4748</v>
      </c>
      <c r="B848" s="59" t="s">
        <v>4749</v>
      </c>
      <c r="C848" s="63">
        <v>0</v>
      </c>
      <c r="D848" s="63">
        <v>0</v>
      </c>
      <c r="E848" s="63">
        <v>0</v>
      </c>
    </row>
    <row r="849" spans="1:5">
      <c r="A849" s="58" t="s">
        <v>4750</v>
      </c>
      <c r="B849" s="59" t="s">
        <v>4751</v>
      </c>
      <c r="C849" s="63">
        <v>0</v>
      </c>
      <c r="D849" s="63">
        <v>0</v>
      </c>
      <c r="E849" s="63">
        <v>0</v>
      </c>
    </row>
    <row r="850" spans="1:5">
      <c r="A850" s="58" t="s">
        <v>4752</v>
      </c>
      <c r="B850" s="59" t="s">
        <v>4753</v>
      </c>
      <c r="C850" s="63">
        <v>0</v>
      </c>
      <c r="D850" s="63">
        <v>0</v>
      </c>
      <c r="E850" s="63">
        <v>0</v>
      </c>
    </row>
    <row r="851" spans="1:5">
      <c r="A851" s="58" t="s">
        <v>4754</v>
      </c>
      <c r="B851" s="59" t="s">
        <v>4755</v>
      </c>
      <c r="C851" s="63">
        <v>0</v>
      </c>
      <c r="D851" s="63">
        <v>0</v>
      </c>
      <c r="E851" s="63">
        <v>0</v>
      </c>
    </row>
    <row r="852" spans="1:5">
      <c r="A852" s="58" t="s">
        <v>4756</v>
      </c>
      <c r="B852" s="59" t="s">
        <v>4757</v>
      </c>
      <c r="C852" s="63">
        <v>0</v>
      </c>
      <c r="D852" s="63">
        <v>0</v>
      </c>
      <c r="E852" s="63">
        <v>0</v>
      </c>
    </row>
    <row r="853" spans="1:5">
      <c r="A853" s="58" t="s">
        <v>4758</v>
      </c>
      <c r="B853" s="59" t="s">
        <v>4759</v>
      </c>
      <c r="C853" s="63">
        <v>0</v>
      </c>
      <c r="D853" s="63">
        <v>0</v>
      </c>
      <c r="E853" s="63">
        <v>0</v>
      </c>
    </row>
    <row r="854" spans="1:5">
      <c r="A854" s="58" t="s">
        <v>4760</v>
      </c>
      <c r="B854" s="59" t="s">
        <v>4761</v>
      </c>
      <c r="C854" s="63">
        <v>0</v>
      </c>
      <c r="D854" s="63">
        <v>0</v>
      </c>
      <c r="E854" s="63">
        <v>0</v>
      </c>
    </row>
    <row r="855" spans="1:5">
      <c r="A855" s="58" t="s">
        <v>4762</v>
      </c>
      <c r="B855" s="59" t="s">
        <v>4763</v>
      </c>
      <c r="C855" s="63">
        <v>0</v>
      </c>
      <c r="D855" s="63">
        <v>0</v>
      </c>
      <c r="E855" s="63">
        <v>0</v>
      </c>
    </row>
    <row r="856" spans="1:5">
      <c r="A856" s="58" t="s">
        <v>4764</v>
      </c>
      <c r="B856" s="59" t="s">
        <v>4765</v>
      </c>
      <c r="C856" s="63">
        <v>0</v>
      </c>
      <c r="D856" s="63">
        <v>0</v>
      </c>
      <c r="E856" s="63">
        <v>0</v>
      </c>
    </row>
    <row r="857" spans="1:5">
      <c r="A857" s="58" t="s">
        <v>4766</v>
      </c>
      <c r="B857" s="59" t="s">
        <v>4767</v>
      </c>
      <c r="C857" s="63">
        <v>0</v>
      </c>
      <c r="D857" s="63">
        <v>0</v>
      </c>
      <c r="E857" s="63">
        <v>0</v>
      </c>
    </row>
    <row r="858" spans="1:5">
      <c r="A858" s="58" t="s">
        <v>4768</v>
      </c>
      <c r="B858" s="59" t="s">
        <v>4769</v>
      </c>
      <c r="C858" s="63">
        <v>0</v>
      </c>
      <c r="D858" s="63">
        <v>0</v>
      </c>
      <c r="E858" s="63">
        <v>0</v>
      </c>
    </row>
    <row r="859" spans="1:5">
      <c r="A859" s="58" t="s">
        <v>4770</v>
      </c>
      <c r="B859" s="59" t="s">
        <v>4771</v>
      </c>
      <c r="C859" s="63">
        <v>0</v>
      </c>
      <c r="D859" s="63">
        <v>0</v>
      </c>
      <c r="E859" s="63">
        <v>0</v>
      </c>
    </row>
    <row r="860" spans="1:5">
      <c r="A860" s="58" t="s">
        <v>4772</v>
      </c>
      <c r="B860" s="59" t="s">
        <v>4773</v>
      </c>
      <c r="C860" s="63">
        <v>0</v>
      </c>
      <c r="D860" s="63">
        <v>0</v>
      </c>
      <c r="E860" s="63">
        <v>0</v>
      </c>
    </row>
    <row r="861" spans="1:5">
      <c r="A861" s="58" t="s">
        <v>4774</v>
      </c>
      <c r="B861" s="59" t="s">
        <v>4775</v>
      </c>
      <c r="C861" s="63">
        <v>0</v>
      </c>
      <c r="D861" s="63">
        <v>0</v>
      </c>
      <c r="E861" s="63">
        <v>0</v>
      </c>
    </row>
    <row r="862" spans="1:5">
      <c r="A862" s="58" t="s">
        <v>4776</v>
      </c>
      <c r="B862" s="59" t="s">
        <v>4777</v>
      </c>
      <c r="C862" s="63">
        <v>0</v>
      </c>
      <c r="D862" s="63">
        <v>0</v>
      </c>
      <c r="E862" s="63">
        <v>0</v>
      </c>
    </row>
    <row r="863" spans="1:5">
      <c r="A863" s="58" t="s">
        <v>4778</v>
      </c>
      <c r="B863" s="59" t="s">
        <v>4779</v>
      </c>
      <c r="C863" s="63">
        <v>0</v>
      </c>
      <c r="D863" s="63">
        <v>0</v>
      </c>
      <c r="E863" s="63">
        <v>0</v>
      </c>
    </row>
    <row r="864" spans="1:5">
      <c r="A864" s="58" t="s">
        <v>4780</v>
      </c>
      <c r="B864" s="59" t="s">
        <v>4781</v>
      </c>
      <c r="C864" s="63">
        <v>0</v>
      </c>
      <c r="D864" s="63">
        <v>0</v>
      </c>
      <c r="E864" s="63">
        <v>0</v>
      </c>
    </row>
    <row r="865" spans="1:5">
      <c r="A865" s="58" t="s">
        <v>4782</v>
      </c>
      <c r="B865" s="59" t="s">
        <v>4783</v>
      </c>
      <c r="C865" s="63">
        <v>0</v>
      </c>
      <c r="D865" s="63">
        <v>0</v>
      </c>
      <c r="E865" s="63">
        <v>0</v>
      </c>
    </row>
    <row r="866" spans="1:5">
      <c r="A866" s="58" t="s">
        <v>4784</v>
      </c>
      <c r="B866" s="59" t="s">
        <v>4785</v>
      </c>
      <c r="C866" s="63">
        <v>0</v>
      </c>
      <c r="D866" s="63">
        <v>0</v>
      </c>
      <c r="E866" s="63">
        <v>0</v>
      </c>
    </row>
    <row r="867" spans="1:5">
      <c r="A867" s="58" t="s">
        <v>4786</v>
      </c>
      <c r="B867" s="59" t="s">
        <v>4787</v>
      </c>
      <c r="C867" s="63">
        <v>0</v>
      </c>
      <c r="D867" s="63">
        <v>0</v>
      </c>
      <c r="E867" s="63">
        <v>0</v>
      </c>
    </row>
    <row r="868" spans="1:5">
      <c r="A868" s="58" t="s">
        <v>4788</v>
      </c>
      <c r="B868" s="59" t="s">
        <v>4789</v>
      </c>
      <c r="C868" s="63">
        <v>0</v>
      </c>
      <c r="D868" s="63">
        <v>0</v>
      </c>
      <c r="E868" s="63">
        <v>0</v>
      </c>
    </row>
    <row r="869" spans="1:5">
      <c r="A869" s="58" t="s">
        <v>4790</v>
      </c>
      <c r="B869" s="59" t="s">
        <v>4791</v>
      </c>
      <c r="C869" s="63">
        <v>0</v>
      </c>
      <c r="D869" s="63">
        <v>0</v>
      </c>
      <c r="E869" s="63">
        <v>0</v>
      </c>
    </row>
    <row r="870" spans="1:5">
      <c r="A870" s="58" t="s">
        <v>4792</v>
      </c>
      <c r="B870" s="59" t="s">
        <v>4793</v>
      </c>
      <c r="C870" s="63">
        <v>0</v>
      </c>
      <c r="D870" s="63">
        <v>0</v>
      </c>
      <c r="E870" s="63">
        <v>0</v>
      </c>
    </row>
    <row r="871" spans="1:5">
      <c r="A871" s="58" t="s">
        <v>4794</v>
      </c>
      <c r="B871" s="59" t="s">
        <v>4795</v>
      </c>
      <c r="C871" s="63">
        <v>0</v>
      </c>
      <c r="D871" s="63">
        <v>0</v>
      </c>
      <c r="E871" s="63">
        <v>0</v>
      </c>
    </row>
    <row r="872" spans="1:5">
      <c r="A872" s="58" t="s">
        <v>4796</v>
      </c>
      <c r="B872" s="59" t="s">
        <v>4797</v>
      </c>
      <c r="C872" s="63">
        <v>0</v>
      </c>
      <c r="D872" s="63">
        <v>0</v>
      </c>
      <c r="E872" s="63">
        <v>0</v>
      </c>
    </row>
    <row r="873" spans="1:5">
      <c r="A873" s="58" t="s">
        <v>4798</v>
      </c>
      <c r="B873" s="59" t="s">
        <v>4799</v>
      </c>
      <c r="C873" s="63">
        <v>0</v>
      </c>
      <c r="D873" s="63">
        <v>0</v>
      </c>
      <c r="E873" s="63">
        <v>0</v>
      </c>
    </row>
    <row r="874" spans="1:5">
      <c r="A874" s="58" t="s">
        <v>4800</v>
      </c>
      <c r="B874" s="59" t="s">
        <v>4801</v>
      </c>
      <c r="C874" s="63">
        <v>0</v>
      </c>
      <c r="D874" s="63">
        <v>0</v>
      </c>
      <c r="E874" s="63">
        <v>0</v>
      </c>
    </row>
    <row r="875" spans="1:5">
      <c r="A875" s="58"/>
      <c r="B875" s="59"/>
      <c r="C875" s="66"/>
      <c r="D875" s="66"/>
      <c r="E875" s="66"/>
    </row>
    <row r="876" spans="1:5">
      <c r="A876" s="58" t="s">
        <v>136</v>
      </c>
      <c r="B876" s="59" t="s">
        <v>137</v>
      </c>
      <c r="C876" s="70">
        <v>50000</v>
      </c>
      <c r="D876" s="70">
        <v>50000</v>
      </c>
      <c r="E876" s="70">
        <v>0</v>
      </c>
    </row>
    <row r="877" spans="1:5">
      <c r="A877" s="58"/>
      <c r="B877" s="59"/>
      <c r="C877" s="58"/>
      <c r="D877" s="58"/>
      <c r="E877" s="58"/>
    </row>
    <row r="878" spans="1:5">
      <c r="A878" s="58" t="s">
        <v>138</v>
      </c>
      <c r="B878" s="59" t="s">
        <v>139</v>
      </c>
      <c r="C878" s="69"/>
      <c r="D878" s="69"/>
      <c r="E878" s="69"/>
    </row>
    <row r="879" spans="1:5">
      <c r="A879" s="58" t="s">
        <v>140</v>
      </c>
      <c r="B879" s="59" t="s">
        <v>141</v>
      </c>
      <c r="C879" s="63">
        <v>0</v>
      </c>
      <c r="D879" s="63">
        <v>0</v>
      </c>
      <c r="E879" s="63">
        <v>0</v>
      </c>
    </row>
    <row r="880" spans="1:5">
      <c r="A880" s="58" t="s">
        <v>4802</v>
      </c>
      <c r="B880" s="59" t="s">
        <v>4803</v>
      </c>
      <c r="C880" s="63">
        <v>0</v>
      </c>
      <c r="D880" s="63">
        <v>0</v>
      </c>
      <c r="E880" s="63">
        <v>0</v>
      </c>
    </row>
    <row r="881" spans="1:5">
      <c r="A881" s="58" t="s">
        <v>4804</v>
      </c>
      <c r="B881" s="59" t="s">
        <v>4805</v>
      </c>
      <c r="C881" s="63">
        <v>0</v>
      </c>
      <c r="D881" s="63">
        <v>0</v>
      </c>
      <c r="E881" s="63">
        <v>0</v>
      </c>
    </row>
    <row r="882" spans="1:5">
      <c r="A882" s="58" t="s">
        <v>4806</v>
      </c>
      <c r="B882" s="59" t="s">
        <v>4807</v>
      </c>
      <c r="C882" s="63">
        <v>0</v>
      </c>
      <c r="D882" s="63">
        <v>0</v>
      </c>
      <c r="E882" s="63">
        <v>0</v>
      </c>
    </row>
    <row r="883" spans="1:5">
      <c r="A883" s="58" t="s">
        <v>4808</v>
      </c>
      <c r="B883" s="59" t="s">
        <v>4809</v>
      </c>
      <c r="C883" s="63">
        <v>0</v>
      </c>
      <c r="D883" s="63">
        <v>0</v>
      </c>
      <c r="E883" s="63">
        <v>0</v>
      </c>
    </row>
    <row r="884" spans="1:5">
      <c r="A884" s="58" t="s">
        <v>4810</v>
      </c>
      <c r="B884" s="59" t="s">
        <v>4811</v>
      </c>
      <c r="C884" s="63">
        <v>0</v>
      </c>
      <c r="D884" s="63">
        <v>0</v>
      </c>
      <c r="E884" s="63">
        <v>0</v>
      </c>
    </row>
    <row r="885" spans="1:5">
      <c r="A885" s="58" t="s">
        <v>4812</v>
      </c>
      <c r="B885" s="59" t="s">
        <v>4813</v>
      </c>
      <c r="C885" s="63">
        <v>0</v>
      </c>
      <c r="D885" s="63">
        <v>0</v>
      </c>
      <c r="E885" s="63">
        <v>0</v>
      </c>
    </row>
    <row r="886" spans="1:5">
      <c r="A886" s="58" t="s">
        <v>4814</v>
      </c>
      <c r="B886" s="59" t="s">
        <v>4815</v>
      </c>
      <c r="C886" s="63">
        <v>0</v>
      </c>
      <c r="D886" s="63">
        <v>0</v>
      </c>
      <c r="E886" s="63">
        <v>0</v>
      </c>
    </row>
    <row r="887" spans="1:5">
      <c r="A887" s="58" t="s">
        <v>4816</v>
      </c>
      <c r="B887" s="59" t="s">
        <v>4817</v>
      </c>
      <c r="C887" s="63">
        <v>0</v>
      </c>
      <c r="D887" s="63">
        <v>0</v>
      </c>
      <c r="E887" s="63">
        <v>0</v>
      </c>
    </row>
    <row r="888" spans="1:5">
      <c r="A888" s="58" t="s">
        <v>4818</v>
      </c>
      <c r="B888" s="59" t="s">
        <v>4819</v>
      </c>
      <c r="C888" s="63">
        <v>0</v>
      </c>
      <c r="D888" s="63">
        <v>0</v>
      </c>
      <c r="E888" s="63">
        <v>0</v>
      </c>
    </row>
    <row r="889" spans="1:5">
      <c r="A889" s="58" t="s">
        <v>4820</v>
      </c>
      <c r="B889" s="59" t="s">
        <v>4821</v>
      </c>
      <c r="C889" s="63">
        <v>0</v>
      </c>
      <c r="D889" s="63">
        <v>0</v>
      </c>
      <c r="E889" s="63">
        <v>0</v>
      </c>
    </row>
    <row r="890" spans="1:5">
      <c r="A890" s="58" t="s">
        <v>4822</v>
      </c>
      <c r="B890" s="59" t="s">
        <v>4823</v>
      </c>
      <c r="C890" s="63">
        <v>0</v>
      </c>
      <c r="D890" s="63">
        <v>0</v>
      </c>
      <c r="E890" s="63">
        <v>0</v>
      </c>
    </row>
    <row r="891" spans="1:5">
      <c r="A891" s="58" t="s">
        <v>4824</v>
      </c>
      <c r="B891" s="59" t="s">
        <v>4825</v>
      </c>
      <c r="C891" s="63">
        <v>0</v>
      </c>
      <c r="D891" s="63">
        <v>0</v>
      </c>
      <c r="E891" s="63">
        <v>0</v>
      </c>
    </row>
    <row r="892" spans="1:5">
      <c r="A892" s="58" t="s">
        <v>4826</v>
      </c>
      <c r="B892" s="59" t="s">
        <v>4827</v>
      </c>
      <c r="C892" s="63">
        <v>0</v>
      </c>
      <c r="D892" s="63">
        <v>0</v>
      </c>
      <c r="E892" s="63">
        <v>0</v>
      </c>
    </row>
    <row r="893" spans="1:5">
      <c r="A893" s="58" t="s">
        <v>4828</v>
      </c>
      <c r="B893" s="59" t="s">
        <v>4829</v>
      </c>
      <c r="C893" s="63">
        <v>0</v>
      </c>
      <c r="D893" s="63">
        <v>0</v>
      </c>
      <c r="E893" s="63">
        <v>0</v>
      </c>
    </row>
    <row r="894" spans="1:5">
      <c r="A894" s="58" t="s">
        <v>4830</v>
      </c>
      <c r="B894" s="59" t="s">
        <v>4831</v>
      </c>
      <c r="C894" s="63">
        <v>0</v>
      </c>
      <c r="D894" s="63">
        <v>0</v>
      </c>
      <c r="E894" s="63">
        <v>0</v>
      </c>
    </row>
    <row r="895" spans="1:5">
      <c r="A895" s="58" t="s">
        <v>4832</v>
      </c>
      <c r="B895" s="59" t="s">
        <v>4833</v>
      </c>
      <c r="C895" s="63">
        <v>0</v>
      </c>
      <c r="D895" s="63">
        <v>0</v>
      </c>
      <c r="E895" s="63">
        <v>0</v>
      </c>
    </row>
    <row r="896" spans="1:5">
      <c r="A896" s="58" t="s">
        <v>4834</v>
      </c>
      <c r="B896" s="59" t="s">
        <v>4835</v>
      </c>
      <c r="C896" s="63">
        <v>0</v>
      </c>
      <c r="D896" s="63">
        <v>0</v>
      </c>
      <c r="E896" s="63">
        <v>0</v>
      </c>
    </row>
    <row r="897" spans="1:5">
      <c r="A897" s="58" t="s">
        <v>4836</v>
      </c>
      <c r="B897" s="59" t="s">
        <v>4837</v>
      </c>
      <c r="C897" s="63">
        <v>0</v>
      </c>
      <c r="D897" s="63">
        <v>0</v>
      </c>
      <c r="E897" s="63">
        <v>0</v>
      </c>
    </row>
    <row r="898" spans="1:5">
      <c r="A898" s="58" t="s">
        <v>4838</v>
      </c>
      <c r="B898" s="59" t="s">
        <v>4839</v>
      </c>
      <c r="C898" s="63">
        <v>0</v>
      </c>
      <c r="D898" s="63">
        <v>0</v>
      </c>
      <c r="E898" s="63">
        <v>0</v>
      </c>
    </row>
    <row r="899" spans="1:5">
      <c r="A899" s="58" t="s">
        <v>4840</v>
      </c>
      <c r="B899" s="59" t="s">
        <v>4841</v>
      </c>
      <c r="C899" s="63">
        <v>0</v>
      </c>
      <c r="D899" s="63">
        <v>0</v>
      </c>
      <c r="E899" s="63">
        <v>0</v>
      </c>
    </row>
    <row r="900" spans="1:5">
      <c r="A900" s="58" t="s">
        <v>4842</v>
      </c>
      <c r="B900" s="59" t="s">
        <v>4843</v>
      </c>
      <c r="C900" s="63">
        <v>0</v>
      </c>
      <c r="D900" s="63">
        <v>0</v>
      </c>
      <c r="E900" s="63">
        <v>0</v>
      </c>
    </row>
    <row r="901" spans="1:5">
      <c r="A901" s="58" t="s">
        <v>4844</v>
      </c>
      <c r="B901" s="59" t="s">
        <v>4845</v>
      </c>
      <c r="C901" s="63">
        <v>0</v>
      </c>
      <c r="D901" s="63">
        <v>0</v>
      </c>
      <c r="E901" s="63">
        <v>0</v>
      </c>
    </row>
    <row r="902" spans="1:5">
      <c r="A902" s="58" t="s">
        <v>4846</v>
      </c>
      <c r="B902" s="59" t="s">
        <v>4847</v>
      </c>
      <c r="C902" s="63">
        <v>0</v>
      </c>
      <c r="D902" s="63">
        <v>0</v>
      </c>
      <c r="E902" s="63">
        <v>0</v>
      </c>
    </row>
    <row r="903" spans="1:5">
      <c r="A903" s="58" t="s">
        <v>4848</v>
      </c>
      <c r="B903" s="59" t="s">
        <v>4849</v>
      </c>
      <c r="C903" s="63">
        <v>0</v>
      </c>
      <c r="D903" s="63">
        <v>0</v>
      </c>
      <c r="E903" s="63">
        <v>0</v>
      </c>
    </row>
    <row r="904" spans="1:5">
      <c r="A904" s="58" t="s">
        <v>4850</v>
      </c>
      <c r="B904" s="59" t="s">
        <v>4851</v>
      </c>
      <c r="C904" s="63">
        <v>0</v>
      </c>
      <c r="D904" s="63">
        <v>0</v>
      </c>
      <c r="E904" s="63">
        <v>0</v>
      </c>
    </row>
    <row r="905" spans="1:5">
      <c r="A905" s="58" t="s">
        <v>4852</v>
      </c>
      <c r="B905" s="59" t="s">
        <v>4853</v>
      </c>
      <c r="C905" s="63">
        <v>0</v>
      </c>
      <c r="D905" s="63">
        <v>0</v>
      </c>
      <c r="E905" s="63">
        <v>0</v>
      </c>
    </row>
    <row r="906" spans="1:5">
      <c r="A906" s="58" t="s">
        <v>4854</v>
      </c>
      <c r="B906" s="59" t="s">
        <v>4855</v>
      </c>
      <c r="C906" s="63">
        <v>0</v>
      </c>
      <c r="D906" s="63">
        <v>0</v>
      </c>
      <c r="E906" s="63">
        <v>0</v>
      </c>
    </row>
    <row r="907" spans="1:5">
      <c r="A907" s="58" t="s">
        <v>4856</v>
      </c>
      <c r="B907" s="59" t="s">
        <v>4857</v>
      </c>
      <c r="C907" s="63">
        <v>0</v>
      </c>
      <c r="D907" s="63">
        <v>0</v>
      </c>
      <c r="E907" s="63">
        <v>0</v>
      </c>
    </row>
    <row r="908" spans="1:5">
      <c r="A908" s="58" t="s">
        <v>4858</v>
      </c>
      <c r="B908" s="59" t="s">
        <v>4859</v>
      </c>
      <c r="C908" s="63">
        <v>0</v>
      </c>
      <c r="D908" s="63">
        <v>0</v>
      </c>
      <c r="E908" s="63">
        <v>0</v>
      </c>
    </row>
    <row r="909" spans="1:5">
      <c r="A909" s="58" t="s">
        <v>4860</v>
      </c>
      <c r="B909" s="59" t="s">
        <v>4861</v>
      </c>
      <c r="C909" s="63">
        <v>0</v>
      </c>
      <c r="D909" s="63">
        <v>0</v>
      </c>
      <c r="E909" s="63">
        <v>0</v>
      </c>
    </row>
    <row r="910" spans="1:5">
      <c r="A910" s="58" t="s">
        <v>4862</v>
      </c>
      <c r="B910" s="59" t="s">
        <v>4863</v>
      </c>
      <c r="C910" s="63">
        <v>0</v>
      </c>
      <c r="D910" s="63">
        <v>0</v>
      </c>
      <c r="E910" s="63">
        <v>0</v>
      </c>
    </row>
    <row r="911" spans="1:5">
      <c r="A911" s="58" t="s">
        <v>4864</v>
      </c>
      <c r="B911" s="59" t="s">
        <v>4865</v>
      </c>
      <c r="C911" s="63">
        <v>0</v>
      </c>
      <c r="D911" s="63">
        <v>0</v>
      </c>
      <c r="E911" s="63">
        <v>0</v>
      </c>
    </row>
    <row r="912" spans="1:5">
      <c r="A912" s="58" t="s">
        <v>4866</v>
      </c>
      <c r="B912" s="59" t="s">
        <v>4867</v>
      </c>
      <c r="C912" s="63">
        <v>0</v>
      </c>
      <c r="D912" s="63">
        <v>0</v>
      </c>
      <c r="E912" s="63">
        <v>0</v>
      </c>
    </row>
    <row r="913" spans="1:5">
      <c r="A913" s="58"/>
      <c r="B913" s="59"/>
      <c r="C913" s="66"/>
      <c r="D913" s="66"/>
      <c r="E913" s="66"/>
    </row>
    <row r="914" spans="1:5">
      <c r="A914" s="58" t="s">
        <v>142</v>
      </c>
      <c r="B914" s="59" t="s">
        <v>143</v>
      </c>
      <c r="C914" s="70">
        <v>0</v>
      </c>
      <c r="D914" s="70">
        <v>0</v>
      </c>
      <c r="E914" s="70">
        <v>0</v>
      </c>
    </row>
    <row r="915" spans="1:5">
      <c r="A915" s="58"/>
      <c r="B915" s="59"/>
      <c r="C915" s="58"/>
      <c r="D915" s="58"/>
      <c r="E915" s="58"/>
    </row>
    <row r="916" spans="1:5">
      <c r="A916" s="58" t="s">
        <v>4868</v>
      </c>
      <c r="B916" s="59" t="s">
        <v>4869</v>
      </c>
      <c r="C916" s="69"/>
      <c r="D916" s="69"/>
      <c r="E916" s="69"/>
    </row>
    <row r="917" spans="1:5">
      <c r="A917" s="58" t="s">
        <v>4870</v>
      </c>
      <c r="B917" s="59" t="s">
        <v>4871</v>
      </c>
      <c r="C917" s="63">
        <v>0</v>
      </c>
      <c r="D917" s="63">
        <v>0</v>
      </c>
      <c r="E917" s="63">
        <v>0</v>
      </c>
    </row>
    <row r="918" spans="1:5">
      <c r="A918" s="58" t="s">
        <v>4872</v>
      </c>
      <c r="B918" s="59" t="s">
        <v>4873</v>
      </c>
      <c r="C918" s="63">
        <v>0</v>
      </c>
      <c r="D918" s="63">
        <v>0</v>
      </c>
      <c r="E918" s="63">
        <v>0</v>
      </c>
    </row>
    <row r="919" spans="1:5">
      <c r="A919" s="58"/>
      <c r="B919" s="59"/>
      <c r="C919" s="66"/>
      <c r="D919" s="66"/>
      <c r="E919" s="66"/>
    </row>
    <row r="920" spans="1:5">
      <c r="A920" s="58" t="s">
        <v>4874</v>
      </c>
      <c r="B920" s="59" t="s">
        <v>4875</v>
      </c>
      <c r="C920" s="70">
        <v>0</v>
      </c>
      <c r="D920" s="70">
        <v>0</v>
      </c>
      <c r="E920" s="70">
        <v>0</v>
      </c>
    </row>
    <row r="921" spans="1:5">
      <c r="A921" s="58"/>
      <c r="B921" s="59"/>
      <c r="C921" s="58"/>
      <c r="D921" s="58"/>
      <c r="E921" s="58"/>
    </row>
    <row r="922" spans="1:5">
      <c r="A922" s="58" t="s">
        <v>4876</v>
      </c>
      <c r="B922" s="59" t="s">
        <v>4877</v>
      </c>
      <c r="C922" s="69"/>
      <c r="D922" s="69"/>
      <c r="E922" s="69"/>
    </row>
    <row r="923" spans="1:5">
      <c r="A923" s="58" t="s">
        <v>4878</v>
      </c>
      <c r="B923" s="59" t="s">
        <v>4879</v>
      </c>
      <c r="C923" s="63">
        <v>0</v>
      </c>
      <c r="D923" s="63">
        <v>0</v>
      </c>
      <c r="E923" s="63">
        <v>0</v>
      </c>
    </row>
    <row r="924" spans="1:5">
      <c r="A924" s="58" t="s">
        <v>4880</v>
      </c>
      <c r="B924" s="59" t="s">
        <v>4881</v>
      </c>
      <c r="C924" s="63">
        <v>0</v>
      </c>
      <c r="D924" s="63">
        <v>0</v>
      </c>
      <c r="E924" s="63">
        <v>0</v>
      </c>
    </row>
    <row r="925" spans="1:5">
      <c r="A925" s="58"/>
      <c r="B925" s="59"/>
      <c r="C925" s="66"/>
      <c r="D925" s="66"/>
      <c r="E925" s="66"/>
    </row>
    <row r="926" spans="1:5">
      <c r="A926" s="58" t="s">
        <v>4882</v>
      </c>
      <c r="B926" s="59" t="s">
        <v>4883</v>
      </c>
      <c r="C926" s="70">
        <v>0</v>
      </c>
      <c r="D926" s="70">
        <v>0</v>
      </c>
      <c r="E926" s="70">
        <v>0</v>
      </c>
    </row>
    <row r="927" spans="1:5">
      <c r="A927" s="58"/>
      <c r="B927" s="59"/>
      <c r="C927" s="58"/>
      <c r="D927" s="58"/>
      <c r="E927" s="58"/>
    </row>
    <row r="928" spans="1:5">
      <c r="A928" s="58" t="s">
        <v>4884</v>
      </c>
      <c r="B928" s="59" t="s">
        <v>4885</v>
      </c>
      <c r="C928" s="69"/>
      <c r="D928" s="69"/>
      <c r="E928" s="69"/>
    </row>
    <row r="929" spans="1:5">
      <c r="A929" s="58" t="s">
        <v>4886</v>
      </c>
      <c r="B929" s="59" t="s">
        <v>4887</v>
      </c>
      <c r="C929" s="63">
        <v>0</v>
      </c>
      <c r="D929" s="63">
        <v>0</v>
      </c>
      <c r="E929" s="63">
        <v>0</v>
      </c>
    </row>
    <row r="930" spans="1:5">
      <c r="A930" s="58" t="s">
        <v>4888</v>
      </c>
      <c r="B930" s="59" t="s">
        <v>4889</v>
      </c>
      <c r="C930" s="63">
        <v>0</v>
      </c>
      <c r="D930" s="63">
        <v>0</v>
      </c>
      <c r="E930" s="63">
        <v>0</v>
      </c>
    </row>
    <row r="931" spans="1:5">
      <c r="A931" s="58"/>
      <c r="B931" s="59"/>
      <c r="C931" s="66"/>
      <c r="D931" s="66"/>
      <c r="E931" s="66"/>
    </row>
    <row r="932" spans="1:5">
      <c r="A932" s="58" t="s">
        <v>4890</v>
      </c>
      <c r="B932" s="59" t="s">
        <v>4891</v>
      </c>
      <c r="C932" s="70">
        <v>0</v>
      </c>
      <c r="D932" s="70">
        <v>0</v>
      </c>
      <c r="E932" s="70">
        <v>0</v>
      </c>
    </row>
    <row r="933" spans="1:5">
      <c r="A933" s="58"/>
      <c r="B933" s="59"/>
      <c r="C933" s="58"/>
      <c r="D933" s="58"/>
      <c r="E933" s="58"/>
    </row>
    <row r="934" spans="1:5">
      <c r="A934" s="58" t="s">
        <v>144</v>
      </c>
      <c r="B934" s="59" t="s">
        <v>145</v>
      </c>
      <c r="C934" s="69"/>
      <c r="D934" s="69"/>
      <c r="E934" s="69"/>
    </row>
    <row r="935" spans="1:5">
      <c r="A935" s="58" t="s">
        <v>146</v>
      </c>
      <c r="B935" s="59" t="s">
        <v>147</v>
      </c>
      <c r="C935" s="63">
        <v>1013023.99</v>
      </c>
      <c r="D935" s="63">
        <v>916108.29</v>
      </c>
      <c r="E935" s="63">
        <v>96915.7</v>
      </c>
    </row>
    <row r="936" spans="1:5">
      <c r="A936" s="58" t="s">
        <v>148</v>
      </c>
      <c r="B936" s="59" t="s">
        <v>149</v>
      </c>
      <c r="C936" s="63">
        <v>389244.4</v>
      </c>
      <c r="D936" s="63">
        <v>389244.4</v>
      </c>
      <c r="E936" s="63">
        <v>0</v>
      </c>
    </row>
    <row r="937" spans="1:5">
      <c r="A937" s="58"/>
      <c r="B937" s="59"/>
      <c r="C937" s="66"/>
      <c r="D937" s="66"/>
      <c r="E937" s="66"/>
    </row>
    <row r="938" spans="1:5">
      <c r="A938" s="58" t="s">
        <v>150</v>
      </c>
      <c r="B938" s="59" t="s">
        <v>151</v>
      </c>
      <c r="C938" s="70">
        <v>1402268.39</v>
      </c>
      <c r="D938" s="70">
        <v>1305352.69</v>
      </c>
      <c r="E938" s="70">
        <v>96915.7</v>
      </c>
    </row>
    <row r="939" spans="1:5">
      <c r="A939" s="58"/>
      <c r="B939" s="59"/>
      <c r="C939" s="66"/>
      <c r="D939" s="66"/>
      <c r="E939" s="66"/>
    </row>
    <row r="940" spans="1:5">
      <c r="A940" s="58" t="s">
        <v>152</v>
      </c>
      <c r="B940" s="59" t="s">
        <v>116</v>
      </c>
      <c r="C940" s="70">
        <v>1452268.39</v>
      </c>
      <c r="D940" s="70">
        <v>1355352.69</v>
      </c>
      <c r="E940" s="70">
        <v>96915.7</v>
      </c>
    </row>
    <row r="941" spans="1:5">
      <c r="A941" s="58"/>
      <c r="B941" s="59"/>
      <c r="C941" s="66"/>
      <c r="D941" s="66"/>
      <c r="E941" s="66"/>
    </row>
    <row r="942" spans="1:5">
      <c r="A942" s="58" t="s">
        <v>153</v>
      </c>
      <c r="B942" s="59" t="s">
        <v>154</v>
      </c>
      <c r="C942" s="70">
        <v>24125809.600000001</v>
      </c>
      <c r="D942" s="70">
        <v>24084269.039999999</v>
      </c>
      <c r="E942" s="70">
        <v>41540.559999999998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6C839-4291-40A3-977B-9BFF4C79071C}">
  <sheetPr>
    <tabColor theme="0"/>
  </sheetPr>
  <dimension ref="A1:CK465"/>
  <sheetViews>
    <sheetView topLeftCell="A349" zoomScale="70" zoomScaleNormal="70" workbookViewId="0">
      <pane xSplit="2" topLeftCell="C1" activePane="topRight" state="frozen"/>
      <selection activeCell="Q367" sqref="Q1:Q1048576"/>
      <selection pane="topRight" activeCell="N313" sqref="N313"/>
    </sheetView>
  </sheetViews>
  <sheetFormatPr defaultColWidth="8.6328125" defaultRowHeight="14.5"/>
  <cols>
    <col min="1" max="1" width="11.453125" customWidth="1"/>
    <col min="2" max="2" width="37.08984375" customWidth="1"/>
    <col min="3" max="15" width="12.906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5225</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215"/>
      <c r="B5" s="215"/>
      <c r="C5" s="215" t="s">
        <v>642</v>
      </c>
      <c r="D5" s="215" t="s">
        <v>643</v>
      </c>
      <c r="E5" s="215" t="s">
        <v>644</v>
      </c>
      <c r="F5" s="215" t="s">
        <v>8</v>
      </c>
      <c r="G5" s="215" t="s">
        <v>9</v>
      </c>
      <c r="H5" s="215" t="s">
        <v>10</v>
      </c>
      <c r="I5" s="215" t="s">
        <v>11</v>
      </c>
      <c r="J5" s="215" t="s">
        <v>12</v>
      </c>
      <c r="K5" s="215" t="s">
        <v>13</v>
      </c>
      <c r="L5" s="215" t="s">
        <v>14</v>
      </c>
      <c r="M5" s="215" t="s">
        <v>15</v>
      </c>
      <c r="N5" s="215" t="s">
        <v>16</v>
      </c>
      <c r="O5" s="215" t="s">
        <v>18</v>
      </c>
    </row>
    <row r="6" spans="1:17">
      <c r="A6" s="217"/>
      <c r="B6" s="217"/>
      <c r="C6" s="217"/>
      <c r="D6" s="217"/>
      <c r="E6" s="217"/>
      <c r="F6" s="217"/>
      <c r="G6" s="217"/>
      <c r="H6" s="217"/>
      <c r="I6" s="217"/>
      <c r="J6" s="217"/>
      <c r="K6" s="217"/>
      <c r="L6" s="217"/>
      <c r="M6" s="217"/>
      <c r="N6" s="217"/>
      <c r="O6" s="217"/>
    </row>
    <row r="7" spans="1:17">
      <c r="A7" s="137" t="s">
        <v>193</v>
      </c>
      <c r="B7" s="137" t="s">
        <v>194</v>
      </c>
      <c r="C7" s="137"/>
      <c r="D7" s="137"/>
      <c r="E7" s="137"/>
      <c r="F7" s="137"/>
      <c r="G7" s="137"/>
      <c r="H7" s="137"/>
      <c r="I7" s="137"/>
      <c r="J7" s="137"/>
      <c r="K7" s="137"/>
      <c r="L7" s="137"/>
      <c r="M7" s="137"/>
      <c r="N7" s="137"/>
      <c r="O7" s="137"/>
    </row>
    <row r="8" spans="1:17">
      <c r="A8" s="137"/>
      <c r="B8" s="137"/>
      <c r="C8" s="137"/>
      <c r="D8" s="137"/>
      <c r="E8" s="137"/>
      <c r="F8" s="137"/>
      <c r="G8" s="137"/>
      <c r="H8" s="137"/>
      <c r="I8" s="137"/>
      <c r="J8" s="137"/>
      <c r="K8" s="137"/>
      <c r="L8" s="137"/>
      <c r="M8" s="137"/>
      <c r="N8" s="137"/>
      <c r="O8" s="137"/>
    </row>
    <row r="9" spans="1:17">
      <c r="A9" s="137" t="s">
        <v>195</v>
      </c>
      <c r="B9" s="137" t="s">
        <v>196</v>
      </c>
      <c r="C9" s="137"/>
      <c r="D9" s="137"/>
      <c r="E9" s="137"/>
      <c r="F9" s="137"/>
      <c r="G9" s="137"/>
      <c r="H9" s="137"/>
      <c r="I9" s="137"/>
      <c r="J9" s="137"/>
      <c r="K9" s="137"/>
      <c r="L9" s="137"/>
      <c r="M9" s="137"/>
      <c r="N9" s="137"/>
      <c r="O9" s="137"/>
    </row>
    <row r="10" spans="1:17">
      <c r="A10" s="137"/>
      <c r="B10" s="137"/>
      <c r="C10" s="137"/>
      <c r="D10" s="137"/>
      <c r="E10" s="137"/>
      <c r="F10" s="137"/>
      <c r="G10" s="137"/>
      <c r="H10" s="137"/>
      <c r="I10" s="137"/>
      <c r="J10" s="137"/>
      <c r="K10" s="137"/>
      <c r="L10" s="137"/>
      <c r="M10" s="137"/>
      <c r="N10" s="137"/>
      <c r="O10" s="137"/>
    </row>
    <row r="11" spans="1:17">
      <c r="A11" s="137" t="s">
        <v>197</v>
      </c>
      <c r="B11" s="137" t="s">
        <v>198</v>
      </c>
      <c r="C11" s="137"/>
      <c r="D11" s="137"/>
      <c r="E11" s="137"/>
      <c r="F11" s="137"/>
      <c r="G11" s="137"/>
      <c r="H11" s="137"/>
      <c r="I11" s="137"/>
      <c r="J11" s="137"/>
      <c r="K11" s="137"/>
      <c r="L11" s="137"/>
      <c r="M11" s="137"/>
      <c r="N11" s="137"/>
      <c r="O11" s="137"/>
    </row>
    <row r="12" spans="1:17">
      <c r="A12" s="137"/>
      <c r="B12" s="137"/>
      <c r="C12" s="137"/>
      <c r="D12" s="137"/>
      <c r="E12" s="137"/>
      <c r="F12" s="137"/>
      <c r="G12" s="137"/>
      <c r="H12" s="137"/>
      <c r="I12" s="137"/>
      <c r="J12" s="137"/>
      <c r="K12" s="137"/>
      <c r="L12" s="137"/>
      <c r="M12" s="137"/>
      <c r="N12" s="137"/>
      <c r="O12" s="137"/>
    </row>
    <row r="13" spans="1:17">
      <c r="A13" s="137" t="s">
        <v>199</v>
      </c>
      <c r="B13" s="137" t="s">
        <v>200</v>
      </c>
      <c r="C13" s="137"/>
      <c r="D13" s="137"/>
      <c r="E13" s="137"/>
      <c r="F13" s="137"/>
      <c r="G13" s="137"/>
      <c r="H13" s="137"/>
      <c r="I13" s="137"/>
      <c r="J13" s="137"/>
      <c r="K13" s="137"/>
      <c r="L13" s="137"/>
      <c r="M13" s="137"/>
      <c r="N13" s="137"/>
      <c r="O13" s="137"/>
    </row>
    <row r="14" spans="1:17">
      <c r="A14" s="137" t="s">
        <v>201</v>
      </c>
      <c r="B14" s="137" t="s">
        <v>202</v>
      </c>
      <c r="C14" s="218">
        <v>191542</v>
      </c>
      <c r="D14" s="218">
        <v>191542</v>
      </c>
      <c r="E14" s="218">
        <v>191542</v>
      </c>
      <c r="F14" s="218">
        <v>191542</v>
      </c>
      <c r="G14" s="218">
        <v>191542</v>
      </c>
      <c r="H14" s="218">
        <v>191542</v>
      </c>
      <c r="I14" s="218">
        <v>191542</v>
      </c>
      <c r="J14" s="218">
        <v>191542</v>
      </c>
      <c r="K14" s="218">
        <v>191542</v>
      </c>
      <c r="L14" s="218">
        <v>191542</v>
      </c>
      <c r="M14" s="218">
        <v>191542</v>
      </c>
      <c r="N14" s="218">
        <v>191542</v>
      </c>
      <c r="O14" s="218">
        <v>2298504</v>
      </c>
      <c r="Q14" s="12" t="s">
        <v>20</v>
      </c>
    </row>
    <row r="15" spans="1:17">
      <c r="A15" s="137" t="s">
        <v>4893</v>
      </c>
      <c r="B15" s="137" t="s">
        <v>4894</v>
      </c>
      <c r="C15" s="218">
        <v>0</v>
      </c>
      <c r="D15" s="218">
        <v>0</v>
      </c>
      <c r="E15" s="218">
        <v>0</v>
      </c>
      <c r="F15" s="218">
        <v>0</v>
      </c>
      <c r="G15" s="218">
        <v>0</v>
      </c>
      <c r="H15" s="218">
        <v>0</v>
      </c>
      <c r="I15" s="218">
        <v>0</v>
      </c>
      <c r="J15" s="218">
        <v>0</v>
      </c>
      <c r="K15" s="218">
        <v>0</v>
      </c>
      <c r="L15" s="218">
        <v>0</v>
      </c>
      <c r="M15" s="218">
        <v>0</v>
      </c>
      <c r="N15" s="218">
        <v>0</v>
      </c>
      <c r="O15" s="218">
        <v>0</v>
      </c>
      <c r="Q15" s="12" t="s">
        <v>20</v>
      </c>
    </row>
    <row r="16" spans="1:17">
      <c r="A16" s="137" t="s">
        <v>203</v>
      </c>
      <c r="B16" s="137" t="s">
        <v>204</v>
      </c>
      <c r="C16" s="218">
        <v>-21434.48</v>
      </c>
      <c r="D16" s="218">
        <v>-21646.04</v>
      </c>
      <c r="E16" s="218">
        <v>-20686.04</v>
      </c>
      <c r="F16" s="218">
        <v>-18269.84</v>
      </c>
      <c r="G16" s="218">
        <v>-19114.84</v>
      </c>
      <c r="H16" s="218">
        <v>-18545.84</v>
      </c>
      <c r="I16" s="218">
        <v>-17612.84</v>
      </c>
      <c r="J16" s="218">
        <v>-17641.84</v>
      </c>
      <c r="K16" s="218">
        <v>-18762.64</v>
      </c>
      <c r="L16" s="218">
        <v>-17401.64</v>
      </c>
      <c r="M16" s="218">
        <v>-17770.64</v>
      </c>
      <c r="N16" s="218">
        <v>-16737.560000000001</v>
      </c>
      <c r="O16" s="218">
        <v>-225624.24</v>
      </c>
      <c r="Q16" s="12" t="s">
        <v>21</v>
      </c>
    </row>
    <row r="17" spans="1:17">
      <c r="A17" s="137"/>
      <c r="B17" s="137"/>
      <c r="C17" s="219"/>
      <c r="D17" s="219"/>
      <c r="E17" s="219"/>
      <c r="F17" s="219"/>
      <c r="G17" s="219"/>
      <c r="H17" s="219"/>
      <c r="I17" s="219"/>
      <c r="J17" s="219"/>
      <c r="K17" s="219"/>
      <c r="L17" s="219"/>
      <c r="M17" s="219"/>
      <c r="N17" s="219"/>
      <c r="O17" s="219"/>
    </row>
    <row r="18" spans="1:17">
      <c r="A18" s="137" t="s">
        <v>205</v>
      </c>
      <c r="B18" s="137" t="s">
        <v>206</v>
      </c>
      <c r="C18" s="138">
        <v>170107.51999999999</v>
      </c>
      <c r="D18" s="138">
        <v>169895.96</v>
      </c>
      <c r="E18" s="138">
        <v>170855.96</v>
      </c>
      <c r="F18" s="138">
        <v>173272.16</v>
      </c>
      <c r="G18" s="138">
        <v>172427.16</v>
      </c>
      <c r="H18" s="138">
        <v>172996.16</v>
      </c>
      <c r="I18" s="138">
        <v>173929.16</v>
      </c>
      <c r="J18" s="138">
        <v>173900.16</v>
      </c>
      <c r="K18" s="138">
        <v>172779.36</v>
      </c>
      <c r="L18" s="138">
        <v>174140.36</v>
      </c>
      <c r="M18" s="138">
        <v>173771.36</v>
      </c>
      <c r="N18" s="138">
        <v>174804.44</v>
      </c>
      <c r="O18" s="138">
        <v>2072879.76</v>
      </c>
    </row>
    <row r="19" spans="1:17">
      <c r="A19" s="137"/>
      <c r="B19" s="137"/>
      <c r="C19" s="137"/>
      <c r="D19" s="137"/>
      <c r="E19" s="137"/>
      <c r="F19" s="137"/>
      <c r="G19" s="137"/>
      <c r="H19" s="137"/>
      <c r="I19" s="137"/>
      <c r="J19" s="137"/>
      <c r="K19" s="137"/>
      <c r="L19" s="137"/>
      <c r="M19" s="137"/>
      <c r="N19" s="137"/>
      <c r="O19" s="137"/>
    </row>
    <row r="20" spans="1:17">
      <c r="A20" s="137" t="s">
        <v>207</v>
      </c>
      <c r="B20" s="137" t="s">
        <v>208</v>
      </c>
      <c r="C20" s="137"/>
      <c r="D20" s="137"/>
      <c r="E20" s="137"/>
      <c r="F20" s="137"/>
      <c r="G20" s="137"/>
      <c r="H20" s="137"/>
      <c r="I20" s="137"/>
      <c r="J20" s="137"/>
      <c r="K20" s="137"/>
      <c r="L20" s="137"/>
      <c r="M20" s="137"/>
      <c r="N20" s="137"/>
      <c r="O20" s="137"/>
    </row>
    <row r="21" spans="1:17">
      <c r="A21" s="137" t="s">
        <v>209</v>
      </c>
      <c r="B21" s="137" t="s">
        <v>210</v>
      </c>
      <c r="C21" s="218">
        <v>0</v>
      </c>
      <c r="D21" s="218">
        <v>-4565</v>
      </c>
      <c r="E21" s="218">
        <v>-2917</v>
      </c>
      <c r="F21" s="218">
        <v>-7293</v>
      </c>
      <c r="G21" s="218">
        <v>-2725.16</v>
      </c>
      <c r="H21" s="218">
        <v>-250</v>
      </c>
      <c r="I21" s="218">
        <v>0</v>
      </c>
      <c r="J21" s="218">
        <v>-500</v>
      </c>
      <c r="K21" s="218">
        <v>-3500</v>
      </c>
      <c r="L21" s="218">
        <v>-11300</v>
      </c>
      <c r="M21" s="218">
        <v>-1500</v>
      </c>
      <c r="N21" s="218">
        <v>-3000</v>
      </c>
      <c r="O21" s="218">
        <v>-37550.160000000003</v>
      </c>
      <c r="Q21" s="12" t="s">
        <v>22</v>
      </c>
    </row>
    <row r="22" spans="1:17">
      <c r="A22" s="137" t="s">
        <v>211</v>
      </c>
      <c r="B22" s="137" t="s">
        <v>212</v>
      </c>
      <c r="C22" s="218">
        <v>-18512.150000000001</v>
      </c>
      <c r="D22" s="218">
        <v>-12088.69</v>
      </c>
      <c r="E22" s="218">
        <v>-9862.7000000000007</v>
      </c>
      <c r="F22" s="218">
        <v>-11641.81</v>
      </c>
      <c r="G22" s="218">
        <v>-9020.32</v>
      </c>
      <c r="H22" s="218">
        <v>-13144.82</v>
      </c>
      <c r="I22" s="218">
        <v>-16275.22</v>
      </c>
      <c r="J22" s="218">
        <v>-16849.990000000002</v>
      </c>
      <c r="K22" s="218">
        <v>-10193.379999999999</v>
      </c>
      <c r="L22" s="218">
        <v>-14950.88</v>
      </c>
      <c r="M22" s="218">
        <v>-11160.42</v>
      </c>
      <c r="N22" s="218">
        <v>-12099.26</v>
      </c>
      <c r="O22" s="218">
        <v>-155799.64000000001</v>
      </c>
      <c r="Q22" s="12" t="s">
        <v>26</v>
      </c>
    </row>
    <row r="23" spans="1:17">
      <c r="A23" s="137" t="s">
        <v>213</v>
      </c>
      <c r="B23" s="137" t="s">
        <v>214</v>
      </c>
      <c r="C23" s="218">
        <v>0</v>
      </c>
      <c r="D23" s="218">
        <v>0</v>
      </c>
      <c r="E23" s="218">
        <v>0</v>
      </c>
      <c r="F23" s="218">
        <v>0</v>
      </c>
      <c r="G23" s="218">
        <v>0</v>
      </c>
      <c r="H23" s="218">
        <v>0</v>
      </c>
      <c r="I23" s="218">
        <v>0</v>
      </c>
      <c r="J23" s="218">
        <v>0</v>
      </c>
      <c r="K23" s="218">
        <v>0</v>
      </c>
      <c r="L23" s="218">
        <v>-111.87</v>
      </c>
      <c r="M23" s="218">
        <v>-289</v>
      </c>
      <c r="N23" s="218">
        <v>-289</v>
      </c>
      <c r="O23" s="218">
        <v>-689.87</v>
      </c>
      <c r="Q23" s="12" t="s">
        <v>23</v>
      </c>
    </row>
    <row r="24" spans="1:17">
      <c r="A24" s="137" t="s">
        <v>4895</v>
      </c>
      <c r="B24" s="137" t="s">
        <v>4896</v>
      </c>
      <c r="C24" s="218">
        <v>0</v>
      </c>
      <c r="D24" s="218">
        <v>0</v>
      </c>
      <c r="E24" s="218">
        <v>0</v>
      </c>
      <c r="F24" s="218">
        <v>0</v>
      </c>
      <c r="G24" s="218">
        <v>0</v>
      </c>
      <c r="H24" s="218">
        <v>0</v>
      </c>
      <c r="I24" s="218">
        <v>0</v>
      </c>
      <c r="J24" s="218">
        <v>0</v>
      </c>
      <c r="K24" s="218">
        <v>0</v>
      </c>
      <c r="L24" s="218">
        <v>0</v>
      </c>
      <c r="M24" s="218">
        <v>0</v>
      </c>
      <c r="N24" s="218">
        <v>0</v>
      </c>
      <c r="O24" s="218">
        <v>0</v>
      </c>
      <c r="Q24" s="12" t="s">
        <v>27</v>
      </c>
    </row>
    <row r="25" spans="1:17">
      <c r="A25" s="137" t="s">
        <v>215</v>
      </c>
      <c r="B25" s="137" t="s">
        <v>216</v>
      </c>
      <c r="C25" s="218">
        <v>-447.1</v>
      </c>
      <c r="D25" s="218">
        <v>0</v>
      </c>
      <c r="E25" s="218">
        <v>0</v>
      </c>
      <c r="F25" s="218">
        <v>0</v>
      </c>
      <c r="G25" s="218">
        <v>0</v>
      </c>
      <c r="H25" s="218">
        <v>0</v>
      </c>
      <c r="I25" s="218">
        <v>0</v>
      </c>
      <c r="J25" s="218">
        <v>0</v>
      </c>
      <c r="K25" s="218">
        <v>0</v>
      </c>
      <c r="L25" s="218">
        <v>0</v>
      </c>
      <c r="M25" s="218">
        <v>0</v>
      </c>
      <c r="N25" s="218">
        <v>0</v>
      </c>
      <c r="O25" s="218">
        <v>-447.1</v>
      </c>
      <c r="Q25" s="12" t="s">
        <v>23</v>
      </c>
    </row>
    <row r="26" spans="1:17">
      <c r="A26" s="137" t="s">
        <v>217</v>
      </c>
      <c r="B26" s="137" t="s">
        <v>218</v>
      </c>
      <c r="C26" s="218">
        <v>-1704</v>
      </c>
      <c r="D26" s="218">
        <v>-1704</v>
      </c>
      <c r="E26" s="218">
        <v>-1704</v>
      </c>
      <c r="F26" s="218">
        <v>-1704</v>
      </c>
      <c r="G26" s="218">
        <v>-1704</v>
      </c>
      <c r="H26" s="218">
        <v>-1704</v>
      </c>
      <c r="I26" s="218">
        <v>-1704</v>
      </c>
      <c r="J26" s="218">
        <v>-3199</v>
      </c>
      <c r="K26" s="218">
        <v>-3199</v>
      </c>
      <c r="L26" s="218">
        <v>-3199</v>
      </c>
      <c r="M26" s="218">
        <v>-3199</v>
      </c>
      <c r="N26" s="218">
        <v>-3199</v>
      </c>
      <c r="O26" s="218">
        <v>-27923</v>
      </c>
      <c r="Q26" s="12" t="s">
        <v>23</v>
      </c>
    </row>
    <row r="27" spans="1:17">
      <c r="A27" s="137" t="s">
        <v>220</v>
      </c>
      <c r="B27" s="137" t="s">
        <v>221</v>
      </c>
      <c r="C27" s="218">
        <v>0</v>
      </c>
      <c r="D27" s="218">
        <v>54.67</v>
      </c>
      <c r="E27" s="218">
        <v>-3274.95</v>
      </c>
      <c r="F27" s="218">
        <v>1391.69</v>
      </c>
      <c r="G27" s="218">
        <v>-3795</v>
      </c>
      <c r="H27" s="218">
        <v>-1715</v>
      </c>
      <c r="I27" s="218">
        <v>1558.89</v>
      </c>
      <c r="J27" s="218">
        <v>-6168.24</v>
      </c>
      <c r="K27" s="218">
        <v>-2834.67</v>
      </c>
      <c r="L27" s="218">
        <v>-12441.19</v>
      </c>
      <c r="M27" s="218">
        <v>-5511</v>
      </c>
      <c r="N27" s="218">
        <v>0</v>
      </c>
      <c r="O27" s="218">
        <v>-32734.799999999999</v>
      </c>
      <c r="Q27" s="12" t="s">
        <v>27</v>
      </c>
    </row>
    <row r="28" spans="1:17">
      <c r="A28" s="137" t="s">
        <v>4897</v>
      </c>
      <c r="B28" s="137" t="s">
        <v>4898</v>
      </c>
      <c r="C28" s="218">
        <v>0</v>
      </c>
      <c r="D28" s="218">
        <v>0</v>
      </c>
      <c r="E28" s="218">
        <v>0</v>
      </c>
      <c r="F28" s="218">
        <v>0</v>
      </c>
      <c r="G28" s="218">
        <v>0</v>
      </c>
      <c r="H28" s="218">
        <v>0</v>
      </c>
      <c r="I28" s="218">
        <v>0</v>
      </c>
      <c r="J28" s="218">
        <v>0</v>
      </c>
      <c r="K28" s="218">
        <v>0</v>
      </c>
      <c r="L28" s="218">
        <v>0</v>
      </c>
      <c r="M28" s="218">
        <v>5875.88</v>
      </c>
      <c r="N28" s="218">
        <v>0</v>
      </c>
      <c r="O28" s="218">
        <v>5875.88</v>
      </c>
      <c r="Q28" s="12" t="s">
        <v>27</v>
      </c>
    </row>
    <row r="29" spans="1:17">
      <c r="A29" s="137" t="s">
        <v>4899</v>
      </c>
      <c r="B29" s="137" t="s">
        <v>4900</v>
      </c>
      <c r="C29" s="218">
        <v>0</v>
      </c>
      <c r="D29" s="218">
        <v>0</v>
      </c>
      <c r="E29" s="218">
        <v>0</v>
      </c>
      <c r="F29" s="218">
        <v>0</v>
      </c>
      <c r="G29" s="218">
        <v>0</v>
      </c>
      <c r="H29" s="218">
        <v>0</v>
      </c>
      <c r="I29" s="218">
        <v>0</v>
      </c>
      <c r="J29" s="218">
        <v>0</v>
      </c>
      <c r="K29" s="218">
        <v>0</v>
      </c>
      <c r="L29" s="218">
        <v>0</v>
      </c>
      <c r="M29" s="218">
        <v>0</v>
      </c>
      <c r="N29" s="218">
        <v>0</v>
      </c>
      <c r="O29" s="218">
        <v>0</v>
      </c>
      <c r="Q29" s="12" t="s">
        <v>27</v>
      </c>
    </row>
    <row r="30" spans="1:17">
      <c r="A30" s="137" t="s">
        <v>1138</v>
      </c>
      <c r="B30" s="137" t="s">
        <v>4901</v>
      </c>
      <c r="C30" s="218">
        <v>0</v>
      </c>
      <c r="D30" s="218">
        <v>0</v>
      </c>
      <c r="E30" s="218">
        <v>0</v>
      </c>
      <c r="F30" s="218">
        <v>0</v>
      </c>
      <c r="G30" s="218">
        <v>0</v>
      </c>
      <c r="H30" s="218">
        <v>0</v>
      </c>
      <c r="I30" s="218">
        <v>0</v>
      </c>
      <c r="J30" s="218">
        <v>0</v>
      </c>
      <c r="K30" s="218">
        <v>0</v>
      </c>
      <c r="L30" s="218">
        <v>0</v>
      </c>
      <c r="M30" s="218">
        <v>0</v>
      </c>
      <c r="N30" s="218">
        <v>0</v>
      </c>
      <c r="O30" s="218">
        <v>0</v>
      </c>
      <c r="Q30" s="12" t="s">
        <v>27</v>
      </c>
    </row>
    <row r="31" spans="1:17">
      <c r="A31" s="137" t="s">
        <v>4902</v>
      </c>
      <c r="B31" s="137" t="s">
        <v>4903</v>
      </c>
      <c r="C31" s="218">
        <v>0</v>
      </c>
      <c r="D31" s="218">
        <v>0</v>
      </c>
      <c r="E31" s="218">
        <v>0</v>
      </c>
      <c r="F31" s="218">
        <v>0</v>
      </c>
      <c r="G31" s="218">
        <v>0</v>
      </c>
      <c r="H31" s="218">
        <v>0</v>
      </c>
      <c r="I31" s="218">
        <v>0</v>
      </c>
      <c r="J31" s="218">
        <v>0</v>
      </c>
      <c r="K31" s="218">
        <v>0</v>
      </c>
      <c r="L31" s="218">
        <v>0</v>
      </c>
      <c r="M31" s="218">
        <v>0</v>
      </c>
      <c r="N31" s="218">
        <v>0</v>
      </c>
      <c r="O31" s="218">
        <v>0</v>
      </c>
      <c r="Q31" s="12" t="s">
        <v>27</v>
      </c>
    </row>
    <row r="32" spans="1:17">
      <c r="A32" s="137" t="s">
        <v>4904</v>
      </c>
      <c r="B32" s="137" t="s">
        <v>4905</v>
      </c>
      <c r="C32" s="218">
        <v>0</v>
      </c>
      <c r="D32" s="218">
        <v>0</v>
      </c>
      <c r="E32" s="218">
        <v>0</v>
      </c>
      <c r="F32" s="218">
        <v>0</v>
      </c>
      <c r="G32" s="218">
        <v>0</v>
      </c>
      <c r="H32" s="218">
        <v>0</v>
      </c>
      <c r="I32" s="218">
        <v>0</v>
      </c>
      <c r="J32" s="218">
        <v>0</v>
      </c>
      <c r="K32" s="218">
        <v>0</v>
      </c>
      <c r="L32" s="218">
        <v>0</v>
      </c>
      <c r="M32" s="218">
        <v>0</v>
      </c>
      <c r="N32" s="218">
        <v>0</v>
      </c>
      <c r="O32" s="218">
        <v>0</v>
      </c>
      <c r="Q32" s="12" t="s">
        <v>22</v>
      </c>
    </row>
    <row r="33" spans="1:17">
      <c r="A33" s="137"/>
      <c r="B33" s="137"/>
      <c r="C33" s="219"/>
      <c r="D33" s="219"/>
      <c r="E33" s="219"/>
      <c r="F33" s="219"/>
      <c r="G33" s="219"/>
      <c r="H33" s="219"/>
      <c r="I33" s="219"/>
      <c r="J33" s="219"/>
      <c r="K33" s="219"/>
      <c r="L33" s="219"/>
      <c r="M33" s="219"/>
      <c r="N33" s="219"/>
      <c r="O33" s="219"/>
    </row>
    <row r="34" spans="1:17">
      <c r="A34" s="137" t="s">
        <v>222</v>
      </c>
      <c r="B34" s="137" t="s">
        <v>223</v>
      </c>
      <c r="C34" s="138">
        <v>-20663.25</v>
      </c>
      <c r="D34" s="138">
        <v>-18303.02</v>
      </c>
      <c r="E34" s="138">
        <v>-17758.650000000001</v>
      </c>
      <c r="F34" s="138">
        <v>-19247.12</v>
      </c>
      <c r="G34" s="138">
        <v>-17244.48</v>
      </c>
      <c r="H34" s="138">
        <v>-16813.82</v>
      </c>
      <c r="I34" s="138">
        <v>-16420.330000000002</v>
      </c>
      <c r="J34" s="138">
        <v>-26717.23</v>
      </c>
      <c r="K34" s="138">
        <v>-19727.05</v>
      </c>
      <c r="L34" s="138">
        <v>-42002.94</v>
      </c>
      <c r="M34" s="138">
        <v>-15783.54</v>
      </c>
      <c r="N34" s="138">
        <v>-18587.259999999998</v>
      </c>
      <c r="O34" s="138">
        <v>-249268.69</v>
      </c>
    </row>
    <row r="35" spans="1:17">
      <c r="A35" s="137"/>
      <c r="B35" s="137"/>
      <c r="C35" s="137"/>
      <c r="D35" s="137"/>
      <c r="E35" s="137"/>
      <c r="F35" s="137"/>
      <c r="G35" s="137"/>
      <c r="H35" s="137"/>
      <c r="I35" s="137"/>
      <c r="J35" s="137"/>
      <c r="K35" s="137"/>
      <c r="L35" s="137"/>
      <c r="M35" s="137"/>
      <c r="N35" s="137"/>
      <c r="O35" s="137"/>
    </row>
    <row r="36" spans="1:17">
      <c r="A36" s="137" t="s">
        <v>224</v>
      </c>
      <c r="B36" s="137" t="s">
        <v>225</v>
      </c>
      <c r="C36" s="137"/>
      <c r="D36" s="137"/>
      <c r="E36" s="137"/>
      <c r="F36" s="137"/>
      <c r="G36" s="137"/>
      <c r="H36" s="137"/>
      <c r="I36" s="137"/>
      <c r="J36" s="137"/>
      <c r="K36" s="137"/>
      <c r="L36" s="137"/>
      <c r="M36" s="137"/>
      <c r="N36" s="137"/>
      <c r="O36" s="137"/>
    </row>
    <row r="37" spans="1:17">
      <c r="A37" s="137" t="s">
        <v>226</v>
      </c>
      <c r="B37" s="137" t="s">
        <v>227</v>
      </c>
      <c r="C37" s="218">
        <v>5</v>
      </c>
      <c r="D37" s="218">
        <v>5</v>
      </c>
      <c r="E37" s="218">
        <v>5</v>
      </c>
      <c r="F37" s="218">
        <v>5</v>
      </c>
      <c r="G37" s="218">
        <v>5</v>
      </c>
      <c r="H37" s="218">
        <v>5</v>
      </c>
      <c r="I37" s="218">
        <v>5</v>
      </c>
      <c r="J37" s="218">
        <v>5</v>
      </c>
      <c r="K37" s="218">
        <v>5</v>
      </c>
      <c r="L37" s="218">
        <v>5</v>
      </c>
      <c r="M37" s="218">
        <v>5</v>
      </c>
      <c r="N37" s="218">
        <v>5</v>
      </c>
      <c r="O37" s="218">
        <v>60</v>
      </c>
      <c r="Q37" s="12" t="s">
        <v>36</v>
      </c>
    </row>
    <row r="38" spans="1:17">
      <c r="A38" s="137" t="s">
        <v>228</v>
      </c>
      <c r="B38" s="137" t="s">
        <v>229</v>
      </c>
      <c r="C38" s="218">
        <v>0</v>
      </c>
      <c r="D38" s="218">
        <v>0</v>
      </c>
      <c r="E38" s="218">
        <v>0</v>
      </c>
      <c r="F38" s="218">
        <v>0</v>
      </c>
      <c r="G38" s="218">
        <v>0</v>
      </c>
      <c r="H38" s="218">
        <v>0</v>
      </c>
      <c r="I38" s="218">
        <v>561.23</v>
      </c>
      <c r="J38" s="218">
        <v>672.12</v>
      </c>
      <c r="K38" s="218">
        <v>445.47</v>
      </c>
      <c r="L38" s="218">
        <v>698.76</v>
      </c>
      <c r="M38" s="218">
        <v>426.3</v>
      </c>
      <c r="N38" s="218">
        <v>540.45000000000005</v>
      </c>
      <c r="O38" s="218">
        <v>3344.33</v>
      </c>
      <c r="Q38" s="12" t="s">
        <v>36</v>
      </c>
    </row>
    <row r="39" spans="1:17">
      <c r="A39" s="137" t="s">
        <v>230</v>
      </c>
      <c r="B39" s="137" t="s">
        <v>231</v>
      </c>
      <c r="C39" s="218">
        <v>2567.73</v>
      </c>
      <c r="D39" s="218">
        <v>2788.35</v>
      </c>
      <c r="E39" s="218">
        <v>2346.12</v>
      </c>
      <c r="F39" s="218">
        <v>274.99</v>
      </c>
      <c r="G39" s="218">
        <v>550</v>
      </c>
      <c r="H39" s="218">
        <v>2823.23</v>
      </c>
      <c r="I39" s="218">
        <v>2903.14</v>
      </c>
      <c r="J39" s="218">
        <v>3416.3</v>
      </c>
      <c r="K39" s="218">
        <v>3218.44</v>
      </c>
      <c r="L39" s="218">
        <v>5529.2</v>
      </c>
      <c r="M39" s="218">
        <v>3640.07</v>
      </c>
      <c r="N39" s="218">
        <v>3726.98</v>
      </c>
      <c r="O39" s="218">
        <v>33784.550000000003</v>
      </c>
      <c r="Q39" s="12" t="s">
        <v>31</v>
      </c>
    </row>
    <row r="40" spans="1:17">
      <c r="A40" s="137" t="s">
        <v>4906</v>
      </c>
      <c r="B40" s="137" t="s">
        <v>4907</v>
      </c>
      <c r="C40" s="218">
        <v>0</v>
      </c>
      <c r="D40" s="218">
        <v>0</v>
      </c>
      <c r="E40" s="218">
        <v>0</v>
      </c>
      <c r="F40" s="218">
        <v>0</v>
      </c>
      <c r="G40" s="218">
        <v>0</v>
      </c>
      <c r="H40" s="218">
        <v>0</v>
      </c>
      <c r="I40" s="218">
        <v>0</v>
      </c>
      <c r="J40" s="218">
        <v>0</v>
      </c>
      <c r="K40" s="218">
        <v>0</v>
      </c>
      <c r="L40" s="218">
        <v>0</v>
      </c>
      <c r="M40" s="218">
        <v>0</v>
      </c>
      <c r="N40" s="218">
        <v>0</v>
      </c>
      <c r="O40" s="218">
        <v>0</v>
      </c>
      <c r="Q40" s="12" t="s">
        <v>36</v>
      </c>
    </row>
    <row r="41" spans="1:17">
      <c r="A41" s="137" t="s">
        <v>232</v>
      </c>
      <c r="B41" s="137" t="s">
        <v>233</v>
      </c>
      <c r="C41" s="218">
        <v>529.89</v>
      </c>
      <c r="D41" s="218">
        <v>548.30999999999995</v>
      </c>
      <c r="E41" s="218">
        <v>555.33000000000004</v>
      </c>
      <c r="F41" s="218">
        <v>58.01</v>
      </c>
      <c r="G41" s="218">
        <v>120</v>
      </c>
      <c r="H41" s="218">
        <v>590.49</v>
      </c>
      <c r="I41" s="218">
        <v>560.5</v>
      </c>
      <c r="J41" s="218">
        <v>582.26</v>
      </c>
      <c r="K41" s="218">
        <v>617.70000000000005</v>
      </c>
      <c r="L41" s="218">
        <v>679.84</v>
      </c>
      <c r="M41" s="218">
        <v>708.57</v>
      </c>
      <c r="N41" s="218">
        <v>712.41</v>
      </c>
      <c r="O41" s="218">
        <v>6263.31</v>
      </c>
      <c r="Q41" s="12" t="s">
        <v>36</v>
      </c>
    </row>
    <row r="42" spans="1:17">
      <c r="A42" s="137" t="s">
        <v>234</v>
      </c>
      <c r="B42" s="137" t="s">
        <v>235</v>
      </c>
      <c r="C42" s="218">
        <v>0</v>
      </c>
      <c r="D42" s="218">
        <v>0</v>
      </c>
      <c r="E42" s="218">
        <v>0</v>
      </c>
      <c r="F42" s="218">
        <v>0</v>
      </c>
      <c r="G42" s="218">
        <v>0</v>
      </c>
      <c r="H42" s="218">
        <v>0</v>
      </c>
      <c r="I42" s="218">
        <v>0</v>
      </c>
      <c r="J42" s="218">
        <v>0</v>
      </c>
      <c r="K42" s="218">
        <v>0</v>
      </c>
      <c r="L42" s="218">
        <v>0</v>
      </c>
      <c r="M42" s="218">
        <v>0</v>
      </c>
      <c r="N42" s="218">
        <v>0</v>
      </c>
      <c r="O42" s="218">
        <v>0</v>
      </c>
      <c r="Q42" s="12" t="s">
        <v>36</v>
      </c>
    </row>
    <row r="43" spans="1:17">
      <c r="A43" s="137" t="s">
        <v>236</v>
      </c>
      <c r="B43" s="137" t="s">
        <v>237</v>
      </c>
      <c r="C43" s="218">
        <v>2425</v>
      </c>
      <c r="D43" s="218">
        <v>-125</v>
      </c>
      <c r="E43" s="218">
        <v>1500</v>
      </c>
      <c r="F43" s="218">
        <v>1050</v>
      </c>
      <c r="G43" s="218">
        <v>1102.44</v>
      </c>
      <c r="H43" s="218">
        <v>1334.37</v>
      </c>
      <c r="I43" s="218">
        <v>1793.68</v>
      </c>
      <c r="J43" s="218">
        <v>2017.58</v>
      </c>
      <c r="K43" s="218">
        <v>1316.96</v>
      </c>
      <c r="L43" s="218">
        <v>944.13</v>
      </c>
      <c r="M43" s="218">
        <v>1848.78</v>
      </c>
      <c r="N43" s="218">
        <v>1846.8</v>
      </c>
      <c r="O43" s="218">
        <v>17054.740000000002</v>
      </c>
      <c r="Q43" s="12" t="s">
        <v>31</v>
      </c>
    </row>
    <row r="44" spans="1:17">
      <c r="A44" s="137" t="s">
        <v>238</v>
      </c>
      <c r="B44" s="137" t="s">
        <v>239</v>
      </c>
      <c r="C44" s="218">
        <v>0</v>
      </c>
      <c r="D44" s="218">
        <v>0</v>
      </c>
      <c r="E44" s="218">
        <v>0</v>
      </c>
      <c r="F44" s="218">
        <v>0</v>
      </c>
      <c r="G44" s="218">
        <v>0</v>
      </c>
      <c r="H44" s="218">
        <v>0</v>
      </c>
      <c r="I44" s="218">
        <v>0</v>
      </c>
      <c r="J44" s="218">
        <v>0</v>
      </c>
      <c r="K44" s="218">
        <v>0</v>
      </c>
      <c r="L44" s="218">
        <v>0</v>
      </c>
      <c r="M44" s="218">
        <v>0</v>
      </c>
      <c r="N44" s="218">
        <v>0</v>
      </c>
      <c r="O44" s="218">
        <v>0</v>
      </c>
      <c r="Q44" s="12" t="s">
        <v>31</v>
      </c>
    </row>
    <row r="45" spans="1:17">
      <c r="A45" s="137" t="s">
        <v>4908</v>
      </c>
      <c r="B45" s="137" t="s">
        <v>4909</v>
      </c>
      <c r="C45" s="218">
        <v>0</v>
      </c>
      <c r="D45" s="218">
        <v>0</v>
      </c>
      <c r="E45" s="218">
        <v>0</v>
      </c>
      <c r="F45" s="218">
        <v>0</v>
      </c>
      <c r="G45" s="218">
        <v>0</v>
      </c>
      <c r="H45" s="218">
        <v>0</v>
      </c>
      <c r="I45" s="218">
        <v>0</v>
      </c>
      <c r="J45" s="218">
        <v>0</v>
      </c>
      <c r="K45" s="218">
        <v>0</v>
      </c>
      <c r="L45" s="218">
        <v>0</v>
      </c>
      <c r="M45" s="218">
        <v>0</v>
      </c>
      <c r="N45" s="218">
        <v>0</v>
      </c>
      <c r="O45" s="218">
        <v>0</v>
      </c>
      <c r="Q45" s="12" t="s">
        <v>31</v>
      </c>
    </row>
    <row r="46" spans="1:17">
      <c r="A46" s="137" t="s">
        <v>240</v>
      </c>
      <c r="B46" s="137" t="s">
        <v>241</v>
      </c>
      <c r="C46" s="218">
        <v>0</v>
      </c>
      <c r="D46" s="218">
        <v>0</v>
      </c>
      <c r="E46" s="218">
        <v>-95</v>
      </c>
      <c r="F46" s="218">
        <v>0</v>
      </c>
      <c r="G46" s="218">
        <v>-125</v>
      </c>
      <c r="H46" s="218">
        <v>60</v>
      </c>
      <c r="I46" s="218">
        <v>60</v>
      </c>
      <c r="J46" s="218">
        <v>0</v>
      </c>
      <c r="K46" s="218">
        <v>0</v>
      </c>
      <c r="L46" s="218">
        <v>0</v>
      </c>
      <c r="M46" s="218">
        <v>0</v>
      </c>
      <c r="N46" s="218">
        <v>0</v>
      </c>
      <c r="O46" s="218">
        <v>-100</v>
      </c>
      <c r="Q46" s="12" t="s">
        <v>31</v>
      </c>
    </row>
    <row r="47" spans="1:17">
      <c r="A47" s="137" t="s">
        <v>242</v>
      </c>
      <c r="B47" s="137" t="s">
        <v>243</v>
      </c>
      <c r="C47" s="218">
        <v>-528.91</v>
      </c>
      <c r="D47" s="218">
        <v>-391.01</v>
      </c>
      <c r="E47" s="218">
        <v>-719.76</v>
      </c>
      <c r="F47" s="218">
        <v>-1078.1099999999999</v>
      </c>
      <c r="G47" s="218">
        <v>-319.2</v>
      </c>
      <c r="H47" s="218">
        <v>-114</v>
      </c>
      <c r="I47" s="218">
        <v>34</v>
      </c>
      <c r="J47" s="218">
        <v>-476.52</v>
      </c>
      <c r="K47" s="218">
        <v>-1280.2</v>
      </c>
      <c r="L47" s="218">
        <v>-1242</v>
      </c>
      <c r="M47" s="218">
        <v>-4561</v>
      </c>
      <c r="N47" s="218">
        <v>-1075</v>
      </c>
      <c r="O47" s="218">
        <v>-11751.71</v>
      </c>
      <c r="Q47" s="12" t="s">
        <v>27</v>
      </c>
    </row>
    <row r="48" spans="1:17">
      <c r="A48" s="137" t="s">
        <v>244</v>
      </c>
      <c r="B48" s="137" t="s">
        <v>245</v>
      </c>
      <c r="C48" s="218">
        <v>0</v>
      </c>
      <c r="D48" s="218">
        <v>0</v>
      </c>
      <c r="E48" s="218">
        <v>34.57</v>
      </c>
      <c r="F48" s="218">
        <v>697.6</v>
      </c>
      <c r="G48" s="218">
        <v>0</v>
      </c>
      <c r="H48" s="218">
        <v>0</v>
      </c>
      <c r="I48" s="218">
        <v>0</v>
      </c>
      <c r="J48" s="218">
        <v>0</v>
      </c>
      <c r="K48" s="218">
        <v>0</v>
      </c>
      <c r="L48" s="218">
        <v>0</v>
      </c>
      <c r="M48" s="218">
        <v>0</v>
      </c>
      <c r="N48" s="218">
        <v>0</v>
      </c>
      <c r="O48" s="218">
        <v>732.17</v>
      </c>
      <c r="Q48" s="12" t="s">
        <v>27</v>
      </c>
    </row>
    <row r="49" spans="1:17">
      <c r="A49" s="137" t="s">
        <v>246</v>
      </c>
      <c r="B49" s="137" t="s">
        <v>247</v>
      </c>
      <c r="C49" s="218">
        <v>0</v>
      </c>
      <c r="D49" s="218">
        <v>7150</v>
      </c>
      <c r="E49" s="218">
        <v>0</v>
      </c>
      <c r="F49" s="218">
        <v>0</v>
      </c>
      <c r="G49" s="218">
        <v>1040.83</v>
      </c>
      <c r="H49" s="218">
        <v>500</v>
      </c>
      <c r="I49" s="218">
        <v>133.74</v>
      </c>
      <c r="J49" s="218">
        <v>0</v>
      </c>
      <c r="K49" s="218">
        <v>0</v>
      </c>
      <c r="L49" s="218">
        <v>0</v>
      </c>
      <c r="M49" s="218">
        <v>0</v>
      </c>
      <c r="N49" s="218">
        <v>0</v>
      </c>
      <c r="O49" s="218">
        <v>8824.57</v>
      </c>
      <c r="Q49" s="12" t="s">
        <v>31</v>
      </c>
    </row>
    <row r="50" spans="1:17">
      <c r="A50" s="137" t="s">
        <v>4910</v>
      </c>
      <c r="B50" s="137" t="s">
        <v>503</v>
      </c>
      <c r="C50" s="218">
        <v>0</v>
      </c>
      <c r="D50" s="218">
        <v>0</v>
      </c>
      <c r="E50" s="218">
        <v>797.89</v>
      </c>
      <c r="F50" s="218">
        <v>0</v>
      </c>
      <c r="G50" s="218">
        <v>0</v>
      </c>
      <c r="H50" s="218">
        <v>844.69</v>
      </c>
      <c r="I50" s="218">
        <v>0</v>
      </c>
      <c r="J50" s="218">
        <v>0</v>
      </c>
      <c r="K50" s="218">
        <v>805.07</v>
      </c>
      <c r="L50" s="218">
        <v>0</v>
      </c>
      <c r="M50" s="218">
        <v>0</v>
      </c>
      <c r="N50" s="218">
        <v>791.09</v>
      </c>
      <c r="O50" s="218">
        <v>3238.74</v>
      </c>
      <c r="Q50" s="12" t="s">
        <v>31</v>
      </c>
    </row>
    <row r="51" spans="1:17">
      <c r="A51" s="137" t="s">
        <v>4911</v>
      </c>
      <c r="B51" s="137" t="s">
        <v>4912</v>
      </c>
      <c r="C51" s="218">
        <v>0</v>
      </c>
      <c r="D51" s="218">
        <v>0</v>
      </c>
      <c r="E51" s="218">
        <v>0</v>
      </c>
      <c r="F51" s="218">
        <v>0</v>
      </c>
      <c r="G51" s="218">
        <v>0</v>
      </c>
      <c r="H51" s="218">
        <v>0</v>
      </c>
      <c r="I51" s="218">
        <v>0</v>
      </c>
      <c r="J51" s="218">
        <v>0</v>
      </c>
      <c r="K51" s="218">
        <v>0</v>
      </c>
      <c r="L51" s="218">
        <v>0</v>
      </c>
      <c r="M51" s="218">
        <v>0</v>
      </c>
      <c r="N51" s="218">
        <v>0</v>
      </c>
      <c r="O51" s="218">
        <v>0</v>
      </c>
      <c r="Q51" s="12" t="s">
        <v>31</v>
      </c>
    </row>
    <row r="52" spans="1:17">
      <c r="A52" s="137" t="s">
        <v>4913</v>
      </c>
      <c r="B52" s="137" t="s">
        <v>4914</v>
      </c>
      <c r="C52" s="218">
        <v>0</v>
      </c>
      <c r="D52" s="218">
        <v>0</v>
      </c>
      <c r="E52" s="218">
        <v>0</v>
      </c>
      <c r="F52" s="218">
        <v>0</v>
      </c>
      <c r="G52" s="218">
        <v>0</v>
      </c>
      <c r="H52" s="218">
        <v>0</v>
      </c>
      <c r="I52" s="218">
        <v>0</v>
      </c>
      <c r="J52" s="218">
        <v>0</v>
      </c>
      <c r="K52" s="218">
        <v>0</v>
      </c>
      <c r="L52" s="218">
        <v>0</v>
      </c>
      <c r="M52" s="218">
        <v>0</v>
      </c>
      <c r="N52" s="218">
        <v>0</v>
      </c>
      <c r="O52" s="218">
        <v>0</v>
      </c>
      <c r="Q52" s="12" t="s">
        <v>31</v>
      </c>
    </row>
    <row r="53" spans="1:17">
      <c r="A53" s="137" t="s">
        <v>4915</v>
      </c>
      <c r="B53" s="137" t="s">
        <v>4916</v>
      </c>
      <c r="C53" s="218">
        <v>0</v>
      </c>
      <c r="D53" s="218">
        <v>0</v>
      </c>
      <c r="E53" s="218">
        <v>0</v>
      </c>
      <c r="F53" s="218">
        <v>0</v>
      </c>
      <c r="G53" s="218">
        <v>0</v>
      </c>
      <c r="H53" s="218">
        <v>0</v>
      </c>
      <c r="I53" s="218">
        <v>0</v>
      </c>
      <c r="J53" s="218">
        <v>0</v>
      </c>
      <c r="K53" s="218">
        <v>0</v>
      </c>
      <c r="L53" s="218">
        <v>0</v>
      </c>
      <c r="M53" s="218">
        <v>0</v>
      </c>
      <c r="N53" s="218">
        <v>0</v>
      </c>
      <c r="O53" s="218">
        <v>0</v>
      </c>
      <c r="Q53" s="12" t="s">
        <v>31</v>
      </c>
    </row>
    <row r="54" spans="1:17">
      <c r="A54" s="137" t="s">
        <v>248</v>
      </c>
      <c r="B54" s="137" t="s">
        <v>249</v>
      </c>
      <c r="C54" s="218">
        <v>0</v>
      </c>
      <c r="D54" s="218">
        <v>300</v>
      </c>
      <c r="E54" s="218">
        <v>0</v>
      </c>
      <c r="F54" s="218">
        <v>0</v>
      </c>
      <c r="G54" s="218">
        <v>0</v>
      </c>
      <c r="H54" s="218">
        <v>400</v>
      </c>
      <c r="I54" s="218">
        <v>0</v>
      </c>
      <c r="J54" s="218">
        <v>1500</v>
      </c>
      <c r="K54" s="218">
        <v>250</v>
      </c>
      <c r="L54" s="218">
        <v>0</v>
      </c>
      <c r="M54" s="218">
        <v>0</v>
      </c>
      <c r="N54" s="218">
        <v>0</v>
      </c>
      <c r="O54" s="218">
        <v>2450</v>
      </c>
      <c r="Q54" s="12" t="s">
        <v>31</v>
      </c>
    </row>
    <row r="55" spans="1:17">
      <c r="A55" s="137" t="s">
        <v>4917</v>
      </c>
      <c r="B55" s="137" t="s">
        <v>4918</v>
      </c>
      <c r="C55" s="218">
        <v>0</v>
      </c>
      <c r="D55" s="218">
        <v>0</v>
      </c>
      <c r="E55" s="218">
        <v>0</v>
      </c>
      <c r="F55" s="218">
        <v>0</v>
      </c>
      <c r="G55" s="218">
        <v>0</v>
      </c>
      <c r="H55" s="218">
        <v>0</v>
      </c>
      <c r="I55" s="218">
        <v>0</v>
      </c>
      <c r="J55" s="218">
        <v>0</v>
      </c>
      <c r="K55" s="218">
        <v>0</v>
      </c>
      <c r="L55" s="218">
        <v>0</v>
      </c>
      <c r="M55" s="218">
        <v>0</v>
      </c>
      <c r="N55" s="218">
        <v>0</v>
      </c>
      <c r="O55" s="218">
        <v>0</v>
      </c>
      <c r="Q55" s="12" t="s">
        <v>79</v>
      </c>
    </row>
    <row r="56" spans="1:17">
      <c r="A56" s="137" t="s">
        <v>250</v>
      </c>
      <c r="B56" s="137" t="s">
        <v>251</v>
      </c>
      <c r="C56" s="218">
        <v>0</v>
      </c>
      <c r="D56" s="218">
        <v>0</v>
      </c>
      <c r="E56" s="218">
        <v>0</v>
      </c>
      <c r="F56" s="218">
        <v>0</v>
      </c>
      <c r="G56" s="218">
        <v>0</v>
      </c>
      <c r="H56" s="218">
        <v>0</v>
      </c>
      <c r="I56" s="218">
        <v>0</v>
      </c>
      <c r="J56" s="218">
        <v>0</v>
      </c>
      <c r="K56" s="218">
        <v>0</v>
      </c>
      <c r="L56" s="218">
        <v>0</v>
      </c>
      <c r="M56" s="218">
        <v>0</v>
      </c>
      <c r="N56" s="218">
        <v>0</v>
      </c>
      <c r="O56" s="218">
        <v>0</v>
      </c>
      <c r="Q56" s="12" t="s">
        <v>31</v>
      </c>
    </row>
    <row r="57" spans="1:17">
      <c r="A57" s="137" t="s">
        <v>4919</v>
      </c>
      <c r="B57" s="137" t="s">
        <v>4920</v>
      </c>
      <c r="C57" s="218">
        <v>0</v>
      </c>
      <c r="D57" s="218">
        <v>0</v>
      </c>
      <c r="E57" s="218">
        <v>0</v>
      </c>
      <c r="F57" s="218">
        <v>0</v>
      </c>
      <c r="G57" s="218">
        <v>0</v>
      </c>
      <c r="H57" s="218">
        <v>0</v>
      </c>
      <c r="I57" s="218">
        <v>0</v>
      </c>
      <c r="J57" s="218">
        <v>0</v>
      </c>
      <c r="K57" s="218">
        <v>0</v>
      </c>
      <c r="L57" s="218">
        <v>0</v>
      </c>
      <c r="M57" s="218">
        <v>0</v>
      </c>
      <c r="N57" s="218">
        <v>0</v>
      </c>
      <c r="O57" s="218">
        <v>0</v>
      </c>
      <c r="Q57" s="12" t="s">
        <v>31</v>
      </c>
    </row>
    <row r="58" spans="1:17">
      <c r="A58" s="137" t="s">
        <v>252</v>
      </c>
      <c r="B58" s="137" t="s">
        <v>253</v>
      </c>
      <c r="C58" s="218">
        <v>477.42</v>
      </c>
      <c r="D58" s="218">
        <v>-200</v>
      </c>
      <c r="E58" s="218">
        <v>258.06</v>
      </c>
      <c r="F58" s="218">
        <v>146.66999999999999</v>
      </c>
      <c r="G58" s="218">
        <v>425.81</v>
      </c>
      <c r="H58" s="218">
        <v>483.87</v>
      </c>
      <c r="I58" s="218">
        <v>306.67</v>
      </c>
      <c r="J58" s="218">
        <v>200</v>
      </c>
      <c r="K58" s="218">
        <v>-800</v>
      </c>
      <c r="L58" s="218">
        <v>0</v>
      </c>
      <c r="M58" s="218">
        <v>200</v>
      </c>
      <c r="N58" s="218">
        <v>200</v>
      </c>
      <c r="O58" s="218">
        <v>1698.5</v>
      </c>
      <c r="Q58" s="12" t="s">
        <v>31</v>
      </c>
    </row>
    <row r="59" spans="1:17">
      <c r="A59" s="137" t="s">
        <v>254</v>
      </c>
      <c r="B59" s="137" t="s">
        <v>255</v>
      </c>
      <c r="C59" s="218">
        <v>595</v>
      </c>
      <c r="D59" s="218">
        <v>1093.5</v>
      </c>
      <c r="E59" s="218">
        <v>609.03</v>
      </c>
      <c r="F59" s="218">
        <v>620</v>
      </c>
      <c r="G59" s="218">
        <v>584.52</v>
      </c>
      <c r="H59" s="218">
        <v>490.97</v>
      </c>
      <c r="I59" s="218">
        <v>443.17</v>
      </c>
      <c r="J59" s="218">
        <v>1274.52</v>
      </c>
      <c r="K59" s="218">
        <v>435</v>
      </c>
      <c r="L59" s="218">
        <v>1155.97</v>
      </c>
      <c r="M59" s="218">
        <v>551.13</v>
      </c>
      <c r="N59" s="218">
        <v>880.35</v>
      </c>
      <c r="O59" s="218">
        <v>8733.16</v>
      </c>
      <c r="Q59" s="12" t="s">
        <v>31</v>
      </c>
    </row>
    <row r="60" spans="1:17">
      <c r="A60" s="137" t="s">
        <v>256</v>
      </c>
      <c r="B60" s="137" t="s">
        <v>257</v>
      </c>
      <c r="C60" s="218">
        <v>2850</v>
      </c>
      <c r="D60" s="218">
        <v>0</v>
      </c>
      <c r="E60" s="218">
        <v>0</v>
      </c>
      <c r="F60" s="218">
        <v>0</v>
      </c>
      <c r="G60" s="218">
        <v>0</v>
      </c>
      <c r="H60" s="218">
        <v>3554</v>
      </c>
      <c r="I60" s="218">
        <v>0</v>
      </c>
      <c r="J60" s="218">
        <v>3182</v>
      </c>
      <c r="K60" s="218">
        <v>0</v>
      </c>
      <c r="L60" s="218">
        <v>0</v>
      </c>
      <c r="M60" s="218">
        <v>0</v>
      </c>
      <c r="N60" s="218">
        <v>0</v>
      </c>
      <c r="O60" s="218">
        <v>9586</v>
      </c>
      <c r="Q60" s="12" t="s">
        <v>31</v>
      </c>
    </row>
    <row r="61" spans="1:17">
      <c r="A61" s="137" t="s">
        <v>4921</v>
      </c>
      <c r="B61" s="137" t="s">
        <v>4922</v>
      </c>
      <c r="C61" s="218">
        <v>0</v>
      </c>
      <c r="D61" s="218">
        <v>0</v>
      </c>
      <c r="E61" s="218">
        <v>0</v>
      </c>
      <c r="F61" s="218">
        <v>0</v>
      </c>
      <c r="G61" s="218">
        <v>0</v>
      </c>
      <c r="H61" s="218">
        <v>0</v>
      </c>
      <c r="I61" s="218">
        <v>0</v>
      </c>
      <c r="J61" s="218">
        <v>0</v>
      </c>
      <c r="K61" s="218">
        <v>0</v>
      </c>
      <c r="L61" s="218">
        <v>0</v>
      </c>
      <c r="M61" s="218">
        <v>0</v>
      </c>
      <c r="N61" s="218">
        <v>0</v>
      </c>
      <c r="O61" s="218">
        <v>0</v>
      </c>
      <c r="Q61" s="12" t="s">
        <v>31</v>
      </c>
    </row>
    <row r="62" spans="1:17">
      <c r="A62" s="137" t="s">
        <v>258</v>
      </c>
      <c r="B62" s="137" t="s">
        <v>259</v>
      </c>
      <c r="C62" s="218">
        <v>600</v>
      </c>
      <c r="D62" s="218">
        <v>50</v>
      </c>
      <c r="E62" s="218">
        <v>500</v>
      </c>
      <c r="F62" s="218">
        <v>100</v>
      </c>
      <c r="G62" s="218">
        <v>50</v>
      </c>
      <c r="H62" s="218">
        <v>100</v>
      </c>
      <c r="I62" s="218">
        <v>400</v>
      </c>
      <c r="J62" s="218">
        <v>0</v>
      </c>
      <c r="K62" s="218">
        <v>150</v>
      </c>
      <c r="L62" s="218">
        <v>-50</v>
      </c>
      <c r="M62" s="218">
        <v>100</v>
      </c>
      <c r="N62" s="218">
        <v>100</v>
      </c>
      <c r="O62" s="218">
        <v>2100</v>
      </c>
      <c r="Q62" s="12" t="s">
        <v>31</v>
      </c>
    </row>
    <row r="63" spans="1:17">
      <c r="A63" s="137" t="s">
        <v>4923</v>
      </c>
      <c r="B63" s="137" t="s">
        <v>4924</v>
      </c>
      <c r="C63" s="218">
        <v>0</v>
      </c>
      <c r="D63" s="218">
        <v>0</v>
      </c>
      <c r="E63" s="218">
        <v>0</v>
      </c>
      <c r="F63" s="218">
        <v>0</v>
      </c>
      <c r="G63" s="218">
        <v>0</v>
      </c>
      <c r="H63" s="218">
        <v>0</v>
      </c>
      <c r="I63" s="218">
        <v>0</v>
      </c>
      <c r="J63" s="218">
        <v>0</v>
      </c>
      <c r="K63" s="218">
        <v>0</v>
      </c>
      <c r="L63" s="218">
        <v>0</v>
      </c>
      <c r="M63" s="218">
        <v>0</v>
      </c>
      <c r="N63" s="218">
        <v>0</v>
      </c>
      <c r="O63" s="218">
        <v>0</v>
      </c>
      <c r="Q63" s="12" t="s">
        <v>31</v>
      </c>
    </row>
    <row r="64" spans="1:17">
      <c r="A64" s="137" t="s">
        <v>260</v>
      </c>
      <c r="B64" s="137" t="s">
        <v>261</v>
      </c>
      <c r="C64" s="218">
        <v>0</v>
      </c>
      <c r="D64" s="218">
        <v>0</v>
      </c>
      <c r="E64" s="218">
        <v>0</v>
      </c>
      <c r="F64" s="218">
        <v>0</v>
      </c>
      <c r="G64" s="218">
        <v>0</v>
      </c>
      <c r="H64" s="218">
        <v>0</v>
      </c>
      <c r="I64" s="218">
        <v>0</v>
      </c>
      <c r="J64" s="218">
        <v>0</v>
      </c>
      <c r="K64" s="218">
        <v>0</v>
      </c>
      <c r="L64" s="218">
        <v>246</v>
      </c>
      <c r="M64" s="218">
        <v>0</v>
      </c>
      <c r="N64" s="218">
        <v>201</v>
      </c>
      <c r="O64" s="218">
        <v>447</v>
      </c>
      <c r="Q64" s="12" t="s">
        <v>31</v>
      </c>
    </row>
    <row r="65" spans="1:17">
      <c r="A65" s="137" t="s">
        <v>262</v>
      </c>
      <c r="B65" s="137" t="s">
        <v>263</v>
      </c>
      <c r="C65" s="218">
        <v>80</v>
      </c>
      <c r="D65" s="218">
        <v>80</v>
      </c>
      <c r="E65" s="218">
        <v>0</v>
      </c>
      <c r="F65" s="218">
        <v>0</v>
      </c>
      <c r="G65" s="218">
        <v>0</v>
      </c>
      <c r="H65" s="218">
        <v>0</v>
      </c>
      <c r="I65" s="218">
        <v>0</v>
      </c>
      <c r="J65" s="218">
        <v>0</v>
      </c>
      <c r="K65" s="218">
        <v>718</v>
      </c>
      <c r="L65" s="218">
        <v>0</v>
      </c>
      <c r="M65" s="218">
        <v>0</v>
      </c>
      <c r="N65" s="218">
        <v>0</v>
      </c>
      <c r="O65" s="218">
        <v>878</v>
      </c>
      <c r="Q65" s="12" t="s">
        <v>31</v>
      </c>
    </row>
    <row r="66" spans="1:17">
      <c r="A66" s="137" t="s">
        <v>4925</v>
      </c>
      <c r="B66" s="137" t="s">
        <v>4926</v>
      </c>
      <c r="C66" s="218">
        <v>1858.42</v>
      </c>
      <c r="D66" s="218">
        <v>1850</v>
      </c>
      <c r="E66" s="218">
        <v>2096.77</v>
      </c>
      <c r="F66" s="218">
        <v>2103.33</v>
      </c>
      <c r="G66" s="218">
        <v>2043.55</v>
      </c>
      <c r="H66" s="218">
        <v>2000</v>
      </c>
      <c r="I66" s="218">
        <v>1937.34</v>
      </c>
      <c r="J66" s="218">
        <v>1797.1</v>
      </c>
      <c r="K66" s="218">
        <v>1625.67</v>
      </c>
      <c r="L66" s="218">
        <v>1251.8</v>
      </c>
      <c r="M66" s="218">
        <v>1055.81</v>
      </c>
      <c r="N66" s="218">
        <v>973.21</v>
      </c>
      <c r="O66" s="218">
        <v>20593</v>
      </c>
      <c r="Q66" s="12" t="s">
        <v>31</v>
      </c>
    </row>
    <row r="67" spans="1:17">
      <c r="A67" s="137" t="s">
        <v>264</v>
      </c>
      <c r="B67" s="137" t="s">
        <v>265</v>
      </c>
      <c r="C67" s="218">
        <v>0</v>
      </c>
      <c r="D67" s="218">
        <v>0</v>
      </c>
      <c r="E67" s="218">
        <v>0</v>
      </c>
      <c r="F67" s="218">
        <v>0</v>
      </c>
      <c r="G67" s="218">
        <v>0</v>
      </c>
      <c r="H67" s="218">
        <v>0</v>
      </c>
      <c r="I67" s="218">
        <v>0</v>
      </c>
      <c r="J67" s="218">
        <v>0</v>
      </c>
      <c r="K67" s="218">
        <v>0</v>
      </c>
      <c r="L67" s="218">
        <v>0</v>
      </c>
      <c r="M67" s="218">
        <v>0</v>
      </c>
      <c r="N67" s="218">
        <v>0</v>
      </c>
      <c r="O67" s="218">
        <v>0</v>
      </c>
      <c r="Q67" s="12" t="s">
        <v>31</v>
      </c>
    </row>
    <row r="68" spans="1:17">
      <c r="A68" s="137" t="s">
        <v>266</v>
      </c>
      <c r="B68" s="137" t="s">
        <v>267</v>
      </c>
      <c r="C68" s="218">
        <v>1000</v>
      </c>
      <c r="D68" s="218">
        <v>0</v>
      </c>
      <c r="E68" s="218">
        <v>0</v>
      </c>
      <c r="F68" s="218">
        <v>145</v>
      </c>
      <c r="G68" s="218">
        <v>0</v>
      </c>
      <c r="H68" s="218">
        <v>150</v>
      </c>
      <c r="I68" s="218">
        <v>0</v>
      </c>
      <c r="J68" s="218">
        <v>0</v>
      </c>
      <c r="K68" s="218">
        <v>300</v>
      </c>
      <c r="L68" s="218">
        <v>0</v>
      </c>
      <c r="M68" s="218">
        <v>0</v>
      </c>
      <c r="N68" s="218">
        <v>0</v>
      </c>
      <c r="O68" s="218">
        <v>1595</v>
      </c>
      <c r="Q68" s="12" t="s">
        <v>31</v>
      </c>
    </row>
    <row r="69" spans="1:17">
      <c r="A69" s="137" t="s">
        <v>268</v>
      </c>
      <c r="B69" s="137" t="s">
        <v>269</v>
      </c>
      <c r="C69" s="218">
        <v>83</v>
      </c>
      <c r="D69" s="218">
        <v>61.67</v>
      </c>
      <c r="E69" s="218">
        <v>52.57</v>
      </c>
      <c r="F69" s="218">
        <v>37.1</v>
      </c>
      <c r="G69" s="218">
        <v>30</v>
      </c>
      <c r="H69" s="218">
        <v>30</v>
      </c>
      <c r="I69" s="218">
        <v>30</v>
      </c>
      <c r="J69" s="218">
        <v>30</v>
      </c>
      <c r="K69" s="218">
        <v>30</v>
      </c>
      <c r="L69" s="218">
        <v>23.87</v>
      </c>
      <c r="M69" s="218">
        <v>20</v>
      </c>
      <c r="N69" s="218">
        <v>10</v>
      </c>
      <c r="O69" s="218">
        <v>438.21</v>
      </c>
      <c r="Q69" s="12" t="s">
        <v>31</v>
      </c>
    </row>
    <row r="70" spans="1:17">
      <c r="A70" s="137" t="s">
        <v>270</v>
      </c>
      <c r="B70" s="137" t="s">
        <v>271</v>
      </c>
      <c r="C70" s="218">
        <v>1431.26</v>
      </c>
      <c r="D70" s="218">
        <v>1597</v>
      </c>
      <c r="E70" s="218">
        <v>1629.73</v>
      </c>
      <c r="F70" s="218">
        <v>1621.5</v>
      </c>
      <c r="G70" s="218">
        <v>1633.81</v>
      </c>
      <c r="H70" s="218">
        <v>1621.61</v>
      </c>
      <c r="I70" s="218">
        <v>1539.24</v>
      </c>
      <c r="J70" s="218">
        <v>1583</v>
      </c>
      <c r="K70" s="218">
        <v>1663.59</v>
      </c>
      <c r="L70" s="218">
        <v>2263.35</v>
      </c>
      <c r="M70" s="218">
        <v>2265.9699999999998</v>
      </c>
      <c r="N70" s="218">
        <v>2265</v>
      </c>
      <c r="O70" s="218">
        <v>21115.06</v>
      </c>
      <c r="Q70" s="12" t="s">
        <v>31</v>
      </c>
    </row>
    <row r="71" spans="1:17">
      <c r="A71" s="137" t="s">
        <v>272</v>
      </c>
      <c r="B71" s="137" t="s">
        <v>273</v>
      </c>
      <c r="C71" s="218">
        <v>1071</v>
      </c>
      <c r="D71" s="218">
        <v>1821</v>
      </c>
      <c r="E71" s="218">
        <v>821</v>
      </c>
      <c r="F71" s="218">
        <v>1271</v>
      </c>
      <c r="G71" s="218">
        <v>1265.75</v>
      </c>
      <c r="H71" s="218">
        <v>1071</v>
      </c>
      <c r="I71" s="218">
        <v>1221</v>
      </c>
      <c r="J71" s="218">
        <v>2371</v>
      </c>
      <c r="K71" s="218">
        <v>1271</v>
      </c>
      <c r="L71" s="218">
        <v>1671</v>
      </c>
      <c r="M71" s="218">
        <v>521</v>
      </c>
      <c r="N71" s="218">
        <v>271</v>
      </c>
      <c r="O71" s="218">
        <v>14646.75</v>
      </c>
      <c r="Q71" s="12" t="s">
        <v>31</v>
      </c>
    </row>
    <row r="72" spans="1:17">
      <c r="A72" s="137" t="s">
        <v>274</v>
      </c>
      <c r="B72" s="137" t="s">
        <v>275</v>
      </c>
      <c r="C72" s="218">
        <v>1024.9100000000001</v>
      </c>
      <c r="D72" s="218">
        <v>1180.42</v>
      </c>
      <c r="E72" s="218">
        <v>1213.2</v>
      </c>
      <c r="F72" s="218">
        <v>1255.3599999999999</v>
      </c>
      <c r="G72" s="218">
        <v>1318.44</v>
      </c>
      <c r="H72" s="218">
        <v>1310.92</v>
      </c>
      <c r="I72" s="218">
        <v>1257.74</v>
      </c>
      <c r="J72" s="218">
        <v>1293.29</v>
      </c>
      <c r="K72" s="218">
        <v>1390.19</v>
      </c>
      <c r="L72" s="218">
        <v>1352.22</v>
      </c>
      <c r="M72" s="218">
        <v>1378.42</v>
      </c>
      <c r="N72" s="218">
        <v>1402.14</v>
      </c>
      <c r="O72" s="218">
        <v>15377.25</v>
      </c>
      <c r="Q72" s="12" t="s">
        <v>31</v>
      </c>
    </row>
    <row r="73" spans="1:17">
      <c r="A73" s="137" t="s">
        <v>4927</v>
      </c>
      <c r="B73" s="137" t="s">
        <v>4928</v>
      </c>
      <c r="C73" s="218">
        <v>0</v>
      </c>
      <c r="D73" s="218">
        <v>0</v>
      </c>
      <c r="E73" s="218">
        <v>0</v>
      </c>
      <c r="F73" s="218">
        <v>0</v>
      </c>
      <c r="G73" s="218">
        <v>0</v>
      </c>
      <c r="H73" s="218">
        <v>0</v>
      </c>
      <c r="I73" s="218">
        <v>0</v>
      </c>
      <c r="J73" s="218">
        <v>0</v>
      </c>
      <c r="K73" s="218">
        <v>0</v>
      </c>
      <c r="L73" s="218">
        <v>0</v>
      </c>
      <c r="M73" s="218">
        <v>0</v>
      </c>
      <c r="N73" s="218">
        <v>0</v>
      </c>
      <c r="O73" s="218">
        <v>0</v>
      </c>
      <c r="Q73" s="12" t="s">
        <v>31</v>
      </c>
    </row>
    <row r="74" spans="1:17">
      <c r="A74" s="137" t="s">
        <v>4929</v>
      </c>
      <c r="B74" s="137" t="s">
        <v>4930</v>
      </c>
      <c r="C74" s="218">
        <v>0</v>
      </c>
      <c r="D74" s="218">
        <v>0</v>
      </c>
      <c r="E74" s="218">
        <v>0</v>
      </c>
      <c r="F74" s="218">
        <v>0</v>
      </c>
      <c r="G74" s="218">
        <v>0</v>
      </c>
      <c r="H74" s="218">
        <v>0</v>
      </c>
      <c r="I74" s="218">
        <v>0</v>
      </c>
      <c r="J74" s="218">
        <v>0</v>
      </c>
      <c r="K74" s="218">
        <v>0</v>
      </c>
      <c r="L74" s="218">
        <v>0</v>
      </c>
      <c r="M74" s="218">
        <v>0</v>
      </c>
      <c r="N74" s="218">
        <v>0</v>
      </c>
      <c r="O74" s="218">
        <v>0</v>
      </c>
      <c r="Q74" s="12" t="s">
        <v>31</v>
      </c>
    </row>
    <row r="75" spans="1:17">
      <c r="A75" s="137" t="s">
        <v>4931</v>
      </c>
      <c r="B75" s="137" t="s">
        <v>4932</v>
      </c>
      <c r="C75" s="218">
        <v>0</v>
      </c>
      <c r="D75" s="218">
        <v>0</v>
      </c>
      <c r="E75" s="218">
        <v>0</v>
      </c>
      <c r="F75" s="218">
        <v>0</v>
      </c>
      <c r="G75" s="218">
        <v>0</v>
      </c>
      <c r="H75" s="218">
        <v>0</v>
      </c>
      <c r="I75" s="218">
        <v>0</v>
      </c>
      <c r="J75" s="218">
        <v>0</v>
      </c>
      <c r="K75" s="218">
        <v>0</v>
      </c>
      <c r="L75" s="218">
        <v>0</v>
      </c>
      <c r="M75" s="218">
        <v>0</v>
      </c>
      <c r="N75" s="218">
        <v>0</v>
      </c>
      <c r="O75" s="218">
        <v>0</v>
      </c>
      <c r="Q75" s="12" t="s">
        <v>79</v>
      </c>
    </row>
    <row r="76" spans="1:17">
      <c r="A76" s="137" t="s">
        <v>4933</v>
      </c>
      <c r="B76" s="137" t="s">
        <v>4934</v>
      </c>
      <c r="C76" s="218">
        <v>0</v>
      </c>
      <c r="D76" s="218">
        <v>0</v>
      </c>
      <c r="E76" s="218">
        <v>0</v>
      </c>
      <c r="F76" s="218">
        <v>0</v>
      </c>
      <c r="G76" s="218">
        <v>0</v>
      </c>
      <c r="H76" s="218">
        <v>0</v>
      </c>
      <c r="I76" s="218">
        <v>0</v>
      </c>
      <c r="J76" s="218">
        <v>0</v>
      </c>
      <c r="K76" s="218">
        <v>0</v>
      </c>
      <c r="L76" s="218">
        <v>0</v>
      </c>
      <c r="M76" s="218">
        <v>0</v>
      </c>
      <c r="N76" s="218">
        <v>0</v>
      </c>
      <c r="O76" s="218">
        <v>0</v>
      </c>
      <c r="Q76" s="12" t="s">
        <v>31</v>
      </c>
    </row>
    <row r="77" spans="1:17">
      <c r="A77" s="137" t="s">
        <v>4935</v>
      </c>
      <c r="B77" s="137" t="s">
        <v>4936</v>
      </c>
      <c r="C77" s="218">
        <v>0</v>
      </c>
      <c r="D77" s="218">
        <v>0</v>
      </c>
      <c r="E77" s="218">
        <v>0</v>
      </c>
      <c r="F77" s="218">
        <v>0</v>
      </c>
      <c r="G77" s="218">
        <v>0</v>
      </c>
      <c r="H77" s="218">
        <v>0</v>
      </c>
      <c r="I77" s="218">
        <v>0</v>
      </c>
      <c r="J77" s="218">
        <v>0</v>
      </c>
      <c r="K77" s="218">
        <v>0</v>
      </c>
      <c r="L77" s="218">
        <v>0</v>
      </c>
      <c r="M77" s="218">
        <v>0</v>
      </c>
      <c r="N77" s="218">
        <v>0</v>
      </c>
      <c r="O77" s="218">
        <v>0</v>
      </c>
      <c r="Q77" s="12" t="s">
        <v>31</v>
      </c>
    </row>
    <row r="78" spans="1:17">
      <c r="A78" s="137" t="s">
        <v>4937</v>
      </c>
      <c r="B78" s="137" t="s">
        <v>4938</v>
      </c>
      <c r="C78" s="218">
        <v>0</v>
      </c>
      <c r="D78" s="218">
        <v>0</v>
      </c>
      <c r="E78" s="218">
        <v>0</v>
      </c>
      <c r="F78" s="218">
        <v>0</v>
      </c>
      <c r="G78" s="218">
        <v>0</v>
      </c>
      <c r="H78" s="218">
        <v>0</v>
      </c>
      <c r="I78" s="218">
        <v>0</v>
      </c>
      <c r="J78" s="218">
        <v>0</v>
      </c>
      <c r="K78" s="218">
        <v>0</v>
      </c>
      <c r="L78" s="218">
        <v>0</v>
      </c>
      <c r="M78" s="218">
        <v>0</v>
      </c>
      <c r="N78" s="218">
        <v>0</v>
      </c>
      <c r="O78" s="218">
        <v>0</v>
      </c>
      <c r="Q78" s="12" t="s">
        <v>31</v>
      </c>
    </row>
    <row r="79" spans="1:17">
      <c r="A79" s="137" t="s">
        <v>4939</v>
      </c>
      <c r="B79" s="137" t="s">
        <v>4940</v>
      </c>
      <c r="C79" s="218">
        <v>0</v>
      </c>
      <c r="D79" s="218">
        <v>0</v>
      </c>
      <c r="E79" s="218">
        <v>0</v>
      </c>
      <c r="F79" s="218">
        <v>0</v>
      </c>
      <c r="G79" s="218">
        <v>0</v>
      </c>
      <c r="H79" s="218">
        <v>0</v>
      </c>
      <c r="I79" s="218">
        <v>0</v>
      </c>
      <c r="J79" s="218">
        <v>0</v>
      </c>
      <c r="K79" s="218">
        <v>0</v>
      </c>
      <c r="L79" s="218">
        <v>0</v>
      </c>
      <c r="M79" s="218">
        <v>0</v>
      </c>
      <c r="N79" s="218">
        <v>0</v>
      </c>
      <c r="O79" s="218">
        <v>0</v>
      </c>
      <c r="Q79" s="12" t="s">
        <v>31</v>
      </c>
    </row>
    <row r="80" spans="1:17">
      <c r="A80" s="137"/>
      <c r="B80" s="137"/>
      <c r="C80" s="219"/>
      <c r="D80" s="219"/>
      <c r="E80" s="219"/>
      <c r="F80" s="219"/>
      <c r="G80" s="219"/>
      <c r="H80" s="219"/>
      <c r="I80" s="219"/>
      <c r="J80" s="219"/>
      <c r="K80" s="219"/>
      <c r="L80" s="219"/>
      <c r="M80" s="219"/>
      <c r="N80" s="219"/>
      <c r="O80" s="219"/>
    </row>
    <row r="81" spans="1:17">
      <c r="A81" s="137" t="s">
        <v>276</v>
      </c>
      <c r="B81" s="137" t="s">
        <v>277</v>
      </c>
      <c r="C81" s="138">
        <v>16069.72</v>
      </c>
      <c r="D81" s="138">
        <v>17809.240000000002</v>
      </c>
      <c r="E81" s="138">
        <v>11604.51</v>
      </c>
      <c r="F81" s="138">
        <v>8307.4500000000007</v>
      </c>
      <c r="G81" s="138">
        <v>9725.9500000000007</v>
      </c>
      <c r="H81" s="138">
        <v>17256.150000000001</v>
      </c>
      <c r="I81" s="138">
        <v>13186.45</v>
      </c>
      <c r="J81" s="138">
        <v>19447.650000000001</v>
      </c>
      <c r="K81" s="138">
        <v>12161.89</v>
      </c>
      <c r="L81" s="138">
        <v>14529.14</v>
      </c>
      <c r="M81" s="138">
        <v>8160.05</v>
      </c>
      <c r="N81" s="138">
        <v>12850.43</v>
      </c>
      <c r="O81" s="138">
        <v>161108.63</v>
      </c>
    </row>
    <row r="82" spans="1:17">
      <c r="A82" s="137"/>
      <c r="B82" s="137"/>
      <c r="C82" s="137"/>
      <c r="D82" s="137"/>
      <c r="E82" s="137"/>
      <c r="F82" s="137"/>
      <c r="G82" s="137"/>
      <c r="H82" s="137"/>
      <c r="I82" s="137"/>
      <c r="J82" s="137"/>
      <c r="K82" s="137"/>
      <c r="L82" s="137"/>
      <c r="M82" s="137"/>
      <c r="N82" s="137"/>
      <c r="O82" s="137"/>
    </row>
    <row r="83" spans="1:17">
      <c r="A83" s="137" t="s">
        <v>4941</v>
      </c>
      <c r="B83" s="137" t="s">
        <v>157</v>
      </c>
      <c r="C83" s="137"/>
      <c r="D83" s="137"/>
      <c r="E83" s="137"/>
      <c r="F83" s="137"/>
      <c r="G83" s="137"/>
      <c r="H83" s="137"/>
      <c r="I83" s="137"/>
      <c r="J83" s="137"/>
      <c r="K83" s="137"/>
      <c r="L83" s="137"/>
      <c r="M83" s="137"/>
      <c r="N83" s="137"/>
      <c r="O83" s="137"/>
    </row>
    <row r="84" spans="1:17">
      <c r="A84" s="137" t="s">
        <v>4942</v>
      </c>
      <c r="B84" s="137" t="s">
        <v>4943</v>
      </c>
      <c r="C84" s="218">
        <v>0</v>
      </c>
      <c r="D84" s="218">
        <v>0</v>
      </c>
      <c r="E84" s="218">
        <v>0</v>
      </c>
      <c r="F84" s="218">
        <v>0</v>
      </c>
      <c r="G84" s="218">
        <v>0</v>
      </c>
      <c r="H84" s="218">
        <v>0</v>
      </c>
      <c r="I84" s="218">
        <v>0</v>
      </c>
      <c r="J84" s="218">
        <v>0</v>
      </c>
      <c r="K84" s="218">
        <v>0</v>
      </c>
      <c r="L84" s="218">
        <v>0</v>
      </c>
      <c r="M84" s="218">
        <v>0</v>
      </c>
      <c r="N84" s="218">
        <v>0</v>
      </c>
      <c r="O84" s="218">
        <v>0</v>
      </c>
      <c r="Q84" s="12" t="s">
        <v>31</v>
      </c>
    </row>
    <row r="85" spans="1:17">
      <c r="A85" s="137" t="s">
        <v>4944</v>
      </c>
      <c r="B85" s="137" t="s">
        <v>4945</v>
      </c>
      <c r="C85" s="218">
        <v>0</v>
      </c>
      <c r="D85" s="218">
        <v>0</v>
      </c>
      <c r="E85" s="218">
        <v>0</v>
      </c>
      <c r="F85" s="218">
        <v>0</v>
      </c>
      <c r="G85" s="218">
        <v>0</v>
      </c>
      <c r="H85" s="218">
        <v>0</v>
      </c>
      <c r="I85" s="218">
        <v>0</v>
      </c>
      <c r="J85" s="218">
        <v>0</v>
      </c>
      <c r="K85" s="218">
        <v>0</v>
      </c>
      <c r="L85" s="218">
        <v>0</v>
      </c>
      <c r="M85" s="218">
        <v>0</v>
      </c>
      <c r="N85" s="218">
        <v>0</v>
      </c>
      <c r="O85" s="218">
        <v>0</v>
      </c>
      <c r="Q85" s="12" t="s">
        <v>31</v>
      </c>
    </row>
    <row r="86" spans="1:17">
      <c r="A86" s="137" t="s">
        <v>4946</v>
      </c>
      <c r="B86" s="137" t="s">
        <v>4947</v>
      </c>
      <c r="C86" s="218">
        <v>0</v>
      </c>
      <c r="D86" s="218">
        <v>0</v>
      </c>
      <c r="E86" s="218">
        <v>0</v>
      </c>
      <c r="F86" s="218">
        <v>0</v>
      </c>
      <c r="G86" s="218">
        <v>0</v>
      </c>
      <c r="H86" s="218">
        <v>0</v>
      </c>
      <c r="I86" s="218">
        <v>0</v>
      </c>
      <c r="J86" s="218">
        <v>0</v>
      </c>
      <c r="K86" s="218">
        <v>0</v>
      </c>
      <c r="L86" s="218">
        <v>0</v>
      </c>
      <c r="M86" s="218">
        <v>0</v>
      </c>
      <c r="N86" s="218">
        <v>0</v>
      </c>
      <c r="O86" s="218">
        <v>0</v>
      </c>
      <c r="Q86" s="12" t="s">
        <v>31</v>
      </c>
    </row>
    <row r="87" spans="1:17">
      <c r="A87" s="137" t="s">
        <v>4948</v>
      </c>
      <c r="B87" s="137" t="s">
        <v>4949</v>
      </c>
      <c r="C87" s="218">
        <v>0</v>
      </c>
      <c r="D87" s="218">
        <v>0</v>
      </c>
      <c r="E87" s="218">
        <v>0</v>
      </c>
      <c r="F87" s="218">
        <v>0</v>
      </c>
      <c r="G87" s="218">
        <v>0</v>
      </c>
      <c r="H87" s="218">
        <v>0</v>
      </c>
      <c r="I87" s="218">
        <v>0</v>
      </c>
      <c r="J87" s="218">
        <v>0</v>
      </c>
      <c r="K87" s="218">
        <v>0</v>
      </c>
      <c r="L87" s="218">
        <v>0</v>
      </c>
      <c r="M87" s="218">
        <v>0</v>
      </c>
      <c r="N87" s="218">
        <v>0</v>
      </c>
      <c r="O87" s="218">
        <v>0</v>
      </c>
      <c r="Q87" s="12" t="s">
        <v>31</v>
      </c>
    </row>
    <row r="88" spans="1:17">
      <c r="A88" s="137" t="s">
        <v>4950</v>
      </c>
      <c r="B88" s="137" t="s">
        <v>4951</v>
      </c>
      <c r="C88" s="218">
        <v>0</v>
      </c>
      <c r="D88" s="218">
        <v>0</v>
      </c>
      <c r="E88" s="218">
        <v>0</v>
      </c>
      <c r="F88" s="218">
        <v>0</v>
      </c>
      <c r="G88" s="218">
        <v>0</v>
      </c>
      <c r="H88" s="218">
        <v>0</v>
      </c>
      <c r="I88" s="218">
        <v>0</v>
      </c>
      <c r="J88" s="218">
        <v>0</v>
      </c>
      <c r="K88" s="218">
        <v>0</v>
      </c>
      <c r="L88" s="218">
        <v>0</v>
      </c>
      <c r="M88" s="218">
        <v>0</v>
      </c>
      <c r="N88" s="218">
        <v>0</v>
      </c>
      <c r="O88" s="218">
        <v>0</v>
      </c>
      <c r="Q88" s="12" t="s">
        <v>31</v>
      </c>
    </row>
    <row r="89" spans="1:17">
      <c r="A89" s="137" t="s">
        <v>4952</v>
      </c>
      <c r="B89" s="137" t="s">
        <v>4953</v>
      </c>
      <c r="C89" s="218">
        <v>0</v>
      </c>
      <c r="D89" s="218">
        <v>0</v>
      </c>
      <c r="E89" s="218">
        <v>0</v>
      </c>
      <c r="F89" s="218">
        <v>0</v>
      </c>
      <c r="G89" s="218">
        <v>0</v>
      </c>
      <c r="H89" s="218">
        <v>0</v>
      </c>
      <c r="I89" s="218">
        <v>0</v>
      </c>
      <c r="J89" s="218">
        <v>0</v>
      </c>
      <c r="K89" s="218">
        <v>0</v>
      </c>
      <c r="L89" s="218">
        <v>0</v>
      </c>
      <c r="M89" s="218">
        <v>0</v>
      </c>
      <c r="N89" s="218">
        <v>0</v>
      </c>
      <c r="O89" s="218">
        <v>0</v>
      </c>
      <c r="Q89" s="12" t="s">
        <v>31</v>
      </c>
    </row>
    <row r="90" spans="1:17">
      <c r="A90" s="137" t="s">
        <v>4954</v>
      </c>
      <c r="B90" s="137" t="s">
        <v>239</v>
      </c>
      <c r="C90" s="218">
        <v>0</v>
      </c>
      <c r="D90" s="218">
        <v>0</v>
      </c>
      <c r="E90" s="218">
        <v>0</v>
      </c>
      <c r="F90" s="218">
        <v>0</v>
      </c>
      <c r="G90" s="218">
        <v>0</v>
      </c>
      <c r="H90" s="218">
        <v>0</v>
      </c>
      <c r="I90" s="218">
        <v>0</v>
      </c>
      <c r="J90" s="218">
        <v>0</v>
      </c>
      <c r="K90" s="218">
        <v>0</v>
      </c>
      <c r="L90" s="218">
        <v>0</v>
      </c>
      <c r="M90" s="218">
        <v>0</v>
      </c>
      <c r="N90" s="218">
        <v>0</v>
      </c>
      <c r="O90" s="218">
        <v>0</v>
      </c>
      <c r="Q90" s="12" t="s">
        <v>31</v>
      </c>
    </row>
    <row r="91" spans="1:17">
      <c r="A91" s="137" t="s">
        <v>4955</v>
      </c>
      <c r="B91" s="137" t="s">
        <v>4956</v>
      </c>
      <c r="C91" s="218">
        <v>0</v>
      </c>
      <c r="D91" s="218">
        <v>0</v>
      </c>
      <c r="E91" s="218">
        <v>0</v>
      </c>
      <c r="F91" s="218">
        <v>0</v>
      </c>
      <c r="G91" s="218">
        <v>0</v>
      </c>
      <c r="H91" s="218">
        <v>0</v>
      </c>
      <c r="I91" s="218">
        <v>0</v>
      </c>
      <c r="J91" s="218">
        <v>0</v>
      </c>
      <c r="K91" s="218">
        <v>0</v>
      </c>
      <c r="L91" s="218">
        <v>0</v>
      </c>
      <c r="M91" s="218">
        <v>0</v>
      </c>
      <c r="N91" s="218">
        <v>0</v>
      </c>
      <c r="O91" s="218">
        <v>0</v>
      </c>
      <c r="Q91" s="12" t="s">
        <v>31</v>
      </c>
    </row>
    <row r="92" spans="1:17">
      <c r="A92" s="137"/>
      <c r="B92" s="137"/>
      <c r="C92" s="219"/>
      <c r="D92" s="219"/>
      <c r="E92" s="219"/>
      <c r="F92" s="219"/>
      <c r="G92" s="219"/>
      <c r="H92" s="219"/>
      <c r="I92" s="219"/>
      <c r="J92" s="219"/>
      <c r="K92" s="219"/>
      <c r="L92" s="219"/>
      <c r="M92" s="219"/>
      <c r="N92" s="219"/>
      <c r="O92" s="219"/>
    </row>
    <row r="93" spans="1:17">
      <c r="A93" s="137" t="s">
        <v>4957</v>
      </c>
      <c r="B93" s="137" t="s">
        <v>4958</v>
      </c>
      <c r="C93" s="138">
        <v>0</v>
      </c>
      <c r="D93" s="138">
        <v>0</v>
      </c>
      <c r="E93" s="138">
        <v>0</v>
      </c>
      <c r="F93" s="138">
        <v>0</v>
      </c>
      <c r="G93" s="138">
        <v>0</v>
      </c>
      <c r="H93" s="138">
        <v>0</v>
      </c>
      <c r="I93" s="138">
        <v>0</v>
      </c>
      <c r="J93" s="138">
        <v>0</v>
      </c>
      <c r="K93" s="138">
        <v>0</v>
      </c>
      <c r="L93" s="138">
        <v>0</v>
      </c>
      <c r="M93" s="138">
        <v>0</v>
      </c>
      <c r="N93" s="138">
        <v>0</v>
      </c>
      <c r="O93" s="138">
        <v>0</v>
      </c>
    </row>
    <row r="94" spans="1:17">
      <c r="A94" s="137"/>
      <c r="B94" s="137"/>
      <c r="C94" s="137"/>
      <c r="D94" s="137"/>
      <c r="E94" s="137"/>
      <c r="F94" s="137"/>
      <c r="G94" s="137"/>
      <c r="H94" s="137"/>
      <c r="I94" s="137"/>
      <c r="J94" s="137"/>
      <c r="K94" s="137"/>
      <c r="L94" s="137"/>
      <c r="M94" s="137"/>
      <c r="N94" s="137"/>
      <c r="O94" s="137"/>
    </row>
    <row r="95" spans="1:17">
      <c r="A95" s="137" t="s">
        <v>4959</v>
      </c>
      <c r="B95" s="137" t="s">
        <v>541</v>
      </c>
      <c r="C95" s="137"/>
      <c r="D95" s="137"/>
      <c r="E95" s="137"/>
      <c r="F95" s="137"/>
      <c r="G95" s="137"/>
      <c r="H95" s="137"/>
      <c r="I95" s="137"/>
      <c r="J95" s="137"/>
      <c r="K95" s="137"/>
      <c r="L95" s="137"/>
      <c r="M95" s="137"/>
      <c r="N95" s="137"/>
      <c r="O95" s="137"/>
    </row>
    <row r="96" spans="1:17">
      <c r="A96" s="137" t="s">
        <v>4960</v>
      </c>
      <c r="B96" s="137" t="s">
        <v>4961</v>
      </c>
      <c r="C96" s="218">
        <v>0</v>
      </c>
      <c r="D96" s="218">
        <v>0</v>
      </c>
      <c r="E96" s="218">
        <v>0</v>
      </c>
      <c r="F96" s="218">
        <v>0</v>
      </c>
      <c r="G96" s="218">
        <v>0</v>
      </c>
      <c r="H96" s="218">
        <v>0</v>
      </c>
      <c r="I96" s="218">
        <v>0</v>
      </c>
      <c r="J96" s="218">
        <v>0</v>
      </c>
      <c r="K96" s="218">
        <v>0</v>
      </c>
      <c r="L96" s="218">
        <v>0</v>
      </c>
      <c r="M96" s="218">
        <v>0</v>
      </c>
      <c r="N96" s="218">
        <v>0</v>
      </c>
      <c r="O96" s="218">
        <v>0</v>
      </c>
      <c r="Q96" s="12" t="s">
        <v>31</v>
      </c>
    </row>
    <row r="97" spans="1:17">
      <c r="A97" s="137" t="s">
        <v>4962</v>
      </c>
      <c r="B97" s="137" t="s">
        <v>569</v>
      </c>
      <c r="C97" s="218">
        <v>0</v>
      </c>
      <c r="D97" s="218">
        <v>0</v>
      </c>
      <c r="E97" s="218">
        <v>0</v>
      </c>
      <c r="F97" s="218">
        <v>0</v>
      </c>
      <c r="G97" s="218">
        <v>0</v>
      </c>
      <c r="H97" s="218">
        <v>0</v>
      </c>
      <c r="I97" s="218">
        <v>0</v>
      </c>
      <c r="J97" s="218">
        <v>0</v>
      </c>
      <c r="K97" s="218">
        <v>0</v>
      </c>
      <c r="L97" s="218">
        <v>0</v>
      </c>
      <c r="M97" s="218">
        <v>0</v>
      </c>
      <c r="N97" s="218">
        <v>0</v>
      </c>
      <c r="O97" s="218">
        <v>0</v>
      </c>
      <c r="Q97" s="12" t="s">
        <v>31</v>
      </c>
    </row>
    <row r="98" spans="1:17">
      <c r="A98" s="137" t="s">
        <v>4963</v>
      </c>
      <c r="B98" s="137" t="s">
        <v>4964</v>
      </c>
      <c r="C98" s="218">
        <v>0</v>
      </c>
      <c r="D98" s="218">
        <v>0</v>
      </c>
      <c r="E98" s="218">
        <v>0</v>
      </c>
      <c r="F98" s="218">
        <v>0</v>
      </c>
      <c r="G98" s="218">
        <v>0</v>
      </c>
      <c r="H98" s="218">
        <v>0</v>
      </c>
      <c r="I98" s="218">
        <v>0</v>
      </c>
      <c r="J98" s="218">
        <v>0</v>
      </c>
      <c r="K98" s="218">
        <v>0</v>
      </c>
      <c r="L98" s="218">
        <v>0</v>
      </c>
      <c r="M98" s="218">
        <v>0</v>
      </c>
      <c r="N98" s="218">
        <v>0</v>
      </c>
      <c r="O98" s="218">
        <v>0</v>
      </c>
      <c r="Q98" s="12" t="s">
        <v>31</v>
      </c>
    </row>
    <row r="99" spans="1:17">
      <c r="A99" s="137" t="s">
        <v>4965</v>
      </c>
      <c r="B99" s="137" t="s">
        <v>4097</v>
      </c>
      <c r="C99" s="218">
        <v>0</v>
      </c>
      <c r="D99" s="218">
        <v>0</v>
      </c>
      <c r="E99" s="218">
        <v>0</v>
      </c>
      <c r="F99" s="218">
        <v>0</v>
      </c>
      <c r="G99" s="218">
        <v>0</v>
      </c>
      <c r="H99" s="218">
        <v>0</v>
      </c>
      <c r="I99" s="218">
        <v>0</v>
      </c>
      <c r="J99" s="218">
        <v>0</v>
      </c>
      <c r="K99" s="218">
        <v>0</v>
      </c>
      <c r="L99" s="218">
        <v>0</v>
      </c>
      <c r="M99" s="218">
        <v>0</v>
      </c>
      <c r="N99" s="218">
        <v>0</v>
      </c>
      <c r="O99" s="218">
        <v>0</v>
      </c>
      <c r="Q99" s="12" t="s">
        <v>31</v>
      </c>
    </row>
    <row r="100" spans="1:17">
      <c r="A100" s="137" t="s">
        <v>1142</v>
      </c>
      <c r="B100" s="137" t="s">
        <v>4966</v>
      </c>
      <c r="C100" s="218">
        <v>0</v>
      </c>
      <c r="D100" s="218">
        <v>0</v>
      </c>
      <c r="E100" s="218">
        <v>0</v>
      </c>
      <c r="F100" s="218">
        <v>0</v>
      </c>
      <c r="G100" s="218">
        <v>0</v>
      </c>
      <c r="H100" s="218">
        <v>0</v>
      </c>
      <c r="I100" s="218">
        <v>0</v>
      </c>
      <c r="J100" s="218">
        <v>0</v>
      </c>
      <c r="K100" s="218">
        <v>0</v>
      </c>
      <c r="L100" s="218">
        <v>0</v>
      </c>
      <c r="M100" s="218">
        <v>0</v>
      </c>
      <c r="N100" s="218">
        <v>0</v>
      </c>
      <c r="O100" s="218">
        <v>0</v>
      </c>
      <c r="Q100" s="12" t="s">
        <v>31</v>
      </c>
    </row>
    <row r="101" spans="1:17">
      <c r="A101" s="137" t="s">
        <v>4967</v>
      </c>
      <c r="B101" s="137" t="s">
        <v>4968</v>
      </c>
      <c r="C101" s="218">
        <v>0</v>
      </c>
      <c r="D101" s="218">
        <v>0</v>
      </c>
      <c r="E101" s="218">
        <v>0</v>
      </c>
      <c r="F101" s="218">
        <v>0</v>
      </c>
      <c r="G101" s="218">
        <v>0</v>
      </c>
      <c r="H101" s="218">
        <v>0</v>
      </c>
      <c r="I101" s="218">
        <v>0</v>
      </c>
      <c r="J101" s="218">
        <v>0</v>
      </c>
      <c r="K101" s="218">
        <v>0</v>
      </c>
      <c r="L101" s="218">
        <v>0</v>
      </c>
      <c r="M101" s="218">
        <v>0</v>
      </c>
      <c r="N101" s="218">
        <v>0</v>
      </c>
      <c r="O101" s="218">
        <v>0</v>
      </c>
      <c r="Q101" s="12" t="s">
        <v>31</v>
      </c>
    </row>
    <row r="102" spans="1:17">
      <c r="A102" s="137"/>
      <c r="B102" s="137"/>
      <c r="C102" s="219"/>
      <c r="D102" s="219"/>
      <c r="E102" s="219"/>
      <c r="F102" s="219"/>
      <c r="G102" s="219"/>
      <c r="H102" s="219"/>
      <c r="I102" s="219"/>
      <c r="J102" s="219"/>
      <c r="K102" s="219"/>
      <c r="L102" s="219"/>
      <c r="M102" s="219"/>
      <c r="N102" s="219"/>
      <c r="O102" s="219"/>
    </row>
    <row r="103" spans="1:17">
      <c r="A103" s="137" t="s">
        <v>4969</v>
      </c>
      <c r="B103" s="137" t="s">
        <v>545</v>
      </c>
      <c r="C103" s="138">
        <v>0</v>
      </c>
      <c r="D103" s="138">
        <v>0</v>
      </c>
      <c r="E103" s="138">
        <v>0</v>
      </c>
      <c r="F103" s="138">
        <v>0</v>
      </c>
      <c r="G103" s="138">
        <v>0</v>
      </c>
      <c r="H103" s="138">
        <v>0</v>
      </c>
      <c r="I103" s="138">
        <v>0</v>
      </c>
      <c r="J103" s="138">
        <v>0</v>
      </c>
      <c r="K103" s="138">
        <v>0</v>
      </c>
      <c r="L103" s="138">
        <v>0</v>
      </c>
      <c r="M103" s="138">
        <v>0</v>
      </c>
      <c r="N103" s="138">
        <v>0</v>
      </c>
      <c r="O103" s="138">
        <v>0</v>
      </c>
    </row>
    <row r="104" spans="1:17">
      <c r="A104" s="137"/>
      <c r="B104" s="137"/>
      <c r="C104" s="219"/>
      <c r="D104" s="219"/>
      <c r="E104" s="219"/>
      <c r="F104" s="219"/>
      <c r="G104" s="219"/>
      <c r="H104" s="219"/>
      <c r="I104" s="219"/>
      <c r="J104" s="219"/>
      <c r="K104" s="219"/>
      <c r="L104" s="219"/>
      <c r="M104" s="219"/>
      <c r="N104" s="219"/>
      <c r="O104" s="219"/>
    </row>
    <row r="105" spans="1:17">
      <c r="A105" s="137" t="s">
        <v>4970</v>
      </c>
      <c r="B105" s="137" t="s">
        <v>4971</v>
      </c>
      <c r="C105" s="138">
        <v>0</v>
      </c>
      <c r="D105" s="138">
        <v>0</v>
      </c>
      <c r="E105" s="138">
        <v>0</v>
      </c>
      <c r="F105" s="138">
        <v>0</v>
      </c>
      <c r="G105" s="138">
        <v>0</v>
      </c>
      <c r="H105" s="138">
        <v>0</v>
      </c>
      <c r="I105" s="138">
        <v>0</v>
      </c>
      <c r="J105" s="138">
        <v>0</v>
      </c>
      <c r="K105" s="138">
        <v>0</v>
      </c>
      <c r="L105" s="138">
        <v>0</v>
      </c>
      <c r="M105" s="138">
        <v>0</v>
      </c>
      <c r="N105" s="138">
        <v>0</v>
      </c>
      <c r="O105" s="138">
        <v>0</v>
      </c>
    </row>
    <row r="106" spans="1:17">
      <c r="A106" s="137"/>
      <c r="B106" s="137"/>
      <c r="C106" s="219"/>
      <c r="D106" s="219"/>
      <c r="E106" s="219"/>
      <c r="F106" s="219"/>
      <c r="G106" s="219"/>
      <c r="H106" s="219"/>
      <c r="I106" s="219"/>
      <c r="J106" s="219"/>
      <c r="K106" s="219"/>
      <c r="L106" s="219"/>
      <c r="M106" s="219"/>
      <c r="N106" s="219"/>
      <c r="O106" s="219"/>
    </row>
    <row r="107" spans="1:17">
      <c r="A107" s="137" t="s">
        <v>278</v>
      </c>
      <c r="B107" s="137" t="s">
        <v>279</v>
      </c>
      <c r="C107" s="138">
        <v>165513.99</v>
      </c>
      <c r="D107" s="138">
        <v>169402.18</v>
      </c>
      <c r="E107" s="138">
        <v>164701.82</v>
      </c>
      <c r="F107" s="138">
        <v>162332.49</v>
      </c>
      <c r="G107" s="138">
        <v>164908.63</v>
      </c>
      <c r="H107" s="138">
        <v>173438.49</v>
      </c>
      <c r="I107" s="138">
        <v>170695.28</v>
      </c>
      <c r="J107" s="138">
        <v>166630.57999999999</v>
      </c>
      <c r="K107" s="138">
        <v>165214.20000000001</v>
      </c>
      <c r="L107" s="138">
        <v>146666.56</v>
      </c>
      <c r="M107" s="138">
        <v>166147.87</v>
      </c>
      <c r="N107" s="138">
        <v>169067.61</v>
      </c>
      <c r="O107" s="138">
        <v>1984719.7</v>
      </c>
    </row>
    <row r="108" spans="1:17">
      <c r="A108" s="137"/>
      <c r="B108" s="137"/>
      <c r="C108" s="137"/>
      <c r="D108" s="137"/>
      <c r="E108" s="137"/>
      <c r="F108" s="137"/>
      <c r="G108" s="137"/>
      <c r="H108" s="137"/>
      <c r="I108" s="137"/>
      <c r="J108" s="137"/>
      <c r="K108" s="137"/>
      <c r="L108" s="137"/>
      <c r="M108" s="137"/>
      <c r="N108" s="137"/>
      <c r="O108" s="137"/>
    </row>
    <row r="109" spans="1:17">
      <c r="A109" s="137" t="s">
        <v>280</v>
      </c>
      <c r="B109" s="137" t="s">
        <v>281</v>
      </c>
      <c r="C109" s="137"/>
      <c r="D109" s="137"/>
      <c r="E109" s="137"/>
      <c r="F109" s="137"/>
      <c r="G109" s="137"/>
      <c r="H109" s="137"/>
      <c r="I109" s="137"/>
      <c r="J109" s="137"/>
      <c r="K109" s="137"/>
      <c r="L109" s="137"/>
      <c r="M109" s="137"/>
      <c r="N109" s="137"/>
      <c r="O109" s="137"/>
    </row>
    <row r="110" spans="1:17">
      <c r="A110" s="137"/>
      <c r="B110" s="137"/>
      <c r="C110" s="137"/>
      <c r="D110" s="137"/>
      <c r="E110" s="137"/>
      <c r="F110" s="137"/>
      <c r="G110" s="137"/>
      <c r="H110" s="137"/>
      <c r="I110" s="137"/>
      <c r="J110" s="137"/>
      <c r="K110" s="137"/>
      <c r="L110" s="137"/>
      <c r="M110" s="137"/>
      <c r="N110" s="137"/>
      <c r="O110" s="137"/>
    </row>
    <row r="111" spans="1:17">
      <c r="A111" s="137" t="s">
        <v>282</v>
      </c>
      <c r="B111" s="137" t="s">
        <v>283</v>
      </c>
      <c r="C111" s="137"/>
      <c r="D111" s="137"/>
      <c r="E111" s="137"/>
      <c r="F111" s="137"/>
      <c r="G111" s="137"/>
      <c r="H111" s="137"/>
      <c r="I111" s="137"/>
      <c r="J111" s="137"/>
      <c r="K111" s="137"/>
      <c r="L111" s="137"/>
      <c r="M111" s="137"/>
      <c r="N111" s="137"/>
      <c r="O111" s="137"/>
    </row>
    <row r="112" spans="1:17">
      <c r="A112" s="137" t="s">
        <v>284</v>
      </c>
      <c r="B112" s="137" t="s">
        <v>285</v>
      </c>
      <c r="C112" s="218">
        <v>3295.38</v>
      </c>
      <c r="D112" s="218">
        <v>2196.92</v>
      </c>
      <c r="E112" s="218">
        <v>2746.15</v>
      </c>
      <c r="F112" s="218">
        <v>1507.69</v>
      </c>
      <c r="G112" s="218">
        <v>1938.46</v>
      </c>
      <c r="H112" s="218">
        <v>2153.84</v>
      </c>
      <c r="I112" s="218">
        <v>2153.84</v>
      </c>
      <c r="J112" s="218">
        <v>2153.84</v>
      </c>
      <c r="K112" s="218">
        <v>2153.84</v>
      </c>
      <c r="L112" s="218">
        <v>2153.84</v>
      </c>
      <c r="M112" s="218">
        <v>3288.91</v>
      </c>
      <c r="N112" s="218">
        <v>2695.08</v>
      </c>
      <c r="O112" s="218">
        <v>28437.79</v>
      </c>
      <c r="Q112" s="12" t="s">
        <v>40</v>
      </c>
    </row>
    <row r="113" spans="1:17">
      <c r="A113" s="137" t="s">
        <v>4972</v>
      </c>
      <c r="B113" s="137" t="s">
        <v>4973</v>
      </c>
      <c r="C113" s="218">
        <v>0</v>
      </c>
      <c r="D113" s="218">
        <v>0</v>
      </c>
      <c r="E113" s="218">
        <v>0</v>
      </c>
      <c r="F113" s="218">
        <v>0</v>
      </c>
      <c r="G113" s="218">
        <v>0</v>
      </c>
      <c r="H113" s="218">
        <v>0</v>
      </c>
      <c r="I113" s="218">
        <v>0</v>
      </c>
      <c r="J113" s="218">
        <v>0</v>
      </c>
      <c r="K113" s="218">
        <v>0</v>
      </c>
      <c r="L113" s="218">
        <v>0</v>
      </c>
      <c r="M113" s="218">
        <v>0</v>
      </c>
      <c r="N113" s="218">
        <v>0</v>
      </c>
      <c r="O113" s="218">
        <v>0</v>
      </c>
      <c r="Q113" s="12" t="s">
        <v>40</v>
      </c>
    </row>
    <row r="114" spans="1:17">
      <c r="A114" s="137" t="s">
        <v>286</v>
      </c>
      <c r="B114" s="137" t="s">
        <v>287</v>
      </c>
      <c r="C114" s="218">
        <v>516.66999999999996</v>
      </c>
      <c r="D114" s="218">
        <v>467</v>
      </c>
      <c r="E114" s="218">
        <v>352</v>
      </c>
      <c r="F114" s="218">
        <v>0</v>
      </c>
      <c r="G114" s="218">
        <v>0</v>
      </c>
      <c r="H114" s="218">
        <v>0</v>
      </c>
      <c r="I114" s="218">
        <v>0</v>
      </c>
      <c r="J114" s="218">
        <v>0</v>
      </c>
      <c r="K114" s="218">
        <v>110</v>
      </c>
      <c r="L114" s="218">
        <v>0</v>
      </c>
      <c r="M114" s="218">
        <v>400</v>
      </c>
      <c r="N114" s="218">
        <v>0</v>
      </c>
      <c r="O114" s="218">
        <v>1845.67</v>
      </c>
      <c r="Q114" s="12" t="s">
        <v>40</v>
      </c>
    </row>
    <row r="115" spans="1:17">
      <c r="A115" s="137" t="s">
        <v>288</v>
      </c>
      <c r="B115" s="137" t="s">
        <v>289</v>
      </c>
      <c r="C115" s="218">
        <v>0</v>
      </c>
      <c r="D115" s="218">
        <v>300</v>
      </c>
      <c r="E115" s="218">
        <v>160</v>
      </c>
      <c r="F115" s="218">
        <v>0</v>
      </c>
      <c r="G115" s="218">
        <v>0</v>
      </c>
      <c r="H115" s="218">
        <v>0</v>
      </c>
      <c r="I115" s="218">
        <v>300</v>
      </c>
      <c r="J115" s="218">
        <v>0</v>
      </c>
      <c r="K115" s="218">
        <v>360</v>
      </c>
      <c r="L115" s="218">
        <v>0</v>
      </c>
      <c r="M115" s="218">
        <v>0</v>
      </c>
      <c r="N115" s="218">
        <v>0</v>
      </c>
      <c r="O115" s="218">
        <v>1120</v>
      </c>
      <c r="Q115" s="12" t="s">
        <v>40</v>
      </c>
    </row>
    <row r="116" spans="1:17">
      <c r="A116" s="137" t="s">
        <v>290</v>
      </c>
      <c r="B116" s="137" t="s">
        <v>291</v>
      </c>
      <c r="C116" s="218">
        <v>283.5</v>
      </c>
      <c r="D116" s="218">
        <v>220.77</v>
      </c>
      <c r="E116" s="218">
        <v>241.23</v>
      </c>
      <c r="F116" s="218">
        <v>165.1</v>
      </c>
      <c r="G116" s="218">
        <v>194.44</v>
      </c>
      <c r="H116" s="218">
        <v>235.85</v>
      </c>
      <c r="I116" s="218">
        <v>221.95</v>
      </c>
      <c r="J116" s="218">
        <v>164.78</v>
      </c>
      <c r="K116" s="218">
        <v>200.73</v>
      </c>
      <c r="L116" s="218">
        <v>164.78</v>
      </c>
      <c r="M116" s="218">
        <v>398.59</v>
      </c>
      <c r="N116" s="218">
        <v>210.47</v>
      </c>
      <c r="O116" s="218">
        <v>2702.19</v>
      </c>
      <c r="Q116" s="12" t="s">
        <v>40</v>
      </c>
    </row>
    <row r="117" spans="1:17">
      <c r="A117" s="137" t="s">
        <v>292</v>
      </c>
      <c r="B117" s="137" t="s">
        <v>293</v>
      </c>
      <c r="C117" s="218">
        <v>0</v>
      </c>
      <c r="D117" s="218">
        <v>0</v>
      </c>
      <c r="E117" s="218">
        <v>0</v>
      </c>
      <c r="F117" s="218">
        <v>0</v>
      </c>
      <c r="G117" s="218">
        <v>0</v>
      </c>
      <c r="H117" s="218">
        <v>0</v>
      </c>
      <c r="I117" s="218">
        <v>0</v>
      </c>
      <c r="J117" s="218">
        <v>0</v>
      </c>
      <c r="K117" s="218">
        <v>0</v>
      </c>
      <c r="L117" s="218">
        <v>0</v>
      </c>
      <c r="M117" s="218">
        <v>0</v>
      </c>
      <c r="N117" s="218">
        <v>0</v>
      </c>
      <c r="O117" s="218">
        <v>0</v>
      </c>
      <c r="Q117" s="12" t="s">
        <v>40</v>
      </c>
    </row>
    <row r="118" spans="1:17">
      <c r="A118" s="137" t="s">
        <v>294</v>
      </c>
      <c r="B118" s="137" t="s">
        <v>295</v>
      </c>
      <c r="C118" s="218">
        <v>0</v>
      </c>
      <c r="D118" s="218">
        <v>0</v>
      </c>
      <c r="E118" s="218">
        <v>0</v>
      </c>
      <c r="F118" s="218">
        <v>0</v>
      </c>
      <c r="G118" s="218">
        <v>0</v>
      </c>
      <c r="H118" s="218">
        <v>0</v>
      </c>
      <c r="I118" s="218">
        <v>0</v>
      </c>
      <c r="J118" s="218">
        <v>0</v>
      </c>
      <c r="K118" s="218">
        <v>0</v>
      </c>
      <c r="L118" s="218">
        <v>0</v>
      </c>
      <c r="M118" s="218">
        <v>0</v>
      </c>
      <c r="N118" s="218">
        <v>0</v>
      </c>
      <c r="O118" s="218">
        <v>0</v>
      </c>
      <c r="Q118" s="12" t="s">
        <v>40</v>
      </c>
    </row>
    <row r="119" spans="1:17">
      <c r="A119" s="137" t="s">
        <v>296</v>
      </c>
      <c r="B119" s="137" t="s">
        <v>297</v>
      </c>
      <c r="C119" s="218">
        <v>0</v>
      </c>
      <c r="D119" s="218">
        <v>0</v>
      </c>
      <c r="E119" s="218">
        <v>0</v>
      </c>
      <c r="F119" s="218">
        <v>0</v>
      </c>
      <c r="G119" s="218">
        <v>0</v>
      </c>
      <c r="H119" s="218">
        <v>0</v>
      </c>
      <c r="I119" s="218">
        <v>0</v>
      </c>
      <c r="J119" s="218">
        <v>0</v>
      </c>
      <c r="K119" s="218">
        <v>0</v>
      </c>
      <c r="L119" s="218">
        <v>0</v>
      </c>
      <c r="M119" s="218">
        <v>0</v>
      </c>
      <c r="N119" s="218">
        <v>0</v>
      </c>
      <c r="O119" s="218">
        <v>0</v>
      </c>
      <c r="Q119" s="12" t="s">
        <v>40</v>
      </c>
    </row>
    <row r="120" spans="1:17">
      <c r="A120" s="137" t="s">
        <v>298</v>
      </c>
      <c r="B120" s="137" t="s">
        <v>299</v>
      </c>
      <c r="C120" s="218">
        <v>0</v>
      </c>
      <c r="D120" s="218">
        <v>0</v>
      </c>
      <c r="E120" s="218">
        <v>0</v>
      </c>
      <c r="F120" s="218">
        <v>0</v>
      </c>
      <c r="G120" s="218">
        <v>0</v>
      </c>
      <c r="H120" s="218">
        <v>0</v>
      </c>
      <c r="I120" s="218">
        <v>0</v>
      </c>
      <c r="J120" s="218">
        <v>0</v>
      </c>
      <c r="K120" s="218">
        <v>0</v>
      </c>
      <c r="L120" s="218">
        <v>0</v>
      </c>
      <c r="M120" s="218">
        <v>0</v>
      </c>
      <c r="N120" s="218">
        <v>0</v>
      </c>
      <c r="O120" s="218">
        <v>0</v>
      </c>
      <c r="Q120" s="12" t="s">
        <v>40</v>
      </c>
    </row>
    <row r="121" spans="1:17">
      <c r="A121" s="137" t="s">
        <v>300</v>
      </c>
      <c r="B121" s="137" t="s">
        <v>301</v>
      </c>
      <c r="C121" s="218">
        <v>0</v>
      </c>
      <c r="D121" s="218">
        <v>0</v>
      </c>
      <c r="E121" s="218">
        <v>0</v>
      </c>
      <c r="F121" s="218">
        <v>0</v>
      </c>
      <c r="G121" s="218">
        <v>0</v>
      </c>
      <c r="H121" s="218">
        <v>0</v>
      </c>
      <c r="I121" s="218">
        <v>0</v>
      </c>
      <c r="J121" s="218">
        <v>0</v>
      </c>
      <c r="K121" s="218">
        <v>0</v>
      </c>
      <c r="L121" s="218">
        <v>0</v>
      </c>
      <c r="M121" s="218">
        <v>0</v>
      </c>
      <c r="N121" s="218">
        <v>0</v>
      </c>
      <c r="O121" s="218">
        <v>0</v>
      </c>
      <c r="Q121" s="12" t="s">
        <v>40</v>
      </c>
    </row>
    <row r="122" spans="1:17">
      <c r="A122" s="137" t="s">
        <v>302</v>
      </c>
      <c r="B122" s="137" t="s">
        <v>303</v>
      </c>
      <c r="C122" s="218">
        <v>3950.11</v>
      </c>
      <c r="D122" s="218">
        <v>3261.53</v>
      </c>
      <c r="E122" s="218">
        <v>3299.66</v>
      </c>
      <c r="F122" s="218">
        <v>3250.08</v>
      </c>
      <c r="G122" s="218">
        <v>3193.6</v>
      </c>
      <c r="H122" s="218">
        <v>225.5</v>
      </c>
      <c r="I122" s="218">
        <v>566.5</v>
      </c>
      <c r="J122" s="218">
        <v>1098.3800000000001</v>
      </c>
      <c r="K122" s="218">
        <v>713.9</v>
      </c>
      <c r="L122" s="218">
        <v>488.67</v>
      </c>
      <c r="M122" s="218">
        <v>751.54</v>
      </c>
      <c r="N122" s="218">
        <v>764.61</v>
      </c>
      <c r="O122" s="218">
        <v>21564.080000000002</v>
      </c>
      <c r="Q122" s="12" t="s">
        <v>40</v>
      </c>
    </row>
    <row r="123" spans="1:17">
      <c r="A123" s="137" t="s">
        <v>304</v>
      </c>
      <c r="B123" s="137" t="s">
        <v>305</v>
      </c>
      <c r="C123" s="218">
        <v>130.97</v>
      </c>
      <c r="D123" s="218">
        <v>31.43</v>
      </c>
      <c r="E123" s="218">
        <v>20.36</v>
      </c>
      <c r="F123" s="218">
        <v>20.36</v>
      </c>
      <c r="G123" s="218">
        <v>38.020000000000003</v>
      </c>
      <c r="H123" s="218">
        <v>0</v>
      </c>
      <c r="I123" s="218">
        <v>0</v>
      </c>
      <c r="J123" s="218">
        <v>0</v>
      </c>
      <c r="K123" s="218">
        <v>48.6</v>
      </c>
      <c r="L123" s="218">
        <v>0</v>
      </c>
      <c r="M123" s="218">
        <v>0</v>
      </c>
      <c r="N123" s="218">
        <v>3.96</v>
      </c>
      <c r="O123" s="218">
        <v>293.7</v>
      </c>
      <c r="Q123" s="12" t="s">
        <v>40</v>
      </c>
    </row>
    <row r="124" spans="1:17">
      <c r="A124" s="137" t="s">
        <v>306</v>
      </c>
      <c r="B124" s="137" t="s">
        <v>307</v>
      </c>
      <c r="C124" s="218">
        <v>516.66999999999996</v>
      </c>
      <c r="D124" s="218">
        <v>467</v>
      </c>
      <c r="E124" s="218">
        <v>467</v>
      </c>
      <c r="F124" s="218">
        <v>287.5</v>
      </c>
      <c r="G124" s="218">
        <v>600</v>
      </c>
      <c r="H124" s="218">
        <v>0</v>
      </c>
      <c r="I124" s="218">
        <v>0</v>
      </c>
      <c r="J124" s="218">
        <v>0</v>
      </c>
      <c r="K124" s="218">
        <v>0</v>
      </c>
      <c r="L124" s="218">
        <v>0</v>
      </c>
      <c r="M124" s="218">
        <v>0</v>
      </c>
      <c r="N124" s="218">
        <v>0</v>
      </c>
      <c r="O124" s="218">
        <v>2338.17</v>
      </c>
      <c r="Q124" s="12" t="s">
        <v>40</v>
      </c>
    </row>
    <row r="125" spans="1:17">
      <c r="A125" s="137" t="s">
        <v>308</v>
      </c>
      <c r="B125" s="137" t="s">
        <v>309</v>
      </c>
      <c r="C125" s="218">
        <v>150</v>
      </c>
      <c r="D125" s="218">
        <v>300</v>
      </c>
      <c r="E125" s="218">
        <v>300</v>
      </c>
      <c r="F125" s="218">
        <v>750</v>
      </c>
      <c r="G125" s="218">
        <v>600</v>
      </c>
      <c r="H125" s="218">
        <v>0</v>
      </c>
      <c r="I125" s="218">
        <v>300</v>
      </c>
      <c r="J125" s="218">
        <v>0</v>
      </c>
      <c r="K125" s="218">
        <v>0</v>
      </c>
      <c r="L125" s="218">
        <v>0</v>
      </c>
      <c r="M125" s="218">
        <v>0</v>
      </c>
      <c r="N125" s="218">
        <v>0</v>
      </c>
      <c r="O125" s="218">
        <v>2400</v>
      </c>
      <c r="Q125" s="12" t="s">
        <v>40</v>
      </c>
    </row>
    <row r="126" spans="1:17">
      <c r="A126" s="137" t="s">
        <v>310</v>
      </c>
      <c r="B126" s="137" t="s">
        <v>311</v>
      </c>
      <c r="C126" s="218">
        <v>371.7</v>
      </c>
      <c r="D126" s="218">
        <v>288.72000000000003</v>
      </c>
      <c r="E126" s="218">
        <v>295.79000000000002</v>
      </c>
      <c r="F126" s="218">
        <v>314.38</v>
      </c>
      <c r="G126" s="218">
        <v>308.91000000000003</v>
      </c>
      <c r="H126" s="218">
        <v>16.489999999999998</v>
      </c>
      <c r="I126" s="218">
        <v>63.11</v>
      </c>
      <c r="J126" s="218">
        <v>115.25</v>
      </c>
      <c r="K126" s="218">
        <v>69.2</v>
      </c>
      <c r="L126" s="218">
        <v>36.35</v>
      </c>
      <c r="M126" s="218">
        <v>80.17</v>
      </c>
      <c r="N126" s="218">
        <v>76.260000000000005</v>
      </c>
      <c r="O126" s="218">
        <v>2036.33</v>
      </c>
      <c r="Q126" s="12" t="s">
        <v>40</v>
      </c>
    </row>
    <row r="127" spans="1:17">
      <c r="A127" s="137" t="s">
        <v>312</v>
      </c>
      <c r="B127" s="137" t="s">
        <v>313</v>
      </c>
      <c r="C127" s="218">
        <v>10607.25</v>
      </c>
      <c r="D127" s="218">
        <v>6625.26</v>
      </c>
      <c r="E127" s="218">
        <v>4859.88</v>
      </c>
      <c r="F127" s="218">
        <v>6379.91</v>
      </c>
      <c r="G127" s="218">
        <v>5209.5</v>
      </c>
      <c r="H127" s="218">
        <v>7508.02</v>
      </c>
      <c r="I127" s="218">
        <v>4531.3</v>
      </c>
      <c r="J127" s="218">
        <v>4875.71</v>
      </c>
      <c r="K127" s="218">
        <v>4688.76</v>
      </c>
      <c r="L127" s="218">
        <v>4885.8</v>
      </c>
      <c r="M127" s="218">
        <v>8420.4699999999993</v>
      </c>
      <c r="N127" s="218">
        <v>7092.62</v>
      </c>
      <c r="O127" s="218">
        <v>75684.479999999996</v>
      </c>
      <c r="Q127" s="12" t="s">
        <v>40</v>
      </c>
    </row>
    <row r="128" spans="1:17">
      <c r="A128" s="137" t="s">
        <v>314</v>
      </c>
      <c r="B128" s="137" t="s">
        <v>315</v>
      </c>
      <c r="C128" s="218">
        <v>208.64</v>
      </c>
      <c r="D128" s="218">
        <v>257.06</v>
      </c>
      <c r="E128" s="218">
        <v>240.72</v>
      </c>
      <c r="F128" s="218">
        <v>320.62</v>
      </c>
      <c r="G128" s="218">
        <v>108.92</v>
      </c>
      <c r="H128" s="218">
        <v>812.04</v>
      </c>
      <c r="I128" s="218">
        <v>0</v>
      </c>
      <c r="J128" s="218">
        <v>81.11</v>
      </c>
      <c r="K128" s="218">
        <v>159.91</v>
      </c>
      <c r="L128" s="218">
        <v>74.94</v>
      </c>
      <c r="M128" s="218">
        <v>279.31</v>
      </c>
      <c r="N128" s="218">
        <v>38.19</v>
      </c>
      <c r="O128" s="218">
        <v>2581.46</v>
      </c>
      <c r="Q128" s="12" t="s">
        <v>40</v>
      </c>
    </row>
    <row r="129" spans="1:17">
      <c r="A129" s="137" t="s">
        <v>316</v>
      </c>
      <c r="B129" s="137" t="s">
        <v>317</v>
      </c>
      <c r="C129" s="218">
        <v>516.66999999999996</v>
      </c>
      <c r="D129" s="218">
        <v>263</v>
      </c>
      <c r="E129" s="218">
        <v>0</v>
      </c>
      <c r="F129" s="218">
        <v>0</v>
      </c>
      <c r="G129" s="218">
        <v>0</v>
      </c>
      <c r="H129" s="218">
        <v>0</v>
      </c>
      <c r="I129" s="218">
        <v>0</v>
      </c>
      <c r="J129" s="218">
        <v>0</v>
      </c>
      <c r="K129" s="218">
        <v>0</v>
      </c>
      <c r="L129" s="218">
        <v>0</v>
      </c>
      <c r="M129" s="218">
        <v>0</v>
      </c>
      <c r="N129" s="218">
        <v>0</v>
      </c>
      <c r="O129" s="218">
        <v>779.67</v>
      </c>
      <c r="Q129" s="12" t="s">
        <v>40</v>
      </c>
    </row>
    <row r="130" spans="1:17">
      <c r="A130" s="137" t="s">
        <v>4974</v>
      </c>
      <c r="B130" s="137" t="s">
        <v>4975</v>
      </c>
      <c r="C130" s="218">
        <v>0</v>
      </c>
      <c r="D130" s="218">
        <v>0</v>
      </c>
      <c r="E130" s="218">
        <v>0</v>
      </c>
      <c r="F130" s="218">
        <v>0</v>
      </c>
      <c r="G130" s="218">
        <v>0</v>
      </c>
      <c r="H130" s="218">
        <v>0</v>
      </c>
      <c r="I130" s="218">
        <v>0</v>
      </c>
      <c r="J130" s="218">
        <v>0</v>
      </c>
      <c r="K130" s="218">
        <v>0</v>
      </c>
      <c r="L130" s="218">
        <v>0</v>
      </c>
      <c r="M130" s="218">
        <v>0</v>
      </c>
      <c r="N130" s="218">
        <v>0</v>
      </c>
      <c r="O130" s="218">
        <v>0</v>
      </c>
      <c r="Q130" s="12" t="s">
        <v>40</v>
      </c>
    </row>
    <row r="131" spans="1:17">
      <c r="A131" s="137" t="s">
        <v>318</v>
      </c>
      <c r="B131" s="137" t="s">
        <v>319</v>
      </c>
      <c r="C131" s="218">
        <v>850.09</v>
      </c>
      <c r="D131" s="218">
        <v>520.94000000000005</v>
      </c>
      <c r="E131" s="218">
        <v>368.92</v>
      </c>
      <c r="F131" s="218">
        <v>479</v>
      </c>
      <c r="G131" s="218">
        <v>366.35</v>
      </c>
      <c r="H131" s="218">
        <v>575.71</v>
      </c>
      <c r="I131" s="218">
        <v>306.14</v>
      </c>
      <c r="J131" s="218">
        <v>338.9</v>
      </c>
      <c r="K131" s="218">
        <v>330.63</v>
      </c>
      <c r="L131" s="218">
        <v>339.19</v>
      </c>
      <c r="M131" s="218">
        <v>854.92</v>
      </c>
      <c r="N131" s="218">
        <v>618.87</v>
      </c>
      <c r="O131" s="218">
        <v>5949.66</v>
      </c>
      <c r="Q131" s="12" t="s">
        <v>40</v>
      </c>
    </row>
    <row r="132" spans="1:17">
      <c r="A132" s="137" t="s">
        <v>4976</v>
      </c>
      <c r="B132" s="137" t="s">
        <v>4977</v>
      </c>
      <c r="C132" s="218">
        <v>0</v>
      </c>
      <c r="D132" s="218">
        <v>0</v>
      </c>
      <c r="E132" s="218">
        <v>0</v>
      </c>
      <c r="F132" s="218">
        <v>0</v>
      </c>
      <c r="G132" s="218">
        <v>0</v>
      </c>
      <c r="H132" s="218">
        <v>0</v>
      </c>
      <c r="I132" s="218">
        <v>0</v>
      </c>
      <c r="J132" s="218">
        <v>0</v>
      </c>
      <c r="K132" s="218">
        <v>0</v>
      </c>
      <c r="L132" s="218">
        <v>0</v>
      </c>
      <c r="M132" s="218">
        <v>0</v>
      </c>
      <c r="N132" s="218">
        <v>0</v>
      </c>
      <c r="O132" s="218">
        <v>0</v>
      </c>
      <c r="Q132" s="12" t="s">
        <v>40</v>
      </c>
    </row>
    <row r="133" spans="1:17">
      <c r="A133" s="137" t="s">
        <v>4978</v>
      </c>
      <c r="B133" s="137" t="s">
        <v>4979</v>
      </c>
      <c r="C133" s="218">
        <v>0</v>
      </c>
      <c r="D133" s="218">
        <v>0</v>
      </c>
      <c r="E133" s="218">
        <v>0</v>
      </c>
      <c r="F133" s="218">
        <v>0</v>
      </c>
      <c r="G133" s="218">
        <v>0</v>
      </c>
      <c r="H133" s="218">
        <v>0</v>
      </c>
      <c r="I133" s="218">
        <v>0</v>
      </c>
      <c r="J133" s="218">
        <v>0</v>
      </c>
      <c r="K133" s="218">
        <v>0</v>
      </c>
      <c r="L133" s="218">
        <v>0</v>
      </c>
      <c r="M133" s="218">
        <v>0</v>
      </c>
      <c r="N133" s="218">
        <v>0</v>
      </c>
      <c r="O133" s="218">
        <v>0</v>
      </c>
      <c r="Q133" s="12" t="s">
        <v>40</v>
      </c>
    </row>
    <row r="134" spans="1:17">
      <c r="A134" s="137" t="s">
        <v>4980</v>
      </c>
      <c r="B134" s="137" t="s">
        <v>4981</v>
      </c>
      <c r="C134" s="218">
        <v>0</v>
      </c>
      <c r="D134" s="218">
        <v>0</v>
      </c>
      <c r="E134" s="218">
        <v>0</v>
      </c>
      <c r="F134" s="218">
        <v>0</v>
      </c>
      <c r="G134" s="218">
        <v>0</v>
      </c>
      <c r="H134" s="218">
        <v>0</v>
      </c>
      <c r="I134" s="218">
        <v>0</v>
      </c>
      <c r="J134" s="218">
        <v>0</v>
      </c>
      <c r="K134" s="218">
        <v>0</v>
      </c>
      <c r="L134" s="218">
        <v>0</v>
      </c>
      <c r="M134" s="218">
        <v>0</v>
      </c>
      <c r="N134" s="218">
        <v>0</v>
      </c>
      <c r="O134" s="218">
        <v>0</v>
      </c>
      <c r="Q134" s="12" t="s">
        <v>40</v>
      </c>
    </row>
    <row r="135" spans="1:17">
      <c r="A135" s="137" t="s">
        <v>4982</v>
      </c>
      <c r="B135" s="137" t="s">
        <v>4983</v>
      </c>
      <c r="C135" s="218">
        <v>0</v>
      </c>
      <c r="D135" s="218">
        <v>0</v>
      </c>
      <c r="E135" s="218">
        <v>0</v>
      </c>
      <c r="F135" s="218">
        <v>0</v>
      </c>
      <c r="G135" s="218">
        <v>0</v>
      </c>
      <c r="H135" s="218">
        <v>0</v>
      </c>
      <c r="I135" s="218">
        <v>0</v>
      </c>
      <c r="J135" s="218">
        <v>0</v>
      </c>
      <c r="K135" s="218">
        <v>0</v>
      </c>
      <c r="L135" s="218">
        <v>0</v>
      </c>
      <c r="M135" s="218">
        <v>0</v>
      </c>
      <c r="N135" s="218">
        <v>0</v>
      </c>
      <c r="O135" s="218">
        <v>0</v>
      </c>
      <c r="Q135" s="12" t="s">
        <v>40</v>
      </c>
    </row>
    <row r="136" spans="1:17">
      <c r="A136" s="137" t="s">
        <v>4984</v>
      </c>
      <c r="B136" s="137" t="s">
        <v>4985</v>
      </c>
      <c r="C136" s="218">
        <v>0</v>
      </c>
      <c r="D136" s="218">
        <v>0</v>
      </c>
      <c r="E136" s="218">
        <v>0</v>
      </c>
      <c r="F136" s="218">
        <v>0</v>
      </c>
      <c r="G136" s="218">
        <v>0</v>
      </c>
      <c r="H136" s="218">
        <v>0</v>
      </c>
      <c r="I136" s="218">
        <v>0</v>
      </c>
      <c r="J136" s="218">
        <v>0</v>
      </c>
      <c r="K136" s="218">
        <v>0</v>
      </c>
      <c r="L136" s="218">
        <v>0</v>
      </c>
      <c r="M136" s="218">
        <v>0</v>
      </c>
      <c r="N136" s="218">
        <v>0</v>
      </c>
      <c r="O136" s="218">
        <v>0</v>
      </c>
      <c r="Q136" s="12" t="s">
        <v>40</v>
      </c>
    </row>
    <row r="137" spans="1:17">
      <c r="A137" s="137" t="s">
        <v>4986</v>
      </c>
      <c r="B137" s="137" t="s">
        <v>4987</v>
      </c>
      <c r="C137" s="218">
        <v>0</v>
      </c>
      <c r="D137" s="218">
        <v>0</v>
      </c>
      <c r="E137" s="218">
        <v>0</v>
      </c>
      <c r="F137" s="218">
        <v>0</v>
      </c>
      <c r="G137" s="218">
        <v>0</v>
      </c>
      <c r="H137" s="218">
        <v>0</v>
      </c>
      <c r="I137" s="218">
        <v>0</v>
      </c>
      <c r="J137" s="218">
        <v>0</v>
      </c>
      <c r="K137" s="218">
        <v>0</v>
      </c>
      <c r="L137" s="218">
        <v>0</v>
      </c>
      <c r="M137" s="218">
        <v>0</v>
      </c>
      <c r="N137" s="218">
        <v>0</v>
      </c>
      <c r="O137" s="218">
        <v>0</v>
      </c>
      <c r="Q137" s="12" t="s">
        <v>40</v>
      </c>
    </row>
    <row r="138" spans="1:17">
      <c r="A138" s="137" t="s">
        <v>4988</v>
      </c>
      <c r="B138" s="137" t="s">
        <v>4989</v>
      </c>
      <c r="C138" s="218">
        <v>0</v>
      </c>
      <c r="D138" s="218">
        <v>0</v>
      </c>
      <c r="E138" s="218">
        <v>0</v>
      </c>
      <c r="F138" s="218">
        <v>0</v>
      </c>
      <c r="G138" s="218">
        <v>0</v>
      </c>
      <c r="H138" s="218">
        <v>0</v>
      </c>
      <c r="I138" s="218">
        <v>0</v>
      </c>
      <c r="J138" s="218">
        <v>0</v>
      </c>
      <c r="K138" s="218">
        <v>0</v>
      </c>
      <c r="L138" s="218">
        <v>0</v>
      </c>
      <c r="M138" s="218">
        <v>0</v>
      </c>
      <c r="N138" s="218">
        <v>0</v>
      </c>
      <c r="O138" s="218">
        <v>0</v>
      </c>
      <c r="Q138" s="12" t="s">
        <v>40</v>
      </c>
    </row>
    <row r="139" spans="1:17">
      <c r="A139" s="137" t="s">
        <v>4990</v>
      </c>
      <c r="B139" s="137" t="s">
        <v>4991</v>
      </c>
      <c r="C139" s="218">
        <v>0</v>
      </c>
      <c r="D139" s="218">
        <v>0</v>
      </c>
      <c r="E139" s="218">
        <v>0</v>
      </c>
      <c r="F139" s="218">
        <v>0</v>
      </c>
      <c r="G139" s="218">
        <v>0</v>
      </c>
      <c r="H139" s="218">
        <v>0</v>
      </c>
      <c r="I139" s="218">
        <v>0</v>
      </c>
      <c r="J139" s="218">
        <v>0</v>
      </c>
      <c r="K139" s="218">
        <v>0</v>
      </c>
      <c r="L139" s="218">
        <v>0</v>
      </c>
      <c r="M139" s="218">
        <v>0</v>
      </c>
      <c r="N139" s="218">
        <v>0</v>
      </c>
      <c r="O139" s="218">
        <v>0</v>
      </c>
      <c r="Q139" s="12" t="s">
        <v>40</v>
      </c>
    </row>
    <row r="140" spans="1:17">
      <c r="A140" s="137" t="s">
        <v>4992</v>
      </c>
      <c r="B140" s="137" t="s">
        <v>4993</v>
      </c>
      <c r="C140" s="218">
        <v>0</v>
      </c>
      <c r="D140" s="218">
        <v>0</v>
      </c>
      <c r="E140" s="218">
        <v>0</v>
      </c>
      <c r="F140" s="218">
        <v>0</v>
      </c>
      <c r="G140" s="218">
        <v>0</v>
      </c>
      <c r="H140" s="218">
        <v>0</v>
      </c>
      <c r="I140" s="218">
        <v>0</v>
      </c>
      <c r="J140" s="218">
        <v>0</v>
      </c>
      <c r="K140" s="218">
        <v>0</v>
      </c>
      <c r="L140" s="218">
        <v>0</v>
      </c>
      <c r="M140" s="218">
        <v>0</v>
      </c>
      <c r="N140" s="218">
        <v>0</v>
      </c>
      <c r="O140" s="218">
        <v>0</v>
      </c>
      <c r="Q140" s="12" t="s">
        <v>40</v>
      </c>
    </row>
    <row r="141" spans="1:17">
      <c r="A141" s="137" t="s">
        <v>4994</v>
      </c>
      <c r="B141" s="137" t="s">
        <v>4128</v>
      </c>
      <c r="C141" s="218">
        <v>0</v>
      </c>
      <c r="D141" s="218">
        <v>0</v>
      </c>
      <c r="E141" s="218">
        <v>0</v>
      </c>
      <c r="F141" s="218">
        <v>0</v>
      </c>
      <c r="G141" s="218">
        <v>0</v>
      </c>
      <c r="H141" s="218">
        <v>0</v>
      </c>
      <c r="I141" s="218">
        <v>0</v>
      </c>
      <c r="J141" s="218">
        <v>0</v>
      </c>
      <c r="K141" s="218">
        <v>0</v>
      </c>
      <c r="L141" s="218">
        <v>0</v>
      </c>
      <c r="M141" s="218">
        <v>0</v>
      </c>
      <c r="N141" s="218">
        <v>0</v>
      </c>
      <c r="O141" s="218">
        <v>0</v>
      </c>
      <c r="Q141" s="12" t="s">
        <v>40</v>
      </c>
    </row>
    <row r="142" spans="1:17">
      <c r="A142" s="137" t="s">
        <v>4995</v>
      </c>
      <c r="B142" s="137" t="s">
        <v>4996</v>
      </c>
      <c r="C142" s="218">
        <v>0</v>
      </c>
      <c r="D142" s="218">
        <v>0</v>
      </c>
      <c r="E142" s="218">
        <v>0</v>
      </c>
      <c r="F142" s="218">
        <v>0</v>
      </c>
      <c r="G142" s="218">
        <v>0</v>
      </c>
      <c r="H142" s="218">
        <v>0</v>
      </c>
      <c r="I142" s="218">
        <v>0</v>
      </c>
      <c r="J142" s="218">
        <v>0</v>
      </c>
      <c r="K142" s="218">
        <v>0</v>
      </c>
      <c r="L142" s="218">
        <v>0</v>
      </c>
      <c r="M142" s="218">
        <v>0</v>
      </c>
      <c r="N142" s="218">
        <v>0</v>
      </c>
      <c r="O142" s="218">
        <v>0</v>
      </c>
      <c r="Q142" s="12" t="s">
        <v>40</v>
      </c>
    </row>
    <row r="143" spans="1:17">
      <c r="A143" s="137" t="s">
        <v>4997</v>
      </c>
      <c r="B143" s="137" t="s">
        <v>4998</v>
      </c>
      <c r="C143" s="218">
        <v>0</v>
      </c>
      <c r="D143" s="218">
        <v>0</v>
      </c>
      <c r="E143" s="218">
        <v>0</v>
      </c>
      <c r="F143" s="218">
        <v>0</v>
      </c>
      <c r="G143" s="218">
        <v>0</v>
      </c>
      <c r="H143" s="218">
        <v>0</v>
      </c>
      <c r="I143" s="218">
        <v>0</v>
      </c>
      <c r="J143" s="218">
        <v>0</v>
      </c>
      <c r="K143" s="218">
        <v>0</v>
      </c>
      <c r="L143" s="218">
        <v>0</v>
      </c>
      <c r="M143" s="218">
        <v>0</v>
      </c>
      <c r="N143" s="218">
        <v>0</v>
      </c>
      <c r="O143" s="218">
        <v>0</v>
      </c>
      <c r="Q143" s="12" t="s">
        <v>40</v>
      </c>
    </row>
    <row r="144" spans="1:17">
      <c r="A144" s="137" t="s">
        <v>4999</v>
      </c>
      <c r="B144" s="137" t="s">
        <v>5000</v>
      </c>
      <c r="C144" s="218">
        <v>0</v>
      </c>
      <c r="D144" s="218">
        <v>0</v>
      </c>
      <c r="E144" s="218">
        <v>0</v>
      </c>
      <c r="F144" s="218">
        <v>0</v>
      </c>
      <c r="G144" s="218">
        <v>0</v>
      </c>
      <c r="H144" s="218">
        <v>0</v>
      </c>
      <c r="I144" s="218">
        <v>0</v>
      </c>
      <c r="J144" s="218">
        <v>0</v>
      </c>
      <c r="K144" s="218">
        <v>0</v>
      </c>
      <c r="L144" s="218">
        <v>0</v>
      </c>
      <c r="M144" s="218">
        <v>0</v>
      </c>
      <c r="N144" s="218">
        <v>0</v>
      </c>
      <c r="O144" s="218">
        <v>0</v>
      </c>
      <c r="Q144" s="12" t="s">
        <v>40</v>
      </c>
    </row>
    <row r="145" spans="1:17">
      <c r="A145" s="137" t="s">
        <v>320</v>
      </c>
      <c r="B145" s="137" t="s">
        <v>321</v>
      </c>
      <c r="C145" s="218">
        <v>-5224</v>
      </c>
      <c r="D145" s="218">
        <v>0</v>
      </c>
      <c r="E145" s="218">
        <v>0</v>
      </c>
      <c r="F145" s="218">
        <v>0</v>
      </c>
      <c r="G145" s="218">
        <v>0</v>
      </c>
      <c r="H145" s="218">
        <v>0</v>
      </c>
      <c r="I145" s="218">
        <v>0</v>
      </c>
      <c r="J145" s="218">
        <v>0</v>
      </c>
      <c r="K145" s="218">
        <v>0</v>
      </c>
      <c r="L145" s="218">
        <v>0</v>
      </c>
      <c r="M145" s="218">
        <v>0</v>
      </c>
      <c r="N145" s="218">
        <v>0</v>
      </c>
      <c r="O145" s="218">
        <v>-5224</v>
      </c>
      <c r="Q145" s="12" t="s">
        <v>40</v>
      </c>
    </row>
    <row r="146" spans="1:17">
      <c r="A146" s="137" t="s">
        <v>5001</v>
      </c>
      <c r="B146" s="137" t="s">
        <v>5002</v>
      </c>
      <c r="C146" s="218">
        <v>0</v>
      </c>
      <c r="D146" s="218">
        <v>0</v>
      </c>
      <c r="E146" s="218">
        <v>0</v>
      </c>
      <c r="F146" s="218">
        <v>0</v>
      </c>
      <c r="G146" s="218">
        <v>0</v>
      </c>
      <c r="H146" s="218">
        <v>0</v>
      </c>
      <c r="I146" s="218">
        <v>0</v>
      </c>
      <c r="J146" s="218">
        <v>0</v>
      </c>
      <c r="K146" s="218">
        <v>0</v>
      </c>
      <c r="L146" s="218">
        <v>0</v>
      </c>
      <c r="M146" s="218">
        <v>0</v>
      </c>
      <c r="N146" s="218">
        <v>0</v>
      </c>
      <c r="O146" s="218">
        <v>0</v>
      </c>
      <c r="Q146" s="12" t="s">
        <v>40</v>
      </c>
    </row>
    <row r="147" spans="1:17">
      <c r="A147" s="137" t="s">
        <v>322</v>
      </c>
      <c r="B147" s="137" t="s">
        <v>323</v>
      </c>
      <c r="C147" s="218">
        <v>147.35</v>
      </c>
      <c r="D147" s="218">
        <v>45.6</v>
      </c>
      <c r="E147" s="218">
        <v>608</v>
      </c>
      <c r="F147" s="218">
        <v>45.6</v>
      </c>
      <c r="G147" s="218">
        <v>55.2</v>
      </c>
      <c r="H147" s="218">
        <v>63.3</v>
      </c>
      <c r="I147" s="218">
        <v>58.8</v>
      </c>
      <c r="J147" s="218">
        <v>58.8</v>
      </c>
      <c r="K147" s="218">
        <v>56.4</v>
      </c>
      <c r="L147" s="218">
        <v>56.4</v>
      </c>
      <c r="M147" s="218">
        <v>56.4</v>
      </c>
      <c r="N147" s="218">
        <v>53.95</v>
      </c>
      <c r="O147" s="218">
        <v>1305.8</v>
      </c>
      <c r="Q147" s="12" t="s">
        <v>40</v>
      </c>
    </row>
    <row r="148" spans="1:17">
      <c r="A148" s="137" t="s">
        <v>324</v>
      </c>
      <c r="B148" s="137" t="s">
        <v>325</v>
      </c>
      <c r="C148" s="218">
        <v>0</v>
      </c>
      <c r="D148" s="218">
        <v>0</v>
      </c>
      <c r="E148" s="218">
        <v>0</v>
      </c>
      <c r="F148" s="218">
        <v>0</v>
      </c>
      <c r="G148" s="218">
        <v>0</v>
      </c>
      <c r="H148" s="218">
        <v>0</v>
      </c>
      <c r="I148" s="218">
        <v>0</v>
      </c>
      <c r="J148" s="218">
        <v>0</v>
      </c>
      <c r="K148" s="218">
        <v>0</v>
      </c>
      <c r="L148" s="218">
        <v>0</v>
      </c>
      <c r="M148" s="218">
        <v>0</v>
      </c>
      <c r="N148" s="218">
        <v>0</v>
      </c>
      <c r="O148" s="218">
        <v>0</v>
      </c>
      <c r="Q148" s="12" t="s">
        <v>40</v>
      </c>
    </row>
    <row r="149" spans="1:17">
      <c r="A149" s="137" t="s">
        <v>326</v>
      </c>
      <c r="B149" s="137" t="s">
        <v>327</v>
      </c>
      <c r="C149" s="218">
        <v>1337.16</v>
      </c>
      <c r="D149" s="218">
        <v>746.8</v>
      </c>
      <c r="E149" s="218">
        <v>663.98</v>
      </c>
      <c r="F149" s="218">
        <v>670.81</v>
      </c>
      <c r="G149" s="218">
        <v>629.41999999999996</v>
      </c>
      <c r="H149" s="218">
        <v>579.97</v>
      </c>
      <c r="I149" s="218">
        <v>437.58</v>
      </c>
      <c r="J149" s="218">
        <v>455.45</v>
      </c>
      <c r="K149" s="218">
        <v>456.75</v>
      </c>
      <c r="L149" s="218">
        <v>425.16</v>
      </c>
      <c r="M149" s="218">
        <v>702.01</v>
      </c>
      <c r="N149" s="218">
        <v>574.72</v>
      </c>
      <c r="O149" s="218">
        <v>7679.81</v>
      </c>
      <c r="Q149" s="12" t="s">
        <v>40</v>
      </c>
    </row>
    <row r="150" spans="1:17">
      <c r="A150" s="137" t="s">
        <v>328</v>
      </c>
      <c r="B150" s="137" t="s">
        <v>329</v>
      </c>
      <c r="C150" s="218">
        <v>227.6</v>
      </c>
      <c r="D150" s="218">
        <v>78.260000000000005</v>
      </c>
      <c r="E150" s="218">
        <v>333.88</v>
      </c>
      <c r="F150" s="218">
        <v>278.25</v>
      </c>
      <c r="G150" s="218">
        <v>247.73</v>
      </c>
      <c r="H150" s="218">
        <v>406.21</v>
      </c>
      <c r="I150" s="218">
        <v>487.46</v>
      </c>
      <c r="J150" s="218">
        <v>247.84</v>
      </c>
      <c r="K150" s="218">
        <v>247.84</v>
      </c>
      <c r="L150" s="218">
        <v>248.04</v>
      </c>
      <c r="M150" s="218">
        <v>400.25</v>
      </c>
      <c r="N150" s="218">
        <v>251.27</v>
      </c>
      <c r="O150" s="218">
        <v>3454.63</v>
      </c>
      <c r="Q150" s="12" t="s">
        <v>40</v>
      </c>
    </row>
    <row r="151" spans="1:17">
      <c r="A151" s="137" t="s">
        <v>1143</v>
      </c>
      <c r="B151" s="137" t="s">
        <v>5003</v>
      </c>
      <c r="C151" s="218">
        <v>0</v>
      </c>
      <c r="D151" s="218">
        <v>0</v>
      </c>
      <c r="E151" s="218">
        <v>0</v>
      </c>
      <c r="F151" s="218">
        <v>0</v>
      </c>
      <c r="G151" s="218">
        <v>0</v>
      </c>
      <c r="H151" s="218">
        <v>0</v>
      </c>
      <c r="I151" s="218">
        <v>0</v>
      </c>
      <c r="J151" s="218">
        <v>0</v>
      </c>
      <c r="K151" s="218">
        <v>0</v>
      </c>
      <c r="L151" s="218">
        <v>0</v>
      </c>
      <c r="M151" s="218">
        <v>0</v>
      </c>
      <c r="N151" s="218">
        <v>0</v>
      </c>
      <c r="O151" s="218">
        <v>0</v>
      </c>
      <c r="Q151" s="12" t="s">
        <v>40</v>
      </c>
    </row>
    <row r="152" spans="1:17">
      <c r="A152" s="137" t="s">
        <v>330</v>
      </c>
      <c r="B152" s="137" t="s">
        <v>331</v>
      </c>
      <c r="C152" s="218">
        <v>778.97</v>
      </c>
      <c r="D152" s="218">
        <v>778.97</v>
      </c>
      <c r="E152" s="218">
        <v>1814.73</v>
      </c>
      <c r="F152" s="218">
        <v>1531.82</v>
      </c>
      <c r="G152" s="218">
        <v>1862.17</v>
      </c>
      <c r="H152" s="218">
        <v>944.81</v>
      </c>
      <c r="I152" s="218">
        <v>944.81</v>
      </c>
      <c r="J152" s="218">
        <v>944.81</v>
      </c>
      <c r="K152" s="218">
        <v>944.81</v>
      </c>
      <c r="L152" s="218">
        <v>944.81</v>
      </c>
      <c r="M152" s="218">
        <v>944.8</v>
      </c>
      <c r="N152" s="218">
        <v>944.8</v>
      </c>
      <c r="O152" s="218">
        <v>13380.31</v>
      </c>
      <c r="Q152" s="100" t="s">
        <v>40</v>
      </c>
    </row>
    <row r="153" spans="1:17">
      <c r="A153" s="137" t="s">
        <v>332</v>
      </c>
      <c r="B153" s="137" t="s">
        <v>333</v>
      </c>
      <c r="C153" s="218">
        <v>0</v>
      </c>
      <c r="D153" s="218">
        <v>0</v>
      </c>
      <c r="E153" s="218">
        <v>0</v>
      </c>
      <c r="F153" s="218">
        <v>0</v>
      </c>
      <c r="G153" s="218">
        <v>605.16999999999996</v>
      </c>
      <c r="H153" s="218">
        <v>647.32000000000005</v>
      </c>
      <c r="I153" s="218">
        <v>219.05</v>
      </c>
      <c r="J153" s="218">
        <v>236.5</v>
      </c>
      <c r="K153" s="218">
        <v>233.01</v>
      </c>
      <c r="L153" s="218">
        <v>231.65</v>
      </c>
      <c r="M153" s="218">
        <v>404.68</v>
      </c>
      <c r="N153" s="218">
        <v>330.26</v>
      </c>
      <c r="O153" s="218">
        <v>2907.64</v>
      </c>
      <c r="Q153" s="12" t="s">
        <v>40</v>
      </c>
    </row>
    <row r="154" spans="1:17">
      <c r="A154" s="137" t="s">
        <v>1144</v>
      </c>
      <c r="B154" s="137" t="s">
        <v>5004</v>
      </c>
      <c r="C154" s="218">
        <v>0</v>
      </c>
      <c r="D154" s="218">
        <v>0</v>
      </c>
      <c r="E154" s="218">
        <v>0</v>
      </c>
      <c r="F154" s="218">
        <v>0</v>
      </c>
      <c r="G154" s="218">
        <v>0</v>
      </c>
      <c r="H154" s="218">
        <v>0</v>
      </c>
      <c r="I154" s="218">
        <v>0</v>
      </c>
      <c r="J154" s="218">
        <v>0</v>
      </c>
      <c r="K154" s="218">
        <v>0</v>
      </c>
      <c r="L154" s="218">
        <v>0</v>
      </c>
      <c r="M154" s="218">
        <v>0</v>
      </c>
      <c r="N154" s="218">
        <v>0</v>
      </c>
      <c r="O154" s="218">
        <v>0</v>
      </c>
      <c r="Q154" s="100" t="s">
        <v>40</v>
      </c>
    </row>
    <row r="155" spans="1:17">
      <c r="A155" s="137" t="s">
        <v>5005</v>
      </c>
      <c r="B155" s="137" t="s">
        <v>5006</v>
      </c>
      <c r="C155" s="218">
        <v>0</v>
      </c>
      <c r="D155" s="218">
        <v>0</v>
      </c>
      <c r="E155" s="218">
        <v>0</v>
      </c>
      <c r="F155" s="218">
        <v>0</v>
      </c>
      <c r="G155" s="218">
        <v>0</v>
      </c>
      <c r="H155" s="218">
        <v>0</v>
      </c>
      <c r="I155" s="218">
        <v>0</v>
      </c>
      <c r="J155" s="218">
        <v>0</v>
      </c>
      <c r="K155" s="218">
        <v>0</v>
      </c>
      <c r="L155" s="218">
        <v>0</v>
      </c>
      <c r="M155" s="218">
        <v>0</v>
      </c>
      <c r="N155" s="218">
        <v>0</v>
      </c>
      <c r="O155" s="218">
        <v>0</v>
      </c>
      <c r="Q155" s="100" t="s">
        <v>40</v>
      </c>
    </row>
    <row r="156" spans="1:17">
      <c r="A156" s="137"/>
      <c r="B156" s="137"/>
      <c r="C156" s="219"/>
      <c r="D156" s="219"/>
      <c r="E156" s="219"/>
      <c r="F156" s="219"/>
      <c r="G156" s="219"/>
      <c r="H156" s="219"/>
      <c r="I156" s="219"/>
      <c r="J156" s="219"/>
      <c r="K156" s="219"/>
      <c r="L156" s="219"/>
      <c r="M156" s="219"/>
      <c r="N156" s="219"/>
      <c r="O156" s="219"/>
    </row>
    <row r="157" spans="1:17">
      <c r="A157" s="137" t="s">
        <v>334</v>
      </c>
      <c r="B157" s="137" t="s">
        <v>335</v>
      </c>
      <c r="C157" s="138">
        <v>18664.73</v>
      </c>
      <c r="D157" s="138">
        <v>16849.259999999998</v>
      </c>
      <c r="E157" s="138">
        <v>16772.3</v>
      </c>
      <c r="F157" s="138">
        <v>16001.12</v>
      </c>
      <c r="G157" s="138">
        <v>15957.89</v>
      </c>
      <c r="H157" s="138">
        <v>14169.06</v>
      </c>
      <c r="I157" s="138">
        <v>10590.54</v>
      </c>
      <c r="J157" s="138">
        <v>10771.37</v>
      </c>
      <c r="K157" s="138">
        <v>10774.38</v>
      </c>
      <c r="L157" s="138">
        <v>10049.629999999999</v>
      </c>
      <c r="M157" s="138">
        <v>16982.05</v>
      </c>
      <c r="N157" s="138">
        <v>13655.06</v>
      </c>
      <c r="O157" s="138">
        <v>171237.39</v>
      </c>
      <c r="Q157" s="100"/>
    </row>
    <row r="158" spans="1:17">
      <c r="A158" s="137"/>
      <c r="B158" s="137"/>
      <c r="C158" s="137"/>
      <c r="D158" s="137"/>
      <c r="E158" s="137"/>
      <c r="F158" s="137"/>
      <c r="G158" s="137"/>
      <c r="H158" s="137"/>
      <c r="I158" s="137"/>
      <c r="J158" s="137"/>
      <c r="K158" s="137"/>
      <c r="L158" s="137"/>
      <c r="M158" s="137"/>
      <c r="N158" s="137"/>
      <c r="O158" s="137"/>
    </row>
    <row r="159" spans="1:17">
      <c r="A159" s="137" t="s">
        <v>5007</v>
      </c>
      <c r="B159" s="137" t="s">
        <v>5008</v>
      </c>
      <c r="C159" s="137"/>
      <c r="D159" s="137"/>
      <c r="E159" s="137"/>
      <c r="F159" s="137"/>
      <c r="G159" s="137"/>
      <c r="H159" s="137"/>
      <c r="I159" s="137"/>
      <c r="J159" s="137"/>
      <c r="K159" s="137"/>
      <c r="L159" s="137"/>
      <c r="M159" s="137"/>
      <c r="N159" s="137"/>
      <c r="O159" s="137"/>
    </row>
    <row r="160" spans="1:17">
      <c r="A160" s="137" t="s">
        <v>5009</v>
      </c>
      <c r="B160" s="137" t="s">
        <v>5010</v>
      </c>
      <c r="C160" s="218">
        <v>0</v>
      </c>
      <c r="D160" s="218">
        <v>0</v>
      </c>
      <c r="E160" s="218">
        <v>0</v>
      </c>
      <c r="F160" s="218">
        <v>0</v>
      </c>
      <c r="G160" s="218">
        <v>0</v>
      </c>
      <c r="H160" s="218">
        <v>0</v>
      </c>
      <c r="I160" s="218">
        <v>0</v>
      </c>
      <c r="J160" s="218">
        <v>0</v>
      </c>
      <c r="K160" s="218">
        <v>0</v>
      </c>
      <c r="L160" s="218">
        <v>0</v>
      </c>
      <c r="M160" s="218">
        <v>0</v>
      </c>
      <c r="N160" s="218">
        <v>0</v>
      </c>
      <c r="O160" s="218">
        <v>0</v>
      </c>
      <c r="Q160" s="100"/>
    </row>
    <row r="161" spans="1:17">
      <c r="A161" s="137" t="s">
        <v>5011</v>
      </c>
      <c r="B161" s="137" t="s">
        <v>5012</v>
      </c>
      <c r="C161" s="218">
        <v>0</v>
      </c>
      <c r="D161" s="218">
        <v>0</v>
      </c>
      <c r="E161" s="218">
        <v>0</v>
      </c>
      <c r="F161" s="218">
        <v>0</v>
      </c>
      <c r="G161" s="218">
        <v>0</v>
      </c>
      <c r="H161" s="218">
        <v>0</v>
      </c>
      <c r="I161" s="218">
        <v>0</v>
      </c>
      <c r="J161" s="218">
        <v>0</v>
      </c>
      <c r="K161" s="218">
        <v>0</v>
      </c>
      <c r="L161" s="218">
        <v>0</v>
      </c>
      <c r="M161" s="218">
        <v>0</v>
      </c>
      <c r="N161" s="218">
        <v>0</v>
      </c>
      <c r="O161" s="218">
        <v>0</v>
      </c>
    </row>
    <row r="162" spans="1:17">
      <c r="A162" s="137" t="s">
        <v>5013</v>
      </c>
      <c r="B162" s="137" t="s">
        <v>5014</v>
      </c>
      <c r="C162" s="218">
        <v>0</v>
      </c>
      <c r="D162" s="218">
        <v>0</v>
      </c>
      <c r="E162" s="218">
        <v>0</v>
      </c>
      <c r="F162" s="218">
        <v>0</v>
      </c>
      <c r="G162" s="218">
        <v>0</v>
      </c>
      <c r="H162" s="218">
        <v>0</v>
      </c>
      <c r="I162" s="218">
        <v>0</v>
      </c>
      <c r="J162" s="218">
        <v>0</v>
      </c>
      <c r="K162" s="218">
        <v>0</v>
      </c>
      <c r="L162" s="218">
        <v>0</v>
      </c>
      <c r="M162" s="218">
        <v>0</v>
      </c>
      <c r="N162" s="218">
        <v>0</v>
      </c>
      <c r="O162" s="218">
        <v>0</v>
      </c>
    </row>
    <row r="163" spans="1:17">
      <c r="A163" s="137" t="s">
        <v>5015</v>
      </c>
      <c r="B163" s="137" t="s">
        <v>5016</v>
      </c>
      <c r="C163" s="218">
        <v>0</v>
      </c>
      <c r="D163" s="218">
        <v>0</v>
      </c>
      <c r="E163" s="218">
        <v>0</v>
      </c>
      <c r="F163" s="218">
        <v>0</v>
      </c>
      <c r="G163" s="218">
        <v>0</v>
      </c>
      <c r="H163" s="218">
        <v>0</v>
      </c>
      <c r="I163" s="218">
        <v>0</v>
      </c>
      <c r="J163" s="218">
        <v>0</v>
      </c>
      <c r="K163" s="218">
        <v>0</v>
      </c>
      <c r="L163" s="218">
        <v>0</v>
      </c>
      <c r="M163" s="218">
        <v>0</v>
      </c>
      <c r="N163" s="218">
        <v>0</v>
      </c>
      <c r="O163" s="218">
        <v>0</v>
      </c>
    </row>
    <row r="164" spans="1:17">
      <c r="A164" s="137" t="s">
        <v>5017</v>
      </c>
      <c r="B164" s="137" t="s">
        <v>5018</v>
      </c>
      <c r="C164" s="218">
        <v>0</v>
      </c>
      <c r="D164" s="218">
        <v>0</v>
      </c>
      <c r="E164" s="218">
        <v>0</v>
      </c>
      <c r="F164" s="218">
        <v>0</v>
      </c>
      <c r="G164" s="218">
        <v>0</v>
      </c>
      <c r="H164" s="218">
        <v>0</v>
      </c>
      <c r="I164" s="218">
        <v>0</v>
      </c>
      <c r="J164" s="218">
        <v>0</v>
      </c>
      <c r="K164" s="218">
        <v>0</v>
      </c>
      <c r="L164" s="218">
        <v>0</v>
      </c>
      <c r="M164" s="218">
        <v>0</v>
      </c>
      <c r="N164" s="218">
        <v>0</v>
      </c>
      <c r="O164" s="218">
        <v>0</v>
      </c>
    </row>
    <row r="165" spans="1:17">
      <c r="A165" s="137" t="s">
        <v>5019</v>
      </c>
      <c r="B165" s="137" t="s">
        <v>5020</v>
      </c>
      <c r="C165" s="218">
        <v>0</v>
      </c>
      <c r="D165" s="218">
        <v>0</v>
      </c>
      <c r="E165" s="218">
        <v>0</v>
      </c>
      <c r="F165" s="218">
        <v>0</v>
      </c>
      <c r="G165" s="218">
        <v>0</v>
      </c>
      <c r="H165" s="218">
        <v>0</v>
      </c>
      <c r="I165" s="218">
        <v>0</v>
      </c>
      <c r="J165" s="218">
        <v>0</v>
      </c>
      <c r="K165" s="218">
        <v>0</v>
      </c>
      <c r="L165" s="218">
        <v>0</v>
      </c>
      <c r="M165" s="218">
        <v>0</v>
      </c>
      <c r="N165" s="218">
        <v>0</v>
      </c>
      <c r="O165" s="218">
        <v>0</v>
      </c>
    </row>
    <row r="166" spans="1:17">
      <c r="A166" s="137" t="s">
        <v>5021</v>
      </c>
      <c r="B166" s="137" t="s">
        <v>5022</v>
      </c>
      <c r="C166" s="218">
        <v>0</v>
      </c>
      <c r="D166" s="218">
        <v>0</v>
      </c>
      <c r="E166" s="218">
        <v>0</v>
      </c>
      <c r="F166" s="218">
        <v>0</v>
      </c>
      <c r="G166" s="218">
        <v>0</v>
      </c>
      <c r="H166" s="218">
        <v>0</v>
      </c>
      <c r="I166" s="218">
        <v>0</v>
      </c>
      <c r="J166" s="218">
        <v>0</v>
      </c>
      <c r="K166" s="218">
        <v>0</v>
      </c>
      <c r="L166" s="218">
        <v>0</v>
      </c>
      <c r="M166" s="218">
        <v>0</v>
      </c>
      <c r="N166" s="218">
        <v>0</v>
      </c>
      <c r="O166" s="218">
        <v>0</v>
      </c>
    </row>
    <row r="167" spans="1:17">
      <c r="A167" s="137" t="s">
        <v>5023</v>
      </c>
      <c r="B167" s="137" t="s">
        <v>5024</v>
      </c>
      <c r="C167" s="218">
        <v>0</v>
      </c>
      <c r="D167" s="218">
        <v>0</v>
      </c>
      <c r="E167" s="218">
        <v>0</v>
      </c>
      <c r="F167" s="218">
        <v>0</v>
      </c>
      <c r="G167" s="218">
        <v>0</v>
      </c>
      <c r="H167" s="218">
        <v>0</v>
      </c>
      <c r="I167" s="218">
        <v>0</v>
      </c>
      <c r="J167" s="218">
        <v>0</v>
      </c>
      <c r="K167" s="218">
        <v>0</v>
      </c>
      <c r="L167" s="218">
        <v>0</v>
      </c>
      <c r="M167" s="218">
        <v>0</v>
      </c>
      <c r="N167" s="218">
        <v>0</v>
      </c>
      <c r="O167" s="218">
        <v>0</v>
      </c>
    </row>
    <row r="168" spans="1:17">
      <c r="A168" s="137"/>
      <c r="B168" s="137"/>
      <c r="C168" s="219"/>
      <c r="D168" s="219"/>
      <c r="E168" s="219"/>
      <c r="F168" s="219"/>
      <c r="G168" s="219"/>
      <c r="H168" s="219"/>
      <c r="I168" s="219"/>
      <c r="J168" s="219"/>
      <c r="K168" s="219"/>
      <c r="L168" s="219"/>
      <c r="M168" s="219"/>
      <c r="N168" s="219"/>
      <c r="O168" s="219"/>
    </row>
    <row r="169" spans="1:17">
      <c r="A169" s="137" t="s">
        <v>5025</v>
      </c>
      <c r="B169" s="137" t="s">
        <v>5026</v>
      </c>
      <c r="C169" s="138">
        <v>0</v>
      </c>
      <c r="D169" s="138">
        <v>0</v>
      </c>
      <c r="E169" s="138">
        <v>0</v>
      </c>
      <c r="F169" s="138">
        <v>0</v>
      </c>
      <c r="G169" s="138">
        <v>0</v>
      </c>
      <c r="H169" s="138">
        <v>0</v>
      </c>
      <c r="I169" s="138">
        <v>0</v>
      </c>
      <c r="J169" s="138">
        <v>0</v>
      </c>
      <c r="K169" s="138">
        <v>0</v>
      </c>
      <c r="L169" s="138">
        <v>0</v>
      </c>
      <c r="M169" s="138">
        <v>0</v>
      </c>
      <c r="N169" s="138">
        <v>0</v>
      </c>
      <c r="O169" s="138">
        <v>0</v>
      </c>
    </row>
    <row r="170" spans="1:17">
      <c r="A170" s="137"/>
      <c r="B170" s="137"/>
      <c r="C170" s="137"/>
      <c r="D170" s="137"/>
      <c r="E170" s="137"/>
      <c r="F170" s="137"/>
      <c r="G170" s="137"/>
      <c r="H170" s="137"/>
      <c r="I170" s="137"/>
      <c r="J170" s="137"/>
      <c r="K170" s="137"/>
      <c r="L170" s="137"/>
      <c r="M170" s="137"/>
      <c r="N170" s="137"/>
      <c r="O170" s="137"/>
    </row>
    <row r="171" spans="1:17">
      <c r="A171" s="137" t="s">
        <v>336</v>
      </c>
      <c r="B171" s="137" t="s">
        <v>337</v>
      </c>
      <c r="C171" s="137"/>
      <c r="D171" s="137"/>
      <c r="E171" s="137"/>
      <c r="F171" s="137"/>
      <c r="G171" s="137"/>
      <c r="H171" s="137"/>
      <c r="I171" s="137"/>
      <c r="J171" s="137"/>
      <c r="K171" s="137"/>
      <c r="L171" s="137"/>
      <c r="M171" s="137"/>
      <c r="N171" s="137"/>
      <c r="O171" s="137"/>
    </row>
    <row r="172" spans="1:17">
      <c r="A172" s="137" t="s">
        <v>5027</v>
      </c>
      <c r="B172" s="137" t="s">
        <v>357</v>
      </c>
      <c r="C172" s="218">
        <v>0</v>
      </c>
      <c r="D172" s="218">
        <v>0</v>
      </c>
      <c r="E172" s="218">
        <v>0</v>
      </c>
      <c r="F172" s="218">
        <v>0</v>
      </c>
      <c r="G172" s="218">
        <v>0</v>
      </c>
      <c r="H172" s="218">
        <v>0</v>
      </c>
      <c r="I172" s="218">
        <v>0</v>
      </c>
      <c r="J172" s="218">
        <v>0</v>
      </c>
      <c r="K172" s="218">
        <v>0</v>
      </c>
      <c r="L172" s="218">
        <v>0</v>
      </c>
      <c r="M172" s="218">
        <v>0</v>
      </c>
      <c r="N172" s="218">
        <v>0</v>
      </c>
      <c r="O172" s="218">
        <v>0</v>
      </c>
      <c r="Q172" s="12" t="s">
        <v>55</v>
      </c>
    </row>
    <row r="173" spans="1:17">
      <c r="A173" s="137" t="s">
        <v>5028</v>
      </c>
      <c r="B173" s="137" t="s">
        <v>3913</v>
      </c>
      <c r="C173" s="218">
        <v>0</v>
      </c>
      <c r="D173" s="218">
        <v>0</v>
      </c>
      <c r="E173" s="218">
        <v>0</v>
      </c>
      <c r="F173" s="218">
        <v>0</v>
      </c>
      <c r="G173" s="218">
        <v>0</v>
      </c>
      <c r="H173" s="218">
        <v>0</v>
      </c>
      <c r="I173" s="218">
        <v>0</v>
      </c>
      <c r="J173" s="218">
        <v>0</v>
      </c>
      <c r="K173" s="218">
        <v>0</v>
      </c>
      <c r="L173" s="218">
        <v>0</v>
      </c>
      <c r="M173" s="218">
        <v>0</v>
      </c>
      <c r="N173" s="218">
        <v>0</v>
      </c>
      <c r="O173" s="218">
        <v>0</v>
      </c>
      <c r="Q173" s="12" t="s">
        <v>55</v>
      </c>
    </row>
    <row r="174" spans="1:17">
      <c r="A174" s="137" t="s">
        <v>338</v>
      </c>
      <c r="B174" s="137" t="s">
        <v>339</v>
      </c>
      <c r="C174" s="218">
        <v>2985</v>
      </c>
      <c r="D174" s="218">
        <v>3185</v>
      </c>
      <c r="E174" s="218">
        <v>2985</v>
      </c>
      <c r="F174" s="218">
        <v>2982</v>
      </c>
      <c r="G174" s="218">
        <v>2982</v>
      </c>
      <c r="H174" s="218">
        <v>2985</v>
      </c>
      <c r="I174" s="218">
        <v>2985</v>
      </c>
      <c r="J174" s="218">
        <v>2985</v>
      </c>
      <c r="K174" s="218">
        <v>2900</v>
      </c>
      <c r="L174" s="218">
        <v>2982</v>
      </c>
      <c r="M174" s="218">
        <v>698</v>
      </c>
      <c r="N174" s="218">
        <v>2985</v>
      </c>
      <c r="O174" s="218">
        <v>33639</v>
      </c>
      <c r="Q174" s="12" t="s">
        <v>52</v>
      </c>
    </row>
    <row r="175" spans="1:17">
      <c r="A175" s="137" t="s">
        <v>340</v>
      </c>
      <c r="B175" s="137" t="s">
        <v>341</v>
      </c>
      <c r="C175" s="218">
        <v>300</v>
      </c>
      <c r="D175" s="218">
        <v>300</v>
      </c>
      <c r="E175" s="218">
        <v>300</v>
      </c>
      <c r="F175" s="218">
        <v>170</v>
      </c>
      <c r="G175" s="218">
        <v>449</v>
      </c>
      <c r="H175" s="218">
        <v>300</v>
      </c>
      <c r="I175" s="218">
        <v>300</v>
      </c>
      <c r="J175" s="218">
        <v>200</v>
      </c>
      <c r="K175" s="218">
        <v>459</v>
      </c>
      <c r="L175" s="218">
        <v>340</v>
      </c>
      <c r="M175" s="218">
        <v>170</v>
      </c>
      <c r="N175" s="218">
        <v>170</v>
      </c>
      <c r="O175" s="218">
        <v>3458</v>
      </c>
      <c r="Q175" s="12" t="s">
        <v>55</v>
      </c>
    </row>
    <row r="176" spans="1:17">
      <c r="A176" s="137" t="s">
        <v>1712</v>
      </c>
      <c r="B176" s="137" t="s">
        <v>5029</v>
      </c>
      <c r="C176" s="218">
        <v>0</v>
      </c>
      <c r="D176" s="218">
        <v>0</v>
      </c>
      <c r="E176" s="218">
        <v>0</v>
      </c>
      <c r="F176" s="218">
        <v>0</v>
      </c>
      <c r="G176" s="218">
        <v>0</v>
      </c>
      <c r="H176" s="218">
        <v>0</v>
      </c>
      <c r="I176" s="218">
        <v>0</v>
      </c>
      <c r="J176" s="218">
        <v>0</v>
      </c>
      <c r="K176" s="218">
        <v>0</v>
      </c>
      <c r="L176" s="218">
        <v>0</v>
      </c>
      <c r="M176" s="218">
        <v>0</v>
      </c>
      <c r="N176" s="218">
        <v>0</v>
      </c>
      <c r="O176" s="218">
        <v>0</v>
      </c>
      <c r="Q176" s="12" t="s">
        <v>55</v>
      </c>
    </row>
    <row r="177" spans="1:17">
      <c r="A177" s="137" t="s">
        <v>342</v>
      </c>
      <c r="B177" s="137" t="s">
        <v>343</v>
      </c>
      <c r="C177" s="218">
        <v>300</v>
      </c>
      <c r="D177" s="218">
        <v>300</v>
      </c>
      <c r="E177" s="218">
        <v>300</v>
      </c>
      <c r="F177" s="218">
        <v>425</v>
      </c>
      <c r="G177" s="218">
        <v>638</v>
      </c>
      <c r="H177" s="218">
        <v>986</v>
      </c>
      <c r="I177" s="218">
        <v>905</v>
      </c>
      <c r="J177" s="218">
        <v>664</v>
      </c>
      <c r="K177" s="218">
        <v>770</v>
      </c>
      <c r="L177" s="218">
        <v>1600</v>
      </c>
      <c r="M177" s="218">
        <v>208</v>
      </c>
      <c r="N177" s="218">
        <v>940</v>
      </c>
      <c r="O177" s="218">
        <v>8036</v>
      </c>
      <c r="Q177" s="12" t="s">
        <v>52</v>
      </c>
    </row>
    <row r="178" spans="1:17">
      <c r="A178" s="137" t="s">
        <v>5030</v>
      </c>
      <c r="B178" s="137" t="s">
        <v>5031</v>
      </c>
      <c r="C178" s="218">
        <v>0</v>
      </c>
      <c r="D178" s="218">
        <v>0</v>
      </c>
      <c r="E178" s="218">
        <v>0</v>
      </c>
      <c r="F178" s="218">
        <v>0</v>
      </c>
      <c r="G178" s="218">
        <v>0</v>
      </c>
      <c r="H178" s="218">
        <v>0</v>
      </c>
      <c r="I178" s="218">
        <v>0</v>
      </c>
      <c r="J178" s="218">
        <v>0</v>
      </c>
      <c r="K178" s="218">
        <v>0</v>
      </c>
      <c r="L178" s="218">
        <v>0</v>
      </c>
      <c r="M178" s="218">
        <v>0</v>
      </c>
      <c r="N178" s="218">
        <v>0</v>
      </c>
      <c r="O178" s="218">
        <v>0</v>
      </c>
      <c r="Q178" s="12" t="s">
        <v>55</v>
      </c>
    </row>
    <row r="179" spans="1:17">
      <c r="A179" s="137" t="s">
        <v>344</v>
      </c>
      <c r="B179" s="137" t="s">
        <v>345</v>
      </c>
      <c r="C179" s="218">
        <v>-1390</v>
      </c>
      <c r="D179" s="218">
        <v>300</v>
      </c>
      <c r="E179" s="218">
        <v>300</v>
      </c>
      <c r="F179" s="218">
        <v>200</v>
      </c>
      <c r="G179" s="218">
        <v>200</v>
      </c>
      <c r="H179" s="218">
        <v>200</v>
      </c>
      <c r="I179" s="218">
        <v>200</v>
      </c>
      <c r="J179" s="218">
        <v>200</v>
      </c>
      <c r="K179" s="218">
        <v>200</v>
      </c>
      <c r="L179" s="218">
        <v>200</v>
      </c>
      <c r="M179" s="218">
        <v>200</v>
      </c>
      <c r="N179" s="218">
        <v>200</v>
      </c>
      <c r="O179" s="218">
        <v>1010</v>
      </c>
      <c r="Q179" s="12" t="s">
        <v>55</v>
      </c>
    </row>
    <row r="180" spans="1:17">
      <c r="A180" s="137" t="s">
        <v>346</v>
      </c>
      <c r="B180" s="137" t="s">
        <v>347</v>
      </c>
      <c r="C180" s="218">
        <v>100</v>
      </c>
      <c r="D180" s="218">
        <v>100</v>
      </c>
      <c r="E180" s="218">
        <v>100</v>
      </c>
      <c r="F180" s="218">
        <v>100</v>
      </c>
      <c r="G180" s="218">
        <v>100</v>
      </c>
      <c r="H180" s="218">
        <v>100</v>
      </c>
      <c r="I180" s="218">
        <v>100</v>
      </c>
      <c r="J180" s="218">
        <v>100</v>
      </c>
      <c r="K180" s="218">
        <v>100</v>
      </c>
      <c r="L180" s="218">
        <v>100</v>
      </c>
      <c r="M180" s="218">
        <v>100</v>
      </c>
      <c r="N180" s="218">
        <v>-3049.47</v>
      </c>
      <c r="O180" s="218">
        <v>-1949.47</v>
      </c>
      <c r="Q180" s="12" t="s">
        <v>57</v>
      </c>
    </row>
    <row r="181" spans="1:17">
      <c r="A181" s="137" t="s">
        <v>348</v>
      </c>
      <c r="B181" s="137" t="s">
        <v>349</v>
      </c>
      <c r="C181" s="218">
        <v>0</v>
      </c>
      <c r="D181" s="218">
        <v>0</v>
      </c>
      <c r="E181" s="218">
        <v>0</v>
      </c>
      <c r="F181" s="218">
        <v>0</v>
      </c>
      <c r="G181" s="218">
        <v>0</v>
      </c>
      <c r="H181" s="218">
        <v>0</v>
      </c>
      <c r="I181" s="218">
        <v>0</v>
      </c>
      <c r="J181" s="218">
        <v>0</v>
      </c>
      <c r="K181" s="218">
        <v>0</v>
      </c>
      <c r="L181" s="218">
        <v>0</v>
      </c>
      <c r="M181" s="218">
        <v>0</v>
      </c>
      <c r="N181" s="218">
        <v>0</v>
      </c>
      <c r="O181" s="218">
        <v>0</v>
      </c>
      <c r="Q181" s="12" t="s">
        <v>55</v>
      </c>
    </row>
    <row r="182" spans="1:17">
      <c r="A182" s="137" t="s">
        <v>350</v>
      </c>
      <c r="B182" s="137" t="s">
        <v>351</v>
      </c>
      <c r="C182" s="218">
        <v>0</v>
      </c>
      <c r="D182" s="218">
        <v>533.19000000000005</v>
      </c>
      <c r="E182" s="218">
        <v>133.30000000000001</v>
      </c>
      <c r="F182" s="218">
        <v>133.30000000000001</v>
      </c>
      <c r="G182" s="218">
        <v>133.30000000000001</v>
      </c>
      <c r="H182" s="218">
        <v>133.30000000000001</v>
      </c>
      <c r="I182" s="218">
        <v>133.30000000000001</v>
      </c>
      <c r="J182" s="218">
        <v>133.30000000000001</v>
      </c>
      <c r="K182" s="218">
        <v>133.30000000000001</v>
      </c>
      <c r="L182" s="218">
        <v>133.30000000000001</v>
      </c>
      <c r="M182" s="218">
        <v>0</v>
      </c>
      <c r="N182" s="218">
        <v>0</v>
      </c>
      <c r="O182" s="218">
        <v>1599.59</v>
      </c>
      <c r="Q182" s="12" t="s">
        <v>57</v>
      </c>
    </row>
    <row r="183" spans="1:17">
      <c r="A183" s="137" t="s">
        <v>5032</v>
      </c>
      <c r="B183" s="137" t="s">
        <v>5033</v>
      </c>
      <c r="C183" s="218">
        <v>0</v>
      </c>
      <c r="D183" s="218">
        <v>0</v>
      </c>
      <c r="E183" s="218">
        <v>0</v>
      </c>
      <c r="F183" s="218">
        <v>0</v>
      </c>
      <c r="G183" s="218">
        <v>0</v>
      </c>
      <c r="H183" s="218">
        <v>0</v>
      </c>
      <c r="I183" s="218">
        <v>0</v>
      </c>
      <c r="J183" s="218">
        <v>0</v>
      </c>
      <c r="K183" s="218">
        <v>0</v>
      </c>
      <c r="L183" s="218">
        <v>0</v>
      </c>
      <c r="M183" s="218">
        <v>0</v>
      </c>
      <c r="N183" s="218">
        <v>0</v>
      </c>
      <c r="O183" s="218">
        <v>0</v>
      </c>
      <c r="Q183" s="12" t="s">
        <v>52</v>
      </c>
    </row>
    <row r="184" spans="1:17">
      <c r="A184" s="137"/>
      <c r="B184" s="137"/>
      <c r="C184" s="219"/>
      <c r="D184" s="219"/>
      <c r="E184" s="219"/>
      <c r="F184" s="219"/>
      <c r="G184" s="219"/>
      <c r="H184" s="219"/>
      <c r="I184" s="219"/>
      <c r="J184" s="219"/>
      <c r="K184" s="219"/>
      <c r="L184" s="219"/>
      <c r="M184" s="219"/>
      <c r="N184" s="219"/>
      <c r="O184" s="219"/>
    </row>
    <row r="185" spans="1:17">
      <c r="A185" s="137" t="s">
        <v>352</v>
      </c>
      <c r="B185" s="137" t="s">
        <v>353</v>
      </c>
      <c r="C185" s="138">
        <v>2295</v>
      </c>
      <c r="D185" s="138">
        <v>4718.1899999999996</v>
      </c>
      <c r="E185" s="138">
        <v>4118.3</v>
      </c>
      <c r="F185" s="138">
        <v>4010.3</v>
      </c>
      <c r="G185" s="138">
        <v>4502.3</v>
      </c>
      <c r="H185" s="138">
        <v>4704.3</v>
      </c>
      <c r="I185" s="138">
        <v>4623.3</v>
      </c>
      <c r="J185" s="138">
        <v>4282.3</v>
      </c>
      <c r="K185" s="138">
        <v>4562.3</v>
      </c>
      <c r="L185" s="138">
        <v>5355.3</v>
      </c>
      <c r="M185" s="138">
        <v>1376</v>
      </c>
      <c r="N185" s="138">
        <v>1245.53</v>
      </c>
      <c r="O185" s="138">
        <v>45793.120000000003</v>
      </c>
    </row>
    <row r="186" spans="1:17">
      <c r="A186" s="137"/>
      <c r="B186" s="137"/>
      <c r="C186" s="137"/>
      <c r="D186" s="137"/>
      <c r="E186" s="137"/>
      <c r="F186" s="137"/>
      <c r="G186" s="137"/>
      <c r="H186" s="137"/>
      <c r="I186" s="137"/>
      <c r="J186" s="137"/>
      <c r="K186" s="137"/>
      <c r="L186" s="137"/>
      <c r="M186" s="137"/>
      <c r="N186" s="137"/>
      <c r="O186" s="137"/>
    </row>
    <row r="187" spans="1:17">
      <c r="A187" s="137" t="s">
        <v>354</v>
      </c>
      <c r="B187" s="137" t="s">
        <v>355</v>
      </c>
      <c r="C187" s="137"/>
      <c r="D187" s="137"/>
      <c r="E187" s="137"/>
      <c r="F187" s="137"/>
      <c r="G187" s="137"/>
      <c r="H187" s="137"/>
      <c r="I187" s="137"/>
      <c r="J187" s="137"/>
      <c r="K187" s="137"/>
      <c r="L187" s="137"/>
      <c r="M187" s="137"/>
      <c r="N187" s="137"/>
      <c r="O187" s="137"/>
    </row>
    <row r="188" spans="1:17">
      <c r="A188" s="137" t="s">
        <v>356</v>
      </c>
      <c r="B188" s="137" t="s">
        <v>357</v>
      </c>
      <c r="C188" s="218">
        <v>0</v>
      </c>
      <c r="D188" s="218">
        <v>125.75</v>
      </c>
      <c r="E188" s="218">
        <v>0</v>
      </c>
      <c r="F188" s="218">
        <v>1141.1400000000001</v>
      </c>
      <c r="G188" s="218">
        <v>864.84</v>
      </c>
      <c r="H188" s="218">
        <v>44.76</v>
      </c>
      <c r="I188" s="218">
        <v>0</v>
      </c>
      <c r="J188" s="218">
        <v>132.37</v>
      </c>
      <c r="K188" s="218">
        <v>0</v>
      </c>
      <c r="L188" s="218">
        <v>0</v>
      </c>
      <c r="M188" s="218">
        <v>176.45</v>
      </c>
      <c r="N188" s="218">
        <v>0</v>
      </c>
      <c r="O188" s="218">
        <v>2485.31</v>
      </c>
      <c r="Q188" s="12" t="s">
        <v>55</v>
      </c>
    </row>
    <row r="189" spans="1:17">
      <c r="A189" s="137" t="s">
        <v>358</v>
      </c>
      <c r="B189" s="137" t="s">
        <v>359</v>
      </c>
      <c r="C189" s="218">
        <v>0</v>
      </c>
      <c r="D189" s="218">
        <v>0</v>
      </c>
      <c r="E189" s="218">
        <v>134.54</v>
      </c>
      <c r="F189" s="218">
        <v>405.53</v>
      </c>
      <c r="G189" s="218">
        <v>346.55</v>
      </c>
      <c r="H189" s="218">
        <v>585.41999999999996</v>
      </c>
      <c r="I189" s="218">
        <v>394.83</v>
      </c>
      <c r="J189" s="218">
        <v>0</v>
      </c>
      <c r="K189" s="218">
        <v>459.76</v>
      </c>
      <c r="L189" s="218">
        <v>58.85</v>
      </c>
      <c r="M189" s="218">
        <v>0</v>
      </c>
      <c r="N189" s="218">
        <v>0</v>
      </c>
      <c r="O189" s="218">
        <v>2385.48</v>
      </c>
      <c r="Q189" s="12" t="s">
        <v>55</v>
      </c>
    </row>
    <row r="190" spans="1:17">
      <c r="A190" s="137" t="s">
        <v>360</v>
      </c>
      <c r="B190" s="137" t="s">
        <v>361</v>
      </c>
      <c r="C190" s="218">
        <v>219.96</v>
      </c>
      <c r="D190" s="218">
        <v>69.95</v>
      </c>
      <c r="E190" s="218">
        <v>396.89</v>
      </c>
      <c r="F190" s="218">
        <v>257.66000000000003</v>
      </c>
      <c r="G190" s="218">
        <v>0</v>
      </c>
      <c r="H190" s="218">
        <v>160.16</v>
      </c>
      <c r="I190" s="218">
        <v>623.24</v>
      </c>
      <c r="J190" s="218">
        <v>0</v>
      </c>
      <c r="K190" s="218">
        <v>0</v>
      </c>
      <c r="L190" s="218">
        <v>0</v>
      </c>
      <c r="M190" s="218">
        <v>353.37</v>
      </c>
      <c r="N190" s="218">
        <v>0</v>
      </c>
      <c r="O190" s="218">
        <v>2081.23</v>
      </c>
      <c r="Q190" s="12" t="s">
        <v>55</v>
      </c>
    </row>
    <row r="191" spans="1:17">
      <c r="A191" s="137" t="s">
        <v>362</v>
      </c>
      <c r="B191" s="137" t="s">
        <v>363</v>
      </c>
      <c r="C191" s="218">
        <v>475</v>
      </c>
      <c r="D191" s="218">
        <v>0</v>
      </c>
      <c r="E191" s="218">
        <v>0</v>
      </c>
      <c r="F191" s="218">
        <v>555.29</v>
      </c>
      <c r="G191" s="218">
        <v>0</v>
      </c>
      <c r="H191" s="218">
        <v>0</v>
      </c>
      <c r="I191" s="218">
        <v>0</v>
      </c>
      <c r="J191" s="218">
        <v>0</v>
      </c>
      <c r="K191" s="218">
        <v>325</v>
      </c>
      <c r="L191" s="218">
        <v>426.88</v>
      </c>
      <c r="M191" s="218">
        <v>0</v>
      </c>
      <c r="N191" s="218">
        <v>0</v>
      </c>
      <c r="O191" s="218">
        <v>1782.17</v>
      </c>
      <c r="Q191" s="12" t="s">
        <v>55</v>
      </c>
    </row>
    <row r="192" spans="1:17">
      <c r="A192" s="137" t="s">
        <v>364</v>
      </c>
      <c r="B192" s="137" t="s">
        <v>365</v>
      </c>
      <c r="C192" s="218">
        <v>0</v>
      </c>
      <c r="D192" s="218">
        <v>0</v>
      </c>
      <c r="E192" s="218">
        <v>0</v>
      </c>
      <c r="F192" s="218">
        <v>0</v>
      </c>
      <c r="G192" s="218">
        <v>0</v>
      </c>
      <c r="H192" s="218">
        <v>0</v>
      </c>
      <c r="I192" s="218">
        <v>0</v>
      </c>
      <c r="J192" s="218">
        <v>0</v>
      </c>
      <c r="K192" s="218">
        <v>0</v>
      </c>
      <c r="L192" s="218">
        <v>0</v>
      </c>
      <c r="M192" s="218">
        <v>0</v>
      </c>
      <c r="N192" s="218">
        <v>0</v>
      </c>
      <c r="O192" s="218">
        <v>0</v>
      </c>
      <c r="Q192" s="12" t="s">
        <v>55</v>
      </c>
    </row>
    <row r="193" spans="1:17">
      <c r="A193" s="137" t="s">
        <v>366</v>
      </c>
      <c r="B193" s="137" t="s">
        <v>367</v>
      </c>
      <c r="C193" s="218">
        <v>0</v>
      </c>
      <c r="D193" s="218">
        <v>0</v>
      </c>
      <c r="E193" s="218">
        <v>0</v>
      </c>
      <c r="F193" s="218">
        <v>0</v>
      </c>
      <c r="G193" s="218">
        <v>0</v>
      </c>
      <c r="H193" s="218">
        <v>0</v>
      </c>
      <c r="I193" s="218">
        <v>0</v>
      </c>
      <c r="J193" s="218">
        <v>24.82</v>
      </c>
      <c r="K193" s="218">
        <v>0</v>
      </c>
      <c r="L193" s="218">
        <v>18.23</v>
      </c>
      <c r="M193" s="218">
        <v>0</v>
      </c>
      <c r="N193" s="218">
        <v>0</v>
      </c>
      <c r="O193" s="218">
        <v>43.05</v>
      </c>
      <c r="Q193" s="12" t="s">
        <v>55</v>
      </c>
    </row>
    <row r="194" spans="1:17">
      <c r="A194" s="137" t="s">
        <v>5034</v>
      </c>
      <c r="B194" s="137" t="s">
        <v>5035</v>
      </c>
      <c r="C194" s="218">
        <v>0</v>
      </c>
      <c r="D194" s="218">
        <v>0</v>
      </c>
      <c r="E194" s="218">
        <v>0</v>
      </c>
      <c r="F194" s="218">
        <v>0</v>
      </c>
      <c r="G194" s="218">
        <v>0</v>
      </c>
      <c r="H194" s="218">
        <v>0</v>
      </c>
      <c r="I194" s="218">
        <v>0</v>
      </c>
      <c r="J194" s="218">
        <v>0</v>
      </c>
      <c r="K194" s="218">
        <v>0</v>
      </c>
      <c r="L194" s="218">
        <v>0</v>
      </c>
      <c r="M194" s="218">
        <v>0</v>
      </c>
      <c r="N194" s="218">
        <v>0</v>
      </c>
      <c r="O194" s="218">
        <v>0</v>
      </c>
      <c r="Q194" s="12" t="s">
        <v>55</v>
      </c>
    </row>
    <row r="195" spans="1:17">
      <c r="A195" s="137" t="s">
        <v>368</v>
      </c>
      <c r="B195" s="137" t="s">
        <v>369</v>
      </c>
      <c r="C195" s="218">
        <v>0</v>
      </c>
      <c r="D195" s="218">
        <v>175.26</v>
      </c>
      <c r="E195" s="218">
        <v>44.95</v>
      </c>
      <c r="F195" s="218">
        <v>90</v>
      </c>
      <c r="G195" s="218">
        <v>7.8</v>
      </c>
      <c r="H195" s="218">
        <v>256.01</v>
      </c>
      <c r="I195" s="218">
        <v>0</v>
      </c>
      <c r="J195" s="218">
        <v>0</v>
      </c>
      <c r="K195" s="218">
        <v>0</v>
      </c>
      <c r="L195" s="218">
        <v>0</v>
      </c>
      <c r="M195" s="218">
        <v>0</v>
      </c>
      <c r="N195" s="218">
        <v>0</v>
      </c>
      <c r="O195" s="218">
        <v>574.02</v>
      </c>
      <c r="Q195" s="12" t="s">
        <v>55</v>
      </c>
    </row>
    <row r="196" spans="1:17">
      <c r="A196" s="137" t="s">
        <v>370</v>
      </c>
      <c r="B196" s="137" t="s">
        <v>371</v>
      </c>
      <c r="C196" s="218">
        <v>0</v>
      </c>
      <c r="D196" s="218">
        <v>0</v>
      </c>
      <c r="E196" s="218">
        <v>0</v>
      </c>
      <c r="F196" s="218">
        <v>0</v>
      </c>
      <c r="G196" s="218">
        <v>0</v>
      </c>
      <c r="H196" s="218">
        <v>0</v>
      </c>
      <c r="I196" s="218">
        <v>0</v>
      </c>
      <c r="J196" s="218">
        <v>0</v>
      </c>
      <c r="K196" s="218">
        <v>0</v>
      </c>
      <c r="L196" s="218">
        <v>350</v>
      </c>
      <c r="M196" s="218">
        <v>0</v>
      </c>
      <c r="N196" s="218">
        <v>0</v>
      </c>
      <c r="O196" s="218">
        <v>350</v>
      </c>
      <c r="Q196" s="12" t="s">
        <v>55</v>
      </c>
    </row>
    <row r="197" spans="1:17">
      <c r="A197" s="137" t="s">
        <v>1768</v>
      </c>
      <c r="B197" s="137" t="s">
        <v>5036</v>
      </c>
      <c r="C197" s="218">
        <v>0</v>
      </c>
      <c r="D197" s="218">
        <v>0</v>
      </c>
      <c r="E197" s="218">
        <v>0</v>
      </c>
      <c r="F197" s="218">
        <v>0</v>
      </c>
      <c r="G197" s="218">
        <v>0</v>
      </c>
      <c r="H197" s="218">
        <v>0</v>
      </c>
      <c r="I197" s="218">
        <v>0</v>
      </c>
      <c r="J197" s="218">
        <v>0</v>
      </c>
      <c r="K197" s="218">
        <v>0</v>
      </c>
      <c r="L197" s="218">
        <v>0</v>
      </c>
      <c r="M197" s="218">
        <v>0</v>
      </c>
      <c r="N197" s="218">
        <v>0</v>
      </c>
      <c r="O197" s="218">
        <v>0</v>
      </c>
      <c r="Q197" s="12" t="s">
        <v>55</v>
      </c>
    </row>
    <row r="198" spans="1:17">
      <c r="A198" s="137" t="s">
        <v>372</v>
      </c>
      <c r="B198" s="137" t="s">
        <v>373</v>
      </c>
      <c r="C198" s="218">
        <v>0</v>
      </c>
      <c r="D198" s="218">
        <v>0</v>
      </c>
      <c r="E198" s="218">
        <v>87</v>
      </c>
      <c r="F198" s="218">
        <v>162.93</v>
      </c>
      <c r="G198" s="218">
        <v>0</v>
      </c>
      <c r="H198" s="218">
        <v>64.260000000000005</v>
      </c>
      <c r="I198" s="218">
        <v>0</v>
      </c>
      <c r="J198" s="218">
        <v>0</v>
      </c>
      <c r="K198" s="218">
        <v>0</v>
      </c>
      <c r="L198" s="218">
        <v>40.06</v>
      </c>
      <c r="M198" s="218">
        <v>0</v>
      </c>
      <c r="N198" s="218">
        <v>0</v>
      </c>
      <c r="O198" s="218">
        <v>354.25</v>
      </c>
      <c r="Q198" s="12" t="s">
        <v>55</v>
      </c>
    </row>
    <row r="199" spans="1:17">
      <c r="A199" s="137" t="s">
        <v>374</v>
      </c>
      <c r="B199" s="137" t="s">
        <v>375</v>
      </c>
      <c r="C199" s="218">
        <v>0</v>
      </c>
      <c r="D199" s="218">
        <v>0</v>
      </c>
      <c r="E199" s="218">
        <v>99.5</v>
      </c>
      <c r="F199" s="218">
        <v>78.099999999999994</v>
      </c>
      <c r="G199" s="218">
        <v>0</v>
      </c>
      <c r="H199" s="218">
        <v>0</v>
      </c>
      <c r="I199" s="218">
        <v>0</v>
      </c>
      <c r="J199" s="218">
        <v>0</v>
      </c>
      <c r="K199" s="218">
        <v>0</v>
      </c>
      <c r="L199" s="218">
        <v>-300</v>
      </c>
      <c r="M199" s="218">
        <v>0</v>
      </c>
      <c r="N199" s="218">
        <v>0</v>
      </c>
      <c r="O199" s="218">
        <v>-122.4</v>
      </c>
      <c r="Q199" s="12" t="s">
        <v>52</v>
      </c>
    </row>
    <row r="200" spans="1:17">
      <c r="A200" s="137" t="s">
        <v>5037</v>
      </c>
      <c r="B200" s="137" t="s">
        <v>5038</v>
      </c>
      <c r="C200" s="218">
        <v>0</v>
      </c>
      <c r="D200" s="218">
        <v>0</v>
      </c>
      <c r="E200" s="218">
        <v>0</v>
      </c>
      <c r="F200" s="218">
        <v>0</v>
      </c>
      <c r="G200" s="218">
        <v>0</v>
      </c>
      <c r="H200" s="218">
        <v>0</v>
      </c>
      <c r="I200" s="218">
        <v>0</v>
      </c>
      <c r="J200" s="218">
        <v>0</v>
      </c>
      <c r="K200" s="218">
        <v>0</v>
      </c>
      <c r="L200" s="218">
        <v>0</v>
      </c>
      <c r="M200" s="218">
        <v>0</v>
      </c>
      <c r="N200" s="218">
        <v>0</v>
      </c>
      <c r="O200" s="218">
        <v>0</v>
      </c>
      <c r="Q200" s="12" t="s">
        <v>55</v>
      </c>
    </row>
    <row r="201" spans="1:17">
      <c r="A201" s="137" t="s">
        <v>376</v>
      </c>
      <c r="B201" s="137" t="s">
        <v>377</v>
      </c>
      <c r="C201" s="218">
        <v>0</v>
      </c>
      <c r="D201" s="218">
        <v>58.72</v>
      </c>
      <c r="E201" s="218">
        <v>403.78</v>
      </c>
      <c r="F201" s="218">
        <v>256.33</v>
      </c>
      <c r="G201" s="218">
        <v>349.17</v>
      </c>
      <c r="H201" s="218">
        <v>401.84</v>
      </c>
      <c r="I201" s="218">
        <v>0</v>
      </c>
      <c r="J201" s="218">
        <v>181.87</v>
      </c>
      <c r="K201" s="218">
        <v>0</v>
      </c>
      <c r="L201" s="218">
        <v>0</v>
      </c>
      <c r="M201" s="218">
        <v>300</v>
      </c>
      <c r="N201" s="218">
        <v>0</v>
      </c>
      <c r="O201" s="218">
        <v>1951.71</v>
      </c>
      <c r="Q201" s="12" t="s">
        <v>55</v>
      </c>
    </row>
    <row r="202" spans="1:17">
      <c r="A202" s="137" t="s">
        <v>378</v>
      </c>
      <c r="B202" s="137" t="s">
        <v>379</v>
      </c>
      <c r="C202" s="218">
        <v>0</v>
      </c>
      <c r="D202" s="218">
        <v>0</v>
      </c>
      <c r="E202" s="218">
        <v>0</v>
      </c>
      <c r="F202" s="218">
        <v>0</v>
      </c>
      <c r="G202" s="218">
        <v>0</v>
      </c>
      <c r="H202" s="218">
        <v>482.41</v>
      </c>
      <c r="I202" s="218">
        <v>0</v>
      </c>
      <c r="J202" s="218">
        <v>0</v>
      </c>
      <c r="K202" s="218">
        <v>0</v>
      </c>
      <c r="L202" s="218">
        <v>0</v>
      </c>
      <c r="M202" s="218">
        <v>0</v>
      </c>
      <c r="N202" s="218">
        <v>0</v>
      </c>
      <c r="O202" s="218">
        <v>482.41</v>
      </c>
      <c r="Q202" s="12" t="s">
        <v>55</v>
      </c>
    </row>
    <row r="203" spans="1:17">
      <c r="A203" s="137" t="s">
        <v>380</v>
      </c>
      <c r="B203" s="137" t="s">
        <v>381</v>
      </c>
      <c r="C203" s="218">
        <v>0</v>
      </c>
      <c r="D203" s="218">
        <v>0</v>
      </c>
      <c r="E203" s="218">
        <v>0</v>
      </c>
      <c r="F203" s="218">
        <v>0</v>
      </c>
      <c r="G203" s="218">
        <v>0</v>
      </c>
      <c r="H203" s="218">
        <v>0</v>
      </c>
      <c r="I203" s="218">
        <v>0</v>
      </c>
      <c r="J203" s="218">
        <v>0</v>
      </c>
      <c r="K203" s="218">
        <v>0</v>
      </c>
      <c r="L203" s="218">
        <v>0</v>
      </c>
      <c r="M203" s="218">
        <v>0</v>
      </c>
      <c r="N203" s="218">
        <v>0</v>
      </c>
      <c r="O203" s="218">
        <v>0</v>
      </c>
      <c r="Q203" s="12" t="s">
        <v>55</v>
      </c>
    </row>
    <row r="204" spans="1:17">
      <c r="A204" s="137" t="s">
        <v>382</v>
      </c>
      <c r="B204" s="137" t="s">
        <v>383</v>
      </c>
      <c r="C204" s="218">
        <v>0</v>
      </c>
      <c r="D204" s="218">
        <v>0</v>
      </c>
      <c r="E204" s="218">
        <v>-167.99</v>
      </c>
      <c r="F204" s="218">
        <v>0</v>
      </c>
      <c r="G204" s="218">
        <v>0</v>
      </c>
      <c r="H204" s="218">
        <v>0</v>
      </c>
      <c r="I204" s="218">
        <v>0</v>
      </c>
      <c r="J204" s="218">
        <v>0</v>
      </c>
      <c r="K204" s="218">
        <v>0</v>
      </c>
      <c r="L204" s="218">
        <v>0</v>
      </c>
      <c r="M204" s="218">
        <v>0</v>
      </c>
      <c r="N204" s="218">
        <v>0</v>
      </c>
      <c r="O204" s="218">
        <v>-167.99</v>
      </c>
      <c r="Q204" s="12" t="s">
        <v>52</v>
      </c>
    </row>
    <row r="205" spans="1:17">
      <c r="A205" s="137" t="s">
        <v>384</v>
      </c>
      <c r="B205" s="137" t="s">
        <v>385</v>
      </c>
      <c r="C205" s="218">
        <v>-180</v>
      </c>
      <c r="D205" s="218">
        <v>93.08</v>
      </c>
      <c r="E205" s="218">
        <v>0</v>
      </c>
      <c r="F205" s="218">
        <v>0</v>
      </c>
      <c r="G205" s="218">
        <v>119.04</v>
      </c>
      <c r="H205" s="218">
        <v>120</v>
      </c>
      <c r="I205" s="218">
        <v>0</v>
      </c>
      <c r="J205" s="218">
        <v>0</v>
      </c>
      <c r="K205" s="218">
        <v>0</v>
      </c>
      <c r="L205" s="218">
        <v>171.18</v>
      </c>
      <c r="M205" s="218">
        <v>0</v>
      </c>
      <c r="N205" s="218">
        <v>0</v>
      </c>
      <c r="O205" s="218">
        <v>323.3</v>
      </c>
      <c r="Q205" s="12" t="s">
        <v>55</v>
      </c>
    </row>
    <row r="206" spans="1:17">
      <c r="A206" s="137" t="s">
        <v>386</v>
      </c>
      <c r="B206" s="137" t="s">
        <v>387</v>
      </c>
      <c r="C206" s="218">
        <v>0</v>
      </c>
      <c r="D206" s="218">
        <v>0</v>
      </c>
      <c r="E206" s="218">
        <v>0</v>
      </c>
      <c r="F206" s="218">
        <v>0</v>
      </c>
      <c r="G206" s="218">
        <v>0</v>
      </c>
      <c r="H206" s="218">
        <v>0</v>
      </c>
      <c r="I206" s="218">
        <v>0</v>
      </c>
      <c r="J206" s="218">
        <v>0</v>
      </c>
      <c r="K206" s="218">
        <v>0</v>
      </c>
      <c r="L206" s="218">
        <v>0</v>
      </c>
      <c r="M206" s="218">
        <v>0</v>
      </c>
      <c r="N206" s="218">
        <v>0</v>
      </c>
      <c r="O206" s="218">
        <v>0</v>
      </c>
      <c r="Q206" s="12" t="s">
        <v>55</v>
      </c>
    </row>
    <row r="207" spans="1:17">
      <c r="A207" s="137" t="s">
        <v>388</v>
      </c>
      <c r="B207" s="137" t="s">
        <v>389</v>
      </c>
      <c r="C207" s="218">
        <v>0</v>
      </c>
      <c r="D207" s="218">
        <v>0</v>
      </c>
      <c r="E207" s="218">
        <v>0</v>
      </c>
      <c r="F207" s="218">
        <v>0</v>
      </c>
      <c r="G207" s="218">
        <v>0</v>
      </c>
      <c r="H207" s="218">
        <v>0</v>
      </c>
      <c r="I207" s="218">
        <v>0</v>
      </c>
      <c r="J207" s="218">
        <v>0</v>
      </c>
      <c r="K207" s="218">
        <v>0</v>
      </c>
      <c r="L207" s="218">
        <v>0</v>
      </c>
      <c r="M207" s="218">
        <v>0</v>
      </c>
      <c r="N207" s="218">
        <v>0</v>
      </c>
      <c r="O207" s="218">
        <v>0</v>
      </c>
      <c r="Q207" s="12" t="s">
        <v>55</v>
      </c>
    </row>
    <row r="208" spans="1:17">
      <c r="A208" s="137" t="s">
        <v>390</v>
      </c>
      <c r="B208" s="137" t="s">
        <v>391</v>
      </c>
      <c r="C208" s="218">
        <v>0</v>
      </c>
      <c r="D208" s="218">
        <v>0</v>
      </c>
      <c r="E208" s="218">
        <v>250</v>
      </c>
      <c r="F208" s="218">
        <v>0</v>
      </c>
      <c r="G208" s="218">
        <v>0</v>
      </c>
      <c r="H208" s="218">
        <v>0</v>
      </c>
      <c r="I208" s="218">
        <v>0</v>
      </c>
      <c r="J208" s="218">
        <v>0</v>
      </c>
      <c r="K208" s="218">
        <v>0</v>
      </c>
      <c r="L208" s="218">
        <v>0</v>
      </c>
      <c r="M208" s="218">
        <v>0</v>
      </c>
      <c r="N208" s="218">
        <v>0</v>
      </c>
      <c r="O208" s="218">
        <v>250</v>
      </c>
      <c r="Q208" s="12" t="s">
        <v>55</v>
      </c>
    </row>
    <row r="209" spans="1:17">
      <c r="A209" s="137" t="s">
        <v>392</v>
      </c>
      <c r="B209" s="137" t="s">
        <v>393</v>
      </c>
      <c r="C209" s="218">
        <v>0</v>
      </c>
      <c r="D209" s="218">
        <v>0</v>
      </c>
      <c r="E209" s="218">
        <v>0</v>
      </c>
      <c r="F209" s="218">
        <v>0</v>
      </c>
      <c r="G209" s="218">
        <v>0</v>
      </c>
      <c r="H209" s="218">
        <v>0</v>
      </c>
      <c r="I209" s="218">
        <v>0</v>
      </c>
      <c r="J209" s="218">
        <v>0</v>
      </c>
      <c r="K209" s="218">
        <v>0</v>
      </c>
      <c r="L209" s="218">
        <v>0</v>
      </c>
      <c r="M209" s="218">
        <v>0</v>
      </c>
      <c r="N209" s="218">
        <v>0</v>
      </c>
      <c r="O209" s="218">
        <v>0</v>
      </c>
      <c r="Q209" s="12" t="s">
        <v>55</v>
      </c>
    </row>
    <row r="210" spans="1:17">
      <c r="A210" s="137" t="s">
        <v>394</v>
      </c>
      <c r="B210" s="137" t="s">
        <v>395</v>
      </c>
      <c r="C210" s="218">
        <v>0</v>
      </c>
      <c r="D210" s="218">
        <v>118.74</v>
      </c>
      <c r="E210" s="218">
        <v>29.51</v>
      </c>
      <c r="F210" s="218">
        <v>0</v>
      </c>
      <c r="G210" s="218">
        <v>0</v>
      </c>
      <c r="H210" s="218">
        <v>69.510000000000005</v>
      </c>
      <c r="I210" s="218">
        <v>0</v>
      </c>
      <c r="J210" s="218">
        <v>0</v>
      </c>
      <c r="K210" s="218">
        <v>0</v>
      </c>
      <c r="L210" s="218">
        <v>93.17</v>
      </c>
      <c r="M210" s="218">
        <v>0</v>
      </c>
      <c r="N210" s="218">
        <v>244.79</v>
      </c>
      <c r="O210" s="218">
        <v>555.72</v>
      </c>
      <c r="Q210" s="12" t="s">
        <v>55</v>
      </c>
    </row>
    <row r="211" spans="1:17">
      <c r="A211" s="137" t="s">
        <v>396</v>
      </c>
      <c r="B211" s="137" t="s">
        <v>397</v>
      </c>
      <c r="C211" s="218">
        <v>0</v>
      </c>
      <c r="D211" s="218">
        <v>389.04</v>
      </c>
      <c r="E211" s="218">
        <v>0</v>
      </c>
      <c r="F211" s="218">
        <v>121.4</v>
      </c>
      <c r="G211" s="218">
        <v>0</v>
      </c>
      <c r="H211" s="218">
        <v>175</v>
      </c>
      <c r="I211" s="218">
        <v>0</v>
      </c>
      <c r="J211" s="218">
        <v>0</v>
      </c>
      <c r="K211" s="218">
        <v>0</v>
      </c>
      <c r="L211" s="218">
        <v>0</v>
      </c>
      <c r="M211" s="218">
        <v>0</v>
      </c>
      <c r="N211" s="218">
        <v>0</v>
      </c>
      <c r="O211" s="218">
        <v>685.44</v>
      </c>
      <c r="Q211" s="12" t="s">
        <v>55</v>
      </c>
    </row>
    <row r="212" spans="1:17">
      <c r="A212" s="137" t="s">
        <v>398</v>
      </c>
      <c r="B212" s="137" t="s">
        <v>399</v>
      </c>
      <c r="C212" s="218">
        <v>0</v>
      </c>
      <c r="D212" s="218">
        <v>0</v>
      </c>
      <c r="E212" s="218">
        <v>-170.96</v>
      </c>
      <c r="F212" s="218">
        <v>0</v>
      </c>
      <c r="G212" s="218">
        <v>0</v>
      </c>
      <c r="H212" s="218">
        <v>121.4</v>
      </c>
      <c r="I212" s="218">
        <v>0</v>
      </c>
      <c r="J212" s="218">
        <v>0</v>
      </c>
      <c r="K212" s="218">
        <v>0</v>
      </c>
      <c r="L212" s="218">
        <v>0</v>
      </c>
      <c r="M212" s="218">
        <v>0</v>
      </c>
      <c r="N212" s="218">
        <v>0</v>
      </c>
      <c r="O212" s="218">
        <v>-49.56</v>
      </c>
      <c r="Q212" s="12" t="s">
        <v>55</v>
      </c>
    </row>
    <row r="213" spans="1:17">
      <c r="A213" s="137" t="s">
        <v>5039</v>
      </c>
      <c r="B213" s="137" t="s">
        <v>5040</v>
      </c>
      <c r="C213" s="218">
        <v>0</v>
      </c>
      <c r="D213" s="218">
        <v>0</v>
      </c>
      <c r="E213" s="218">
        <v>0</v>
      </c>
      <c r="F213" s="218">
        <v>0</v>
      </c>
      <c r="G213" s="218">
        <v>0</v>
      </c>
      <c r="H213" s="218">
        <v>0</v>
      </c>
      <c r="I213" s="218">
        <v>0</v>
      </c>
      <c r="J213" s="218">
        <v>0</v>
      </c>
      <c r="K213" s="218">
        <v>0</v>
      </c>
      <c r="L213" s="218">
        <v>0</v>
      </c>
      <c r="M213" s="218">
        <v>0</v>
      </c>
      <c r="N213" s="218">
        <v>0</v>
      </c>
      <c r="O213" s="218">
        <v>0</v>
      </c>
      <c r="Q213" s="12" t="s">
        <v>55</v>
      </c>
    </row>
    <row r="214" spans="1:17">
      <c r="A214" s="137" t="s">
        <v>1774</v>
      </c>
      <c r="B214" s="137" t="s">
        <v>5041</v>
      </c>
      <c r="C214" s="218">
        <v>0</v>
      </c>
      <c r="D214" s="218">
        <v>0</v>
      </c>
      <c r="E214" s="218">
        <v>0</v>
      </c>
      <c r="F214" s="218">
        <v>0</v>
      </c>
      <c r="G214" s="218">
        <v>0</v>
      </c>
      <c r="H214" s="218">
        <v>0</v>
      </c>
      <c r="I214" s="218">
        <v>0</v>
      </c>
      <c r="J214" s="218">
        <v>0</v>
      </c>
      <c r="K214" s="218">
        <v>0</v>
      </c>
      <c r="L214" s="218">
        <v>0</v>
      </c>
      <c r="M214" s="218">
        <v>0</v>
      </c>
      <c r="N214" s="218">
        <v>0</v>
      </c>
      <c r="O214" s="218">
        <v>0</v>
      </c>
      <c r="Q214" s="12" t="s">
        <v>55</v>
      </c>
    </row>
    <row r="215" spans="1:17">
      <c r="A215" s="137" t="s">
        <v>400</v>
      </c>
      <c r="B215" s="137" t="s">
        <v>401</v>
      </c>
      <c r="C215" s="218">
        <v>0</v>
      </c>
      <c r="D215" s="218">
        <v>0</v>
      </c>
      <c r="E215" s="218">
        <v>0</v>
      </c>
      <c r="F215" s="218">
        <v>0</v>
      </c>
      <c r="G215" s="218">
        <v>0</v>
      </c>
      <c r="H215" s="218">
        <v>0</v>
      </c>
      <c r="I215" s="218">
        <v>0</v>
      </c>
      <c r="J215" s="218">
        <v>0</v>
      </c>
      <c r="K215" s="218">
        <v>0</v>
      </c>
      <c r="L215" s="218">
        <v>0</v>
      </c>
      <c r="M215" s="218">
        <v>0</v>
      </c>
      <c r="N215" s="218">
        <v>0</v>
      </c>
      <c r="O215" s="218">
        <v>0</v>
      </c>
      <c r="Q215" s="12" t="s">
        <v>52</v>
      </c>
    </row>
    <row r="216" spans="1:17">
      <c r="A216" s="137" t="s">
        <v>5042</v>
      </c>
      <c r="B216" s="137" t="s">
        <v>5043</v>
      </c>
      <c r="C216" s="218">
        <v>0</v>
      </c>
      <c r="D216" s="218">
        <v>0</v>
      </c>
      <c r="E216" s="218">
        <v>0</v>
      </c>
      <c r="F216" s="218">
        <v>0</v>
      </c>
      <c r="G216" s="218">
        <v>0</v>
      </c>
      <c r="H216" s="218">
        <v>0</v>
      </c>
      <c r="I216" s="218">
        <v>0</v>
      </c>
      <c r="J216" s="218">
        <v>0</v>
      </c>
      <c r="K216" s="218">
        <v>0</v>
      </c>
      <c r="L216" s="218">
        <v>0</v>
      </c>
      <c r="M216" s="218">
        <v>0</v>
      </c>
      <c r="N216" s="218">
        <v>0</v>
      </c>
      <c r="O216" s="218">
        <v>0</v>
      </c>
      <c r="Q216" s="12" t="s">
        <v>55</v>
      </c>
    </row>
    <row r="217" spans="1:17">
      <c r="A217" s="137" t="s">
        <v>402</v>
      </c>
      <c r="B217" s="137" t="s">
        <v>403</v>
      </c>
      <c r="C217" s="218">
        <v>0</v>
      </c>
      <c r="D217" s="218">
        <v>0</v>
      </c>
      <c r="E217" s="218">
        <v>0</v>
      </c>
      <c r="F217" s="218">
        <v>0</v>
      </c>
      <c r="G217" s="218">
        <v>0</v>
      </c>
      <c r="H217" s="218">
        <v>0</v>
      </c>
      <c r="I217" s="218">
        <v>450</v>
      </c>
      <c r="J217" s="218">
        <v>0</v>
      </c>
      <c r="K217" s="218">
        <v>0</v>
      </c>
      <c r="L217" s="218">
        <v>0</v>
      </c>
      <c r="M217" s="218">
        <v>0</v>
      </c>
      <c r="N217" s="218">
        <v>0</v>
      </c>
      <c r="O217" s="218">
        <v>450</v>
      </c>
      <c r="Q217" s="12" t="s">
        <v>55</v>
      </c>
    </row>
    <row r="218" spans="1:17">
      <c r="A218" s="137" t="s">
        <v>404</v>
      </c>
      <c r="B218" s="137" t="s">
        <v>405</v>
      </c>
      <c r="C218" s="218">
        <v>0</v>
      </c>
      <c r="D218" s="218">
        <v>0</v>
      </c>
      <c r="E218" s="218">
        <v>0</v>
      </c>
      <c r="F218" s="218">
        <v>0</v>
      </c>
      <c r="G218" s="218">
        <v>0</v>
      </c>
      <c r="H218" s="218">
        <v>0</v>
      </c>
      <c r="I218" s="218">
        <v>0</v>
      </c>
      <c r="J218" s="218">
        <v>0</v>
      </c>
      <c r="K218" s="218">
        <v>0</v>
      </c>
      <c r="L218" s="218">
        <v>0</v>
      </c>
      <c r="M218" s="218">
        <v>0</v>
      </c>
      <c r="N218" s="218">
        <v>0</v>
      </c>
      <c r="O218" s="218">
        <v>0</v>
      </c>
      <c r="Q218" s="12" t="s">
        <v>55</v>
      </c>
    </row>
    <row r="219" spans="1:17">
      <c r="A219" s="137" t="s">
        <v>406</v>
      </c>
      <c r="B219" s="137" t="s">
        <v>407</v>
      </c>
      <c r="C219" s="218">
        <v>0</v>
      </c>
      <c r="D219" s="218">
        <v>209.5</v>
      </c>
      <c r="E219" s="218">
        <v>236.41</v>
      </c>
      <c r="F219" s="218">
        <v>0</v>
      </c>
      <c r="G219" s="218">
        <v>0</v>
      </c>
      <c r="H219" s="218">
        <v>166.41</v>
      </c>
      <c r="I219" s="218">
        <v>0</v>
      </c>
      <c r="J219" s="218">
        <v>0</v>
      </c>
      <c r="K219" s="218">
        <v>0</v>
      </c>
      <c r="L219" s="218">
        <v>0</v>
      </c>
      <c r="M219" s="218">
        <v>0</v>
      </c>
      <c r="N219" s="218">
        <v>0</v>
      </c>
      <c r="O219" s="218">
        <v>612.32000000000005</v>
      </c>
      <c r="Q219" s="12" t="s">
        <v>55</v>
      </c>
    </row>
    <row r="220" spans="1:17">
      <c r="A220" s="137" t="s">
        <v>408</v>
      </c>
      <c r="B220" s="137" t="s">
        <v>409</v>
      </c>
      <c r="C220" s="218">
        <v>0</v>
      </c>
      <c r="D220" s="218">
        <v>0</v>
      </c>
      <c r="E220" s="218">
        <v>0</v>
      </c>
      <c r="F220" s="218">
        <v>0</v>
      </c>
      <c r="G220" s="218">
        <v>0</v>
      </c>
      <c r="H220" s="218">
        <v>0</v>
      </c>
      <c r="I220" s="218">
        <v>0</v>
      </c>
      <c r="J220" s="218">
        <v>0</v>
      </c>
      <c r="K220" s="218">
        <v>0</v>
      </c>
      <c r="L220" s="218">
        <v>0</v>
      </c>
      <c r="M220" s="218">
        <v>0</v>
      </c>
      <c r="N220" s="218">
        <v>0</v>
      </c>
      <c r="O220" s="218">
        <v>0</v>
      </c>
      <c r="Q220" s="12" t="s">
        <v>55</v>
      </c>
    </row>
    <row r="221" spans="1:17">
      <c r="A221" s="137" t="s">
        <v>410</v>
      </c>
      <c r="B221" s="137" t="s">
        <v>411</v>
      </c>
      <c r="C221" s="218">
        <v>0</v>
      </c>
      <c r="D221" s="218">
        <v>0</v>
      </c>
      <c r="E221" s="218">
        <v>0</v>
      </c>
      <c r="F221" s="218">
        <v>0</v>
      </c>
      <c r="G221" s="218">
        <v>0</v>
      </c>
      <c r="H221" s="218">
        <v>0</v>
      </c>
      <c r="I221" s="218">
        <v>0</v>
      </c>
      <c r="J221" s="218">
        <v>0</v>
      </c>
      <c r="K221" s="218">
        <v>0</v>
      </c>
      <c r="L221" s="218">
        <v>0</v>
      </c>
      <c r="M221" s="218">
        <v>0</v>
      </c>
      <c r="N221" s="218">
        <v>0</v>
      </c>
      <c r="O221" s="218">
        <v>0</v>
      </c>
      <c r="Q221" s="12" t="s">
        <v>55</v>
      </c>
    </row>
    <row r="222" spans="1:17">
      <c r="A222" s="137" t="s">
        <v>412</v>
      </c>
      <c r="B222" s="137" t="s">
        <v>413</v>
      </c>
      <c r="C222" s="218">
        <v>0</v>
      </c>
      <c r="D222" s="218">
        <v>0</v>
      </c>
      <c r="E222" s="218">
        <v>0</v>
      </c>
      <c r="F222" s="218">
        <v>0</v>
      </c>
      <c r="G222" s="218">
        <v>0</v>
      </c>
      <c r="H222" s="218">
        <v>0</v>
      </c>
      <c r="I222" s="218">
        <v>0</v>
      </c>
      <c r="J222" s="218">
        <v>0</v>
      </c>
      <c r="K222" s="218">
        <v>0</v>
      </c>
      <c r="L222" s="218">
        <v>0</v>
      </c>
      <c r="M222" s="218">
        <v>0</v>
      </c>
      <c r="N222" s="218">
        <v>0</v>
      </c>
      <c r="O222" s="218">
        <v>0</v>
      </c>
      <c r="Q222" s="12" t="s">
        <v>57</v>
      </c>
    </row>
    <row r="223" spans="1:17">
      <c r="A223" s="137" t="s">
        <v>414</v>
      </c>
      <c r="B223" s="137" t="s">
        <v>415</v>
      </c>
      <c r="C223" s="218">
        <v>0</v>
      </c>
      <c r="D223" s="218">
        <v>0</v>
      </c>
      <c r="E223" s="218">
        <v>0</v>
      </c>
      <c r="F223" s="218">
        <v>0</v>
      </c>
      <c r="G223" s="218">
        <v>0</v>
      </c>
      <c r="H223" s="218">
        <v>196.85</v>
      </c>
      <c r="I223" s="218">
        <v>0</v>
      </c>
      <c r="J223" s="218">
        <v>0</v>
      </c>
      <c r="K223" s="218">
        <v>0</v>
      </c>
      <c r="L223" s="218">
        <v>0</v>
      </c>
      <c r="M223" s="218">
        <v>0</v>
      </c>
      <c r="N223" s="218">
        <v>0</v>
      </c>
      <c r="O223" s="218">
        <v>196.85</v>
      </c>
      <c r="Q223" s="12" t="s">
        <v>55</v>
      </c>
    </row>
    <row r="224" spans="1:17">
      <c r="A224" s="137" t="s">
        <v>416</v>
      </c>
      <c r="B224" s="137" t="s">
        <v>417</v>
      </c>
      <c r="C224" s="218">
        <v>0</v>
      </c>
      <c r="D224" s="218">
        <v>0</v>
      </c>
      <c r="E224" s="218">
        <v>0</v>
      </c>
      <c r="F224" s="218">
        <v>0</v>
      </c>
      <c r="G224" s="218">
        <v>0</v>
      </c>
      <c r="H224" s="218">
        <v>170</v>
      </c>
      <c r="I224" s="218">
        <v>0</v>
      </c>
      <c r="J224" s="218">
        <v>0</v>
      </c>
      <c r="K224" s="218">
        <v>0</v>
      </c>
      <c r="L224" s="218">
        <v>0</v>
      </c>
      <c r="M224" s="218">
        <v>0</v>
      </c>
      <c r="N224" s="218">
        <v>0</v>
      </c>
      <c r="O224" s="218">
        <v>170</v>
      </c>
      <c r="Q224" s="12" t="s">
        <v>55</v>
      </c>
    </row>
    <row r="225" spans="1:17">
      <c r="A225" s="137" t="s">
        <v>418</v>
      </c>
      <c r="B225" s="137" t="s">
        <v>419</v>
      </c>
      <c r="C225" s="218">
        <v>0</v>
      </c>
      <c r="D225" s="218">
        <v>0</v>
      </c>
      <c r="E225" s="218">
        <v>0</v>
      </c>
      <c r="F225" s="218">
        <v>0</v>
      </c>
      <c r="G225" s="218">
        <v>0</v>
      </c>
      <c r="H225" s="218">
        <v>262.77</v>
      </c>
      <c r="I225" s="218">
        <v>0</v>
      </c>
      <c r="J225" s="218">
        <v>0</v>
      </c>
      <c r="K225" s="218">
        <v>0</v>
      </c>
      <c r="L225" s="218">
        <v>0</v>
      </c>
      <c r="M225" s="218">
        <v>0</v>
      </c>
      <c r="N225" s="218">
        <v>0</v>
      </c>
      <c r="O225" s="218">
        <v>262.77</v>
      </c>
      <c r="Q225" s="12" t="s">
        <v>55</v>
      </c>
    </row>
    <row r="226" spans="1:17">
      <c r="A226" s="137" t="s">
        <v>420</v>
      </c>
      <c r="B226" s="137" t="s">
        <v>421</v>
      </c>
      <c r="C226" s="218">
        <v>0</v>
      </c>
      <c r="D226" s="218">
        <v>0</v>
      </c>
      <c r="E226" s="218">
        <v>0</v>
      </c>
      <c r="F226" s="218">
        <v>0</v>
      </c>
      <c r="G226" s="218">
        <v>118.09</v>
      </c>
      <c r="H226" s="218">
        <v>0</v>
      </c>
      <c r="I226" s="218">
        <v>0</v>
      </c>
      <c r="J226" s="218">
        <v>0</v>
      </c>
      <c r="K226" s="218">
        <v>0</v>
      </c>
      <c r="L226" s="218">
        <v>0</v>
      </c>
      <c r="M226" s="218">
        <v>0</v>
      </c>
      <c r="N226" s="218">
        <v>0</v>
      </c>
      <c r="O226" s="218">
        <v>118.09</v>
      </c>
      <c r="Q226" s="12" t="s">
        <v>55</v>
      </c>
    </row>
    <row r="227" spans="1:17">
      <c r="A227" s="137" t="s">
        <v>422</v>
      </c>
      <c r="B227" s="137" t="s">
        <v>423</v>
      </c>
      <c r="C227" s="218">
        <v>0</v>
      </c>
      <c r="D227" s="218">
        <v>0</v>
      </c>
      <c r="E227" s="218">
        <v>0</v>
      </c>
      <c r="F227" s="218">
        <v>38.11</v>
      </c>
      <c r="G227" s="218">
        <v>0</v>
      </c>
      <c r="H227" s="218">
        <v>0</v>
      </c>
      <c r="I227" s="218">
        <v>0</v>
      </c>
      <c r="J227" s="218">
        <v>0</v>
      </c>
      <c r="K227" s="218">
        <v>0</v>
      </c>
      <c r="L227" s="218">
        <v>0</v>
      </c>
      <c r="M227" s="218">
        <v>0</v>
      </c>
      <c r="N227" s="218">
        <v>0</v>
      </c>
      <c r="O227" s="218">
        <v>38.11</v>
      </c>
      <c r="Q227" s="12" t="s">
        <v>55</v>
      </c>
    </row>
    <row r="228" spans="1:17">
      <c r="A228" s="137" t="s">
        <v>5044</v>
      </c>
      <c r="B228" s="137" t="s">
        <v>5045</v>
      </c>
      <c r="C228" s="218">
        <v>0</v>
      </c>
      <c r="D228" s="218">
        <v>0</v>
      </c>
      <c r="E228" s="218">
        <v>0</v>
      </c>
      <c r="F228" s="218">
        <v>0</v>
      </c>
      <c r="G228" s="218">
        <v>0</v>
      </c>
      <c r="H228" s="218">
        <v>0</v>
      </c>
      <c r="I228" s="218">
        <v>0</v>
      </c>
      <c r="J228" s="218">
        <v>0</v>
      </c>
      <c r="K228" s="218">
        <v>0</v>
      </c>
      <c r="L228" s="218">
        <v>0</v>
      </c>
      <c r="M228" s="218">
        <v>0</v>
      </c>
      <c r="N228" s="218">
        <v>0</v>
      </c>
      <c r="O228" s="218">
        <v>0</v>
      </c>
      <c r="Q228" s="12" t="s">
        <v>55</v>
      </c>
    </row>
    <row r="229" spans="1:17">
      <c r="A229" s="137" t="s">
        <v>424</v>
      </c>
      <c r="B229" s="137" t="s">
        <v>425</v>
      </c>
      <c r="C229" s="218">
        <v>0</v>
      </c>
      <c r="D229" s="218">
        <v>0</v>
      </c>
      <c r="E229" s="218">
        <v>0</v>
      </c>
      <c r="F229" s="218">
        <v>0</v>
      </c>
      <c r="G229" s="218">
        <v>0</v>
      </c>
      <c r="H229" s="218">
        <v>0</v>
      </c>
      <c r="I229" s="218">
        <v>0</v>
      </c>
      <c r="J229" s="218">
        <v>0</v>
      </c>
      <c r="K229" s="218">
        <v>0</v>
      </c>
      <c r="L229" s="218">
        <v>0</v>
      </c>
      <c r="M229" s="218">
        <v>0</v>
      </c>
      <c r="N229" s="218">
        <v>0</v>
      </c>
      <c r="O229" s="218">
        <v>0</v>
      </c>
      <c r="Q229" s="12" t="s">
        <v>57</v>
      </c>
    </row>
    <row r="230" spans="1:17">
      <c r="A230" s="137" t="s">
        <v>5046</v>
      </c>
      <c r="B230" s="137" t="s">
        <v>5047</v>
      </c>
      <c r="C230" s="218">
        <v>0</v>
      </c>
      <c r="D230" s="218">
        <v>0</v>
      </c>
      <c r="E230" s="218">
        <v>0</v>
      </c>
      <c r="F230" s="218">
        <v>0</v>
      </c>
      <c r="G230" s="218">
        <v>0</v>
      </c>
      <c r="H230" s="218">
        <v>0</v>
      </c>
      <c r="I230" s="218">
        <v>0</v>
      </c>
      <c r="J230" s="218">
        <v>0</v>
      </c>
      <c r="K230" s="218">
        <v>0</v>
      </c>
      <c r="L230" s="218">
        <v>0</v>
      </c>
      <c r="M230" s="218">
        <v>0</v>
      </c>
      <c r="N230" s="218">
        <v>0</v>
      </c>
      <c r="O230" s="218">
        <v>0</v>
      </c>
      <c r="Q230" s="12" t="s">
        <v>55</v>
      </c>
    </row>
    <row r="231" spans="1:17">
      <c r="A231" s="137" t="s">
        <v>5048</v>
      </c>
      <c r="B231" s="137" t="s">
        <v>5049</v>
      </c>
      <c r="C231" s="218">
        <v>0</v>
      </c>
      <c r="D231" s="218">
        <v>0</v>
      </c>
      <c r="E231" s="218">
        <v>0</v>
      </c>
      <c r="F231" s="218">
        <v>0</v>
      </c>
      <c r="G231" s="218">
        <v>0</v>
      </c>
      <c r="H231" s="218">
        <v>0</v>
      </c>
      <c r="I231" s="218">
        <v>0</v>
      </c>
      <c r="J231" s="218">
        <v>0</v>
      </c>
      <c r="K231" s="218">
        <v>0</v>
      </c>
      <c r="L231" s="218">
        <v>0</v>
      </c>
      <c r="M231" s="218">
        <v>0</v>
      </c>
      <c r="N231" s="218">
        <v>0</v>
      </c>
      <c r="O231" s="218">
        <v>0</v>
      </c>
      <c r="Q231" s="12" t="s">
        <v>55</v>
      </c>
    </row>
    <row r="232" spans="1:17">
      <c r="A232" s="137"/>
      <c r="B232" s="137"/>
      <c r="C232" s="219"/>
      <c r="D232" s="219"/>
      <c r="E232" s="219"/>
      <c r="F232" s="219"/>
      <c r="G232" s="219"/>
      <c r="H232" s="219"/>
      <c r="I232" s="219"/>
      <c r="J232" s="219"/>
      <c r="K232" s="219"/>
      <c r="L232" s="219"/>
      <c r="M232" s="219"/>
      <c r="N232" s="219"/>
      <c r="O232" s="219"/>
    </row>
    <row r="233" spans="1:17">
      <c r="A233" s="137" t="s">
        <v>426</v>
      </c>
      <c r="B233" s="137" t="s">
        <v>427</v>
      </c>
      <c r="C233" s="138">
        <v>514.96</v>
      </c>
      <c r="D233" s="138">
        <v>1240.04</v>
      </c>
      <c r="E233" s="138">
        <v>1343.63</v>
      </c>
      <c r="F233" s="138">
        <v>3106.49</v>
      </c>
      <c r="G233" s="138">
        <v>1805.49</v>
      </c>
      <c r="H233" s="138">
        <v>3276.8</v>
      </c>
      <c r="I233" s="138">
        <v>1468.07</v>
      </c>
      <c r="J233" s="138">
        <v>339.06</v>
      </c>
      <c r="K233" s="138">
        <v>784.76</v>
      </c>
      <c r="L233" s="138">
        <v>858.37</v>
      </c>
      <c r="M233" s="138">
        <v>829.82</v>
      </c>
      <c r="N233" s="138">
        <v>244.79</v>
      </c>
      <c r="O233" s="138">
        <v>15812.28</v>
      </c>
    </row>
    <row r="234" spans="1:17">
      <c r="A234" s="137"/>
      <c r="B234" s="137"/>
      <c r="C234" s="137"/>
      <c r="D234" s="137"/>
      <c r="E234" s="137"/>
      <c r="F234" s="137"/>
      <c r="G234" s="137"/>
      <c r="H234" s="137"/>
      <c r="I234" s="137"/>
      <c r="J234" s="137"/>
      <c r="K234" s="137"/>
      <c r="L234" s="137"/>
      <c r="M234" s="137"/>
      <c r="N234" s="137"/>
      <c r="O234" s="137"/>
    </row>
    <row r="235" spans="1:17">
      <c r="A235" s="137" t="s">
        <v>428</v>
      </c>
      <c r="B235" s="137" t="s">
        <v>429</v>
      </c>
      <c r="C235" s="137"/>
      <c r="D235" s="137"/>
      <c r="E235" s="137"/>
      <c r="F235" s="137"/>
      <c r="G235" s="137"/>
      <c r="H235" s="137"/>
      <c r="I235" s="137"/>
      <c r="J235" s="137"/>
      <c r="K235" s="137"/>
      <c r="L235" s="137"/>
      <c r="M235" s="137"/>
      <c r="N235" s="137"/>
      <c r="O235" s="137"/>
    </row>
    <row r="236" spans="1:17">
      <c r="A236" s="137" t="s">
        <v>430</v>
      </c>
      <c r="B236" s="137" t="s">
        <v>431</v>
      </c>
      <c r="C236" s="218">
        <v>400</v>
      </c>
      <c r="D236" s="218">
        <v>775</v>
      </c>
      <c r="E236" s="218">
        <v>900</v>
      </c>
      <c r="F236" s="218">
        <v>700</v>
      </c>
      <c r="G236" s="218">
        <v>175</v>
      </c>
      <c r="H236" s="218">
        <v>1750</v>
      </c>
      <c r="I236" s="218">
        <v>375</v>
      </c>
      <c r="J236" s="218">
        <v>1900</v>
      </c>
      <c r="K236" s="218">
        <v>175</v>
      </c>
      <c r="L236" s="218">
        <v>0</v>
      </c>
      <c r="M236" s="218">
        <v>0</v>
      </c>
      <c r="N236" s="218">
        <v>0</v>
      </c>
      <c r="O236" s="218">
        <v>7150</v>
      </c>
      <c r="Q236" s="12" t="s">
        <v>54</v>
      </c>
    </row>
    <row r="237" spans="1:17">
      <c r="A237" s="137" t="s">
        <v>432</v>
      </c>
      <c r="B237" s="137" t="s">
        <v>403</v>
      </c>
      <c r="C237" s="218">
        <v>285</v>
      </c>
      <c r="D237" s="218">
        <v>115</v>
      </c>
      <c r="E237" s="218">
        <v>0</v>
      </c>
      <c r="F237" s="218">
        <v>610</v>
      </c>
      <c r="G237" s="218">
        <v>0</v>
      </c>
      <c r="H237" s="218">
        <v>770</v>
      </c>
      <c r="I237" s="218">
        <v>390</v>
      </c>
      <c r="J237" s="218">
        <v>195</v>
      </c>
      <c r="K237" s="218">
        <v>0</v>
      </c>
      <c r="L237" s="218">
        <v>305</v>
      </c>
      <c r="M237" s="218">
        <v>410</v>
      </c>
      <c r="N237" s="218">
        <v>205</v>
      </c>
      <c r="O237" s="218">
        <v>3285</v>
      </c>
      <c r="Q237" s="12" t="s">
        <v>54</v>
      </c>
    </row>
    <row r="238" spans="1:17">
      <c r="A238" s="137" t="s">
        <v>433</v>
      </c>
      <c r="B238" s="137" t="s">
        <v>434</v>
      </c>
      <c r="C238" s="218">
        <v>0</v>
      </c>
      <c r="D238" s="218">
        <v>0</v>
      </c>
      <c r="E238" s="218">
        <v>0</v>
      </c>
      <c r="F238" s="218">
        <v>0</v>
      </c>
      <c r="G238" s="218">
        <v>0</v>
      </c>
      <c r="H238" s="218">
        <v>0</v>
      </c>
      <c r="I238" s="218">
        <v>0</v>
      </c>
      <c r="J238" s="218">
        <v>0</v>
      </c>
      <c r="K238" s="218">
        <v>0</v>
      </c>
      <c r="L238" s="218">
        <v>0</v>
      </c>
      <c r="M238" s="218">
        <v>0</v>
      </c>
      <c r="N238" s="218">
        <v>0</v>
      </c>
      <c r="O238" s="218">
        <v>0</v>
      </c>
      <c r="Q238" s="12" t="s">
        <v>54</v>
      </c>
    </row>
    <row r="239" spans="1:17">
      <c r="A239" s="137" t="s">
        <v>435</v>
      </c>
      <c r="B239" s="137" t="s">
        <v>436</v>
      </c>
      <c r="C239" s="218">
        <v>0</v>
      </c>
      <c r="D239" s="218">
        <v>0</v>
      </c>
      <c r="E239" s="218">
        <v>0</v>
      </c>
      <c r="F239" s="218">
        <v>0</v>
      </c>
      <c r="G239" s="218">
        <v>0</v>
      </c>
      <c r="H239" s="218">
        <v>0</v>
      </c>
      <c r="I239" s="218">
        <v>0</v>
      </c>
      <c r="J239" s="218">
        <v>0</v>
      </c>
      <c r="K239" s="218">
        <v>0</v>
      </c>
      <c r="L239" s="218">
        <v>0</v>
      </c>
      <c r="M239" s="218">
        <v>0</v>
      </c>
      <c r="N239" s="218">
        <v>0</v>
      </c>
      <c r="O239" s="218">
        <v>0</v>
      </c>
      <c r="Q239" s="12" t="s">
        <v>54</v>
      </c>
    </row>
    <row r="240" spans="1:17">
      <c r="A240" s="137" t="s">
        <v>437</v>
      </c>
      <c r="B240" s="137" t="s">
        <v>438</v>
      </c>
      <c r="C240" s="218">
        <v>400</v>
      </c>
      <c r="D240" s="218">
        <v>550</v>
      </c>
      <c r="E240" s="218">
        <v>1300</v>
      </c>
      <c r="F240" s="218">
        <v>600</v>
      </c>
      <c r="G240" s="218">
        <v>600</v>
      </c>
      <c r="H240" s="218">
        <v>1600</v>
      </c>
      <c r="I240" s="218">
        <v>0</v>
      </c>
      <c r="J240" s="218">
        <v>0</v>
      </c>
      <c r="K240" s="218">
        <v>800</v>
      </c>
      <c r="L240" s="218">
        <v>100</v>
      </c>
      <c r="M240" s="218">
        <v>1500</v>
      </c>
      <c r="N240" s="218">
        <v>686.51</v>
      </c>
      <c r="O240" s="218">
        <v>8136.51</v>
      </c>
      <c r="Q240" s="12" t="s">
        <v>54</v>
      </c>
    </row>
    <row r="241" spans="1:17">
      <c r="A241" s="137" t="s">
        <v>439</v>
      </c>
      <c r="B241" s="137" t="s">
        <v>440</v>
      </c>
      <c r="C241" s="218">
        <v>0</v>
      </c>
      <c r="D241" s="218">
        <v>0</v>
      </c>
      <c r="E241" s="218">
        <v>0</v>
      </c>
      <c r="F241" s="218">
        <v>0</v>
      </c>
      <c r="G241" s="218">
        <v>0</v>
      </c>
      <c r="H241" s="218">
        <v>0</v>
      </c>
      <c r="I241" s="218">
        <v>0</v>
      </c>
      <c r="J241" s="218">
        <v>0</v>
      </c>
      <c r="K241" s="218">
        <v>0</v>
      </c>
      <c r="L241" s="218">
        <v>0</v>
      </c>
      <c r="M241" s="218">
        <v>0</v>
      </c>
      <c r="N241" s="218">
        <v>0</v>
      </c>
      <c r="O241" s="218">
        <v>0</v>
      </c>
      <c r="Q241" s="12" t="s">
        <v>54</v>
      </c>
    </row>
    <row r="242" spans="1:17">
      <c r="A242" s="137" t="s">
        <v>441</v>
      </c>
      <c r="B242" s="137" t="s">
        <v>442</v>
      </c>
      <c r="C242" s="218">
        <v>0</v>
      </c>
      <c r="D242" s="218">
        <v>0</v>
      </c>
      <c r="E242" s="218">
        <v>0</v>
      </c>
      <c r="F242" s="218">
        <v>0</v>
      </c>
      <c r="G242" s="218">
        <v>0</v>
      </c>
      <c r="H242" s="218">
        <v>0</v>
      </c>
      <c r="I242" s="218">
        <v>0</v>
      </c>
      <c r="J242" s="218">
        <v>136.52000000000001</v>
      </c>
      <c r="K242" s="218">
        <v>1378.38</v>
      </c>
      <c r="L242" s="218">
        <v>0</v>
      </c>
      <c r="M242" s="218">
        <v>0</v>
      </c>
      <c r="N242" s="218">
        <v>0</v>
      </c>
      <c r="O242" s="218">
        <v>1514.9</v>
      </c>
      <c r="Q242" s="12" t="s">
        <v>54</v>
      </c>
    </row>
    <row r="243" spans="1:17">
      <c r="A243" s="137" t="s">
        <v>443</v>
      </c>
      <c r="B243" s="137" t="s">
        <v>369</v>
      </c>
      <c r="C243" s="218">
        <v>0</v>
      </c>
      <c r="D243" s="218">
        <v>0</v>
      </c>
      <c r="E243" s="218">
        <v>0</v>
      </c>
      <c r="F243" s="218">
        <v>0</v>
      </c>
      <c r="G243" s="218">
        <v>0</v>
      </c>
      <c r="H243" s="218">
        <v>0</v>
      </c>
      <c r="I243" s="218">
        <v>0</v>
      </c>
      <c r="J243" s="218">
        <v>0</v>
      </c>
      <c r="K243" s="218">
        <v>0</v>
      </c>
      <c r="L243" s="218">
        <v>0</v>
      </c>
      <c r="M243" s="218">
        <v>0</v>
      </c>
      <c r="N243" s="218">
        <v>0</v>
      </c>
      <c r="O243" s="218">
        <v>0</v>
      </c>
      <c r="Q243" s="12" t="s">
        <v>54</v>
      </c>
    </row>
    <row r="244" spans="1:17" customFormat="1">
      <c r="A244" s="137" t="s">
        <v>444</v>
      </c>
      <c r="B244" s="137" t="s">
        <v>445</v>
      </c>
      <c r="C244" s="218">
        <v>0</v>
      </c>
      <c r="D244" s="218">
        <v>0</v>
      </c>
      <c r="E244" s="218">
        <v>0</v>
      </c>
      <c r="F244" s="218">
        <v>0</v>
      </c>
      <c r="G244" s="218">
        <v>0</v>
      </c>
      <c r="H244" s="218">
        <v>0</v>
      </c>
      <c r="I244" s="218">
        <v>0</v>
      </c>
      <c r="J244" s="218">
        <v>0</v>
      </c>
      <c r="K244" s="218">
        <v>0</v>
      </c>
      <c r="L244" s="218">
        <v>0</v>
      </c>
      <c r="M244" s="218">
        <v>0</v>
      </c>
      <c r="N244" s="218">
        <v>0</v>
      </c>
      <c r="O244" s="218">
        <v>0</v>
      </c>
      <c r="Q244" s="12" t="s">
        <v>54</v>
      </c>
    </row>
    <row r="245" spans="1:17" customFormat="1">
      <c r="A245" s="137" t="s">
        <v>446</v>
      </c>
      <c r="B245" s="137" t="s">
        <v>447</v>
      </c>
      <c r="C245" s="218">
        <v>0</v>
      </c>
      <c r="D245" s="218">
        <v>198.98</v>
      </c>
      <c r="E245" s="218">
        <v>0</v>
      </c>
      <c r="F245" s="218">
        <v>0</v>
      </c>
      <c r="G245" s="218">
        <v>0</v>
      </c>
      <c r="H245" s="218">
        <v>0</v>
      </c>
      <c r="I245" s="218">
        <v>0</v>
      </c>
      <c r="J245" s="218">
        <v>0</v>
      </c>
      <c r="K245" s="218">
        <v>0</v>
      </c>
      <c r="L245" s="218">
        <v>0</v>
      </c>
      <c r="M245" s="218">
        <v>0</v>
      </c>
      <c r="N245" s="218">
        <v>0</v>
      </c>
      <c r="O245" s="218">
        <v>198.98</v>
      </c>
      <c r="Q245" s="12" t="s">
        <v>54</v>
      </c>
    </row>
    <row r="246" spans="1:17" customFormat="1">
      <c r="A246" s="137" t="s">
        <v>5050</v>
      </c>
      <c r="B246" s="137" t="s">
        <v>5051</v>
      </c>
      <c r="C246" s="218">
        <v>0</v>
      </c>
      <c r="D246" s="218">
        <v>0</v>
      </c>
      <c r="E246" s="218">
        <v>950</v>
      </c>
      <c r="F246" s="218">
        <v>0</v>
      </c>
      <c r="G246" s="218">
        <v>0</v>
      </c>
      <c r="H246" s="218">
        <v>148.31</v>
      </c>
      <c r="I246" s="218">
        <v>0</v>
      </c>
      <c r="J246" s="218">
        <v>0</v>
      </c>
      <c r="K246" s="218">
        <v>800</v>
      </c>
      <c r="L246" s="218">
        <v>0</v>
      </c>
      <c r="M246" s="218">
        <v>0</v>
      </c>
      <c r="N246" s="218">
        <v>0</v>
      </c>
      <c r="O246" s="218">
        <v>1898.31</v>
      </c>
      <c r="Q246" s="12" t="s">
        <v>54</v>
      </c>
    </row>
    <row r="247" spans="1:17" customFormat="1">
      <c r="A247" s="137" t="s">
        <v>448</v>
      </c>
      <c r="B247" s="137" t="s">
        <v>449</v>
      </c>
      <c r="C247" s="218">
        <v>0</v>
      </c>
      <c r="D247" s="218">
        <v>0</v>
      </c>
      <c r="E247" s="218">
        <v>0</v>
      </c>
      <c r="F247" s="218">
        <v>0</v>
      </c>
      <c r="G247" s="218">
        <v>0</v>
      </c>
      <c r="H247" s="218">
        <v>0</v>
      </c>
      <c r="I247" s="218">
        <v>0</v>
      </c>
      <c r="J247" s="218">
        <v>0</v>
      </c>
      <c r="K247" s="218">
        <v>0</v>
      </c>
      <c r="L247" s="218">
        <v>0</v>
      </c>
      <c r="M247" s="218">
        <v>0</v>
      </c>
      <c r="N247" s="218">
        <v>0</v>
      </c>
      <c r="O247" s="218">
        <v>0</v>
      </c>
      <c r="Q247" s="12" t="s">
        <v>54</v>
      </c>
    </row>
    <row r="248" spans="1:17" customFormat="1">
      <c r="A248" s="137" t="s">
        <v>450</v>
      </c>
      <c r="B248" s="137" t="s">
        <v>451</v>
      </c>
      <c r="C248" s="218">
        <v>0</v>
      </c>
      <c r="D248" s="218">
        <v>0</v>
      </c>
      <c r="E248" s="218">
        <v>0</v>
      </c>
      <c r="F248" s="218">
        <v>0</v>
      </c>
      <c r="G248" s="218">
        <v>0</v>
      </c>
      <c r="H248" s="218">
        <v>0</v>
      </c>
      <c r="I248" s="218">
        <v>0</v>
      </c>
      <c r="J248" s="218">
        <v>0</v>
      </c>
      <c r="K248" s="218">
        <v>0</v>
      </c>
      <c r="L248" s="218">
        <v>0</v>
      </c>
      <c r="M248" s="218">
        <v>0</v>
      </c>
      <c r="N248" s="218">
        <v>0</v>
      </c>
      <c r="O248" s="218">
        <v>0</v>
      </c>
      <c r="Q248" s="12" t="s">
        <v>54</v>
      </c>
    </row>
    <row r="249" spans="1:17" customFormat="1">
      <c r="A249" s="137" t="s">
        <v>452</v>
      </c>
      <c r="B249" s="137" t="s">
        <v>453</v>
      </c>
      <c r="C249" s="218">
        <v>0</v>
      </c>
      <c r="D249" s="218">
        <v>44.95</v>
      </c>
      <c r="E249" s="218">
        <v>0</v>
      </c>
      <c r="F249" s="218">
        <v>0</v>
      </c>
      <c r="G249" s="218">
        <v>0</v>
      </c>
      <c r="H249" s="218">
        <v>0</v>
      </c>
      <c r="I249" s="218">
        <v>0</v>
      </c>
      <c r="J249" s="218">
        <v>0</v>
      </c>
      <c r="K249" s="218">
        <v>0</v>
      </c>
      <c r="L249" s="218">
        <v>0</v>
      </c>
      <c r="M249" s="218">
        <v>0</v>
      </c>
      <c r="N249" s="218">
        <v>0</v>
      </c>
      <c r="O249" s="218">
        <v>44.95</v>
      </c>
      <c r="Q249" s="12" t="s">
        <v>54</v>
      </c>
    </row>
    <row r="250" spans="1:17" customFormat="1">
      <c r="A250" s="137" t="s">
        <v>454</v>
      </c>
      <c r="B250" s="137" t="s">
        <v>455</v>
      </c>
      <c r="C250" s="218">
        <v>0</v>
      </c>
      <c r="D250" s="218">
        <v>0</v>
      </c>
      <c r="E250" s="218">
        <v>0</v>
      </c>
      <c r="F250" s="218">
        <v>0</v>
      </c>
      <c r="G250" s="218">
        <v>0</v>
      </c>
      <c r="H250" s="218">
        <v>0</v>
      </c>
      <c r="I250" s="218">
        <v>0</v>
      </c>
      <c r="J250" s="218">
        <v>0</v>
      </c>
      <c r="K250" s="218">
        <v>0</v>
      </c>
      <c r="L250" s="218">
        <v>475</v>
      </c>
      <c r="M250" s="218">
        <v>0</v>
      </c>
      <c r="N250" s="218">
        <v>0</v>
      </c>
      <c r="O250" s="218">
        <v>475</v>
      </c>
      <c r="Q250" s="12" t="s">
        <v>54</v>
      </c>
    </row>
    <row r="251" spans="1:17" customFormat="1">
      <c r="A251" s="137"/>
      <c r="B251" s="137"/>
      <c r="C251" s="219"/>
      <c r="D251" s="219"/>
      <c r="E251" s="219"/>
      <c r="F251" s="219"/>
      <c r="G251" s="219"/>
      <c r="H251" s="219"/>
      <c r="I251" s="219"/>
      <c r="J251" s="219"/>
      <c r="K251" s="219"/>
      <c r="L251" s="219"/>
      <c r="M251" s="219"/>
      <c r="N251" s="219"/>
      <c r="O251" s="219"/>
      <c r="Q251" s="12"/>
    </row>
    <row r="252" spans="1:17" customFormat="1">
      <c r="A252" s="137" t="s">
        <v>456</v>
      </c>
      <c r="B252" s="137" t="s">
        <v>457</v>
      </c>
      <c r="C252" s="138">
        <v>1085</v>
      </c>
      <c r="D252" s="138">
        <v>1683.93</v>
      </c>
      <c r="E252" s="138">
        <v>3150</v>
      </c>
      <c r="F252" s="138">
        <v>1910</v>
      </c>
      <c r="G252" s="138">
        <v>775</v>
      </c>
      <c r="H252" s="138">
        <v>4268.3100000000004</v>
      </c>
      <c r="I252" s="138">
        <v>765</v>
      </c>
      <c r="J252" s="138">
        <v>2231.52</v>
      </c>
      <c r="K252" s="138">
        <v>3153.38</v>
      </c>
      <c r="L252" s="138">
        <v>880</v>
      </c>
      <c r="M252" s="138">
        <v>1910</v>
      </c>
      <c r="N252" s="138">
        <v>891.51</v>
      </c>
      <c r="O252" s="138">
        <v>22703.65</v>
      </c>
      <c r="Q252" s="12"/>
    </row>
    <row r="253" spans="1:17" customFormat="1">
      <c r="A253" s="137"/>
      <c r="B253" s="137"/>
      <c r="C253" s="137"/>
      <c r="D253" s="137"/>
      <c r="E253" s="137"/>
      <c r="F253" s="137"/>
      <c r="G253" s="137"/>
      <c r="H253" s="137"/>
      <c r="I253" s="137"/>
      <c r="J253" s="137"/>
      <c r="K253" s="137"/>
      <c r="L253" s="137"/>
      <c r="M253" s="137"/>
      <c r="N253" s="137"/>
      <c r="O253" s="137"/>
      <c r="Q253" s="12"/>
    </row>
    <row r="254" spans="1:17" customFormat="1">
      <c r="A254" s="137" t="s">
        <v>458</v>
      </c>
      <c r="B254" s="137" t="s">
        <v>459</v>
      </c>
      <c r="C254" s="137"/>
      <c r="D254" s="137"/>
      <c r="E254" s="137"/>
      <c r="F254" s="137"/>
      <c r="G254" s="137"/>
      <c r="H254" s="137"/>
      <c r="I254" s="137"/>
      <c r="J254" s="137"/>
      <c r="K254" s="137"/>
      <c r="L254" s="137"/>
      <c r="M254" s="137"/>
      <c r="N254" s="137"/>
      <c r="O254" s="137"/>
      <c r="Q254" s="12"/>
    </row>
    <row r="255" spans="1:17" customFormat="1">
      <c r="A255" s="137" t="s">
        <v>460</v>
      </c>
      <c r="B255" s="137" t="s">
        <v>461</v>
      </c>
      <c r="C255" s="218">
        <v>2288</v>
      </c>
      <c r="D255" s="218">
        <v>2288</v>
      </c>
      <c r="E255" s="218">
        <v>2288</v>
      </c>
      <c r="F255" s="218">
        <v>-9907.06</v>
      </c>
      <c r="G255" s="218">
        <v>1292.04</v>
      </c>
      <c r="H255" s="218">
        <v>1752.97</v>
      </c>
      <c r="I255" s="218">
        <v>3043.03</v>
      </c>
      <c r="J255" s="218">
        <v>3272.93</v>
      </c>
      <c r="K255" s="218">
        <v>2288</v>
      </c>
      <c r="L255" s="218">
        <v>2143.2800000000002</v>
      </c>
      <c r="M255" s="218">
        <v>2288</v>
      </c>
      <c r="N255" s="218">
        <v>1630.88</v>
      </c>
      <c r="O255" s="218">
        <v>14668.07</v>
      </c>
      <c r="Q255" s="12" t="s">
        <v>59</v>
      </c>
    </row>
    <row r="256" spans="1:17" customFormat="1">
      <c r="A256" s="137" t="s">
        <v>5052</v>
      </c>
      <c r="B256" s="137" t="s">
        <v>5053</v>
      </c>
      <c r="C256" s="218">
        <v>0</v>
      </c>
      <c r="D256" s="218">
        <v>0</v>
      </c>
      <c r="E256" s="218">
        <v>0</v>
      </c>
      <c r="F256" s="218">
        <v>0</v>
      </c>
      <c r="G256" s="218">
        <v>0</v>
      </c>
      <c r="H256" s="218">
        <v>0</v>
      </c>
      <c r="I256" s="218">
        <v>0</v>
      </c>
      <c r="J256" s="218">
        <v>0</v>
      </c>
      <c r="K256" s="218">
        <v>0</v>
      </c>
      <c r="L256" s="218">
        <v>0</v>
      </c>
      <c r="M256" s="218">
        <v>0</v>
      </c>
      <c r="N256" s="218">
        <v>0</v>
      </c>
      <c r="O256" s="218">
        <v>0</v>
      </c>
      <c r="Q256" s="12" t="s">
        <v>59</v>
      </c>
    </row>
    <row r="257" spans="1:17" customFormat="1">
      <c r="A257" s="137" t="s">
        <v>5054</v>
      </c>
      <c r="B257" s="137" t="s">
        <v>2550</v>
      </c>
      <c r="C257" s="218">
        <v>0</v>
      </c>
      <c r="D257" s="218">
        <v>0</v>
      </c>
      <c r="E257" s="218">
        <v>0</v>
      </c>
      <c r="F257" s="218">
        <v>0</v>
      </c>
      <c r="G257" s="218">
        <v>0</v>
      </c>
      <c r="H257" s="218">
        <v>0</v>
      </c>
      <c r="I257" s="218">
        <v>0</v>
      </c>
      <c r="J257" s="218">
        <v>0</v>
      </c>
      <c r="K257" s="218">
        <v>0</v>
      </c>
      <c r="L257" s="218">
        <v>0</v>
      </c>
      <c r="M257" s="218">
        <v>0</v>
      </c>
      <c r="N257" s="218">
        <v>0</v>
      </c>
      <c r="O257" s="218">
        <v>0</v>
      </c>
      <c r="Q257" s="12" t="s">
        <v>59</v>
      </c>
    </row>
    <row r="258" spans="1:17" customFormat="1">
      <c r="A258" s="137" t="s">
        <v>5055</v>
      </c>
      <c r="B258" s="137" t="s">
        <v>5056</v>
      </c>
      <c r="C258" s="218">
        <v>0</v>
      </c>
      <c r="D258" s="218">
        <v>0</v>
      </c>
      <c r="E258" s="218">
        <v>0</v>
      </c>
      <c r="F258" s="218">
        <v>0</v>
      </c>
      <c r="G258" s="218">
        <v>0</v>
      </c>
      <c r="H258" s="218">
        <v>0</v>
      </c>
      <c r="I258" s="218">
        <v>0</v>
      </c>
      <c r="J258" s="218">
        <v>0</v>
      </c>
      <c r="K258" s="218">
        <v>0</v>
      </c>
      <c r="L258" s="218">
        <v>0</v>
      </c>
      <c r="M258" s="218">
        <v>0</v>
      </c>
      <c r="N258" s="218">
        <v>0</v>
      </c>
      <c r="O258" s="218">
        <v>0</v>
      </c>
      <c r="Q258" s="12" t="s">
        <v>59</v>
      </c>
    </row>
    <row r="259" spans="1:17" customFormat="1">
      <c r="A259" s="137" t="s">
        <v>462</v>
      </c>
      <c r="B259" s="137" t="s">
        <v>463</v>
      </c>
      <c r="C259" s="218">
        <v>1521</v>
      </c>
      <c r="D259" s="218">
        <v>1521</v>
      </c>
      <c r="E259" s="218">
        <v>1521</v>
      </c>
      <c r="F259" s="218">
        <v>-8600.4500000000007</v>
      </c>
      <c r="G259" s="218">
        <v>1521</v>
      </c>
      <c r="H259" s="218">
        <v>1793.24</v>
      </c>
      <c r="I259" s="218">
        <v>1793.24</v>
      </c>
      <c r="J259" s="218">
        <v>1793.24</v>
      </c>
      <c r="K259" s="218">
        <v>1793.24</v>
      </c>
      <c r="L259" s="218">
        <v>1793.24</v>
      </c>
      <c r="M259" s="218">
        <v>-192.04</v>
      </c>
      <c r="N259" s="218">
        <v>486.62</v>
      </c>
      <c r="O259" s="218">
        <v>6744.33</v>
      </c>
      <c r="Q259" s="12" t="s">
        <v>59</v>
      </c>
    </row>
    <row r="260" spans="1:17" customFormat="1">
      <c r="A260" s="137" t="s">
        <v>5057</v>
      </c>
      <c r="B260" s="137" t="s">
        <v>5058</v>
      </c>
      <c r="C260" s="218">
        <v>0</v>
      </c>
      <c r="D260" s="218">
        <v>0</v>
      </c>
      <c r="E260" s="218">
        <v>0</v>
      </c>
      <c r="F260" s="218">
        <v>0</v>
      </c>
      <c r="G260" s="218">
        <v>0</v>
      </c>
      <c r="H260" s="218">
        <v>0</v>
      </c>
      <c r="I260" s="218">
        <v>0</v>
      </c>
      <c r="J260" s="218">
        <v>0</v>
      </c>
      <c r="K260" s="218">
        <v>0</v>
      </c>
      <c r="L260" s="218">
        <v>0</v>
      </c>
      <c r="M260" s="218">
        <v>0</v>
      </c>
      <c r="N260" s="218">
        <v>0</v>
      </c>
      <c r="O260" s="218">
        <v>0</v>
      </c>
      <c r="Q260" s="12" t="s">
        <v>59</v>
      </c>
    </row>
    <row r="261" spans="1:17" customFormat="1">
      <c r="A261" s="137" t="s">
        <v>464</v>
      </c>
      <c r="B261" s="137" t="s">
        <v>465</v>
      </c>
      <c r="C261" s="218">
        <v>1180</v>
      </c>
      <c r="D261" s="218">
        <v>780</v>
      </c>
      <c r="E261" s="218">
        <v>1180</v>
      </c>
      <c r="F261" s="218">
        <v>1374.74</v>
      </c>
      <c r="G261" s="218">
        <v>889.9</v>
      </c>
      <c r="H261" s="218">
        <v>1200</v>
      </c>
      <c r="I261" s="218">
        <v>2650.89</v>
      </c>
      <c r="J261" s="218">
        <v>1763.46</v>
      </c>
      <c r="K261" s="218">
        <v>1259.3399999999999</v>
      </c>
      <c r="L261" s="218">
        <v>-2979.52</v>
      </c>
      <c r="M261" s="218">
        <v>1855.11</v>
      </c>
      <c r="N261" s="218">
        <v>2184.89</v>
      </c>
      <c r="O261" s="218">
        <v>13338.81</v>
      </c>
      <c r="Q261" s="12" t="s">
        <v>61</v>
      </c>
    </row>
    <row r="262" spans="1:17" customFormat="1">
      <c r="A262" s="137" t="s">
        <v>466</v>
      </c>
      <c r="B262" s="137" t="s">
        <v>467</v>
      </c>
      <c r="C262" s="218">
        <v>0</v>
      </c>
      <c r="D262" s="218">
        <v>1035</v>
      </c>
      <c r="E262" s="218">
        <v>1725</v>
      </c>
      <c r="F262" s="218">
        <v>1265</v>
      </c>
      <c r="G262" s="218">
        <v>2530</v>
      </c>
      <c r="H262" s="218">
        <v>1423.2</v>
      </c>
      <c r="I262" s="218">
        <v>1423.2</v>
      </c>
      <c r="J262" s="218">
        <v>1423.2</v>
      </c>
      <c r="K262" s="218">
        <v>1423.2</v>
      </c>
      <c r="L262" s="218">
        <v>1423.2</v>
      </c>
      <c r="M262" s="218">
        <v>1423.2</v>
      </c>
      <c r="N262" s="218">
        <v>1423.2</v>
      </c>
      <c r="O262" s="218">
        <v>16517.400000000001</v>
      </c>
      <c r="Q262" s="12" t="s">
        <v>61</v>
      </c>
    </row>
    <row r="263" spans="1:17" customFormat="1">
      <c r="A263" s="137" t="s">
        <v>5059</v>
      </c>
      <c r="B263" s="137" t="s">
        <v>5060</v>
      </c>
      <c r="C263" s="218">
        <v>0</v>
      </c>
      <c r="D263" s="218">
        <v>0</v>
      </c>
      <c r="E263" s="218">
        <v>0</v>
      </c>
      <c r="F263" s="218">
        <v>0</v>
      </c>
      <c r="G263" s="218">
        <v>0</v>
      </c>
      <c r="H263" s="218">
        <v>0</v>
      </c>
      <c r="I263" s="218">
        <v>0</v>
      </c>
      <c r="J263" s="218">
        <v>0</v>
      </c>
      <c r="K263" s="218">
        <v>0</v>
      </c>
      <c r="L263" s="218">
        <v>0</v>
      </c>
      <c r="M263" s="218">
        <v>0</v>
      </c>
      <c r="N263" s="218">
        <v>0</v>
      </c>
      <c r="O263" s="218">
        <v>0</v>
      </c>
      <c r="Q263" s="12" t="s">
        <v>59</v>
      </c>
    </row>
    <row r="264" spans="1:17" customFormat="1">
      <c r="A264" s="137" t="s">
        <v>1840</v>
      </c>
      <c r="B264" s="137" t="s">
        <v>5061</v>
      </c>
      <c r="C264" s="218">
        <v>0</v>
      </c>
      <c r="D264" s="218">
        <v>0</v>
      </c>
      <c r="E264" s="218">
        <v>0</v>
      </c>
      <c r="F264" s="218">
        <v>0</v>
      </c>
      <c r="G264" s="218">
        <v>0</v>
      </c>
      <c r="H264" s="218">
        <v>0</v>
      </c>
      <c r="I264" s="218">
        <v>0</v>
      </c>
      <c r="J264" s="218">
        <v>0</v>
      </c>
      <c r="K264" s="218">
        <v>0</v>
      </c>
      <c r="L264" s="218">
        <v>0</v>
      </c>
      <c r="M264" s="218">
        <v>0</v>
      </c>
      <c r="N264" s="218">
        <v>0</v>
      </c>
      <c r="O264" s="218">
        <v>0</v>
      </c>
      <c r="Q264" s="12" t="s">
        <v>59</v>
      </c>
    </row>
    <row r="265" spans="1:17" customFormat="1">
      <c r="A265" s="137" t="s">
        <v>468</v>
      </c>
      <c r="B265" s="137" t="s">
        <v>469</v>
      </c>
      <c r="C265" s="218">
        <v>0</v>
      </c>
      <c r="D265" s="218">
        <v>0</v>
      </c>
      <c r="E265" s="218">
        <v>0</v>
      </c>
      <c r="F265" s="218">
        <v>0</v>
      </c>
      <c r="G265" s="218">
        <v>598.5</v>
      </c>
      <c r="H265" s="218">
        <v>593.25</v>
      </c>
      <c r="I265" s="218">
        <v>683.25</v>
      </c>
      <c r="J265" s="218">
        <v>592.5</v>
      </c>
      <c r="K265" s="218">
        <v>623.25</v>
      </c>
      <c r="L265" s="218">
        <v>723.75</v>
      </c>
      <c r="M265" s="218">
        <v>689.25</v>
      </c>
      <c r="N265" s="218">
        <v>593.25</v>
      </c>
      <c r="O265" s="218">
        <v>5097</v>
      </c>
      <c r="Q265" s="12" t="s">
        <v>59</v>
      </c>
    </row>
    <row r="266" spans="1:17" customFormat="1">
      <c r="A266" s="137" t="s">
        <v>5062</v>
      </c>
      <c r="B266" s="137" t="s">
        <v>5063</v>
      </c>
      <c r="C266" s="218">
        <v>0</v>
      </c>
      <c r="D266" s="218">
        <v>0</v>
      </c>
      <c r="E266" s="218">
        <v>0</v>
      </c>
      <c r="F266" s="218">
        <v>0</v>
      </c>
      <c r="G266" s="218">
        <v>0</v>
      </c>
      <c r="H266" s="218">
        <v>0</v>
      </c>
      <c r="I266" s="218">
        <v>0</v>
      </c>
      <c r="J266" s="218">
        <v>0</v>
      </c>
      <c r="K266" s="218">
        <v>0</v>
      </c>
      <c r="L266" s="218">
        <v>0</v>
      </c>
      <c r="M266" s="218">
        <v>0</v>
      </c>
      <c r="N266" s="218">
        <v>0</v>
      </c>
      <c r="O266" s="218">
        <v>0</v>
      </c>
      <c r="Q266" s="12" t="s">
        <v>59</v>
      </c>
    </row>
    <row r="267" spans="1:17" customFormat="1">
      <c r="A267" s="137"/>
      <c r="B267" s="137"/>
      <c r="C267" s="219"/>
      <c r="D267" s="219"/>
      <c r="E267" s="219"/>
      <c r="F267" s="219"/>
      <c r="G267" s="219"/>
      <c r="H267" s="219"/>
      <c r="I267" s="219"/>
      <c r="J267" s="219"/>
      <c r="K267" s="219"/>
      <c r="L267" s="219"/>
      <c r="M267" s="219"/>
      <c r="N267" s="219"/>
      <c r="O267" s="219"/>
      <c r="Q267" s="12"/>
    </row>
    <row r="268" spans="1:17" customFormat="1">
      <c r="A268" s="137" t="s">
        <v>470</v>
      </c>
      <c r="B268" s="137" t="s">
        <v>471</v>
      </c>
      <c r="C268" s="138">
        <v>4989</v>
      </c>
      <c r="D268" s="138">
        <v>5624</v>
      </c>
      <c r="E268" s="138">
        <v>6714</v>
      </c>
      <c r="F268" s="138">
        <v>-15867.77</v>
      </c>
      <c r="G268" s="138">
        <v>6831.44</v>
      </c>
      <c r="H268" s="138">
        <v>6762.66</v>
      </c>
      <c r="I268" s="138">
        <v>9593.61</v>
      </c>
      <c r="J268" s="138">
        <v>8845.33</v>
      </c>
      <c r="K268" s="138">
        <v>7387.03</v>
      </c>
      <c r="L268" s="138">
        <v>3103.95</v>
      </c>
      <c r="M268" s="138">
        <v>6063.52</v>
      </c>
      <c r="N268" s="138">
        <v>6318.84</v>
      </c>
      <c r="O268" s="138">
        <v>56365.61</v>
      </c>
      <c r="Q268" s="12"/>
    </row>
    <row r="269" spans="1:17" customFormat="1">
      <c r="A269" s="137"/>
      <c r="B269" s="137"/>
      <c r="C269" s="137"/>
      <c r="D269" s="137"/>
      <c r="E269" s="137"/>
      <c r="F269" s="137"/>
      <c r="G269" s="137"/>
      <c r="H269" s="137"/>
      <c r="I269" s="137"/>
      <c r="J269" s="137"/>
      <c r="K269" s="137"/>
      <c r="L269" s="137"/>
      <c r="M269" s="137"/>
      <c r="N269" s="137"/>
      <c r="O269" s="137"/>
      <c r="Q269" s="12"/>
    </row>
    <row r="270" spans="1:17" customFormat="1">
      <c r="A270" s="137" t="s">
        <v>472</v>
      </c>
      <c r="B270" s="137" t="s">
        <v>473</v>
      </c>
      <c r="C270" s="137"/>
      <c r="D270" s="137"/>
      <c r="E270" s="137"/>
      <c r="F270" s="137"/>
      <c r="G270" s="137"/>
      <c r="H270" s="137"/>
      <c r="I270" s="137"/>
      <c r="J270" s="137"/>
      <c r="K270" s="137"/>
      <c r="L270" s="137"/>
      <c r="M270" s="137"/>
      <c r="N270" s="137"/>
      <c r="O270" s="137"/>
      <c r="Q270" s="12"/>
    </row>
    <row r="271" spans="1:17" customFormat="1">
      <c r="A271" s="137" t="s">
        <v>474</v>
      </c>
      <c r="B271" s="137" t="s">
        <v>475</v>
      </c>
      <c r="C271" s="218">
        <v>3329.58</v>
      </c>
      <c r="D271" s="218">
        <v>4745.24</v>
      </c>
      <c r="E271" s="218">
        <v>3813.66</v>
      </c>
      <c r="F271" s="218">
        <v>4169</v>
      </c>
      <c r="G271" s="218">
        <v>3806.29</v>
      </c>
      <c r="H271" s="218">
        <v>4528.46</v>
      </c>
      <c r="I271" s="218">
        <v>3146.1</v>
      </c>
      <c r="J271" s="218">
        <v>3044</v>
      </c>
      <c r="K271" s="218">
        <v>4169</v>
      </c>
      <c r="L271" s="218">
        <v>2230</v>
      </c>
      <c r="M271" s="218">
        <v>2996.92</v>
      </c>
      <c r="N271" s="218">
        <v>2566.46</v>
      </c>
      <c r="O271" s="218">
        <v>42544.71</v>
      </c>
      <c r="Q271" s="12" t="s">
        <v>42</v>
      </c>
    </row>
    <row r="272" spans="1:17" customFormat="1">
      <c r="A272" s="137" t="s">
        <v>476</v>
      </c>
      <c r="B272" s="137" t="s">
        <v>477</v>
      </c>
      <c r="C272" s="218">
        <v>0</v>
      </c>
      <c r="D272" s="218">
        <v>0</v>
      </c>
      <c r="E272" s="218">
        <v>0</v>
      </c>
      <c r="F272" s="218">
        <v>0</v>
      </c>
      <c r="G272" s="218">
        <v>0</v>
      </c>
      <c r="H272" s="218">
        <v>0</v>
      </c>
      <c r="I272" s="218">
        <v>0</v>
      </c>
      <c r="J272" s="218">
        <v>0</v>
      </c>
      <c r="K272" s="218">
        <v>0</v>
      </c>
      <c r="L272" s="218">
        <v>0</v>
      </c>
      <c r="M272" s="218">
        <v>0</v>
      </c>
      <c r="N272" s="218">
        <v>0</v>
      </c>
      <c r="O272" s="218">
        <v>0</v>
      </c>
      <c r="Q272" s="12" t="s">
        <v>42</v>
      </c>
    </row>
    <row r="273" spans="1:17" customFormat="1">
      <c r="A273" s="137" t="s">
        <v>478</v>
      </c>
      <c r="B273" s="137" t="s">
        <v>479</v>
      </c>
      <c r="C273" s="218">
        <v>0</v>
      </c>
      <c r="D273" s="218">
        <v>0</v>
      </c>
      <c r="E273" s="218">
        <v>0</v>
      </c>
      <c r="F273" s="218">
        <v>0</v>
      </c>
      <c r="G273" s="218">
        <v>0</v>
      </c>
      <c r="H273" s="218">
        <v>0</v>
      </c>
      <c r="I273" s="218">
        <v>0</v>
      </c>
      <c r="J273" s="218">
        <v>0</v>
      </c>
      <c r="K273" s="218">
        <v>0</v>
      </c>
      <c r="L273" s="218">
        <v>0</v>
      </c>
      <c r="M273" s="218">
        <v>0</v>
      </c>
      <c r="N273" s="218">
        <v>0</v>
      </c>
      <c r="O273" s="218">
        <v>0</v>
      </c>
      <c r="Q273" s="12" t="s">
        <v>42</v>
      </c>
    </row>
    <row r="274" spans="1:17" customFormat="1">
      <c r="A274" s="137" t="s">
        <v>480</v>
      </c>
      <c r="B274" s="137" t="s">
        <v>481</v>
      </c>
      <c r="C274" s="218">
        <v>107</v>
      </c>
      <c r="D274" s="218">
        <v>107</v>
      </c>
      <c r="E274" s="218">
        <v>107</v>
      </c>
      <c r="F274" s="218">
        <v>107</v>
      </c>
      <c r="G274" s="218">
        <v>107</v>
      </c>
      <c r="H274" s="218">
        <v>467</v>
      </c>
      <c r="I274" s="218">
        <v>107</v>
      </c>
      <c r="J274" s="218">
        <v>480</v>
      </c>
      <c r="K274" s="218">
        <v>1196.19</v>
      </c>
      <c r="L274" s="218">
        <v>-428</v>
      </c>
      <c r="M274" s="218">
        <v>0</v>
      </c>
      <c r="N274" s="218">
        <v>260</v>
      </c>
      <c r="O274" s="218">
        <v>2617.19</v>
      </c>
      <c r="Q274" s="12" t="s">
        <v>42</v>
      </c>
    </row>
    <row r="275" spans="1:17" customFormat="1">
      <c r="A275" s="137" t="s">
        <v>1848</v>
      </c>
      <c r="B275" s="137" t="s">
        <v>5064</v>
      </c>
      <c r="C275" s="218">
        <v>0</v>
      </c>
      <c r="D275" s="218">
        <v>0</v>
      </c>
      <c r="E275" s="218">
        <v>0</v>
      </c>
      <c r="F275" s="218">
        <v>0</v>
      </c>
      <c r="G275" s="218">
        <v>0</v>
      </c>
      <c r="H275" s="218">
        <v>0</v>
      </c>
      <c r="I275" s="218">
        <v>0</v>
      </c>
      <c r="J275" s="218">
        <v>0</v>
      </c>
      <c r="K275" s="218">
        <v>0</v>
      </c>
      <c r="L275" s="218">
        <v>0</v>
      </c>
      <c r="M275" s="218">
        <v>0</v>
      </c>
      <c r="N275" s="218">
        <v>0</v>
      </c>
      <c r="O275" s="218">
        <v>0</v>
      </c>
      <c r="Q275" s="12" t="s">
        <v>42</v>
      </c>
    </row>
    <row r="276" spans="1:17" customFormat="1">
      <c r="A276" s="137" t="s">
        <v>482</v>
      </c>
      <c r="B276" s="137" t="s">
        <v>483</v>
      </c>
      <c r="C276" s="218">
        <v>0</v>
      </c>
      <c r="D276" s="218">
        <v>48.15</v>
      </c>
      <c r="E276" s="218">
        <v>0</v>
      </c>
      <c r="F276" s="218">
        <v>0</v>
      </c>
      <c r="G276" s="218">
        <v>0</v>
      </c>
      <c r="H276" s="218">
        <v>0</v>
      </c>
      <c r="I276" s="218">
        <v>0</v>
      </c>
      <c r="J276" s="218">
        <v>0</v>
      </c>
      <c r="K276" s="218">
        <v>0</v>
      </c>
      <c r="L276" s="218">
        <v>0</v>
      </c>
      <c r="M276" s="218">
        <v>0</v>
      </c>
      <c r="N276" s="218">
        <v>0</v>
      </c>
      <c r="O276" s="218">
        <v>48.15</v>
      </c>
      <c r="Q276" s="12" t="s">
        <v>42</v>
      </c>
    </row>
    <row r="277" spans="1:17" customFormat="1">
      <c r="A277" s="137" t="s">
        <v>5065</v>
      </c>
      <c r="B277" s="137" t="s">
        <v>5066</v>
      </c>
      <c r="C277" s="218">
        <v>0</v>
      </c>
      <c r="D277" s="218">
        <v>0</v>
      </c>
      <c r="E277" s="218">
        <v>0</v>
      </c>
      <c r="F277" s="218">
        <v>0</v>
      </c>
      <c r="G277" s="218">
        <v>103.91</v>
      </c>
      <c r="H277" s="218">
        <v>0</v>
      </c>
      <c r="I277" s="218">
        <v>0</v>
      </c>
      <c r="J277" s="218">
        <v>0</v>
      </c>
      <c r="K277" s="218">
        <v>0</v>
      </c>
      <c r="L277" s="218">
        <v>0</v>
      </c>
      <c r="M277" s="218">
        <v>0</v>
      </c>
      <c r="N277" s="218">
        <v>0</v>
      </c>
      <c r="O277" s="218">
        <v>103.91</v>
      </c>
      <c r="Q277" s="12" t="s">
        <v>42</v>
      </c>
    </row>
    <row r="278" spans="1:17" customFormat="1">
      <c r="A278" s="137" t="s">
        <v>5067</v>
      </c>
      <c r="B278" s="137" t="s">
        <v>5068</v>
      </c>
      <c r="C278" s="218">
        <v>0</v>
      </c>
      <c r="D278" s="218">
        <v>0</v>
      </c>
      <c r="E278" s="218">
        <v>0</v>
      </c>
      <c r="F278" s="218">
        <v>0</v>
      </c>
      <c r="G278" s="218">
        <v>0</v>
      </c>
      <c r="H278" s="218">
        <v>0</v>
      </c>
      <c r="I278" s="218">
        <v>0</v>
      </c>
      <c r="J278" s="218">
        <v>0</v>
      </c>
      <c r="K278" s="218">
        <v>0</v>
      </c>
      <c r="L278" s="218">
        <v>0</v>
      </c>
      <c r="M278" s="218">
        <v>0</v>
      </c>
      <c r="N278" s="218">
        <v>0</v>
      </c>
      <c r="O278" s="218">
        <v>0</v>
      </c>
      <c r="Q278" s="12" t="s">
        <v>42</v>
      </c>
    </row>
    <row r="279" spans="1:17" customFormat="1">
      <c r="A279" s="137" t="s">
        <v>5069</v>
      </c>
      <c r="B279" s="137" t="s">
        <v>5070</v>
      </c>
      <c r="C279" s="218">
        <v>0</v>
      </c>
      <c r="D279" s="218">
        <v>0</v>
      </c>
      <c r="E279" s="218">
        <v>0</v>
      </c>
      <c r="F279" s="218">
        <v>0</v>
      </c>
      <c r="G279" s="218">
        <v>0</v>
      </c>
      <c r="H279" s="218">
        <v>0</v>
      </c>
      <c r="I279" s="218">
        <v>0</v>
      </c>
      <c r="J279" s="218">
        <v>0</v>
      </c>
      <c r="K279" s="218">
        <v>0</v>
      </c>
      <c r="L279" s="218">
        <v>0</v>
      </c>
      <c r="M279" s="218">
        <v>0</v>
      </c>
      <c r="N279" s="218">
        <v>0</v>
      </c>
      <c r="O279" s="218">
        <v>0</v>
      </c>
      <c r="Q279" s="12" t="s">
        <v>42</v>
      </c>
    </row>
    <row r="280" spans="1:17" customFormat="1">
      <c r="A280" s="137" t="s">
        <v>484</v>
      </c>
      <c r="B280" s="137" t="s">
        <v>485</v>
      </c>
      <c r="C280" s="218">
        <v>0</v>
      </c>
      <c r="D280" s="218">
        <v>0</v>
      </c>
      <c r="E280" s="218">
        <v>0</v>
      </c>
      <c r="F280" s="218">
        <v>0</v>
      </c>
      <c r="G280" s="218">
        <v>0</v>
      </c>
      <c r="H280" s="218">
        <v>0</v>
      </c>
      <c r="I280" s="218">
        <v>0</v>
      </c>
      <c r="J280" s="218">
        <v>0</v>
      </c>
      <c r="K280" s="218">
        <v>0</v>
      </c>
      <c r="L280" s="218">
        <v>0</v>
      </c>
      <c r="M280" s="218">
        <v>0</v>
      </c>
      <c r="N280" s="218">
        <v>0</v>
      </c>
      <c r="O280" s="218">
        <v>0</v>
      </c>
      <c r="Q280" s="12" t="s">
        <v>42</v>
      </c>
    </row>
    <row r="281" spans="1:17" customFormat="1">
      <c r="A281" s="137"/>
      <c r="B281" s="137"/>
      <c r="C281" s="219"/>
      <c r="D281" s="219"/>
      <c r="E281" s="219"/>
      <c r="F281" s="219"/>
      <c r="G281" s="219"/>
      <c r="H281" s="219"/>
      <c r="I281" s="219"/>
      <c r="J281" s="219"/>
      <c r="K281" s="219"/>
      <c r="L281" s="219"/>
      <c r="M281" s="219"/>
      <c r="N281" s="219"/>
      <c r="O281" s="219"/>
      <c r="Q281" s="12"/>
    </row>
    <row r="282" spans="1:17" customFormat="1">
      <c r="A282" s="137" t="s">
        <v>486</v>
      </c>
      <c r="B282" s="137" t="s">
        <v>487</v>
      </c>
      <c r="C282" s="138">
        <v>3436.58</v>
      </c>
      <c r="D282" s="138">
        <v>4900.3900000000003</v>
      </c>
      <c r="E282" s="138">
        <v>3920.66</v>
      </c>
      <c r="F282" s="138">
        <v>4276</v>
      </c>
      <c r="G282" s="138">
        <v>4017.2</v>
      </c>
      <c r="H282" s="138">
        <v>4995.46</v>
      </c>
      <c r="I282" s="138">
        <v>3253.1</v>
      </c>
      <c r="J282" s="138">
        <v>3524</v>
      </c>
      <c r="K282" s="138">
        <v>5365.19</v>
      </c>
      <c r="L282" s="138">
        <v>1802</v>
      </c>
      <c r="M282" s="138">
        <v>2996.92</v>
      </c>
      <c r="N282" s="138">
        <v>2826.46</v>
      </c>
      <c r="O282" s="138">
        <v>45313.96</v>
      </c>
      <c r="Q282" s="12"/>
    </row>
    <row r="283" spans="1:17" customFormat="1">
      <c r="A283" s="137"/>
      <c r="B283" s="137"/>
      <c r="C283" s="137"/>
      <c r="D283" s="137"/>
      <c r="E283" s="137"/>
      <c r="F283" s="137"/>
      <c r="G283" s="137"/>
      <c r="H283" s="137"/>
      <c r="I283" s="137"/>
      <c r="J283" s="137"/>
      <c r="K283" s="137"/>
      <c r="L283" s="137"/>
      <c r="M283" s="137"/>
      <c r="N283" s="137"/>
      <c r="O283" s="137"/>
      <c r="Q283" s="12"/>
    </row>
    <row r="284" spans="1:17" customFormat="1">
      <c r="A284" s="137" t="s">
        <v>488</v>
      </c>
      <c r="B284" s="137" t="s">
        <v>489</v>
      </c>
      <c r="C284" s="137"/>
      <c r="D284" s="137"/>
      <c r="E284" s="137"/>
      <c r="F284" s="137"/>
      <c r="G284" s="137"/>
      <c r="H284" s="137"/>
      <c r="I284" s="137"/>
      <c r="J284" s="137"/>
      <c r="K284" s="137"/>
      <c r="L284" s="137"/>
      <c r="M284" s="137"/>
      <c r="N284" s="137"/>
      <c r="O284" s="137"/>
      <c r="Q284" s="12"/>
    </row>
    <row r="285" spans="1:17" customFormat="1">
      <c r="A285" s="137" t="s">
        <v>490</v>
      </c>
      <c r="B285" s="137" t="s">
        <v>491</v>
      </c>
      <c r="C285" s="218">
        <v>0</v>
      </c>
      <c r="D285" s="218">
        <v>0</v>
      </c>
      <c r="E285" s="218">
        <v>0</v>
      </c>
      <c r="F285" s="218">
        <v>0</v>
      </c>
      <c r="G285" s="218">
        <v>0</v>
      </c>
      <c r="H285" s="218">
        <v>0</v>
      </c>
      <c r="I285" s="218">
        <v>0</v>
      </c>
      <c r="J285" s="218">
        <v>0</v>
      </c>
      <c r="K285" s="218">
        <v>0</v>
      </c>
      <c r="L285" s="218">
        <v>0</v>
      </c>
      <c r="M285" s="218">
        <v>0</v>
      </c>
      <c r="N285" s="218">
        <v>0</v>
      </c>
      <c r="O285" s="218">
        <v>0</v>
      </c>
      <c r="Q285" s="12" t="s">
        <v>43</v>
      </c>
    </row>
    <row r="286" spans="1:17" customFormat="1">
      <c r="A286" s="137" t="s">
        <v>492</v>
      </c>
      <c r="B286" s="137" t="s">
        <v>493</v>
      </c>
      <c r="C286" s="218">
        <v>6032.22</v>
      </c>
      <c r="D286" s="218">
        <v>2056.41</v>
      </c>
      <c r="E286" s="218">
        <v>3292.37</v>
      </c>
      <c r="F286" s="218">
        <v>2737.61</v>
      </c>
      <c r="G286" s="218">
        <v>2273.61</v>
      </c>
      <c r="H286" s="218">
        <v>2373.4699999999998</v>
      </c>
      <c r="I286" s="218">
        <v>2254.64</v>
      </c>
      <c r="J286" s="218">
        <v>2347.64</v>
      </c>
      <c r="K286" s="218">
        <v>2254.64</v>
      </c>
      <c r="L286" s="218">
        <v>2254.64</v>
      </c>
      <c r="M286" s="218">
        <v>1284.5899999999999</v>
      </c>
      <c r="N286" s="218">
        <v>770.99</v>
      </c>
      <c r="O286" s="218">
        <v>29932.83</v>
      </c>
      <c r="Q286" s="12" t="s">
        <v>43</v>
      </c>
    </row>
    <row r="287" spans="1:17" customFormat="1">
      <c r="A287" s="137" t="s">
        <v>5071</v>
      </c>
      <c r="B287" s="137" t="s">
        <v>5072</v>
      </c>
      <c r="C287" s="218">
        <v>0</v>
      </c>
      <c r="D287" s="218">
        <v>0</v>
      </c>
      <c r="E287" s="218">
        <v>0</v>
      </c>
      <c r="F287" s="218">
        <v>0</v>
      </c>
      <c r="G287" s="218">
        <v>0</v>
      </c>
      <c r="H287" s="218">
        <v>0</v>
      </c>
      <c r="I287" s="218">
        <v>0</v>
      </c>
      <c r="J287" s="218">
        <v>0</v>
      </c>
      <c r="K287" s="218">
        <v>0</v>
      </c>
      <c r="L287" s="218">
        <v>0</v>
      </c>
      <c r="M287" s="218">
        <v>0</v>
      </c>
      <c r="N287" s="218">
        <v>0</v>
      </c>
      <c r="O287" s="218">
        <v>0</v>
      </c>
      <c r="Q287" s="12" t="s">
        <v>43</v>
      </c>
    </row>
    <row r="288" spans="1:17" customFormat="1">
      <c r="A288" s="137" t="s">
        <v>494</v>
      </c>
      <c r="B288" s="137" t="s">
        <v>495</v>
      </c>
      <c r="C288" s="218">
        <v>173.2</v>
      </c>
      <c r="D288" s="218">
        <v>173.2</v>
      </c>
      <c r="E288" s="218">
        <v>173.2</v>
      </c>
      <c r="F288" s="218">
        <v>174.4</v>
      </c>
      <c r="G288" s="218">
        <v>172</v>
      </c>
      <c r="H288" s="218">
        <v>172</v>
      </c>
      <c r="I288" s="218">
        <v>170.8</v>
      </c>
      <c r="J288" s="218">
        <v>175.6</v>
      </c>
      <c r="K288" s="218">
        <v>173.2</v>
      </c>
      <c r="L288" s="218">
        <v>173.2</v>
      </c>
      <c r="M288" s="218">
        <v>542.30999999999995</v>
      </c>
      <c r="N288" s="218">
        <v>169.91</v>
      </c>
      <c r="O288" s="218">
        <v>2443.02</v>
      </c>
      <c r="Q288" s="12" t="s">
        <v>43</v>
      </c>
    </row>
    <row r="289" spans="1:17" customFormat="1">
      <c r="A289" s="137" t="s">
        <v>496</v>
      </c>
      <c r="B289" s="137" t="s">
        <v>497</v>
      </c>
      <c r="C289" s="218">
        <v>0</v>
      </c>
      <c r="D289" s="218">
        <v>0</v>
      </c>
      <c r="E289" s="218">
        <v>0</v>
      </c>
      <c r="F289" s="218">
        <v>0</v>
      </c>
      <c r="G289" s="218">
        <v>0</v>
      </c>
      <c r="H289" s="218">
        <v>0</v>
      </c>
      <c r="I289" s="218">
        <v>44.95</v>
      </c>
      <c r="J289" s="218">
        <v>0</v>
      </c>
      <c r="K289" s="218">
        <v>44.95</v>
      </c>
      <c r="L289" s="218">
        <v>0</v>
      </c>
      <c r="M289" s="218">
        <v>0</v>
      </c>
      <c r="N289" s="218">
        <v>0</v>
      </c>
      <c r="O289" s="218">
        <v>89.9</v>
      </c>
      <c r="Q289" s="12" t="s">
        <v>43</v>
      </c>
    </row>
    <row r="290" spans="1:17" customFormat="1">
      <c r="A290" s="137" t="s">
        <v>5073</v>
      </c>
      <c r="B290" s="137" t="s">
        <v>5074</v>
      </c>
      <c r="C290" s="218">
        <v>0</v>
      </c>
      <c r="D290" s="218">
        <v>0</v>
      </c>
      <c r="E290" s="218">
        <v>0</v>
      </c>
      <c r="F290" s="218">
        <v>0</v>
      </c>
      <c r="G290" s="218">
        <v>0</v>
      </c>
      <c r="H290" s="218">
        <v>0</v>
      </c>
      <c r="I290" s="218">
        <v>0</v>
      </c>
      <c r="J290" s="218">
        <v>0</v>
      </c>
      <c r="K290" s="218">
        <v>0</v>
      </c>
      <c r="L290" s="218">
        <v>0</v>
      </c>
      <c r="M290" s="218">
        <v>0</v>
      </c>
      <c r="N290" s="218">
        <v>0</v>
      </c>
      <c r="O290" s="218">
        <v>0</v>
      </c>
      <c r="Q290" s="12" t="s">
        <v>43</v>
      </c>
    </row>
    <row r="291" spans="1:17" customFormat="1">
      <c r="A291" s="137" t="s">
        <v>498</v>
      </c>
      <c r="B291" s="137" t="s">
        <v>499</v>
      </c>
      <c r="C291" s="218">
        <v>776.09</v>
      </c>
      <c r="D291" s="218">
        <v>0</v>
      </c>
      <c r="E291" s="218">
        <v>1096.08</v>
      </c>
      <c r="F291" s="218">
        <v>1055.07</v>
      </c>
      <c r="G291" s="218">
        <v>1805.76</v>
      </c>
      <c r="H291" s="218">
        <v>1805.76</v>
      </c>
      <c r="I291" s="218">
        <v>1805.76</v>
      </c>
      <c r="J291" s="218">
        <v>1805.76</v>
      </c>
      <c r="K291" s="218">
        <v>1904.8</v>
      </c>
      <c r="L291" s="218">
        <v>1904.8</v>
      </c>
      <c r="M291" s="218">
        <v>1904.8</v>
      </c>
      <c r="N291" s="218">
        <v>1165.3399999999999</v>
      </c>
      <c r="O291" s="218">
        <v>17030.02</v>
      </c>
      <c r="Q291" s="12" t="s">
        <v>43</v>
      </c>
    </row>
    <row r="292" spans="1:17" customFormat="1">
      <c r="A292" s="137" t="s">
        <v>500</v>
      </c>
      <c r="B292" s="137" t="s">
        <v>501</v>
      </c>
      <c r="C292" s="218">
        <v>127.36</v>
      </c>
      <c r="D292" s="218">
        <v>128.28</v>
      </c>
      <c r="E292" s="218">
        <v>128.15</v>
      </c>
      <c r="F292" s="218">
        <v>151.19999999999999</v>
      </c>
      <c r="G292" s="218">
        <v>162</v>
      </c>
      <c r="H292" s="218">
        <v>153.6</v>
      </c>
      <c r="I292" s="218">
        <v>151.19999999999999</v>
      </c>
      <c r="J292" s="218">
        <v>151.19999999999999</v>
      </c>
      <c r="K292" s="218">
        <v>147.6</v>
      </c>
      <c r="L292" s="218">
        <v>153.6</v>
      </c>
      <c r="M292" s="218">
        <v>146.4</v>
      </c>
      <c r="N292" s="218">
        <v>146.4</v>
      </c>
      <c r="O292" s="218">
        <v>1746.99</v>
      </c>
      <c r="Q292" s="12" t="s">
        <v>43</v>
      </c>
    </row>
    <row r="293" spans="1:17" customFormat="1">
      <c r="A293" s="137" t="s">
        <v>502</v>
      </c>
      <c r="B293" s="137" t="s">
        <v>503</v>
      </c>
      <c r="C293" s="218">
        <v>297.58999999999997</v>
      </c>
      <c r="D293" s="218">
        <v>9.01</v>
      </c>
      <c r="E293" s="218">
        <v>297.51</v>
      </c>
      <c r="F293" s="218">
        <v>290.36</v>
      </c>
      <c r="G293" s="218">
        <v>289.95</v>
      </c>
      <c r="H293" s="218">
        <v>289.60000000000002</v>
      </c>
      <c r="I293" s="218">
        <v>369.04</v>
      </c>
      <c r="J293" s="218">
        <v>369.04</v>
      </c>
      <c r="K293" s="218">
        <v>369.11</v>
      </c>
      <c r="L293" s="218">
        <v>369.11</v>
      </c>
      <c r="M293" s="218">
        <v>369.11</v>
      </c>
      <c r="N293" s="218">
        <v>402.23</v>
      </c>
      <c r="O293" s="218">
        <v>3721.66</v>
      </c>
      <c r="Q293" s="12" t="s">
        <v>43</v>
      </c>
    </row>
    <row r="294" spans="1:17" customFormat="1">
      <c r="A294" s="137" t="s">
        <v>504</v>
      </c>
      <c r="B294" s="137" t="s">
        <v>505</v>
      </c>
      <c r="C294" s="218">
        <v>27.83</v>
      </c>
      <c r="D294" s="218">
        <v>27.83</v>
      </c>
      <c r="E294" s="218">
        <v>26.74</v>
      </c>
      <c r="F294" s="218">
        <v>0</v>
      </c>
      <c r="G294" s="218">
        <v>0</v>
      </c>
      <c r="H294" s="218">
        <v>220.12</v>
      </c>
      <c r="I294" s="218">
        <v>110.06</v>
      </c>
      <c r="J294" s="218">
        <v>110.06</v>
      </c>
      <c r="K294" s="218">
        <v>0</v>
      </c>
      <c r="L294" s="218">
        <v>110.06</v>
      </c>
      <c r="M294" s="218">
        <v>110.06</v>
      </c>
      <c r="N294" s="218">
        <v>197.18</v>
      </c>
      <c r="O294" s="218">
        <v>939.94</v>
      </c>
      <c r="Q294" s="12" t="s">
        <v>43</v>
      </c>
    </row>
    <row r="295" spans="1:17" customFormat="1">
      <c r="A295" s="137"/>
      <c r="B295" s="137"/>
      <c r="C295" s="219"/>
      <c r="D295" s="219"/>
      <c r="E295" s="219"/>
      <c r="F295" s="219"/>
      <c r="G295" s="219"/>
      <c r="H295" s="219"/>
      <c r="I295" s="219"/>
      <c r="J295" s="219"/>
      <c r="K295" s="219"/>
      <c r="L295" s="219"/>
      <c r="M295" s="219"/>
      <c r="N295" s="219"/>
      <c r="O295" s="219"/>
      <c r="Q295" s="12"/>
    </row>
    <row r="296" spans="1:17" customFormat="1">
      <c r="A296" s="137" t="s">
        <v>506</v>
      </c>
      <c r="B296" s="137" t="s">
        <v>507</v>
      </c>
      <c r="C296" s="138">
        <v>7434.29</v>
      </c>
      <c r="D296" s="138">
        <v>2394.73</v>
      </c>
      <c r="E296" s="138">
        <v>5014.05</v>
      </c>
      <c r="F296" s="138">
        <v>4408.6400000000003</v>
      </c>
      <c r="G296" s="138">
        <v>4703.32</v>
      </c>
      <c r="H296" s="138">
        <v>5014.55</v>
      </c>
      <c r="I296" s="138">
        <v>4906.45</v>
      </c>
      <c r="J296" s="138">
        <v>4959.3</v>
      </c>
      <c r="K296" s="138">
        <v>4894.3</v>
      </c>
      <c r="L296" s="138">
        <v>4965.41</v>
      </c>
      <c r="M296" s="138">
        <v>4357.2700000000004</v>
      </c>
      <c r="N296" s="138">
        <v>2852.05</v>
      </c>
      <c r="O296" s="138">
        <v>55904.36</v>
      </c>
      <c r="Q296" s="12"/>
    </row>
    <row r="297" spans="1:17" customFormat="1">
      <c r="A297" s="137"/>
      <c r="B297" s="137"/>
      <c r="C297" s="137"/>
      <c r="D297" s="137"/>
      <c r="E297" s="137"/>
      <c r="F297" s="137"/>
      <c r="G297" s="137"/>
      <c r="H297" s="137"/>
      <c r="I297" s="137"/>
      <c r="J297" s="137"/>
      <c r="K297" s="137"/>
      <c r="L297" s="137"/>
      <c r="M297" s="137"/>
      <c r="N297" s="137"/>
      <c r="O297" s="137"/>
      <c r="Q297" s="12"/>
    </row>
    <row r="298" spans="1:17" customFormat="1">
      <c r="A298" s="137" t="s">
        <v>508</v>
      </c>
      <c r="B298" s="137" t="s">
        <v>509</v>
      </c>
      <c r="C298" s="137"/>
      <c r="D298" s="137"/>
      <c r="E298" s="137"/>
      <c r="F298" s="137"/>
      <c r="G298" s="137"/>
      <c r="H298" s="137"/>
      <c r="I298" s="137"/>
      <c r="J298" s="137"/>
      <c r="K298" s="137"/>
      <c r="L298" s="137"/>
      <c r="M298" s="137"/>
      <c r="N298" s="137"/>
      <c r="O298" s="137"/>
      <c r="Q298" s="12"/>
    </row>
    <row r="299" spans="1:17" customFormat="1">
      <c r="A299" s="137" t="s">
        <v>510</v>
      </c>
      <c r="B299" s="137" t="s">
        <v>511</v>
      </c>
      <c r="C299" s="218">
        <v>34.49</v>
      </c>
      <c r="D299" s="218">
        <v>2.15</v>
      </c>
      <c r="E299" s="218">
        <v>2.2200000000000002</v>
      </c>
      <c r="F299" s="218">
        <v>4.84</v>
      </c>
      <c r="G299" s="218">
        <v>819.86</v>
      </c>
      <c r="H299" s="218">
        <v>118.71</v>
      </c>
      <c r="I299" s="218">
        <v>219.22</v>
      </c>
      <c r="J299" s="218">
        <v>216.81</v>
      </c>
      <c r="K299" s="218">
        <v>167.42</v>
      </c>
      <c r="L299" s="218">
        <v>781.97</v>
      </c>
      <c r="M299" s="218">
        <v>120.35</v>
      </c>
      <c r="N299" s="218">
        <v>67.97</v>
      </c>
      <c r="O299" s="218">
        <v>2556.0100000000002</v>
      </c>
      <c r="Q299" s="12" t="s">
        <v>43</v>
      </c>
    </row>
    <row r="300" spans="1:17" customFormat="1">
      <c r="A300" s="137" t="s">
        <v>512</v>
      </c>
      <c r="B300" s="137" t="s">
        <v>513</v>
      </c>
      <c r="C300" s="218">
        <v>338</v>
      </c>
      <c r="D300" s="218">
        <v>412</v>
      </c>
      <c r="E300" s="218">
        <v>463</v>
      </c>
      <c r="F300" s="218">
        <v>321</v>
      </c>
      <c r="G300" s="218">
        <v>168</v>
      </c>
      <c r="H300" s="218">
        <v>829</v>
      </c>
      <c r="I300" s="218">
        <v>311</v>
      </c>
      <c r="J300" s="218">
        <v>508</v>
      </c>
      <c r="K300" s="218">
        <v>34</v>
      </c>
      <c r="L300" s="218">
        <v>119</v>
      </c>
      <c r="M300" s="218">
        <v>261.45999999999998</v>
      </c>
      <c r="N300" s="218">
        <v>610</v>
      </c>
      <c r="O300" s="218">
        <v>4374.46</v>
      </c>
      <c r="Q300" s="12" t="s">
        <v>43</v>
      </c>
    </row>
    <row r="301" spans="1:17" customFormat="1">
      <c r="A301" s="137" t="s">
        <v>514</v>
      </c>
      <c r="B301" s="137" t="s">
        <v>515</v>
      </c>
      <c r="C301" s="218">
        <v>-1563.8</v>
      </c>
      <c r="D301" s="218">
        <v>0</v>
      </c>
      <c r="E301" s="218">
        <v>50</v>
      </c>
      <c r="F301" s="218">
        <v>0</v>
      </c>
      <c r="G301" s="218">
        <v>0</v>
      </c>
      <c r="H301" s="218">
        <v>0</v>
      </c>
      <c r="I301" s="218">
        <v>0</v>
      </c>
      <c r="J301" s="218">
        <v>0</v>
      </c>
      <c r="K301" s="218">
        <v>0</v>
      </c>
      <c r="L301" s="218">
        <v>0</v>
      </c>
      <c r="M301" s="218">
        <v>648</v>
      </c>
      <c r="N301" s="218">
        <v>201</v>
      </c>
      <c r="O301" s="218">
        <v>-664.8</v>
      </c>
      <c r="Q301" s="12" t="s">
        <v>43</v>
      </c>
    </row>
    <row r="302" spans="1:17" customFormat="1">
      <c r="A302" s="137" t="s">
        <v>516</v>
      </c>
      <c r="B302" s="137" t="s">
        <v>517</v>
      </c>
      <c r="C302" s="218">
        <v>0</v>
      </c>
      <c r="D302" s="218">
        <v>85</v>
      </c>
      <c r="E302" s="218">
        <v>1096</v>
      </c>
      <c r="F302" s="218">
        <v>0</v>
      </c>
      <c r="G302" s="218">
        <v>0</v>
      </c>
      <c r="H302" s="218">
        <v>0</v>
      </c>
      <c r="I302" s="218">
        <v>0</v>
      </c>
      <c r="J302" s="218">
        <v>0</v>
      </c>
      <c r="K302" s="218">
        <v>0</v>
      </c>
      <c r="L302" s="218">
        <v>0</v>
      </c>
      <c r="M302" s="218">
        <v>0</v>
      </c>
      <c r="N302" s="218">
        <v>0</v>
      </c>
      <c r="O302" s="218">
        <v>1181</v>
      </c>
      <c r="Q302" s="12" t="s">
        <v>43</v>
      </c>
    </row>
    <row r="303" spans="1:17" customFormat="1">
      <c r="A303" s="137" t="s">
        <v>518</v>
      </c>
      <c r="B303" s="137" t="s">
        <v>519</v>
      </c>
      <c r="C303" s="218">
        <v>861.2</v>
      </c>
      <c r="D303" s="218">
        <v>707.02</v>
      </c>
      <c r="E303" s="218">
        <v>1374.6</v>
      </c>
      <c r="F303" s="218">
        <v>1753.02</v>
      </c>
      <c r="G303" s="218">
        <v>1067.02</v>
      </c>
      <c r="H303" s="218">
        <v>760.57</v>
      </c>
      <c r="I303" s="218">
        <v>332.07</v>
      </c>
      <c r="J303" s="218">
        <v>197.02</v>
      </c>
      <c r="K303" s="218">
        <v>721.07</v>
      </c>
      <c r="L303" s="218">
        <v>1029.97</v>
      </c>
      <c r="M303" s="218">
        <v>513.6</v>
      </c>
      <c r="N303" s="218">
        <v>1813.75</v>
      </c>
      <c r="O303" s="218">
        <v>11130.91</v>
      </c>
      <c r="Q303" s="12" t="s">
        <v>43</v>
      </c>
    </row>
    <row r="304" spans="1:17" customFormat="1">
      <c r="A304" s="137" t="s">
        <v>520</v>
      </c>
      <c r="B304" s="137" t="s">
        <v>521</v>
      </c>
      <c r="C304" s="218">
        <v>63.82</v>
      </c>
      <c r="D304" s="218">
        <v>0</v>
      </c>
      <c r="E304" s="218">
        <v>0</v>
      </c>
      <c r="F304" s="218">
        <v>0</v>
      </c>
      <c r="G304" s="218">
        <v>0</v>
      </c>
      <c r="H304" s="218">
        <v>0</v>
      </c>
      <c r="I304" s="218">
        <v>0</v>
      </c>
      <c r="J304" s="218">
        <v>0</v>
      </c>
      <c r="K304" s="218">
        <v>0</v>
      </c>
      <c r="L304" s="218">
        <v>0</v>
      </c>
      <c r="M304" s="218">
        <v>0</v>
      </c>
      <c r="N304" s="218">
        <v>0</v>
      </c>
      <c r="O304" s="218">
        <v>63.82</v>
      </c>
      <c r="Q304" s="12" t="s">
        <v>43</v>
      </c>
    </row>
    <row r="305" spans="1:17" customFormat="1">
      <c r="A305" s="137" t="s">
        <v>5075</v>
      </c>
      <c r="B305" s="137" t="s">
        <v>5076</v>
      </c>
      <c r="C305" s="218">
        <v>0</v>
      </c>
      <c r="D305" s="218">
        <v>0</v>
      </c>
      <c r="E305" s="218">
        <v>0</v>
      </c>
      <c r="F305" s="218">
        <v>0</v>
      </c>
      <c r="G305" s="218">
        <v>0</v>
      </c>
      <c r="H305" s="218">
        <v>0</v>
      </c>
      <c r="I305" s="218">
        <v>0</v>
      </c>
      <c r="J305" s="218">
        <v>0</v>
      </c>
      <c r="K305" s="218">
        <v>0</v>
      </c>
      <c r="L305" s="218">
        <v>0</v>
      </c>
      <c r="M305" s="218">
        <v>0</v>
      </c>
      <c r="N305" s="218">
        <v>0</v>
      </c>
      <c r="O305" s="218">
        <v>0</v>
      </c>
      <c r="Q305" s="12" t="s">
        <v>43</v>
      </c>
    </row>
    <row r="306" spans="1:17" customFormat="1">
      <c r="A306" s="137" t="s">
        <v>5077</v>
      </c>
      <c r="B306" s="137" t="s">
        <v>5078</v>
      </c>
      <c r="C306" s="218">
        <v>0</v>
      </c>
      <c r="D306" s="218">
        <v>0</v>
      </c>
      <c r="E306" s="218">
        <v>0</v>
      </c>
      <c r="F306" s="218">
        <v>0</v>
      </c>
      <c r="G306" s="218">
        <v>0</v>
      </c>
      <c r="H306" s="218">
        <v>6.75</v>
      </c>
      <c r="I306" s="218">
        <v>0</v>
      </c>
      <c r="J306" s="218">
        <v>0</v>
      </c>
      <c r="K306" s="218">
        <v>0</v>
      </c>
      <c r="L306" s="218">
        <v>0</v>
      </c>
      <c r="M306" s="218">
        <v>0</v>
      </c>
      <c r="N306" s="218">
        <v>0</v>
      </c>
      <c r="O306" s="218">
        <v>6.75</v>
      </c>
      <c r="Q306" s="12" t="s">
        <v>43</v>
      </c>
    </row>
    <row r="307" spans="1:17" customFormat="1">
      <c r="A307" s="137" t="s">
        <v>522</v>
      </c>
      <c r="B307" s="137" t="s">
        <v>523</v>
      </c>
      <c r="C307" s="218">
        <v>64.540000000000006</v>
      </c>
      <c r="D307" s="218">
        <v>-244.95</v>
      </c>
      <c r="E307" s="218">
        <v>0</v>
      </c>
      <c r="F307" s="218">
        <v>443.59</v>
      </c>
      <c r="G307" s="218">
        <v>85.48</v>
      </c>
      <c r="H307" s="218">
        <v>466.07</v>
      </c>
      <c r="I307" s="218">
        <v>213.37</v>
      </c>
      <c r="J307" s="218">
        <v>256.79000000000002</v>
      </c>
      <c r="K307" s="218">
        <v>244.93</v>
      </c>
      <c r="L307" s="218">
        <v>0</v>
      </c>
      <c r="M307" s="218">
        <v>236.83</v>
      </c>
      <c r="N307" s="218">
        <v>0</v>
      </c>
      <c r="O307" s="218">
        <v>1766.65</v>
      </c>
      <c r="Q307" s="12" t="s">
        <v>43</v>
      </c>
    </row>
    <row r="308" spans="1:17" customFormat="1">
      <c r="A308" s="137" t="s">
        <v>1924</v>
      </c>
      <c r="B308" s="137" t="s">
        <v>5079</v>
      </c>
      <c r="C308" s="218">
        <v>0</v>
      </c>
      <c r="D308" s="218">
        <v>0</v>
      </c>
      <c r="E308" s="218">
        <v>0</v>
      </c>
      <c r="F308" s="218">
        <v>0</v>
      </c>
      <c r="G308" s="218">
        <v>0</v>
      </c>
      <c r="H308" s="218">
        <v>0</v>
      </c>
      <c r="I308" s="218">
        <v>0</v>
      </c>
      <c r="J308" s="218">
        <v>0</v>
      </c>
      <c r="K308" s="218">
        <v>0</v>
      </c>
      <c r="L308" s="218">
        <v>0</v>
      </c>
      <c r="M308" s="218">
        <v>0</v>
      </c>
      <c r="N308" s="218">
        <v>0</v>
      </c>
      <c r="O308" s="218">
        <v>0</v>
      </c>
      <c r="Q308" s="12" t="s">
        <v>43</v>
      </c>
    </row>
    <row r="309" spans="1:17" customFormat="1">
      <c r="A309" s="137" t="s">
        <v>524</v>
      </c>
      <c r="B309" s="137" t="s">
        <v>525</v>
      </c>
      <c r="C309" s="218">
        <v>533.97</v>
      </c>
      <c r="D309" s="218">
        <v>0</v>
      </c>
      <c r="E309" s="218">
        <v>0</v>
      </c>
      <c r="F309" s="218">
        <v>0</v>
      </c>
      <c r="G309" s="218">
        <v>0</v>
      </c>
      <c r="H309" s="218">
        <v>0</v>
      </c>
      <c r="I309" s="218">
        <v>0</v>
      </c>
      <c r="J309" s="218">
        <v>0</v>
      </c>
      <c r="K309" s="218">
        <v>0</v>
      </c>
      <c r="L309" s="218">
        <v>0</v>
      </c>
      <c r="M309" s="218">
        <v>0</v>
      </c>
      <c r="N309" s="218">
        <v>0</v>
      </c>
      <c r="O309" s="218">
        <v>533.97</v>
      </c>
      <c r="Q309" s="12" t="s">
        <v>43</v>
      </c>
    </row>
    <row r="310" spans="1:17" customFormat="1">
      <c r="A310" s="137" t="s">
        <v>5080</v>
      </c>
      <c r="B310" s="137" t="s">
        <v>5081</v>
      </c>
      <c r="C310" s="218">
        <v>0</v>
      </c>
      <c r="D310" s="218">
        <v>0</v>
      </c>
      <c r="E310" s="218">
        <v>0</v>
      </c>
      <c r="F310" s="218">
        <v>0</v>
      </c>
      <c r="G310" s="218">
        <v>0</v>
      </c>
      <c r="H310" s="218">
        <v>0</v>
      </c>
      <c r="I310" s="218">
        <v>0</v>
      </c>
      <c r="J310" s="218">
        <v>0</v>
      </c>
      <c r="K310" s="218">
        <v>0</v>
      </c>
      <c r="L310" s="218">
        <v>0</v>
      </c>
      <c r="M310" s="218">
        <v>0</v>
      </c>
      <c r="N310" s="218">
        <v>0</v>
      </c>
      <c r="O310" s="218">
        <v>0</v>
      </c>
      <c r="Q310" s="12" t="s">
        <v>43</v>
      </c>
    </row>
    <row r="311" spans="1:17" customFormat="1">
      <c r="A311" s="137" t="s">
        <v>5082</v>
      </c>
      <c r="B311" s="137" t="s">
        <v>5083</v>
      </c>
      <c r="C311" s="218">
        <v>0</v>
      </c>
      <c r="D311" s="218">
        <v>0</v>
      </c>
      <c r="E311" s="218">
        <v>0</v>
      </c>
      <c r="F311" s="218">
        <v>0</v>
      </c>
      <c r="G311" s="218">
        <v>0</v>
      </c>
      <c r="H311" s="218">
        <v>0</v>
      </c>
      <c r="I311" s="218">
        <v>0</v>
      </c>
      <c r="J311" s="218">
        <v>0</v>
      </c>
      <c r="K311" s="218">
        <v>0</v>
      </c>
      <c r="L311" s="218">
        <v>0</v>
      </c>
      <c r="M311" s="218">
        <v>0</v>
      </c>
      <c r="N311" s="218">
        <v>0</v>
      </c>
      <c r="O311" s="218">
        <v>0</v>
      </c>
      <c r="Q311" s="12" t="s">
        <v>43</v>
      </c>
    </row>
    <row r="312" spans="1:17" customFormat="1">
      <c r="A312" s="137" t="s">
        <v>5084</v>
      </c>
      <c r="B312" s="137" t="s">
        <v>5085</v>
      </c>
      <c r="C312" s="218">
        <v>0</v>
      </c>
      <c r="D312" s="218">
        <v>0</v>
      </c>
      <c r="E312" s="218">
        <v>0</v>
      </c>
      <c r="F312" s="218">
        <v>0</v>
      </c>
      <c r="G312" s="218">
        <v>0</v>
      </c>
      <c r="H312" s="218">
        <v>0</v>
      </c>
      <c r="I312" s="218">
        <v>0</v>
      </c>
      <c r="J312" s="218">
        <v>0</v>
      </c>
      <c r="K312" s="218">
        <v>0</v>
      </c>
      <c r="L312" s="218">
        <v>0</v>
      </c>
      <c r="M312" s="218">
        <v>0</v>
      </c>
      <c r="N312" s="218">
        <v>0</v>
      </c>
      <c r="O312" s="218">
        <v>0</v>
      </c>
      <c r="Q312" s="12" t="s">
        <v>43</v>
      </c>
    </row>
    <row r="313" spans="1:17" customFormat="1">
      <c r="A313" s="137" t="s">
        <v>526</v>
      </c>
      <c r="B313" s="137" t="s">
        <v>527</v>
      </c>
      <c r="C313" s="218">
        <v>100</v>
      </c>
      <c r="D313" s="218">
        <v>100</v>
      </c>
      <c r="E313" s="218">
        <v>100</v>
      </c>
      <c r="F313" s="218">
        <v>100</v>
      </c>
      <c r="G313" s="218">
        <v>100</v>
      </c>
      <c r="H313" s="218">
        <v>100</v>
      </c>
      <c r="I313" s="218">
        <v>100</v>
      </c>
      <c r="J313" s="218">
        <v>100</v>
      </c>
      <c r="K313" s="218">
        <v>100</v>
      </c>
      <c r="L313" s="218">
        <v>100</v>
      </c>
      <c r="M313" s="218">
        <v>100</v>
      </c>
      <c r="N313" s="218">
        <v>100</v>
      </c>
      <c r="O313" s="218">
        <v>1200</v>
      </c>
      <c r="Q313" s="12" t="s">
        <v>43</v>
      </c>
    </row>
    <row r="314" spans="1:17" customFormat="1">
      <c r="A314" s="137" t="s">
        <v>528</v>
      </c>
      <c r="B314" s="137" t="s">
        <v>529</v>
      </c>
      <c r="C314" s="218">
        <v>2335.75</v>
      </c>
      <c r="D314" s="218">
        <v>1290.75</v>
      </c>
      <c r="E314" s="218">
        <v>234.75</v>
      </c>
      <c r="F314" s="218">
        <v>1812.75</v>
      </c>
      <c r="G314" s="218">
        <v>0</v>
      </c>
      <c r="H314" s="218">
        <v>0</v>
      </c>
      <c r="I314" s="218">
        <v>0</v>
      </c>
      <c r="J314" s="218">
        <v>4834.17</v>
      </c>
      <c r="K314" s="218">
        <v>2602.17</v>
      </c>
      <c r="L314" s="218">
        <v>0</v>
      </c>
      <c r="M314" s="218">
        <v>1260</v>
      </c>
      <c r="N314" s="218">
        <v>2388</v>
      </c>
      <c r="O314" s="218">
        <v>16758.34</v>
      </c>
      <c r="Q314" s="12" t="s">
        <v>43</v>
      </c>
    </row>
    <row r="315" spans="1:17" customFormat="1">
      <c r="A315" s="137"/>
      <c r="B315" s="137"/>
      <c r="C315" s="219"/>
      <c r="D315" s="219"/>
      <c r="E315" s="219"/>
      <c r="F315" s="219"/>
      <c r="G315" s="219"/>
      <c r="H315" s="219"/>
      <c r="I315" s="219"/>
      <c r="J315" s="219"/>
      <c r="K315" s="219"/>
      <c r="L315" s="219"/>
      <c r="M315" s="219"/>
      <c r="N315" s="219"/>
      <c r="O315" s="219"/>
      <c r="Q315" s="12"/>
    </row>
    <row r="316" spans="1:17" customFormat="1">
      <c r="A316" s="137" t="s">
        <v>530</v>
      </c>
      <c r="B316" s="137" t="s">
        <v>531</v>
      </c>
      <c r="C316" s="138">
        <v>2767.97</v>
      </c>
      <c r="D316" s="138">
        <v>2351.9699999999998</v>
      </c>
      <c r="E316" s="138">
        <v>3320.57</v>
      </c>
      <c r="F316" s="138">
        <v>4435.2</v>
      </c>
      <c r="G316" s="138">
        <v>2240.36</v>
      </c>
      <c r="H316" s="138">
        <v>2281.1</v>
      </c>
      <c r="I316" s="138">
        <v>1175.6600000000001</v>
      </c>
      <c r="J316" s="138">
        <v>6112.79</v>
      </c>
      <c r="K316" s="138">
        <v>3869.59</v>
      </c>
      <c r="L316" s="138">
        <v>2030.94</v>
      </c>
      <c r="M316" s="138">
        <v>3140.24</v>
      </c>
      <c r="N316" s="138">
        <v>5180.72</v>
      </c>
      <c r="O316" s="138">
        <v>38907.11</v>
      </c>
      <c r="Q316" s="12"/>
    </row>
    <row r="317" spans="1:17" customFormat="1">
      <c r="A317" s="137"/>
      <c r="B317" s="137"/>
      <c r="C317" s="137"/>
      <c r="D317" s="137"/>
      <c r="E317" s="137"/>
      <c r="F317" s="137"/>
      <c r="G317" s="137"/>
      <c r="H317" s="137"/>
      <c r="I317" s="137"/>
      <c r="J317" s="137"/>
      <c r="K317" s="137"/>
      <c r="L317" s="137"/>
      <c r="M317" s="137"/>
      <c r="N317" s="137"/>
      <c r="O317" s="137"/>
      <c r="Q317" s="12"/>
    </row>
    <row r="318" spans="1:17" customFormat="1">
      <c r="A318" s="137" t="s">
        <v>532</v>
      </c>
      <c r="B318" s="137" t="s">
        <v>533</v>
      </c>
      <c r="C318" s="137"/>
      <c r="D318" s="137"/>
      <c r="E318" s="137"/>
      <c r="F318" s="137"/>
      <c r="G318" s="137"/>
      <c r="H318" s="137"/>
      <c r="I318" s="137"/>
      <c r="J318" s="137"/>
      <c r="K318" s="137"/>
      <c r="L318" s="137"/>
      <c r="M318" s="137"/>
      <c r="N318" s="137"/>
      <c r="O318" s="137"/>
      <c r="Q318" s="12"/>
    </row>
    <row r="319" spans="1:17" customFormat="1">
      <c r="A319" s="137" t="s">
        <v>534</v>
      </c>
      <c r="B319" s="137" t="s">
        <v>535</v>
      </c>
      <c r="C319" s="218">
        <v>18335.86</v>
      </c>
      <c r="D319" s="218">
        <v>18335.86</v>
      </c>
      <c r="E319" s="218">
        <v>18335.86</v>
      </c>
      <c r="F319" s="218">
        <v>18335.86</v>
      </c>
      <c r="G319" s="218">
        <v>18335.86</v>
      </c>
      <c r="H319" s="218">
        <v>18335.86</v>
      </c>
      <c r="I319" s="218">
        <v>18335.86</v>
      </c>
      <c r="J319" s="218">
        <v>18335.86</v>
      </c>
      <c r="K319" s="218">
        <v>18335.86</v>
      </c>
      <c r="L319" s="218">
        <v>18335.86</v>
      </c>
      <c r="M319" s="218">
        <v>18885.939999999999</v>
      </c>
      <c r="N319" s="218">
        <v>18885.939999999999</v>
      </c>
      <c r="O319" s="218">
        <v>221130.48</v>
      </c>
      <c r="Q319" s="12" t="s">
        <v>66</v>
      </c>
    </row>
    <row r="320" spans="1:17" customFormat="1">
      <c r="A320" s="137" t="s">
        <v>5086</v>
      </c>
      <c r="B320" s="137" t="s">
        <v>5087</v>
      </c>
      <c r="C320" s="218">
        <v>0</v>
      </c>
      <c r="D320" s="218">
        <v>0</v>
      </c>
      <c r="E320" s="218">
        <v>0</v>
      </c>
      <c r="F320" s="218">
        <v>0</v>
      </c>
      <c r="G320" s="218">
        <v>17200.259999999998</v>
      </c>
      <c r="H320" s="218">
        <v>0</v>
      </c>
      <c r="I320" s="218">
        <v>0</v>
      </c>
      <c r="J320" s="218">
        <v>0</v>
      </c>
      <c r="K320" s="218">
        <v>0</v>
      </c>
      <c r="L320" s="218">
        <v>0</v>
      </c>
      <c r="M320" s="218">
        <v>0</v>
      </c>
      <c r="N320" s="218">
        <v>0</v>
      </c>
      <c r="O320" s="218">
        <v>17200.259999999998</v>
      </c>
      <c r="Q320" s="12" t="s">
        <v>66</v>
      </c>
    </row>
    <row r="321" spans="1:17" customFormat="1">
      <c r="A321" s="137" t="s">
        <v>5088</v>
      </c>
      <c r="B321" s="137" t="s">
        <v>5089</v>
      </c>
      <c r="C321" s="218">
        <v>0</v>
      </c>
      <c r="D321" s="218">
        <v>0</v>
      </c>
      <c r="E321" s="218">
        <v>0</v>
      </c>
      <c r="F321" s="218">
        <v>0</v>
      </c>
      <c r="G321" s="218">
        <v>0</v>
      </c>
      <c r="H321" s="218">
        <v>0</v>
      </c>
      <c r="I321" s="218">
        <v>0</v>
      </c>
      <c r="J321" s="218">
        <v>0</v>
      </c>
      <c r="K321" s="218">
        <v>0</v>
      </c>
      <c r="L321" s="218">
        <v>0</v>
      </c>
      <c r="M321" s="218">
        <v>0</v>
      </c>
      <c r="N321" s="218">
        <v>0</v>
      </c>
      <c r="O321" s="218">
        <v>0</v>
      </c>
      <c r="Q321" s="12" t="s">
        <v>66</v>
      </c>
    </row>
    <row r="322" spans="1:17" customFormat="1">
      <c r="A322" s="137" t="s">
        <v>5090</v>
      </c>
      <c r="B322" s="137" t="s">
        <v>5091</v>
      </c>
      <c r="C322" s="218">
        <v>0</v>
      </c>
      <c r="D322" s="218">
        <v>0</v>
      </c>
      <c r="E322" s="218">
        <v>0</v>
      </c>
      <c r="F322" s="218">
        <v>0</v>
      </c>
      <c r="G322" s="218">
        <v>0</v>
      </c>
      <c r="H322" s="218">
        <v>0</v>
      </c>
      <c r="I322" s="218">
        <v>0</v>
      </c>
      <c r="J322" s="218">
        <v>0</v>
      </c>
      <c r="K322" s="218">
        <v>0</v>
      </c>
      <c r="L322" s="218">
        <v>0</v>
      </c>
      <c r="M322" s="218">
        <v>0</v>
      </c>
      <c r="N322" s="218">
        <v>0</v>
      </c>
      <c r="O322" s="218">
        <v>0</v>
      </c>
      <c r="Q322" s="12" t="s">
        <v>66</v>
      </c>
    </row>
    <row r="323" spans="1:17" customFormat="1">
      <c r="A323" s="137" t="s">
        <v>1958</v>
      </c>
      <c r="B323" s="137" t="s">
        <v>5092</v>
      </c>
      <c r="C323" s="218">
        <v>0</v>
      </c>
      <c r="D323" s="218">
        <v>0</v>
      </c>
      <c r="E323" s="218">
        <v>0</v>
      </c>
      <c r="F323" s="218">
        <v>0</v>
      </c>
      <c r="G323" s="218">
        <v>0</v>
      </c>
      <c r="H323" s="218">
        <v>0</v>
      </c>
      <c r="I323" s="218">
        <v>0</v>
      </c>
      <c r="J323" s="218">
        <v>0</v>
      </c>
      <c r="K323" s="218">
        <v>0</v>
      </c>
      <c r="L323" s="218">
        <v>0</v>
      </c>
      <c r="M323" s="218">
        <v>0</v>
      </c>
      <c r="N323" s="218">
        <v>0</v>
      </c>
      <c r="O323" s="218">
        <v>0</v>
      </c>
      <c r="Q323" s="12" t="s">
        <v>66</v>
      </c>
    </row>
    <row r="324" spans="1:17" customFormat="1">
      <c r="A324" s="137" t="s">
        <v>5093</v>
      </c>
      <c r="B324" s="137" t="s">
        <v>5094</v>
      </c>
      <c r="C324" s="218">
        <v>0</v>
      </c>
      <c r="D324" s="218">
        <v>0</v>
      </c>
      <c r="E324" s="218">
        <v>0</v>
      </c>
      <c r="F324" s="218">
        <v>0</v>
      </c>
      <c r="G324" s="218">
        <v>0</v>
      </c>
      <c r="H324" s="218">
        <v>0</v>
      </c>
      <c r="I324" s="218">
        <v>0</v>
      </c>
      <c r="J324" s="218">
        <v>0</v>
      </c>
      <c r="K324" s="218">
        <v>0</v>
      </c>
      <c r="L324" s="218">
        <v>0</v>
      </c>
      <c r="M324" s="218">
        <v>0</v>
      </c>
      <c r="N324" s="218">
        <v>0</v>
      </c>
      <c r="O324" s="218">
        <v>0</v>
      </c>
      <c r="Q324" s="12" t="s">
        <v>66</v>
      </c>
    </row>
    <row r="325" spans="1:17" customFormat="1">
      <c r="A325" s="137" t="s">
        <v>5095</v>
      </c>
      <c r="B325" s="137" t="s">
        <v>5096</v>
      </c>
      <c r="C325" s="218">
        <v>0</v>
      </c>
      <c r="D325" s="218">
        <v>0</v>
      </c>
      <c r="E325" s="218">
        <v>0</v>
      </c>
      <c r="F325" s="218">
        <v>0</v>
      </c>
      <c r="G325" s="218">
        <v>0</v>
      </c>
      <c r="H325" s="218">
        <v>0</v>
      </c>
      <c r="I325" s="218">
        <v>0</v>
      </c>
      <c r="J325" s="218">
        <v>0</v>
      </c>
      <c r="K325" s="218">
        <v>0</v>
      </c>
      <c r="L325" s="218">
        <v>0</v>
      </c>
      <c r="M325" s="218">
        <v>0</v>
      </c>
      <c r="N325" s="218">
        <v>0</v>
      </c>
      <c r="O325" s="218">
        <v>0</v>
      </c>
      <c r="Q325" s="12" t="s">
        <v>66</v>
      </c>
    </row>
    <row r="326" spans="1:17" customFormat="1">
      <c r="A326" s="137" t="s">
        <v>536</v>
      </c>
      <c r="B326" s="137" t="s">
        <v>537</v>
      </c>
      <c r="C326" s="218">
        <v>19608.66</v>
      </c>
      <c r="D326" s="218">
        <v>19608.66</v>
      </c>
      <c r="E326" s="218">
        <v>15283.74</v>
      </c>
      <c r="F326" s="218">
        <v>15283.74</v>
      </c>
      <c r="G326" s="218">
        <v>15404.77</v>
      </c>
      <c r="H326" s="218">
        <v>15404.77</v>
      </c>
      <c r="I326" s="218">
        <v>2328.8200000000002</v>
      </c>
      <c r="J326" s="218">
        <v>12789.58</v>
      </c>
      <c r="K326" s="218">
        <v>12789.58</v>
      </c>
      <c r="L326" s="218">
        <v>12789.58</v>
      </c>
      <c r="M326" s="218">
        <v>12789.58</v>
      </c>
      <c r="N326" s="218">
        <v>12789.58</v>
      </c>
      <c r="O326" s="218">
        <v>166871.06</v>
      </c>
      <c r="Q326" s="12" t="s">
        <v>64</v>
      </c>
    </row>
    <row r="327" spans="1:17" customFormat="1">
      <c r="A327" s="137" t="s">
        <v>5097</v>
      </c>
      <c r="B327" s="137" t="s">
        <v>5098</v>
      </c>
      <c r="C327" s="218">
        <v>0</v>
      </c>
      <c r="D327" s="218">
        <v>0</v>
      </c>
      <c r="E327" s="218">
        <v>0</v>
      </c>
      <c r="F327" s="218">
        <v>0</v>
      </c>
      <c r="G327" s="218">
        <v>0</v>
      </c>
      <c r="H327" s="218">
        <v>0</v>
      </c>
      <c r="I327" s="218">
        <v>0</v>
      </c>
      <c r="J327" s="218">
        <v>0</v>
      </c>
      <c r="K327" s="218">
        <v>0</v>
      </c>
      <c r="L327" s="218">
        <v>0</v>
      </c>
      <c r="M327" s="218">
        <v>0</v>
      </c>
      <c r="N327" s="218">
        <v>0</v>
      </c>
      <c r="O327" s="218">
        <v>0</v>
      </c>
      <c r="Q327" s="12" t="s">
        <v>64</v>
      </c>
    </row>
    <row r="328" spans="1:17" customFormat="1">
      <c r="A328" s="137" t="s">
        <v>2820</v>
      </c>
      <c r="B328" s="137" t="s">
        <v>5099</v>
      </c>
      <c r="C328" s="218">
        <v>0</v>
      </c>
      <c r="D328" s="218">
        <v>0</v>
      </c>
      <c r="E328" s="218">
        <v>0</v>
      </c>
      <c r="F328" s="218">
        <v>0</v>
      </c>
      <c r="G328" s="218">
        <v>0</v>
      </c>
      <c r="H328" s="218">
        <v>0</v>
      </c>
      <c r="I328" s="218">
        <v>0</v>
      </c>
      <c r="J328" s="218">
        <v>0</v>
      </c>
      <c r="K328" s="218">
        <v>0</v>
      </c>
      <c r="L328" s="218">
        <v>0</v>
      </c>
      <c r="M328" s="218">
        <v>0</v>
      </c>
      <c r="N328" s="218">
        <v>0</v>
      </c>
      <c r="O328" s="218">
        <v>0</v>
      </c>
      <c r="Q328" s="12" t="s">
        <v>64</v>
      </c>
    </row>
    <row r="329" spans="1:17" customFormat="1">
      <c r="A329" s="137" t="s">
        <v>5100</v>
      </c>
      <c r="B329" s="137" t="s">
        <v>5101</v>
      </c>
      <c r="C329" s="218">
        <v>0</v>
      </c>
      <c r="D329" s="218">
        <v>0</v>
      </c>
      <c r="E329" s="218">
        <v>0</v>
      </c>
      <c r="F329" s="218">
        <v>0</v>
      </c>
      <c r="G329" s="218">
        <v>0</v>
      </c>
      <c r="H329" s="218">
        <v>0</v>
      </c>
      <c r="I329" s="218">
        <v>0</v>
      </c>
      <c r="J329" s="218">
        <v>0</v>
      </c>
      <c r="K329" s="218">
        <v>0</v>
      </c>
      <c r="L329" s="218">
        <v>0</v>
      </c>
      <c r="M329" s="218">
        <v>0</v>
      </c>
      <c r="N329" s="218">
        <v>0</v>
      </c>
      <c r="O329" s="218">
        <v>0</v>
      </c>
      <c r="Q329" s="12" t="s">
        <v>64</v>
      </c>
    </row>
    <row r="330" spans="1:17" customFormat="1">
      <c r="A330" s="137" t="s">
        <v>5102</v>
      </c>
      <c r="B330" s="137" t="s">
        <v>5103</v>
      </c>
      <c r="C330" s="218">
        <v>0</v>
      </c>
      <c r="D330" s="218">
        <v>0</v>
      </c>
      <c r="E330" s="218">
        <v>0</v>
      </c>
      <c r="F330" s="218">
        <v>0</v>
      </c>
      <c r="G330" s="218">
        <v>0</v>
      </c>
      <c r="H330" s="218">
        <v>0</v>
      </c>
      <c r="I330" s="218">
        <v>0</v>
      </c>
      <c r="J330" s="218">
        <v>0</v>
      </c>
      <c r="K330" s="218">
        <v>0</v>
      </c>
      <c r="L330" s="218">
        <v>0</v>
      </c>
      <c r="M330" s="218">
        <v>0</v>
      </c>
      <c r="N330" s="218">
        <v>0</v>
      </c>
      <c r="O330" s="218">
        <v>0</v>
      </c>
      <c r="Q330" s="12" t="s">
        <v>64</v>
      </c>
    </row>
    <row r="331" spans="1:17" customFormat="1">
      <c r="A331" s="137" t="s">
        <v>5104</v>
      </c>
      <c r="B331" s="137" t="s">
        <v>5105</v>
      </c>
      <c r="C331" s="218">
        <v>0</v>
      </c>
      <c r="D331" s="218">
        <v>0</v>
      </c>
      <c r="E331" s="218">
        <v>0</v>
      </c>
      <c r="F331" s="218">
        <v>0</v>
      </c>
      <c r="G331" s="218">
        <v>0</v>
      </c>
      <c r="H331" s="218">
        <v>0</v>
      </c>
      <c r="I331" s="218">
        <v>0</v>
      </c>
      <c r="J331" s="218">
        <v>0</v>
      </c>
      <c r="K331" s="218">
        <v>0</v>
      </c>
      <c r="L331" s="218">
        <v>0</v>
      </c>
      <c r="M331" s="218">
        <v>0</v>
      </c>
      <c r="N331" s="218">
        <v>0</v>
      </c>
      <c r="O331" s="218">
        <v>0</v>
      </c>
      <c r="Q331" s="12" t="s">
        <v>64</v>
      </c>
    </row>
    <row r="332" spans="1:17" customFormat="1">
      <c r="A332" s="137" t="s">
        <v>5106</v>
      </c>
      <c r="B332" s="137" t="s">
        <v>5107</v>
      </c>
      <c r="C332" s="218">
        <v>0</v>
      </c>
      <c r="D332" s="218">
        <v>0</v>
      </c>
      <c r="E332" s="218">
        <v>0</v>
      </c>
      <c r="F332" s="218">
        <v>0</v>
      </c>
      <c r="G332" s="218">
        <v>0</v>
      </c>
      <c r="H332" s="218">
        <v>0</v>
      </c>
      <c r="I332" s="218">
        <v>0</v>
      </c>
      <c r="J332" s="218">
        <v>0</v>
      </c>
      <c r="K332" s="218">
        <v>0</v>
      </c>
      <c r="L332" s="218">
        <v>0</v>
      </c>
      <c r="M332" s="218">
        <v>0</v>
      </c>
      <c r="N332" s="218">
        <v>0</v>
      </c>
      <c r="O332" s="218">
        <v>0</v>
      </c>
      <c r="Q332" s="12" t="s">
        <v>64</v>
      </c>
    </row>
    <row r="333" spans="1:17" customFormat="1">
      <c r="A333" s="137" t="s">
        <v>5108</v>
      </c>
      <c r="B333" s="137" t="s">
        <v>5109</v>
      </c>
      <c r="C333" s="218">
        <v>0</v>
      </c>
      <c r="D333" s="218">
        <v>0</v>
      </c>
      <c r="E333" s="218">
        <v>0</v>
      </c>
      <c r="F333" s="218">
        <v>0</v>
      </c>
      <c r="G333" s="218">
        <v>0</v>
      </c>
      <c r="H333" s="218">
        <v>0</v>
      </c>
      <c r="I333" s="218">
        <v>0</v>
      </c>
      <c r="J333" s="218">
        <v>0</v>
      </c>
      <c r="K333" s="218">
        <v>0</v>
      </c>
      <c r="L333" s="218">
        <v>0</v>
      </c>
      <c r="M333" s="218">
        <v>0</v>
      </c>
      <c r="N333" s="218">
        <v>0</v>
      </c>
      <c r="O333" s="218">
        <v>0</v>
      </c>
      <c r="Q333" s="12" t="s">
        <v>64</v>
      </c>
    </row>
    <row r="334" spans="1:17" customFormat="1">
      <c r="A334" s="137" t="s">
        <v>5110</v>
      </c>
      <c r="B334" s="137" t="s">
        <v>5111</v>
      </c>
      <c r="C334" s="218">
        <v>0</v>
      </c>
      <c r="D334" s="218">
        <v>0</v>
      </c>
      <c r="E334" s="218">
        <v>0</v>
      </c>
      <c r="F334" s="218">
        <v>0</v>
      </c>
      <c r="G334" s="218">
        <v>0</v>
      </c>
      <c r="H334" s="218">
        <v>0</v>
      </c>
      <c r="I334" s="218">
        <v>0</v>
      </c>
      <c r="J334" s="218">
        <v>0</v>
      </c>
      <c r="K334" s="218">
        <v>0</v>
      </c>
      <c r="L334" s="218">
        <v>0</v>
      </c>
      <c r="M334" s="218">
        <v>0</v>
      </c>
      <c r="N334" s="218">
        <v>0</v>
      </c>
      <c r="O334" s="218">
        <v>0</v>
      </c>
      <c r="Q334" s="12" t="s">
        <v>64</v>
      </c>
    </row>
    <row r="335" spans="1:17" customFormat="1">
      <c r="A335" s="137" t="s">
        <v>5112</v>
      </c>
      <c r="B335" s="137" t="s">
        <v>5113</v>
      </c>
      <c r="C335" s="218">
        <v>0</v>
      </c>
      <c r="D335" s="218">
        <v>0</v>
      </c>
      <c r="E335" s="218">
        <v>0</v>
      </c>
      <c r="F335" s="218">
        <v>0</v>
      </c>
      <c r="G335" s="218">
        <v>0</v>
      </c>
      <c r="H335" s="218">
        <v>0</v>
      </c>
      <c r="I335" s="218">
        <v>0</v>
      </c>
      <c r="J335" s="218">
        <v>0</v>
      </c>
      <c r="K335" s="218">
        <v>0</v>
      </c>
      <c r="L335" s="218">
        <v>0</v>
      </c>
      <c r="M335" s="218">
        <v>0</v>
      </c>
      <c r="N335" s="218">
        <v>0</v>
      </c>
      <c r="O335" s="218">
        <v>0</v>
      </c>
      <c r="Q335" s="12" t="s">
        <v>64</v>
      </c>
    </row>
    <row r="336" spans="1:17" customFormat="1">
      <c r="A336" s="137" t="s">
        <v>5114</v>
      </c>
      <c r="B336" s="137" t="s">
        <v>5115</v>
      </c>
      <c r="C336" s="218">
        <v>0</v>
      </c>
      <c r="D336" s="218">
        <v>0</v>
      </c>
      <c r="E336" s="218">
        <v>0</v>
      </c>
      <c r="F336" s="218">
        <v>0</v>
      </c>
      <c r="G336" s="218">
        <v>0</v>
      </c>
      <c r="H336" s="218">
        <v>0</v>
      </c>
      <c r="I336" s="218">
        <v>0</v>
      </c>
      <c r="J336" s="218">
        <v>0</v>
      </c>
      <c r="K336" s="218">
        <v>0</v>
      </c>
      <c r="L336" s="218">
        <v>0</v>
      </c>
      <c r="M336" s="218">
        <v>0</v>
      </c>
      <c r="N336" s="218">
        <v>0</v>
      </c>
      <c r="O336" s="218">
        <v>0</v>
      </c>
      <c r="Q336" s="12" t="s">
        <v>64</v>
      </c>
    </row>
    <row r="337" spans="1:17" customFormat="1">
      <c r="A337" s="137" t="s">
        <v>5116</v>
      </c>
      <c r="B337" s="137" t="s">
        <v>5117</v>
      </c>
      <c r="C337" s="218">
        <v>0</v>
      </c>
      <c r="D337" s="218">
        <v>0</v>
      </c>
      <c r="E337" s="218">
        <v>0</v>
      </c>
      <c r="F337" s="218">
        <v>0</v>
      </c>
      <c r="G337" s="218">
        <v>0</v>
      </c>
      <c r="H337" s="218">
        <v>0</v>
      </c>
      <c r="I337" s="218">
        <v>0</v>
      </c>
      <c r="J337" s="218">
        <v>0</v>
      </c>
      <c r="K337" s="218">
        <v>0</v>
      </c>
      <c r="L337" s="218">
        <v>0</v>
      </c>
      <c r="M337" s="218">
        <v>0</v>
      </c>
      <c r="N337" s="218">
        <v>0</v>
      </c>
      <c r="O337" s="218">
        <v>0</v>
      </c>
      <c r="Q337" s="12" t="s">
        <v>64</v>
      </c>
    </row>
    <row r="338" spans="1:17" customFormat="1">
      <c r="A338" s="137" t="s">
        <v>5118</v>
      </c>
      <c r="B338" s="137" t="s">
        <v>5119</v>
      </c>
      <c r="C338" s="218">
        <v>0</v>
      </c>
      <c r="D338" s="218">
        <v>0</v>
      </c>
      <c r="E338" s="218">
        <v>0</v>
      </c>
      <c r="F338" s="218">
        <v>0</v>
      </c>
      <c r="G338" s="218">
        <v>0</v>
      </c>
      <c r="H338" s="218">
        <v>0</v>
      </c>
      <c r="I338" s="218">
        <v>0</v>
      </c>
      <c r="J338" s="218">
        <v>0</v>
      </c>
      <c r="K338" s="218">
        <v>0</v>
      </c>
      <c r="L338" s="218">
        <v>0</v>
      </c>
      <c r="M338" s="218">
        <v>0</v>
      </c>
      <c r="N338" s="218">
        <v>0</v>
      </c>
      <c r="O338" s="218">
        <v>0</v>
      </c>
      <c r="Q338" s="12" t="s">
        <v>64</v>
      </c>
    </row>
    <row r="339" spans="1:17" customFormat="1">
      <c r="A339" s="137"/>
      <c r="B339" s="137"/>
      <c r="C339" s="219"/>
      <c r="D339" s="219"/>
      <c r="E339" s="219"/>
      <c r="F339" s="219"/>
      <c r="G339" s="219"/>
      <c r="H339" s="219"/>
      <c r="I339" s="219"/>
      <c r="J339" s="219"/>
      <c r="K339" s="219"/>
      <c r="L339" s="219"/>
      <c r="M339" s="219"/>
      <c r="N339" s="219"/>
      <c r="O339" s="219"/>
      <c r="Q339" s="12"/>
    </row>
    <row r="340" spans="1:17" customFormat="1">
      <c r="A340" s="137" t="s">
        <v>538</v>
      </c>
      <c r="B340" s="137" t="s">
        <v>539</v>
      </c>
      <c r="C340" s="138">
        <v>37944.519999999997</v>
      </c>
      <c r="D340" s="138">
        <v>37944.519999999997</v>
      </c>
      <c r="E340" s="138">
        <v>33619.599999999999</v>
      </c>
      <c r="F340" s="138">
        <v>33619.599999999999</v>
      </c>
      <c r="G340" s="138">
        <v>50940.89</v>
      </c>
      <c r="H340" s="138">
        <v>33740.629999999997</v>
      </c>
      <c r="I340" s="138">
        <v>20664.68</v>
      </c>
      <c r="J340" s="138">
        <v>31125.439999999999</v>
      </c>
      <c r="K340" s="138">
        <v>31125.439999999999</v>
      </c>
      <c r="L340" s="138">
        <v>31125.439999999999</v>
      </c>
      <c r="M340" s="138">
        <v>31675.52</v>
      </c>
      <c r="N340" s="138">
        <v>31675.52</v>
      </c>
      <c r="O340" s="138">
        <v>405201.8</v>
      </c>
      <c r="Q340" s="12"/>
    </row>
    <row r="341" spans="1:17" customFormat="1">
      <c r="A341" s="137"/>
      <c r="B341" s="137"/>
      <c r="C341" s="137"/>
      <c r="D341" s="137"/>
      <c r="E341" s="137"/>
      <c r="F341" s="137"/>
      <c r="G341" s="137"/>
      <c r="H341" s="137"/>
      <c r="I341" s="137"/>
      <c r="J341" s="137"/>
      <c r="K341" s="137"/>
      <c r="L341" s="137"/>
      <c r="M341" s="137"/>
      <c r="N341" s="137"/>
      <c r="O341" s="137"/>
      <c r="Q341" s="12"/>
    </row>
    <row r="342" spans="1:17" customFormat="1">
      <c r="A342" s="137" t="s">
        <v>540</v>
      </c>
      <c r="B342" s="137" t="s">
        <v>541</v>
      </c>
      <c r="C342" s="137"/>
      <c r="D342" s="137"/>
      <c r="E342" s="137"/>
      <c r="F342" s="137"/>
      <c r="G342" s="137"/>
      <c r="H342" s="137"/>
      <c r="I342" s="137"/>
      <c r="J342" s="137"/>
      <c r="K342" s="137"/>
      <c r="L342" s="137"/>
      <c r="M342" s="137"/>
      <c r="N342" s="137"/>
      <c r="O342" s="137"/>
      <c r="Q342" s="12"/>
    </row>
    <row r="343" spans="1:17" customFormat="1">
      <c r="A343" s="137" t="s">
        <v>542</v>
      </c>
      <c r="B343" s="137" t="s">
        <v>543</v>
      </c>
      <c r="C343" s="218">
        <v>4809.17</v>
      </c>
      <c r="D343" s="218">
        <v>4450.84</v>
      </c>
      <c r="E343" s="218">
        <v>4381.5</v>
      </c>
      <c r="F343" s="218">
        <v>4007.67</v>
      </c>
      <c r="G343" s="218">
        <v>4161.74</v>
      </c>
      <c r="H343" s="218">
        <v>4637.21</v>
      </c>
      <c r="I343" s="218">
        <v>3856.08</v>
      </c>
      <c r="J343" s="218">
        <v>4115.37</v>
      </c>
      <c r="K343" s="218">
        <v>3807.16</v>
      </c>
      <c r="L343" s="218">
        <v>13477.28</v>
      </c>
      <c r="M343" s="218">
        <v>4338.8999999999996</v>
      </c>
      <c r="N343" s="218">
        <v>3906.65</v>
      </c>
      <c r="O343" s="218">
        <v>59949.57</v>
      </c>
      <c r="Q343" s="12" t="s">
        <v>51</v>
      </c>
    </row>
    <row r="344" spans="1:17" customFormat="1">
      <c r="A344" s="137" t="s">
        <v>5120</v>
      </c>
      <c r="B344" s="137" t="s">
        <v>5121</v>
      </c>
      <c r="C344" s="218">
        <v>0</v>
      </c>
      <c r="D344" s="218">
        <v>0</v>
      </c>
      <c r="E344" s="218">
        <v>0</v>
      </c>
      <c r="F344" s="218">
        <v>0</v>
      </c>
      <c r="G344" s="218">
        <v>0</v>
      </c>
      <c r="H344" s="218">
        <v>0</v>
      </c>
      <c r="I344" s="218">
        <v>0</v>
      </c>
      <c r="J344" s="218">
        <v>0</v>
      </c>
      <c r="K344" s="218">
        <v>0</v>
      </c>
      <c r="L344" s="218">
        <v>0</v>
      </c>
      <c r="M344" s="218">
        <v>0</v>
      </c>
      <c r="N344" s="218">
        <v>0</v>
      </c>
      <c r="O344" s="218">
        <v>0</v>
      </c>
      <c r="Q344" s="12" t="s">
        <v>51</v>
      </c>
    </row>
    <row r="345" spans="1:17" customFormat="1">
      <c r="A345" s="137" t="s">
        <v>5122</v>
      </c>
      <c r="B345" s="137" t="s">
        <v>5123</v>
      </c>
      <c r="C345" s="218">
        <v>0</v>
      </c>
      <c r="D345" s="218">
        <v>0</v>
      </c>
      <c r="E345" s="218">
        <v>0</v>
      </c>
      <c r="F345" s="218">
        <v>0</v>
      </c>
      <c r="G345" s="218">
        <v>0</v>
      </c>
      <c r="H345" s="218">
        <v>0</v>
      </c>
      <c r="I345" s="218">
        <v>0</v>
      </c>
      <c r="J345" s="218">
        <v>0</v>
      </c>
      <c r="K345" s="218">
        <v>0</v>
      </c>
      <c r="L345" s="218">
        <v>0</v>
      </c>
      <c r="M345" s="218">
        <v>0</v>
      </c>
      <c r="N345" s="218">
        <v>0</v>
      </c>
      <c r="O345" s="218">
        <v>0</v>
      </c>
      <c r="Q345" s="12" t="s">
        <v>51</v>
      </c>
    </row>
    <row r="346" spans="1:17" customFormat="1">
      <c r="A346" s="137"/>
      <c r="B346" s="137"/>
      <c r="C346" s="219"/>
      <c r="D346" s="219"/>
      <c r="E346" s="219"/>
      <c r="F346" s="219"/>
      <c r="G346" s="219"/>
      <c r="H346" s="219"/>
      <c r="I346" s="219"/>
      <c r="J346" s="219"/>
      <c r="K346" s="219"/>
      <c r="L346" s="219"/>
      <c r="M346" s="219"/>
      <c r="N346" s="219"/>
      <c r="O346" s="219"/>
      <c r="Q346" s="12"/>
    </row>
    <row r="347" spans="1:17" customFormat="1">
      <c r="A347" s="137" t="s">
        <v>544</v>
      </c>
      <c r="B347" s="137" t="s">
        <v>545</v>
      </c>
      <c r="C347" s="138">
        <v>4809.17</v>
      </c>
      <c r="D347" s="138">
        <v>4450.84</v>
      </c>
      <c r="E347" s="138">
        <v>4381.5</v>
      </c>
      <c r="F347" s="138">
        <v>4007.67</v>
      </c>
      <c r="G347" s="138">
        <v>4161.74</v>
      </c>
      <c r="H347" s="138">
        <v>4637.21</v>
      </c>
      <c r="I347" s="138">
        <v>3856.08</v>
      </c>
      <c r="J347" s="138">
        <v>4115.37</v>
      </c>
      <c r="K347" s="138">
        <v>3807.16</v>
      </c>
      <c r="L347" s="138">
        <v>13477.28</v>
      </c>
      <c r="M347" s="138">
        <v>4338.8999999999996</v>
      </c>
      <c r="N347" s="138">
        <v>3906.65</v>
      </c>
      <c r="O347" s="138">
        <v>59949.57</v>
      </c>
      <c r="Q347" s="12"/>
    </row>
    <row r="348" spans="1:17" customFormat="1">
      <c r="A348" s="137"/>
      <c r="B348" s="137"/>
      <c r="C348" s="219"/>
      <c r="D348" s="219"/>
      <c r="E348" s="219"/>
      <c r="F348" s="219"/>
      <c r="G348" s="219"/>
      <c r="H348" s="219"/>
      <c r="I348" s="219"/>
      <c r="J348" s="219"/>
      <c r="K348" s="219"/>
      <c r="L348" s="219"/>
      <c r="M348" s="219"/>
      <c r="N348" s="219"/>
      <c r="O348" s="219"/>
      <c r="Q348" s="12"/>
    </row>
    <row r="349" spans="1:17" customFormat="1">
      <c r="A349" s="137" t="s">
        <v>546</v>
      </c>
      <c r="B349" s="137" t="s">
        <v>547</v>
      </c>
      <c r="C349" s="138">
        <v>83941.22</v>
      </c>
      <c r="D349" s="138">
        <v>82157.87</v>
      </c>
      <c r="E349" s="138">
        <v>82354.61</v>
      </c>
      <c r="F349" s="138">
        <v>59907.25</v>
      </c>
      <c r="G349" s="138">
        <v>95935.63</v>
      </c>
      <c r="H349" s="138">
        <v>83850.080000000002</v>
      </c>
      <c r="I349" s="138">
        <v>60896.49</v>
      </c>
      <c r="J349" s="138">
        <v>76306.48</v>
      </c>
      <c r="K349" s="138">
        <v>75723.53</v>
      </c>
      <c r="L349" s="138">
        <v>73648.320000000007</v>
      </c>
      <c r="M349" s="138">
        <v>73670.240000000005</v>
      </c>
      <c r="N349" s="138">
        <v>68797.13</v>
      </c>
      <c r="O349" s="138">
        <v>917188.85</v>
      </c>
      <c r="Q349" s="12"/>
    </row>
    <row r="350" spans="1:17" customFormat="1">
      <c r="A350" s="137"/>
      <c r="B350" s="137"/>
      <c r="C350" s="219"/>
      <c r="D350" s="219"/>
      <c r="E350" s="219"/>
      <c r="F350" s="219"/>
      <c r="G350" s="219"/>
      <c r="H350" s="219"/>
      <c r="I350" s="219"/>
      <c r="J350" s="219"/>
      <c r="K350" s="219"/>
      <c r="L350" s="219"/>
      <c r="M350" s="219"/>
      <c r="N350" s="219"/>
      <c r="O350" s="219"/>
      <c r="Q350" s="12"/>
    </row>
    <row r="351" spans="1:17" customFormat="1">
      <c r="A351" s="137" t="s">
        <v>548</v>
      </c>
      <c r="B351" s="137" t="s">
        <v>549</v>
      </c>
      <c r="C351" s="138">
        <v>81572.77</v>
      </c>
      <c r="D351" s="138">
        <v>87244.31</v>
      </c>
      <c r="E351" s="138">
        <v>82347.210000000006</v>
      </c>
      <c r="F351" s="138">
        <v>102425.24</v>
      </c>
      <c r="G351" s="138">
        <v>68973</v>
      </c>
      <c r="H351" s="138">
        <v>89588.41</v>
      </c>
      <c r="I351" s="138">
        <v>109798.79</v>
      </c>
      <c r="J351" s="138">
        <v>90324.1</v>
      </c>
      <c r="K351" s="138">
        <v>89490.67</v>
      </c>
      <c r="L351" s="138">
        <v>73018.240000000005</v>
      </c>
      <c r="M351" s="138">
        <v>92477.63</v>
      </c>
      <c r="N351" s="138">
        <v>100270.48</v>
      </c>
      <c r="O351" s="138">
        <v>1067530.8500000001</v>
      </c>
      <c r="Q351" s="12"/>
    </row>
    <row r="352" spans="1:17">
      <c r="A352" s="137"/>
      <c r="B352" s="137"/>
      <c r="C352" s="137"/>
      <c r="D352" s="137"/>
      <c r="E352" s="137"/>
      <c r="F352" s="137"/>
      <c r="G352" s="137"/>
      <c r="H352" s="137"/>
      <c r="I352" s="137"/>
      <c r="J352" s="137"/>
      <c r="K352" s="137"/>
      <c r="L352" s="137"/>
      <c r="M352" s="137"/>
      <c r="N352" s="137"/>
      <c r="O352" s="137"/>
    </row>
    <row r="353" spans="1:17" customFormat="1">
      <c r="A353" s="137" t="s">
        <v>550</v>
      </c>
      <c r="B353" s="137" t="s">
        <v>551</v>
      </c>
      <c r="C353" s="137"/>
      <c r="D353" s="137"/>
      <c r="E353" s="137"/>
      <c r="F353" s="137"/>
      <c r="G353" s="137"/>
      <c r="H353" s="137"/>
      <c r="I353" s="137"/>
      <c r="J353" s="137"/>
      <c r="K353" s="137"/>
      <c r="L353" s="137"/>
      <c r="M353" s="137"/>
      <c r="N353" s="137"/>
      <c r="O353" s="137"/>
      <c r="Q353" s="12"/>
    </row>
    <row r="354" spans="1:17" customFormat="1">
      <c r="A354" s="137"/>
      <c r="B354" s="137"/>
      <c r="C354" s="137"/>
      <c r="D354" s="137"/>
      <c r="E354" s="137"/>
      <c r="F354" s="137"/>
      <c r="G354" s="137"/>
      <c r="H354" s="137"/>
      <c r="I354" s="137"/>
      <c r="J354" s="137"/>
      <c r="K354" s="137"/>
      <c r="L354" s="137"/>
      <c r="M354" s="137"/>
      <c r="N354" s="137"/>
      <c r="O354" s="137"/>
      <c r="Q354" s="12"/>
    </row>
    <row r="355" spans="1:17" customFormat="1">
      <c r="A355" s="137" t="s">
        <v>552</v>
      </c>
      <c r="B355" s="137" t="s">
        <v>553</v>
      </c>
      <c r="C355" s="137"/>
      <c r="D355" s="137"/>
      <c r="E355" s="137"/>
      <c r="F355" s="137"/>
      <c r="G355" s="137"/>
      <c r="H355" s="137"/>
      <c r="I355" s="137"/>
      <c r="J355" s="137"/>
      <c r="K355" s="137"/>
      <c r="L355" s="137"/>
      <c r="M355" s="137"/>
      <c r="N355" s="137"/>
      <c r="O355" s="137"/>
      <c r="Q355" s="12"/>
    </row>
    <row r="356" spans="1:17" customFormat="1">
      <c r="A356" s="137" t="s">
        <v>554</v>
      </c>
      <c r="B356" s="137" t="s">
        <v>555</v>
      </c>
      <c r="C356" s="218">
        <v>0</v>
      </c>
      <c r="D356" s="218">
        <v>0</v>
      </c>
      <c r="E356" s="218">
        <v>0</v>
      </c>
      <c r="F356" s="218">
        <v>0</v>
      </c>
      <c r="G356" s="218">
        <v>0</v>
      </c>
      <c r="H356" s="218">
        <v>0</v>
      </c>
      <c r="I356" s="218">
        <v>0</v>
      </c>
      <c r="J356" s="218">
        <v>0</v>
      </c>
      <c r="K356" s="218">
        <v>0</v>
      </c>
      <c r="L356" s="218">
        <v>0</v>
      </c>
      <c r="M356" s="218">
        <v>0</v>
      </c>
      <c r="N356" s="218">
        <v>0</v>
      </c>
      <c r="O356" s="218">
        <v>0</v>
      </c>
      <c r="Q356" s="12" t="s">
        <v>68</v>
      </c>
    </row>
    <row r="357" spans="1:17" customFormat="1">
      <c r="A357" s="137" t="s">
        <v>5124</v>
      </c>
      <c r="B357" s="137" t="s">
        <v>5125</v>
      </c>
      <c r="C357" s="218">
        <v>0</v>
      </c>
      <c r="D357" s="218">
        <v>0</v>
      </c>
      <c r="E357" s="218">
        <v>0</v>
      </c>
      <c r="F357" s="218">
        <v>0</v>
      </c>
      <c r="G357" s="218">
        <v>0</v>
      </c>
      <c r="H357" s="218">
        <v>0</v>
      </c>
      <c r="I357" s="218">
        <v>0</v>
      </c>
      <c r="J357" s="218">
        <v>0</v>
      </c>
      <c r="K357" s="218">
        <v>0</v>
      </c>
      <c r="L357" s="218">
        <v>0</v>
      </c>
      <c r="M357" s="218">
        <v>0</v>
      </c>
      <c r="N357" s="218">
        <v>0</v>
      </c>
      <c r="O357" s="218">
        <v>0</v>
      </c>
      <c r="Q357" s="12" t="s">
        <v>68</v>
      </c>
    </row>
    <row r="358" spans="1:17" customFormat="1">
      <c r="A358" s="137" t="s">
        <v>5126</v>
      </c>
      <c r="B358" s="137" t="s">
        <v>5127</v>
      </c>
      <c r="C358" s="218">
        <v>0</v>
      </c>
      <c r="D358" s="218">
        <v>0</v>
      </c>
      <c r="E358" s="218">
        <v>0</v>
      </c>
      <c r="F358" s="218">
        <v>0</v>
      </c>
      <c r="G358" s="218">
        <v>0</v>
      </c>
      <c r="H358" s="218">
        <v>0</v>
      </c>
      <c r="I358" s="218">
        <v>0</v>
      </c>
      <c r="J358" s="218">
        <v>0</v>
      </c>
      <c r="K358" s="218">
        <v>0</v>
      </c>
      <c r="L358" s="218">
        <v>0</v>
      </c>
      <c r="M358" s="218">
        <v>0</v>
      </c>
      <c r="N358" s="218">
        <v>0</v>
      </c>
      <c r="O358" s="218">
        <v>0</v>
      </c>
      <c r="Q358" s="12" t="s">
        <v>68</v>
      </c>
    </row>
    <row r="359" spans="1:17" customFormat="1">
      <c r="A359" s="137" t="s">
        <v>5128</v>
      </c>
      <c r="B359" s="137" t="s">
        <v>5129</v>
      </c>
      <c r="C359" s="218">
        <v>0</v>
      </c>
      <c r="D359" s="218">
        <v>0</v>
      </c>
      <c r="E359" s="218">
        <v>0</v>
      </c>
      <c r="F359" s="218">
        <v>0</v>
      </c>
      <c r="G359" s="218">
        <v>0</v>
      </c>
      <c r="H359" s="218">
        <v>0</v>
      </c>
      <c r="I359" s="218">
        <v>0</v>
      </c>
      <c r="J359" s="218">
        <v>0</v>
      </c>
      <c r="K359" s="218">
        <v>0</v>
      </c>
      <c r="L359" s="218">
        <v>0</v>
      </c>
      <c r="M359" s="218">
        <v>0</v>
      </c>
      <c r="N359" s="218">
        <v>0</v>
      </c>
      <c r="O359" s="218">
        <v>0</v>
      </c>
      <c r="Q359" s="12" t="s">
        <v>68</v>
      </c>
    </row>
    <row r="360" spans="1:17" customFormat="1">
      <c r="A360" s="137" t="s">
        <v>5130</v>
      </c>
      <c r="B360" s="137" t="s">
        <v>5131</v>
      </c>
      <c r="C360" s="218">
        <v>0</v>
      </c>
      <c r="D360" s="218">
        <v>0</v>
      </c>
      <c r="E360" s="218">
        <v>0</v>
      </c>
      <c r="F360" s="218">
        <v>0</v>
      </c>
      <c r="G360" s="218">
        <v>0</v>
      </c>
      <c r="H360" s="218">
        <v>0</v>
      </c>
      <c r="I360" s="218">
        <v>0</v>
      </c>
      <c r="J360" s="218">
        <v>0</v>
      </c>
      <c r="K360" s="218">
        <v>0</v>
      </c>
      <c r="L360" s="218">
        <v>0</v>
      </c>
      <c r="M360" s="218">
        <v>0</v>
      </c>
      <c r="N360" s="218">
        <v>0</v>
      </c>
      <c r="O360" s="218">
        <v>0</v>
      </c>
      <c r="Q360" s="12" t="s">
        <v>68</v>
      </c>
    </row>
    <row r="361" spans="1:17" customFormat="1">
      <c r="A361" s="137" t="s">
        <v>5132</v>
      </c>
      <c r="B361" s="137" t="s">
        <v>5133</v>
      </c>
      <c r="C361" s="218">
        <v>0</v>
      </c>
      <c r="D361" s="218">
        <v>0</v>
      </c>
      <c r="E361" s="218">
        <v>0</v>
      </c>
      <c r="F361" s="218">
        <v>0</v>
      </c>
      <c r="G361" s="218">
        <v>0</v>
      </c>
      <c r="H361" s="218">
        <v>0</v>
      </c>
      <c r="I361" s="218">
        <v>0</v>
      </c>
      <c r="J361" s="218">
        <v>0</v>
      </c>
      <c r="K361" s="218">
        <v>0</v>
      </c>
      <c r="L361" s="218">
        <v>0</v>
      </c>
      <c r="M361" s="218">
        <v>0</v>
      </c>
      <c r="N361" s="218">
        <v>0</v>
      </c>
      <c r="O361" s="218">
        <v>0</v>
      </c>
      <c r="Q361" s="12" t="s">
        <v>68</v>
      </c>
    </row>
    <row r="362" spans="1:17" customFormat="1">
      <c r="A362" s="137" t="s">
        <v>556</v>
      </c>
      <c r="B362" s="137" t="s">
        <v>557</v>
      </c>
      <c r="C362" s="218">
        <v>0</v>
      </c>
      <c r="D362" s="218">
        <v>0</v>
      </c>
      <c r="E362" s="218">
        <v>0</v>
      </c>
      <c r="F362" s="218">
        <v>0</v>
      </c>
      <c r="G362" s="218">
        <v>0</v>
      </c>
      <c r="H362" s="218">
        <v>0</v>
      </c>
      <c r="I362" s="218">
        <v>0</v>
      </c>
      <c r="J362" s="218">
        <v>0</v>
      </c>
      <c r="K362" s="218">
        <v>0</v>
      </c>
      <c r="L362" s="218">
        <v>0</v>
      </c>
      <c r="M362" s="218">
        <v>0</v>
      </c>
      <c r="N362" s="218">
        <v>0</v>
      </c>
      <c r="O362" s="218">
        <v>0</v>
      </c>
      <c r="Q362" s="12" t="s">
        <v>68</v>
      </c>
    </row>
    <row r="363" spans="1:17" customFormat="1">
      <c r="A363" s="137" t="s">
        <v>5134</v>
      </c>
      <c r="B363" s="137" t="s">
        <v>5135</v>
      </c>
      <c r="C363" s="218">
        <v>0</v>
      </c>
      <c r="D363" s="218">
        <v>0</v>
      </c>
      <c r="E363" s="218">
        <v>0</v>
      </c>
      <c r="F363" s="218">
        <v>0</v>
      </c>
      <c r="G363" s="218">
        <v>0</v>
      </c>
      <c r="H363" s="218">
        <v>0</v>
      </c>
      <c r="I363" s="218">
        <v>0</v>
      </c>
      <c r="J363" s="218">
        <v>0</v>
      </c>
      <c r="K363" s="218">
        <v>0</v>
      </c>
      <c r="L363" s="218">
        <v>0</v>
      </c>
      <c r="M363" s="218">
        <v>0</v>
      </c>
      <c r="N363" s="218">
        <v>0</v>
      </c>
      <c r="O363" s="218">
        <v>0</v>
      </c>
      <c r="Q363" s="12" t="s">
        <v>68</v>
      </c>
    </row>
    <row r="364" spans="1:17" customFormat="1">
      <c r="A364" s="137" t="s">
        <v>5136</v>
      </c>
      <c r="B364" s="137" t="s">
        <v>5137</v>
      </c>
      <c r="C364" s="218">
        <v>0</v>
      </c>
      <c r="D364" s="218">
        <v>0</v>
      </c>
      <c r="E364" s="218">
        <v>0</v>
      </c>
      <c r="F364" s="218">
        <v>0</v>
      </c>
      <c r="G364" s="218">
        <v>0</v>
      </c>
      <c r="H364" s="218">
        <v>0</v>
      </c>
      <c r="I364" s="218">
        <v>0</v>
      </c>
      <c r="J364" s="218">
        <v>0</v>
      </c>
      <c r="K364" s="218">
        <v>0</v>
      </c>
      <c r="L364" s="218">
        <v>0</v>
      </c>
      <c r="M364" s="218">
        <v>0</v>
      </c>
      <c r="N364" s="218">
        <v>0</v>
      </c>
      <c r="O364" s="218">
        <v>0</v>
      </c>
      <c r="Q364" s="12" t="s">
        <v>68</v>
      </c>
    </row>
    <row r="365" spans="1:17" customFormat="1">
      <c r="A365" s="137" t="s">
        <v>558</v>
      </c>
      <c r="B365" s="137" t="s">
        <v>559</v>
      </c>
      <c r="C365" s="218">
        <v>0</v>
      </c>
      <c r="D365" s="218">
        <v>0</v>
      </c>
      <c r="E365" s="218">
        <v>0</v>
      </c>
      <c r="F365" s="218">
        <v>0</v>
      </c>
      <c r="G365" s="218">
        <v>0</v>
      </c>
      <c r="H365" s="218">
        <v>0</v>
      </c>
      <c r="I365" s="218">
        <v>0</v>
      </c>
      <c r="J365" s="218">
        <v>0</v>
      </c>
      <c r="K365" s="218">
        <v>0</v>
      </c>
      <c r="L365" s="218">
        <v>0</v>
      </c>
      <c r="M365" s="218">
        <v>0</v>
      </c>
      <c r="N365" s="218">
        <v>0</v>
      </c>
      <c r="O365" s="218">
        <v>0</v>
      </c>
      <c r="Q365" s="12" t="s">
        <v>68</v>
      </c>
    </row>
    <row r="366" spans="1:17" customFormat="1">
      <c r="A366" s="137"/>
      <c r="B366" s="137"/>
      <c r="C366" s="219"/>
      <c r="D366" s="219"/>
      <c r="E366" s="219"/>
      <c r="F366" s="219"/>
      <c r="G366" s="219"/>
      <c r="H366" s="219"/>
      <c r="I366" s="219"/>
      <c r="J366" s="219"/>
      <c r="K366" s="219"/>
      <c r="L366" s="219"/>
      <c r="M366" s="219"/>
      <c r="N366" s="219"/>
      <c r="O366" s="219"/>
      <c r="Q366" s="12"/>
    </row>
    <row r="367" spans="1:17" customFormat="1">
      <c r="A367" s="137" t="s">
        <v>560</v>
      </c>
      <c r="B367" s="137" t="s">
        <v>561</v>
      </c>
      <c r="C367" s="138">
        <v>0</v>
      </c>
      <c r="D367" s="138">
        <v>0</v>
      </c>
      <c r="E367" s="138">
        <v>0</v>
      </c>
      <c r="F367" s="138">
        <v>0</v>
      </c>
      <c r="G367" s="138">
        <v>0</v>
      </c>
      <c r="H367" s="138">
        <v>0</v>
      </c>
      <c r="I367" s="138">
        <v>0</v>
      </c>
      <c r="J367" s="138">
        <v>0</v>
      </c>
      <c r="K367" s="138">
        <v>0</v>
      </c>
      <c r="L367" s="138">
        <v>0</v>
      </c>
      <c r="M367" s="138">
        <v>0</v>
      </c>
      <c r="N367" s="138">
        <v>0</v>
      </c>
      <c r="O367" s="138">
        <v>0</v>
      </c>
      <c r="Q367" s="12"/>
    </row>
    <row r="368" spans="1:17">
      <c r="A368" s="137"/>
      <c r="B368" s="137"/>
      <c r="C368" s="137"/>
      <c r="D368" s="137"/>
      <c r="E368" s="137"/>
      <c r="F368" s="137"/>
      <c r="G368" s="137"/>
      <c r="H368" s="137"/>
      <c r="I368" s="137"/>
      <c r="J368" s="137"/>
      <c r="K368" s="137"/>
      <c r="L368" s="137"/>
      <c r="M368" s="137"/>
      <c r="N368" s="137"/>
      <c r="O368" s="137"/>
    </row>
    <row r="369" spans="1:17" customFormat="1">
      <c r="A369" s="137" t="s">
        <v>562</v>
      </c>
      <c r="B369" s="137" t="s">
        <v>563</v>
      </c>
      <c r="C369" s="137"/>
      <c r="D369" s="137"/>
      <c r="E369" s="137"/>
      <c r="F369" s="137"/>
      <c r="G369" s="137"/>
      <c r="H369" s="137"/>
      <c r="I369" s="137"/>
      <c r="J369" s="137"/>
      <c r="K369" s="137"/>
      <c r="L369" s="137"/>
      <c r="M369" s="137"/>
      <c r="N369" s="137"/>
      <c r="O369" s="137"/>
      <c r="Q369" s="12"/>
    </row>
    <row r="370" spans="1:17" customFormat="1">
      <c r="A370" s="137" t="s">
        <v>564</v>
      </c>
      <c r="B370" s="137" t="s">
        <v>565</v>
      </c>
      <c r="C370" s="218">
        <v>340.09</v>
      </c>
      <c r="D370" s="218">
        <v>0</v>
      </c>
      <c r="E370" s="218">
        <v>608.45000000000005</v>
      </c>
      <c r="F370" s="218">
        <v>2777.78</v>
      </c>
      <c r="G370" s="218">
        <v>0</v>
      </c>
      <c r="H370" s="218">
        <v>403.85</v>
      </c>
      <c r="I370" s="218">
        <v>3450</v>
      </c>
      <c r="J370" s="218">
        <v>0</v>
      </c>
      <c r="K370" s="218">
        <v>0</v>
      </c>
      <c r="L370" s="218">
        <v>1431.03</v>
      </c>
      <c r="M370" s="218">
        <v>0</v>
      </c>
      <c r="N370" s="218">
        <v>0</v>
      </c>
      <c r="O370" s="218">
        <v>9011.2000000000007</v>
      </c>
      <c r="Q370" s="12" t="s">
        <v>70</v>
      </c>
    </row>
    <row r="371" spans="1:17" customFormat="1">
      <c r="A371" s="137" t="s">
        <v>566</v>
      </c>
      <c r="B371" s="137" t="s">
        <v>567</v>
      </c>
      <c r="C371" s="218">
        <v>-7991.2</v>
      </c>
      <c r="D371" s="218">
        <v>45</v>
      </c>
      <c r="E371" s="218">
        <v>234</v>
      </c>
      <c r="F371" s="218">
        <v>343</v>
      </c>
      <c r="G371" s="218">
        <v>0</v>
      </c>
      <c r="H371" s="218">
        <v>0</v>
      </c>
      <c r="I371" s="218">
        <v>0</v>
      </c>
      <c r="J371" s="218">
        <v>0</v>
      </c>
      <c r="K371" s="218">
        <v>780</v>
      </c>
      <c r="L371" s="218">
        <v>-288</v>
      </c>
      <c r="M371" s="218">
        <v>0</v>
      </c>
      <c r="N371" s="218">
        <v>87</v>
      </c>
      <c r="O371" s="218">
        <v>-6790.2</v>
      </c>
      <c r="Q371" s="12" t="s">
        <v>70</v>
      </c>
    </row>
    <row r="372" spans="1:17" customFormat="1">
      <c r="A372" s="137" t="s">
        <v>5138</v>
      </c>
      <c r="B372" s="137" t="s">
        <v>5139</v>
      </c>
      <c r="C372" s="218">
        <v>0</v>
      </c>
      <c r="D372" s="218">
        <v>1125</v>
      </c>
      <c r="E372" s="218">
        <v>427.31</v>
      </c>
      <c r="F372" s="218">
        <v>0</v>
      </c>
      <c r="G372" s="218">
        <v>0</v>
      </c>
      <c r="H372" s="218">
        <v>0</v>
      </c>
      <c r="I372" s="218">
        <v>0</v>
      </c>
      <c r="J372" s="218">
        <v>1513.01</v>
      </c>
      <c r="K372" s="218">
        <v>0</v>
      </c>
      <c r="L372" s="218">
        <v>321.3</v>
      </c>
      <c r="M372" s="218">
        <v>0</v>
      </c>
      <c r="N372" s="218">
        <v>105.88</v>
      </c>
      <c r="O372" s="218">
        <v>3492.5</v>
      </c>
      <c r="Q372" s="12" t="s">
        <v>70</v>
      </c>
    </row>
    <row r="373" spans="1:17" customFormat="1">
      <c r="A373" s="137" t="s">
        <v>568</v>
      </c>
      <c r="B373" s="137" t="s">
        <v>569</v>
      </c>
      <c r="C373" s="218">
        <v>1603.06</v>
      </c>
      <c r="D373" s="218">
        <v>1483.62</v>
      </c>
      <c r="E373" s="218">
        <v>1460.5</v>
      </c>
      <c r="F373" s="218">
        <v>1335.89</v>
      </c>
      <c r="G373" s="218">
        <v>1387.25</v>
      </c>
      <c r="H373" s="218">
        <v>1545.74</v>
      </c>
      <c r="I373" s="218">
        <v>1285.3599999999999</v>
      </c>
      <c r="J373" s="218">
        <v>1371.79</v>
      </c>
      <c r="K373" s="218">
        <v>1269.05</v>
      </c>
      <c r="L373" s="218">
        <v>4492.3999999999996</v>
      </c>
      <c r="M373" s="218">
        <v>1446.3</v>
      </c>
      <c r="N373" s="218">
        <v>1302.22</v>
      </c>
      <c r="O373" s="218">
        <v>19983.18</v>
      </c>
      <c r="Q373" s="12" t="s">
        <v>69</v>
      </c>
    </row>
    <row r="374" spans="1:17" customFormat="1">
      <c r="A374" s="137" t="s">
        <v>570</v>
      </c>
      <c r="B374" s="137" t="s">
        <v>571</v>
      </c>
      <c r="C374" s="218">
        <v>0</v>
      </c>
      <c r="D374" s="218">
        <v>0</v>
      </c>
      <c r="E374" s="218">
        <v>0</v>
      </c>
      <c r="F374" s="218">
        <v>0</v>
      </c>
      <c r="G374" s="218">
        <v>0</v>
      </c>
      <c r="H374" s="218">
        <v>0</v>
      </c>
      <c r="I374" s="218">
        <v>0</v>
      </c>
      <c r="J374" s="218">
        <v>0</v>
      </c>
      <c r="K374" s="218">
        <v>0</v>
      </c>
      <c r="L374" s="218">
        <v>0</v>
      </c>
      <c r="M374" s="218">
        <v>0</v>
      </c>
      <c r="N374" s="218">
        <v>0</v>
      </c>
      <c r="O374" s="218">
        <v>0</v>
      </c>
      <c r="Q374" s="12" t="s">
        <v>69</v>
      </c>
    </row>
    <row r="375" spans="1:17" customFormat="1">
      <c r="A375" s="137" t="s">
        <v>5140</v>
      </c>
      <c r="B375" s="137" t="s">
        <v>5141</v>
      </c>
      <c r="C375" s="218">
        <v>0</v>
      </c>
      <c r="D375" s="218">
        <v>0</v>
      </c>
      <c r="E375" s="218">
        <v>0</v>
      </c>
      <c r="F375" s="218">
        <v>0</v>
      </c>
      <c r="G375" s="218">
        <v>0</v>
      </c>
      <c r="H375" s="218">
        <v>1567.5</v>
      </c>
      <c r="I375" s="218">
        <v>0</v>
      </c>
      <c r="J375" s="218">
        <v>0</v>
      </c>
      <c r="K375" s="218">
        <v>0</v>
      </c>
      <c r="L375" s="218">
        <v>0</v>
      </c>
      <c r="M375" s="218">
        <v>0</v>
      </c>
      <c r="N375" s="218">
        <v>0</v>
      </c>
      <c r="O375" s="218">
        <v>1567.5</v>
      </c>
      <c r="Q375" s="12" t="s">
        <v>70</v>
      </c>
    </row>
    <row r="376" spans="1:17" customFormat="1">
      <c r="A376" s="137" t="s">
        <v>5142</v>
      </c>
      <c r="B376" s="137" t="s">
        <v>5143</v>
      </c>
      <c r="C376" s="218">
        <v>0</v>
      </c>
      <c r="D376" s="218">
        <v>0</v>
      </c>
      <c r="E376" s="218">
        <v>0</v>
      </c>
      <c r="F376" s="218">
        <v>0</v>
      </c>
      <c r="G376" s="218">
        <v>0</v>
      </c>
      <c r="H376" s="218">
        <v>0</v>
      </c>
      <c r="I376" s="218">
        <v>0</v>
      </c>
      <c r="J376" s="218">
        <v>0</v>
      </c>
      <c r="K376" s="218">
        <v>0</v>
      </c>
      <c r="L376" s="218">
        <v>0</v>
      </c>
      <c r="M376" s="218">
        <v>0</v>
      </c>
      <c r="N376" s="218">
        <v>0</v>
      </c>
      <c r="O376" s="218">
        <v>0</v>
      </c>
      <c r="Q376" s="12" t="s">
        <v>70</v>
      </c>
    </row>
    <row r="377" spans="1:17" customFormat="1">
      <c r="A377" s="137" t="s">
        <v>572</v>
      </c>
      <c r="B377" s="137" t="s">
        <v>573</v>
      </c>
      <c r="C377" s="218">
        <v>0</v>
      </c>
      <c r="D377" s="218">
        <v>80</v>
      </c>
      <c r="E377" s="218">
        <v>572.75</v>
      </c>
      <c r="F377" s="218">
        <v>0</v>
      </c>
      <c r="G377" s="218">
        <v>0</v>
      </c>
      <c r="H377" s="218">
        <v>193</v>
      </c>
      <c r="I377" s="218">
        <v>246</v>
      </c>
      <c r="J377" s="218">
        <v>0</v>
      </c>
      <c r="K377" s="218">
        <v>0</v>
      </c>
      <c r="L377" s="218">
        <v>0</v>
      </c>
      <c r="M377" s="218">
        <v>0</v>
      </c>
      <c r="N377" s="218">
        <v>0</v>
      </c>
      <c r="O377" s="218">
        <v>1091.75</v>
      </c>
      <c r="Q377" s="12" t="s">
        <v>70</v>
      </c>
    </row>
    <row r="378" spans="1:17" customFormat="1">
      <c r="A378" s="137" t="s">
        <v>574</v>
      </c>
      <c r="B378" s="137" t="s">
        <v>575</v>
      </c>
      <c r="C378" s="218">
        <v>0</v>
      </c>
      <c r="D378" s="218">
        <v>0</v>
      </c>
      <c r="E378" s="218">
        <v>0</v>
      </c>
      <c r="F378" s="218">
        <v>0</v>
      </c>
      <c r="G378" s="218">
        <v>0</v>
      </c>
      <c r="H378" s="218">
        <v>0</v>
      </c>
      <c r="I378" s="218">
        <v>0</v>
      </c>
      <c r="J378" s="218">
        <v>0</v>
      </c>
      <c r="K378" s="218">
        <v>0</v>
      </c>
      <c r="L378" s="218">
        <v>0</v>
      </c>
      <c r="M378" s="218">
        <v>0</v>
      </c>
      <c r="N378" s="218">
        <v>0</v>
      </c>
      <c r="O378" s="218">
        <v>0</v>
      </c>
      <c r="Q378" s="12" t="s">
        <v>70</v>
      </c>
    </row>
    <row r="379" spans="1:17" customFormat="1">
      <c r="A379" s="137" t="s">
        <v>5144</v>
      </c>
      <c r="B379" s="137" t="s">
        <v>5145</v>
      </c>
      <c r="C379" s="218">
        <v>0</v>
      </c>
      <c r="D379" s="218">
        <v>0</v>
      </c>
      <c r="E379" s="218">
        <v>0</v>
      </c>
      <c r="F379" s="218">
        <v>0</v>
      </c>
      <c r="G379" s="218">
        <v>0</v>
      </c>
      <c r="H379" s="218">
        <v>0</v>
      </c>
      <c r="I379" s="218">
        <v>0</v>
      </c>
      <c r="J379" s="218">
        <v>0</v>
      </c>
      <c r="K379" s="218">
        <v>0</v>
      </c>
      <c r="L379" s="218">
        <v>0</v>
      </c>
      <c r="M379" s="218">
        <v>0</v>
      </c>
      <c r="N379" s="218">
        <v>0</v>
      </c>
      <c r="O379" s="218">
        <v>0</v>
      </c>
      <c r="Q379" s="12" t="s">
        <v>70</v>
      </c>
    </row>
    <row r="380" spans="1:17" customFormat="1">
      <c r="A380" s="137" t="s">
        <v>5146</v>
      </c>
      <c r="B380" s="137" t="s">
        <v>5147</v>
      </c>
      <c r="C380" s="218">
        <v>0</v>
      </c>
      <c r="D380" s="218">
        <v>0</v>
      </c>
      <c r="E380" s="218">
        <v>0</v>
      </c>
      <c r="F380" s="218">
        <v>0</v>
      </c>
      <c r="G380" s="218">
        <v>0</v>
      </c>
      <c r="H380" s="218">
        <v>0</v>
      </c>
      <c r="I380" s="218">
        <v>0</v>
      </c>
      <c r="J380" s="218">
        <v>0</v>
      </c>
      <c r="K380" s="218">
        <v>0</v>
      </c>
      <c r="L380" s="218">
        <v>0</v>
      </c>
      <c r="M380" s="218">
        <v>0</v>
      </c>
      <c r="N380" s="218">
        <v>0</v>
      </c>
      <c r="O380" s="218">
        <v>0</v>
      </c>
      <c r="Q380" s="12" t="s">
        <v>70</v>
      </c>
    </row>
    <row r="381" spans="1:17" customFormat="1">
      <c r="A381" s="137" t="s">
        <v>5148</v>
      </c>
      <c r="B381" s="137" t="s">
        <v>5149</v>
      </c>
      <c r="C381" s="218">
        <v>0</v>
      </c>
      <c r="D381" s="218">
        <v>0</v>
      </c>
      <c r="E381" s="218">
        <v>0</v>
      </c>
      <c r="F381" s="218">
        <v>0</v>
      </c>
      <c r="G381" s="218">
        <v>0</v>
      </c>
      <c r="H381" s="218">
        <v>0</v>
      </c>
      <c r="I381" s="218">
        <v>0</v>
      </c>
      <c r="J381" s="218">
        <v>0</v>
      </c>
      <c r="K381" s="218">
        <v>0</v>
      </c>
      <c r="L381" s="218">
        <v>0</v>
      </c>
      <c r="M381" s="218">
        <v>0</v>
      </c>
      <c r="N381" s="218">
        <v>0</v>
      </c>
      <c r="O381" s="218">
        <v>0</v>
      </c>
      <c r="Q381" s="12" t="s">
        <v>70</v>
      </c>
    </row>
    <row r="382" spans="1:17" customFormat="1">
      <c r="A382" s="137" t="s">
        <v>5150</v>
      </c>
      <c r="B382" s="137" t="s">
        <v>5151</v>
      </c>
      <c r="C382" s="218">
        <v>0</v>
      </c>
      <c r="D382" s="218">
        <v>0</v>
      </c>
      <c r="E382" s="218">
        <v>0</v>
      </c>
      <c r="F382" s="218">
        <v>0</v>
      </c>
      <c r="G382" s="218">
        <v>0</v>
      </c>
      <c r="H382" s="218">
        <v>0</v>
      </c>
      <c r="I382" s="218">
        <v>0</v>
      </c>
      <c r="J382" s="218">
        <v>0</v>
      </c>
      <c r="K382" s="218">
        <v>0</v>
      </c>
      <c r="L382" s="218">
        <v>0</v>
      </c>
      <c r="M382" s="218">
        <v>0</v>
      </c>
      <c r="N382" s="218">
        <v>0</v>
      </c>
      <c r="O382" s="218">
        <v>0</v>
      </c>
      <c r="Q382" s="12" t="s">
        <v>70</v>
      </c>
    </row>
    <row r="383" spans="1:17" customFormat="1">
      <c r="A383" s="137" t="s">
        <v>5152</v>
      </c>
      <c r="B383" s="137" t="s">
        <v>5153</v>
      </c>
      <c r="C383" s="218">
        <v>0</v>
      </c>
      <c r="D383" s="218">
        <v>0</v>
      </c>
      <c r="E383" s="218">
        <v>0</v>
      </c>
      <c r="F383" s="218">
        <v>0</v>
      </c>
      <c r="G383" s="218">
        <v>0</v>
      </c>
      <c r="H383" s="218">
        <v>0</v>
      </c>
      <c r="I383" s="218">
        <v>0</v>
      </c>
      <c r="J383" s="218">
        <v>0</v>
      </c>
      <c r="K383" s="218">
        <v>0</v>
      </c>
      <c r="L383" s="218">
        <v>0</v>
      </c>
      <c r="M383" s="218">
        <v>0</v>
      </c>
      <c r="N383" s="218">
        <v>0</v>
      </c>
      <c r="O383" s="218">
        <v>0</v>
      </c>
      <c r="Q383" s="12" t="s">
        <v>70</v>
      </c>
    </row>
    <row r="384" spans="1:17" customFormat="1">
      <c r="A384" s="137" t="s">
        <v>5154</v>
      </c>
      <c r="B384" s="137" t="s">
        <v>5155</v>
      </c>
      <c r="C384" s="218">
        <v>0</v>
      </c>
      <c r="D384" s="218">
        <v>0</v>
      </c>
      <c r="E384" s="218">
        <v>0</v>
      </c>
      <c r="F384" s="218">
        <v>0</v>
      </c>
      <c r="G384" s="218">
        <v>0</v>
      </c>
      <c r="H384" s="218">
        <v>0</v>
      </c>
      <c r="I384" s="218">
        <v>0</v>
      </c>
      <c r="J384" s="218">
        <v>0</v>
      </c>
      <c r="K384" s="218">
        <v>0</v>
      </c>
      <c r="L384" s="218">
        <v>0</v>
      </c>
      <c r="M384" s="218">
        <v>0</v>
      </c>
      <c r="N384" s="218">
        <v>0</v>
      </c>
      <c r="O384" s="218">
        <v>0</v>
      </c>
      <c r="Q384" s="12" t="s">
        <v>70</v>
      </c>
    </row>
    <row r="385" spans="1:17" customFormat="1">
      <c r="A385" s="137" t="s">
        <v>5156</v>
      </c>
      <c r="B385" s="137" t="s">
        <v>5157</v>
      </c>
      <c r="C385" s="218">
        <v>0</v>
      </c>
      <c r="D385" s="218">
        <v>0</v>
      </c>
      <c r="E385" s="218">
        <v>0</v>
      </c>
      <c r="F385" s="218">
        <v>0</v>
      </c>
      <c r="G385" s="218">
        <v>0</v>
      </c>
      <c r="H385" s="218">
        <v>0</v>
      </c>
      <c r="I385" s="218">
        <v>0</v>
      </c>
      <c r="J385" s="218">
        <v>0</v>
      </c>
      <c r="K385" s="218">
        <v>0</v>
      </c>
      <c r="L385" s="218">
        <v>0</v>
      </c>
      <c r="M385" s="218">
        <v>0</v>
      </c>
      <c r="N385" s="218">
        <v>0</v>
      </c>
      <c r="O385" s="218">
        <v>0</v>
      </c>
      <c r="Q385" s="12" t="s">
        <v>70</v>
      </c>
    </row>
    <row r="386" spans="1:17" customFormat="1">
      <c r="A386" s="137" t="s">
        <v>5158</v>
      </c>
      <c r="B386" s="137" t="s">
        <v>5159</v>
      </c>
      <c r="C386" s="218">
        <v>0</v>
      </c>
      <c r="D386" s="218">
        <v>0</v>
      </c>
      <c r="E386" s="218">
        <v>0</v>
      </c>
      <c r="F386" s="218">
        <v>0</v>
      </c>
      <c r="G386" s="218">
        <v>0</v>
      </c>
      <c r="H386" s="218">
        <v>0</v>
      </c>
      <c r="I386" s="218">
        <v>0</v>
      </c>
      <c r="J386" s="218">
        <v>0</v>
      </c>
      <c r="K386" s="218">
        <v>0</v>
      </c>
      <c r="L386" s="218">
        <v>0</v>
      </c>
      <c r="M386" s="218">
        <v>0</v>
      </c>
      <c r="N386" s="218">
        <v>0</v>
      </c>
      <c r="O386" s="218">
        <v>0</v>
      </c>
      <c r="Q386" s="12" t="s">
        <v>70</v>
      </c>
    </row>
    <row r="387" spans="1:17" customFormat="1">
      <c r="A387" s="137" t="s">
        <v>5160</v>
      </c>
      <c r="B387" s="137" t="s">
        <v>5161</v>
      </c>
      <c r="C387" s="218">
        <v>0</v>
      </c>
      <c r="D387" s="218">
        <v>0</v>
      </c>
      <c r="E387" s="218">
        <v>0</v>
      </c>
      <c r="F387" s="218">
        <v>0</v>
      </c>
      <c r="G387" s="218">
        <v>0</v>
      </c>
      <c r="H387" s="218">
        <v>0</v>
      </c>
      <c r="I387" s="218">
        <v>0</v>
      </c>
      <c r="J387" s="218">
        <v>0</v>
      </c>
      <c r="K387" s="218">
        <v>0</v>
      </c>
      <c r="L387" s="218">
        <v>0</v>
      </c>
      <c r="M387" s="218">
        <v>0</v>
      </c>
      <c r="N387" s="218">
        <v>0</v>
      </c>
      <c r="O387" s="218">
        <v>0</v>
      </c>
      <c r="Q387" s="12" t="s">
        <v>70</v>
      </c>
    </row>
    <row r="388" spans="1:17" customFormat="1">
      <c r="A388" s="137" t="s">
        <v>576</v>
      </c>
      <c r="B388" s="137" t="s">
        <v>577</v>
      </c>
      <c r="C388" s="218">
        <v>0</v>
      </c>
      <c r="D388" s="218">
        <v>0</v>
      </c>
      <c r="E388" s="218">
        <v>0</v>
      </c>
      <c r="F388" s="218">
        <v>0</v>
      </c>
      <c r="G388" s="218">
        <v>0</v>
      </c>
      <c r="H388" s="218">
        <v>0</v>
      </c>
      <c r="I388" s="218">
        <v>0</v>
      </c>
      <c r="J388" s="218">
        <v>0</v>
      </c>
      <c r="K388" s="218">
        <v>0</v>
      </c>
      <c r="L388" s="218">
        <v>0</v>
      </c>
      <c r="M388" s="218">
        <v>0</v>
      </c>
      <c r="N388" s="218">
        <v>0</v>
      </c>
      <c r="O388" s="218">
        <v>0</v>
      </c>
      <c r="Q388" s="12" t="s">
        <v>70</v>
      </c>
    </row>
    <row r="389" spans="1:17" customFormat="1">
      <c r="A389" s="137" t="s">
        <v>5162</v>
      </c>
      <c r="B389" s="137" t="s">
        <v>5163</v>
      </c>
      <c r="C389" s="218">
        <v>0</v>
      </c>
      <c r="D389" s="218">
        <v>0</v>
      </c>
      <c r="E389" s="218">
        <v>0</v>
      </c>
      <c r="F389" s="218">
        <v>0</v>
      </c>
      <c r="G389" s="218">
        <v>0</v>
      </c>
      <c r="H389" s="218">
        <v>0</v>
      </c>
      <c r="I389" s="218">
        <v>0</v>
      </c>
      <c r="J389" s="218">
        <v>0</v>
      </c>
      <c r="K389" s="218">
        <v>0</v>
      </c>
      <c r="L389" s="218">
        <v>0</v>
      </c>
      <c r="M389" s="218">
        <v>0</v>
      </c>
      <c r="N389" s="218">
        <v>0</v>
      </c>
      <c r="O389" s="218">
        <v>0</v>
      </c>
      <c r="Q389" s="12" t="s">
        <v>70</v>
      </c>
    </row>
    <row r="390" spans="1:17" customFormat="1">
      <c r="A390" s="137" t="s">
        <v>5164</v>
      </c>
      <c r="B390" s="137" t="s">
        <v>5165</v>
      </c>
      <c r="C390" s="218">
        <v>0</v>
      </c>
      <c r="D390" s="218">
        <v>0</v>
      </c>
      <c r="E390" s="218">
        <v>0</v>
      </c>
      <c r="F390" s="218">
        <v>0</v>
      </c>
      <c r="G390" s="218">
        <v>0</v>
      </c>
      <c r="H390" s="218">
        <v>0</v>
      </c>
      <c r="I390" s="218">
        <v>0</v>
      </c>
      <c r="J390" s="218">
        <v>0</v>
      </c>
      <c r="K390" s="218">
        <v>0</v>
      </c>
      <c r="L390" s="218">
        <v>0</v>
      </c>
      <c r="M390" s="218">
        <v>0</v>
      </c>
      <c r="N390" s="218">
        <v>0</v>
      </c>
      <c r="O390" s="218">
        <v>0</v>
      </c>
      <c r="Q390" s="12" t="s">
        <v>70</v>
      </c>
    </row>
    <row r="391" spans="1:17" customFormat="1">
      <c r="A391" s="137" t="s">
        <v>578</v>
      </c>
      <c r="B391" s="137" t="s">
        <v>579</v>
      </c>
      <c r="C391" s="218">
        <v>5237.8</v>
      </c>
      <c r="D391" s="218">
        <v>51.6</v>
      </c>
      <c r="E391" s="218">
        <v>86.41</v>
      </c>
      <c r="F391" s="218">
        <v>52.8</v>
      </c>
      <c r="G391" s="218">
        <v>78</v>
      </c>
      <c r="H391" s="218">
        <v>99.6</v>
      </c>
      <c r="I391" s="218">
        <v>139.47999999999999</v>
      </c>
      <c r="J391" s="218">
        <v>60</v>
      </c>
      <c r="K391" s="218">
        <v>114</v>
      </c>
      <c r="L391" s="218">
        <v>20.399999999999999</v>
      </c>
      <c r="M391" s="218">
        <v>39.6</v>
      </c>
      <c r="N391" s="218">
        <v>82.62</v>
      </c>
      <c r="O391" s="218">
        <v>6062.31</v>
      </c>
      <c r="Q391" s="12" t="s">
        <v>70</v>
      </c>
    </row>
    <row r="392" spans="1:17" customFormat="1">
      <c r="A392" s="137"/>
      <c r="B392" s="137"/>
      <c r="C392" s="219"/>
      <c r="D392" s="219"/>
      <c r="E392" s="219"/>
      <c r="F392" s="219"/>
      <c r="G392" s="219"/>
      <c r="H392" s="219"/>
      <c r="I392" s="219"/>
      <c r="J392" s="219"/>
      <c r="K392" s="219"/>
      <c r="L392" s="219"/>
      <c r="M392" s="219"/>
      <c r="N392" s="219"/>
      <c r="O392" s="219"/>
      <c r="Q392" s="12"/>
    </row>
    <row r="393" spans="1:17" customFormat="1">
      <c r="A393" s="137" t="s">
        <v>580</v>
      </c>
      <c r="B393" s="137" t="s">
        <v>581</v>
      </c>
      <c r="C393" s="138">
        <v>-810.25</v>
      </c>
      <c r="D393" s="138">
        <v>2785.22</v>
      </c>
      <c r="E393" s="138">
        <v>3389.42</v>
      </c>
      <c r="F393" s="138">
        <v>4509.47</v>
      </c>
      <c r="G393" s="138">
        <v>1465.25</v>
      </c>
      <c r="H393" s="138">
        <v>3809.69</v>
      </c>
      <c r="I393" s="138">
        <v>5120.84</v>
      </c>
      <c r="J393" s="138">
        <v>2944.8</v>
      </c>
      <c r="K393" s="138">
        <v>2163.0500000000002</v>
      </c>
      <c r="L393" s="138">
        <v>5977.13</v>
      </c>
      <c r="M393" s="138">
        <v>1485.9</v>
      </c>
      <c r="N393" s="138">
        <v>1577.72</v>
      </c>
      <c r="O393" s="138">
        <v>34418.239999999998</v>
      </c>
      <c r="Q393" s="12"/>
    </row>
    <row r="394" spans="1:17" customFormat="1">
      <c r="A394" s="137"/>
      <c r="B394" s="137"/>
      <c r="C394" s="137"/>
      <c r="D394" s="137"/>
      <c r="E394" s="137"/>
      <c r="F394" s="137"/>
      <c r="G394" s="137"/>
      <c r="H394" s="137"/>
      <c r="I394" s="137"/>
      <c r="J394" s="137"/>
      <c r="K394" s="137"/>
      <c r="L394" s="137"/>
      <c r="M394" s="137"/>
      <c r="N394" s="137"/>
      <c r="O394" s="137"/>
      <c r="Q394" s="12"/>
    </row>
    <row r="395" spans="1:17" customFormat="1">
      <c r="A395" s="137" t="s">
        <v>582</v>
      </c>
      <c r="B395" s="137" t="s">
        <v>583</v>
      </c>
      <c r="C395" s="137"/>
      <c r="D395" s="137"/>
      <c r="E395" s="137"/>
      <c r="F395" s="137"/>
      <c r="G395" s="137"/>
      <c r="H395" s="137"/>
      <c r="I395" s="137"/>
      <c r="J395" s="137"/>
      <c r="K395" s="137"/>
      <c r="L395" s="137"/>
      <c r="M395" s="137"/>
      <c r="N395" s="137"/>
      <c r="O395" s="137"/>
      <c r="Q395" s="12"/>
    </row>
    <row r="396" spans="1:17" customFormat="1">
      <c r="A396" s="137" t="s">
        <v>584</v>
      </c>
      <c r="B396" s="137" t="s">
        <v>585</v>
      </c>
      <c r="C396" s="218">
        <v>1269.22</v>
      </c>
      <c r="D396" s="218">
        <v>269.67</v>
      </c>
      <c r="E396" s="218">
        <v>88.48</v>
      </c>
      <c r="F396" s="218">
        <v>1213.49</v>
      </c>
      <c r="G396" s="218">
        <v>449.4</v>
      </c>
      <c r="H396" s="218">
        <v>0</v>
      </c>
      <c r="I396" s="218">
        <v>-10.5</v>
      </c>
      <c r="J396" s="218">
        <v>304.41000000000003</v>
      </c>
      <c r="K396" s="218">
        <v>0</v>
      </c>
      <c r="L396" s="218">
        <v>10</v>
      </c>
      <c r="M396" s="218">
        <v>42.19</v>
      </c>
      <c r="N396" s="218">
        <v>0</v>
      </c>
      <c r="O396" s="218">
        <v>3636.36</v>
      </c>
      <c r="Q396" s="12" t="s">
        <v>70</v>
      </c>
    </row>
    <row r="397" spans="1:17" customFormat="1">
      <c r="A397" s="137" t="s">
        <v>5166</v>
      </c>
      <c r="B397" s="137" t="s">
        <v>5167</v>
      </c>
      <c r="C397" s="218">
        <v>0</v>
      </c>
      <c r="D397" s="218">
        <v>0</v>
      </c>
      <c r="E397" s="218">
        <v>0</v>
      </c>
      <c r="F397" s="218">
        <v>0</v>
      </c>
      <c r="G397" s="218">
        <v>0</v>
      </c>
      <c r="H397" s="218">
        <v>0</v>
      </c>
      <c r="I397" s="218">
        <v>0</v>
      </c>
      <c r="J397" s="218">
        <v>0</v>
      </c>
      <c r="K397" s="218">
        <v>0</v>
      </c>
      <c r="L397" s="218">
        <v>0</v>
      </c>
      <c r="M397" s="218">
        <v>0</v>
      </c>
      <c r="N397" s="218">
        <v>0</v>
      </c>
      <c r="O397" s="218">
        <v>0</v>
      </c>
      <c r="Q397" s="12" t="s">
        <v>70</v>
      </c>
    </row>
    <row r="398" spans="1:17" customFormat="1">
      <c r="A398" s="137" t="s">
        <v>586</v>
      </c>
      <c r="B398" s="137" t="s">
        <v>587</v>
      </c>
      <c r="C398" s="218">
        <v>120.82</v>
      </c>
      <c r="D398" s="218">
        <v>0</v>
      </c>
      <c r="E398" s="218">
        <v>0</v>
      </c>
      <c r="F398" s="218">
        <v>0</v>
      </c>
      <c r="G398" s="218">
        <v>138.81</v>
      </c>
      <c r="H398" s="218">
        <v>62.21</v>
      </c>
      <c r="I398" s="218">
        <v>0</v>
      </c>
      <c r="J398" s="218">
        <v>0</v>
      </c>
      <c r="K398" s="218">
        <v>0</v>
      </c>
      <c r="L398" s="218">
        <v>0</v>
      </c>
      <c r="M398" s="218">
        <v>0</v>
      </c>
      <c r="N398" s="218">
        <v>0</v>
      </c>
      <c r="O398" s="218">
        <v>321.83999999999997</v>
      </c>
      <c r="Q398" s="12" t="s">
        <v>70</v>
      </c>
    </row>
    <row r="399" spans="1:17" customFormat="1">
      <c r="A399" s="137" t="s">
        <v>588</v>
      </c>
      <c r="B399" s="137" t="s">
        <v>589</v>
      </c>
      <c r="C399" s="218">
        <v>34.14</v>
      </c>
      <c r="D399" s="218">
        <v>66.06</v>
      </c>
      <c r="E399" s="218">
        <v>13.49</v>
      </c>
      <c r="F399" s="218">
        <v>440.59</v>
      </c>
      <c r="G399" s="218">
        <v>27.82</v>
      </c>
      <c r="H399" s="218">
        <v>7.41</v>
      </c>
      <c r="I399" s="218">
        <v>0</v>
      </c>
      <c r="J399" s="218">
        <v>35.9</v>
      </c>
      <c r="K399" s="218">
        <v>355.88</v>
      </c>
      <c r="L399" s="218">
        <v>349.95</v>
      </c>
      <c r="M399" s="218">
        <v>0</v>
      </c>
      <c r="N399" s="218">
        <v>0</v>
      </c>
      <c r="O399" s="218">
        <v>1331.24</v>
      </c>
      <c r="Q399" s="12" t="s">
        <v>70</v>
      </c>
    </row>
    <row r="400" spans="1:17" customFormat="1">
      <c r="A400" s="137" t="s">
        <v>590</v>
      </c>
      <c r="B400" s="137" t="s">
        <v>591</v>
      </c>
      <c r="C400" s="218">
        <v>0</v>
      </c>
      <c r="D400" s="218">
        <v>141.88</v>
      </c>
      <c r="E400" s="218">
        <v>0</v>
      </c>
      <c r="F400" s="218">
        <v>0</v>
      </c>
      <c r="G400" s="218">
        <v>0</v>
      </c>
      <c r="H400" s="218">
        <v>283.76</v>
      </c>
      <c r="I400" s="218">
        <v>125.98</v>
      </c>
      <c r="J400" s="218">
        <v>141.88</v>
      </c>
      <c r="K400" s="218">
        <v>0</v>
      </c>
      <c r="L400" s="218">
        <v>0</v>
      </c>
      <c r="M400" s="218">
        <v>0</v>
      </c>
      <c r="N400" s="218">
        <v>0</v>
      </c>
      <c r="O400" s="218">
        <v>693.5</v>
      </c>
      <c r="Q400" s="12" t="s">
        <v>70</v>
      </c>
    </row>
    <row r="401" spans="1:17" customFormat="1">
      <c r="A401" s="137" t="s">
        <v>5168</v>
      </c>
      <c r="B401" s="137" t="s">
        <v>5169</v>
      </c>
      <c r="C401" s="218">
        <v>0</v>
      </c>
      <c r="D401" s="218">
        <v>0</v>
      </c>
      <c r="E401" s="218">
        <v>0</v>
      </c>
      <c r="F401" s="218">
        <v>0</v>
      </c>
      <c r="G401" s="218">
        <v>0</v>
      </c>
      <c r="H401" s="218">
        <v>0</v>
      </c>
      <c r="I401" s="218">
        <v>0</v>
      </c>
      <c r="J401" s="218">
        <v>0</v>
      </c>
      <c r="K401" s="218">
        <v>0</v>
      </c>
      <c r="L401" s="218">
        <v>0</v>
      </c>
      <c r="M401" s="218">
        <v>0</v>
      </c>
      <c r="N401" s="218">
        <v>0</v>
      </c>
      <c r="O401" s="218">
        <v>0</v>
      </c>
      <c r="Q401" s="12" t="s">
        <v>70</v>
      </c>
    </row>
    <row r="402" spans="1:17" customFormat="1">
      <c r="A402" s="137" t="s">
        <v>592</v>
      </c>
      <c r="B402" s="137" t="s">
        <v>593</v>
      </c>
      <c r="C402" s="218">
        <v>0</v>
      </c>
      <c r="D402" s="218">
        <v>0</v>
      </c>
      <c r="E402" s="218">
        <v>0</v>
      </c>
      <c r="F402" s="218">
        <v>0</v>
      </c>
      <c r="G402" s="218">
        <v>0</v>
      </c>
      <c r="H402" s="218">
        <v>30.3</v>
      </c>
      <c r="I402" s="218">
        <v>0</v>
      </c>
      <c r="J402" s="218">
        <v>0</v>
      </c>
      <c r="K402" s="218">
        <v>0</v>
      </c>
      <c r="L402" s="218">
        <v>0</v>
      </c>
      <c r="M402" s="218">
        <v>0</v>
      </c>
      <c r="N402" s="218">
        <v>0</v>
      </c>
      <c r="O402" s="218">
        <v>30.3</v>
      </c>
      <c r="Q402" s="12" t="s">
        <v>70</v>
      </c>
    </row>
    <row r="403" spans="1:17" customFormat="1">
      <c r="A403" s="137" t="s">
        <v>5170</v>
      </c>
      <c r="B403" s="137" t="s">
        <v>5171</v>
      </c>
      <c r="C403" s="218">
        <v>0</v>
      </c>
      <c r="D403" s="218">
        <v>0</v>
      </c>
      <c r="E403" s="218">
        <v>0</v>
      </c>
      <c r="F403" s="218">
        <v>0</v>
      </c>
      <c r="G403" s="218">
        <v>0</v>
      </c>
      <c r="H403" s="218">
        <v>0</v>
      </c>
      <c r="I403" s="218">
        <v>0</v>
      </c>
      <c r="J403" s="218">
        <v>0</v>
      </c>
      <c r="K403" s="218">
        <v>0</v>
      </c>
      <c r="L403" s="218">
        <v>0</v>
      </c>
      <c r="M403" s="218">
        <v>0</v>
      </c>
      <c r="N403" s="218">
        <v>0</v>
      </c>
      <c r="O403" s="218">
        <v>0</v>
      </c>
      <c r="Q403" s="12" t="s">
        <v>70</v>
      </c>
    </row>
    <row r="404" spans="1:17" customFormat="1">
      <c r="A404" s="137"/>
      <c r="B404" s="137"/>
      <c r="C404" s="219"/>
      <c r="D404" s="219"/>
      <c r="E404" s="219"/>
      <c r="F404" s="219"/>
      <c r="G404" s="219"/>
      <c r="H404" s="219"/>
      <c r="I404" s="219"/>
      <c r="J404" s="219"/>
      <c r="K404" s="219"/>
      <c r="L404" s="219"/>
      <c r="M404" s="219"/>
      <c r="N404" s="219"/>
      <c r="O404" s="219"/>
      <c r="Q404" s="12"/>
    </row>
    <row r="405" spans="1:17" customFormat="1">
      <c r="A405" s="137" t="s">
        <v>594</v>
      </c>
      <c r="B405" s="137" t="s">
        <v>595</v>
      </c>
      <c r="C405" s="138">
        <v>1424.18</v>
      </c>
      <c r="D405" s="138">
        <v>477.61</v>
      </c>
      <c r="E405" s="138">
        <v>101.97</v>
      </c>
      <c r="F405" s="138">
        <v>1654.08</v>
      </c>
      <c r="G405" s="138">
        <v>616.03</v>
      </c>
      <c r="H405" s="138">
        <v>383.68</v>
      </c>
      <c r="I405" s="138">
        <v>115.48</v>
      </c>
      <c r="J405" s="138">
        <v>482.19</v>
      </c>
      <c r="K405" s="138">
        <v>355.88</v>
      </c>
      <c r="L405" s="138">
        <v>359.95</v>
      </c>
      <c r="M405" s="138">
        <v>42.19</v>
      </c>
      <c r="N405" s="138">
        <v>0</v>
      </c>
      <c r="O405" s="138">
        <v>6013.24</v>
      </c>
      <c r="Q405" s="12"/>
    </row>
    <row r="406" spans="1:17" customFormat="1">
      <c r="A406" s="137"/>
      <c r="B406" s="137"/>
      <c r="C406" s="137"/>
      <c r="D406" s="137"/>
      <c r="E406" s="137"/>
      <c r="F406" s="137"/>
      <c r="G406" s="137"/>
      <c r="H406" s="137"/>
      <c r="I406" s="137"/>
      <c r="J406" s="137"/>
      <c r="K406" s="137"/>
      <c r="L406" s="137"/>
      <c r="M406" s="137"/>
      <c r="N406" s="137"/>
      <c r="O406" s="137"/>
      <c r="Q406" s="12"/>
    </row>
    <row r="407" spans="1:17" customFormat="1">
      <c r="A407" s="137" t="s">
        <v>596</v>
      </c>
      <c r="B407" s="137" t="s">
        <v>597</v>
      </c>
      <c r="C407" s="137"/>
      <c r="D407" s="137"/>
      <c r="E407" s="137"/>
      <c r="F407" s="137"/>
      <c r="G407" s="137"/>
      <c r="H407" s="137"/>
      <c r="I407" s="137"/>
      <c r="J407" s="137"/>
      <c r="K407" s="137"/>
      <c r="L407" s="137"/>
      <c r="M407" s="137"/>
      <c r="N407" s="137"/>
      <c r="O407" s="137"/>
      <c r="Q407" s="12"/>
    </row>
    <row r="408" spans="1:17" customFormat="1">
      <c r="A408" s="137" t="s">
        <v>598</v>
      </c>
      <c r="B408" s="137" t="s">
        <v>599</v>
      </c>
      <c r="C408" s="218">
        <v>0</v>
      </c>
      <c r="D408" s="218">
        <v>0</v>
      </c>
      <c r="E408" s="218">
        <v>785</v>
      </c>
      <c r="F408" s="218">
        <v>485</v>
      </c>
      <c r="G408" s="218">
        <v>0</v>
      </c>
      <c r="H408" s="218">
        <v>2282.84</v>
      </c>
      <c r="I408" s="218">
        <v>0</v>
      </c>
      <c r="J408" s="218">
        <v>0</v>
      </c>
      <c r="K408" s="218">
        <v>0</v>
      </c>
      <c r="L408" s="218">
        <v>1150</v>
      </c>
      <c r="M408" s="218">
        <v>1500</v>
      </c>
      <c r="N408" s="218">
        <v>0</v>
      </c>
      <c r="O408" s="218">
        <v>6202.84</v>
      </c>
      <c r="Q408" s="12" t="s">
        <v>71</v>
      </c>
    </row>
    <row r="409" spans="1:17" customFormat="1">
      <c r="A409" s="137" t="s">
        <v>600</v>
      </c>
      <c r="B409" s="137" t="s">
        <v>601</v>
      </c>
      <c r="C409" s="218">
        <v>639.86</v>
      </c>
      <c r="D409" s="218">
        <v>1924.93</v>
      </c>
      <c r="E409" s="218">
        <v>-1924.93</v>
      </c>
      <c r="F409" s="218">
        <v>608.83000000000004</v>
      </c>
      <c r="G409" s="218">
        <v>0</v>
      </c>
      <c r="H409" s="218">
        <v>0</v>
      </c>
      <c r="I409" s="218">
        <v>0</v>
      </c>
      <c r="J409" s="218">
        <v>980</v>
      </c>
      <c r="K409" s="218">
        <v>0</v>
      </c>
      <c r="L409" s="218">
        <v>0</v>
      </c>
      <c r="M409" s="218">
        <v>0</v>
      </c>
      <c r="N409" s="218">
        <v>0</v>
      </c>
      <c r="O409" s="218">
        <v>2228.69</v>
      </c>
      <c r="Q409" s="12" t="s">
        <v>71</v>
      </c>
    </row>
    <row r="410" spans="1:17" customFormat="1">
      <c r="A410" s="137" t="s">
        <v>602</v>
      </c>
      <c r="B410" s="137" t="s">
        <v>603</v>
      </c>
      <c r="C410" s="218">
        <v>0</v>
      </c>
      <c r="D410" s="218">
        <v>0</v>
      </c>
      <c r="E410" s="218">
        <v>0</v>
      </c>
      <c r="F410" s="218">
        <v>188.32</v>
      </c>
      <c r="G410" s="218">
        <v>0</v>
      </c>
      <c r="H410" s="218">
        <v>0</v>
      </c>
      <c r="I410" s="218">
        <v>0</v>
      </c>
      <c r="J410" s="218">
        <v>0</v>
      </c>
      <c r="K410" s="218">
        <v>0</v>
      </c>
      <c r="L410" s="218">
        <v>0</v>
      </c>
      <c r="M410" s="218">
        <v>0</v>
      </c>
      <c r="N410" s="218">
        <v>0</v>
      </c>
      <c r="O410" s="218">
        <v>188.32</v>
      </c>
      <c r="Q410" s="12" t="s">
        <v>71</v>
      </c>
    </row>
    <row r="411" spans="1:17" customFormat="1">
      <c r="A411" s="137" t="s">
        <v>5172</v>
      </c>
      <c r="B411" s="137" t="s">
        <v>5173</v>
      </c>
      <c r="C411" s="218">
        <v>0</v>
      </c>
      <c r="D411" s="218">
        <v>0</v>
      </c>
      <c r="E411" s="218">
        <v>0</v>
      </c>
      <c r="F411" s="218">
        <v>0</v>
      </c>
      <c r="G411" s="218">
        <v>0</v>
      </c>
      <c r="H411" s="218">
        <v>0</v>
      </c>
      <c r="I411" s="218">
        <v>0</v>
      </c>
      <c r="J411" s="218">
        <v>0</v>
      </c>
      <c r="K411" s="218">
        <v>0</v>
      </c>
      <c r="L411" s="218">
        <v>0</v>
      </c>
      <c r="M411" s="218">
        <v>0</v>
      </c>
      <c r="N411" s="218">
        <v>0</v>
      </c>
      <c r="O411" s="218">
        <v>0</v>
      </c>
      <c r="Q411" s="12" t="s">
        <v>71</v>
      </c>
    </row>
    <row r="412" spans="1:17" customFormat="1">
      <c r="A412" s="137" t="s">
        <v>604</v>
      </c>
      <c r="B412" s="137" t="s">
        <v>605</v>
      </c>
      <c r="C412" s="218">
        <v>624.77</v>
      </c>
      <c r="D412" s="218">
        <v>0</v>
      </c>
      <c r="E412" s="218">
        <v>0</v>
      </c>
      <c r="F412" s="218">
        <v>0</v>
      </c>
      <c r="G412" s="218">
        <v>0</v>
      </c>
      <c r="H412" s="218">
        <v>0</v>
      </c>
      <c r="I412" s="218">
        <v>0</v>
      </c>
      <c r="J412" s="218">
        <v>0</v>
      </c>
      <c r="K412" s="218">
        <v>0</v>
      </c>
      <c r="L412" s="218">
        <v>0</v>
      </c>
      <c r="M412" s="218">
        <v>0</v>
      </c>
      <c r="N412" s="218">
        <v>0</v>
      </c>
      <c r="O412" s="218">
        <v>624.77</v>
      </c>
      <c r="Q412" s="12" t="s">
        <v>71</v>
      </c>
    </row>
    <row r="413" spans="1:17" customFormat="1">
      <c r="A413" s="137" t="s">
        <v>606</v>
      </c>
      <c r="B413" s="137" t="s">
        <v>607</v>
      </c>
      <c r="C413" s="218">
        <v>0</v>
      </c>
      <c r="D413" s="218">
        <v>1939.27</v>
      </c>
      <c r="E413" s="218">
        <v>0</v>
      </c>
      <c r="F413" s="218">
        <v>1677.73</v>
      </c>
      <c r="G413" s="218">
        <v>0</v>
      </c>
      <c r="H413" s="218">
        <v>0</v>
      </c>
      <c r="I413" s="218">
        <v>0</v>
      </c>
      <c r="J413" s="218">
        <v>726.53</v>
      </c>
      <c r="K413" s="218">
        <v>640.92999999999995</v>
      </c>
      <c r="L413" s="218">
        <v>0</v>
      </c>
      <c r="M413" s="218">
        <v>0</v>
      </c>
      <c r="N413" s="218">
        <v>0</v>
      </c>
      <c r="O413" s="218">
        <v>4984.46</v>
      </c>
      <c r="Q413" s="12" t="s">
        <v>71</v>
      </c>
    </row>
    <row r="414" spans="1:17" customFormat="1">
      <c r="A414" s="137" t="s">
        <v>608</v>
      </c>
      <c r="B414" s="137" t="s">
        <v>609</v>
      </c>
      <c r="C414" s="218">
        <v>0</v>
      </c>
      <c r="D414" s="218">
        <v>0</v>
      </c>
      <c r="E414" s="218">
        <v>0</v>
      </c>
      <c r="F414" s="218">
        <v>0</v>
      </c>
      <c r="G414" s="218">
        <v>0</v>
      </c>
      <c r="H414" s="218">
        <v>0</v>
      </c>
      <c r="I414" s="218">
        <v>0</v>
      </c>
      <c r="J414" s="218">
        <v>0</v>
      </c>
      <c r="K414" s="218">
        <v>0</v>
      </c>
      <c r="L414" s="218">
        <v>0</v>
      </c>
      <c r="M414" s="218">
        <v>0</v>
      </c>
      <c r="N414" s="218">
        <v>0</v>
      </c>
      <c r="O414" s="218">
        <v>0</v>
      </c>
      <c r="Q414" s="12" t="s">
        <v>71</v>
      </c>
    </row>
    <row r="415" spans="1:17" customFormat="1">
      <c r="A415" s="137" t="s">
        <v>5174</v>
      </c>
      <c r="B415" s="137" t="s">
        <v>5175</v>
      </c>
      <c r="C415" s="218">
        <v>0</v>
      </c>
      <c r="D415" s="218">
        <v>0</v>
      </c>
      <c r="E415" s="218">
        <v>-800</v>
      </c>
      <c r="F415" s="218">
        <v>0</v>
      </c>
      <c r="G415" s="218">
        <v>0</v>
      </c>
      <c r="H415" s="218">
        <v>0</v>
      </c>
      <c r="I415" s="218">
        <v>0</v>
      </c>
      <c r="J415" s="218">
        <v>0</v>
      </c>
      <c r="K415" s="218">
        <v>0</v>
      </c>
      <c r="L415" s="218">
        <v>0</v>
      </c>
      <c r="M415" s="218">
        <v>0</v>
      </c>
      <c r="N415" s="218">
        <v>0</v>
      </c>
      <c r="O415" s="218">
        <v>-800</v>
      </c>
      <c r="Q415" s="12" t="s">
        <v>71</v>
      </c>
    </row>
    <row r="416" spans="1:17" customFormat="1">
      <c r="A416" s="137" t="s">
        <v>610</v>
      </c>
      <c r="B416" s="137" t="s">
        <v>611</v>
      </c>
      <c r="C416" s="218">
        <v>0</v>
      </c>
      <c r="D416" s="218">
        <v>0</v>
      </c>
      <c r="E416" s="218">
        <v>0</v>
      </c>
      <c r="F416" s="218">
        <v>0</v>
      </c>
      <c r="G416" s="218">
        <v>0</v>
      </c>
      <c r="H416" s="218">
        <v>0</v>
      </c>
      <c r="I416" s="218">
        <v>0</v>
      </c>
      <c r="J416" s="218">
        <v>0</v>
      </c>
      <c r="K416" s="218">
        <v>0</v>
      </c>
      <c r="L416" s="218">
        <v>0</v>
      </c>
      <c r="M416" s="218">
        <v>0</v>
      </c>
      <c r="N416" s="218">
        <v>0</v>
      </c>
      <c r="O416" s="218">
        <v>0</v>
      </c>
      <c r="Q416" s="12" t="s">
        <v>71</v>
      </c>
    </row>
    <row r="417" spans="1:17" customFormat="1">
      <c r="A417" s="137" t="s">
        <v>612</v>
      </c>
      <c r="B417" s="137" t="s">
        <v>613</v>
      </c>
      <c r="C417" s="218">
        <v>0</v>
      </c>
      <c r="D417" s="218">
        <v>700</v>
      </c>
      <c r="E417" s="218">
        <v>-13197.78</v>
      </c>
      <c r="F417" s="218">
        <v>1150</v>
      </c>
      <c r="G417" s="218">
        <v>0</v>
      </c>
      <c r="H417" s="218">
        <v>2182.4299999999998</v>
      </c>
      <c r="I417" s="218">
        <v>0</v>
      </c>
      <c r="J417" s="218">
        <v>0</v>
      </c>
      <c r="K417" s="218">
        <v>1500</v>
      </c>
      <c r="L417" s="218">
        <v>1556</v>
      </c>
      <c r="M417" s="218">
        <v>0</v>
      </c>
      <c r="N417" s="218">
        <v>0</v>
      </c>
      <c r="O417" s="218">
        <v>-6109.35</v>
      </c>
      <c r="Q417" s="12" t="s">
        <v>71</v>
      </c>
    </row>
    <row r="418" spans="1:17" customFormat="1">
      <c r="A418" s="137" t="s">
        <v>614</v>
      </c>
      <c r="B418" s="137" t="s">
        <v>615</v>
      </c>
      <c r="C418" s="218">
        <v>0</v>
      </c>
      <c r="D418" s="218">
        <v>0</v>
      </c>
      <c r="E418" s="218">
        <v>0</v>
      </c>
      <c r="F418" s="218">
        <v>0</v>
      </c>
      <c r="G418" s="218">
        <v>0</v>
      </c>
      <c r="H418" s="218">
        <v>0</v>
      </c>
      <c r="I418" s="218">
        <v>1290</v>
      </c>
      <c r="J418" s="218">
        <v>4800</v>
      </c>
      <c r="K418" s="218">
        <v>0</v>
      </c>
      <c r="L418" s="218">
        <v>0</v>
      </c>
      <c r="M418" s="218">
        <v>0</v>
      </c>
      <c r="N418" s="218">
        <v>0</v>
      </c>
      <c r="O418" s="218">
        <v>6090</v>
      </c>
      <c r="Q418" s="12" t="s">
        <v>71</v>
      </c>
    </row>
    <row r="419" spans="1:17" customFormat="1">
      <c r="A419" s="137" t="s">
        <v>616</v>
      </c>
      <c r="B419" s="137" t="s">
        <v>617</v>
      </c>
      <c r="C419" s="218">
        <v>0</v>
      </c>
      <c r="D419" s="218">
        <v>9316.83</v>
      </c>
      <c r="E419" s="218">
        <v>-11479.19</v>
      </c>
      <c r="F419" s="218">
        <v>665</v>
      </c>
      <c r="G419" s="218">
        <v>0</v>
      </c>
      <c r="H419" s="218">
        <v>0</v>
      </c>
      <c r="I419" s="218">
        <v>0</v>
      </c>
      <c r="J419" s="218">
        <v>0</v>
      </c>
      <c r="K419" s="218">
        <v>0</v>
      </c>
      <c r="L419" s="218">
        <v>0</v>
      </c>
      <c r="M419" s="218">
        <v>0</v>
      </c>
      <c r="N419" s="218">
        <v>0</v>
      </c>
      <c r="O419" s="218">
        <v>-1497.36</v>
      </c>
      <c r="Q419" s="12" t="s">
        <v>71</v>
      </c>
    </row>
    <row r="420" spans="1:17" customFormat="1">
      <c r="A420" s="137" t="s">
        <v>618</v>
      </c>
      <c r="B420" s="137" t="s">
        <v>619</v>
      </c>
      <c r="C420" s="218">
        <v>0</v>
      </c>
      <c r="D420" s="218">
        <v>4500</v>
      </c>
      <c r="E420" s="218">
        <v>-3725</v>
      </c>
      <c r="F420" s="218">
        <v>0</v>
      </c>
      <c r="G420" s="218">
        <v>546.19000000000005</v>
      </c>
      <c r="H420" s="218">
        <v>1448.66</v>
      </c>
      <c r="I420" s="218">
        <v>0</v>
      </c>
      <c r="J420" s="218">
        <v>2256.36</v>
      </c>
      <c r="K420" s="218">
        <v>4000</v>
      </c>
      <c r="L420" s="218">
        <v>1300</v>
      </c>
      <c r="M420" s="218">
        <v>518.64</v>
      </c>
      <c r="N420" s="218">
        <v>-892.94</v>
      </c>
      <c r="O420" s="218">
        <v>9951.91</v>
      </c>
      <c r="Q420" s="12" t="s">
        <v>71</v>
      </c>
    </row>
    <row r="421" spans="1:17" customFormat="1">
      <c r="A421" s="137" t="s">
        <v>620</v>
      </c>
      <c r="B421" s="137" t="s">
        <v>621</v>
      </c>
      <c r="C421" s="218">
        <v>0</v>
      </c>
      <c r="D421" s="218">
        <v>0</v>
      </c>
      <c r="E421" s="218">
        <v>925</v>
      </c>
      <c r="F421" s="218">
        <v>0</v>
      </c>
      <c r="G421" s="218">
        <v>0</v>
      </c>
      <c r="H421" s="218">
        <v>0</v>
      </c>
      <c r="I421" s="218">
        <v>825</v>
      </c>
      <c r="J421" s="218">
        <v>0</v>
      </c>
      <c r="K421" s="218">
        <v>0</v>
      </c>
      <c r="L421" s="218">
        <v>0</v>
      </c>
      <c r="M421" s="218">
        <v>0</v>
      </c>
      <c r="N421" s="218">
        <v>0</v>
      </c>
      <c r="O421" s="218">
        <v>1750</v>
      </c>
      <c r="Q421" s="12" t="s">
        <v>71</v>
      </c>
    </row>
    <row r="422" spans="1:17" customFormat="1">
      <c r="A422" s="137" t="s">
        <v>5176</v>
      </c>
      <c r="B422" s="137" t="s">
        <v>5177</v>
      </c>
      <c r="C422" s="218">
        <v>0</v>
      </c>
      <c r="D422" s="218">
        <v>0</v>
      </c>
      <c r="E422" s="218">
        <v>0</v>
      </c>
      <c r="F422" s="218">
        <v>0</v>
      </c>
      <c r="G422" s="218">
        <v>0</v>
      </c>
      <c r="H422" s="218">
        <v>0</v>
      </c>
      <c r="I422" s="218">
        <v>0</v>
      </c>
      <c r="J422" s="218">
        <v>0</v>
      </c>
      <c r="K422" s="218">
        <v>0</v>
      </c>
      <c r="L422" s="218">
        <v>0</v>
      </c>
      <c r="M422" s="218">
        <v>0</v>
      </c>
      <c r="N422" s="218">
        <v>0</v>
      </c>
      <c r="O422" s="218">
        <v>0</v>
      </c>
      <c r="Q422" s="12" t="s">
        <v>71</v>
      </c>
    </row>
    <row r="423" spans="1:17" customFormat="1">
      <c r="A423" s="137" t="s">
        <v>5178</v>
      </c>
      <c r="B423" s="137" t="s">
        <v>5179</v>
      </c>
      <c r="C423" s="218">
        <v>0</v>
      </c>
      <c r="D423" s="218">
        <v>0</v>
      </c>
      <c r="E423" s="218">
        <v>0</v>
      </c>
      <c r="F423" s="218">
        <v>0</v>
      </c>
      <c r="G423" s="218">
        <v>0</v>
      </c>
      <c r="H423" s="218">
        <v>0</v>
      </c>
      <c r="I423" s="218">
        <v>0</v>
      </c>
      <c r="J423" s="218">
        <v>0</v>
      </c>
      <c r="K423" s="218">
        <v>0</v>
      </c>
      <c r="L423" s="218">
        <v>0</v>
      </c>
      <c r="M423" s="218">
        <v>0</v>
      </c>
      <c r="N423" s="218">
        <v>0</v>
      </c>
      <c r="O423" s="218">
        <v>0</v>
      </c>
      <c r="Q423" s="12" t="s">
        <v>71</v>
      </c>
    </row>
    <row r="424" spans="1:17" customFormat="1">
      <c r="A424" s="137" t="s">
        <v>622</v>
      </c>
      <c r="B424" s="137" t="s">
        <v>623</v>
      </c>
      <c r="C424" s="218">
        <v>2575</v>
      </c>
      <c r="D424" s="218">
        <v>400</v>
      </c>
      <c r="E424" s="218">
        <v>0</v>
      </c>
      <c r="F424" s="218">
        <v>0</v>
      </c>
      <c r="G424" s="218">
        <v>0</v>
      </c>
      <c r="H424" s="218">
        <v>2000</v>
      </c>
      <c r="I424" s="218">
        <v>1900</v>
      </c>
      <c r="J424" s="218">
        <v>1300</v>
      </c>
      <c r="K424" s="218">
        <v>0</v>
      </c>
      <c r="L424" s="218">
        <v>3600</v>
      </c>
      <c r="M424" s="218">
        <v>2400</v>
      </c>
      <c r="N424" s="218">
        <v>0</v>
      </c>
      <c r="O424" s="218">
        <v>14175</v>
      </c>
      <c r="Q424" s="12" t="s">
        <v>71</v>
      </c>
    </row>
    <row r="425" spans="1:17" customFormat="1">
      <c r="A425" s="137" t="s">
        <v>5180</v>
      </c>
      <c r="B425" s="137" t="s">
        <v>5181</v>
      </c>
      <c r="C425" s="218">
        <v>0</v>
      </c>
      <c r="D425" s="218">
        <v>0</v>
      </c>
      <c r="E425" s="218">
        <v>0</v>
      </c>
      <c r="F425" s="218">
        <v>0</v>
      </c>
      <c r="G425" s="218">
        <v>0</v>
      </c>
      <c r="H425" s="218">
        <v>0</v>
      </c>
      <c r="I425" s="218">
        <v>0</v>
      </c>
      <c r="J425" s="218">
        <v>0</v>
      </c>
      <c r="K425" s="218">
        <v>0</v>
      </c>
      <c r="L425" s="218">
        <v>0</v>
      </c>
      <c r="M425" s="218">
        <v>0</v>
      </c>
      <c r="N425" s="218">
        <v>0</v>
      </c>
      <c r="O425" s="218">
        <v>0</v>
      </c>
      <c r="Q425" s="12" t="s">
        <v>71</v>
      </c>
    </row>
    <row r="426" spans="1:17" customFormat="1">
      <c r="A426" s="137" t="s">
        <v>624</v>
      </c>
      <c r="B426" s="137" t="s">
        <v>625</v>
      </c>
      <c r="C426" s="218">
        <v>0</v>
      </c>
      <c r="D426" s="218">
        <v>0</v>
      </c>
      <c r="E426" s="218">
        <v>0</v>
      </c>
      <c r="F426" s="218">
        <v>0</v>
      </c>
      <c r="G426" s="218">
        <v>0</v>
      </c>
      <c r="H426" s="218">
        <v>0</v>
      </c>
      <c r="I426" s="218">
        <v>0</v>
      </c>
      <c r="J426" s="218">
        <v>0</v>
      </c>
      <c r="K426" s="218">
        <v>476.01</v>
      </c>
      <c r="L426" s="218">
        <v>0</v>
      </c>
      <c r="M426" s="218">
        <v>0</v>
      </c>
      <c r="N426" s="218">
        <v>0</v>
      </c>
      <c r="O426" s="218">
        <v>476.01</v>
      </c>
      <c r="Q426" s="12" t="s">
        <v>71</v>
      </c>
    </row>
    <row r="427" spans="1:17" customFormat="1">
      <c r="A427" s="137" t="s">
        <v>5182</v>
      </c>
      <c r="B427" s="137" t="s">
        <v>5183</v>
      </c>
      <c r="C427" s="218">
        <v>0</v>
      </c>
      <c r="D427" s="218">
        <v>0</v>
      </c>
      <c r="E427" s="218">
        <v>0</v>
      </c>
      <c r="F427" s="218">
        <v>0</v>
      </c>
      <c r="G427" s="218">
        <v>0</v>
      </c>
      <c r="H427" s="218">
        <v>0</v>
      </c>
      <c r="I427" s="218">
        <v>0</v>
      </c>
      <c r="J427" s="218">
        <v>0</v>
      </c>
      <c r="K427" s="218">
        <v>0</v>
      </c>
      <c r="L427" s="218">
        <v>0</v>
      </c>
      <c r="M427" s="218">
        <v>0</v>
      </c>
      <c r="N427" s="218">
        <v>0</v>
      </c>
      <c r="O427" s="218">
        <v>0</v>
      </c>
      <c r="Q427" s="12" t="s">
        <v>71</v>
      </c>
    </row>
    <row r="428" spans="1:17" customFormat="1">
      <c r="A428" s="137" t="s">
        <v>5184</v>
      </c>
      <c r="B428" s="137" t="s">
        <v>4023</v>
      </c>
      <c r="C428" s="218">
        <v>0</v>
      </c>
      <c r="D428" s="218">
        <v>0</v>
      </c>
      <c r="E428" s="218">
        <v>0</v>
      </c>
      <c r="F428" s="218">
        <v>0</v>
      </c>
      <c r="G428" s="218">
        <v>0</v>
      </c>
      <c r="H428" s="218">
        <v>0</v>
      </c>
      <c r="I428" s="218">
        <v>0</v>
      </c>
      <c r="J428" s="218">
        <v>0</v>
      </c>
      <c r="K428" s="218">
        <v>0</v>
      </c>
      <c r="L428" s="218">
        <v>0</v>
      </c>
      <c r="M428" s="218">
        <v>0</v>
      </c>
      <c r="N428" s="218">
        <v>0</v>
      </c>
      <c r="O428" s="218">
        <v>0</v>
      </c>
      <c r="Q428" s="12" t="s">
        <v>71</v>
      </c>
    </row>
    <row r="429" spans="1:17" customFormat="1">
      <c r="A429" s="137" t="s">
        <v>626</v>
      </c>
      <c r="B429" s="137" t="s">
        <v>627</v>
      </c>
      <c r="C429" s="218">
        <v>0</v>
      </c>
      <c r="D429" s="218">
        <v>0</v>
      </c>
      <c r="E429" s="218">
        <v>1050</v>
      </c>
      <c r="F429" s="218">
        <v>175</v>
      </c>
      <c r="G429" s="218">
        <v>0</v>
      </c>
      <c r="H429" s="218">
        <v>0</v>
      </c>
      <c r="I429" s="218">
        <v>0</v>
      </c>
      <c r="J429" s="218">
        <v>0</v>
      </c>
      <c r="K429" s="218">
        <v>0</v>
      </c>
      <c r="L429" s="218">
        <v>0</v>
      </c>
      <c r="M429" s="218">
        <v>0</v>
      </c>
      <c r="N429" s="218">
        <v>0</v>
      </c>
      <c r="O429" s="218">
        <v>1225</v>
      </c>
      <c r="Q429" s="12" t="s">
        <v>71</v>
      </c>
    </row>
    <row r="430" spans="1:17" customFormat="1">
      <c r="A430" s="137" t="s">
        <v>5185</v>
      </c>
      <c r="B430" s="137" t="s">
        <v>5186</v>
      </c>
      <c r="C430" s="218">
        <v>0</v>
      </c>
      <c r="D430" s="218">
        <v>0</v>
      </c>
      <c r="E430" s="218">
        <v>0</v>
      </c>
      <c r="F430" s="218">
        <v>0</v>
      </c>
      <c r="G430" s="218">
        <v>0</v>
      </c>
      <c r="H430" s="218">
        <v>1390</v>
      </c>
      <c r="I430" s="218">
        <v>0</v>
      </c>
      <c r="J430" s="218">
        <v>2778</v>
      </c>
      <c r="K430" s="218">
        <v>0</v>
      </c>
      <c r="L430" s="218">
        <v>0</v>
      </c>
      <c r="M430" s="218">
        <v>0</v>
      </c>
      <c r="N430" s="218">
        <v>0</v>
      </c>
      <c r="O430" s="218">
        <v>4168</v>
      </c>
      <c r="Q430" s="12" t="s">
        <v>71</v>
      </c>
    </row>
    <row r="431" spans="1:17" customFormat="1">
      <c r="A431" s="137" t="s">
        <v>628</v>
      </c>
      <c r="B431" s="137" t="s">
        <v>629</v>
      </c>
      <c r="C431" s="218">
        <v>0</v>
      </c>
      <c r="D431" s="218">
        <v>0</v>
      </c>
      <c r="E431" s="218">
        <v>1100</v>
      </c>
      <c r="F431" s="218">
        <v>500</v>
      </c>
      <c r="G431" s="218">
        <v>1000</v>
      </c>
      <c r="H431" s="218">
        <v>2750</v>
      </c>
      <c r="I431" s="218">
        <v>1550</v>
      </c>
      <c r="J431" s="218">
        <v>1500</v>
      </c>
      <c r="K431" s="218">
        <v>0</v>
      </c>
      <c r="L431" s="218">
        <v>0</v>
      </c>
      <c r="M431" s="218">
        <v>0</v>
      </c>
      <c r="N431" s="218">
        <v>2670</v>
      </c>
      <c r="O431" s="218">
        <v>11070</v>
      </c>
      <c r="Q431" s="12" t="s">
        <v>71</v>
      </c>
    </row>
    <row r="432" spans="1:17" customFormat="1">
      <c r="A432" s="137" t="s">
        <v>630</v>
      </c>
      <c r="B432" s="137" t="s">
        <v>631</v>
      </c>
      <c r="C432" s="218">
        <v>0</v>
      </c>
      <c r="D432" s="218">
        <v>0</v>
      </c>
      <c r="E432" s="218">
        <v>0</v>
      </c>
      <c r="F432" s="218">
        <v>0</v>
      </c>
      <c r="G432" s="218">
        <v>0</v>
      </c>
      <c r="H432" s="218">
        <v>0</v>
      </c>
      <c r="I432" s="218">
        <v>0</v>
      </c>
      <c r="J432" s="218">
        <v>0</v>
      </c>
      <c r="K432" s="218">
        <v>0</v>
      </c>
      <c r="L432" s="218">
        <v>0</v>
      </c>
      <c r="M432" s="218">
        <v>0</v>
      </c>
      <c r="N432" s="218">
        <v>0</v>
      </c>
      <c r="O432" s="218">
        <v>0</v>
      </c>
      <c r="Q432" s="12" t="s">
        <v>71</v>
      </c>
    </row>
    <row r="433" spans="1:17" customFormat="1">
      <c r="A433" s="137" t="s">
        <v>632</v>
      </c>
      <c r="B433" s="137" t="s">
        <v>633</v>
      </c>
      <c r="C433" s="218">
        <v>0</v>
      </c>
      <c r="D433" s="218">
        <v>0</v>
      </c>
      <c r="E433" s="218">
        <v>0</v>
      </c>
      <c r="F433" s="218">
        <v>0</v>
      </c>
      <c r="G433" s="218">
        <v>775</v>
      </c>
      <c r="H433" s="218">
        <v>0</v>
      </c>
      <c r="I433" s="218">
        <v>0</v>
      </c>
      <c r="J433" s="218">
        <v>0</v>
      </c>
      <c r="K433" s="218">
        <v>0</v>
      </c>
      <c r="L433" s="218">
        <v>0</v>
      </c>
      <c r="M433" s="218">
        <v>0</v>
      </c>
      <c r="N433" s="218">
        <v>0</v>
      </c>
      <c r="O433" s="218">
        <v>775</v>
      </c>
      <c r="Q433" s="12" t="s">
        <v>71</v>
      </c>
    </row>
    <row r="434" spans="1:17" customFormat="1">
      <c r="A434" s="137" t="s">
        <v>5187</v>
      </c>
      <c r="B434" s="137" t="s">
        <v>5188</v>
      </c>
      <c r="C434" s="218">
        <v>0</v>
      </c>
      <c r="D434" s="218">
        <v>0</v>
      </c>
      <c r="E434" s="218">
        <v>0</v>
      </c>
      <c r="F434" s="218">
        <v>1465</v>
      </c>
      <c r="G434" s="218">
        <v>0</v>
      </c>
      <c r="H434" s="218">
        <v>0</v>
      </c>
      <c r="I434" s="218">
        <v>985</v>
      </c>
      <c r="J434" s="218">
        <v>0</v>
      </c>
      <c r="K434" s="218">
        <v>0</v>
      </c>
      <c r="L434" s="218">
        <v>0</v>
      </c>
      <c r="M434" s="218">
        <v>0</v>
      </c>
      <c r="N434" s="218">
        <v>0</v>
      </c>
      <c r="O434" s="218">
        <v>2450</v>
      </c>
      <c r="Q434" s="12" t="s">
        <v>71</v>
      </c>
    </row>
    <row r="435" spans="1:17" customFormat="1">
      <c r="A435" s="137" t="s">
        <v>5189</v>
      </c>
      <c r="B435" s="137" t="s">
        <v>5190</v>
      </c>
      <c r="C435" s="218">
        <v>0</v>
      </c>
      <c r="D435" s="218">
        <v>0</v>
      </c>
      <c r="E435" s="218">
        <v>0</v>
      </c>
      <c r="F435" s="218">
        <v>0</v>
      </c>
      <c r="G435" s="218">
        <v>0</v>
      </c>
      <c r="H435" s="218">
        <v>0</v>
      </c>
      <c r="I435" s="218">
        <v>0</v>
      </c>
      <c r="J435" s="218">
        <v>0</v>
      </c>
      <c r="K435" s="218">
        <v>0</v>
      </c>
      <c r="L435" s="218">
        <v>0</v>
      </c>
      <c r="M435" s="218">
        <v>0</v>
      </c>
      <c r="N435" s="218">
        <v>0</v>
      </c>
      <c r="O435" s="218">
        <v>0</v>
      </c>
      <c r="Q435" s="12" t="s">
        <v>71</v>
      </c>
    </row>
    <row r="436" spans="1:17" customFormat="1">
      <c r="A436" s="137" t="s">
        <v>5191</v>
      </c>
      <c r="B436" s="137" t="s">
        <v>5192</v>
      </c>
      <c r="C436" s="218">
        <v>0</v>
      </c>
      <c r="D436" s="218">
        <v>0</v>
      </c>
      <c r="E436" s="218">
        <v>0</v>
      </c>
      <c r="F436" s="218">
        <v>0</v>
      </c>
      <c r="G436" s="218">
        <v>0</v>
      </c>
      <c r="H436" s="218">
        <v>0</v>
      </c>
      <c r="I436" s="218">
        <v>0</v>
      </c>
      <c r="J436" s="218">
        <v>0</v>
      </c>
      <c r="K436" s="218">
        <v>0</v>
      </c>
      <c r="L436" s="218">
        <v>0</v>
      </c>
      <c r="M436" s="218">
        <v>0</v>
      </c>
      <c r="N436" s="218">
        <v>0</v>
      </c>
      <c r="O436" s="218">
        <v>0</v>
      </c>
      <c r="Q436" s="12" t="s">
        <v>71</v>
      </c>
    </row>
    <row r="437" spans="1:17" customFormat="1">
      <c r="A437" s="137" t="s">
        <v>5193</v>
      </c>
      <c r="B437" s="137" t="s">
        <v>5194</v>
      </c>
      <c r="C437" s="218">
        <v>0</v>
      </c>
      <c r="D437" s="218">
        <v>0</v>
      </c>
      <c r="E437" s="218">
        <v>0</v>
      </c>
      <c r="F437" s="218">
        <v>0</v>
      </c>
      <c r="G437" s="218">
        <v>0</v>
      </c>
      <c r="H437" s="218">
        <v>0</v>
      </c>
      <c r="I437" s="218">
        <v>0</v>
      </c>
      <c r="J437" s="218">
        <v>0</v>
      </c>
      <c r="K437" s="218">
        <v>0</v>
      </c>
      <c r="L437" s="218">
        <v>0</v>
      </c>
      <c r="M437" s="218">
        <v>0</v>
      </c>
      <c r="N437" s="218">
        <v>0</v>
      </c>
      <c r="O437" s="218">
        <v>0</v>
      </c>
      <c r="Q437" s="12" t="s">
        <v>71</v>
      </c>
    </row>
    <row r="438" spans="1:17" customFormat="1">
      <c r="A438" s="137" t="s">
        <v>5195</v>
      </c>
      <c r="B438" s="137" t="s">
        <v>5196</v>
      </c>
      <c r="C438" s="218">
        <v>0</v>
      </c>
      <c r="D438" s="218">
        <v>0</v>
      </c>
      <c r="E438" s="218">
        <v>0</v>
      </c>
      <c r="F438" s="218">
        <v>0</v>
      </c>
      <c r="G438" s="218">
        <v>0</v>
      </c>
      <c r="H438" s="218">
        <v>0</v>
      </c>
      <c r="I438" s="218">
        <v>0</v>
      </c>
      <c r="J438" s="218">
        <v>0</v>
      </c>
      <c r="K438" s="218">
        <v>0</v>
      </c>
      <c r="L438" s="218">
        <v>0</v>
      </c>
      <c r="M438" s="218">
        <v>0</v>
      </c>
      <c r="N438" s="218">
        <v>0</v>
      </c>
      <c r="O438" s="218">
        <v>0</v>
      </c>
      <c r="Q438" s="12" t="s">
        <v>71</v>
      </c>
    </row>
    <row r="439" spans="1:17" customFormat="1">
      <c r="A439" s="137" t="s">
        <v>634</v>
      </c>
      <c r="B439" s="137" t="s">
        <v>635</v>
      </c>
      <c r="C439" s="218">
        <v>0</v>
      </c>
      <c r="D439" s="218">
        <v>0</v>
      </c>
      <c r="E439" s="218">
        <v>0</v>
      </c>
      <c r="F439" s="218">
        <v>0</v>
      </c>
      <c r="G439" s="218">
        <v>0</v>
      </c>
      <c r="H439" s="218">
        <v>0</v>
      </c>
      <c r="I439" s="218">
        <v>0</v>
      </c>
      <c r="J439" s="218">
        <v>0</v>
      </c>
      <c r="K439" s="218">
        <v>0</v>
      </c>
      <c r="L439" s="218">
        <v>0</v>
      </c>
      <c r="M439" s="218">
        <v>0</v>
      </c>
      <c r="N439" s="218">
        <v>0</v>
      </c>
      <c r="O439" s="218">
        <v>0</v>
      </c>
      <c r="Q439" s="12" t="s">
        <v>71</v>
      </c>
    </row>
    <row r="440" spans="1:17" customFormat="1">
      <c r="A440" s="137" t="s">
        <v>1153</v>
      </c>
      <c r="B440" s="137" t="s">
        <v>5197</v>
      </c>
      <c r="C440" s="218">
        <v>895</v>
      </c>
      <c r="D440" s="218">
        <v>0</v>
      </c>
      <c r="E440" s="218">
        <v>0</v>
      </c>
      <c r="F440" s="218">
        <v>0</v>
      </c>
      <c r="G440" s="218">
        <v>0</v>
      </c>
      <c r="H440" s="218">
        <v>0</v>
      </c>
      <c r="I440" s="218">
        <v>0</v>
      </c>
      <c r="J440" s="218">
        <v>0</v>
      </c>
      <c r="K440" s="218">
        <v>0</v>
      </c>
      <c r="L440" s="218">
        <v>0</v>
      </c>
      <c r="M440" s="218">
        <v>0</v>
      </c>
      <c r="N440" s="218">
        <v>0</v>
      </c>
      <c r="O440" s="218">
        <v>895</v>
      </c>
      <c r="Q440" s="12" t="s">
        <v>71</v>
      </c>
    </row>
    <row r="441" spans="1:17" customFormat="1">
      <c r="A441" s="137" t="s">
        <v>5198</v>
      </c>
      <c r="B441" s="137" t="s">
        <v>5199</v>
      </c>
      <c r="C441" s="218">
        <v>0</v>
      </c>
      <c r="D441" s="218">
        <v>0</v>
      </c>
      <c r="E441" s="218">
        <v>0</v>
      </c>
      <c r="F441" s="218">
        <v>0</v>
      </c>
      <c r="G441" s="218">
        <v>0</v>
      </c>
      <c r="H441" s="218">
        <v>0</v>
      </c>
      <c r="I441" s="218">
        <v>0</v>
      </c>
      <c r="J441" s="218">
        <v>0</v>
      </c>
      <c r="K441" s="218">
        <v>0</v>
      </c>
      <c r="L441" s="218">
        <v>0</v>
      </c>
      <c r="M441" s="218">
        <v>0</v>
      </c>
      <c r="N441" s="218">
        <v>0</v>
      </c>
      <c r="O441" s="218">
        <v>0</v>
      </c>
      <c r="Q441" s="12" t="s">
        <v>71</v>
      </c>
    </row>
    <row r="442" spans="1:17" customFormat="1">
      <c r="A442" s="137"/>
      <c r="B442" s="137"/>
      <c r="C442" s="219"/>
      <c r="D442" s="219"/>
      <c r="E442" s="219"/>
      <c r="F442" s="219"/>
      <c r="G442" s="219"/>
      <c r="H442" s="219"/>
      <c r="I442" s="219"/>
      <c r="J442" s="219"/>
      <c r="K442" s="219"/>
      <c r="L442" s="219"/>
      <c r="M442" s="219"/>
      <c r="N442" s="219"/>
      <c r="O442" s="219"/>
      <c r="Q442" s="12"/>
    </row>
    <row r="443" spans="1:17" customFormat="1">
      <c r="A443" s="137" t="s">
        <v>636</v>
      </c>
      <c r="B443" s="137" t="s">
        <v>637</v>
      </c>
      <c r="C443" s="138">
        <v>4734.63</v>
      </c>
      <c r="D443" s="138">
        <v>18781.03</v>
      </c>
      <c r="E443" s="138">
        <v>-27266.9</v>
      </c>
      <c r="F443" s="138">
        <v>6914.88</v>
      </c>
      <c r="G443" s="138">
        <v>2321.19</v>
      </c>
      <c r="H443" s="138">
        <v>12053.93</v>
      </c>
      <c r="I443" s="138">
        <v>6550</v>
      </c>
      <c r="J443" s="138">
        <v>14340.89</v>
      </c>
      <c r="K443" s="138">
        <v>6616.94</v>
      </c>
      <c r="L443" s="138">
        <v>7606</v>
      </c>
      <c r="M443" s="138">
        <v>4418.6400000000003</v>
      </c>
      <c r="N443" s="138">
        <v>1777.06</v>
      </c>
      <c r="O443" s="138">
        <v>58848.29</v>
      </c>
      <c r="Q443" s="12"/>
    </row>
    <row r="444" spans="1:17" customFormat="1">
      <c r="A444" s="137" t="s">
        <v>5200</v>
      </c>
      <c r="B444" s="137" t="s">
        <v>3797</v>
      </c>
      <c r="C444" s="218">
        <v>0</v>
      </c>
      <c r="D444" s="218">
        <v>0</v>
      </c>
      <c r="E444" s="218">
        <v>0</v>
      </c>
      <c r="F444" s="218">
        <v>0</v>
      </c>
      <c r="G444" s="218">
        <v>0</v>
      </c>
      <c r="H444" s="218">
        <v>0</v>
      </c>
      <c r="I444" s="218">
        <v>0</v>
      </c>
      <c r="J444" s="218">
        <v>0</v>
      </c>
      <c r="K444" s="218">
        <v>0</v>
      </c>
      <c r="L444" s="218">
        <v>0</v>
      </c>
      <c r="M444" s="218">
        <v>0</v>
      </c>
      <c r="N444" s="218">
        <v>0</v>
      </c>
      <c r="O444" s="218">
        <v>0</v>
      </c>
      <c r="Q444" s="12"/>
    </row>
    <row r="445" spans="1:17" customFormat="1">
      <c r="A445" s="137" t="s">
        <v>5201</v>
      </c>
      <c r="B445" s="137" t="s">
        <v>5202</v>
      </c>
      <c r="C445" s="218">
        <v>0</v>
      </c>
      <c r="D445" s="218">
        <v>0</v>
      </c>
      <c r="E445" s="218">
        <v>0</v>
      </c>
      <c r="F445" s="218">
        <v>0</v>
      </c>
      <c r="G445" s="218">
        <v>0</v>
      </c>
      <c r="H445" s="218">
        <v>0</v>
      </c>
      <c r="I445" s="218">
        <v>0</v>
      </c>
      <c r="J445" s="218">
        <v>0</v>
      </c>
      <c r="K445" s="218">
        <v>0</v>
      </c>
      <c r="L445" s="218">
        <v>0</v>
      </c>
      <c r="M445" s="218">
        <v>0</v>
      </c>
      <c r="N445" s="218">
        <v>0</v>
      </c>
      <c r="O445" s="218">
        <v>0</v>
      </c>
      <c r="Q445" s="12"/>
    </row>
    <row r="446" spans="1:17" customFormat="1">
      <c r="A446" s="137" t="s">
        <v>5203</v>
      </c>
      <c r="B446" s="137" t="s">
        <v>5204</v>
      </c>
      <c r="C446" s="218">
        <v>0</v>
      </c>
      <c r="D446" s="218">
        <v>0</v>
      </c>
      <c r="E446" s="218">
        <v>0</v>
      </c>
      <c r="F446" s="218">
        <v>0</v>
      </c>
      <c r="G446" s="218">
        <v>0</v>
      </c>
      <c r="H446" s="218">
        <v>0</v>
      </c>
      <c r="I446" s="218">
        <v>0</v>
      </c>
      <c r="J446" s="218">
        <v>0</v>
      </c>
      <c r="K446" s="218">
        <v>0</v>
      </c>
      <c r="L446" s="218">
        <v>0</v>
      </c>
      <c r="M446" s="218">
        <v>0</v>
      </c>
      <c r="N446" s="218">
        <v>0</v>
      </c>
      <c r="O446" s="218">
        <v>0</v>
      </c>
      <c r="Q446" s="12" t="s">
        <v>70</v>
      </c>
    </row>
    <row r="447" spans="1:17" customFormat="1">
      <c r="A447" s="137" t="s">
        <v>5205</v>
      </c>
      <c r="B447" s="137" t="s">
        <v>5206</v>
      </c>
      <c r="C447" s="218">
        <v>0</v>
      </c>
      <c r="D447" s="218">
        <v>0</v>
      </c>
      <c r="E447" s="218">
        <v>0</v>
      </c>
      <c r="F447" s="218">
        <v>0</v>
      </c>
      <c r="G447" s="218">
        <v>0</v>
      </c>
      <c r="H447" s="218">
        <v>0</v>
      </c>
      <c r="I447" s="218">
        <v>0</v>
      </c>
      <c r="J447" s="218">
        <v>0</v>
      </c>
      <c r="K447" s="218">
        <v>0</v>
      </c>
      <c r="L447" s="218">
        <v>0</v>
      </c>
      <c r="M447" s="218">
        <v>0</v>
      </c>
      <c r="N447" s="218">
        <v>0</v>
      </c>
      <c r="O447" s="218">
        <v>0</v>
      </c>
      <c r="Q447" s="12" t="s">
        <v>70</v>
      </c>
    </row>
    <row r="448" spans="1:17" customFormat="1">
      <c r="A448" s="137" t="s">
        <v>5207</v>
      </c>
      <c r="B448" s="137" t="s">
        <v>5208</v>
      </c>
      <c r="C448" s="218">
        <v>0</v>
      </c>
      <c r="D448" s="218">
        <v>0</v>
      </c>
      <c r="E448" s="218">
        <v>0</v>
      </c>
      <c r="F448" s="218">
        <v>0</v>
      </c>
      <c r="G448" s="218">
        <v>0</v>
      </c>
      <c r="H448" s="218">
        <v>0</v>
      </c>
      <c r="I448" s="218">
        <v>0</v>
      </c>
      <c r="J448" s="218">
        <v>0</v>
      </c>
      <c r="K448" s="218">
        <v>0</v>
      </c>
      <c r="L448" s="218">
        <v>0</v>
      </c>
      <c r="M448" s="218">
        <v>0</v>
      </c>
      <c r="N448" s="218">
        <v>0</v>
      </c>
      <c r="O448" s="218">
        <v>0</v>
      </c>
      <c r="Q448" s="12" t="s">
        <v>70</v>
      </c>
    </row>
    <row r="449" spans="1:17" customFormat="1">
      <c r="A449" s="137" t="s">
        <v>179</v>
      </c>
      <c r="B449" s="137" t="s">
        <v>180</v>
      </c>
      <c r="C449" s="218">
        <v>0</v>
      </c>
      <c r="D449" s="218">
        <v>-4976.21</v>
      </c>
      <c r="E449" s="218">
        <v>3101.1</v>
      </c>
      <c r="F449" s="218">
        <v>0</v>
      </c>
      <c r="G449" s="218">
        <v>0</v>
      </c>
      <c r="H449" s="218">
        <v>0</v>
      </c>
      <c r="I449" s="218">
        <v>0</v>
      </c>
      <c r="J449" s="218">
        <v>0</v>
      </c>
      <c r="K449" s="218">
        <v>0</v>
      </c>
      <c r="L449" s="218">
        <v>0</v>
      </c>
      <c r="M449" s="218">
        <v>0</v>
      </c>
      <c r="N449" s="218">
        <v>0</v>
      </c>
      <c r="O449" s="218">
        <v>-1875.11</v>
      </c>
      <c r="Q449" s="12" t="s">
        <v>70</v>
      </c>
    </row>
    <row r="450" spans="1:17" customFormat="1">
      <c r="A450" s="137" t="s">
        <v>5209</v>
      </c>
      <c r="B450" s="137" t="s">
        <v>4021</v>
      </c>
      <c r="C450" s="218">
        <v>0</v>
      </c>
      <c r="D450" s="218">
        <v>0</v>
      </c>
      <c r="E450" s="218">
        <v>0</v>
      </c>
      <c r="F450" s="218">
        <v>0</v>
      </c>
      <c r="G450" s="218">
        <v>0</v>
      </c>
      <c r="H450" s="218">
        <v>0</v>
      </c>
      <c r="I450" s="218">
        <v>0</v>
      </c>
      <c r="J450" s="218">
        <v>0</v>
      </c>
      <c r="K450" s="218">
        <v>0</v>
      </c>
      <c r="L450" s="218">
        <v>0</v>
      </c>
      <c r="M450" s="218">
        <v>0</v>
      </c>
      <c r="N450" s="218">
        <v>0</v>
      </c>
      <c r="O450" s="218">
        <v>0</v>
      </c>
      <c r="Q450" s="12" t="s">
        <v>70</v>
      </c>
    </row>
    <row r="451" spans="1:17" customFormat="1">
      <c r="A451" s="137" t="s">
        <v>5210</v>
      </c>
      <c r="B451" s="137" t="s">
        <v>5211</v>
      </c>
      <c r="C451" s="218">
        <v>0</v>
      </c>
      <c r="D451" s="218">
        <v>0</v>
      </c>
      <c r="E451" s="218">
        <v>0</v>
      </c>
      <c r="F451" s="218">
        <v>0</v>
      </c>
      <c r="G451" s="218">
        <v>0</v>
      </c>
      <c r="H451" s="218">
        <v>0</v>
      </c>
      <c r="I451" s="218">
        <v>0</v>
      </c>
      <c r="J451" s="218">
        <v>0</v>
      </c>
      <c r="K451" s="218">
        <v>0</v>
      </c>
      <c r="L451" s="218">
        <v>0</v>
      </c>
      <c r="M451" s="218">
        <v>0</v>
      </c>
      <c r="N451" s="218">
        <v>0</v>
      </c>
      <c r="O451" s="218">
        <v>0</v>
      </c>
      <c r="Q451" s="12" t="s">
        <v>70</v>
      </c>
    </row>
    <row r="452" spans="1:17" customFormat="1">
      <c r="A452" s="137"/>
      <c r="B452" s="137"/>
      <c r="C452" s="219"/>
      <c r="D452" s="219"/>
      <c r="E452" s="219"/>
      <c r="F452" s="219"/>
      <c r="G452" s="219"/>
      <c r="H452" s="219"/>
      <c r="I452" s="219"/>
      <c r="J452" s="219"/>
      <c r="K452" s="219"/>
      <c r="L452" s="219"/>
      <c r="M452" s="219"/>
      <c r="N452" s="219"/>
      <c r="O452" s="219"/>
      <c r="Q452" s="12"/>
    </row>
    <row r="453" spans="1:17" customFormat="1">
      <c r="A453" s="137" t="s">
        <v>5212</v>
      </c>
      <c r="B453" s="137" t="s">
        <v>5213</v>
      </c>
      <c r="C453" s="138">
        <v>0</v>
      </c>
      <c r="D453" s="138">
        <v>0</v>
      </c>
      <c r="E453" s="138">
        <v>0</v>
      </c>
      <c r="F453" s="138">
        <v>0</v>
      </c>
      <c r="G453" s="138">
        <v>0</v>
      </c>
      <c r="H453" s="138">
        <v>0</v>
      </c>
      <c r="I453" s="138">
        <v>0</v>
      </c>
      <c r="J453" s="138">
        <v>0</v>
      </c>
      <c r="K453" s="138">
        <v>0</v>
      </c>
      <c r="L453" s="138">
        <v>0</v>
      </c>
      <c r="M453" s="138">
        <v>0</v>
      </c>
      <c r="N453" s="138">
        <v>0</v>
      </c>
      <c r="O453" s="138">
        <v>0</v>
      </c>
      <c r="Q453" s="12"/>
    </row>
    <row r="454" spans="1:17" customFormat="1">
      <c r="A454" s="137"/>
      <c r="B454" s="137"/>
      <c r="C454" s="219"/>
      <c r="D454" s="219"/>
      <c r="E454" s="219"/>
      <c r="F454" s="219"/>
      <c r="G454" s="219"/>
      <c r="H454" s="219"/>
      <c r="I454" s="219"/>
      <c r="J454" s="219"/>
      <c r="K454" s="219"/>
      <c r="L454" s="219"/>
      <c r="M454" s="219"/>
      <c r="N454" s="219"/>
      <c r="O454" s="219"/>
      <c r="Q454" s="12"/>
    </row>
    <row r="455" spans="1:17" customFormat="1">
      <c r="A455" s="137" t="s">
        <v>181</v>
      </c>
      <c r="B455" s="137" t="s">
        <v>182</v>
      </c>
      <c r="C455" s="138">
        <v>5348.56</v>
      </c>
      <c r="D455" s="138">
        <v>17067.650000000001</v>
      </c>
      <c r="E455" s="138">
        <v>-20674.41</v>
      </c>
      <c r="F455" s="138">
        <v>13078.43</v>
      </c>
      <c r="G455" s="138">
        <v>4402.47</v>
      </c>
      <c r="H455" s="138">
        <v>16247.3</v>
      </c>
      <c r="I455" s="138">
        <v>11786.32</v>
      </c>
      <c r="J455" s="138">
        <v>17767.88</v>
      </c>
      <c r="K455" s="138">
        <v>9135.8700000000008</v>
      </c>
      <c r="L455" s="138">
        <v>13943.08</v>
      </c>
      <c r="M455" s="138">
        <v>5946.73</v>
      </c>
      <c r="N455" s="138">
        <v>3354.78</v>
      </c>
      <c r="O455" s="138">
        <v>97404.66</v>
      </c>
      <c r="Q455" s="12"/>
    </row>
    <row r="456" spans="1:17" customFormat="1">
      <c r="A456" s="137"/>
      <c r="B456" s="137"/>
      <c r="C456" s="137"/>
      <c r="D456" s="137"/>
      <c r="E456" s="137"/>
      <c r="F456" s="137"/>
      <c r="G456" s="137"/>
      <c r="H456" s="137"/>
      <c r="I456" s="137"/>
      <c r="J456" s="137"/>
      <c r="K456" s="137"/>
      <c r="L456" s="137"/>
      <c r="M456" s="137"/>
      <c r="N456" s="137"/>
      <c r="O456" s="137"/>
      <c r="Q456" s="12"/>
    </row>
    <row r="457" spans="1:17" customFormat="1">
      <c r="A457" s="137" t="s">
        <v>5214</v>
      </c>
      <c r="B457" s="137" t="s">
        <v>5215</v>
      </c>
      <c r="C457" s="137"/>
      <c r="D457" s="137"/>
      <c r="E457" s="137"/>
      <c r="F457" s="137"/>
      <c r="G457" s="137"/>
      <c r="H457" s="137"/>
      <c r="I457" s="137"/>
      <c r="J457" s="137"/>
      <c r="K457" s="137"/>
      <c r="L457" s="137"/>
      <c r="M457" s="137"/>
      <c r="N457" s="137"/>
      <c r="O457" s="137"/>
      <c r="Q457" s="12"/>
    </row>
    <row r="458" spans="1:17" customFormat="1">
      <c r="A458" s="137" t="s">
        <v>5216</v>
      </c>
      <c r="B458" s="137" t="s">
        <v>5217</v>
      </c>
      <c r="C458" s="218">
        <v>0</v>
      </c>
      <c r="D458" s="218">
        <v>0</v>
      </c>
      <c r="E458" s="218">
        <v>0</v>
      </c>
      <c r="F458" s="218">
        <v>0</v>
      </c>
      <c r="G458" s="218">
        <v>0</v>
      </c>
      <c r="H458" s="218">
        <v>0</v>
      </c>
      <c r="I458" s="218">
        <v>0</v>
      </c>
      <c r="J458" s="218">
        <v>0</v>
      </c>
      <c r="K458" s="218">
        <v>0</v>
      </c>
      <c r="L458" s="218">
        <v>0</v>
      </c>
      <c r="M458" s="218">
        <v>0</v>
      </c>
      <c r="N458" s="218">
        <v>0</v>
      </c>
      <c r="O458" s="218">
        <v>0</v>
      </c>
      <c r="Q458" s="12"/>
    </row>
    <row r="459" spans="1:17" customFormat="1">
      <c r="A459" s="137" t="s">
        <v>5218</v>
      </c>
      <c r="B459" s="137" t="s">
        <v>5219</v>
      </c>
      <c r="C459" s="218">
        <v>0</v>
      </c>
      <c r="D459" s="218">
        <v>0</v>
      </c>
      <c r="E459" s="218">
        <v>0</v>
      </c>
      <c r="F459" s="218">
        <v>0</v>
      </c>
      <c r="G459" s="218">
        <v>0</v>
      </c>
      <c r="H459" s="218">
        <v>0</v>
      </c>
      <c r="I459" s="218">
        <v>0</v>
      </c>
      <c r="J459" s="218">
        <v>0</v>
      </c>
      <c r="K459" s="218">
        <v>0</v>
      </c>
      <c r="L459" s="218">
        <v>0</v>
      </c>
      <c r="M459" s="218">
        <v>0</v>
      </c>
      <c r="N459" s="218">
        <v>0</v>
      </c>
      <c r="O459" s="218">
        <v>0</v>
      </c>
      <c r="Q459" s="12"/>
    </row>
    <row r="460" spans="1:17" customFormat="1">
      <c r="A460" s="137" t="s">
        <v>5220</v>
      </c>
      <c r="B460" s="137" t="s">
        <v>4993</v>
      </c>
      <c r="C460" s="218">
        <v>0</v>
      </c>
      <c r="D460" s="218">
        <v>0</v>
      </c>
      <c r="E460" s="218">
        <v>0</v>
      </c>
      <c r="F460" s="218">
        <v>0</v>
      </c>
      <c r="G460" s="218">
        <v>0</v>
      </c>
      <c r="H460" s="218">
        <v>0</v>
      </c>
      <c r="I460" s="218">
        <v>0</v>
      </c>
      <c r="J460" s="218">
        <v>0</v>
      </c>
      <c r="K460" s="218">
        <v>0</v>
      </c>
      <c r="L460" s="218">
        <v>0</v>
      </c>
      <c r="M460" s="218">
        <v>0</v>
      </c>
      <c r="N460" s="218">
        <v>0</v>
      </c>
      <c r="O460" s="218">
        <v>0</v>
      </c>
      <c r="Q460" s="12"/>
    </row>
    <row r="461" spans="1:17" customFormat="1">
      <c r="A461" s="137" t="s">
        <v>5221</v>
      </c>
      <c r="B461" s="137" t="s">
        <v>5222</v>
      </c>
      <c r="C461" s="218">
        <v>0</v>
      </c>
      <c r="D461" s="218">
        <v>0</v>
      </c>
      <c r="E461" s="218">
        <v>0</v>
      </c>
      <c r="F461" s="218">
        <v>0</v>
      </c>
      <c r="G461" s="218">
        <v>0</v>
      </c>
      <c r="H461" s="218">
        <v>0</v>
      </c>
      <c r="I461" s="218">
        <v>0</v>
      </c>
      <c r="J461" s="218">
        <v>0</v>
      </c>
      <c r="K461" s="218">
        <v>0</v>
      </c>
      <c r="L461" s="218">
        <v>0</v>
      </c>
      <c r="M461" s="218">
        <v>0</v>
      </c>
      <c r="N461" s="218">
        <v>0</v>
      </c>
      <c r="O461" s="218">
        <v>0</v>
      </c>
      <c r="Q461" s="12"/>
    </row>
    <row r="462" spans="1:17" customFormat="1">
      <c r="A462" s="137"/>
      <c r="B462" s="137"/>
      <c r="C462" s="219"/>
      <c r="D462" s="219"/>
      <c r="E462" s="219"/>
      <c r="F462" s="219"/>
      <c r="G462" s="219"/>
      <c r="H462" s="219"/>
      <c r="I462" s="219"/>
      <c r="J462" s="219"/>
      <c r="K462" s="219"/>
      <c r="L462" s="219"/>
      <c r="M462" s="219"/>
      <c r="N462" s="219"/>
      <c r="O462" s="219"/>
      <c r="Q462" s="12"/>
    </row>
    <row r="463" spans="1:17" customFormat="1">
      <c r="A463" s="137" t="s">
        <v>5223</v>
      </c>
      <c r="B463" s="137" t="s">
        <v>5224</v>
      </c>
      <c r="C463" s="138">
        <v>0</v>
      </c>
      <c r="D463" s="138">
        <v>0</v>
      </c>
      <c r="E463" s="138">
        <v>0</v>
      </c>
      <c r="F463" s="138">
        <v>0</v>
      </c>
      <c r="G463" s="138">
        <v>0</v>
      </c>
      <c r="H463" s="138">
        <v>0</v>
      </c>
      <c r="I463" s="138">
        <v>0</v>
      </c>
      <c r="J463" s="138">
        <v>0</v>
      </c>
      <c r="K463" s="138">
        <v>0</v>
      </c>
      <c r="L463" s="138">
        <v>0</v>
      </c>
      <c r="M463" s="138">
        <v>0</v>
      </c>
      <c r="N463" s="138">
        <v>0</v>
      </c>
      <c r="O463" s="138">
        <v>0</v>
      </c>
      <c r="Q463" s="12"/>
    </row>
    <row r="464" spans="1:17">
      <c r="A464" s="137"/>
      <c r="B464" s="137"/>
      <c r="C464" s="219"/>
      <c r="D464" s="219"/>
      <c r="E464" s="219"/>
      <c r="F464" s="219"/>
      <c r="G464" s="219"/>
      <c r="H464" s="219"/>
      <c r="I464" s="219"/>
      <c r="J464" s="219"/>
      <c r="K464" s="219"/>
      <c r="L464" s="219"/>
      <c r="M464" s="219"/>
      <c r="N464" s="219"/>
      <c r="O464" s="219"/>
    </row>
    <row r="465" spans="1:15">
      <c r="A465" s="137" t="s">
        <v>177</v>
      </c>
      <c r="B465" s="137" t="s">
        <v>178</v>
      </c>
      <c r="C465" s="138">
        <v>76224.210000000006</v>
      </c>
      <c r="D465" s="138">
        <v>70176.66</v>
      </c>
      <c r="E465" s="138">
        <v>103021.62</v>
      </c>
      <c r="F465" s="138">
        <v>89346.81</v>
      </c>
      <c r="G465" s="138">
        <v>64570.53</v>
      </c>
      <c r="H465" s="138">
        <v>73341.11</v>
      </c>
      <c r="I465" s="138">
        <v>98012.47</v>
      </c>
      <c r="J465" s="138">
        <v>72556.22</v>
      </c>
      <c r="K465" s="138">
        <v>80354.8</v>
      </c>
      <c r="L465" s="138">
        <v>59075.16</v>
      </c>
      <c r="M465" s="138">
        <v>86530.9</v>
      </c>
      <c r="N465" s="138">
        <v>96915.7</v>
      </c>
      <c r="O465" s="138">
        <v>970126.19</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B0AC-A43E-45DE-BFE0-D498B6664535}">
  <sheetPr>
    <tabColor theme="5" tint="0.39997558519241921"/>
  </sheetPr>
  <dimension ref="A1:P63"/>
  <sheetViews>
    <sheetView zoomScaleNormal="100" workbookViewId="0">
      <selection activeCell="E68" sqref="E68"/>
    </sheetView>
  </sheetViews>
  <sheetFormatPr defaultRowHeight="14.5"/>
  <cols>
    <col min="1" max="1" width="25.36328125" bestFit="1" customWidth="1"/>
    <col min="2" max="11" width="12.54296875" customWidth="1"/>
    <col min="12" max="13" width="12.54296875" style="15" customWidth="1"/>
    <col min="14" max="14" width="12.54296875" customWidth="1"/>
    <col min="16" max="16" width="14.453125" customWidth="1"/>
    <col min="17" max="17" width="12.6328125" bestFit="1" customWidth="1"/>
    <col min="19" max="19" width="9.6328125" bestFit="1" customWidth="1"/>
  </cols>
  <sheetData>
    <row r="1" spans="1:16" ht="15" thickBot="1">
      <c r="A1" s="2" t="s">
        <v>75</v>
      </c>
      <c r="B1" s="78" t="str">
        <f>'Heron on the Bluffs-Input (IS)'!C5</f>
        <v>Mar 2024</v>
      </c>
      <c r="C1" s="79" t="str">
        <f>'Heron on the Bluffs-Input (IS)'!D5</f>
        <v>Apr 2024</v>
      </c>
      <c r="D1" s="78" t="str">
        <f>'Heron on the Bluffs-Input (IS)'!E5</f>
        <v>May 2024</v>
      </c>
      <c r="E1" s="79" t="str">
        <f>'Heron on the Bluffs-Input (IS)'!F5</f>
        <v>Jun 2024</v>
      </c>
      <c r="F1" s="78" t="str">
        <f>'Heron on the Bluffs-Input (IS)'!G5</f>
        <v>Jul 2024</v>
      </c>
      <c r="G1" s="79" t="str">
        <f>'Heron on the Bluffs-Input (IS)'!H5</f>
        <v>Aug 2024</v>
      </c>
      <c r="H1" s="78" t="str">
        <f>'Heron on the Bluffs-Input (IS)'!I5</f>
        <v>Sep 2024</v>
      </c>
      <c r="I1" s="79" t="str">
        <f>'Heron on the Bluffs-Input (IS)'!J5</f>
        <v>Oct 2024</v>
      </c>
      <c r="J1" s="78" t="str">
        <f>'Heron on the Bluffs-Input (IS)'!K5</f>
        <v>Nov 2024</v>
      </c>
      <c r="K1" s="79" t="str">
        <f>'Heron on the Bluffs-Input (IS)'!L5</f>
        <v>Dec 2024</v>
      </c>
      <c r="L1" s="86" t="str">
        <f>'Heron on the Bluffs-Input (IS)'!M5</f>
        <v>Jan 2025</v>
      </c>
      <c r="M1" s="87" t="str">
        <f>'Heron on the Bluffs-Input (IS)'!N5</f>
        <v>Feb 2025</v>
      </c>
      <c r="N1" s="80" t="s">
        <v>76</v>
      </c>
      <c r="P1" s="6">
        <v>1000</v>
      </c>
    </row>
    <row r="2" spans="1:16" ht="15" thickTop="1">
      <c r="A2" s="296" t="s">
        <v>20</v>
      </c>
      <c r="B2" s="286">
        <f>SUMIFS('Heron on the Bluffs-Input (IS)'!C:C,'Heron on the Bluffs-Input (IS)'!$Q:$Q,'Heron on the Bluffs - CRES'!$A2)/'Heron on the Bluffs - CRES'!$P$1</f>
        <v>191.542</v>
      </c>
      <c r="C2" s="287">
        <f>SUMIFS('Heron on the Bluffs-Input (IS)'!D:D,'Heron on the Bluffs-Input (IS)'!$Q:$Q,'Heron on the Bluffs - CRES'!$A2)/'Heron on the Bluffs - CRES'!$P$1</f>
        <v>191.542</v>
      </c>
      <c r="D2" s="286">
        <f>SUMIFS('Heron on the Bluffs-Input (IS)'!E:E,'Heron on the Bluffs-Input (IS)'!$Q:$Q,'Heron on the Bluffs - CRES'!$A2)/'Heron on the Bluffs - CRES'!$P$1</f>
        <v>191.542</v>
      </c>
      <c r="E2" s="287">
        <f>SUMIFS('Heron on the Bluffs-Input (IS)'!F:F,'Heron on the Bluffs-Input (IS)'!$Q:$Q,'Heron on the Bluffs - CRES'!$A2)/'Heron on the Bluffs - CRES'!$P$1</f>
        <v>191.542</v>
      </c>
      <c r="F2" s="286">
        <f>SUMIFS('Heron on the Bluffs-Input (IS)'!G:G,'Heron on the Bluffs-Input (IS)'!$Q:$Q,'Heron on the Bluffs - CRES'!$A2)/'Heron on the Bluffs - CRES'!$P$1</f>
        <v>191.542</v>
      </c>
      <c r="G2" s="287">
        <f>SUMIFS('Heron on the Bluffs-Input (IS)'!H:H,'Heron on the Bluffs-Input (IS)'!$Q:$Q,'Heron on the Bluffs - CRES'!$A2)/'Heron on the Bluffs - CRES'!$P$1</f>
        <v>191.542</v>
      </c>
      <c r="H2" s="286">
        <f>SUMIFS('Heron on the Bluffs-Input (IS)'!I:I,'Heron on the Bluffs-Input (IS)'!$Q:$Q,'Heron on the Bluffs - CRES'!$A2)/'Heron on the Bluffs - CRES'!$P$1</f>
        <v>191.542</v>
      </c>
      <c r="I2" s="287">
        <f>SUMIFS('Heron on the Bluffs-Input (IS)'!J:J,'Heron on the Bluffs-Input (IS)'!$Q:$Q,'Heron on the Bluffs - CRES'!$A2)/'Heron on the Bluffs - CRES'!$P$1</f>
        <v>191.542</v>
      </c>
      <c r="J2" s="286">
        <f>SUMIFS('Heron on the Bluffs-Input (IS)'!K:K,'Heron on the Bluffs-Input (IS)'!$Q:$Q,'Heron on the Bluffs - CRES'!$A2)/'Heron on the Bluffs - CRES'!$P$1</f>
        <v>191.542</v>
      </c>
      <c r="K2" s="287">
        <f>SUMIFS('Heron on the Bluffs-Input (IS)'!L:L,'Heron on the Bluffs-Input (IS)'!$Q:$Q,'Heron on the Bluffs - CRES'!$A2)/'Heron on the Bluffs - CRES'!$P$1</f>
        <v>191.542</v>
      </c>
      <c r="L2" s="286">
        <f>SUMIFS('Heron on the Bluffs-Input (IS)'!M:M,'Heron on the Bluffs-Input (IS)'!$Q:$Q,'Heron on the Bluffs - CRES'!$A2)/'Heron on the Bluffs - CRES'!$P$1</f>
        <v>191.542</v>
      </c>
      <c r="M2" s="287">
        <f>SUMIFS('Heron on the Bluffs-Input (IS)'!N:N,'Heron on the Bluffs-Input (IS)'!$Q:$Q,'Heron on the Bluffs - CRES'!$A2)/'Heron on the Bluffs - CRES'!$P$1</f>
        <v>191.542</v>
      </c>
      <c r="N2" s="81">
        <f>SUM(B2:M2)</f>
        <v>2298.5039999999995</v>
      </c>
    </row>
    <row r="3" spans="1:16" ht="15" thickBot="1">
      <c r="A3" s="296" t="s">
        <v>21</v>
      </c>
      <c r="B3" s="286">
        <f>SUMIFS('Heron on the Bluffs-Input (IS)'!C:C,'Heron on the Bluffs-Input (IS)'!$Q:$Q,'Heron on the Bluffs - CRES'!$A3)/'Heron on the Bluffs - CRES'!$P$1</f>
        <v>-21.434480000000001</v>
      </c>
      <c r="C3" s="287">
        <f>SUMIFS('Heron on the Bluffs-Input (IS)'!D:D,'Heron on the Bluffs-Input (IS)'!$Q:$Q,'Heron on the Bluffs - CRES'!$A3)/'Heron on the Bluffs - CRES'!$P$1</f>
        <v>-21.646039999999999</v>
      </c>
      <c r="D3" s="286">
        <f>SUMIFS('Heron on the Bluffs-Input (IS)'!E:E,'Heron on the Bluffs-Input (IS)'!$Q:$Q,'Heron on the Bluffs - CRES'!$A3)/'Heron on the Bluffs - CRES'!$P$1</f>
        <v>-20.686040000000002</v>
      </c>
      <c r="E3" s="287">
        <f>SUMIFS('Heron on the Bluffs-Input (IS)'!F:F,'Heron on the Bluffs-Input (IS)'!$Q:$Q,'Heron on the Bluffs - CRES'!$A3)/'Heron on the Bluffs - CRES'!$P$1</f>
        <v>-18.269839999999999</v>
      </c>
      <c r="F3" s="286">
        <f>SUMIFS('Heron on the Bluffs-Input (IS)'!G:G,'Heron on the Bluffs-Input (IS)'!$Q:$Q,'Heron on the Bluffs - CRES'!$A3)/'Heron on the Bluffs - CRES'!$P$1</f>
        <v>-19.114840000000001</v>
      </c>
      <c r="G3" s="287">
        <f>SUMIFS('Heron on the Bluffs-Input (IS)'!H:H,'Heron on the Bluffs-Input (IS)'!$Q:$Q,'Heron on the Bluffs - CRES'!$A3)/'Heron on the Bluffs - CRES'!$P$1</f>
        <v>-18.545840000000002</v>
      </c>
      <c r="H3" s="286">
        <f>SUMIFS('Heron on the Bluffs-Input (IS)'!I:I,'Heron on the Bluffs-Input (IS)'!$Q:$Q,'Heron on the Bluffs - CRES'!$A3)/'Heron on the Bluffs - CRES'!$P$1</f>
        <v>-17.612839999999998</v>
      </c>
      <c r="I3" s="287">
        <f>SUMIFS('Heron on the Bluffs-Input (IS)'!J:J,'Heron on the Bluffs-Input (IS)'!$Q:$Q,'Heron on the Bluffs - CRES'!$A3)/'Heron on the Bluffs - CRES'!$P$1</f>
        <v>-17.641839999999998</v>
      </c>
      <c r="J3" s="286">
        <f>SUMIFS('Heron on the Bluffs-Input (IS)'!K:K,'Heron on the Bluffs-Input (IS)'!$Q:$Q,'Heron on the Bluffs - CRES'!$A3)/'Heron on the Bluffs - CRES'!$P$1</f>
        <v>-18.762640000000001</v>
      </c>
      <c r="K3" s="287">
        <f>SUMIFS('Heron on the Bluffs-Input (IS)'!L:L,'Heron on the Bluffs-Input (IS)'!$Q:$Q,'Heron on the Bluffs - CRES'!$A3)/'Heron on the Bluffs - CRES'!$P$1</f>
        <v>-17.40164</v>
      </c>
      <c r="L3" s="286">
        <f>SUMIFS('Heron on the Bluffs-Input (IS)'!M:M,'Heron on the Bluffs-Input (IS)'!$Q:$Q,'Heron on the Bluffs - CRES'!$A3)/'Heron on the Bluffs - CRES'!$P$1</f>
        <v>-17.77064</v>
      </c>
      <c r="M3" s="287">
        <f>SUMIFS('Heron on the Bluffs-Input (IS)'!N:N,'Heron on the Bluffs-Input (IS)'!$Q:$Q,'Heron on the Bluffs - CRES'!$A3)/'Heron on the Bluffs - CRES'!$P$1</f>
        <v>-16.737560000000002</v>
      </c>
      <c r="N3" s="271">
        <f t="shared" ref="N3:N14" si="0">SUM(B3:M3)</f>
        <v>-225.62424000000001</v>
      </c>
    </row>
    <row r="4" spans="1:16" ht="15" thickBot="1">
      <c r="A4" s="187" t="s">
        <v>77</v>
      </c>
      <c r="B4" s="191">
        <f>SUM(B2:B3)</f>
        <v>170.10751999999999</v>
      </c>
      <c r="C4" s="192">
        <f t="shared" ref="C4:M4" si="1">SUM(C2:C3)</f>
        <v>169.89596</v>
      </c>
      <c r="D4" s="191">
        <f t="shared" si="1"/>
        <v>170.85596000000001</v>
      </c>
      <c r="E4" s="192">
        <f t="shared" si="1"/>
        <v>173.27216000000001</v>
      </c>
      <c r="F4" s="191">
        <f t="shared" si="1"/>
        <v>172.42716000000001</v>
      </c>
      <c r="G4" s="192">
        <f t="shared" si="1"/>
        <v>172.99616</v>
      </c>
      <c r="H4" s="191">
        <f t="shared" si="1"/>
        <v>173.92916</v>
      </c>
      <c r="I4" s="192">
        <f t="shared" si="1"/>
        <v>173.90016</v>
      </c>
      <c r="J4" s="191">
        <f t="shared" si="1"/>
        <v>172.77936</v>
      </c>
      <c r="K4" s="192">
        <f t="shared" si="1"/>
        <v>174.14035999999999</v>
      </c>
      <c r="L4" s="191">
        <f t="shared" si="1"/>
        <v>173.77136000000002</v>
      </c>
      <c r="M4" s="192">
        <f t="shared" si="1"/>
        <v>174.80444</v>
      </c>
      <c r="N4" s="193">
        <f t="shared" si="0"/>
        <v>2072.8797599999998</v>
      </c>
    </row>
    <row r="5" spans="1:16">
      <c r="A5" s="306" t="s">
        <v>26</v>
      </c>
      <c r="B5" s="286">
        <f>SUMIFS('Heron on the Bluffs-Input (IS)'!C:C,'Heron on the Bluffs-Input (IS)'!$Q:$Q,'Heron on the Bluffs - CRES'!$A5)/'Heron on the Bluffs - CRES'!$P$1</f>
        <v>-18.512150000000002</v>
      </c>
      <c r="C5" s="287">
        <f>SUMIFS('Heron on the Bluffs-Input (IS)'!D:D,'Heron on the Bluffs-Input (IS)'!$Q:$Q,'Heron on the Bluffs - CRES'!$A5)/'Heron on the Bluffs - CRES'!$P$1</f>
        <v>-12.08869</v>
      </c>
      <c r="D5" s="286">
        <f>SUMIFS('Heron on the Bluffs-Input (IS)'!E:E,'Heron on the Bluffs-Input (IS)'!$Q:$Q,'Heron on the Bluffs - CRES'!$A5)/'Heron on the Bluffs - CRES'!$P$1</f>
        <v>-9.8627000000000002</v>
      </c>
      <c r="E5" s="287">
        <f>SUMIFS('Heron on the Bluffs-Input (IS)'!F:F,'Heron on the Bluffs-Input (IS)'!$Q:$Q,'Heron on the Bluffs - CRES'!$A5)/'Heron on the Bluffs - CRES'!$P$1</f>
        <v>-11.64181</v>
      </c>
      <c r="F5" s="286">
        <f>SUMIFS('Heron on the Bluffs-Input (IS)'!G:G,'Heron on the Bluffs-Input (IS)'!$Q:$Q,'Heron on the Bluffs - CRES'!$A5)/'Heron on the Bluffs - CRES'!$P$1</f>
        <v>-9.0203199999999999</v>
      </c>
      <c r="G5" s="287">
        <f>SUMIFS('Heron on the Bluffs-Input (IS)'!H:H,'Heron on the Bluffs-Input (IS)'!$Q:$Q,'Heron on the Bluffs - CRES'!$A5)/'Heron on the Bluffs - CRES'!$P$1</f>
        <v>-13.144819999999999</v>
      </c>
      <c r="H5" s="286">
        <f>SUMIFS('Heron on the Bluffs-Input (IS)'!I:I,'Heron on the Bluffs-Input (IS)'!$Q:$Q,'Heron on the Bluffs - CRES'!$A5)/'Heron on the Bluffs - CRES'!$P$1</f>
        <v>-16.275220000000001</v>
      </c>
      <c r="I5" s="287">
        <f>SUMIFS('Heron on the Bluffs-Input (IS)'!J:J,'Heron on the Bluffs-Input (IS)'!$Q:$Q,'Heron on the Bluffs - CRES'!$A5)/'Heron on the Bluffs - CRES'!$P$1</f>
        <v>-16.849990000000002</v>
      </c>
      <c r="J5" s="286">
        <f>SUMIFS('Heron on the Bluffs-Input (IS)'!K:K,'Heron on the Bluffs-Input (IS)'!$Q:$Q,'Heron on the Bluffs - CRES'!$A5)/'Heron on the Bluffs - CRES'!$P$1</f>
        <v>-10.193379999999999</v>
      </c>
      <c r="K5" s="287">
        <f>SUMIFS('Heron on the Bluffs-Input (IS)'!L:L,'Heron on the Bluffs-Input (IS)'!$Q:$Q,'Heron on the Bluffs - CRES'!$A5)/'Heron on the Bluffs - CRES'!$P$1</f>
        <v>-14.95088</v>
      </c>
      <c r="L5" s="286">
        <f>SUMIFS('Heron on the Bluffs-Input (IS)'!M:M,'Heron on the Bluffs-Input (IS)'!$Q:$Q,'Heron on the Bluffs - CRES'!$A5)/'Heron on the Bluffs - CRES'!$P$1</f>
        <v>-11.16042</v>
      </c>
      <c r="M5" s="287">
        <f>SUMIFS('Heron on the Bluffs-Input (IS)'!N:N,'Heron on the Bluffs-Input (IS)'!$Q:$Q,'Heron on the Bluffs - CRES'!$A5)/'Heron on the Bluffs - CRES'!$P$1</f>
        <v>-12.099260000000001</v>
      </c>
      <c r="N5" s="271">
        <f t="shared" si="0"/>
        <v>-155.79964000000001</v>
      </c>
    </row>
    <row r="6" spans="1:16">
      <c r="A6" s="306" t="s">
        <v>23</v>
      </c>
      <c r="B6" s="286">
        <f>SUMIFS('Heron on the Bluffs-Input (IS)'!C:C,'Heron on the Bluffs-Input (IS)'!$Q:$Q,'Heron on the Bluffs - CRES'!$A6)/'Heron on the Bluffs - CRES'!$P$1</f>
        <v>-2.1511</v>
      </c>
      <c r="C6" s="287">
        <f>SUMIFS('Heron on the Bluffs-Input (IS)'!D:D,'Heron on the Bluffs-Input (IS)'!$Q:$Q,'Heron on the Bluffs - CRES'!$A6)/'Heron on the Bluffs - CRES'!$P$1</f>
        <v>-1.704</v>
      </c>
      <c r="D6" s="286">
        <f>SUMIFS('Heron on the Bluffs-Input (IS)'!E:E,'Heron on the Bluffs-Input (IS)'!$Q:$Q,'Heron on the Bluffs - CRES'!$A6)/'Heron on the Bluffs - CRES'!$P$1</f>
        <v>-1.704</v>
      </c>
      <c r="E6" s="287">
        <f>SUMIFS('Heron on the Bluffs-Input (IS)'!F:F,'Heron on the Bluffs-Input (IS)'!$Q:$Q,'Heron on the Bluffs - CRES'!$A6)/'Heron on the Bluffs - CRES'!$P$1</f>
        <v>-1.704</v>
      </c>
      <c r="F6" s="286">
        <f>SUMIFS('Heron on the Bluffs-Input (IS)'!G:G,'Heron on the Bluffs-Input (IS)'!$Q:$Q,'Heron on the Bluffs - CRES'!$A6)/'Heron on the Bluffs - CRES'!$P$1</f>
        <v>-1.704</v>
      </c>
      <c r="G6" s="287">
        <f>SUMIFS('Heron on the Bluffs-Input (IS)'!H:H,'Heron on the Bluffs-Input (IS)'!$Q:$Q,'Heron on the Bluffs - CRES'!$A6)/'Heron on the Bluffs - CRES'!$P$1</f>
        <v>-1.704</v>
      </c>
      <c r="H6" s="286">
        <f>SUMIFS('Heron on the Bluffs-Input (IS)'!I:I,'Heron on the Bluffs-Input (IS)'!$Q:$Q,'Heron on the Bluffs - CRES'!$A6)/'Heron on the Bluffs - CRES'!$P$1</f>
        <v>-1.704</v>
      </c>
      <c r="I6" s="287">
        <f>SUMIFS('Heron on the Bluffs-Input (IS)'!J:J,'Heron on the Bluffs-Input (IS)'!$Q:$Q,'Heron on the Bluffs - CRES'!$A6)/'Heron on the Bluffs - CRES'!$P$1</f>
        <v>-3.1989999999999998</v>
      </c>
      <c r="J6" s="286">
        <f>SUMIFS('Heron on the Bluffs-Input (IS)'!K:K,'Heron on the Bluffs-Input (IS)'!$Q:$Q,'Heron on the Bluffs - CRES'!$A6)/'Heron on the Bluffs - CRES'!$P$1</f>
        <v>-3.1989999999999998</v>
      </c>
      <c r="K6" s="287">
        <f>SUMIFS('Heron on the Bluffs-Input (IS)'!L:L,'Heron on the Bluffs-Input (IS)'!$Q:$Q,'Heron on the Bluffs - CRES'!$A6)/'Heron on the Bluffs - CRES'!$P$1</f>
        <v>-3.31087</v>
      </c>
      <c r="L6" s="286">
        <f>SUMIFS('Heron on the Bluffs-Input (IS)'!M:M,'Heron on the Bluffs-Input (IS)'!$Q:$Q,'Heron on the Bluffs - CRES'!$A6)/'Heron on the Bluffs - CRES'!$P$1</f>
        <v>-3.488</v>
      </c>
      <c r="M6" s="287">
        <f>SUMIFS('Heron on the Bluffs-Input (IS)'!N:N,'Heron on the Bluffs-Input (IS)'!$Q:$Q,'Heron on the Bluffs - CRES'!$A6)/'Heron on the Bluffs - CRES'!$P$1</f>
        <v>-3.488</v>
      </c>
      <c r="N6" s="271">
        <f t="shared" si="0"/>
        <v>-29.05997</v>
      </c>
    </row>
    <row r="7" spans="1:16">
      <c r="A7" s="306" t="s">
        <v>22</v>
      </c>
      <c r="B7" s="286">
        <f>SUMIFS('Heron on the Bluffs-Input (IS)'!C:C,'Heron on the Bluffs-Input (IS)'!$Q:$Q,'Heron on the Bluffs - CRES'!$A7)/'Heron on the Bluffs - CRES'!$P$1</f>
        <v>0</v>
      </c>
      <c r="C7" s="287">
        <f>SUMIFS('Heron on the Bluffs-Input (IS)'!D:D,'Heron on the Bluffs-Input (IS)'!$Q:$Q,'Heron on the Bluffs - CRES'!$A7)/'Heron on the Bluffs - CRES'!$P$1</f>
        <v>-4.5650000000000004</v>
      </c>
      <c r="D7" s="286">
        <f>SUMIFS('Heron on the Bluffs-Input (IS)'!E:E,'Heron on the Bluffs-Input (IS)'!$Q:$Q,'Heron on the Bluffs - CRES'!$A7)/'Heron on the Bluffs - CRES'!$P$1</f>
        <v>-2.9169999999999998</v>
      </c>
      <c r="E7" s="287">
        <f>SUMIFS('Heron on the Bluffs-Input (IS)'!F:F,'Heron on the Bluffs-Input (IS)'!$Q:$Q,'Heron on the Bluffs - CRES'!$A7)/'Heron on the Bluffs - CRES'!$P$1</f>
        <v>-7.2930000000000001</v>
      </c>
      <c r="F7" s="286">
        <f>SUMIFS('Heron on the Bluffs-Input (IS)'!G:G,'Heron on the Bluffs-Input (IS)'!$Q:$Q,'Heron on the Bluffs - CRES'!$A7)/'Heron on the Bluffs - CRES'!$P$1</f>
        <v>-2.7251599999999998</v>
      </c>
      <c r="G7" s="287">
        <f>SUMIFS('Heron on the Bluffs-Input (IS)'!H:H,'Heron on the Bluffs-Input (IS)'!$Q:$Q,'Heron on the Bluffs - CRES'!$A7)/'Heron on the Bluffs - CRES'!$P$1</f>
        <v>-0.25</v>
      </c>
      <c r="H7" s="286">
        <f>SUMIFS('Heron on the Bluffs-Input (IS)'!I:I,'Heron on the Bluffs-Input (IS)'!$Q:$Q,'Heron on the Bluffs - CRES'!$A7)/'Heron on the Bluffs - CRES'!$P$1</f>
        <v>0</v>
      </c>
      <c r="I7" s="287">
        <f>SUMIFS('Heron on the Bluffs-Input (IS)'!J:J,'Heron on the Bluffs-Input (IS)'!$Q:$Q,'Heron on the Bluffs - CRES'!$A7)/'Heron on the Bluffs - CRES'!$P$1</f>
        <v>-0.5</v>
      </c>
      <c r="J7" s="286">
        <f>SUMIFS('Heron on the Bluffs-Input (IS)'!K:K,'Heron on the Bluffs-Input (IS)'!$Q:$Q,'Heron on the Bluffs - CRES'!$A7)/'Heron on the Bluffs - CRES'!$P$1</f>
        <v>-3.5</v>
      </c>
      <c r="K7" s="287">
        <f>SUMIFS('Heron on the Bluffs-Input (IS)'!L:L,'Heron on the Bluffs-Input (IS)'!$Q:$Q,'Heron on the Bluffs - CRES'!$A7)/'Heron on the Bluffs - CRES'!$P$1</f>
        <v>-11.3</v>
      </c>
      <c r="L7" s="286">
        <f>SUMIFS('Heron on the Bluffs-Input (IS)'!M:M,'Heron on the Bluffs-Input (IS)'!$Q:$Q,'Heron on the Bluffs - CRES'!$A7)/'Heron on the Bluffs - CRES'!$P$1</f>
        <v>-1.5</v>
      </c>
      <c r="M7" s="287">
        <f>SUMIFS('Heron on the Bluffs-Input (IS)'!N:N,'Heron on the Bluffs-Input (IS)'!$Q:$Q,'Heron on the Bluffs - CRES'!$A7)/'Heron on the Bluffs - CRES'!$P$1</f>
        <v>-3</v>
      </c>
      <c r="N7" s="271">
        <f t="shared" si="0"/>
        <v>-37.550160000000005</v>
      </c>
    </row>
    <row r="8" spans="1:16" ht="15" thickBot="1">
      <c r="A8" s="306" t="s">
        <v>27</v>
      </c>
      <c r="B8" s="286">
        <f>SUMIFS('Heron on the Bluffs-Input (IS)'!C:C,'Heron on the Bluffs-Input (IS)'!$Q:$Q,'Heron on the Bluffs - CRES'!$A8)/'Heron on the Bluffs - CRES'!$P$1</f>
        <v>-0.52890999999999999</v>
      </c>
      <c r="C8" s="287">
        <f>SUMIFS('Heron on the Bluffs-Input (IS)'!D:D,'Heron on the Bluffs-Input (IS)'!$Q:$Q,'Heron on the Bluffs - CRES'!$A8)/'Heron on the Bluffs - CRES'!$P$1</f>
        <v>-0.33633999999999997</v>
      </c>
      <c r="D8" s="286">
        <f>SUMIFS('Heron on the Bluffs-Input (IS)'!E:E,'Heron on the Bluffs-Input (IS)'!$Q:$Q,'Heron on the Bluffs - CRES'!$A8)/'Heron on the Bluffs - CRES'!$P$1</f>
        <v>-3.96014</v>
      </c>
      <c r="E8" s="287">
        <f>SUMIFS('Heron on the Bluffs-Input (IS)'!F:F,'Heron on the Bluffs-Input (IS)'!$Q:$Q,'Heron on the Bluffs - CRES'!$A8)/'Heron on the Bluffs - CRES'!$P$1</f>
        <v>1.0111800000000002</v>
      </c>
      <c r="F8" s="286">
        <f>SUMIFS('Heron on the Bluffs-Input (IS)'!G:G,'Heron on the Bluffs-Input (IS)'!$Q:$Q,'Heron on the Bluffs - CRES'!$A8)/'Heron on the Bluffs - CRES'!$P$1</f>
        <v>-4.1141999999999994</v>
      </c>
      <c r="G8" s="287">
        <f>SUMIFS('Heron on the Bluffs-Input (IS)'!H:H,'Heron on the Bluffs-Input (IS)'!$Q:$Q,'Heron on the Bluffs - CRES'!$A8)/'Heron on the Bluffs - CRES'!$P$1</f>
        <v>-1.829</v>
      </c>
      <c r="H8" s="286">
        <f>SUMIFS('Heron on the Bluffs-Input (IS)'!I:I,'Heron on the Bluffs-Input (IS)'!$Q:$Q,'Heron on the Bluffs - CRES'!$A8)/'Heron on the Bluffs - CRES'!$P$1</f>
        <v>1.5928900000000001</v>
      </c>
      <c r="I8" s="287">
        <f>SUMIFS('Heron on the Bluffs-Input (IS)'!J:J,'Heron on the Bluffs-Input (IS)'!$Q:$Q,'Heron on the Bluffs - CRES'!$A8)/'Heron on the Bluffs - CRES'!$P$1</f>
        <v>-6.6447599999999998</v>
      </c>
      <c r="J8" s="286">
        <f>SUMIFS('Heron on the Bluffs-Input (IS)'!K:K,'Heron on the Bluffs-Input (IS)'!$Q:$Q,'Heron on the Bluffs - CRES'!$A8)/'Heron on the Bluffs - CRES'!$P$1</f>
        <v>-4.1148699999999998</v>
      </c>
      <c r="K8" s="287">
        <f>SUMIFS('Heron on the Bluffs-Input (IS)'!L:L,'Heron on the Bluffs-Input (IS)'!$Q:$Q,'Heron on the Bluffs - CRES'!$A8)/'Heron on the Bluffs - CRES'!$P$1</f>
        <v>-13.68319</v>
      </c>
      <c r="L8" s="286">
        <f>SUMIFS('Heron on the Bluffs-Input (IS)'!M:M,'Heron on the Bluffs-Input (IS)'!$Q:$Q,'Heron on the Bluffs - CRES'!$A8)/'Heron on the Bluffs - CRES'!$P$1</f>
        <v>-4.1961199999999996</v>
      </c>
      <c r="M8" s="287">
        <f>SUMIFS('Heron on the Bluffs-Input (IS)'!N:N,'Heron on the Bluffs-Input (IS)'!$Q:$Q,'Heron on the Bluffs - CRES'!$A8)/'Heron on the Bluffs - CRES'!$P$1</f>
        <v>-1.075</v>
      </c>
      <c r="N8" s="271">
        <f t="shared" si="0"/>
        <v>-37.878459999999997</v>
      </c>
    </row>
    <row r="9" spans="1:16" ht="15" thickBot="1">
      <c r="A9" s="187" t="s">
        <v>78</v>
      </c>
      <c r="B9" s="191">
        <f>SUM(B4:B8)</f>
        <v>148.91535999999999</v>
      </c>
      <c r="C9" s="192">
        <f t="shared" ref="C9:M9" si="2">SUM(C4:C8)</f>
        <v>151.20193</v>
      </c>
      <c r="D9" s="191">
        <f t="shared" si="2"/>
        <v>152.41212000000002</v>
      </c>
      <c r="E9" s="192">
        <f t="shared" si="2"/>
        <v>153.64453</v>
      </c>
      <c r="F9" s="191">
        <f t="shared" si="2"/>
        <v>154.86348000000001</v>
      </c>
      <c r="G9" s="192">
        <f t="shared" si="2"/>
        <v>156.06833999999998</v>
      </c>
      <c r="H9" s="191">
        <f t="shared" si="2"/>
        <v>157.54283000000001</v>
      </c>
      <c r="I9" s="192">
        <f t="shared" si="2"/>
        <v>146.70641000000001</v>
      </c>
      <c r="J9" s="191">
        <f t="shared" si="2"/>
        <v>151.77211</v>
      </c>
      <c r="K9" s="192">
        <f t="shared" si="2"/>
        <v>130.89541999999997</v>
      </c>
      <c r="L9" s="191">
        <f t="shared" si="2"/>
        <v>153.42682000000002</v>
      </c>
      <c r="M9" s="192">
        <f t="shared" si="2"/>
        <v>155.14218</v>
      </c>
      <c r="N9" s="193">
        <f t="shared" si="0"/>
        <v>1812.5915299999999</v>
      </c>
    </row>
    <row r="10" spans="1:16">
      <c r="A10" s="306" t="s">
        <v>79</v>
      </c>
      <c r="B10" s="286">
        <f>SUMIFS('Heron on the Bluffs-Input (IS)'!C:C,'Heron on the Bluffs-Input (IS)'!$Q:$Q,'Heron on the Bluffs - CRES'!$A10)/'Heron on the Bluffs - CRES'!$P$1</f>
        <v>0</v>
      </c>
      <c r="C10" s="287">
        <f>SUMIFS('Heron on the Bluffs-Input (IS)'!D:D,'Heron on the Bluffs-Input (IS)'!$Q:$Q,'Heron on the Bluffs - CRES'!$A10)/'Heron on the Bluffs - CRES'!$P$1</f>
        <v>0</v>
      </c>
      <c r="D10" s="286">
        <f>SUMIFS('Heron on the Bluffs-Input (IS)'!E:E,'Heron on the Bluffs-Input (IS)'!$Q:$Q,'Heron on the Bluffs - CRES'!$A10)/'Heron on the Bluffs - CRES'!$P$1</f>
        <v>0</v>
      </c>
      <c r="E10" s="287">
        <f>SUMIFS('Heron on the Bluffs-Input (IS)'!F:F,'Heron on the Bluffs-Input (IS)'!$Q:$Q,'Heron on the Bluffs - CRES'!$A10)/'Heron on the Bluffs - CRES'!$P$1</f>
        <v>0</v>
      </c>
      <c r="F10" s="286">
        <f>SUMIFS('Heron on the Bluffs-Input (IS)'!G:G,'Heron on the Bluffs-Input (IS)'!$Q:$Q,'Heron on the Bluffs - CRES'!$A10)/'Heron on the Bluffs - CRES'!$P$1</f>
        <v>0</v>
      </c>
      <c r="G10" s="287">
        <f>SUMIFS('Heron on the Bluffs-Input (IS)'!H:H,'Heron on the Bluffs-Input (IS)'!$Q:$Q,'Heron on the Bluffs - CRES'!$A10)/'Heron on the Bluffs - CRES'!$P$1</f>
        <v>0</v>
      </c>
      <c r="H10" s="286">
        <f>SUMIFS('Heron on the Bluffs-Input (IS)'!I:I,'Heron on the Bluffs-Input (IS)'!$Q:$Q,'Heron on the Bluffs - CRES'!$A10)/'Heron on the Bluffs - CRES'!$P$1</f>
        <v>0</v>
      </c>
      <c r="I10" s="287">
        <f>SUMIFS('Heron on the Bluffs-Input (IS)'!J:J,'Heron on the Bluffs-Input (IS)'!$Q:$Q,'Heron on the Bluffs - CRES'!$A10)/'Heron on the Bluffs - CRES'!$P$1</f>
        <v>0</v>
      </c>
      <c r="J10" s="286">
        <f>SUMIFS('Heron on the Bluffs-Input (IS)'!K:K,'Heron on the Bluffs-Input (IS)'!$Q:$Q,'Heron on the Bluffs - CRES'!$A10)/'Heron on the Bluffs - CRES'!$P$1</f>
        <v>0</v>
      </c>
      <c r="K10" s="287">
        <f>SUMIFS('Heron on the Bluffs-Input (IS)'!L:L,'Heron on the Bluffs-Input (IS)'!$Q:$Q,'Heron on the Bluffs - CRES'!$A10)/'Heron on the Bluffs - CRES'!$P$1</f>
        <v>0</v>
      </c>
      <c r="L10" s="286">
        <f>SUMIFS('Heron on the Bluffs-Input (IS)'!M:M,'Heron on the Bluffs-Input (IS)'!$Q:$Q,'Heron on the Bluffs - CRES'!$A10)/'Heron on the Bluffs - CRES'!$P$1</f>
        <v>0</v>
      </c>
      <c r="M10" s="287">
        <f>SUMIFS('Heron on the Bluffs-Input (IS)'!N:N,'Heron on the Bluffs-Input (IS)'!$Q:$Q,'Heron on the Bluffs - CRES'!$A10)/'Heron on the Bluffs - CRES'!$P$1</f>
        <v>0</v>
      </c>
      <c r="N10" s="271">
        <f t="shared" si="0"/>
        <v>0</v>
      </c>
    </row>
    <row r="11" spans="1:16">
      <c r="A11" s="306" t="s">
        <v>36</v>
      </c>
      <c r="B11" s="286">
        <f>SUMIFS('Heron on the Bluffs-Input (IS)'!C:C,'Heron on the Bluffs-Input (IS)'!$Q:$Q,'Heron on the Bluffs - CRES'!$A11)/'Heron on the Bluffs - CRES'!$P$1</f>
        <v>0.53488999999999998</v>
      </c>
      <c r="C11" s="287">
        <f>SUMIFS('Heron on the Bluffs-Input (IS)'!D:D,'Heron on the Bluffs-Input (IS)'!$Q:$Q,'Heron on the Bluffs - CRES'!$A11)/'Heron on the Bluffs - CRES'!$P$1</f>
        <v>0.55330999999999997</v>
      </c>
      <c r="D11" s="286">
        <f>SUMIFS('Heron on the Bluffs-Input (IS)'!E:E,'Heron on the Bluffs-Input (IS)'!$Q:$Q,'Heron on the Bluffs - CRES'!$A11)/'Heron on the Bluffs - CRES'!$P$1</f>
        <v>0.56032999999999999</v>
      </c>
      <c r="E11" s="287">
        <f>SUMIFS('Heron on the Bluffs-Input (IS)'!F:F,'Heron on the Bluffs-Input (IS)'!$Q:$Q,'Heron on the Bluffs - CRES'!$A11)/'Heron on the Bluffs - CRES'!$P$1</f>
        <v>6.3009999999999997E-2</v>
      </c>
      <c r="F11" s="286">
        <f>SUMIFS('Heron on the Bluffs-Input (IS)'!G:G,'Heron on the Bluffs-Input (IS)'!$Q:$Q,'Heron on the Bluffs - CRES'!$A11)/'Heron on the Bluffs - CRES'!$P$1</f>
        <v>0.125</v>
      </c>
      <c r="G11" s="287">
        <f>SUMIFS('Heron on the Bluffs-Input (IS)'!H:H,'Heron on the Bluffs-Input (IS)'!$Q:$Q,'Heron on the Bluffs - CRES'!$A11)/'Heron on the Bluffs - CRES'!$P$1</f>
        <v>0.59548999999999996</v>
      </c>
      <c r="H11" s="286">
        <f>SUMIFS('Heron on the Bluffs-Input (IS)'!I:I,'Heron on the Bluffs-Input (IS)'!$Q:$Q,'Heron on the Bluffs - CRES'!$A11)/'Heron on the Bluffs - CRES'!$P$1</f>
        <v>1.12673</v>
      </c>
      <c r="I11" s="287">
        <f>SUMIFS('Heron on the Bluffs-Input (IS)'!J:J,'Heron on the Bluffs-Input (IS)'!$Q:$Q,'Heron on the Bluffs - CRES'!$A11)/'Heron on the Bluffs - CRES'!$P$1</f>
        <v>1.2593800000000002</v>
      </c>
      <c r="J11" s="286">
        <f>SUMIFS('Heron on the Bluffs-Input (IS)'!K:K,'Heron on the Bluffs-Input (IS)'!$Q:$Q,'Heron on the Bluffs - CRES'!$A11)/'Heron on the Bluffs - CRES'!$P$1</f>
        <v>1.0681700000000001</v>
      </c>
      <c r="K11" s="287">
        <f>SUMIFS('Heron on the Bluffs-Input (IS)'!L:L,'Heron on the Bluffs-Input (IS)'!$Q:$Q,'Heron on the Bluffs - CRES'!$A11)/'Heron on the Bluffs - CRES'!$P$1</f>
        <v>1.3835999999999999</v>
      </c>
      <c r="L11" s="286">
        <f>SUMIFS('Heron on the Bluffs-Input (IS)'!M:M,'Heron on the Bluffs-Input (IS)'!$Q:$Q,'Heron on the Bluffs - CRES'!$A11)/'Heron on the Bluffs - CRES'!$P$1</f>
        <v>1.1398700000000002</v>
      </c>
      <c r="M11" s="287">
        <f>SUMIFS('Heron on the Bluffs-Input (IS)'!N:N,'Heron on the Bluffs-Input (IS)'!$Q:$Q,'Heron on the Bluffs - CRES'!$A11)/'Heron on the Bluffs - CRES'!$P$1</f>
        <v>1.2578600000000002</v>
      </c>
      <c r="N11" s="271">
        <f t="shared" si="0"/>
        <v>9.6676400000000022</v>
      </c>
    </row>
    <row r="12" spans="1:16" ht="15" thickBot="1">
      <c r="A12" s="188" t="s">
        <v>31</v>
      </c>
      <c r="B12" s="82">
        <f>SUMIFS('Heron on the Bluffs-Input (IS)'!C:C,'Heron on the Bluffs-Input (IS)'!$Q:$Q,'Heron on the Bluffs - CRES'!$A12)/'Heron on the Bluffs - CRES'!$P$1</f>
        <v>16.063739999999999</v>
      </c>
      <c r="C12" s="83">
        <f>SUMIFS('Heron on the Bluffs-Input (IS)'!D:D,'Heron on the Bluffs-Input (IS)'!$Q:$Q,'Heron on the Bluffs - CRES'!$A12)/'Heron on the Bluffs - CRES'!$P$1</f>
        <v>17.646940000000001</v>
      </c>
      <c r="D12" s="82">
        <f>SUMIFS('Heron on the Bluffs-Input (IS)'!E:E,'Heron on the Bluffs-Input (IS)'!$Q:$Q,'Heron on the Bluffs - CRES'!$A12)/'Heron on the Bluffs - CRES'!$P$1</f>
        <v>11.729370000000001</v>
      </c>
      <c r="E12" s="83">
        <f>SUMIFS('Heron on the Bluffs-Input (IS)'!F:F,'Heron on the Bluffs-Input (IS)'!$Q:$Q,'Heron on the Bluffs - CRES'!$A12)/'Heron on the Bluffs - CRES'!$P$1</f>
        <v>8.6249500000000001</v>
      </c>
      <c r="F12" s="82">
        <f>SUMIFS('Heron on the Bluffs-Input (IS)'!G:G,'Heron on the Bluffs-Input (IS)'!$Q:$Q,'Heron on the Bluffs - CRES'!$A12)/'Heron on the Bluffs - CRES'!$P$1</f>
        <v>9.9201499999999996</v>
      </c>
      <c r="G12" s="83">
        <f>SUMIFS('Heron on the Bluffs-Input (IS)'!H:H,'Heron on the Bluffs-Input (IS)'!$Q:$Q,'Heron on the Bluffs - CRES'!$A12)/'Heron on the Bluffs - CRES'!$P$1</f>
        <v>16.774660000000004</v>
      </c>
      <c r="H12" s="82">
        <f>SUMIFS('Heron on the Bluffs-Input (IS)'!I:I,'Heron on the Bluffs-Input (IS)'!$Q:$Q,'Heron on the Bluffs - CRES'!$A12)/'Heron on the Bluffs - CRES'!$P$1</f>
        <v>12.02572</v>
      </c>
      <c r="I12" s="83">
        <f>SUMIFS('Heron on the Bluffs-Input (IS)'!J:J,'Heron on the Bluffs-Input (IS)'!$Q:$Q,'Heron on the Bluffs - CRES'!$A12)/'Heron on the Bluffs - CRES'!$P$1</f>
        <v>18.66479</v>
      </c>
      <c r="J12" s="82">
        <f>SUMIFS('Heron on the Bluffs-Input (IS)'!K:K,'Heron on the Bluffs-Input (IS)'!$Q:$Q,'Heron on the Bluffs - CRES'!$A12)/'Heron on the Bluffs - CRES'!$P$1</f>
        <v>12.37392</v>
      </c>
      <c r="K12" s="83">
        <f>SUMIFS('Heron on the Bluffs-Input (IS)'!L:L,'Heron on the Bluffs-Input (IS)'!$Q:$Q,'Heron on the Bluffs - CRES'!$A12)/'Heron on the Bluffs - CRES'!$P$1</f>
        <v>14.387540000000001</v>
      </c>
      <c r="L12" s="82">
        <f>SUMIFS('Heron on the Bluffs-Input (IS)'!M:M,'Heron on the Bluffs-Input (IS)'!$Q:$Q,'Heron on the Bluffs - CRES'!$A12)/'Heron on the Bluffs - CRES'!$P$1</f>
        <v>11.58118</v>
      </c>
      <c r="M12" s="83">
        <f>SUMIFS('Heron on the Bluffs-Input (IS)'!N:N,'Heron on the Bluffs-Input (IS)'!$Q:$Q,'Heron on the Bluffs - CRES'!$A12)/'Heron on the Bluffs - CRES'!$P$1</f>
        <v>12.66757</v>
      </c>
      <c r="N12" s="272">
        <f t="shared" si="0"/>
        <v>162.46052999999998</v>
      </c>
    </row>
    <row r="13" spans="1:16" ht="15" thickBot="1">
      <c r="A13" s="189" t="s">
        <v>80</v>
      </c>
      <c r="B13" s="194">
        <f>SUM(B10:B12)</f>
        <v>16.59863</v>
      </c>
      <c r="C13" s="195">
        <f t="shared" ref="C13:M13" si="3">SUM(C10:C12)</f>
        <v>18.20025</v>
      </c>
      <c r="D13" s="194">
        <f t="shared" si="3"/>
        <v>12.289700000000002</v>
      </c>
      <c r="E13" s="195">
        <f t="shared" si="3"/>
        <v>8.6879600000000003</v>
      </c>
      <c r="F13" s="194">
        <f t="shared" si="3"/>
        <v>10.04515</v>
      </c>
      <c r="G13" s="195">
        <f t="shared" si="3"/>
        <v>17.370150000000006</v>
      </c>
      <c r="H13" s="194">
        <f t="shared" si="3"/>
        <v>13.15245</v>
      </c>
      <c r="I13" s="195">
        <f t="shared" si="3"/>
        <v>19.92417</v>
      </c>
      <c r="J13" s="194">
        <f t="shared" si="3"/>
        <v>13.44209</v>
      </c>
      <c r="K13" s="195">
        <f t="shared" si="3"/>
        <v>15.771140000000001</v>
      </c>
      <c r="L13" s="194">
        <f t="shared" si="3"/>
        <v>12.72105</v>
      </c>
      <c r="M13" s="195">
        <f t="shared" si="3"/>
        <v>13.92543</v>
      </c>
      <c r="N13" s="196">
        <f t="shared" si="0"/>
        <v>172.12817000000001</v>
      </c>
    </row>
    <row r="14" spans="1:16" ht="15.5" thickTop="1" thickBot="1">
      <c r="A14" s="190" t="s">
        <v>81</v>
      </c>
      <c r="B14" s="197">
        <f>SUM(B13,B9)</f>
        <v>165.51398999999998</v>
      </c>
      <c r="C14" s="198">
        <f t="shared" ref="C14:M14" si="4">SUM(C13,C9)</f>
        <v>169.40218000000002</v>
      </c>
      <c r="D14" s="197">
        <f t="shared" si="4"/>
        <v>164.70182000000003</v>
      </c>
      <c r="E14" s="198">
        <f t="shared" si="4"/>
        <v>162.33249000000001</v>
      </c>
      <c r="F14" s="197">
        <f t="shared" si="4"/>
        <v>164.90863000000002</v>
      </c>
      <c r="G14" s="198">
        <f t="shared" si="4"/>
        <v>173.43848999999997</v>
      </c>
      <c r="H14" s="197">
        <f t="shared" si="4"/>
        <v>170.69528</v>
      </c>
      <c r="I14" s="198">
        <f t="shared" si="4"/>
        <v>166.63058000000001</v>
      </c>
      <c r="J14" s="197">
        <f t="shared" si="4"/>
        <v>165.21420000000001</v>
      </c>
      <c r="K14" s="198">
        <f t="shared" si="4"/>
        <v>146.66655999999998</v>
      </c>
      <c r="L14" s="197">
        <f t="shared" si="4"/>
        <v>166.14787000000001</v>
      </c>
      <c r="M14" s="198">
        <f t="shared" si="4"/>
        <v>169.06761</v>
      </c>
      <c r="N14" s="199">
        <f t="shared" si="0"/>
        <v>1984.7197000000001</v>
      </c>
      <c r="O14" s="124"/>
      <c r="P14" s="15">
        <f>M14*1000</f>
        <v>169067.61000000002</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SUMIFS('Heron on the Bluffs-Input (IS)'!C:C,'Heron on the Bluffs-Input (IS)'!$Q:$Q,'Heron on the Bluffs - CRES'!$A17)/'Heron on the Bluffs - CRES'!$P$16</f>
        <v>-10.202259999999999</v>
      </c>
      <c r="C17" s="287">
        <f>SUMIFS('Heron on the Bluffs-Input (IS)'!D:D,'Heron on the Bluffs-Input (IS)'!$Q:$Q,'Heron on the Bluffs - CRES'!$A17)/'Heron on the Bluffs - CRES'!$P$16</f>
        <v>-4.7467000000000006</v>
      </c>
      <c r="D17" s="286">
        <f>SUMIFS('Heron on the Bluffs-Input (IS)'!E:E,'Heron on the Bluffs-Input (IS)'!$Q:$Q,'Heron on the Bluffs - CRES'!$A17)/'Heron on the Bluffs - CRES'!$P$16</f>
        <v>-8.3346199999999993</v>
      </c>
      <c r="E17" s="287">
        <f>SUMIFS('Heron on the Bluffs-Input (IS)'!F:F,'Heron on the Bluffs-Input (IS)'!$Q:$Q,'Heron on the Bluffs - CRES'!$A17)/'Heron on the Bluffs - CRES'!$P$16</f>
        <v>-8.8438400000000001</v>
      </c>
      <c r="F17" s="286">
        <f>SUMIFS('Heron on the Bluffs-Input (IS)'!G:G,'Heron on the Bluffs-Input (IS)'!$Q:$Q,'Heron on the Bluffs - CRES'!$A17)/'Heron on the Bluffs - CRES'!$P$16</f>
        <v>-6.9436799999999987</v>
      </c>
      <c r="G17" s="287">
        <f>SUMIFS('Heron on the Bluffs-Input (IS)'!H:H,'Heron on the Bluffs-Input (IS)'!$Q:$Q,'Heron on the Bluffs - CRES'!$A17)/'Heron on the Bluffs - CRES'!$P$16</f>
        <v>-7.2956499999999993</v>
      </c>
      <c r="H17" s="286">
        <f>SUMIFS('Heron on the Bluffs-Input (IS)'!I:I,'Heron on the Bluffs-Input (IS)'!$Q:$Q,'Heron on the Bluffs - CRES'!$A17)/'Heron on the Bluffs - CRES'!$P$16</f>
        <v>-6.0821099999999992</v>
      </c>
      <c r="I17" s="287">
        <f>SUMIFS('Heron on the Bluffs-Input (IS)'!J:J,'Heron on the Bluffs-Input (IS)'!$Q:$Q,'Heron on the Bluffs - CRES'!$A17)/'Heron on the Bluffs - CRES'!$P$16</f>
        <v>-11.072089999999999</v>
      </c>
      <c r="J17" s="286">
        <f>SUMIFS('Heron on the Bluffs-Input (IS)'!K:K,'Heron on the Bluffs-Input (IS)'!$Q:$Q,'Heron on the Bluffs - CRES'!$A17)/'Heron on the Bluffs - CRES'!$P$16</f>
        <v>-8.76389</v>
      </c>
      <c r="K17" s="287">
        <f>SUMIFS('Heron on the Bluffs-Input (IS)'!L:L,'Heron on the Bluffs-Input (IS)'!$Q:$Q,'Heron on the Bluffs - CRES'!$A17)/'Heron on the Bluffs - CRES'!$P$16</f>
        <v>-6.9963500000000005</v>
      </c>
      <c r="L17" s="286">
        <f>SUMIFS('Heron on the Bluffs-Input (IS)'!M:M,'Heron on the Bluffs-Input (IS)'!$Q:$Q,'Heron on the Bluffs - CRES'!$A17)/'Heron on the Bluffs - CRES'!$P$16</f>
        <v>-7.497510000000001</v>
      </c>
      <c r="M17" s="287">
        <f>SUMIFS('Heron on the Bluffs-Input (IS)'!N:N,'Heron on the Bluffs-Input (IS)'!$Q:$Q,'Heron on the Bluffs - CRES'!$A17)/'Heron on the Bluffs - CRES'!$P$16</f>
        <v>-8.0327699999999993</v>
      </c>
      <c r="N17" s="81">
        <f>SUM(B17:M17)</f>
        <v>-94.811470000000014</v>
      </c>
    </row>
    <row r="18" spans="1:16">
      <c r="A18" s="296" t="s">
        <v>51</v>
      </c>
      <c r="B18" s="286">
        <f>SUMIFS('Heron on the Bluffs-Input (IS)'!C:C,'Heron on the Bluffs-Input (IS)'!$Q:$Q,'Heron on the Bluffs - CRES'!$A18)/'Heron on the Bluffs - CRES'!$P$16</f>
        <v>-4.8091699999999999</v>
      </c>
      <c r="C18" s="287">
        <f>SUMIFS('Heron on the Bluffs-Input (IS)'!D:D,'Heron on the Bluffs-Input (IS)'!$Q:$Q,'Heron on the Bluffs - CRES'!$A18)/'Heron on the Bluffs - CRES'!$P$16</f>
        <v>-4.4508400000000004</v>
      </c>
      <c r="D18" s="286">
        <f>SUMIFS('Heron on the Bluffs-Input (IS)'!E:E,'Heron on the Bluffs-Input (IS)'!$Q:$Q,'Heron on the Bluffs - CRES'!$A18)/'Heron on the Bluffs - CRES'!$P$16</f>
        <v>-4.3815</v>
      </c>
      <c r="E18" s="287">
        <f>SUMIFS('Heron on the Bluffs-Input (IS)'!F:F,'Heron on the Bluffs-Input (IS)'!$Q:$Q,'Heron on the Bluffs - CRES'!$A18)/'Heron on the Bluffs - CRES'!$P$16</f>
        <v>-4.0076700000000001</v>
      </c>
      <c r="F18" s="286">
        <f>SUMIFS('Heron on the Bluffs-Input (IS)'!G:G,'Heron on the Bluffs-Input (IS)'!$Q:$Q,'Heron on the Bluffs - CRES'!$A18)/'Heron on the Bluffs - CRES'!$P$16</f>
        <v>-4.16174</v>
      </c>
      <c r="G18" s="287">
        <f>SUMIFS('Heron on the Bluffs-Input (IS)'!H:H,'Heron on the Bluffs-Input (IS)'!$Q:$Q,'Heron on the Bluffs - CRES'!$A18)/'Heron on the Bluffs - CRES'!$P$16</f>
        <v>-4.6372099999999996</v>
      </c>
      <c r="H18" s="286">
        <f>SUMIFS('Heron on the Bluffs-Input (IS)'!I:I,'Heron on the Bluffs-Input (IS)'!$Q:$Q,'Heron on the Bluffs - CRES'!$A18)/'Heron on the Bluffs - CRES'!$P$16</f>
        <v>-3.85608</v>
      </c>
      <c r="I18" s="287">
        <f>SUMIFS('Heron on the Bluffs-Input (IS)'!J:J,'Heron on the Bluffs-Input (IS)'!$Q:$Q,'Heron on the Bluffs - CRES'!$A18)/'Heron on the Bluffs - CRES'!$P$16</f>
        <v>-4.1153699999999995</v>
      </c>
      <c r="J18" s="286">
        <f>SUMIFS('Heron on the Bluffs-Input (IS)'!K:K,'Heron on the Bluffs-Input (IS)'!$Q:$Q,'Heron on the Bluffs - CRES'!$A18)/'Heron on the Bluffs - CRES'!$P$16</f>
        <v>-3.8071599999999997</v>
      </c>
      <c r="K18" s="287">
        <f>SUMIFS('Heron on the Bluffs-Input (IS)'!L:L,'Heron on the Bluffs-Input (IS)'!$Q:$Q,'Heron on the Bluffs - CRES'!$A18)/'Heron on the Bluffs - CRES'!$P$16</f>
        <v>-13.47728</v>
      </c>
      <c r="L18" s="286">
        <f>SUMIFS('Heron on the Bluffs-Input (IS)'!M:M,'Heron on the Bluffs-Input (IS)'!$Q:$Q,'Heron on the Bluffs - CRES'!$A18)/'Heron on the Bluffs - CRES'!$P$16</f>
        <v>-4.3388999999999998</v>
      </c>
      <c r="M18" s="287">
        <f>SUMIFS('Heron on the Bluffs-Input (IS)'!N:N,'Heron on the Bluffs-Input (IS)'!$Q:$Q,'Heron on the Bluffs - CRES'!$A18)/'Heron on the Bluffs - CRES'!$P$16</f>
        <v>-3.90665</v>
      </c>
      <c r="N18" s="271">
        <f t="shared" ref="N18:N32" si="6">SUM(B18:M18)</f>
        <v>-59.949570000000008</v>
      </c>
    </row>
    <row r="19" spans="1:16">
      <c r="A19" s="296" t="s">
        <v>40</v>
      </c>
      <c r="B19" s="286">
        <f>SUMIFS('Heron on the Bluffs-Input (IS)'!C:C,'Heron on the Bluffs-Input (IS)'!$Q:$Q,'Heron on the Bluffs - CRES'!$A19)/'Heron on the Bluffs - CRES'!$P$16</f>
        <v>-18.664729999999999</v>
      </c>
      <c r="C19" s="287">
        <f>SUMIFS('Heron on the Bluffs-Input (IS)'!D:D,'Heron on the Bluffs-Input (IS)'!$Q:$Q,'Heron on the Bluffs - CRES'!$A19)/'Heron on the Bluffs - CRES'!$P$16</f>
        <v>-16.849260000000001</v>
      </c>
      <c r="D19" s="286">
        <f>SUMIFS('Heron on the Bluffs-Input (IS)'!E:E,'Heron on the Bluffs-Input (IS)'!$Q:$Q,'Heron on the Bluffs - CRES'!$A19)/'Heron on the Bluffs - CRES'!$P$16</f>
        <v>-16.772299999999998</v>
      </c>
      <c r="E19" s="287">
        <f>SUMIFS('Heron on the Bluffs-Input (IS)'!F:F,'Heron on the Bluffs-Input (IS)'!$Q:$Q,'Heron on the Bluffs - CRES'!$A19)/'Heron on the Bluffs - CRES'!$P$16</f>
        <v>-16.00112</v>
      </c>
      <c r="F19" s="286">
        <f>SUMIFS('Heron on the Bluffs-Input (IS)'!G:G,'Heron on the Bluffs-Input (IS)'!$Q:$Q,'Heron on the Bluffs - CRES'!$A19)/'Heron on the Bluffs - CRES'!$P$16</f>
        <v>-15.957890000000001</v>
      </c>
      <c r="G19" s="287">
        <f>SUMIFS('Heron on the Bluffs-Input (IS)'!H:H,'Heron on the Bluffs-Input (IS)'!$Q:$Q,'Heron on the Bluffs - CRES'!$A19)/'Heron on the Bluffs - CRES'!$P$16</f>
        <v>-14.169059999999998</v>
      </c>
      <c r="H19" s="286">
        <f>SUMIFS('Heron on the Bluffs-Input (IS)'!I:I,'Heron on the Bluffs-Input (IS)'!$Q:$Q,'Heron on the Bluffs - CRES'!$A19)/'Heron on the Bluffs - CRES'!$P$16</f>
        <v>-10.590539999999997</v>
      </c>
      <c r="I19" s="287">
        <f>SUMIFS('Heron on the Bluffs-Input (IS)'!J:J,'Heron on the Bluffs-Input (IS)'!$Q:$Q,'Heron on the Bluffs - CRES'!$A19)/'Heron on the Bluffs - CRES'!$P$16</f>
        <v>-10.771370000000001</v>
      </c>
      <c r="J19" s="286">
        <f>SUMIFS('Heron on the Bluffs-Input (IS)'!K:K,'Heron on the Bluffs-Input (IS)'!$Q:$Q,'Heron on the Bluffs - CRES'!$A19)/'Heron on the Bluffs - CRES'!$P$16</f>
        <v>-10.774379999999999</v>
      </c>
      <c r="K19" s="287">
        <f>SUMIFS('Heron on the Bluffs-Input (IS)'!L:L,'Heron on the Bluffs-Input (IS)'!$Q:$Q,'Heron on the Bluffs - CRES'!$A19)/'Heron on the Bluffs - CRES'!$P$16</f>
        <v>-10.049629999999999</v>
      </c>
      <c r="L19" s="286">
        <f>SUMIFS('Heron on the Bluffs-Input (IS)'!M:M,'Heron on the Bluffs-Input (IS)'!$Q:$Q,'Heron on the Bluffs - CRES'!$A19)/'Heron on the Bluffs - CRES'!$P$16</f>
        <v>-16.982050000000001</v>
      </c>
      <c r="M19" s="287">
        <f>SUMIFS('Heron on the Bluffs-Input (IS)'!N:N,'Heron on the Bluffs-Input (IS)'!$Q:$Q,'Heron on the Bluffs - CRES'!$A19)/'Heron on the Bluffs - CRES'!$P$16</f>
        <v>-13.655060000000001</v>
      </c>
      <c r="N19" s="271">
        <f t="shared" si="6"/>
        <v>-171.23739</v>
      </c>
    </row>
    <row r="20" spans="1:16">
      <c r="A20" s="296" t="s">
        <v>64</v>
      </c>
      <c r="B20" s="286">
        <f>SUMIFS('Heron on the Bluffs-Input (IS)'!C:C,'Heron on the Bluffs-Input (IS)'!$Q:$Q,'Heron on the Bluffs - CRES'!$A20)/'Heron on the Bluffs - CRES'!$P$16</f>
        <v>-19.60866</v>
      </c>
      <c r="C20" s="287">
        <f>SUMIFS('Heron on the Bluffs-Input (IS)'!D:D,'Heron on the Bluffs-Input (IS)'!$Q:$Q,'Heron on the Bluffs - CRES'!$A20)/'Heron on the Bluffs - CRES'!$P$16</f>
        <v>-19.60866</v>
      </c>
      <c r="D20" s="286">
        <f>SUMIFS('Heron on the Bluffs-Input (IS)'!E:E,'Heron on the Bluffs-Input (IS)'!$Q:$Q,'Heron on the Bluffs - CRES'!$A20)/'Heron on the Bluffs - CRES'!$P$16</f>
        <v>-15.28374</v>
      </c>
      <c r="E20" s="287">
        <f>SUMIFS('Heron on the Bluffs-Input (IS)'!F:F,'Heron on the Bluffs-Input (IS)'!$Q:$Q,'Heron on the Bluffs - CRES'!$A20)/'Heron on the Bluffs - CRES'!$P$16</f>
        <v>-15.28374</v>
      </c>
      <c r="F20" s="286">
        <f>SUMIFS('Heron on the Bluffs-Input (IS)'!G:G,'Heron on the Bluffs-Input (IS)'!$Q:$Q,'Heron on the Bluffs - CRES'!$A20)/'Heron on the Bluffs - CRES'!$P$16</f>
        <v>-15.404770000000001</v>
      </c>
      <c r="G20" s="287">
        <f>SUMIFS('Heron on the Bluffs-Input (IS)'!H:H,'Heron on the Bluffs-Input (IS)'!$Q:$Q,'Heron on the Bluffs - CRES'!$A20)/'Heron on the Bluffs - CRES'!$P$16</f>
        <v>-15.404770000000001</v>
      </c>
      <c r="H20" s="286">
        <f>SUMIFS('Heron on the Bluffs-Input (IS)'!I:I,'Heron on the Bluffs-Input (IS)'!$Q:$Q,'Heron on the Bluffs - CRES'!$A20)/'Heron on the Bluffs - CRES'!$P$16</f>
        <v>-2.3288200000000003</v>
      </c>
      <c r="I20" s="287">
        <f>SUMIFS('Heron on the Bluffs-Input (IS)'!J:J,'Heron on the Bluffs-Input (IS)'!$Q:$Q,'Heron on the Bluffs - CRES'!$A20)/'Heron on the Bluffs - CRES'!$P$16</f>
        <v>-12.789579999999999</v>
      </c>
      <c r="J20" s="286">
        <f>SUMIFS('Heron on the Bluffs-Input (IS)'!K:K,'Heron on the Bluffs-Input (IS)'!$Q:$Q,'Heron on the Bluffs - CRES'!$A20)/'Heron on the Bluffs - CRES'!$P$16</f>
        <v>-12.789579999999999</v>
      </c>
      <c r="K20" s="287">
        <f>SUMIFS('Heron on the Bluffs-Input (IS)'!L:L,'Heron on the Bluffs-Input (IS)'!$Q:$Q,'Heron on the Bluffs - CRES'!$A20)/'Heron on the Bluffs - CRES'!$P$16</f>
        <v>-12.789579999999999</v>
      </c>
      <c r="L20" s="286">
        <f>SUMIFS('Heron on the Bluffs-Input (IS)'!M:M,'Heron on the Bluffs-Input (IS)'!$Q:$Q,'Heron on the Bluffs - CRES'!$A20)/'Heron on the Bluffs - CRES'!$P$16</f>
        <v>-12.789579999999999</v>
      </c>
      <c r="M20" s="287">
        <f>SUMIFS('Heron on the Bluffs-Input (IS)'!N:N,'Heron on the Bluffs-Input (IS)'!$Q:$Q,'Heron on the Bluffs - CRES'!$A20)/'Heron on the Bluffs - CRES'!$P$16</f>
        <v>-12.789579999999999</v>
      </c>
      <c r="N20" s="271">
        <f t="shared" si="6"/>
        <v>-166.87106</v>
      </c>
      <c r="P20" s="16"/>
    </row>
    <row r="21" spans="1:16">
      <c r="A21" s="296" t="s">
        <v>66</v>
      </c>
      <c r="B21" s="286">
        <f>SUMIFS('Heron on the Bluffs-Input (IS)'!C:C,'Heron on the Bluffs-Input (IS)'!$Q:$Q,'Heron on the Bluffs - CRES'!$A21)/'Heron on the Bluffs - CRES'!$P$16</f>
        <v>-18.33586</v>
      </c>
      <c r="C21" s="287">
        <f>SUMIFS('Heron on the Bluffs-Input (IS)'!D:D,'Heron on the Bluffs-Input (IS)'!$Q:$Q,'Heron on the Bluffs - CRES'!$A21)/'Heron on the Bluffs - CRES'!$P$16</f>
        <v>-18.33586</v>
      </c>
      <c r="D21" s="286">
        <f>SUMIFS('Heron on the Bluffs-Input (IS)'!E:E,'Heron on the Bluffs-Input (IS)'!$Q:$Q,'Heron on the Bluffs - CRES'!$A21)/'Heron on the Bluffs - CRES'!$P$16</f>
        <v>-18.33586</v>
      </c>
      <c r="E21" s="287">
        <f>SUMIFS('Heron on the Bluffs-Input (IS)'!F:F,'Heron on the Bluffs-Input (IS)'!$Q:$Q,'Heron on the Bluffs - CRES'!$A21)/'Heron on the Bluffs - CRES'!$P$16</f>
        <v>-18.33586</v>
      </c>
      <c r="F21" s="286">
        <f>SUMIFS('Heron on the Bluffs-Input (IS)'!G:G,'Heron on the Bluffs-Input (IS)'!$Q:$Q,'Heron on the Bluffs - CRES'!$A21)/'Heron on the Bluffs - CRES'!$P$16</f>
        <v>-35.536119999999997</v>
      </c>
      <c r="G21" s="287">
        <f>SUMIFS('Heron on the Bluffs-Input (IS)'!H:H,'Heron on the Bluffs-Input (IS)'!$Q:$Q,'Heron on the Bluffs - CRES'!$A21)/'Heron on the Bluffs - CRES'!$P$16</f>
        <v>-18.33586</v>
      </c>
      <c r="H21" s="286">
        <f>SUMIFS('Heron on the Bluffs-Input (IS)'!I:I,'Heron on the Bluffs-Input (IS)'!$Q:$Q,'Heron on the Bluffs - CRES'!$A21)/'Heron on the Bluffs - CRES'!$P$16</f>
        <v>-18.33586</v>
      </c>
      <c r="I21" s="287">
        <f>SUMIFS('Heron on the Bluffs-Input (IS)'!J:J,'Heron on the Bluffs-Input (IS)'!$Q:$Q,'Heron on the Bluffs - CRES'!$A21)/'Heron on the Bluffs - CRES'!$P$16</f>
        <v>-18.33586</v>
      </c>
      <c r="J21" s="286">
        <f>SUMIFS('Heron on the Bluffs-Input (IS)'!K:K,'Heron on the Bluffs-Input (IS)'!$Q:$Q,'Heron on the Bluffs - CRES'!$A21)/'Heron on the Bluffs - CRES'!$P$16</f>
        <v>-18.33586</v>
      </c>
      <c r="K21" s="287">
        <f>SUMIFS('Heron on the Bluffs-Input (IS)'!L:L,'Heron on the Bluffs-Input (IS)'!$Q:$Q,'Heron on the Bluffs - CRES'!$A21)/'Heron on the Bluffs - CRES'!$P$16</f>
        <v>-18.33586</v>
      </c>
      <c r="L21" s="286">
        <f>SUMIFS('Heron on the Bluffs-Input (IS)'!M:M,'Heron on the Bluffs-Input (IS)'!$Q:$Q,'Heron on the Bluffs - CRES'!$A21)/'Heron on the Bluffs - CRES'!$P$16</f>
        <v>-18.885939999999998</v>
      </c>
      <c r="M21" s="287">
        <f>SUMIFS('Heron on the Bluffs-Input (IS)'!N:N,'Heron on the Bluffs-Input (IS)'!$Q:$Q,'Heron on the Bluffs - CRES'!$A21)/'Heron on the Bluffs - CRES'!$P$16</f>
        <v>-18.885939999999998</v>
      </c>
      <c r="N21" s="271">
        <f t="shared" si="6"/>
        <v>-238.33073999999999</v>
      </c>
      <c r="P21" s="16"/>
    </row>
    <row r="22" spans="1:16">
      <c r="A22" s="296" t="s">
        <v>42</v>
      </c>
      <c r="B22" s="286">
        <f>SUMIFS('Heron on the Bluffs-Input (IS)'!C:C,'Heron on the Bluffs-Input (IS)'!$Q:$Q,'Heron on the Bluffs - CRES'!$A22)/'Heron on the Bluffs - CRES'!$P$16</f>
        <v>-3.4365799999999997</v>
      </c>
      <c r="C22" s="287">
        <f>SUMIFS('Heron on the Bluffs-Input (IS)'!D:D,'Heron on the Bluffs-Input (IS)'!$Q:$Q,'Heron on the Bluffs - CRES'!$A22)/'Heron on the Bluffs - CRES'!$P$16</f>
        <v>-4.9003899999999998</v>
      </c>
      <c r="D22" s="286">
        <f>SUMIFS('Heron on the Bluffs-Input (IS)'!E:E,'Heron on the Bluffs-Input (IS)'!$Q:$Q,'Heron on the Bluffs - CRES'!$A22)/'Heron on the Bluffs - CRES'!$P$16</f>
        <v>-3.9206599999999998</v>
      </c>
      <c r="E22" s="287">
        <f>SUMIFS('Heron on the Bluffs-Input (IS)'!F:F,'Heron on the Bluffs-Input (IS)'!$Q:$Q,'Heron on the Bluffs - CRES'!$A22)/'Heron on the Bluffs - CRES'!$P$16</f>
        <v>-4.2759999999999998</v>
      </c>
      <c r="F22" s="286">
        <f>SUMIFS('Heron on the Bluffs-Input (IS)'!G:G,'Heron on the Bluffs-Input (IS)'!$Q:$Q,'Heron on the Bluffs - CRES'!$A22)/'Heron on the Bluffs - CRES'!$P$16</f>
        <v>-4.0171999999999999</v>
      </c>
      <c r="G22" s="287">
        <f>SUMIFS('Heron on the Bluffs-Input (IS)'!H:H,'Heron on the Bluffs-Input (IS)'!$Q:$Q,'Heron on the Bluffs - CRES'!$A22)/'Heron on the Bluffs - CRES'!$P$16</f>
        <v>-4.9954600000000005</v>
      </c>
      <c r="H22" s="286">
        <f>SUMIFS('Heron on the Bluffs-Input (IS)'!I:I,'Heron on the Bluffs-Input (IS)'!$Q:$Q,'Heron on the Bluffs - CRES'!$A22)/'Heron on the Bluffs - CRES'!$P$16</f>
        <v>-3.2530999999999999</v>
      </c>
      <c r="I22" s="287">
        <f>SUMIFS('Heron on the Bluffs-Input (IS)'!J:J,'Heron on the Bluffs-Input (IS)'!$Q:$Q,'Heron on the Bluffs - CRES'!$A22)/'Heron on the Bluffs - CRES'!$P$16</f>
        <v>-3.524</v>
      </c>
      <c r="J22" s="286">
        <f>SUMIFS('Heron on the Bluffs-Input (IS)'!K:K,'Heron on the Bluffs-Input (IS)'!$Q:$Q,'Heron on the Bluffs - CRES'!$A22)/'Heron on the Bluffs - CRES'!$P$16</f>
        <v>-5.3651900000000001</v>
      </c>
      <c r="K22" s="287">
        <f>SUMIFS('Heron on the Bluffs-Input (IS)'!L:L,'Heron on the Bluffs-Input (IS)'!$Q:$Q,'Heron on the Bluffs - CRES'!$A22)/'Heron on the Bluffs - CRES'!$P$16</f>
        <v>-1.802</v>
      </c>
      <c r="L22" s="286">
        <f>SUMIFS('Heron on the Bluffs-Input (IS)'!M:M,'Heron on the Bluffs-Input (IS)'!$Q:$Q,'Heron on the Bluffs - CRES'!$A22)/'Heron on the Bluffs - CRES'!$P$16</f>
        <v>-2.9969200000000003</v>
      </c>
      <c r="M22" s="287">
        <f>SUMIFS('Heron on the Bluffs-Input (IS)'!N:N,'Heron on the Bluffs-Input (IS)'!$Q:$Q,'Heron on the Bluffs - CRES'!$A22)/'Heron on the Bluffs - CRES'!$P$16</f>
        <v>-2.82646</v>
      </c>
      <c r="N22" s="271">
        <f t="shared" si="6"/>
        <v>-45.313959999999994</v>
      </c>
    </row>
    <row r="23" spans="1:16">
      <c r="A23" s="296" t="s">
        <v>82</v>
      </c>
      <c r="B23" s="286">
        <f>SUMIFS('Heron on the Bluffs-Input (IS)'!C:C,'Heron on the Bluffs-Input (IS)'!$Q:$Q,'Heron on the Bluffs - CRES'!$A23)/'Heron on the Bluffs - CRES'!$P$16</f>
        <v>0</v>
      </c>
      <c r="C23" s="287">
        <f>SUMIFS('Heron on the Bluffs-Input (IS)'!D:D,'Heron on the Bluffs-Input (IS)'!$Q:$Q,'Heron on the Bluffs - CRES'!$A23)/'Heron on the Bluffs - CRES'!$P$16</f>
        <v>0</v>
      </c>
      <c r="D23" s="286">
        <f>SUMIFS('Heron on the Bluffs-Input (IS)'!E:E,'Heron on the Bluffs-Input (IS)'!$Q:$Q,'Heron on the Bluffs - CRES'!$A23)/'Heron on the Bluffs - CRES'!$P$16</f>
        <v>0</v>
      </c>
      <c r="E23" s="287">
        <f>SUMIFS('Heron on the Bluffs-Input (IS)'!F:F,'Heron on the Bluffs-Input (IS)'!$Q:$Q,'Heron on the Bluffs - CRES'!$A23)/'Heron on the Bluffs - CRES'!$P$16</f>
        <v>0</v>
      </c>
      <c r="F23" s="286">
        <f>SUMIFS('Heron on the Bluffs-Input (IS)'!G:G,'Heron on the Bluffs-Input (IS)'!$Q:$Q,'Heron on the Bluffs - CRES'!$A23)/'Heron on the Bluffs - CRES'!$P$16</f>
        <v>0</v>
      </c>
      <c r="G23" s="287">
        <f>SUMIFS('Heron on the Bluffs-Input (IS)'!H:H,'Heron on the Bluffs-Input (IS)'!$Q:$Q,'Heron on the Bluffs - CRES'!$A23)/'Heron on the Bluffs - CRES'!$P$16</f>
        <v>0</v>
      </c>
      <c r="H23" s="286">
        <f>SUMIFS('Heron on the Bluffs-Input (IS)'!I:I,'Heron on the Bluffs-Input (IS)'!$Q:$Q,'Heron on the Bluffs - CRES'!$A23)/'Heron on the Bluffs - CRES'!$P$16</f>
        <v>0</v>
      </c>
      <c r="I23" s="287">
        <f>SUMIFS('Heron on the Bluffs-Input (IS)'!J:J,'Heron on the Bluffs-Input (IS)'!$Q:$Q,'Heron on the Bluffs - CRES'!$A23)/'Heron on the Bluffs - CRES'!$P$16</f>
        <v>0</v>
      </c>
      <c r="J23" s="286">
        <f>SUMIFS('Heron on the Bluffs-Input (IS)'!K:K,'Heron on the Bluffs-Input (IS)'!$Q:$Q,'Heron on the Bluffs - CRES'!$A23)/'Heron on the Bluffs - CRES'!$P$16</f>
        <v>0</v>
      </c>
      <c r="K23" s="287">
        <f>SUMIFS('Heron on the Bluffs-Input (IS)'!L:L,'Heron on the Bluffs-Input (IS)'!$Q:$Q,'Heron on the Bluffs - CRES'!$A23)/'Heron on the Bluffs - CRES'!$P$16</f>
        <v>0</v>
      </c>
      <c r="L23" s="286">
        <f>SUMIFS('Heron on the Bluffs-Input (IS)'!M:M,'Heron on the Bluffs-Input (IS)'!$Q:$Q,'Heron on the Bluffs - CRES'!$A23)/'Heron on the Bluffs - CRES'!$P$16</f>
        <v>0</v>
      </c>
      <c r="M23" s="287">
        <f>SUMIFS('Heron on the Bluffs-Input (IS)'!N:N,'Heron on the Bluffs-Input (IS)'!$Q:$Q,'Heron on the Bluffs - CRES'!$A23)/'Heron on the Bluffs - CRES'!$P$16</f>
        <v>0</v>
      </c>
      <c r="N23" s="271">
        <f t="shared" si="6"/>
        <v>0</v>
      </c>
    </row>
    <row r="24" spans="1:16">
      <c r="A24" s="296" t="s">
        <v>52</v>
      </c>
      <c r="B24" s="286">
        <f>SUMIFS('Heron on the Bluffs-Input (IS)'!C:C,'Heron on the Bluffs-Input (IS)'!$Q:$Q,'Heron on the Bluffs - CRES'!$A24)/'Heron on the Bluffs - CRES'!$P$16</f>
        <v>-3.2850000000000001</v>
      </c>
      <c r="C24" s="287">
        <f>SUMIFS('Heron on the Bluffs-Input (IS)'!D:D,'Heron on the Bluffs-Input (IS)'!$Q:$Q,'Heron on the Bluffs - CRES'!$A24)/'Heron on the Bluffs - CRES'!$P$16</f>
        <v>-3.4849999999999999</v>
      </c>
      <c r="D24" s="286">
        <f>SUMIFS('Heron on the Bluffs-Input (IS)'!E:E,'Heron on the Bluffs-Input (IS)'!$Q:$Q,'Heron on the Bluffs - CRES'!$A24)/'Heron on the Bluffs - CRES'!$P$16</f>
        <v>-3.2165100000000004</v>
      </c>
      <c r="E24" s="287">
        <f>SUMIFS('Heron on the Bluffs-Input (IS)'!F:F,'Heron on the Bluffs-Input (IS)'!$Q:$Q,'Heron on the Bluffs - CRES'!$A24)/'Heron on the Bluffs - CRES'!$P$16</f>
        <v>-3.4851000000000001</v>
      </c>
      <c r="F24" s="286">
        <f>SUMIFS('Heron on the Bluffs-Input (IS)'!G:G,'Heron on the Bluffs-Input (IS)'!$Q:$Q,'Heron on the Bluffs - CRES'!$A24)/'Heron on the Bluffs - CRES'!$P$16</f>
        <v>-3.62</v>
      </c>
      <c r="G24" s="287">
        <f>SUMIFS('Heron on the Bluffs-Input (IS)'!H:H,'Heron on the Bluffs-Input (IS)'!$Q:$Q,'Heron on the Bluffs - CRES'!$A24)/'Heron on the Bluffs - CRES'!$P$16</f>
        <v>-3.9710000000000001</v>
      </c>
      <c r="H24" s="286">
        <f>SUMIFS('Heron on the Bluffs-Input (IS)'!I:I,'Heron on the Bluffs-Input (IS)'!$Q:$Q,'Heron on the Bluffs - CRES'!$A24)/'Heron on the Bluffs - CRES'!$P$16</f>
        <v>-3.89</v>
      </c>
      <c r="I24" s="287">
        <f>SUMIFS('Heron on the Bluffs-Input (IS)'!J:J,'Heron on the Bluffs-Input (IS)'!$Q:$Q,'Heron on the Bluffs - CRES'!$A24)/'Heron on the Bluffs - CRES'!$P$16</f>
        <v>-3.649</v>
      </c>
      <c r="J24" s="286">
        <f>SUMIFS('Heron on the Bluffs-Input (IS)'!K:K,'Heron on the Bluffs-Input (IS)'!$Q:$Q,'Heron on the Bluffs - CRES'!$A24)/'Heron on the Bluffs - CRES'!$P$16</f>
        <v>-3.67</v>
      </c>
      <c r="K24" s="287">
        <f>SUMIFS('Heron on the Bluffs-Input (IS)'!L:L,'Heron on the Bluffs-Input (IS)'!$Q:$Q,'Heron on the Bluffs - CRES'!$A24)/'Heron on the Bluffs - CRES'!$P$16</f>
        <v>-4.282</v>
      </c>
      <c r="L24" s="286">
        <f>SUMIFS('Heron on the Bluffs-Input (IS)'!M:M,'Heron on the Bluffs-Input (IS)'!$Q:$Q,'Heron on the Bluffs - CRES'!$A24)/'Heron on the Bluffs - CRES'!$P$16</f>
        <v>-0.90600000000000003</v>
      </c>
      <c r="M24" s="287">
        <f>SUMIFS('Heron on the Bluffs-Input (IS)'!N:N,'Heron on the Bluffs-Input (IS)'!$Q:$Q,'Heron on the Bluffs - CRES'!$A24)/'Heron on the Bluffs - CRES'!$P$16</f>
        <v>-3.9249999999999998</v>
      </c>
      <c r="N24" s="271">
        <f t="shared" si="6"/>
        <v>-41.384610000000002</v>
      </c>
    </row>
    <row r="25" spans="1:16">
      <c r="A25" s="296" t="s">
        <v>57</v>
      </c>
      <c r="B25" s="286">
        <f>SUMIFS('Heron on the Bluffs-Input (IS)'!C:C,'Heron on the Bluffs-Input (IS)'!$Q:$Q,'Heron on the Bluffs - CRES'!$A25)/'Heron on the Bluffs - CRES'!$P$16</f>
        <v>-0.1</v>
      </c>
      <c r="C25" s="287">
        <f>SUMIFS('Heron on the Bluffs-Input (IS)'!D:D,'Heron on the Bluffs-Input (IS)'!$Q:$Q,'Heron on the Bluffs - CRES'!$A25)/'Heron on the Bluffs - CRES'!$P$16</f>
        <v>-0.63319000000000003</v>
      </c>
      <c r="D25" s="286">
        <f>SUMIFS('Heron on the Bluffs-Input (IS)'!E:E,'Heron on the Bluffs-Input (IS)'!$Q:$Q,'Heron on the Bluffs - CRES'!$A25)/'Heron on the Bluffs - CRES'!$P$16</f>
        <v>-0.23330000000000001</v>
      </c>
      <c r="E25" s="287">
        <f>SUMIFS('Heron on the Bluffs-Input (IS)'!F:F,'Heron on the Bluffs-Input (IS)'!$Q:$Q,'Heron on the Bluffs - CRES'!$A25)/'Heron on the Bluffs - CRES'!$P$16</f>
        <v>-0.23330000000000001</v>
      </c>
      <c r="F25" s="286">
        <f>SUMIFS('Heron on the Bluffs-Input (IS)'!G:G,'Heron on the Bluffs-Input (IS)'!$Q:$Q,'Heron on the Bluffs - CRES'!$A25)/'Heron on the Bluffs - CRES'!$P$16</f>
        <v>-0.23330000000000001</v>
      </c>
      <c r="G25" s="287">
        <f>SUMIFS('Heron on the Bluffs-Input (IS)'!H:H,'Heron on the Bluffs-Input (IS)'!$Q:$Q,'Heron on the Bluffs - CRES'!$A25)/'Heron on the Bluffs - CRES'!$P$16</f>
        <v>-0.23330000000000001</v>
      </c>
      <c r="H25" s="286">
        <f>SUMIFS('Heron on the Bluffs-Input (IS)'!I:I,'Heron on the Bluffs-Input (IS)'!$Q:$Q,'Heron on the Bluffs - CRES'!$A25)/'Heron on the Bluffs - CRES'!$P$16</f>
        <v>-0.23330000000000001</v>
      </c>
      <c r="I25" s="287">
        <f>SUMIFS('Heron on the Bluffs-Input (IS)'!J:J,'Heron on the Bluffs-Input (IS)'!$Q:$Q,'Heron on the Bluffs - CRES'!$A25)/'Heron on the Bluffs - CRES'!$P$16</f>
        <v>-0.23330000000000001</v>
      </c>
      <c r="J25" s="286">
        <f>SUMIFS('Heron on the Bluffs-Input (IS)'!K:K,'Heron on the Bluffs-Input (IS)'!$Q:$Q,'Heron on the Bluffs - CRES'!$A25)/'Heron on the Bluffs - CRES'!$P$16</f>
        <v>-0.23330000000000001</v>
      </c>
      <c r="K25" s="287">
        <f>SUMIFS('Heron on the Bluffs-Input (IS)'!L:L,'Heron on the Bluffs-Input (IS)'!$Q:$Q,'Heron on the Bluffs - CRES'!$A25)/'Heron on the Bluffs - CRES'!$P$16</f>
        <v>-0.23330000000000001</v>
      </c>
      <c r="L25" s="286">
        <f>SUMIFS('Heron on the Bluffs-Input (IS)'!M:M,'Heron on the Bluffs-Input (IS)'!$Q:$Q,'Heron on the Bluffs - CRES'!$A25)/'Heron on the Bluffs - CRES'!$P$16</f>
        <v>-0.1</v>
      </c>
      <c r="M25" s="287">
        <f>SUMIFS('Heron on the Bluffs-Input (IS)'!N:N,'Heron on the Bluffs-Input (IS)'!$Q:$Q,'Heron on the Bluffs - CRES'!$A25)/'Heron on the Bluffs - CRES'!$P$16</f>
        <v>3.0494699999999999</v>
      </c>
      <c r="N25" s="271">
        <f t="shared" si="6"/>
        <v>0.34987999999999975</v>
      </c>
    </row>
    <row r="26" spans="1:16">
      <c r="A26" s="296" t="s">
        <v>55</v>
      </c>
      <c r="B26" s="286">
        <f>SUMIFS('Heron on the Bluffs-Input (IS)'!C:C,'Heron on the Bluffs-Input (IS)'!$Q:$Q,'Heron on the Bluffs - CRES'!$A26)/'Heron on the Bluffs - CRES'!$P$16</f>
        <v>0.57504</v>
      </c>
      <c r="C26" s="287">
        <f>SUMIFS('Heron on the Bluffs-Input (IS)'!D:D,'Heron on the Bluffs-Input (IS)'!$Q:$Q,'Heron on the Bluffs - CRES'!$A26)/'Heron on the Bluffs - CRES'!$P$16</f>
        <v>-1.8400399999999999</v>
      </c>
      <c r="D26" s="286">
        <f>SUMIFS('Heron on the Bluffs-Input (IS)'!E:E,'Heron on the Bluffs-Input (IS)'!$Q:$Q,'Heron on the Bluffs - CRES'!$A26)/'Heron on the Bluffs - CRES'!$P$16</f>
        <v>-2.0121199999999999</v>
      </c>
      <c r="E26" s="287">
        <f>SUMIFS('Heron on the Bluffs-Input (IS)'!F:F,'Heron on the Bluffs-Input (IS)'!$Q:$Q,'Heron on the Bluffs - CRES'!$A26)/'Heron on the Bluffs - CRES'!$P$16</f>
        <v>-3.39839</v>
      </c>
      <c r="F26" s="286">
        <f>SUMIFS('Heron on the Bluffs-Input (IS)'!G:G,'Heron on the Bluffs-Input (IS)'!$Q:$Q,'Heron on the Bluffs - CRES'!$A26)/'Heron on the Bluffs - CRES'!$P$16</f>
        <v>-2.4544900000000003</v>
      </c>
      <c r="G26" s="287">
        <f>SUMIFS('Heron on the Bluffs-Input (IS)'!H:H,'Heron on the Bluffs-Input (IS)'!$Q:$Q,'Heron on the Bluffs - CRES'!$A26)/'Heron on the Bluffs - CRES'!$P$16</f>
        <v>-3.7767999999999997</v>
      </c>
      <c r="H26" s="286">
        <f>SUMIFS('Heron on the Bluffs-Input (IS)'!I:I,'Heron on the Bluffs-Input (IS)'!$Q:$Q,'Heron on the Bluffs - CRES'!$A26)/'Heron on the Bluffs - CRES'!$P$16</f>
        <v>-1.96807</v>
      </c>
      <c r="I26" s="287">
        <f>SUMIFS('Heron on the Bluffs-Input (IS)'!J:J,'Heron on the Bluffs-Input (IS)'!$Q:$Q,'Heron on the Bluffs - CRES'!$A26)/'Heron on the Bluffs - CRES'!$P$16</f>
        <v>-0.73906000000000005</v>
      </c>
      <c r="J26" s="286">
        <f>SUMIFS('Heron on the Bluffs-Input (IS)'!K:K,'Heron on the Bluffs-Input (IS)'!$Q:$Q,'Heron on the Bluffs - CRES'!$A26)/'Heron on the Bluffs - CRES'!$P$16</f>
        <v>-1.4437599999999999</v>
      </c>
      <c r="K26" s="287">
        <f>SUMIFS('Heron on the Bluffs-Input (IS)'!L:L,'Heron on the Bluffs-Input (IS)'!$Q:$Q,'Heron on the Bluffs - CRES'!$A26)/'Heron on the Bluffs - CRES'!$P$16</f>
        <v>-1.6983700000000002</v>
      </c>
      <c r="L26" s="286">
        <f>SUMIFS('Heron on the Bluffs-Input (IS)'!M:M,'Heron on the Bluffs-Input (IS)'!$Q:$Q,'Heron on the Bluffs - CRES'!$A26)/'Heron on the Bluffs - CRES'!$P$16</f>
        <v>-1.1998200000000001</v>
      </c>
      <c r="M26" s="287">
        <f>SUMIFS('Heron on the Bluffs-Input (IS)'!N:N,'Heron on the Bluffs-Input (IS)'!$Q:$Q,'Heron on the Bluffs - CRES'!$A26)/'Heron on the Bluffs - CRES'!$P$16</f>
        <v>-0.61478999999999995</v>
      </c>
      <c r="N26" s="271">
        <f t="shared" si="6"/>
        <v>-20.57067</v>
      </c>
    </row>
    <row r="27" spans="1:16">
      <c r="A27" s="296" t="s">
        <v>54</v>
      </c>
      <c r="B27" s="286">
        <f>SUMIFS('Heron on the Bluffs-Input (IS)'!C:C,'Heron on the Bluffs-Input (IS)'!$Q:$Q,'Heron on the Bluffs - CRES'!$A27)/'Heron on the Bluffs - CRES'!$P$16</f>
        <v>-1.085</v>
      </c>
      <c r="C27" s="287">
        <f>SUMIFS('Heron on the Bluffs-Input (IS)'!D:D,'Heron on the Bluffs-Input (IS)'!$Q:$Q,'Heron on the Bluffs - CRES'!$A27)/'Heron on the Bluffs - CRES'!$P$16</f>
        <v>-1.6839300000000001</v>
      </c>
      <c r="D27" s="286">
        <f>SUMIFS('Heron on the Bluffs-Input (IS)'!E:E,'Heron on the Bluffs-Input (IS)'!$Q:$Q,'Heron on the Bluffs - CRES'!$A27)/'Heron on the Bluffs - CRES'!$P$16</f>
        <v>-3.15</v>
      </c>
      <c r="E27" s="287">
        <f>SUMIFS('Heron on the Bluffs-Input (IS)'!F:F,'Heron on the Bluffs-Input (IS)'!$Q:$Q,'Heron on the Bluffs - CRES'!$A27)/'Heron on the Bluffs - CRES'!$P$16</f>
        <v>-1.91</v>
      </c>
      <c r="F27" s="286">
        <f>SUMIFS('Heron on the Bluffs-Input (IS)'!G:G,'Heron on the Bluffs-Input (IS)'!$Q:$Q,'Heron on the Bluffs - CRES'!$A27)/'Heron on the Bluffs - CRES'!$P$16</f>
        <v>-0.77500000000000002</v>
      </c>
      <c r="G27" s="287">
        <f>SUMIFS('Heron on the Bluffs-Input (IS)'!H:H,'Heron on the Bluffs-Input (IS)'!$Q:$Q,'Heron on the Bluffs - CRES'!$A27)/'Heron on the Bluffs - CRES'!$P$16</f>
        <v>-4.2683100000000005</v>
      </c>
      <c r="H27" s="286">
        <f>SUMIFS('Heron on the Bluffs-Input (IS)'!I:I,'Heron on the Bluffs-Input (IS)'!$Q:$Q,'Heron on the Bluffs - CRES'!$A27)/'Heron on the Bluffs - CRES'!$P$16</f>
        <v>-0.76500000000000001</v>
      </c>
      <c r="I27" s="287">
        <f>SUMIFS('Heron on the Bluffs-Input (IS)'!J:J,'Heron on the Bluffs-Input (IS)'!$Q:$Q,'Heron on the Bluffs - CRES'!$A27)/'Heron on the Bluffs - CRES'!$P$16</f>
        <v>-2.2315200000000002</v>
      </c>
      <c r="J27" s="286">
        <f>SUMIFS('Heron on the Bluffs-Input (IS)'!K:K,'Heron on the Bluffs-Input (IS)'!$Q:$Q,'Heron on the Bluffs - CRES'!$A27)/'Heron on the Bluffs - CRES'!$P$16</f>
        <v>-3.1533800000000003</v>
      </c>
      <c r="K27" s="287">
        <f>SUMIFS('Heron on the Bluffs-Input (IS)'!L:L,'Heron on the Bluffs-Input (IS)'!$Q:$Q,'Heron on the Bluffs - CRES'!$A27)/'Heron on the Bluffs - CRES'!$P$16</f>
        <v>-0.88</v>
      </c>
      <c r="L27" s="286">
        <f>SUMIFS('Heron on the Bluffs-Input (IS)'!M:M,'Heron on the Bluffs-Input (IS)'!$Q:$Q,'Heron on the Bluffs - CRES'!$A27)/'Heron on the Bluffs - CRES'!$P$16</f>
        <v>-1.91</v>
      </c>
      <c r="M27" s="287">
        <f>SUMIFS('Heron on the Bluffs-Input (IS)'!N:N,'Heron on the Bluffs-Input (IS)'!$Q:$Q,'Heron on the Bluffs - CRES'!$A27)/'Heron on the Bluffs - CRES'!$P$16</f>
        <v>-0.89151000000000002</v>
      </c>
      <c r="N27" s="271">
        <f t="shared" si="6"/>
        <v>-22.70365</v>
      </c>
    </row>
    <row r="28" spans="1:16">
      <c r="A28" s="296" t="s">
        <v>59</v>
      </c>
      <c r="B28" s="286">
        <f>SUMIFS('Heron on the Bluffs-Input (IS)'!C:C,'Heron on the Bluffs-Input (IS)'!$Q:$Q,'Heron on the Bluffs - CRES'!$A28)/'Heron on the Bluffs - CRES'!$P$16</f>
        <v>-3.8090000000000002</v>
      </c>
      <c r="C28" s="287">
        <f>SUMIFS('Heron on the Bluffs-Input (IS)'!D:D,'Heron on the Bluffs-Input (IS)'!$Q:$Q,'Heron on the Bluffs - CRES'!$A28)/'Heron on the Bluffs - CRES'!$P$16</f>
        <v>-3.8090000000000002</v>
      </c>
      <c r="D28" s="286">
        <f>SUMIFS('Heron on the Bluffs-Input (IS)'!E:E,'Heron on the Bluffs-Input (IS)'!$Q:$Q,'Heron on the Bluffs - CRES'!$A28)/'Heron on the Bluffs - CRES'!$P$16</f>
        <v>-3.8090000000000002</v>
      </c>
      <c r="E28" s="287">
        <f>SUMIFS('Heron on the Bluffs-Input (IS)'!F:F,'Heron on the Bluffs-Input (IS)'!$Q:$Q,'Heron on the Bluffs - CRES'!$A28)/'Heron on the Bluffs - CRES'!$P$16</f>
        <v>18.507510000000003</v>
      </c>
      <c r="F28" s="286">
        <f>SUMIFS('Heron on the Bluffs-Input (IS)'!G:G,'Heron on the Bluffs-Input (IS)'!$Q:$Q,'Heron on the Bluffs - CRES'!$A28)/'Heron on the Bluffs - CRES'!$P$16</f>
        <v>-3.41154</v>
      </c>
      <c r="G28" s="287">
        <f>SUMIFS('Heron on the Bluffs-Input (IS)'!H:H,'Heron on the Bluffs-Input (IS)'!$Q:$Q,'Heron on the Bluffs - CRES'!$A28)/'Heron on the Bluffs - CRES'!$P$16</f>
        <v>-4.1394599999999997</v>
      </c>
      <c r="H28" s="286">
        <f>SUMIFS('Heron on the Bluffs-Input (IS)'!I:I,'Heron on the Bluffs-Input (IS)'!$Q:$Q,'Heron on the Bluffs - CRES'!$A28)/'Heron on the Bluffs - CRES'!$P$16</f>
        <v>-5.5195200000000009</v>
      </c>
      <c r="I28" s="287">
        <f>SUMIFS('Heron on the Bluffs-Input (IS)'!J:J,'Heron on the Bluffs-Input (IS)'!$Q:$Q,'Heron on the Bluffs - CRES'!$A28)/'Heron on the Bluffs - CRES'!$P$16</f>
        <v>-5.6586699999999999</v>
      </c>
      <c r="J28" s="286">
        <f>SUMIFS('Heron on the Bluffs-Input (IS)'!K:K,'Heron on the Bluffs-Input (IS)'!$Q:$Q,'Heron on the Bluffs - CRES'!$A28)/'Heron on the Bluffs - CRES'!$P$16</f>
        <v>-4.7044899999999998</v>
      </c>
      <c r="K28" s="287">
        <f>SUMIFS('Heron on the Bluffs-Input (IS)'!L:L,'Heron on the Bluffs-Input (IS)'!$Q:$Q,'Heron on the Bluffs - CRES'!$A28)/'Heron on the Bluffs - CRES'!$P$16</f>
        <v>-4.6602700000000006</v>
      </c>
      <c r="L28" s="286">
        <f>SUMIFS('Heron on the Bluffs-Input (IS)'!M:M,'Heron on the Bluffs-Input (IS)'!$Q:$Q,'Heron on the Bluffs - CRES'!$A28)/'Heron on the Bluffs - CRES'!$P$16</f>
        <v>-2.7852100000000002</v>
      </c>
      <c r="M28" s="287">
        <f>SUMIFS('Heron on the Bluffs-Input (IS)'!N:N,'Heron on the Bluffs-Input (IS)'!$Q:$Q,'Heron on the Bluffs - CRES'!$A28)/'Heron on the Bluffs - CRES'!$P$16</f>
        <v>-2.71075</v>
      </c>
      <c r="N28" s="271">
        <f t="shared" si="6"/>
        <v>-26.509399999999996</v>
      </c>
    </row>
    <row r="29" spans="1:16">
      <c r="A29" s="296" t="s">
        <v>61</v>
      </c>
      <c r="B29" s="286">
        <f>SUMIFS('Heron on the Bluffs-Input (IS)'!C:C,'Heron on the Bluffs-Input (IS)'!$Q:$Q,'Heron on the Bluffs - CRES'!$A29)/'Heron on the Bluffs - CRES'!$P$16</f>
        <v>-1.18</v>
      </c>
      <c r="C29" s="287">
        <f>SUMIFS('Heron on the Bluffs-Input (IS)'!D:D,'Heron on the Bluffs-Input (IS)'!$Q:$Q,'Heron on the Bluffs - CRES'!$A29)/'Heron on the Bluffs - CRES'!$P$16</f>
        <v>-1.8149999999999999</v>
      </c>
      <c r="D29" s="286">
        <f>SUMIFS('Heron on the Bluffs-Input (IS)'!E:E,'Heron on the Bluffs-Input (IS)'!$Q:$Q,'Heron on the Bluffs - CRES'!$A29)/'Heron on the Bluffs - CRES'!$P$16</f>
        <v>-2.9049999999999998</v>
      </c>
      <c r="E29" s="287">
        <f>SUMIFS('Heron on the Bluffs-Input (IS)'!F:F,'Heron on the Bluffs-Input (IS)'!$Q:$Q,'Heron on the Bluffs - CRES'!$A29)/'Heron on the Bluffs - CRES'!$P$16</f>
        <v>-2.6397399999999998</v>
      </c>
      <c r="F29" s="286">
        <f>SUMIFS('Heron on the Bluffs-Input (IS)'!G:G,'Heron on the Bluffs-Input (IS)'!$Q:$Q,'Heron on the Bluffs - CRES'!$A29)/'Heron on the Bluffs - CRES'!$P$16</f>
        <v>-3.4199000000000002</v>
      </c>
      <c r="G29" s="287">
        <f>SUMIFS('Heron on the Bluffs-Input (IS)'!H:H,'Heron on the Bluffs-Input (IS)'!$Q:$Q,'Heron on the Bluffs - CRES'!$A29)/'Heron on the Bluffs - CRES'!$P$16</f>
        <v>-2.6231999999999998</v>
      </c>
      <c r="H29" s="286">
        <f>SUMIFS('Heron on the Bluffs-Input (IS)'!I:I,'Heron on the Bluffs-Input (IS)'!$Q:$Q,'Heron on the Bluffs - CRES'!$A29)/'Heron on the Bluffs - CRES'!$P$16</f>
        <v>-4.07409</v>
      </c>
      <c r="I29" s="287">
        <f>SUMIFS('Heron on the Bluffs-Input (IS)'!J:J,'Heron on the Bluffs-Input (IS)'!$Q:$Q,'Heron on the Bluffs - CRES'!$A29)/'Heron on the Bluffs - CRES'!$P$16</f>
        <v>-3.1866599999999998</v>
      </c>
      <c r="J29" s="286">
        <f>SUMIFS('Heron on the Bluffs-Input (IS)'!K:K,'Heron on the Bluffs-Input (IS)'!$Q:$Q,'Heron on the Bluffs - CRES'!$A29)/'Heron on the Bluffs - CRES'!$P$16</f>
        <v>-2.6825399999999999</v>
      </c>
      <c r="K29" s="287">
        <f>SUMIFS('Heron on the Bluffs-Input (IS)'!L:L,'Heron on the Bluffs-Input (IS)'!$Q:$Q,'Heron on the Bluffs - CRES'!$A29)/'Heron on the Bluffs - CRES'!$P$16</f>
        <v>1.5563199999999999</v>
      </c>
      <c r="L29" s="286">
        <f>SUMIFS('Heron on the Bluffs-Input (IS)'!M:M,'Heron on the Bluffs-Input (IS)'!$Q:$Q,'Heron on the Bluffs - CRES'!$A29)/'Heron on the Bluffs - CRES'!$P$16</f>
        <v>-3.2783099999999998</v>
      </c>
      <c r="M29" s="287">
        <f>SUMIFS('Heron on the Bluffs-Input (IS)'!N:N,'Heron on the Bluffs-Input (IS)'!$Q:$Q,'Heron on the Bluffs - CRES'!$A29)/'Heron on the Bluffs - CRES'!$P$16</f>
        <v>-3.6080900000000002</v>
      </c>
      <c r="N29" s="271">
        <f t="shared" si="6"/>
        <v>-29.856210000000004</v>
      </c>
    </row>
    <row r="30" spans="1:16">
      <c r="A30" s="296" t="s">
        <v>83</v>
      </c>
      <c r="B30" s="286">
        <f>SUMIFS('Heron on the Bluffs-Input (IS)'!C:C,'Heron on the Bluffs-Input (IS)'!$Q:$Q,'Heron on the Bluffs - CRES'!$A30)/'Heron on the Bluffs - CRES'!$P$16</f>
        <v>0</v>
      </c>
      <c r="C30" s="287">
        <f>SUMIFS('Heron on the Bluffs-Input (IS)'!D:D,'Heron on the Bluffs-Input (IS)'!$Q:$Q,'Heron on the Bluffs - CRES'!$A30)/'Heron on the Bluffs - CRES'!$P$16</f>
        <v>0</v>
      </c>
      <c r="D30" s="286">
        <f>SUMIFS('Heron on the Bluffs-Input (IS)'!E:E,'Heron on the Bluffs-Input (IS)'!$Q:$Q,'Heron on the Bluffs - CRES'!$A30)/'Heron on the Bluffs - CRES'!$P$16</f>
        <v>0</v>
      </c>
      <c r="E30" s="287">
        <f>SUMIFS('Heron on the Bluffs-Input (IS)'!F:F,'Heron on the Bluffs-Input (IS)'!$Q:$Q,'Heron on the Bluffs - CRES'!$A30)/'Heron on the Bluffs - CRES'!$P$16</f>
        <v>0</v>
      </c>
      <c r="F30" s="286">
        <f>SUMIFS('Heron on the Bluffs-Input (IS)'!G:G,'Heron on the Bluffs-Input (IS)'!$Q:$Q,'Heron on the Bluffs - CRES'!$A30)/'Heron on the Bluffs - CRES'!$P$16</f>
        <v>0</v>
      </c>
      <c r="G30" s="287">
        <f>SUMIFS('Heron on the Bluffs-Input (IS)'!H:H,'Heron on the Bluffs-Input (IS)'!$Q:$Q,'Heron on the Bluffs - CRES'!$A30)/'Heron on the Bluffs - CRES'!$P$16</f>
        <v>0</v>
      </c>
      <c r="H30" s="286">
        <f>SUMIFS('Heron on the Bluffs-Input (IS)'!I:I,'Heron on the Bluffs-Input (IS)'!$Q:$Q,'Heron on the Bluffs - CRES'!$A30)/'Heron on the Bluffs - CRES'!$P$16</f>
        <v>0</v>
      </c>
      <c r="I30" s="287">
        <f>SUMIFS('Heron on the Bluffs-Input (IS)'!J:J,'Heron on the Bluffs-Input (IS)'!$Q:$Q,'Heron on the Bluffs - CRES'!$A30)/'Heron on the Bluffs - CRES'!$P$16</f>
        <v>0</v>
      </c>
      <c r="J30" s="286">
        <f>SUMIFS('Heron on the Bluffs-Input (IS)'!K:K,'Heron on the Bluffs-Input (IS)'!$Q:$Q,'Heron on the Bluffs - CRES'!$A30)/'Heron on the Bluffs - CRES'!$P$16</f>
        <v>0</v>
      </c>
      <c r="K30" s="287">
        <f>SUMIFS('Heron on the Bluffs-Input (IS)'!L:L,'Heron on the Bluffs-Input (IS)'!$Q:$Q,'Heron on the Bluffs - CRES'!$A30)/'Heron on the Bluffs - CRES'!$P$16</f>
        <v>0</v>
      </c>
      <c r="L30" s="286">
        <f>SUMIFS('Heron on the Bluffs-Input (IS)'!M:M,'Heron on the Bluffs-Input (IS)'!$Q:$Q,'Heron on the Bluffs - CRES'!$A30)/'Heron on the Bluffs - CRES'!$P$16</f>
        <v>0</v>
      </c>
      <c r="M30" s="287">
        <f>SUMIFS('Heron on the Bluffs-Input (IS)'!N:N,'Heron on the Bluffs-Input (IS)'!$Q:$Q,'Heron on the Bluffs - CRES'!$A30)/'Heron on the Bluffs - CRES'!$P$16</f>
        <v>0</v>
      </c>
      <c r="N30" s="271">
        <f t="shared" si="6"/>
        <v>0</v>
      </c>
    </row>
    <row r="31" spans="1:16" ht="15" thickBot="1">
      <c r="A31" s="3" t="s">
        <v>84</v>
      </c>
      <c r="B31" s="82">
        <f>SUMIFS('Heron on the Bluffs-Input (IS)'!C:C,'Heron on the Bluffs-Input (IS)'!$Q:$Q,'Heron on the Bluffs - CRES'!$A31)/'Heron on the Bluffs - CRES'!$P$16</f>
        <v>0</v>
      </c>
      <c r="C31" s="83">
        <f>SUMIFS('Heron on the Bluffs-Input (IS)'!D:D,'Heron on the Bluffs-Input (IS)'!$Q:$Q,'Heron on the Bluffs - CRES'!$A31)/'Heron on the Bluffs - CRES'!$P$16</f>
        <v>0</v>
      </c>
      <c r="D31" s="82">
        <f>SUMIFS('Heron on the Bluffs-Input (IS)'!E:E,'Heron on the Bluffs-Input (IS)'!$Q:$Q,'Heron on the Bluffs - CRES'!$A31)/'Heron on the Bluffs - CRES'!$P$16</f>
        <v>0</v>
      </c>
      <c r="E31" s="83">
        <f>SUMIFS('Heron on the Bluffs-Input (IS)'!F:F,'Heron on the Bluffs-Input (IS)'!$Q:$Q,'Heron on the Bluffs - CRES'!$A31)/'Heron on the Bluffs - CRES'!$P$16</f>
        <v>0</v>
      </c>
      <c r="F31" s="82">
        <f>SUMIFS('Heron on the Bluffs-Input (IS)'!G:G,'Heron on the Bluffs-Input (IS)'!$Q:$Q,'Heron on the Bluffs - CRES'!$A31)/'Heron on the Bluffs - CRES'!$P$16</f>
        <v>0</v>
      </c>
      <c r="G31" s="83">
        <f>SUMIFS('Heron on the Bluffs-Input (IS)'!H:H,'Heron on the Bluffs-Input (IS)'!$Q:$Q,'Heron on the Bluffs - CRES'!$A31)/'Heron on the Bluffs - CRES'!$P$16</f>
        <v>0</v>
      </c>
      <c r="H31" s="82">
        <f>SUMIFS('Heron on the Bluffs-Input (IS)'!I:I,'Heron on the Bluffs-Input (IS)'!$Q:$Q,'Heron on the Bluffs - CRES'!$A31)/'Heron on the Bluffs - CRES'!$P$16</f>
        <v>0</v>
      </c>
      <c r="I31" s="83">
        <f>SUMIFS('Heron on the Bluffs-Input (IS)'!J:J,'Heron on the Bluffs-Input (IS)'!$Q:$Q,'Heron on the Bluffs - CRES'!$A31)/'Heron on the Bluffs - CRES'!$P$16</f>
        <v>0</v>
      </c>
      <c r="J31" s="82">
        <f>SUMIFS('Heron on the Bluffs-Input (IS)'!K:K,'Heron on the Bluffs-Input (IS)'!$Q:$Q,'Heron on the Bluffs - CRES'!$A31)/'Heron on the Bluffs - CRES'!$P$16</f>
        <v>0</v>
      </c>
      <c r="K31" s="83">
        <f>SUMIFS('Heron on the Bluffs-Input (IS)'!L:L,'Heron on the Bluffs-Input (IS)'!$Q:$Q,'Heron on the Bluffs - CRES'!$A31)/'Heron on the Bluffs - CRES'!$P$16</f>
        <v>0</v>
      </c>
      <c r="L31" s="82">
        <f>SUMIFS('Heron on the Bluffs-Input (IS)'!M:M,'Heron on the Bluffs-Input (IS)'!$Q:$Q,'Heron on the Bluffs - CRES'!$A31)/'Heron on the Bluffs - CRES'!$P$16</f>
        <v>0</v>
      </c>
      <c r="M31" s="83">
        <f>SUMIFS('Heron on the Bluffs-Input (IS)'!N:N,'Heron on the Bluffs-Input (IS)'!$Q:$Q,'Heron on the Bluffs - CRES'!$A31)/'Heron on the Bluffs - CRES'!$P$16</f>
        <v>0</v>
      </c>
      <c r="N31" s="272">
        <f t="shared" si="6"/>
        <v>0</v>
      </c>
    </row>
    <row r="32" spans="1:16" ht="15.5" thickTop="1" thickBot="1">
      <c r="A32" s="84" t="s">
        <v>85</v>
      </c>
      <c r="B32" s="52">
        <f>SUM(B17:B31)</f>
        <v>-83.941219999999987</v>
      </c>
      <c r="C32" s="53">
        <f t="shared" ref="C32:M32" si="7">SUM(C17:C31)</f>
        <v>-82.157870000000003</v>
      </c>
      <c r="D32" s="52">
        <f t="shared" si="7"/>
        <v>-82.354609999999994</v>
      </c>
      <c r="E32" s="53">
        <f t="shared" si="7"/>
        <v>-59.907249999999991</v>
      </c>
      <c r="F32" s="52">
        <f t="shared" si="7"/>
        <v>-95.935630000000018</v>
      </c>
      <c r="G32" s="53">
        <f t="shared" si="7"/>
        <v>-83.850079999999991</v>
      </c>
      <c r="H32" s="52">
        <f t="shared" si="7"/>
        <v>-60.89649</v>
      </c>
      <c r="I32" s="53">
        <f t="shared" si="7"/>
        <v>-76.306480000000008</v>
      </c>
      <c r="J32" s="52">
        <f t="shared" si="7"/>
        <v>-75.723529999999997</v>
      </c>
      <c r="K32" s="89">
        <f t="shared" si="7"/>
        <v>-73.648319999999998</v>
      </c>
      <c r="L32" s="52">
        <f t="shared" si="7"/>
        <v>-73.670240000000007</v>
      </c>
      <c r="M32" s="53">
        <f t="shared" si="7"/>
        <v>-68.797129999999996</v>
      </c>
      <c r="N32" s="85">
        <f t="shared" si="6"/>
        <v>-917.18885</v>
      </c>
      <c r="O32" s="124"/>
      <c r="P32" s="15">
        <f>M32*1000</f>
        <v>-68797.12999999999</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81.572769999999991</v>
      </c>
      <c r="C35" s="53">
        <f t="shared" ref="C35:L35" si="9">SUM(C32,C14)</f>
        <v>87.244310000000013</v>
      </c>
      <c r="D35" s="52">
        <f t="shared" si="9"/>
        <v>82.347210000000032</v>
      </c>
      <c r="E35" s="53">
        <f t="shared" si="9"/>
        <v>102.42524000000002</v>
      </c>
      <c r="F35" s="52">
        <f t="shared" si="9"/>
        <v>68.972999999999999</v>
      </c>
      <c r="G35" s="53">
        <f t="shared" si="9"/>
        <v>89.588409999999982</v>
      </c>
      <c r="H35" s="52">
        <f t="shared" si="9"/>
        <v>109.79879</v>
      </c>
      <c r="I35" s="53">
        <f t="shared" si="9"/>
        <v>90.324100000000001</v>
      </c>
      <c r="J35" s="52">
        <f t="shared" si="9"/>
        <v>89.490670000000009</v>
      </c>
      <c r="K35" s="53">
        <f t="shared" si="9"/>
        <v>73.018239999999977</v>
      </c>
      <c r="L35" s="52">
        <f t="shared" si="9"/>
        <v>92.477630000000005</v>
      </c>
      <c r="M35" s="53">
        <f>SUM(M32,M14)</f>
        <v>100.27048000000001</v>
      </c>
      <c r="N35" s="85">
        <f t="shared" ref="N35" si="10">SUM(N32,N14)</f>
        <v>1067.5308500000001</v>
      </c>
      <c r="O35" s="124"/>
      <c r="P35" s="15">
        <f>M35*1000</f>
        <v>100270.48000000001</v>
      </c>
    </row>
    <row r="36" spans="1:16" ht="15" thickTop="1">
      <c r="A36" s="55"/>
      <c r="B36" s="202" t="str">
        <f>IF(ABS(B35*$P$1-'Heron on the Bluffs-Input (IS)'!C351)&lt;=1000, "Yes", "Error")</f>
        <v>Yes</v>
      </c>
      <c r="C36" s="202" t="str">
        <f>IF(ABS(C35*$P$1-'Heron on the Bluffs-Input (IS)'!D351)&lt;=1000, "Yes", "Error")</f>
        <v>Yes</v>
      </c>
      <c r="D36" s="202" t="str">
        <f>IF(ABS(D35*$P$1-'Heron on the Bluffs-Input (IS)'!E351)&lt;=1000, "Yes", "Error")</f>
        <v>Yes</v>
      </c>
      <c r="E36" s="202" t="str">
        <f>IF(ABS(E35*$P$1-'Heron on the Bluffs-Input (IS)'!F351)&lt;=1000, "Yes", "Error")</f>
        <v>Yes</v>
      </c>
      <c r="F36" s="202" t="str">
        <f>IF(ABS(F35*$P$1-'Heron on the Bluffs-Input (IS)'!G351)&lt;=1000, "Yes", "Error")</f>
        <v>Yes</v>
      </c>
      <c r="G36" s="202" t="str">
        <f>IF(ABS(G35*$P$1-'Heron on the Bluffs-Input (IS)'!H351)&lt;=1000, "Yes", "Error")</f>
        <v>Yes</v>
      </c>
      <c r="H36" s="202" t="str">
        <f>IF(ABS(H35*$P$1-'Heron on the Bluffs-Input (IS)'!I351)&lt;=1000, "Yes", "Error")</f>
        <v>Yes</v>
      </c>
      <c r="I36" s="202" t="str">
        <f>IF(ABS(I35*$P$1-'Heron on the Bluffs-Input (IS)'!J351)&lt;=1000, "Yes", "Error")</f>
        <v>Yes</v>
      </c>
      <c r="J36" s="202" t="str">
        <f>IF(ABS(J35*$P$1-'Heron on the Bluffs-Input (IS)'!K351)&lt;=1000, "Yes", "Error")</f>
        <v>Yes</v>
      </c>
      <c r="K36" s="202" t="str">
        <f>IF(ABS(K35*$P$1-'Heron on the Bluffs-Input (IS)'!L351)&lt;=1000, "Yes", "Error")</f>
        <v>Yes</v>
      </c>
      <c r="L36" s="202" t="str">
        <f>IF(ABS(L35*$P$1-'Heron on the Bluffs-Input (IS)'!M351)&lt;=1000, "Yes", "Error")</f>
        <v>Yes</v>
      </c>
      <c r="M36" s="202" t="str">
        <f>IF(ABS(M35*$P$1-'Heron on the Bluffs-Input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SUMIFS('Heron on the Bluffs-Input (IS)'!C:C,'Heron on the Bluffs-Input (IS)'!$Q:$Q,'Heron on the Bluffs - CRES'!$A38)/'Heron on the Bluffs - CRES'!$P$16</f>
        <v>-4.7346300000000001</v>
      </c>
      <c r="C38" s="287">
        <f>SUMIFS('Heron on the Bluffs-Input (IS)'!D:D,'Heron on the Bluffs-Input (IS)'!$Q:$Q,'Heron on the Bluffs - CRES'!$A38)/'Heron on the Bluffs - CRES'!$P$16</f>
        <v>-18.781029999999998</v>
      </c>
      <c r="D38" s="286">
        <f>SUMIFS('Heron on the Bluffs-Input (IS)'!E:E,'Heron on the Bluffs-Input (IS)'!$Q:$Q,'Heron on the Bluffs - CRES'!$A38)/'Heron on the Bluffs - CRES'!$P$16</f>
        <v>27.2669</v>
      </c>
      <c r="E38" s="287">
        <f>SUMIFS('Heron on the Bluffs-Input (IS)'!F:F,'Heron on the Bluffs-Input (IS)'!$Q:$Q,'Heron on the Bluffs - CRES'!$A38)/'Heron on the Bluffs - CRES'!$P$16</f>
        <v>-6.9148800000000001</v>
      </c>
      <c r="F38" s="286">
        <f>SUMIFS('Heron on the Bluffs-Input (IS)'!G:G,'Heron on the Bluffs-Input (IS)'!$Q:$Q,'Heron on the Bluffs - CRES'!$A38)/'Heron on the Bluffs - CRES'!$P$16</f>
        <v>-2.3211900000000001</v>
      </c>
      <c r="G38" s="287">
        <f>SUMIFS('Heron on the Bluffs-Input (IS)'!H:H,'Heron on the Bluffs-Input (IS)'!$Q:$Q,'Heron on the Bluffs - CRES'!$A38)/'Heron on the Bluffs - CRES'!$P$16</f>
        <v>-12.053930000000001</v>
      </c>
      <c r="H38" s="286">
        <f>SUMIFS('Heron on the Bluffs-Input (IS)'!I:I,'Heron on the Bluffs-Input (IS)'!$Q:$Q,'Heron on the Bluffs - CRES'!$A38)/'Heron on the Bluffs - CRES'!$P$16</f>
        <v>-6.55</v>
      </c>
      <c r="I38" s="287">
        <f>SUMIFS('Heron on the Bluffs-Input (IS)'!J:J,'Heron on the Bluffs-Input (IS)'!$Q:$Q,'Heron on the Bluffs - CRES'!$A38)/'Heron on the Bluffs - CRES'!$P$16</f>
        <v>-14.34089</v>
      </c>
      <c r="J38" s="286">
        <f>SUMIFS('Heron on the Bluffs-Input (IS)'!K:K,'Heron on the Bluffs-Input (IS)'!$Q:$Q,'Heron on the Bluffs - CRES'!$A38)/'Heron on the Bluffs - CRES'!$P$16</f>
        <v>-6.6169400000000005</v>
      </c>
      <c r="K38" s="287">
        <f>SUMIFS('Heron on the Bluffs-Input (IS)'!L:L,'Heron on the Bluffs-Input (IS)'!$Q:$Q,'Heron on the Bluffs - CRES'!$A38)/'Heron on the Bluffs - CRES'!$P$16</f>
        <v>-7.6059999999999999</v>
      </c>
      <c r="L38" s="286">
        <f>SUMIFS('Heron on the Bluffs-Input (IS)'!M:M,'Heron on the Bluffs-Input (IS)'!$Q:$Q,'Heron on the Bluffs - CRES'!$A38)/'Heron on the Bluffs - CRES'!$P$16</f>
        <v>-4.418639999999999</v>
      </c>
      <c r="M38" s="287">
        <f>SUMIFS('Heron on the Bluffs-Input (IS)'!N:N,'Heron on the Bluffs-Input (IS)'!$Q:$Q,'Heron on the Bluffs - CRES'!$A38)/'Heron on the Bluffs - CRES'!$P$16</f>
        <v>-1.7770599999999999</v>
      </c>
      <c r="N38" s="93">
        <f t="shared" ref="N38:N45" si="12">SUM(B38:M38)</f>
        <v>-58.848289999999992</v>
      </c>
    </row>
    <row r="39" spans="1:16">
      <c r="A39" s="4" t="s">
        <v>87</v>
      </c>
      <c r="B39" s="286">
        <f>SUMIFS('Heron on the Bluffs-Input (IS)'!C:C,'Heron on the Bluffs-Input (IS)'!$Q:$Q,'Heron on the Bluffs - CRES'!$A39)/'Heron on the Bluffs - CRES'!$P$16</f>
        <v>0</v>
      </c>
      <c r="C39" s="287">
        <f>SUMIFS('Heron on the Bluffs-Input (IS)'!D:D,'Heron on the Bluffs-Input (IS)'!$Q:$Q,'Heron on the Bluffs - CRES'!$A39)/'Heron on the Bluffs - CRES'!$P$16</f>
        <v>0</v>
      </c>
      <c r="D39" s="286">
        <f>SUMIFS('Heron on the Bluffs-Input (IS)'!E:E,'Heron on the Bluffs-Input (IS)'!$Q:$Q,'Heron on the Bluffs - CRES'!$A39)/'Heron on the Bluffs - CRES'!$P$16</f>
        <v>0</v>
      </c>
      <c r="E39" s="287">
        <f>SUMIFS('Heron on the Bluffs-Input (IS)'!F:F,'Heron on the Bluffs-Input (IS)'!$Q:$Q,'Heron on the Bluffs - CRES'!$A39)/'Heron on the Bluffs - CRES'!$P$16</f>
        <v>0</v>
      </c>
      <c r="F39" s="286">
        <f>SUMIFS('Heron on the Bluffs-Input (IS)'!G:G,'Heron on the Bluffs-Input (IS)'!$Q:$Q,'Heron on the Bluffs - CRES'!$A39)/'Heron on the Bluffs - CRES'!$P$16</f>
        <v>0</v>
      </c>
      <c r="G39" s="287">
        <f>SUMIFS('Heron on the Bluffs-Input (IS)'!H:H,'Heron on the Bluffs-Input (IS)'!$Q:$Q,'Heron on the Bluffs - CRES'!$A39)/'Heron on the Bluffs - CRES'!$P$16</f>
        <v>0</v>
      </c>
      <c r="H39" s="286">
        <f>SUMIFS('Heron on the Bluffs-Input (IS)'!I:I,'Heron on the Bluffs-Input (IS)'!$Q:$Q,'Heron on the Bluffs - CRES'!$A39)/'Heron on the Bluffs - CRES'!$P$16</f>
        <v>0</v>
      </c>
      <c r="I39" s="287">
        <f>SUMIFS('Heron on the Bluffs-Input (IS)'!J:J,'Heron on the Bluffs-Input (IS)'!$Q:$Q,'Heron on the Bluffs - CRES'!$A39)/'Heron on the Bluffs - CRES'!$P$16</f>
        <v>0</v>
      </c>
      <c r="J39" s="286">
        <f>SUMIFS('Heron on the Bluffs-Input (IS)'!K:K,'Heron on the Bluffs-Input (IS)'!$Q:$Q,'Heron on the Bluffs - CRES'!$A39)/'Heron on the Bluffs - CRES'!$P$16</f>
        <v>0</v>
      </c>
      <c r="K39" s="287">
        <f>SUMIFS('Heron on the Bluffs-Input (IS)'!L:L,'Heron on the Bluffs-Input (IS)'!$Q:$Q,'Heron on the Bluffs - CRES'!$A39)/'Heron on the Bluffs - CRES'!$P$16</f>
        <v>0</v>
      </c>
      <c r="L39" s="286">
        <f>SUMIFS('Heron on the Bluffs-Input (IS)'!M:M,'Heron on the Bluffs-Input (IS)'!$Q:$Q,'Heron on the Bluffs - CRES'!$A39)/'Heron on the Bluffs - CRES'!$P$16</f>
        <v>0</v>
      </c>
      <c r="M39" s="287">
        <f>SUMIFS('Heron on the Bluffs-Input (IS)'!N:N,'Heron on the Bluffs-Input (IS)'!$Q:$Q,'Heron on the Bluffs - CRES'!$A39)/'Heron on the Bluffs - CRES'!$P$16</f>
        <v>0</v>
      </c>
      <c r="N39" s="273">
        <f t="shared" si="12"/>
        <v>0</v>
      </c>
    </row>
    <row r="40" spans="1:16">
      <c r="A40" s="4" t="s">
        <v>70</v>
      </c>
      <c r="B40" s="286">
        <f>SUMIFS('Heron on the Bluffs-Input (IS)'!C:C,'Heron on the Bluffs-Input (IS)'!$Q:$Q,'Heron on the Bluffs - CRES'!$A40)/'Heron on the Bluffs - CRES'!$P$16</f>
        <v>0.98912999999999951</v>
      </c>
      <c r="C40" s="287">
        <f>SUMIFS('Heron on the Bluffs-Input (IS)'!D:D,'Heron on the Bluffs-Input (IS)'!$Q:$Q,'Heron on the Bluffs - CRES'!$A40)/'Heron on the Bluffs - CRES'!$P$16</f>
        <v>3.1970000000000001</v>
      </c>
      <c r="D40" s="286">
        <f>SUMIFS('Heron on the Bluffs-Input (IS)'!E:E,'Heron on the Bluffs-Input (IS)'!$Q:$Q,'Heron on the Bluffs - CRES'!$A40)/'Heron on the Bluffs - CRES'!$P$16</f>
        <v>-5.1319900000000001</v>
      </c>
      <c r="E40" s="287">
        <f>SUMIFS('Heron on the Bluffs-Input (IS)'!F:F,'Heron on the Bluffs-Input (IS)'!$Q:$Q,'Heron on the Bluffs - CRES'!$A40)/'Heron on the Bluffs - CRES'!$P$16</f>
        <v>-4.8276600000000007</v>
      </c>
      <c r="F40" s="286">
        <f>SUMIFS('Heron on the Bluffs-Input (IS)'!G:G,'Heron on the Bluffs-Input (IS)'!$Q:$Q,'Heron on the Bluffs - CRES'!$A40)/'Heron on the Bluffs - CRES'!$P$16</f>
        <v>-0.69403000000000004</v>
      </c>
      <c r="G40" s="287">
        <f>SUMIFS('Heron on the Bluffs-Input (IS)'!H:H,'Heron on the Bluffs-Input (IS)'!$Q:$Q,'Heron on the Bluffs - CRES'!$A40)/'Heron on the Bluffs - CRES'!$P$16</f>
        <v>-2.6476299999999999</v>
      </c>
      <c r="H40" s="286">
        <f>SUMIFS('Heron on the Bluffs-Input (IS)'!I:I,'Heron on the Bluffs-Input (IS)'!$Q:$Q,'Heron on the Bluffs - CRES'!$A40)/'Heron on the Bluffs - CRES'!$P$16</f>
        <v>-3.9509600000000002</v>
      </c>
      <c r="I40" s="287">
        <f>SUMIFS('Heron on the Bluffs-Input (IS)'!J:J,'Heron on the Bluffs-Input (IS)'!$Q:$Q,'Heron on the Bluffs - CRES'!$A40)/'Heron on the Bluffs - CRES'!$P$16</f>
        <v>-2.0552000000000001</v>
      </c>
      <c r="J40" s="286">
        <f>SUMIFS('Heron on the Bluffs-Input (IS)'!K:K,'Heron on the Bluffs-Input (IS)'!$Q:$Q,'Heron on the Bluffs - CRES'!$A40)/'Heron on the Bluffs - CRES'!$P$16</f>
        <v>-1.2498800000000001</v>
      </c>
      <c r="K40" s="287">
        <f>SUMIFS('Heron on the Bluffs-Input (IS)'!L:L,'Heron on the Bluffs-Input (IS)'!$Q:$Q,'Heron on the Bluffs - CRES'!$A40)/'Heron on the Bluffs - CRES'!$P$16</f>
        <v>-1.8446800000000001</v>
      </c>
      <c r="L40" s="286">
        <f>SUMIFS('Heron on the Bluffs-Input (IS)'!M:M,'Heron on the Bluffs-Input (IS)'!$Q:$Q,'Heron on the Bluffs - CRES'!$A40)/'Heron on the Bluffs - CRES'!$P$16</f>
        <v>-8.1789999999999988E-2</v>
      </c>
      <c r="M40" s="287">
        <f>SUMIFS('Heron on the Bluffs-Input (IS)'!N:N,'Heron on the Bluffs-Input (IS)'!$Q:$Q,'Heron on the Bluffs - CRES'!$A40)/'Heron on the Bluffs - CRES'!$P$16</f>
        <v>-0.27550000000000002</v>
      </c>
      <c r="N40" s="273">
        <f t="shared" si="12"/>
        <v>-18.573190000000004</v>
      </c>
      <c r="P40" s="16"/>
    </row>
    <row r="41" spans="1:16">
      <c r="A41" s="4" t="s">
        <v>69</v>
      </c>
      <c r="B41" s="286">
        <f>SUMIFS('Heron on the Bluffs-Input (IS)'!C:C,'Heron on the Bluffs-Input (IS)'!$Q:$Q,'Heron on the Bluffs - CRES'!$A41)/'Heron on the Bluffs - CRES'!$P$16</f>
        <v>-1.6030599999999999</v>
      </c>
      <c r="C41" s="287">
        <f>SUMIFS('Heron on the Bluffs-Input (IS)'!D:D,'Heron on the Bluffs-Input (IS)'!$Q:$Q,'Heron on the Bluffs - CRES'!$A41)/'Heron on the Bluffs - CRES'!$P$16</f>
        <v>-1.4836199999999999</v>
      </c>
      <c r="D41" s="286">
        <f>SUMIFS('Heron on the Bluffs-Input (IS)'!E:E,'Heron on the Bluffs-Input (IS)'!$Q:$Q,'Heron on the Bluffs - CRES'!$A41)/'Heron on the Bluffs - CRES'!$P$16</f>
        <v>-1.4604999999999999</v>
      </c>
      <c r="E41" s="287">
        <f>SUMIFS('Heron on the Bluffs-Input (IS)'!F:F,'Heron on the Bluffs-Input (IS)'!$Q:$Q,'Heron on the Bluffs - CRES'!$A41)/'Heron on the Bluffs - CRES'!$P$16</f>
        <v>-1.33589</v>
      </c>
      <c r="F41" s="286">
        <f>SUMIFS('Heron on the Bluffs-Input (IS)'!G:G,'Heron on the Bluffs-Input (IS)'!$Q:$Q,'Heron on the Bluffs - CRES'!$A41)/'Heron on the Bluffs - CRES'!$P$16</f>
        <v>-1.3872500000000001</v>
      </c>
      <c r="G41" s="287">
        <f>SUMIFS('Heron on the Bluffs-Input (IS)'!H:H,'Heron on the Bluffs-Input (IS)'!$Q:$Q,'Heron on the Bluffs - CRES'!$A41)/'Heron on the Bluffs - CRES'!$P$16</f>
        <v>-1.5457400000000001</v>
      </c>
      <c r="H41" s="286">
        <f>SUMIFS('Heron on the Bluffs-Input (IS)'!I:I,'Heron on the Bluffs-Input (IS)'!$Q:$Q,'Heron on the Bluffs - CRES'!$A41)/'Heron on the Bluffs - CRES'!$P$16</f>
        <v>-1.2853599999999998</v>
      </c>
      <c r="I41" s="287">
        <f>SUMIFS('Heron on the Bluffs-Input (IS)'!J:J,'Heron on the Bluffs-Input (IS)'!$Q:$Q,'Heron on the Bluffs - CRES'!$A41)/'Heron on the Bluffs - CRES'!$P$16</f>
        <v>-1.3717900000000001</v>
      </c>
      <c r="J41" s="286">
        <f>SUMIFS('Heron on the Bluffs-Input (IS)'!K:K,'Heron on the Bluffs-Input (IS)'!$Q:$Q,'Heron on the Bluffs - CRES'!$A41)/'Heron on the Bluffs - CRES'!$P$16</f>
        <v>-1.26905</v>
      </c>
      <c r="K41" s="287">
        <f>SUMIFS('Heron on the Bluffs-Input (IS)'!L:L,'Heron on the Bluffs-Input (IS)'!$Q:$Q,'Heron on the Bluffs - CRES'!$A41)/'Heron on the Bluffs - CRES'!$P$16</f>
        <v>-4.4923999999999999</v>
      </c>
      <c r="L41" s="286">
        <f>SUMIFS('Heron on the Bluffs-Input (IS)'!M:M,'Heron on the Bluffs-Input (IS)'!$Q:$Q,'Heron on the Bluffs - CRES'!$A41)/'Heron on the Bluffs - CRES'!$P$16</f>
        <v>-1.4462999999999999</v>
      </c>
      <c r="M41" s="287">
        <f>SUMIFS('Heron on the Bluffs-Input (IS)'!N:N,'Heron on the Bluffs-Input (IS)'!$Q:$Q,'Heron on the Bluffs - CRES'!$A41)/'Heron on the Bluffs - CRES'!$P$16</f>
        <v>-1.3022199999999999</v>
      </c>
      <c r="N41" s="273">
        <f t="shared" si="12"/>
        <v>-19.983180000000001</v>
      </c>
    </row>
    <row r="42" spans="1:16">
      <c r="A42" s="4" t="s">
        <v>68</v>
      </c>
      <c r="B42" s="286">
        <f>SUMIFS('Heron on the Bluffs-Input (IS)'!C:C,'Heron on the Bluffs-Input (IS)'!$Q:$Q,'Heron on the Bluffs - CRES'!$A42)/'Heron on the Bluffs - CRES'!$P$16</f>
        <v>0</v>
      </c>
      <c r="C42" s="287">
        <f>SUMIFS('Heron on the Bluffs-Input (IS)'!D:D,'Heron on the Bluffs-Input (IS)'!$Q:$Q,'Heron on the Bluffs - CRES'!$A42)/'Heron on the Bluffs - CRES'!$P$16</f>
        <v>0</v>
      </c>
      <c r="D42" s="286">
        <f>SUMIFS('Heron on the Bluffs-Input (IS)'!E:E,'Heron on the Bluffs-Input (IS)'!$Q:$Q,'Heron on the Bluffs - CRES'!$A42)/'Heron on the Bluffs - CRES'!$P$16</f>
        <v>0</v>
      </c>
      <c r="E42" s="287">
        <f>SUMIFS('Heron on the Bluffs-Input (IS)'!F:F,'Heron on the Bluffs-Input (IS)'!$Q:$Q,'Heron on the Bluffs - CRES'!$A42)/'Heron on the Bluffs - CRES'!$P$16</f>
        <v>0</v>
      </c>
      <c r="F42" s="286">
        <f>SUMIFS('Heron on the Bluffs-Input (IS)'!G:G,'Heron on the Bluffs-Input (IS)'!$Q:$Q,'Heron on the Bluffs - CRES'!$A42)/'Heron on the Bluffs - CRES'!$P$16</f>
        <v>0</v>
      </c>
      <c r="G42" s="287">
        <f>SUMIFS('Heron on the Bluffs-Input (IS)'!H:H,'Heron on the Bluffs-Input (IS)'!$Q:$Q,'Heron on the Bluffs - CRES'!$A42)/'Heron on the Bluffs - CRES'!$P$16</f>
        <v>0</v>
      </c>
      <c r="H42" s="286">
        <f>SUMIFS('Heron on the Bluffs-Input (IS)'!I:I,'Heron on the Bluffs-Input (IS)'!$Q:$Q,'Heron on the Bluffs - CRES'!$A42)/'Heron on the Bluffs - CRES'!$P$16</f>
        <v>0</v>
      </c>
      <c r="I42" s="287">
        <f>SUMIFS('Heron on the Bluffs-Input (IS)'!J:J,'Heron on the Bluffs-Input (IS)'!$Q:$Q,'Heron on the Bluffs - CRES'!$A42)/'Heron on the Bluffs - CRES'!$P$16</f>
        <v>0</v>
      </c>
      <c r="J42" s="286">
        <f>SUMIFS('Heron on the Bluffs-Input (IS)'!K:K,'Heron on the Bluffs-Input (IS)'!$Q:$Q,'Heron on the Bluffs - CRES'!$A42)/'Heron on the Bluffs - CRES'!$P$16</f>
        <v>0</v>
      </c>
      <c r="K42" s="287">
        <f>SUMIFS('Heron on the Bluffs-Input (IS)'!L:L,'Heron on the Bluffs-Input (IS)'!$Q:$Q,'Heron on the Bluffs - CRES'!$A42)/'Heron on the Bluffs - CRES'!$P$16</f>
        <v>0</v>
      </c>
      <c r="L42" s="286">
        <f>SUMIFS('Heron on the Bluffs-Input (IS)'!M:M,'Heron on the Bluffs-Input (IS)'!$Q:$Q,'Heron on the Bluffs - CRES'!$A42)/'Heron on the Bluffs - CRES'!$P$16</f>
        <v>0</v>
      </c>
      <c r="M42" s="287">
        <f>SUMIFS('Heron on the Bluffs-Input (IS)'!N:N,'Heron on the Bluffs-Input (IS)'!$Q:$Q,'Heron on the Bluffs - CRES'!$A42)/'Heron on the Bluffs - CRES'!$P$16</f>
        <v>0</v>
      </c>
      <c r="N42" s="273">
        <f t="shared" si="12"/>
        <v>0</v>
      </c>
      <c r="P42" s="16"/>
    </row>
    <row r="43" spans="1:16" ht="15" thickBot="1">
      <c r="A43" s="4" t="s">
        <v>88</v>
      </c>
      <c r="B43" s="286">
        <f>SUMIFS('Heron on the Bluffs-Input (IS)'!C:C,'Heron on the Bluffs-Input (IS)'!$Q:$Q,'Heron on the Bluffs - CRES'!$A43)/'Heron on the Bluffs - CRES'!$P$16</f>
        <v>0</v>
      </c>
      <c r="C43" s="287">
        <f>SUMIFS('Heron on the Bluffs-Input (IS)'!D:D,'Heron on the Bluffs-Input (IS)'!$Q:$Q,'Heron on the Bluffs - CRES'!$A43)/'Heron on the Bluffs - CRES'!$P$16</f>
        <v>0</v>
      </c>
      <c r="D43" s="286">
        <f>SUMIFS('Heron on the Bluffs-Input (IS)'!E:E,'Heron on the Bluffs-Input (IS)'!$Q:$Q,'Heron on the Bluffs - CRES'!$A43)/'Heron on the Bluffs - CRES'!$P$16</f>
        <v>0</v>
      </c>
      <c r="E43" s="287">
        <f>SUMIFS('Heron on the Bluffs-Input (IS)'!F:F,'Heron on the Bluffs-Input (IS)'!$Q:$Q,'Heron on the Bluffs - CRES'!$A43)/'Heron on the Bluffs - CRES'!$P$16</f>
        <v>0</v>
      </c>
      <c r="F43" s="286">
        <f>SUMIFS('Heron on the Bluffs-Input (IS)'!G:G,'Heron on the Bluffs-Input (IS)'!$Q:$Q,'Heron on the Bluffs - CRES'!$A43)/'Heron on the Bluffs - CRES'!$P$16</f>
        <v>0</v>
      </c>
      <c r="G43" s="287">
        <f>SUMIFS('Heron on the Bluffs-Input (IS)'!H:H,'Heron on the Bluffs-Input (IS)'!$Q:$Q,'Heron on the Bluffs - CRES'!$A43)/'Heron on the Bluffs - CRES'!$P$16</f>
        <v>0</v>
      </c>
      <c r="H43" s="286">
        <f>SUMIFS('Heron on the Bluffs-Input (IS)'!I:I,'Heron on the Bluffs-Input (IS)'!$Q:$Q,'Heron on the Bluffs - CRES'!$A43)/'Heron on the Bluffs - CRES'!$P$16</f>
        <v>0</v>
      </c>
      <c r="I43" s="287">
        <f>SUMIFS('Heron on the Bluffs-Input (IS)'!J:J,'Heron on the Bluffs-Input (IS)'!$Q:$Q,'Heron on the Bluffs - CRES'!$A43)/'Heron on the Bluffs - CRES'!$P$16</f>
        <v>0</v>
      </c>
      <c r="J43" s="286">
        <f>SUMIFS('Heron on the Bluffs-Input (IS)'!K:K,'Heron on the Bluffs-Input (IS)'!$Q:$Q,'Heron on the Bluffs - CRES'!$A43)/'Heron on the Bluffs - CRES'!$P$16</f>
        <v>0</v>
      </c>
      <c r="K43" s="287">
        <f>SUMIFS('Heron on the Bluffs-Input (IS)'!L:L,'Heron on the Bluffs-Input (IS)'!$Q:$Q,'Heron on the Bluffs - CRES'!$A43)/'Heron on the Bluffs - CRES'!$P$16</f>
        <v>0</v>
      </c>
      <c r="L43" s="286">
        <f>SUMIFS('Heron on the Bluffs-Input (IS)'!M:M,'Heron on the Bluffs-Input (IS)'!$Q:$Q,'Heron on the Bluffs - CRES'!$A43)/'Heron on the Bluffs - CRES'!$P$16</f>
        <v>0</v>
      </c>
      <c r="M43" s="287">
        <f>SUMIFS('Heron on the Bluffs-Input (IS)'!N:N,'Heron on the Bluffs-Input (IS)'!$Q:$Q,'Heron on the Bluffs - CRES'!$A43)/'Heron on the Bluffs - CRES'!$P$16</f>
        <v>0</v>
      </c>
      <c r="N43" s="273">
        <f t="shared" si="12"/>
        <v>0</v>
      </c>
    </row>
    <row r="44" spans="1:16" ht="15.5" thickTop="1" thickBot="1">
      <c r="A44" s="84" t="s">
        <v>89</v>
      </c>
      <c r="B44" s="52">
        <f>SUM(B38:B43)</f>
        <v>-5.3485600000000009</v>
      </c>
      <c r="C44" s="53">
        <f t="shared" ref="C44:M44" si="13">SUM(C38:C43)</f>
        <v>-17.067649999999997</v>
      </c>
      <c r="D44" s="52">
        <f t="shared" si="13"/>
        <v>20.674409999999998</v>
      </c>
      <c r="E44" s="53">
        <f t="shared" si="13"/>
        <v>-13.078430000000001</v>
      </c>
      <c r="F44" s="52">
        <f t="shared" si="13"/>
        <v>-4.4024700000000001</v>
      </c>
      <c r="G44" s="53">
        <f t="shared" si="13"/>
        <v>-16.247299999999999</v>
      </c>
      <c r="H44" s="52">
        <f t="shared" si="13"/>
        <v>-11.78632</v>
      </c>
      <c r="I44" s="53">
        <f t="shared" si="13"/>
        <v>-17.767880000000002</v>
      </c>
      <c r="J44" s="52">
        <f t="shared" si="13"/>
        <v>-9.1358700000000006</v>
      </c>
      <c r="K44" s="53">
        <f t="shared" si="13"/>
        <v>-13.94308</v>
      </c>
      <c r="L44" s="52">
        <f t="shared" si="13"/>
        <v>-5.9467299999999987</v>
      </c>
      <c r="M44" s="53">
        <f t="shared" si="13"/>
        <v>-3.3547799999999999</v>
      </c>
      <c r="N44" s="94">
        <f t="shared" si="12"/>
        <v>-97.404660000000007</v>
      </c>
    </row>
    <row r="45" spans="1:16" ht="15.5" thickTop="1" thickBot="1">
      <c r="A45" s="5" t="s">
        <v>90</v>
      </c>
      <c r="B45" s="286">
        <f>SUMIFS('Heron on the Bluffs-Input (IS)'!C:C,'Heron on the Bluffs-Input (IS)'!$Q:$Q,'Heron on the Bluffs - CRES'!$A45)/'Heron on the Bluffs - CRES'!$P$1</f>
        <v>0</v>
      </c>
      <c r="C45" s="287">
        <f>SUMIFS('Heron on the Bluffs-Input (IS)'!D:D,'Heron on the Bluffs-Input (IS)'!$Q:$Q,'Heron on the Bluffs - CRES'!$A45)/'Heron on the Bluffs - CRES'!$P$1</f>
        <v>0</v>
      </c>
      <c r="D45" s="286">
        <f>SUMIFS('Heron on the Bluffs-Input (IS)'!E:E,'Heron on the Bluffs-Input (IS)'!$Q:$Q,'Heron on the Bluffs - CRES'!$A45)/'Heron on the Bluffs - CRES'!$P$1</f>
        <v>0</v>
      </c>
      <c r="E45" s="287">
        <f>SUMIFS('Heron on the Bluffs-Input (IS)'!F:F,'Heron on the Bluffs-Input (IS)'!$Q:$Q,'Heron on the Bluffs - CRES'!$A45)/'Heron on the Bluffs - CRES'!$P$1</f>
        <v>0</v>
      </c>
      <c r="F45" s="286">
        <f>SUMIFS('Heron on the Bluffs-Input (IS)'!G:G,'Heron on the Bluffs-Input (IS)'!$Q:$Q,'Heron on the Bluffs - CRES'!$A45)/'Heron on the Bluffs - CRES'!$P$1</f>
        <v>0</v>
      </c>
      <c r="G45" s="287">
        <f>SUMIFS('Heron on the Bluffs-Input (IS)'!H:H,'Heron on the Bluffs-Input (IS)'!$Q:$Q,'Heron on the Bluffs - CRES'!$A45)/'Heron on the Bluffs - CRES'!$P$1</f>
        <v>0</v>
      </c>
      <c r="H45" s="286">
        <f>SUMIFS('Heron on the Bluffs-Input (IS)'!I:I,'Heron on the Bluffs-Input (IS)'!$Q:$Q,'Heron on the Bluffs - CRES'!$A45)/'Heron on the Bluffs - CRES'!$P$1</f>
        <v>0</v>
      </c>
      <c r="I45" s="287">
        <f>SUMIFS('Heron on the Bluffs-Input (IS)'!J:J,'Heron on the Bluffs-Input (IS)'!$Q:$Q,'Heron on the Bluffs - CRES'!$A45)/'Heron on the Bluffs - CRES'!$P$1</f>
        <v>0</v>
      </c>
      <c r="J45" s="286">
        <f>SUMIFS('Heron on the Bluffs-Input (IS)'!K:K,'Heron on the Bluffs-Input (IS)'!$Q:$Q,'Heron on the Bluffs - CRES'!$A45)/'Heron on the Bluffs - CRES'!$P$1</f>
        <v>0</v>
      </c>
      <c r="K45" s="287">
        <f>SUMIFS('Heron on the Bluffs-Input (IS)'!L:L,'Heron on the Bluffs-Input (IS)'!$Q:$Q,'Heron on the Bluffs - CRES'!$A45)/'Heron on the Bluffs - CRES'!$P$1</f>
        <v>0</v>
      </c>
      <c r="L45" s="286">
        <f>SUMIFS('Heron on the Bluffs-Input (IS)'!M:M,'Heron on the Bluffs-Input (IS)'!$Q:$Q,'Heron on the Bluffs - CRES'!$A45)/'Heron on the Bluffs - CRES'!$P$1</f>
        <v>0</v>
      </c>
      <c r="M45" s="287">
        <f>SUMIFS('Heron on the Bluffs-Input (IS)'!N:N,'Heron on the Bluffs-Input (IS)'!$Q:$Q,'Heron on the Bluffs - CRES'!$A45)/'Heron on the Bluffs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76.224209999999985</v>
      </c>
      <c r="C47" s="96">
        <f t="shared" si="15"/>
        <v>70.176660000000012</v>
      </c>
      <c r="D47" s="95">
        <f t="shared" si="15"/>
        <v>103.02162000000003</v>
      </c>
      <c r="E47" s="96">
        <f t="shared" si="15"/>
        <v>89.346810000000019</v>
      </c>
      <c r="F47" s="95">
        <f t="shared" si="15"/>
        <v>64.570530000000005</v>
      </c>
      <c r="G47" s="96">
        <f t="shared" si="15"/>
        <v>73.341109999999986</v>
      </c>
      <c r="H47" s="95">
        <f>SUM(H44,H35)</f>
        <v>98.012469999999993</v>
      </c>
      <c r="I47" s="96">
        <f t="shared" ref="I47:M47" si="16">SUM(I44,I35)</f>
        <v>72.556219999999996</v>
      </c>
      <c r="J47" s="95">
        <f t="shared" si="16"/>
        <v>80.354800000000012</v>
      </c>
      <c r="K47" s="96">
        <f t="shared" si="16"/>
        <v>59.075159999999975</v>
      </c>
      <c r="L47" s="95">
        <f t="shared" si="16"/>
        <v>86.530900000000003</v>
      </c>
      <c r="M47" s="96">
        <f t="shared" si="16"/>
        <v>96.915700000000001</v>
      </c>
      <c r="N47" s="96">
        <f t="shared" ref="N47" si="17">SUM(B47:M47)</f>
        <v>970.12619000000007</v>
      </c>
    </row>
    <row r="48" spans="1:16" ht="15" thickTop="1">
      <c r="B48" s="15">
        <f>B47-'Heron on the Bluffs-Input (IS)'!C465/1000</f>
        <v>0</v>
      </c>
      <c r="C48" s="15">
        <f>C47-'Heron on the Bluffs-Input (IS)'!D465/1000</f>
        <v>0</v>
      </c>
      <c r="D48" s="15">
        <f>D47-'Heron on the Bluffs-Input (IS)'!E465/1000</f>
        <v>0</v>
      </c>
      <c r="E48" s="15">
        <f>E47-'Heron on the Bluffs-Input (IS)'!F465/1000</f>
        <v>0</v>
      </c>
      <c r="F48" s="15">
        <f>F47-'Heron on the Bluffs-Input (IS)'!G465/1000</f>
        <v>0</v>
      </c>
      <c r="G48" s="15">
        <f>G47-'Heron on the Bluffs-Input (IS)'!H465/1000</f>
        <v>0</v>
      </c>
      <c r="H48" s="15">
        <f>H47-'Heron on the Bluffs-Input (IS)'!I465/1000</f>
        <v>0</v>
      </c>
      <c r="I48" s="15">
        <f>I47-'Heron on the Bluffs-Input (IS)'!J465/1000</f>
        <v>0</v>
      </c>
      <c r="J48" s="15">
        <f>J47-'Heron on the Bluffs-Input (IS)'!K465/1000</f>
        <v>0</v>
      </c>
      <c r="K48" s="15">
        <f>K47-'Heron on the Bluffs-Input (IS)'!L465/1000</f>
        <v>0</v>
      </c>
      <c r="L48" s="15">
        <f>L47-'Heron on the Bluffs-Input (IS)'!M465/1000</f>
        <v>0</v>
      </c>
      <c r="M48" s="15">
        <f>M47-'Heron on the Bluffs-Input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21" priority="1" operator="containsText" text="Yes">
      <formula>NOT(ISERROR(SEARCH("Yes",B36)))</formula>
    </cfRule>
    <cfRule type="cellIs" dxfId="20" priority="2" operator="equal">
      <formula>"ERROR"</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6677-0AE2-4B57-9A27-9D27A5C4768F}">
  <dimension ref="A1:E942"/>
  <sheetViews>
    <sheetView topLeftCell="A900" workbookViewId="0">
      <selection activeCell="D12" sqref="D12"/>
    </sheetView>
  </sheetViews>
  <sheetFormatPr defaultRowHeight="14.5"/>
  <cols>
    <col min="1" max="1" width="11.453125" customWidth="1"/>
    <col min="2" max="2" width="37.08984375" customWidth="1"/>
    <col min="3" max="5" width="17.08984375" customWidth="1"/>
  </cols>
  <sheetData>
    <row r="1" spans="1:5">
      <c r="A1" s="17" t="s">
        <v>5226</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215"/>
      <c r="B5" s="215"/>
      <c r="C5" s="215" t="s">
        <v>107</v>
      </c>
      <c r="D5" s="215" t="s">
        <v>108</v>
      </c>
      <c r="E5" s="215" t="s">
        <v>109</v>
      </c>
    </row>
    <row r="6" spans="1:5">
      <c r="A6" s="216"/>
      <c r="B6" s="216"/>
      <c r="C6" s="216" t="s">
        <v>110</v>
      </c>
      <c r="D6" s="216" t="s">
        <v>107</v>
      </c>
      <c r="E6" s="216" t="s">
        <v>111</v>
      </c>
    </row>
    <row r="7" spans="1:5">
      <c r="A7" s="217"/>
      <c r="B7" s="217"/>
      <c r="C7" s="217"/>
      <c r="D7" s="217"/>
      <c r="E7" s="217"/>
    </row>
    <row r="8" spans="1:5">
      <c r="A8" s="137" t="s">
        <v>1118</v>
      </c>
      <c r="B8" s="137" t="s">
        <v>112</v>
      </c>
      <c r="C8" s="137"/>
      <c r="D8" s="137"/>
      <c r="E8" s="137"/>
    </row>
    <row r="9" spans="1:5">
      <c r="A9" s="137"/>
      <c r="B9" s="137"/>
      <c r="C9" s="137"/>
      <c r="D9" s="137"/>
      <c r="E9" s="137"/>
    </row>
    <row r="10" spans="1:5">
      <c r="A10" s="137" t="s">
        <v>3436</v>
      </c>
      <c r="B10" s="137" t="s">
        <v>1120</v>
      </c>
      <c r="C10" s="137"/>
      <c r="D10" s="137"/>
      <c r="E10" s="137"/>
    </row>
    <row r="11" spans="1:5">
      <c r="A11" s="137"/>
      <c r="B11" s="137"/>
      <c r="C11" s="137"/>
      <c r="D11" s="137"/>
      <c r="E11" s="137"/>
    </row>
    <row r="12" spans="1:5">
      <c r="A12" s="137" t="s">
        <v>3437</v>
      </c>
      <c r="B12" s="137" t="s">
        <v>3438</v>
      </c>
      <c r="C12" s="137"/>
      <c r="D12" s="137"/>
      <c r="E12" s="137"/>
    </row>
    <row r="13" spans="1:5">
      <c r="A13" s="137" t="s">
        <v>3439</v>
      </c>
      <c r="B13" s="137" t="s">
        <v>3440</v>
      </c>
      <c r="C13" s="218">
        <v>0</v>
      </c>
      <c r="D13" s="218">
        <v>-199.56</v>
      </c>
      <c r="E13" s="218">
        <v>199.56</v>
      </c>
    </row>
    <row r="14" spans="1:5">
      <c r="A14" s="137" t="s">
        <v>3441</v>
      </c>
      <c r="B14" s="137" t="s">
        <v>3442</v>
      </c>
      <c r="C14" s="218">
        <v>4648.7700000000004</v>
      </c>
      <c r="D14" s="218">
        <v>3681.84</v>
      </c>
      <c r="E14" s="218">
        <v>966.93</v>
      </c>
    </row>
    <row r="15" spans="1:5">
      <c r="A15" s="137" t="s">
        <v>3443</v>
      </c>
      <c r="B15" s="137" t="s">
        <v>3444</v>
      </c>
      <c r="C15" s="218">
        <v>1107.8</v>
      </c>
      <c r="D15" s="218">
        <v>1107.8</v>
      </c>
      <c r="E15" s="218">
        <v>0</v>
      </c>
    </row>
    <row r="16" spans="1:5">
      <c r="A16" s="137" t="s">
        <v>3446</v>
      </c>
      <c r="B16" s="137" t="s">
        <v>3447</v>
      </c>
      <c r="C16" s="218">
        <v>0</v>
      </c>
      <c r="D16" s="218">
        <v>0</v>
      </c>
      <c r="E16" s="218">
        <v>0</v>
      </c>
    </row>
    <row r="17" spans="1:5">
      <c r="A17" s="137" t="s">
        <v>3448</v>
      </c>
      <c r="B17" s="137" t="s">
        <v>3449</v>
      </c>
      <c r="C17" s="218">
        <v>46393.43</v>
      </c>
      <c r="D17" s="218">
        <v>35329.949999999997</v>
      </c>
      <c r="E17" s="218">
        <v>11063.48</v>
      </c>
    </row>
    <row r="18" spans="1:5">
      <c r="A18" s="137" t="s">
        <v>3450</v>
      </c>
      <c r="B18" s="137" t="s">
        <v>3451</v>
      </c>
      <c r="C18" s="218">
        <v>0</v>
      </c>
      <c r="D18" s="218">
        <v>0</v>
      </c>
      <c r="E18" s="218">
        <v>0</v>
      </c>
    </row>
    <row r="19" spans="1:5">
      <c r="A19" s="137" t="s">
        <v>3453</v>
      </c>
      <c r="B19" s="137" t="s">
        <v>3454</v>
      </c>
      <c r="C19" s="218">
        <v>0</v>
      </c>
      <c r="D19" s="218">
        <v>0</v>
      </c>
      <c r="E19" s="218">
        <v>0</v>
      </c>
    </row>
    <row r="20" spans="1:5">
      <c r="A20" s="137" t="s">
        <v>3455</v>
      </c>
      <c r="B20" s="137" t="s">
        <v>3456</v>
      </c>
      <c r="C20" s="218">
        <v>0</v>
      </c>
      <c r="D20" s="218">
        <v>0</v>
      </c>
      <c r="E20" s="218">
        <v>0</v>
      </c>
    </row>
    <row r="21" spans="1:5">
      <c r="A21" s="137" t="s">
        <v>3457</v>
      </c>
      <c r="B21" s="137" t="s">
        <v>3458</v>
      </c>
      <c r="C21" s="218">
        <v>0</v>
      </c>
      <c r="D21" s="218">
        <v>0</v>
      </c>
      <c r="E21" s="218">
        <v>0</v>
      </c>
    </row>
    <row r="22" spans="1:5">
      <c r="A22" s="137" t="s">
        <v>1119</v>
      </c>
      <c r="B22" s="137" t="s">
        <v>3459</v>
      </c>
      <c r="C22" s="218">
        <v>0</v>
      </c>
      <c r="D22" s="218">
        <v>0</v>
      </c>
      <c r="E22" s="218">
        <v>0</v>
      </c>
    </row>
    <row r="23" spans="1:5">
      <c r="A23" s="137" t="s">
        <v>3460</v>
      </c>
      <c r="B23" s="137" t="s">
        <v>3461</v>
      </c>
      <c r="C23" s="218">
        <v>0</v>
      </c>
      <c r="D23" s="218">
        <v>0</v>
      </c>
      <c r="E23" s="218">
        <v>0</v>
      </c>
    </row>
    <row r="24" spans="1:5">
      <c r="A24" s="137" t="s">
        <v>3462</v>
      </c>
      <c r="B24" s="137" t="s">
        <v>3463</v>
      </c>
      <c r="C24" s="218">
        <v>0</v>
      </c>
      <c r="D24" s="218">
        <v>0</v>
      </c>
      <c r="E24" s="218">
        <v>0</v>
      </c>
    </row>
    <row r="25" spans="1:5">
      <c r="A25" s="137" t="s">
        <v>3464</v>
      </c>
      <c r="B25" s="137" t="s">
        <v>3465</v>
      </c>
      <c r="C25" s="218">
        <v>0</v>
      </c>
      <c r="D25" s="218">
        <v>0</v>
      </c>
      <c r="E25" s="218">
        <v>0</v>
      </c>
    </row>
    <row r="26" spans="1:5">
      <c r="A26" s="137" t="s">
        <v>3466</v>
      </c>
      <c r="B26" s="137" t="s">
        <v>3467</v>
      </c>
      <c r="C26" s="218">
        <v>0</v>
      </c>
      <c r="D26" s="218">
        <v>0</v>
      </c>
      <c r="E26" s="218">
        <v>0</v>
      </c>
    </row>
    <row r="27" spans="1:5">
      <c r="A27" s="137"/>
      <c r="B27" s="137"/>
      <c r="C27" s="219"/>
      <c r="D27" s="219"/>
      <c r="E27" s="219"/>
    </row>
    <row r="28" spans="1:5">
      <c r="A28" s="137" t="s">
        <v>3468</v>
      </c>
      <c r="B28" s="137" t="s">
        <v>3469</v>
      </c>
      <c r="C28" s="138">
        <v>52150</v>
      </c>
      <c r="D28" s="138">
        <v>39920.03</v>
      </c>
      <c r="E28" s="138">
        <v>12229.97</v>
      </c>
    </row>
    <row r="29" spans="1:5">
      <c r="A29" s="137"/>
      <c r="B29" s="137"/>
      <c r="C29" s="137"/>
      <c r="D29" s="137"/>
      <c r="E29" s="137"/>
    </row>
    <row r="30" spans="1:5">
      <c r="A30" s="137" t="s">
        <v>3470</v>
      </c>
      <c r="B30" s="137" t="s">
        <v>3471</v>
      </c>
      <c r="C30" s="137"/>
      <c r="D30" s="137"/>
      <c r="E30" s="137"/>
    </row>
    <row r="31" spans="1:5">
      <c r="A31" s="137" t="s">
        <v>3472</v>
      </c>
      <c r="B31" s="137" t="s">
        <v>3473</v>
      </c>
      <c r="C31" s="218">
        <v>0</v>
      </c>
      <c r="D31" s="218">
        <v>0</v>
      </c>
      <c r="E31" s="218">
        <v>0</v>
      </c>
    </row>
    <row r="32" spans="1:5">
      <c r="A32" s="137" t="s">
        <v>3474</v>
      </c>
      <c r="B32" s="137" t="s">
        <v>3475</v>
      </c>
      <c r="C32" s="218">
        <v>0</v>
      </c>
      <c r="D32" s="218">
        <v>0</v>
      </c>
      <c r="E32" s="218">
        <v>0</v>
      </c>
    </row>
    <row r="33" spans="1:5">
      <c r="A33" s="137" t="s">
        <v>3476</v>
      </c>
      <c r="B33" s="137" t="s">
        <v>3477</v>
      </c>
      <c r="C33" s="218">
        <v>0</v>
      </c>
      <c r="D33" s="218">
        <v>0</v>
      </c>
      <c r="E33" s="218">
        <v>0</v>
      </c>
    </row>
    <row r="34" spans="1:5">
      <c r="A34" s="137" t="s">
        <v>3478</v>
      </c>
      <c r="B34" s="137" t="s">
        <v>3479</v>
      </c>
      <c r="C34" s="218">
        <v>0</v>
      </c>
      <c r="D34" s="218">
        <v>0</v>
      </c>
      <c r="E34" s="218">
        <v>0</v>
      </c>
    </row>
    <row r="35" spans="1:5">
      <c r="A35" s="137" t="s">
        <v>3480</v>
      </c>
      <c r="B35" s="137" t="s">
        <v>3481</v>
      </c>
      <c r="C35" s="218">
        <v>0</v>
      </c>
      <c r="D35" s="218">
        <v>0</v>
      </c>
      <c r="E35" s="218">
        <v>0</v>
      </c>
    </row>
    <row r="36" spans="1:5">
      <c r="A36" s="137" t="s">
        <v>3482</v>
      </c>
      <c r="B36" s="137" t="s">
        <v>3483</v>
      </c>
      <c r="C36" s="218">
        <v>0</v>
      </c>
      <c r="D36" s="218">
        <v>0</v>
      </c>
      <c r="E36" s="218">
        <v>0</v>
      </c>
    </row>
    <row r="37" spans="1:5">
      <c r="A37" s="137" t="s">
        <v>3484</v>
      </c>
      <c r="B37" s="137" t="s">
        <v>3485</v>
      </c>
      <c r="C37" s="218">
        <v>0</v>
      </c>
      <c r="D37" s="218">
        <v>0</v>
      </c>
      <c r="E37" s="218">
        <v>0</v>
      </c>
    </row>
    <row r="38" spans="1:5">
      <c r="A38" s="137" t="s">
        <v>3486</v>
      </c>
      <c r="B38" s="137" t="s">
        <v>3487</v>
      </c>
      <c r="C38" s="218">
        <v>0</v>
      </c>
      <c r="D38" s="218">
        <v>0</v>
      </c>
      <c r="E38" s="218">
        <v>0</v>
      </c>
    </row>
    <row r="39" spans="1:5">
      <c r="A39" s="137" t="s">
        <v>3488</v>
      </c>
      <c r="B39" s="137" t="s">
        <v>3489</v>
      </c>
      <c r="C39" s="218">
        <v>0</v>
      </c>
      <c r="D39" s="218">
        <v>0</v>
      </c>
      <c r="E39" s="218">
        <v>0</v>
      </c>
    </row>
    <row r="40" spans="1:5">
      <c r="A40" s="137" t="s">
        <v>3490</v>
      </c>
      <c r="B40" s="137" t="s">
        <v>3491</v>
      </c>
      <c r="C40" s="218">
        <v>0</v>
      </c>
      <c r="D40" s="218">
        <v>0</v>
      </c>
      <c r="E40" s="218">
        <v>0</v>
      </c>
    </row>
    <row r="41" spans="1:5">
      <c r="A41" s="137"/>
      <c r="B41" s="137"/>
      <c r="C41" s="219"/>
      <c r="D41" s="219"/>
      <c r="E41" s="219"/>
    </row>
    <row r="42" spans="1:5">
      <c r="A42" s="137" t="s">
        <v>3492</v>
      </c>
      <c r="B42" s="137" t="s">
        <v>3493</v>
      </c>
      <c r="C42" s="138">
        <v>0</v>
      </c>
      <c r="D42" s="138">
        <v>0</v>
      </c>
      <c r="E42" s="138">
        <v>0</v>
      </c>
    </row>
    <row r="43" spans="1:5">
      <c r="A43" s="137"/>
      <c r="B43" s="137"/>
      <c r="C43" s="137"/>
      <c r="D43" s="137"/>
      <c r="E43" s="137"/>
    </row>
    <row r="44" spans="1:5">
      <c r="A44" s="137" t="s">
        <v>1121</v>
      </c>
      <c r="B44" s="137" t="s">
        <v>3494</v>
      </c>
      <c r="C44" s="137"/>
      <c r="D44" s="137"/>
      <c r="E44" s="137"/>
    </row>
    <row r="45" spans="1:5">
      <c r="A45" s="137" t="s">
        <v>3495</v>
      </c>
      <c r="B45" s="137" t="s">
        <v>3496</v>
      </c>
      <c r="C45" s="218">
        <v>0</v>
      </c>
      <c r="D45" s="218">
        <v>0</v>
      </c>
      <c r="E45" s="218">
        <v>0</v>
      </c>
    </row>
    <row r="46" spans="1:5">
      <c r="A46" s="137" t="s">
        <v>3497</v>
      </c>
      <c r="B46" s="137" t="s">
        <v>2496</v>
      </c>
      <c r="C46" s="218">
        <v>0</v>
      </c>
      <c r="D46" s="218">
        <v>0</v>
      </c>
      <c r="E46" s="218">
        <v>0</v>
      </c>
    </row>
    <row r="47" spans="1:5">
      <c r="A47" s="137" t="s">
        <v>3498</v>
      </c>
      <c r="B47" s="137" t="s">
        <v>3499</v>
      </c>
      <c r="C47" s="218">
        <v>0</v>
      </c>
      <c r="D47" s="218">
        <v>0</v>
      </c>
      <c r="E47" s="218">
        <v>0</v>
      </c>
    </row>
    <row r="48" spans="1:5">
      <c r="A48" s="137" t="s">
        <v>3500</v>
      </c>
      <c r="B48" s="137" t="s">
        <v>3501</v>
      </c>
      <c r="C48" s="218">
        <v>0</v>
      </c>
      <c r="D48" s="218">
        <v>0</v>
      </c>
      <c r="E48" s="218">
        <v>0</v>
      </c>
    </row>
    <row r="49" spans="1:5">
      <c r="A49" s="137" t="s">
        <v>3502</v>
      </c>
      <c r="B49" s="137" t="s">
        <v>3503</v>
      </c>
      <c r="C49" s="218">
        <v>0</v>
      </c>
      <c r="D49" s="218">
        <v>0</v>
      </c>
      <c r="E49" s="218">
        <v>0</v>
      </c>
    </row>
    <row r="50" spans="1:5">
      <c r="A50" s="137" t="s">
        <v>3504</v>
      </c>
      <c r="B50" s="137" t="s">
        <v>3505</v>
      </c>
      <c r="C50" s="218">
        <v>0</v>
      </c>
      <c r="D50" s="218">
        <v>0</v>
      </c>
      <c r="E50" s="218">
        <v>0</v>
      </c>
    </row>
    <row r="51" spans="1:5">
      <c r="A51" s="137" t="s">
        <v>3506</v>
      </c>
      <c r="B51" s="137" t="s">
        <v>3507</v>
      </c>
      <c r="C51" s="218">
        <v>0</v>
      </c>
      <c r="D51" s="218">
        <v>0</v>
      </c>
      <c r="E51" s="218">
        <v>0</v>
      </c>
    </row>
    <row r="52" spans="1:5">
      <c r="A52" s="137" t="s">
        <v>3508</v>
      </c>
      <c r="B52" s="137" t="s">
        <v>3509</v>
      </c>
      <c r="C52" s="218">
        <v>0</v>
      </c>
      <c r="D52" s="218">
        <v>0</v>
      </c>
      <c r="E52" s="218">
        <v>0</v>
      </c>
    </row>
    <row r="53" spans="1:5">
      <c r="A53" s="137" t="s">
        <v>3510</v>
      </c>
      <c r="B53" s="137" t="s">
        <v>3511</v>
      </c>
      <c r="C53" s="218">
        <v>0</v>
      </c>
      <c r="D53" s="218">
        <v>0</v>
      </c>
      <c r="E53" s="218">
        <v>0</v>
      </c>
    </row>
    <row r="54" spans="1:5">
      <c r="A54" s="137" t="s">
        <v>3512</v>
      </c>
      <c r="B54" s="137" t="s">
        <v>3513</v>
      </c>
      <c r="C54" s="218">
        <v>0</v>
      </c>
      <c r="D54" s="218">
        <v>0</v>
      </c>
      <c r="E54" s="218">
        <v>0</v>
      </c>
    </row>
    <row r="55" spans="1:5">
      <c r="A55" s="137" t="s">
        <v>3514</v>
      </c>
      <c r="B55" s="137" t="s">
        <v>3515</v>
      </c>
      <c r="C55" s="218">
        <v>0</v>
      </c>
      <c r="D55" s="218">
        <v>0</v>
      </c>
      <c r="E55" s="218">
        <v>0</v>
      </c>
    </row>
    <row r="56" spans="1:5">
      <c r="A56" s="137"/>
      <c r="B56" s="137"/>
      <c r="C56" s="219"/>
      <c r="D56" s="219"/>
      <c r="E56" s="219"/>
    </row>
    <row r="57" spans="1:5">
      <c r="A57" s="137" t="s">
        <v>3516</v>
      </c>
      <c r="B57" s="137" t="s">
        <v>3517</v>
      </c>
      <c r="C57" s="138">
        <v>0</v>
      </c>
      <c r="D57" s="138">
        <v>0</v>
      </c>
      <c r="E57" s="138">
        <v>0</v>
      </c>
    </row>
    <row r="58" spans="1:5">
      <c r="A58" s="137"/>
      <c r="B58" s="137"/>
      <c r="C58" s="137"/>
      <c r="D58" s="137"/>
      <c r="E58" s="137"/>
    </row>
    <row r="59" spans="1:5">
      <c r="A59" s="137" t="s">
        <v>3518</v>
      </c>
      <c r="B59" s="137" t="s">
        <v>3519</v>
      </c>
      <c r="C59" s="137"/>
      <c r="D59" s="137"/>
      <c r="E59" s="137"/>
    </row>
    <row r="60" spans="1:5">
      <c r="A60" s="137" t="s">
        <v>3520</v>
      </c>
      <c r="B60" s="137" t="s">
        <v>3521</v>
      </c>
      <c r="C60" s="218">
        <v>91845.36</v>
      </c>
      <c r="D60" s="218">
        <v>75059.66</v>
      </c>
      <c r="E60" s="218">
        <v>16785.7</v>
      </c>
    </row>
    <row r="61" spans="1:5">
      <c r="A61" s="137" t="s">
        <v>3522</v>
      </c>
      <c r="B61" s="137" t="s">
        <v>3523</v>
      </c>
      <c r="C61" s="218">
        <v>0</v>
      </c>
      <c r="D61" s="218">
        <v>0</v>
      </c>
      <c r="E61" s="218">
        <v>0</v>
      </c>
    </row>
    <row r="62" spans="1:5">
      <c r="A62" s="137" t="s">
        <v>3524</v>
      </c>
      <c r="B62" s="137" t="s">
        <v>3525</v>
      </c>
      <c r="C62" s="218">
        <v>0</v>
      </c>
      <c r="D62" s="218">
        <v>0</v>
      </c>
      <c r="E62" s="218">
        <v>0</v>
      </c>
    </row>
    <row r="63" spans="1:5">
      <c r="A63" s="137" t="s">
        <v>3526</v>
      </c>
      <c r="B63" s="137" t="s">
        <v>3527</v>
      </c>
      <c r="C63" s="218">
        <v>0</v>
      </c>
      <c r="D63" s="218">
        <v>0</v>
      </c>
      <c r="E63" s="218">
        <v>0</v>
      </c>
    </row>
    <row r="64" spans="1:5">
      <c r="A64" s="137" t="s">
        <v>1122</v>
      </c>
      <c r="B64" s="137" t="s">
        <v>3528</v>
      </c>
      <c r="C64" s="218">
        <v>0</v>
      </c>
      <c r="D64" s="218">
        <v>0</v>
      </c>
      <c r="E64" s="218">
        <v>0</v>
      </c>
    </row>
    <row r="65" spans="1:5">
      <c r="A65" s="137" t="s">
        <v>1123</v>
      </c>
      <c r="B65" s="137" t="s">
        <v>3529</v>
      </c>
      <c r="C65" s="218">
        <v>-25787.200000000001</v>
      </c>
      <c r="D65" s="218">
        <v>-19956.43</v>
      </c>
      <c r="E65" s="218">
        <v>-5830.77</v>
      </c>
    </row>
    <row r="66" spans="1:5">
      <c r="A66" s="137" t="s">
        <v>3530</v>
      </c>
      <c r="B66" s="137" t="s">
        <v>3531</v>
      </c>
      <c r="C66" s="218">
        <v>0</v>
      </c>
      <c r="D66" s="218">
        <v>0</v>
      </c>
      <c r="E66" s="218">
        <v>0</v>
      </c>
    </row>
    <row r="67" spans="1:5">
      <c r="A67" s="137" t="s">
        <v>3532</v>
      </c>
      <c r="B67" s="137" t="s">
        <v>3533</v>
      </c>
      <c r="C67" s="218">
        <v>0</v>
      </c>
      <c r="D67" s="218">
        <v>0</v>
      </c>
      <c r="E67" s="218">
        <v>0</v>
      </c>
    </row>
    <row r="68" spans="1:5">
      <c r="A68" s="137" t="s">
        <v>3534</v>
      </c>
      <c r="B68" s="137" t="s">
        <v>3535</v>
      </c>
      <c r="C68" s="218">
        <v>0</v>
      </c>
      <c r="D68" s="218">
        <v>0</v>
      </c>
      <c r="E68" s="218">
        <v>0</v>
      </c>
    </row>
    <row r="69" spans="1:5">
      <c r="A69" s="137" t="s">
        <v>3536</v>
      </c>
      <c r="B69" s="137" t="s">
        <v>3537</v>
      </c>
      <c r="C69" s="218">
        <v>4296.3</v>
      </c>
      <c r="D69" s="218">
        <v>4296.3</v>
      </c>
      <c r="E69" s="218">
        <v>0</v>
      </c>
    </row>
    <row r="70" spans="1:5">
      <c r="A70" s="137" t="s">
        <v>3538</v>
      </c>
      <c r="B70" s="137" t="s">
        <v>3539</v>
      </c>
      <c r="C70" s="218">
        <v>0</v>
      </c>
      <c r="D70" s="218">
        <v>0</v>
      </c>
      <c r="E70" s="218">
        <v>0</v>
      </c>
    </row>
    <row r="71" spans="1:5">
      <c r="A71" s="137" t="s">
        <v>1124</v>
      </c>
      <c r="B71" s="137" t="s">
        <v>3540</v>
      </c>
      <c r="C71" s="218">
        <v>0</v>
      </c>
      <c r="D71" s="218">
        <v>0</v>
      </c>
      <c r="E71" s="218">
        <v>0</v>
      </c>
    </row>
    <row r="72" spans="1:5">
      <c r="A72" s="137"/>
      <c r="B72" s="137"/>
      <c r="C72" s="219"/>
      <c r="D72" s="219"/>
      <c r="E72" s="219"/>
    </row>
    <row r="73" spans="1:5">
      <c r="A73" s="137" t="s">
        <v>3541</v>
      </c>
      <c r="B73" s="137" t="s">
        <v>3542</v>
      </c>
      <c r="C73" s="138">
        <v>70354.460000000006</v>
      </c>
      <c r="D73" s="138">
        <v>59399.53</v>
      </c>
      <c r="E73" s="138">
        <v>10954.93</v>
      </c>
    </row>
    <row r="74" spans="1:5">
      <c r="A74" s="137"/>
      <c r="B74" s="137"/>
      <c r="C74" s="137"/>
      <c r="D74" s="137"/>
      <c r="E74" s="137"/>
    </row>
    <row r="75" spans="1:5">
      <c r="A75" s="137" t="s">
        <v>1125</v>
      </c>
      <c r="B75" s="137" t="s">
        <v>3543</v>
      </c>
      <c r="C75" s="137"/>
      <c r="D75" s="137"/>
      <c r="E75" s="137"/>
    </row>
    <row r="76" spans="1:5">
      <c r="A76" s="137" t="s">
        <v>3544</v>
      </c>
      <c r="B76" s="137" t="s">
        <v>3545</v>
      </c>
      <c r="C76" s="218">
        <v>0</v>
      </c>
      <c r="D76" s="218">
        <v>0</v>
      </c>
      <c r="E76" s="218">
        <v>0</v>
      </c>
    </row>
    <row r="77" spans="1:5">
      <c r="A77" s="137" t="s">
        <v>3546</v>
      </c>
      <c r="B77" s="137" t="s">
        <v>3547</v>
      </c>
      <c r="C77" s="218">
        <v>0</v>
      </c>
      <c r="D77" s="218">
        <v>0</v>
      </c>
      <c r="E77" s="218">
        <v>0</v>
      </c>
    </row>
    <row r="78" spans="1:5">
      <c r="A78" s="137" t="s">
        <v>3548</v>
      </c>
      <c r="B78" s="137" t="s">
        <v>3549</v>
      </c>
      <c r="C78" s="218">
        <v>0</v>
      </c>
      <c r="D78" s="218">
        <v>0</v>
      </c>
      <c r="E78" s="218">
        <v>0</v>
      </c>
    </row>
    <row r="79" spans="1:5">
      <c r="A79" s="137" t="s">
        <v>3550</v>
      </c>
      <c r="B79" s="137" t="s">
        <v>3551</v>
      </c>
      <c r="C79" s="218">
        <v>0</v>
      </c>
      <c r="D79" s="218">
        <v>0</v>
      </c>
      <c r="E79" s="218">
        <v>0</v>
      </c>
    </row>
    <row r="80" spans="1:5">
      <c r="A80" s="137" t="s">
        <v>3552</v>
      </c>
      <c r="B80" s="137" t="s">
        <v>3553</v>
      </c>
      <c r="C80" s="218">
        <v>0</v>
      </c>
      <c r="D80" s="218">
        <v>0</v>
      </c>
      <c r="E80" s="218">
        <v>0</v>
      </c>
    </row>
    <row r="81" spans="1:5">
      <c r="A81" s="137" t="s">
        <v>3554</v>
      </c>
      <c r="B81" s="137" t="s">
        <v>3555</v>
      </c>
      <c r="C81" s="218">
        <v>0</v>
      </c>
      <c r="D81" s="218">
        <v>0</v>
      </c>
      <c r="E81" s="218">
        <v>0</v>
      </c>
    </row>
    <row r="82" spans="1:5">
      <c r="A82" s="137" t="s">
        <v>3556</v>
      </c>
      <c r="B82" s="137" t="s">
        <v>3557</v>
      </c>
      <c r="C82" s="218">
        <v>0</v>
      </c>
      <c r="D82" s="218">
        <v>0</v>
      </c>
      <c r="E82" s="218">
        <v>0</v>
      </c>
    </row>
    <row r="83" spans="1:5">
      <c r="A83" s="137" t="s">
        <v>3558</v>
      </c>
      <c r="B83" s="137" t="s">
        <v>3559</v>
      </c>
      <c r="C83" s="218">
        <v>0</v>
      </c>
      <c r="D83" s="218">
        <v>0</v>
      </c>
      <c r="E83" s="218">
        <v>0</v>
      </c>
    </row>
    <row r="84" spans="1:5">
      <c r="A84" s="137" t="s">
        <v>3560</v>
      </c>
      <c r="B84" s="137" t="s">
        <v>3561</v>
      </c>
      <c r="C84" s="218">
        <v>0</v>
      </c>
      <c r="D84" s="218">
        <v>0</v>
      </c>
      <c r="E84" s="218">
        <v>0</v>
      </c>
    </row>
    <row r="85" spans="1:5">
      <c r="A85" s="137" t="s">
        <v>3562</v>
      </c>
      <c r="B85" s="137" t="s">
        <v>3563</v>
      </c>
      <c r="C85" s="218">
        <v>0</v>
      </c>
      <c r="D85" s="218">
        <v>0</v>
      </c>
      <c r="E85" s="218">
        <v>0</v>
      </c>
    </row>
    <row r="86" spans="1:5">
      <c r="A86" s="137" t="s">
        <v>3564</v>
      </c>
      <c r="B86" s="137" t="s">
        <v>3565</v>
      </c>
      <c r="C86" s="218">
        <v>0</v>
      </c>
      <c r="D86" s="218">
        <v>0</v>
      </c>
      <c r="E86" s="218">
        <v>0</v>
      </c>
    </row>
    <row r="87" spans="1:5">
      <c r="A87" s="137" t="s">
        <v>1126</v>
      </c>
      <c r="B87" s="137" t="s">
        <v>3566</v>
      </c>
      <c r="C87" s="218">
        <v>0</v>
      </c>
      <c r="D87" s="218">
        <v>0</v>
      </c>
      <c r="E87" s="218">
        <v>0</v>
      </c>
    </row>
    <row r="88" spans="1:5">
      <c r="A88" s="137"/>
      <c r="B88" s="137"/>
      <c r="C88" s="219"/>
      <c r="D88" s="219"/>
      <c r="E88" s="219"/>
    </row>
    <row r="89" spans="1:5">
      <c r="A89" s="137" t="s">
        <v>3567</v>
      </c>
      <c r="B89" s="137" t="s">
        <v>3568</v>
      </c>
      <c r="C89" s="138">
        <v>0</v>
      </c>
      <c r="D89" s="138">
        <v>0</v>
      </c>
      <c r="E89" s="138">
        <v>0</v>
      </c>
    </row>
    <row r="90" spans="1:5">
      <c r="A90" s="137"/>
      <c r="B90" s="137"/>
      <c r="C90" s="137"/>
      <c r="D90" s="137"/>
      <c r="E90" s="137"/>
    </row>
    <row r="91" spans="1:5">
      <c r="A91" s="137" t="s">
        <v>3569</v>
      </c>
      <c r="B91" s="137" t="s">
        <v>3570</v>
      </c>
      <c r="C91" s="137"/>
      <c r="D91" s="137"/>
      <c r="E91" s="137"/>
    </row>
    <row r="92" spans="1:5">
      <c r="A92" s="137" t="s">
        <v>3571</v>
      </c>
      <c r="B92" s="137" t="s">
        <v>3572</v>
      </c>
      <c r="C92" s="218">
        <v>0</v>
      </c>
      <c r="D92" s="218">
        <v>0</v>
      </c>
      <c r="E92" s="218">
        <v>0</v>
      </c>
    </row>
    <row r="93" spans="1:5">
      <c r="A93" s="137" t="s">
        <v>3573</v>
      </c>
      <c r="B93" s="137" t="s">
        <v>3574</v>
      </c>
      <c r="C93" s="218">
        <v>0</v>
      </c>
      <c r="D93" s="218">
        <v>0</v>
      </c>
      <c r="E93" s="218">
        <v>0</v>
      </c>
    </row>
    <row r="94" spans="1:5">
      <c r="A94" s="137" t="s">
        <v>3575</v>
      </c>
      <c r="B94" s="137" t="s">
        <v>3576</v>
      </c>
      <c r="C94" s="218">
        <v>0</v>
      </c>
      <c r="D94" s="218">
        <v>0</v>
      </c>
      <c r="E94" s="218">
        <v>0</v>
      </c>
    </row>
    <row r="95" spans="1:5">
      <c r="A95" s="137" t="s">
        <v>3577</v>
      </c>
      <c r="B95" s="137" t="s">
        <v>3578</v>
      </c>
      <c r="C95" s="218">
        <v>0</v>
      </c>
      <c r="D95" s="218">
        <v>0</v>
      </c>
      <c r="E95" s="218">
        <v>0</v>
      </c>
    </row>
    <row r="96" spans="1:5">
      <c r="A96" s="137" t="s">
        <v>3579</v>
      </c>
      <c r="B96" s="137" t="s">
        <v>3580</v>
      </c>
      <c r="C96" s="218">
        <v>0</v>
      </c>
      <c r="D96" s="218">
        <v>0</v>
      </c>
      <c r="E96" s="218">
        <v>0</v>
      </c>
    </row>
    <row r="97" spans="1:5">
      <c r="A97" s="137" t="s">
        <v>3581</v>
      </c>
      <c r="B97" s="137" t="s">
        <v>3582</v>
      </c>
      <c r="C97" s="218">
        <v>0</v>
      </c>
      <c r="D97" s="218">
        <v>0</v>
      </c>
      <c r="E97" s="218">
        <v>0</v>
      </c>
    </row>
    <row r="98" spans="1:5">
      <c r="A98" s="137" t="s">
        <v>3583</v>
      </c>
      <c r="B98" s="137" t="s">
        <v>3584</v>
      </c>
      <c r="C98" s="218">
        <v>0</v>
      </c>
      <c r="D98" s="218">
        <v>0</v>
      </c>
      <c r="E98" s="218">
        <v>0</v>
      </c>
    </row>
    <row r="99" spans="1:5">
      <c r="A99" s="137" t="s">
        <v>3585</v>
      </c>
      <c r="B99" s="137" t="s">
        <v>3586</v>
      </c>
      <c r="C99" s="218">
        <v>0</v>
      </c>
      <c r="D99" s="218">
        <v>0</v>
      </c>
      <c r="E99" s="218">
        <v>0</v>
      </c>
    </row>
    <row r="100" spans="1:5">
      <c r="A100" s="137" t="s">
        <v>3587</v>
      </c>
      <c r="B100" s="137" t="s">
        <v>3588</v>
      </c>
      <c r="C100" s="218">
        <v>0</v>
      </c>
      <c r="D100" s="218">
        <v>0</v>
      </c>
      <c r="E100" s="218">
        <v>0</v>
      </c>
    </row>
    <row r="101" spans="1:5">
      <c r="A101" s="137" t="s">
        <v>3589</v>
      </c>
      <c r="B101" s="137" t="s">
        <v>3590</v>
      </c>
      <c r="C101" s="218">
        <v>0</v>
      </c>
      <c r="D101" s="218">
        <v>0</v>
      </c>
      <c r="E101" s="218">
        <v>0</v>
      </c>
    </row>
    <row r="102" spans="1:5">
      <c r="A102" s="137" t="s">
        <v>3591</v>
      </c>
      <c r="B102" s="137" t="s">
        <v>3592</v>
      </c>
      <c r="C102" s="218">
        <v>0</v>
      </c>
      <c r="D102" s="218">
        <v>0</v>
      </c>
      <c r="E102" s="218">
        <v>0</v>
      </c>
    </row>
    <row r="103" spans="1:5">
      <c r="A103" s="137" t="s">
        <v>3593</v>
      </c>
      <c r="B103" s="137" t="s">
        <v>3594</v>
      </c>
      <c r="C103" s="218">
        <v>0</v>
      </c>
      <c r="D103" s="218">
        <v>0</v>
      </c>
      <c r="E103" s="218">
        <v>0</v>
      </c>
    </row>
    <row r="104" spans="1:5">
      <c r="A104" s="137" t="s">
        <v>3595</v>
      </c>
      <c r="B104" s="137" t="s">
        <v>3596</v>
      </c>
      <c r="C104" s="218">
        <v>0</v>
      </c>
      <c r="D104" s="218">
        <v>0</v>
      </c>
      <c r="E104" s="218">
        <v>0</v>
      </c>
    </row>
    <row r="105" spans="1:5">
      <c r="A105" s="137" t="s">
        <v>3597</v>
      </c>
      <c r="B105" s="137" t="s">
        <v>3598</v>
      </c>
      <c r="C105" s="218">
        <v>0</v>
      </c>
      <c r="D105" s="218">
        <v>0</v>
      </c>
      <c r="E105" s="218">
        <v>0</v>
      </c>
    </row>
    <row r="106" spans="1:5">
      <c r="A106" s="137" t="s">
        <v>3599</v>
      </c>
      <c r="B106" s="137" t="s">
        <v>3600</v>
      </c>
      <c r="C106" s="218">
        <v>0</v>
      </c>
      <c r="D106" s="218">
        <v>0</v>
      </c>
      <c r="E106" s="218">
        <v>0</v>
      </c>
    </row>
    <row r="107" spans="1:5">
      <c r="A107" s="137" t="s">
        <v>3601</v>
      </c>
      <c r="B107" s="137" t="s">
        <v>3602</v>
      </c>
      <c r="C107" s="218">
        <v>0</v>
      </c>
      <c r="D107" s="218">
        <v>0</v>
      </c>
      <c r="E107" s="218">
        <v>0</v>
      </c>
    </row>
    <row r="108" spans="1:5">
      <c r="A108" s="137" t="s">
        <v>3603</v>
      </c>
      <c r="B108" s="137" t="s">
        <v>3604</v>
      </c>
      <c r="C108" s="218">
        <v>0</v>
      </c>
      <c r="D108" s="218">
        <v>0</v>
      </c>
      <c r="E108" s="218">
        <v>0</v>
      </c>
    </row>
    <row r="109" spans="1:5">
      <c r="A109" s="137" t="s">
        <v>3605</v>
      </c>
      <c r="B109" s="137" t="s">
        <v>3606</v>
      </c>
      <c r="C109" s="218">
        <v>0</v>
      </c>
      <c r="D109" s="218">
        <v>0</v>
      </c>
      <c r="E109" s="218">
        <v>0</v>
      </c>
    </row>
    <row r="110" spans="1:5">
      <c r="A110" s="137" t="s">
        <v>3607</v>
      </c>
      <c r="B110" s="137" t="s">
        <v>3608</v>
      </c>
      <c r="C110" s="218">
        <v>0</v>
      </c>
      <c r="D110" s="218">
        <v>0</v>
      </c>
      <c r="E110" s="218">
        <v>0</v>
      </c>
    </row>
    <row r="111" spans="1:5">
      <c r="A111" s="137" t="s">
        <v>3609</v>
      </c>
      <c r="B111" s="137" t="s">
        <v>3610</v>
      </c>
      <c r="C111" s="218">
        <v>0</v>
      </c>
      <c r="D111" s="218">
        <v>0</v>
      </c>
      <c r="E111" s="218">
        <v>0</v>
      </c>
    </row>
    <row r="112" spans="1:5">
      <c r="A112" s="137" t="s">
        <v>3611</v>
      </c>
      <c r="B112" s="137" t="s">
        <v>3612</v>
      </c>
      <c r="C112" s="218">
        <v>0</v>
      </c>
      <c r="D112" s="218">
        <v>0</v>
      </c>
      <c r="E112" s="218">
        <v>0</v>
      </c>
    </row>
    <row r="113" spans="1:5">
      <c r="A113" s="137" t="s">
        <v>3613</v>
      </c>
      <c r="B113" s="137" t="s">
        <v>3614</v>
      </c>
      <c r="C113" s="218">
        <v>0</v>
      </c>
      <c r="D113" s="218">
        <v>0</v>
      </c>
      <c r="E113" s="218">
        <v>0</v>
      </c>
    </row>
    <row r="114" spans="1:5">
      <c r="A114" s="137" t="s">
        <v>3615</v>
      </c>
      <c r="B114" s="137" t="s">
        <v>3616</v>
      </c>
      <c r="C114" s="218">
        <v>0</v>
      </c>
      <c r="D114" s="218">
        <v>0</v>
      </c>
      <c r="E114" s="218">
        <v>0</v>
      </c>
    </row>
    <row r="115" spans="1:5">
      <c r="A115" s="137" t="s">
        <v>3617</v>
      </c>
      <c r="B115" s="137" t="s">
        <v>3618</v>
      </c>
      <c r="C115" s="218">
        <v>0</v>
      </c>
      <c r="D115" s="218">
        <v>0</v>
      </c>
      <c r="E115" s="218">
        <v>0</v>
      </c>
    </row>
    <row r="116" spans="1:5">
      <c r="A116" s="137" t="s">
        <v>3619</v>
      </c>
      <c r="B116" s="137" t="s">
        <v>3620</v>
      </c>
      <c r="C116" s="218">
        <v>0</v>
      </c>
      <c r="D116" s="218">
        <v>0</v>
      </c>
      <c r="E116" s="218">
        <v>0</v>
      </c>
    </row>
    <row r="117" spans="1:5">
      <c r="A117" s="137" t="s">
        <v>3621</v>
      </c>
      <c r="B117" s="137" t="s">
        <v>3622</v>
      </c>
      <c r="C117" s="218">
        <v>0</v>
      </c>
      <c r="D117" s="218">
        <v>0</v>
      </c>
      <c r="E117" s="218">
        <v>0</v>
      </c>
    </row>
    <row r="118" spans="1:5">
      <c r="A118" s="137" t="s">
        <v>3623</v>
      </c>
      <c r="B118" s="137" t="s">
        <v>3624</v>
      </c>
      <c r="C118" s="218">
        <v>0</v>
      </c>
      <c r="D118" s="218">
        <v>0</v>
      </c>
      <c r="E118" s="218">
        <v>0</v>
      </c>
    </row>
    <row r="119" spans="1:5">
      <c r="A119" s="137" t="s">
        <v>3625</v>
      </c>
      <c r="B119" s="137" t="s">
        <v>3626</v>
      </c>
      <c r="C119" s="218">
        <v>0</v>
      </c>
      <c r="D119" s="218">
        <v>0</v>
      </c>
      <c r="E119" s="218">
        <v>0</v>
      </c>
    </row>
    <row r="120" spans="1:5">
      <c r="A120" s="137" t="s">
        <v>3627</v>
      </c>
      <c r="B120" s="137" t="s">
        <v>3628</v>
      </c>
      <c r="C120" s="218">
        <v>0</v>
      </c>
      <c r="D120" s="218">
        <v>0</v>
      </c>
      <c r="E120" s="218">
        <v>0</v>
      </c>
    </row>
    <row r="121" spans="1:5">
      <c r="A121" s="137" t="s">
        <v>3629</v>
      </c>
      <c r="B121" s="137" t="s">
        <v>3630</v>
      </c>
      <c r="C121" s="218">
        <v>0</v>
      </c>
      <c r="D121" s="218">
        <v>0</v>
      </c>
      <c r="E121" s="218">
        <v>0</v>
      </c>
    </row>
    <row r="122" spans="1:5">
      <c r="A122" s="137" t="s">
        <v>3631</v>
      </c>
      <c r="B122" s="137" t="s">
        <v>3632</v>
      </c>
      <c r="C122" s="218">
        <v>0</v>
      </c>
      <c r="D122" s="218">
        <v>0</v>
      </c>
      <c r="E122" s="218">
        <v>0</v>
      </c>
    </row>
    <row r="123" spans="1:5">
      <c r="A123" s="137" t="s">
        <v>3633</v>
      </c>
      <c r="B123" s="137" t="s">
        <v>3634</v>
      </c>
      <c r="C123" s="218">
        <v>0</v>
      </c>
      <c r="D123" s="218">
        <v>0</v>
      </c>
      <c r="E123" s="218">
        <v>0</v>
      </c>
    </row>
    <row r="124" spans="1:5">
      <c r="A124" s="137" t="s">
        <v>3635</v>
      </c>
      <c r="B124" s="137" t="s">
        <v>3636</v>
      </c>
      <c r="C124" s="218">
        <v>0</v>
      </c>
      <c r="D124" s="218">
        <v>0</v>
      </c>
      <c r="E124" s="218">
        <v>0</v>
      </c>
    </row>
    <row r="125" spans="1:5">
      <c r="A125" s="137" t="s">
        <v>3637</v>
      </c>
      <c r="B125" s="137" t="s">
        <v>3638</v>
      </c>
      <c r="C125" s="218">
        <v>0</v>
      </c>
      <c r="D125" s="218">
        <v>0</v>
      </c>
      <c r="E125" s="218">
        <v>0</v>
      </c>
    </row>
    <row r="126" spans="1:5">
      <c r="A126" s="137" t="s">
        <v>3639</v>
      </c>
      <c r="B126" s="137" t="s">
        <v>3640</v>
      </c>
      <c r="C126" s="218">
        <v>0</v>
      </c>
      <c r="D126" s="218">
        <v>0</v>
      </c>
      <c r="E126" s="218">
        <v>0</v>
      </c>
    </row>
    <row r="127" spans="1:5">
      <c r="A127" s="137" t="s">
        <v>3641</v>
      </c>
      <c r="B127" s="137" t="s">
        <v>3642</v>
      </c>
      <c r="C127" s="218">
        <v>0</v>
      </c>
      <c r="D127" s="218">
        <v>0</v>
      </c>
      <c r="E127" s="218">
        <v>0</v>
      </c>
    </row>
    <row r="128" spans="1:5">
      <c r="A128" s="137" t="s">
        <v>3643</v>
      </c>
      <c r="B128" s="137" t="s">
        <v>3644</v>
      </c>
      <c r="C128" s="218">
        <v>0</v>
      </c>
      <c r="D128" s="218">
        <v>0</v>
      </c>
      <c r="E128" s="218">
        <v>0</v>
      </c>
    </row>
    <row r="129" spans="1:5">
      <c r="A129" s="137" t="s">
        <v>3645</v>
      </c>
      <c r="B129" s="137" t="s">
        <v>3646</v>
      </c>
      <c r="C129" s="218">
        <v>0</v>
      </c>
      <c r="D129" s="218">
        <v>0</v>
      </c>
      <c r="E129" s="218">
        <v>0</v>
      </c>
    </row>
    <row r="130" spans="1:5">
      <c r="A130" s="137" t="s">
        <v>3647</v>
      </c>
      <c r="B130" s="137" t="s">
        <v>3648</v>
      </c>
      <c r="C130" s="218">
        <v>0</v>
      </c>
      <c r="D130" s="218">
        <v>0</v>
      </c>
      <c r="E130" s="218">
        <v>0</v>
      </c>
    </row>
    <row r="131" spans="1:5">
      <c r="A131" s="137" t="s">
        <v>3649</v>
      </c>
      <c r="B131" s="137" t="s">
        <v>3650</v>
      </c>
      <c r="C131" s="218">
        <v>0</v>
      </c>
      <c r="D131" s="218">
        <v>0</v>
      </c>
      <c r="E131" s="218">
        <v>0</v>
      </c>
    </row>
    <row r="132" spans="1:5">
      <c r="A132" s="137" t="s">
        <v>3651</v>
      </c>
      <c r="B132" s="137" t="s">
        <v>3652</v>
      </c>
      <c r="C132" s="218">
        <v>0</v>
      </c>
      <c r="D132" s="218">
        <v>0</v>
      </c>
      <c r="E132" s="218">
        <v>0</v>
      </c>
    </row>
    <row r="133" spans="1:5">
      <c r="A133" s="137" t="s">
        <v>3653</v>
      </c>
      <c r="B133" s="137" t="s">
        <v>3654</v>
      </c>
      <c r="C133" s="218">
        <v>0</v>
      </c>
      <c r="D133" s="218">
        <v>0</v>
      </c>
      <c r="E133" s="218">
        <v>0</v>
      </c>
    </row>
    <row r="134" spans="1:5">
      <c r="A134" s="137" t="s">
        <v>3655</v>
      </c>
      <c r="B134" s="137" t="s">
        <v>3656</v>
      </c>
      <c r="C134" s="218">
        <v>0</v>
      </c>
      <c r="D134" s="218">
        <v>0</v>
      </c>
      <c r="E134" s="218">
        <v>0</v>
      </c>
    </row>
    <row r="135" spans="1:5">
      <c r="A135" s="137" t="s">
        <v>3657</v>
      </c>
      <c r="B135" s="137" t="s">
        <v>3658</v>
      </c>
      <c r="C135" s="218">
        <v>0</v>
      </c>
      <c r="D135" s="218">
        <v>0</v>
      </c>
      <c r="E135" s="218">
        <v>0</v>
      </c>
    </row>
    <row r="136" spans="1:5">
      <c r="A136" s="137" t="s">
        <v>3659</v>
      </c>
      <c r="B136" s="137" t="s">
        <v>3660</v>
      </c>
      <c r="C136" s="218">
        <v>0</v>
      </c>
      <c r="D136" s="218">
        <v>0</v>
      </c>
      <c r="E136" s="218">
        <v>0</v>
      </c>
    </row>
    <row r="137" spans="1:5">
      <c r="A137" s="137" t="s">
        <v>3661</v>
      </c>
      <c r="B137" s="137" t="s">
        <v>3662</v>
      </c>
      <c r="C137" s="218">
        <v>0</v>
      </c>
      <c r="D137" s="218">
        <v>0</v>
      </c>
      <c r="E137" s="218">
        <v>0</v>
      </c>
    </row>
    <row r="138" spans="1:5">
      <c r="A138" s="137" t="s">
        <v>3663</v>
      </c>
      <c r="B138" s="137" t="s">
        <v>3664</v>
      </c>
      <c r="C138" s="218">
        <v>0</v>
      </c>
      <c r="D138" s="218">
        <v>0</v>
      </c>
      <c r="E138" s="218">
        <v>0</v>
      </c>
    </row>
    <row r="139" spans="1:5">
      <c r="A139" s="137" t="s">
        <v>3665</v>
      </c>
      <c r="B139" s="137" t="s">
        <v>3666</v>
      </c>
      <c r="C139" s="218">
        <v>0</v>
      </c>
      <c r="D139" s="218">
        <v>0</v>
      </c>
      <c r="E139" s="218">
        <v>0</v>
      </c>
    </row>
    <row r="140" spans="1:5">
      <c r="A140" s="137" t="s">
        <v>3667</v>
      </c>
      <c r="B140" s="137" t="s">
        <v>3668</v>
      </c>
      <c r="C140" s="218">
        <v>0</v>
      </c>
      <c r="D140" s="218">
        <v>0</v>
      </c>
      <c r="E140" s="218">
        <v>0</v>
      </c>
    </row>
    <row r="141" spans="1:5">
      <c r="A141" s="137" t="s">
        <v>3669</v>
      </c>
      <c r="B141" s="137" t="s">
        <v>3670</v>
      </c>
      <c r="C141" s="218">
        <v>0</v>
      </c>
      <c r="D141" s="218">
        <v>0</v>
      </c>
      <c r="E141" s="218">
        <v>0</v>
      </c>
    </row>
    <row r="142" spans="1:5">
      <c r="A142" s="137" t="s">
        <v>3671</v>
      </c>
      <c r="B142" s="137" t="s">
        <v>3672</v>
      </c>
      <c r="C142" s="218">
        <v>0</v>
      </c>
      <c r="D142" s="218">
        <v>0</v>
      </c>
      <c r="E142" s="218">
        <v>0</v>
      </c>
    </row>
    <row r="143" spans="1:5">
      <c r="A143" s="137" t="s">
        <v>3673</v>
      </c>
      <c r="B143" s="137" t="s">
        <v>3674</v>
      </c>
      <c r="C143" s="218">
        <v>0</v>
      </c>
      <c r="D143" s="218">
        <v>0</v>
      </c>
      <c r="E143" s="218">
        <v>0</v>
      </c>
    </row>
    <row r="144" spans="1:5">
      <c r="A144" s="137" t="s">
        <v>3675</v>
      </c>
      <c r="B144" s="137" t="s">
        <v>3676</v>
      </c>
      <c r="C144" s="218">
        <v>0</v>
      </c>
      <c r="D144" s="218">
        <v>0</v>
      </c>
      <c r="E144" s="218">
        <v>0</v>
      </c>
    </row>
    <row r="145" spans="1:5">
      <c r="A145" s="137" t="s">
        <v>3677</v>
      </c>
      <c r="B145" s="137" t="s">
        <v>3678</v>
      </c>
      <c r="C145" s="218">
        <v>0</v>
      </c>
      <c r="D145" s="218">
        <v>0</v>
      </c>
      <c r="E145" s="218">
        <v>0</v>
      </c>
    </row>
    <row r="146" spans="1:5">
      <c r="A146" s="137" t="s">
        <v>3679</v>
      </c>
      <c r="B146" s="137" t="s">
        <v>3680</v>
      </c>
      <c r="C146" s="218">
        <v>0</v>
      </c>
      <c r="D146" s="218">
        <v>0</v>
      </c>
      <c r="E146" s="218">
        <v>0</v>
      </c>
    </row>
    <row r="147" spans="1:5">
      <c r="A147" s="137" t="s">
        <v>3681</v>
      </c>
      <c r="B147" s="137" t="s">
        <v>3682</v>
      </c>
      <c r="C147" s="218">
        <v>0</v>
      </c>
      <c r="D147" s="218">
        <v>0</v>
      </c>
      <c r="E147" s="218">
        <v>0</v>
      </c>
    </row>
    <row r="148" spans="1:5">
      <c r="A148" s="137" t="s">
        <v>3683</v>
      </c>
      <c r="B148" s="137" t="s">
        <v>3684</v>
      </c>
      <c r="C148" s="218">
        <v>0</v>
      </c>
      <c r="D148" s="218">
        <v>0</v>
      </c>
      <c r="E148" s="218">
        <v>0</v>
      </c>
    </row>
    <row r="149" spans="1:5">
      <c r="A149" s="137" t="s">
        <v>3685</v>
      </c>
      <c r="B149" s="137" t="s">
        <v>3686</v>
      </c>
      <c r="C149" s="218">
        <v>0</v>
      </c>
      <c r="D149" s="218">
        <v>0</v>
      </c>
      <c r="E149" s="218">
        <v>0</v>
      </c>
    </row>
    <row r="150" spans="1:5">
      <c r="A150" s="137" t="s">
        <v>3687</v>
      </c>
      <c r="B150" s="137" t="s">
        <v>3688</v>
      </c>
      <c r="C150" s="218">
        <v>0</v>
      </c>
      <c r="D150" s="218">
        <v>0</v>
      </c>
      <c r="E150" s="218">
        <v>0</v>
      </c>
    </row>
    <row r="151" spans="1:5">
      <c r="A151" s="137" t="s">
        <v>3689</v>
      </c>
      <c r="B151" s="137" t="s">
        <v>3690</v>
      </c>
      <c r="C151" s="218">
        <v>0</v>
      </c>
      <c r="D151" s="218">
        <v>0</v>
      </c>
      <c r="E151" s="218">
        <v>0</v>
      </c>
    </row>
    <row r="152" spans="1:5">
      <c r="A152" s="137" t="s">
        <v>3691</v>
      </c>
      <c r="B152" s="137" t="s">
        <v>3692</v>
      </c>
      <c r="C152" s="218">
        <v>0</v>
      </c>
      <c r="D152" s="218">
        <v>0</v>
      </c>
      <c r="E152" s="218">
        <v>0</v>
      </c>
    </row>
    <row r="153" spans="1:5">
      <c r="A153" s="137" t="s">
        <v>3693</v>
      </c>
      <c r="B153" s="137" t="s">
        <v>3694</v>
      </c>
      <c r="C153" s="218">
        <v>0</v>
      </c>
      <c r="D153" s="218">
        <v>0</v>
      </c>
      <c r="E153" s="218">
        <v>0</v>
      </c>
    </row>
    <row r="154" spans="1:5">
      <c r="A154" s="137" t="s">
        <v>3695</v>
      </c>
      <c r="B154" s="137" t="s">
        <v>3696</v>
      </c>
      <c r="C154" s="218">
        <v>0</v>
      </c>
      <c r="D154" s="218">
        <v>0</v>
      </c>
      <c r="E154" s="218">
        <v>0</v>
      </c>
    </row>
    <row r="155" spans="1:5">
      <c r="A155" s="137" t="s">
        <v>3697</v>
      </c>
      <c r="B155" s="137" t="s">
        <v>3698</v>
      </c>
      <c r="C155" s="218">
        <v>0</v>
      </c>
      <c r="D155" s="218">
        <v>0</v>
      </c>
      <c r="E155" s="218">
        <v>0</v>
      </c>
    </row>
    <row r="156" spans="1:5">
      <c r="A156" s="137" t="s">
        <v>3699</v>
      </c>
      <c r="B156" s="137" t="s">
        <v>3700</v>
      </c>
      <c r="C156" s="218">
        <v>0</v>
      </c>
      <c r="D156" s="218">
        <v>0</v>
      </c>
      <c r="E156" s="218">
        <v>0</v>
      </c>
    </row>
    <row r="157" spans="1:5">
      <c r="A157" s="137" t="s">
        <v>3701</v>
      </c>
      <c r="B157" s="137" t="s">
        <v>3702</v>
      </c>
      <c r="C157" s="218">
        <v>0</v>
      </c>
      <c r="D157" s="218">
        <v>0</v>
      </c>
      <c r="E157" s="218">
        <v>0</v>
      </c>
    </row>
    <row r="158" spans="1:5">
      <c r="A158" s="137" t="s">
        <v>3703</v>
      </c>
      <c r="B158" s="137" t="s">
        <v>3704</v>
      </c>
      <c r="C158" s="218">
        <v>0</v>
      </c>
      <c r="D158" s="218">
        <v>0</v>
      </c>
      <c r="E158" s="218">
        <v>0</v>
      </c>
    </row>
    <row r="159" spans="1:5">
      <c r="A159" s="137" t="s">
        <v>3705</v>
      </c>
      <c r="B159" s="137" t="s">
        <v>3706</v>
      </c>
      <c r="C159" s="218">
        <v>0</v>
      </c>
      <c r="D159" s="218">
        <v>0</v>
      </c>
      <c r="E159" s="218">
        <v>0</v>
      </c>
    </row>
    <row r="160" spans="1:5">
      <c r="A160" s="137" t="s">
        <v>3707</v>
      </c>
      <c r="B160" s="137" t="s">
        <v>3708</v>
      </c>
      <c r="C160" s="218">
        <v>0</v>
      </c>
      <c r="D160" s="218">
        <v>0</v>
      </c>
      <c r="E160" s="218">
        <v>0</v>
      </c>
    </row>
    <row r="161" spans="1:5">
      <c r="A161" s="137" t="s">
        <v>3709</v>
      </c>
      <c r="B161" s="137" t="s">
        <v>3710</v>
      </c>
      <c r="C161" s="218">
        <v>0</v>
      </c>
      <c r="D161" s="218">
        <v>0</v>
      </c>
      <c r="E161" s="218">
        <v>0</v>
      </c>
    </row>
    <row r="162" spans="1:5">
      <c r="A162" s="137" t="s">
        <v>3711</v>
      </c>
      <c r="B162" s="137" t="s">
        <v>3712</v>
      </c>
      <c r="C162" s="218">
        <v>0</v>
      </c>
      <c r="D162" s="218">
        <v>0</v>
      </c>
      <c r="E162" s="218">
        <v>0</v>
      </c>
    </row>
    <row r="163" spans="1:5">
      <c r="A163" s="137" t="s">
        <v>3713</v>
      </c>
      <c r="B163" s="137" t="s">
        <v>3714</v>
      </c>
      <c r="C163" s="218">
        <v>0</v>
      </c>
      <c r="D163" s="218">
        <v>0</v>
      </c>
      <c r="E163" s="218">
        <v>0</v>
      </c>
    </row>
    <row r="164" spans="1:5">
      <c r="A164" s="137" t="s">
        <v>3715</v>
      </c>
      <c r="B164" s="137" t="s">
        <v>3716</v>
      </c>
      <c r="C164" s="218">
        <v>0</v>
      </c>
      <c r="D164" s="218">
        <v>0</v>
      </c>
      <c r="E164" s="218">
        <v>0</v>
      </c>
    </row>
    <row r="165" spans="1:5">
      <c r="A165" s="137" t="s">
        <v>3717</v>
      </c>
      <c r="B165" s="137" t="s">
        <v>3533</v>
      </c>
      <c r="C165" s="218">
        <v>0</v>
      </c>
      <c r="D165" s="218">
        <v>0</v>
      </c>
      <c r="E165" s="218">
        <v>0</v>
      </c>
    </row>
    <row r="166" spans="1:5">
      <c r="A166" s="137" t="s">
        <v>3718</v>
      </c>
      <c r="B166" s="137" t="s">
        <v>3719</v>
      </c>
      <c r="C166" s="218">
        <v>0</v>
      </c>
      <c r="D166" s="218">
        <v>0</v>
      </c>
      <c r="E166" s="218">
        <v>0</v>
      </c>
    </row>
    <row r="167" spans="1:5">
      <c r="A167" s="137" t="s">
        <v>3720</v>
      </c>
      <c r="B167" s="137" t="s">
        <v>3721</v>
      </c>
      <c r="C167" s="218">
        <v>0</v>
      </c>
      <c r="D167" s="218">
        <v>0</v>
      </c>
      <c r="E167" s="218">
        <v>0</v>
      </c>
    </row>
    <row r="168" spans="1:5">
      <c r="A168" s="137" t="s">
        <v>3722</v>
      </c>
      <c r="B168" s="137" t="s">
        <v>3723</v>
      </c>
      <c r="C168" s="218">
        <v>0</v>
      </c>
      <c r="D168" s="218">
        <v>0</v>
      </c>
      <c r="E168" s="218">
        <v>0</v>
      </c>
    </row>
    <row r="169" spans="1:5">
      <c r="A169" s="137" t="s">
        <v>3724</v>
      </c>
      <c r="B169" s="137" t="s">
        <v>3725</v>
      </c>
      <c r="C169" s="218">
        <v>0</v>
      </c>
      <c r="D169" s="218">
        <v>0</v>
      </c>
      <c r="E169" s="218">
        <v>0</v>
      </c>
    </row>
    <row r="170" spans="1:5">
      <c r="A170" s="137" t="s">
        <v>3726</v>
      </c>
      <c r="B170" s="137" t="s">
        <v>3727</v>
      </c>
      <c r="C170" s="218">
        <v>0</v>
      </c>
      <c r="D170" s="218">
        <v>0</v>
      </c>
      <c r="E170" s="218">
        <v>0</v>
      </c>
    </row>
    <row r="171" spans="1:5">
      <c r="A171" s="137" t="s">
        <v>3728</v>
      </c>
      <c r="B171" s="137" t="s">
        <v>3729</v>
      </c>
      <c r="C171" s="218">
        <v>0</v>
      </c>
      <c r="D171" s="218">
        <v>0</v>
      </c>
      <c r="E171" s="218">
        <v>0</v>
      </c>
    </row>
    <row r="172" spans="1:5">
      <c r="A172" s="137" t="s">
        <v>3730</v>
      </c>
      <c r="B172" s="137" t="s">
        <v>3721</v>
      </c>
      <c r="C172" s="218">
        <v>0</v>
      </c>
      <c r="D172" s="218">
        <v>0</v>
      </c>
      <c r="E172" s="218">
        <v>0</v>
      </c>
    </row>
    <row r="173" spans="1:5">
      <c r="A173" s="137" t="s">
        <v>3731</v>
      </c>
      <c r="B173" s="137" t="s">
        <v>3732</v>
      </c>
      <c r="C173" s="218">
        <v>0</v>
      </c>
      <c r="D173" s="218">
        <v>0</v>
      </c>
      <c r="E173" s="218">
        <v>0</v>
      </c>
    </row>
    <row r="174" spans="1:5">
      <c r="A174" s="137" t="s">
        <v>3733</v>
      </c>
      <c r="B174" s="137" t="s">
        <v>3734</v>
      </c>
      <c r="C174" s="218">
        <v>0</v>
      </c>
      <c r="D174" s="218">
        <v>0</v>
      </c>
      <c r="E174" s="218">
        <v>0</v>
      </c>
    </row>
    <row r="175" spans="1:5">
      <c r="A175" s="137" t="s">
        <v>3735</v>
      </c>
      <c r="B175" s="137" t="s">
        <v>3736</v>
      </c>
      <c r="C175" s="218">
        <v>0</v>
      </c>
      <c r="D175" s="218">
        <v>0</v>
      </c>
      <c r="E175" s="218">
        <v>0</v>
      </c>
    </row>
    <row r="176" spans="1:5">
      <c r="A176" s="137" t="s">
        <v>3737</v>
      </c>
      <c r="B176" s="137" t="s">
        <v>3738</v>
      </c>
      <c r="C176" s="218">
        <v>0</v>
      </c>
      <c r="D176" s="218">
        <v>0</v>
      </c>
      <c r="E176" s="218">
        <v>0</v>
      </c>
    </row>
    <row r="177" spans="1:5">
      <c r="A177" s="137" t="s">
        <v>3739</v>
      </c>
      <c r="B177" s="137" t="s">
        <v>3732</v>
      </c>
      <c r="C177" s="218">
        <v>0</v>
      </c>
      <c r="D177" s="218">
        <v>0</v>
      </c>
      <c r="E177" s="218">
        <v>0</v>
      </c>
    </row>
    <row r="178" spans="1:5">
      <c r="A178" s="137" t="s">
        <v>3740</v>
      </c>
      <c r="B178" s="137" t="s">
        <v>3741</v>
      </c>
      <c r="C178" s="218">
        <v>0</v>
      </c>
      <c r="D178" s="218">
        <v>0</v>
      </c>
      <c r="E178" s="218">
        <v>0</v>
      </c>
    </row>
    <row r="179" spans="1:5">
      <c r="A179" s="137" t="s">
        <v>3742</v>
      </c>
      <c r="B179" s="137" t="s">
        <v>3743</v>
      </c>
      <c r="C179" s="218">
        <v>0</v>
      </c>
      <c r="D179" s="218">
        <v>0</v>
      </c>
      <c r="E179" s="218">
        <v>0</v>
      </c>
    </row>
    <row r="180" spans="1:5">
      <c r="A180" s="137" t="s">
        <v>3744</v>
      </c>
      <c r="B180" s="137" t="s">
        <v>3745</v>
      </c>
      <c r="C180" s="218">
        <v>0</v>
      </c>
      <c r="D180" s="218">
        <v>0</v>
      </c>
      <c r="E180" s="218">
        <v>0</v>
      </c>
    </row>
    <row r="181" spans="1:5">
      <c r="A181" s="137" t="s">
        <v>3746</v>
      </c>
      <c r="B181" s="137" t="s">
        <v>3747</v>
      </c>
      <c r="C181" s="218">
        <v>0</v>
      </c>
      <c r="D181" s="218">
        <v>0</v>
      </c>
      <c r="E181" s="218">
        <v>0</v>
      </c>
    </row>
    <row r="182" spans="1:5">
      <c r="A182" s="137"/>
      <c r="B182" s="137"/>
      <c r="C182" s="219"/>
      <c r="D182" s="219"/>
      <c r="E182" s="219"/>
    </row>
    <row r="183" spans="1:5">
      <c r="A183" s="137" t="s">
        <v>3748</v>
      </c>
      <c r="B183" s="137" t="s">
        <v>3570</v>
      </c>
      <c r="C183" s="138">
        <v>0</v>
      </c>
      <c r="D183" s="138">
        <v>0</v>
      </c>
      <c r="E183" s="138">
        <v>0</v>
      </c>
    </row>
    <row r="184" spans="1:5">
      <c r="A184" s="137"/>
      <c r="B184" s="137"/>
      <c r="C184" s="137"/>
      <c r="D184" s="137"/>
      <c r="E184" s="137"/>
    </row>
    <row r="185" spans="1:5">
      <c r="A185" s="137" t="s">
        <v>3749</v>
      </c>
      <c r="B185" s="137" t="s">
        <v>3750</v>
      </c>
      <c r="C185" s="137"/>
      <c r="D185" s="137"/>
      <c r="E185" s="137"/>
    </row>
    <row r="186" spans="1:5">
      <c r="A186" s="137" t="s">
        <v>3751</v>
      </c>
      <c r="B186" s="137" t="s">
        <v>3752</v>
      </c>
      <c r="C186" s="218">
        <v>95395.86</v>
      </c>
      <c r="D186" s="218">
        <v>91943.29</v>
      </c>
      <c r="E186" s="218">
        <v>3452.57</v>
      </c>
    </row>
    <row r="187" spans="1:5">
      <c r="A187" s="137" t="s">
        <v>3753</v>
      </c>
      <c r="B187" s="137" t="s">
        <v>3754</v>
      </c>
      <c r="C187" s="218">
        <v>0</v>
      </c>
      <c r="D187" s="218">
        <v>0</v>
      </c>
      <c r="E187" s="218">
        <v>0</v>
      </c>
    </row>
    <row r="188" spans="1:5">
      <c r="A188" s="137" t="s">
        <v>3755</v>
      </c>
      <c r="B188" s="137" t="s">
        <v>3756</v>
      </c>
      <c r="C188" s="218">
        <v>2562.4</v>
      </c>
      <c r="D188" s="218">
        <v>3632.76</v>
      </c>
      <c r="E188" s="218">
        <v>-1070.3599999999999</v>
      </c>
    </row>
    <row r="189" spans="1:5">
      <c r="A189" s="137"/>
      <c r="B189" s="137"/>
      <c r="C189" s="219"/>
      <c r="D189" s="219"/>
      <c r="E189" s="219"/>
    </row>
    <row r="190" spans="1:5">
      <c r="A190" s="137" t="s">
        <v>3757</v>
      </c>
      <c r="B190" s="137" t="s">
        <v>3758</v>
      </c>
      <c r="C190" s="138">
        <v>97958.26</v>
      </c>
      <c r="D190" s="138">
        <v>95576.05</v>
      </c>
      <c r="E190" s="138">
        <v>2382.21</v>
      </c>
    </row>
    <row r="191" spans="1:5">
      <c r="A191" s="137"/>
      <c r="B191" s="137"/>
      <c r="C191" s="219"/>
      <c r="D191" s="219"/>
      <c r="E191" s="219"/>
    </row>
    <row r="192" spans="1:5">
      <c r="A192" s="137" t="s">
        <v>3759</v>
      </c>
      <c r="B192" s="137" t="s">
        <v>3760</v>
      </c>
      <c r="C192" s="138">
        <v>220462.72</v>
      </c>
      <c r="D192" s="138">
        <v>194895.61</v>
      </c>
      <c r="E192" s="138">
        <v>25567.11</v>
      </c>
    </row>
    <row r="193" spans="1:5">
      <c r="A193" s="137"/>
      <c r="B193" s="137"/>
      <c r="C193" s="137"/>
      <c r="D193" s="137"/>
      <c r="E193" s="137"/>
    </row>
    <row r="194" spans="1:5">
      <c r="A194" s="137" t="s">
        <v>3761</v>
      </c>
      <c r="B194" s="137" t="s">
        <v>1128</v>
      </c>
      <c r="C194" s="137"/>
      <c r="D194" s="137"/>
      <c r="E194" s="137"/>
    </row>
    <row r="195" spans="1:5">
      <c r="A195" s="137"/>
      <c r="B195" s="137"/>
      <c r="C195" s="137"/>
      <c r="D195" s="137"/>
      <c r="E195" s="137"/>
    </row>
    <row r="196" spans="1:5">
      <c r="A196" s="137" t="s">
        <v>3762</v>
      </c>
      <c r="B196" s="137" t="s">
        <v>3763</v>
      </c>
      <c r="C196" s="137"/>
      <c r="D196" s="137"/>
      <c r="E196" s="137"/>
    </row>
    <row r="197" spans="1:5">
      <c r="A197" s="137" t="s">
        <v>3764</v>
      </c>
      <c r="B197" s="137" t="s">
        <v>3765</v>
      </c>
      <c r="C197" s="218">
        <v>10510689.939999999</v>
      </c>
      <c r="D197" s="218">
        <v>10510689.939999999</v>
      </c>
      <c r="E197" s="218">
        <v>0</v>
      </c>
    </row>
    <row r="198" spans="1:5">
      <c r="A198" s="137" t="s">
        <v>3766</v>
      </c>
      <c r="B198" s="137" t="s">
        <v>3767</v>
      </c>
      <c r="C198" s="218">
        <v>0</v>
      </c>
      <c r="D198" s="218">
        <v>0</v>
      </c>
      <c r="E198" s="218">
        <v>0</v>
      </c>
    </row>
    <row r="199" spans="1:5">
      <c r="A199" s="137" t="s">
        <v>3768</v>
      </c>
      <c r="B199" s="137" t="s">
        <v>3769</v>
      </c>
      <c r="C199" s="218">
        <v>0</v>
      </c>
      <c r="D199" s="218">
        <v>0</v>
      </c>
      <c r="E199" s="218">
        <v>0</v>
      </c>
    </row>
    <row r="200" spans="1:5">
      <c r="A200" s="137" t="s">
        <v>3770</v>
      </c>
      <c r="B200" s="137" t="s">
        <v>3771</v>
      </c>
      <c r="C200" s="218">
        <v>0</v>
      </c>
      <c r="D200" s="218">
        <v>0</v>
      </c>
      <c r="E200" s="218">
        <v>0</v>
      </c>
    </row>
    <row r="201" spans="1:5">
      <c r="A201" s="137" t="s">
        <v>3772</v>
      </c>
      <c r="B201" s="137" t="s">
        <v>3773</v>
      </c>
      <c r="C201" s="218">
        <v>24524943.210000001</v>
      </c>
      <c r="D201" s="218">
        <v>24524943.210000001</v>
      </c>
      <c r="E201" s="218">
        <v>0</v>
      </c>
    </row>
    <row r="202" spans="1:5">
      <c r="A202" s="137" t="s">
        <v>3774</v>
      </c>
      <c r="B202" s="137" t="s">
        <v>3775</v>
      </c>
      <c r="C202" s="218">
        <v>0</v>
      </c>
      <c r="D202" s="218">
        <v>0</v>
      </c>
      <c r="E202" s="218">
        <v>0</v>
      </c>
    </row>
    <row r="203" spans="1:5">
      <c r="A203" s="137" t="s">
        <v>3776</v>
      </c>
      <c r="B203" s="137" t="s">
        <v>3777</v>
      </c>
      <c r="C203" s="218">
        <v>0</v>
      </c>
      <c r="D203" s="218">
        <v>0</v>
      </c>
      <c r="E203" s="218">
        <v>0</v>
      </c>
    </row>
    <row r="204" spans="1:5">
      <c r="A204" s="137" t="s">
        <v>3778</v>
      </c>
      <c r="B204" s="137" t="s">
        <v>3779</v>
      </c>
      <c r="C204" s="218">
        <v>-1427454</v>
      </c>
      <c r="D204" s="218">
        <v>-1427454</v>
      </c>
      <c r="E204" s="218">
        <v>0</v>
      </c>
    </row>
    <row r="205" spans="1:5">
      <c r="A205" s="137" t="s">
        <v>3780</v>
      </c>
      <c r="B205" s="137" t="s">
        <v>3781</v>
      </c>
      <c r="C205" s="218">
        <v>0</v>
      </c>
      <c r="D205" s="218">
        <v>0</v>
      </c>
      <c r="E205" s="218">
        <v>0</v>
      </c>
    </row>
    <row r="206" spans="1:5">
      <c r="A206" s="137" t="s">
        <v>3782</v>
      </c>
      <c r="B206" s="137" t="s">
        <v>3783</v>
      </c>
      <c r="C206" s="218">
        <v>0</v>
      </c>
      <c r="D206" s="218">
        <v>0</v>
      </c>
      <c r="E206" s="218">
        <v>0</v>
      </c>
    </row>
    <row r="207" spans="1:5">
      <c r="A207" s="137" t="s">
        <v>3784</v>
      </c>
      <c r="B207" s="137" t="s">
        <v>3785</v>
      </c>
      <c r="C207" s="218">
        <v>0</v>
      </c>
      <c r="D207" s="218">
        <v>0</v>
      </c>
      <c r="E207" s="218">
        <v>0</v>
      </c>
    </row>
    <row r="208" spans="1:5">
      <c r="A208" s="137" t="s">
        <v>3786</v>
      </c>
      <c r="B208" s="137" t="s">
        <v>3787</v>
      </c>
      <c r="C208" s="218">
        <v>0</v>
      </c>
      <c r="D208" s="218">
        <v>0</v>
      </c>
      <c r="E208" s="218">
        <v>0</v>
      </c>
    </row>
    <row r="209" spans="1:5">
      <c r="A209" s="137" t="s">
        <v>3788</v>
      </c>
      <c r="B209" s="137" t="s">
        <v>3789</v>
      </c>
      <c r="C209" s="218">
        <v>0</v>
      </c>
      <c r="D209" s="218">
        <v>0</v>
      </c>
      <c r="E209" s="218">
        <v>0</v>
      </c>
    </row>
    <row r="210" spans="1:5">
      <c r="A210" s="137" t="s">
        <v>3790</v>
      </c>
      <c r="B210" s="137" t="s">
        <v>3791</v>
      </c>
      <c r="C210" s="218">
        <v>0</v>
      </c>
      <c r="D210" s="218">
        <v>0</v>
      </c>
      <c r="E210" s="218">
        <v>0</v>
      </c>
    </row>
    <row r="211" spans="1:5">
      <c r="A211" s="137" t="s">
        <v>3792</v>
      </c>
      <c r="B211" s="137" t="s">
        <v>3793</v>
      </c>
      <c r="C211" s="218">
        <v>0</v>
      </c>
      <c r="D211" s="218">
        <v>0</v>
      </c>
      <c r="E211" s="218">
        <v>0</v>
      </c>
    </row>
    <row r="212" spans="1:5">
      <c r="A212" s="137" t="s">
        <v>3794</v>
      </c>
      <c r="B212" s="137" t="s">
        <v>3795</v>
      </c>
      <c r="C212" s="218">
        <v>0</v>
      </c>
      <c r="D212" s="218">
        <v>0</v>
      </c>
      <c r="E212" s="218">
        <v>0</v>
      </c>
    </row>
    <row r="213" spans="1:5">
      <c r="A213" s="137" t="s">
        <v>3796</v>
      </c>
      <c r="B213" s="137" t="s">
        <v>3797</v>
      </c>
      <c r="C213" s="218">
        <v>0</v>
      </c>
      <c r="D213" s="218">
        <v>0</v>
      </c>
      <c r="E213" s="218">
        <v>0</v>
      </c>
    </row>
    <row r="214" spans="1:5">
      <c r="A214" s="137" t="s">
        <v>3798</v>
      </c>
      <c r="B214" s="137" t="s">
        <v>3799</v>
      </c>
      <c r="C214" s="218">
        <v>0</v>
      </c>
      <c r="D214" s="218">
        <v>0</v>
      </c>
      <c r="E214" s="218">
        <v>0</v>
      </c>
    </row>
    <row r="215" spans="1:5">
      <c r="A215" s="137" t="s">
        <v>3800</v>
      </c>
      <c r="B215" s="137" t="s">
        <v>3801</v>
      </c>
      <c r="C215" s="218">
        <v>0</v>
      </c>
      <c r="D215" s="218">
        <v>0</v>
      </c>
      <c r="E215" s="218">
        <v>0</v>
      </c>
    </row>
    <row r="216" spans="1:5">
      <c r="A216" s="137"/>
      <c r="B216" s="137"/>
      <c r="C216" s="219"/>
      <c r="D216" s="219"/>
      <c r="E216" s="219"/>
    </row>
    <row r="217" spans="1:5">
      <c r="A217" s="137" t="s">
        <v>3802</v>
      </c>
      <c r="B217" s="137" t="s">
        <v>3803</v>
      </c>
      <c r="C217" s="138">
        <v>33608179.149999999</v>
      </c>
      <c r="D217" s="138">
        <v>33608179.149999999</v>
      </c>
      <c r="E217" s="138">
        <v>0</v>
      </c>
    </row>
    <row r="218" spans="1:5">
      <c r="A218" s="137"/>
      <c r="B218" s="137"/>
      <c r="C218" s="137"/>
      <c r="D218" s="137"/>
      <c r="E218" s="137"/>
    </row>
    <row r="219" spans="1:5">
      <c r="A219" s="137" t="s">
        <v>3804</v>
      </c>
      <c r="B219" s="137" t="s">
        <v>3805</v>
      </c>
      <c r="C219" s="137"/>
      <c r="D219" s="137"/>
      <c r="E219" s="137"/>
    </row>
    <row r="220" spans="1:5">
      <c r="A220" s="137"/>
      <c r="B220" s="137"/>
      <c r="C220" s="137"/>
      <c r="D220" s="137"/>
      <c r="E220" s="137"/>
    </row>
    <row r="221" spans="1:5">
      <c r="A221" s="137" t="s">
        <v>3806</v>
      </c>
      <c r="B221" s="137" t="s">
        <v>3807</v>
      </c>
      <c r="C221" s="137"/>
      <c r="D221" s="137"/>
      <c r="E221" s="137"/>
    </row>
    <row r="222" spans="1:5">
      <c r="A222" s="137" t="s">
        <v>3808</v>
      </c>
      <c r="B222" s="137" t="s">
        <v>359</v>
      </c>
      <c r="C222" s="218">
        <v>27105.33</v>
      </c>
      <c r="D222" s="218">
        <v>27105.33</v>
      </c>
      <c r="E222" s="218">
        <v>0</v>
      </c>
    </row>
    <row r="223" spans="1:5">
      <c r="A223" s="137" t="s">
        <v>3809</v>
      </c>
      <c r="B223" s="137" t="s">
        <v>3810</v>
      </c>
      <c r="C223" s="218">
        <v>0</v>
      </c>
      <c r="D223" s="218">
        <v>0</v>
      </c>
      <c r="E223" s="218">
        <v>0</v>
      </c>
    </row>
    <row r="224" spans="1:5">
      <c r="A224" s="137" t="s">
        <v>3811</v>
      </c>
      <c r="B224" s="137" t="s">
        <v>3812</v>
      </c>
      <c r="C224" s="218">
        <v>0</v>
      </c>
      <c r="D224" s="218">
        <v>0</v>
      </c>
      <c r="E224" s="218">
        <v>0</v>
      </c>
    </row>
    <row r="225" spans="1:5">
      <c r="A225" s="137" t="s">
        <v>3813</v>
      </c>
      <c r="B225" s="137" t="s">
        <v>3814</v>
      </c>
      <c r="C225" s="218">
        <v>7775</v>
      </c>
      <c r="D225" s="218">
        <v>7775</v>
      </c>
      <c r="E225" s="218">
        <v>0</v>
      </c>
    </row>
    <row r="226" spans="1:5">
      <c r="A226" s="137" t="s">
        <v>3815</v>
      </c>
      <c r="B226" s="137" t="s">
        <v>3816</v>
      </c>
      <c r="C226" s="218">
        <v>0</v>
      </c>
      <c r="D226" s="218">
        <v>0</v>
      </c>
      <c r="E226" s="218">
        <v>0</v>
      </c>
    </row>
    <row r="227" spans="1:5">
      <c r="A227" s="137" t="s">
        <v>3817</v>
      </c>
      <c r="B227" s="137" t="s">
        <v>3818</v>
      </c>
      <c r="C227" s="218">
        <v>6825</v>
      </c>
      <c r="D227" s="218">
        <v>6825</v>
      </c>
      <c r="E227" s="218">
        <v>0</v>
      </c>
    </row>
    <row r="228" spans="1:5">
      <c r="A228" s="137" t="s">
        <v>3819</v>
      </c>
      <c r="B228" s="137" t="s">
        <v>3820</v>
      </c>
      <c r="C228" s="218">
        <v>15878</v>
      </c>
      <c r="D228" s="218">
        <v>15878</v>
      </c>
      <c r="E228" s="218">
        <v>0</v>
      </c>
    </row>
    <row r="229" spans="1:5">
      <c r="A229" s="137" t="s">
        <v>3821</v>
      </c>
      <c r="B229" s="137" t="s">
        <v>3822</v>
      </c>
      <c r="C229" s="218">
        <v>1325</v>
      </c>
      <c r="D229" s="218">
        <v>1325</v>
      </c>
      <c r="E229" s="218">
        <v>0</v>
      </c>
    </row>
    <row r="230" spans="1:5">
      <c r="A230" s="137" t="s">
        <v>3823</v>
      </c>
      <c r="B230" s="137" t="s">
        <v>3824</v>
      </c>
      <c r="C230" s="218">
        <v>1200</v>
      </c>
      <c r="D230" s="218">
        <v>1200</v>
      </c>
      <c r="E230" s="218">
        <v>0</v>
      </c>
    </row>
    <row r="231" spans="1:5">
      <c r="A231" s="137" t="s">
        <v>3825</v>
      </c>
      <c r="B231" s="137" t="s">
        <v>3826</v>
      </c>
      <c r="C231" s="218">
        <v>0</v>
      </c>
      <c r="D231" s="218">
        <v>0</v>
      </c>
      <c r="E231" s="218">
        <v>0</v>
      </c>
    </row>
    <row r="232" spans="1:5">
      <c r="A232" s="137" t="s">
        <v>3827</v>
      </c>
      <c r="B232" s="137" t="s">
        <v>3828</v>
      </c>
      <c r="C232" s="218">
        <v>3750</v>
      </c>
      <c r="D232" s="218">
        <v>3750</v>
      </c>
      <c r="E232" s="218">
        <v>0</v>
      </c>
    </row>
    <row r="233" spans="1:5">
      <c r="A233" s="137" t="s">
        <v>3829</v>
      </c>
      <c r="B233" s="137" t="s">
        <v>3830</v>
      </c>
      <c r="C233" s="218">
        <v>174601.71</v>
      </c>
      <c r="D233" s="218">
        <v>165728.15</v>
      </c>
      <c r="E233" s="218">
        <v>8873.56</v>
      </c>
    </row>
    <row r="234" spans="1:5">
      <c r="A234" s="137" t="s">
        <v>3831</v>
      </c>
      <c r="B234" s="137" t="s">
        <v>3832</v>
      </c>
      <c r="C234" s="218">
        <v>0</v>
      </c>
      <c r="D234" s="218">
        <v>0</v>
      </c>
      <c r="E234" s="218">
        <v>0</v>
      </c>
    </row>
    <row r="235" spans="1:5">
      <c r="A235" s="137" t="s">
        <v>3833</v>
      </c>
      <c r="B235" s="137" t="s">
        <v>3834</v>
      </c>
      <c r="C235" s="218">
        <v>0</v>
      </c>
      <c r="D235" s="218">
        <v>0</v>
      </c>
      <c r="E235" s="218">
        <v>0</v>
      </c>
    </row>
    <row r="236" spans="1:5">
      <c r="A236" s="137" t="s">
        <v>3835</v>
      </c>
      <c r="B236" s="137" t="s">
        <v>357</v>
      </c>
      <c r="C236" s="218">
        <v>334748.05</v>
      </c>
      <c r="D236" s="218">
        <v>334748.05</v>
      </c>
      <c r="E236" s="218">
        <v>0</v>
      </c>
    </row>
    <row r="237" spans="1:5">
      <c r="A237" s="137" t="s">
        <v>3836</v>
      </c>
      <c r="B237" s="137" t="s">
        <v>3837</v>
      </c>
      <c r="C237" s="218">
        <v>155900</v>
      </c>
      <c r="D237" s="218">
        <v>155900</v>
      </c>
      <c r="E237" s="218">
        <v>0</v>
      </c>
    </row>
    <row r="238" spans="1:5">
      <c r="A238" s="137" t="s">
        <v>3838</v>
      </c>
      <c r="B238" s="137" t="s">
        <v>3839</v>
      </c>
      <c r="C238" s="218">
        <v>580398.53</v>
      </c>
      <c r="D238" s="218">
        <v>580398.53</v>
      </c>
      <c r="E238" s="218">
        <v>0</v>
      </c>
    </row>
    <row r="239" spans="1:5">
      <c r="A239" s="137" t="s">
        <v>3840</v>
      </c>
      <c r="B239" s="137" t="s">
        <v>3841</v>
      </c>
      <c r="C239" s="218">
        <v>0</v>
      </c>
      <c r="D239" s="218">
        <v>0</v>
      </c>
      <c r="E239" s="218">
        <v>0</v>
      </c>
    </row>
    <row r="240" spans="1:5">
      <c r="A240" s="137" t="s">
        <v>3842</v>
      </c>
      <c r="B240" s="137" t="s">
        <v>3843</v>
      </c>
      <c r="C240" s="218">
        <v>0</v>
      </c>
      <c r="D240" s="218">
        <v>0</v>
      </c>
      <c r="E240" s="218">
        <v>0</v>
      </c>
    </row>
    <row r="241" spans="1:5">
      <c r="A241" s="137" t="s">
        <v>3844</v>
      </c>
      <c r="B241" s="137" t="s">
        <v>3845</v>
      </c>
      <c r="C241" s="218">
        <v>44969.46</v>
      </c>
      <c r="D241" s="218">
        <v>44969.46</v>
      </c>
      <c r="E241" s="218">
        <v>0</v>
      </c>
    </row>
    <row r="242" spans="1:5">
      <c r="A242" s="137" t="s">
        <v>3846</v>
      </c>
      <c r="B242" s="137" t="s">
        <v>3847</v>
      </c>
      <c r="C242" s="218">
        <v>42632</v>
      </c>
      <c r="D242" s="218">
        <v>42632</v>
      </c>
      <c r="E242" s="218">
        <v>0</v>
      </c>
    </row>
    <row r="243" spans="1:5">
      <c r="A243" s="137" t="s">
        <v>3848</v>
      </c>
      <c r="B243" s="137" t="s">
        <v>369</v>
      </c>
      <c r="C243" s="218">
        <v>0</v>
      </c>
      <c r="D243" s="218">
        <v>0</v>
      </c>
      <c r="E243" s="218">
        <v>0</v>
      </c>
    </row>
    <row r="244" spans="1:5">
      <c r="A244" s="137" t="s">
        <v>3849</v>
      </c>
      <c r="B244" s="137" t="s">
        <v>3850</v>
      </c>
      <c r="C244" s="218">
        <v>6506</v>
      </c>
      <c r="D244" s="218">
        <v>6506</v>
      </c>
      <c r="E244" s="218">
        <v>0</v>
      </c>
    </row>
    <row r="245" spans="1:5">
      <c r="A245" s="137" t="s">
        <v>3851</v>
      </c>
      <c r="B245" s="137" t="s">
        <v>3852</v>
      </c>
      <c r="C245" s="218">
        <v>48365</v>
      </c>
      <c r="D245" s="218">
        <v>42865</v>
      </c>
      <c r="E245" s="218">
        <v>5500</v>
      </c>
    </row>
    <row r="246" spans="1:5">
      <c r="A246" s="137" t="s">
        <v>3853</v>
      </c>
      <c r="B246" s="137" t="s">
        <v>3854</v>
      </c>
      <c r="C246" s="218">
        <v>0</v>
      </c>
      <c r="D246" s="218">
        <v>0</v>
      </c>
      <c r="E246" s="218">
        <v>0</v>
      </c>
    </row>
    <row r="247" spans="1:5">
      <c r="A247" s="137" t="s">
        <v>3855</v>
      </c>
      <c r="B247" s="137" t="s">
        <v>3856</v>
      </c>
      <c r="C247" s="218">
        <v>8214.2900000000009</v>
      </c>
      <c r="D247" s="218">
        <v>8214.2900000000009</v>
      </c>
      <c r="E247" s="218">
        <v>0</v>
      </c>
    </row>
    <row r="248" spans="1:5">
      <c r="A248" s="137" t="s">
        <v>3857</v>
      </c>
      <c r="B248" s="137" t="s">
        <v>3858</v>
      </c>
      <c r="C248" s="218">
        <v>9981.58</v>
      </c>
      <c r="D248" s="218">
        <v>9981.58</v>
      </c>
      <c r="E248" s="218">
        <v>0</v>
      </c>
    </row>
    <row r="249" spans="1:5">
      <c r="A249" s="137" t="s">
        <v>3859</v>
      </c>
      <c r="B249" s="137" t="s">
        <v>3860</v>
      </c>
      <c r="C249" s="218">
        <v>0</v>
      </c>
      <c r="D249" s="218">
        <v>0</v>
      </c>
      <c r="E249" s="218">
        <v>0</v>
      </c>
    </row>
    <row r="250" spans="1:5">
      <c r="A250" s="137" t="s">
        <v>3861</v>
      </c>
      <c r="B250" s="137" t="s">
        <v>3862</v>
      </c>
      <c r="C250" s="218">
        <v>3150</v>
      </c>
      <c r="D250" s="218">
        <v>3150</v>
      </c>
      <c r="E250" s="218">
        <v>0</v>
      </c>
    </row>
    <row r="251" spans="1:5">
      <c r="A251" s="137" t="s">
        <v>3863</v>
      </c>
      <c r="B251" s="137" t="s">
        <v>3864</v>
      </c>
      <c r="C251" s="218">
        <v>0</v>
      </c>
      <c r="D251" s="218">
        <v>0</v>
      </c>
      <c r="E251" s="218">
        <v>0</v>
      </c>
    </row>
    <row r="252" spans="1:5">
      <c r="A252" s="137" t="s">
        <v>3865</v>
      </c>
      <c r="B252" s="137" t="s">
        <v>3866</v>
      </c>
      <c r="C252" s="218">
        <v>0</v>
      </c>
      <c r="D252" s="218">
        <v>0</v>
      </c>
      <c r="E252" s="218">
        <v>0</v>
      </c>
    </row>
    <row r="253" spans="1:5">
      <c r="A253" s="137" t="s">
        <v>3867</v>
      </c>
      <c r="B253" s="137" t="s">
        <v>3868</v>
      </c>
      <c r="C253" s="218">
        <v>1782.74</v>
      </c>
      <c r="D253" s="218">
        <v>1782.74</v>
      </c>
      <c r="E253" s="218">
        <v>0</v>
      </c>
    </row>
    <row r="254" spans="1:5">
      <c r="A254" s="137" t="s">
        <v>3869</v>
      </c>
      <c r="B254" s="137" t="s">
        <v>3870</v>
      </c>
      <c r="C254" s="218">
        <v>0</v>
      </c>
      <c r="D254" s="218">
        <v>0</v>
      </c>
      <c r="E254" s="218">
        <v>0</v>
      </c>
    </row>
    <row r="255" spans="1:5">
      <c r="A255" s="137" t="s">
        <v>3871</v>
      </c>
      <c r="B255" s="137" t="s">
        <v>3872</v>
      </c>
      <c r="C255" s="218">
        <v>0</v>
      </c>
      <c r="D255" s="218">
        <v>0</v>
      </c>
      <c r="E255" s="218">
        <v>0</v>
      </c>
    </row>
    <row r="256" spans="1:5">
      <c r="A256" s="137" t="s">
        <v>3873</v>
      </c>
      <c r="B256" s="137" t="s">
        <v>3874</v>
      </c>
      <c r="C256" s="218">
        <v>4475</v>
      </c>
      <c r="D256" s="218">
        <v>4475</v>
      </c>
      <c r="E256" s="218">
        <v>0</v>
      </c>
    </row>
    <row r="257" spans="1:5">
      <c r="A257" s="137" t="s">
        <v>3875</v>
      </c>
      <c r="B257" s="137" t="s">
        <v>3769</v>
      </c>
      <c r="C257" s="218">
        <v>0</v>
      </c>
      <c r="D257" s="218">
        <v>0</v>
      </c>
      <c r="E257" s="218">
        <v>0</v>
      </c>
    </row>
    <row r="258" spans="1:5">
      <c r="A258" s="137"/>
      <c r="B258" s="137"/>
      <c r="C258" s="219"/>
      <c r="D258" s="219"/>
      <c r="E258" s="219"/>
    </row>
    <row r="259" spans="1:5">
      <c r="A259" s="137" t="s">
        <v>3876</v>
      </c>
      <c r="B259" s="137" t="s">
        <v>3877</v>
      </c>
      <c r="C259" s="138">
        <v>1479582.69</v>
      </c>
      <c r="D259" s="138">
        <v>1465209.13</v>
      </c>
      <c r="E259" s="138">
        <v>14373.56</v>
      </c>
    </row>
    <row r="260" spans="1:5">
      <c r="A260" s="137"/>
      <c r="B260" s="137"/>
      <c r="C260" s="137"/>
      <c r="D260" s="137"/>
      <c r="E260" s="137"/>
    </row>
    <row r="261" spans="1:5">
      <c r="A261" s="137" t="s">
        <v>3878</v>
      </c>
      <c r="B261" s="137" t="s">
        <v>3879</v>
      </c>
      <c r="C261" s="137"/>
      <c r="D261" s="137"/>
      <c r="E261" s="137"/>
    </row>
    <row r="262" spans="1:5">
      <c r="A262" s="137" t="s">
        <v>3880</v>
      </c>
      <c r="B262" s="137" t="s">
        <v>3881</v>
      </c>
      <c r="C262" s="218">
        <v>0</v>
      </c>
      <c r="D262" s="218">
        <v>0</v>
      </c>
      <c r="E262" s="218">
        <v>0</v>
      </c>
    </row>
    <row r="263" spans="1:5">
      <c r="A263" s="137" t="s">
        <v>3882</v>
      </c>
      <c r="B263" s="137" t="s">
        <v>3883</v>
      </c>
      <c r="C263" s="218">
        <v>0</v>
      </c>
      <c r="D263" s="218">
        <v>0</v>
      </c>
      <c r="E263" s="218">
        <v>0</v>
      </c>
    </row>
    <row r="264" spans="1:5">
      <c r="A264" s="137" t="s">
        <v>3884</v>
      </c>
      <c r="B264" s="137" t="s">
        <v>3885</v>
      </c>
      <c r="C264" s="218">
        <v>0</v>
      </c>
      <c r="D264" s="218">
        <v>0</v>
      </c>
      <c r="E264" s="218">
        <v>0</v>
      </c>
    </row>
    <row r="265" spans="1:5">
      <c r="A265" s="137" t="s">
        <v>3886</v>
      </c>
      <c r="B265" s="137" t="s">
        <v>3887</v>
      </c>
      <c r="C265" s="218">
        <v>0</v>
      </c>
      <c r="D265" s="218">
        <v>0</v>
      </c>
      <c r="E265" s="218">
        <v>0</v>
      </c>
    </row>
    <row r="266" spans="1:5">
      <c r="A266" s="137" t="s">
        <v>3888</v>
      </c>
      <c r="B266" s="137" t="s">
        <v>3889</v>
      </c>
      <c r="C266" s="218">
        <v>0</v>
      </c>
      <c r="D266" s="218">
        <v>0</v>
      </c>
      <c r="E266" s="218">
        <v>0</v>
      </c>
    </row>
    <row r="267" spans="1:5">
      <c r="A267" s="137" t="s">
        <v>3890</v>
      </c>
      <c r="B267" s="137" t="s">
        <v>3891</v>
      </c>
      <c r="C267" s="218">
        <v>0</v>
      </c>
      <c r="D267" s="218">
        <v>0</v>
      </c>
      <c r="E267" s="218">
        <v>0</v>
      </c>
    </row>
    <row r="268" spans="1:5">
      <c r="A268" s="137" t="s">
        <v>3892</v>
      </c>
      <c r="B268" s="137" t="s">
        <v>3893</v>
      </c>
      <c r="C268" s="218">
        <v>0</v>
      </c>
      <c r="D268" s="218">
        <v>0</v>
      </c>
      <c r="E268" s="218">
        <v>0</v>
      </c>
    </row>
    <row r="269" spans="1:5">
      <c r="A269" s="137" t="s">
        <v>3894</v>
      </c>
      <c r="B269" s="137" t="s">
        <v>3895</v>
      </c>
      <c r="C269" s="218">
        <v>0</v>
      </c>
      <c r="D269" s="218">
        <v>0</v>
      </c>
      <c r="E269" s="218">
        <v>0</v>
      </c>
    </row>
    <row r="270" spans="1:5">
      <c r="A270" s="137" t="s">
        <v>3896</v>
      </c>
      <c r="B270" s="137" t="s">
        <v>3897</v>
      </c>
      <c r="C270" s="218">
        <v>9937.5</v>
      </c>
      <c r="D270" s="218">
        <v>9937.5</v>
      </c>
      <c r="E270" s="218">
        <v>0</v>
      </c>
    </row>
    <row r="271" spans="1:5">
      <c r="A271" s="137" t="s">
        <v>3898</v>
      </c>
      <c r="B271" s="137" t="s">
        <v>3899</v>
      </c>
      <c r="C271" s="218">
        <v>2906.5</v>
      </c>
      <c r="D271" s="218">
        <v>2906.5</v>
      </c>
      <c r="E271" s="218">
        <v>0</v>
      </c>
    </row>
    <row r="272" spans="1:5">
      <c r="A272" s="137" t="s">
        <v>3900</v>
      </c>
      <c r="B272" s="137" t="s">
        <v>3901</v>
      </c>
      <c r="C272" s="218">
        <v>0</v>
      </c>
      <c r="D272" s="218">
        <v>0</v>
      </c>
      <c r="E272" s="218">
        <v>0</v>
      </c>
    </row>
    <row r="273" spans="1:5">
      <c r="A273" s="137" t="s">
        <v>3902</v>
      </c>
      <c r="B273" s="137" t="s">
        <v>3903</v>
      </c>
      <c r="C273" s="218">
        <v>0</v>
      </c>
      <c r="D273" s="218">
        <v>0</v>
      </c>
      <c r="E273" s="218">
        <v>0</v>
      </c>
    </row>
    <row r="274" spans="1:5">
      <c r="A274" s="137" t="s">
        <v>3904</v>
      </c>
      <c r="B274" s="137" t="s">
        <v>3905</v>
      </c>
      <c r="C274" s="218">
        <v>0</v>
      </c>
      <c r="D274" s="218">
        <v>0</v>
      </c>
      <c r="E274" s="218">
        <v>0</v>
      </c>
    </row>
    <row r="275" spans="1:5">
      <c r="A275" s="137" t="s">
        <v>3906</v>
      </c>
      <c r="B275" s="137" t="s">
        <v>3907</v>
      </c>
      <c r="C275" s="218">
        <v>0</v>
      </c>
      <c r="D275" s="218">
        <v>0</v>
      </c>
      <c r="E275" s="218">
        <v>0</v>
      </c>
    </row>
    <row r="276" spans="1:5">
      <c r="A276" s="137" t="s">
        <v>3908</v>
      </c>
      <c r="B276" s="137" t="s">
        <v>3909</v>
      </c>
      <c r="C276" s="218">
        <v>3771</v>
      </c>
      <c r="D276" s="218">
        <v>3771</v>
      </c>
      <c r="E276" s="218">
        <v>0</v>
      </c>
    </row>
    <row r="277" spans="1:5">
      <c r="A277" s="137" t="s">
        <v>3910</v>
      </c>
      <c r="B277" s="137" t="s">
        <v>3911</v>
      </c>
      <c r="C277" s="218">
        <v>0</v>
      </c>
      <c r="D277" s="218">
        <v>0</v>
      </c>
      <c r="E277" s="218">
        <v>0</v>
      </c>
    </row>
    <row r="278" spans="1:5">
      <c r="A278" s="137" t="s">
        <v>3912</v>
      </c>
      <c r="B278" s="137" t="s">
        <v>3913</v>
      </c>
      <c r="C278" s="218">
        <v>0</v>
      </c>
      <c r="D278" s="218">
        <v>0</v>
      </c>
      <c r="E278" s="218">
        <v>0</v>
      </c>
    </row>
    <row r="279" spans="1:5">
      <c r="A279" s="137" t="s">
        <v>3914</v>
      </c>
      <c r="B279" s="137" t="s">
        <v>3915</v>
      </c>
      <c r="C279" s="218">
        <v>0</v>
      </c>
      <c r="D279" s="218">
        <v>0</v>
      </c>
      <c r="E279" s="218">
        <v>0</v>
      </c>
    </row>
    <row r="280" spans="1:5">
      <c r="A280" s="137" t="s">
        <v>3916</v>
      </c>
      <c r="B280" s="137" t="s">
        <v>3917</v>
      </c>
      <c r="C280" s="218">
        <v>0</v>
      </c>
      <c r="D280" s="218">
        <v>0</v>
      </c>
      <c r="E280" s="218">
        <v>0</v>
      </c>
    </row>
    <row r="281" spans="1:5">
      <c r="A281" s="137" t="s">
        <v>3918</v>
      </c>
      <c r="B281" s="137" t="s">
        <v>3919</v>
      </c>
      <c r="C281" s="218">
        <v>0</v>
      </c>
      <c r="D281" s="218">
        <v>0</v>
      </c>
      <c r="E281" s="218">
        <v>0</v>
      </c>
    </row>
    <row r="282" spans="1:5">
      <c r="A282" s="137" t="s">
        <v>3920</v>
      </c>
      <c r="B282" s="137" t="s">
        <v>3921</v>
      </c>
      <c r="C282" s="218">
        <v>0</v>
      </c>
      <c r="D282" s="218">
        <v>0</v>
      </c>
      <c r="E282" s="218">
        <v>0</v>
      </c>
    </row>
    <row r="283" spans="1:5">
      <c r="A283" s="137" t="s">
        <v>3922</v>
      </c>
      <c r="B283" s="137" t="s">
        <v>3923</v>
      </c>
      <c r="C283" s="218">
        <v>0</v>
      </c>
      <c r="D283" s="218">
        <v>0</v>
      </c>
      <c r="E283" s="218">
        <v>0</v>
      </c>
    </row>
    <row r="284" spans="1:5">
      <c r="A284" s="137" t="s">
        <v>3924</v>
      </c>
      <c r="B284" s="137" t="s">
        <v>3925</v>
      </c>
      <c r="C284" s="218">
        <v>1675</v>
      </c>
      <c r="D284" s="218">
        <v>1675</v>
      </c>
      <c r="E284" s="218">
        <v>0</v>
      </c>
    </row>
    <row r="285" spans="1:5">
      <c r="A285" s="137" t="s">
        <v>3926</v>
      </c>
      <c r="B285" s="137" t="s">
        <v>3927</v>
      </c>
      <c r="C285" s="218">
        <v>0</v>
      </c>
      <c r="D285" s="218">
        <v>0</v>
      </c>
      <c r="E285" s="218">
        <v>0</v>
      </c>
    </row>
    <row r="286" spans="1:5">
      <c r="A286" s="137" t="s">
        <v>3928</v>
      </c>
      <c r="B286" s="137" t="s">
        <v>3929</v>
      </c>
      <c r="C286" s="218">
        <v>9187.5</v>
      </c>
      <c r="D286" s="218">
        <v>9187.5</v>
      </c>
      <c r="E286" s="218">
        <v>0</v>
      </c>
    </row>
    <row r="287" spans="1:5">
      <c r="A287" s="137" t="s">
        <v>3930</v>
      </c>
      <c r="B287" s="137" t="s">
        <v>3931</v>
      </c>
      <c r="C287" s="218">
        <v>0</v>
      </c>
      <c r="D287" s="218">
        <v>0</v>
      </c>
      <c r="E287" s="218">
        <v>0</v>
      </c>
    </row>
    <row r="288" spans="1:5">
      <c r="A288" s="137" t="s">
        <v>3932</v>
      </c>
      <c r="B288" s="137" t="s">
        <v>3933</v>
      </c>
      <c r="C288" s="218">
        <v>0</v>
      </c>
      <c r="D288" s="218">
        <v>0</v>
      </c>
      <c r="E288" s="218">
        <v>0</v>
      </c>
    </row>
    <row r="289" spans="1:5">
      <c r="A289" s="137" t="s">
        <v>3934</v>
      </c>
      <c r="B289" s="137" t="s">
        <v>3935</v>
      </c>
      <c r="C289" s="218">
        <v>0</v>
      </c>
      <c r="D289" s="218">
        <v>0</v>
      </c>
      <c r="E289" s="218">
        <v>0</v>
      </c>
    </row>
    <row r="290" spans="1:5">
      <c r="A290" s="137" t="s">
        <v>3936</v>
      </c>
      <c r="B290" s="137" t="s">
        <v>3937</v>
      </c>
      <c r="C290" s="218">
        <v>6327</v>
      </c>
      <c r="D290" s="218">
        <v>6327</v>
      </c>
      <c r="E290" s="218">
        <v>0</v>
      </c>
    </row>
    <row r="291" spans="1:5">
      <c r="A291" s="137" t="s">
        <v>3938</v>
      </c>
      <c r="B291" s="137" t="s">
        <v>3939</v>
      </c>
      <c r="C291" s="218">
        <v>0</v>
      </c>
      <c r="D291" s="218">
        <v>0</v>
      </c>
      <c r="E291" s="218">
        <v>0</v>
      </c>
    </row>
    <row r="292" spans="1:5">
      <c r="A292" s="137" t="s">
        <v>3940</v>
      </c>
      <c r="B292" s="137" t="s">
        <v>3941</v>
      </c>
      <c r="C292" s="218">
        <v>0</v>
      </c>
      <c r="D292" s="218">
        <v>0</v>
      </c>
      <c r="E292" s="218">
        <v>0</v>
      </c>
    </row>
    <row r="293" spans="1:5">
      <c r="A293" s="137" t="s">
        <v>3942</v>
      </c>
      <c r="B293" s="137" t="s">
        <v>3943</v>
      </c>
      <c r="C293" s="218">
        <v>81478.2</v>
      </c>
      <c r="D293" s="218">
        <v>81478.2</v>
      </c>
      <c r="E293" s="218">
        <v>0</v>
      </c>
    </row>
    <row r="294" spans="1:5">
      <c r="A294" s="137" t="s">
        <v>3944</v>
      </c>
      <c r="B294" s="137" t="s">
        <v>3945</v>
      </c>
      <c r="C294" s="218">
        <v>0</v>
      </c>
      <c r="D294" s="218">
        <v>0</v>
      </c>
      <c r="E294" s="218">
        <v>0</v>
      </c>
    </row>
    <row r="295" spans="1:5">
      <c r="A295" s="137" t="s">
        <v>3946</v>
      </c>
      <c r="B295" s="137" t="s">
        <v>3947</v>
      </c>
      <c r="C295" s="218">
        <v>0</v>
      </c>
      <c r="D295" s="218">
        <v>0</v>
      </c>
      <c r="E295" s="218">
        <v>0</v>
      </c>
    </row>
    <row r="296" spans="1:5">
      <c r="A296" s="137" t="s">
        <v>3948</v>
      </c>
      <c r="B296" s="137" t="s">
        <v>3949</v>
      </c>
      <c r="C296" s="218">
        <v>0</v>
      </c>
      <c r="D296" s="218">
        <v>0</v>
      </c>
      <c r="E296" s="218">
        <v>0</v>
      </c>
    </row>
    <row r="297" spans="1:5">
      <c r="A297" s="137" t="s">
        <v>3950</v>
      </c>
      <c r="B297" s="137" t="s">
        <v>3951</v>
      </c>
      <c r="C297" s="218">
        <v>0</v>
      </c>
      <c r="D297" s="218">
        <v>0</v>
      </c>
      <c r="E297" s="218">
        <v>0</v>
      </c>
    </row>
    <row r="298" spans="1:5">
      <c r="A298" s="137" t="s">
        <v>3952</v>
      </c>
      <c r="B298" s="137" t="s">
        <v>3953</v>
      </c>
      <c r="C298" s="218">
        <v>0</v>
      </c>
      <c r="D298" s="218">
        <v>0</v>
      </c>
      <c r="E298" s="218">
        <v>0</v>
      </c>
    </row>
    <row r="299" spans="1:5">
      <c r="A299" s="137" t="s">
        <v>3954</v>
      </c>
      <c r="B299" s="137" t="s">
        <v>3955</v>
      </c>
      <c r="C299" s="218">
        <v>0</v>
      </c>
      <c r="D299" s="218">
        <v>0</v>
      </c>
      <c r="E299" s="218">
        <v>0</v>
      </c>
    </row>
    <row r="300" spans="1:5">
      <c r="A300" s="137" t="s">
        <v>3956</v>
      </c>
      <c r="B300" s="137" t="s">
        <v>3957</v>
      </c>
      <c r="C300" s="218">
        <v>0</v>
      </c>
      <c r="D300" s="218">
        <v>0</v>
      </c>
      <c r="E300" s="218">
        <v>0</v>
      </c>
    </row>
    <row r="301" spans="1:5">
      <c r="A301" s="137" t="s">
        <v>3958</v>
      </c>
      <c r="B301" s="137" t="s">
        <v>3959</v>
      </c>
      <c r="C301" s="218">
        <v>0</v>
      </c>
      <c r="D301" s="218">
        <v>0</v>
      </c>
      <c r="E301" s="218">
        <v>0</v>
      </c>
    </row>
    <row r="302" spans="1:5">
      <c r="A302" s="137" t="s">
        <v>3960</v>
      </c>
      <c r="B302" s="137" t="s">
        <v>3961</v>
      </c>
      <c r="C302" s="218">
        <v>0</v>
      </c>
      <c r="D302" s="218">
        <v>0</v>
      </c>
      <c r="E302" s="218">
        <v>0</v>
      </c>
    </row>
    <row r="303" spans="1:5">
      <c r="A303" s="137" t="s">
        <v>3962</v>
      </c>
      <c r="B303" s="137" t="s">
        <v>3963</v>
      </c>
      <c r="C303" s="218">
        <v>0</v>
      </c>
      <c r="D303" s="218">
        <v>0</v>
      </c>
      <c r="E303" s="218">
        <v>0</v>
      </c>
    </row>
    <row r="304" spans="1:5">
      <c r="A304" s="137" t="s">
        <v>3964</v>
      </c>
      <c r="B304" s="137" t="s">
        <v>3965</v>
      </c>
      <c r="C304" s="218">
        <v>0</v>
      </c>
      <c r="D304" s="218">
        <v>0</v>
      </c>
      <c r="E304" s="218">
        <v>0</v>
      </c>
    </row>
    <row r="305" spans="1:5">
      <c r="A305" s="137" t="s">
        <v>3966</v>
      </c>
      <c r="B305" s="137" t="s">
        <v>3967</v>
      </c>
      <c r="C305" s="218">
        <v>0</v>
      </c>
      <c r="D305" s="218">
        <v>0</v>
      </c>
      <c r="E305" s="218">
        <v>0</v>
      </c>
    </row>
    <row r="306" spans="1:5">
      <c r="A306" s="137" t="s">
        <v>3968</v>
      </c>
      <c r="B306" s="137" t="s">
        <v>3969</v>
      </c>
      <c r="C306" s="218">
        <v>2200</v>
      </c>
      <c r="D306" s="218">
        <v>2200</v>
      </c>
      <c r="E306" s="218">
        <v>0</v>
      </c>
    </row>
    <row r="307" spans="1:5">
      <c r="A307" s="137" t="s">
        <v>3970</v>
      </c>
      <c r="B307" s="137" t="s">
        <v>3971</v>
      </c>
      <c r="C307" s="218">
        <v>32325.71</v>
      </c>
      <c r="D307" s="218">
        <v>32325.71</v>
      </c>
      <c r="E307" s="218">
        <v>0</v>
      </c>
    </row>
    <row r="308" spans="1:5">
      <c r="A308" s="137" t="s">
        <v>3972</v>
      </c>
      <c r="B308" s="137" t="s">
        <v>3973</v>
      </c>
      <c r="C308" s="218">
        <v>0</v>
      </c>
      <c r="D308" s="218">
        <v>0</v>
      </c>
      <c r="E308" s="218">
        <v>0</v>
      </c>
    </row>
    <row r="309" spans="1:5">
      <c r="A309" s="137" t="s">
        <v>3974</v>
      </c>
      <c r="B309" s="137" t="s">
        <v>3975</v>
      </c>
      <c r="C309" s="218">
        <v>0</v>
      </c>
      <c r="D309" s="218">
        <v>0</v>
      </c>
      <c r="E309" s="218">
        <v>0</v>
      </c>
    </row>
    <row r="310" spans="1:5">
      <c r="A310" s="137" t="s">
        <v>3976</v>
      </c>
      <c r="B310" s="137" t="s">
        <v>3977</v>
      </c>
      <c r="C310" s="218">
        <v>309274.7</v>
      </c>
      <c r="D310" s="218">
        <v>309274.7</v>
      </c>
      <c r="E310" s="218">
        <v>0</v>
      </c>
    </row>
    <row r="311" spans="1:5">
      <c r="A311" s="137" t="s">
        <v>3978</v>
      </c>
      <c r="B311" s="137" t="s">
        <v>3979</v>
      </c>
      <c r="C311" s="218">
        <v>4700</v>
      </c>
      <c r="D311" s="218">
        <v>4700</v>
      </c>
      <c r="E311" s="218">
        <v>0</v>
      </c>
    </row>
    <row r="312" spans="1:5">
      <c r="A312" s="137" t="s">
        <v>3980</v>
      </c>
      <c r="B312" s="137" t="s">
        <v>3981</v>
      </c>
      <c r="C312" s="218">
        <v>0</v>
      </c>
      <c r="D312" s="218">
        <v>0</v>
      </c>
      <c r="E312" s="218">
        <v>0</v>
      </c>
    </row>
    <row r="313" spans="1:5">
      <c r="A313" s="137" t="s">
        <v>3982</v>
      </c>
      <c r="B313" s="137" t="s">
        <v>3983</v>
      </c>
      <c r="C313" s="218">
        <v>10000</v>
      </c>
      <c r="D313" s="218">
        <v>10000</v>
      </c>
      <c r="E313" s="218">
        <v>0</v>
      </c>
    </row>
    <row r="314" spans="1:5">
      <c r="A314" s="137" t="s">
        <v>3984</v>
      </c>
      <c r="B314" s="137" t="s">
        <v>477</v>
      </c>
      <c r="C314" s="218">
        <v>10081.17</v>
      </c>
      <c r="D314" s="218">
        <v>10081.17</v>
      </c>
      <c r="E314" s="218">
        <v>0</v>
      </c>
    </row>
    <row r="315" spans="1:5">
      <c r="A315" s="137" t="s">
        <v>3985</v>
      </c>
      <c r="B315" s="137" t="s">
        <v>3986</v>
      </c>
      <c r="C315" s="218">
        <v>0</v>
      </c>
      <c r="D315" s="218">
        <v>0</v>
      </c>
      <c r="E315" s="218">
        <v>0</v>
      </c>
    </row>
    <row r="316" spans="1:5">
      <c r="A316" s="137" t="s">
        <v>3987</v>
      </c>
      <c r="B316" s="137" t="s">
        <v>3988</v>
      </c>
      <c r="C316" s="218">
        <v>0</v>
      </c>
      <c r="D316" s="218">
        <v>0</v>
      </c>
      <c r="E316" s="218">
        <v>0</v>
      </c>
    </row>
    <row r="317" spans="1:5">
      <c r="A317" s="137" t="s">
        <v>3989</v>
      </c>
      <c r="B317" s="137" t="s">
        <v>3990</v>
      </c>
      <c r="C317" s="218">
        <v>0</v>
      </c>
      <c r="D317" s="218">
        <v>0</v>
      </c>
      <c r="E317" s="218">
        <v>0</v>
      </c>
    </row>
    <row r="318" spans="1:5">
      <c r="A318" s="137" t="s">
        <v>3991</v>
      </c>
      <c r="B318" s="137" t="s">
        <v>3992</v>
      </c>
      <c r="C318" s="218">
        <v>51282.97</v>
      </c>
      <c r="D318" s="218">
        <v>51282.97</v>
      </c>
      <c r="E318" s="218">
        <v>0</v>
      </c>
    </row>
    <row r="319" spans="1:5">
      <c r="A319" s="137" t="s">
        <v>3993</v>
      </c>
      <c r="B319" s="137" t="s">
        <v>3994</v>
      </c>
      <c r="C319" s="218">
        <v>1850</v>
      </c>
      <c r="D319" s="218">
        <v>1850</v>
      </c>
      <c r="E319" s="218">
        <v>0</v>
      </c>
    </row>
    <row r="320" spans="1:5">
      <c r="A320" s="137" t="s">
        <v>3995</v>
      </c>
      <c r="B320" s="137" t="s">
        <v>3996</v>
      </c>
      <c r="C320" s="218">
        <v>0</v>
      </c>
      <c r="D320" s="218">
        <v>0</v>
      </c>
      <c r="E320" s="218">
        <v>0</v>
      </c>
    </row>
    <row r="321" spans="1:5">
      <c r="A321" s="137" t="s">
        <v>3997</v>
      </c>
      <c r="B321" s="137" t="s">
        <v>3998</v>
      </c>
      <c r="C321" s="218">
        <v>0</v>
      </c>
      <c r="D321" s="218">
        <v>0</v>
      </c>
      <c r="E321" s="218">
        <v>0</v>
      </c>
    </row>
    <row r="322" spans="1:5">
      <c r="A322" s="137" t="s">
        <v>3999</v>
      </c>
      <c r="B322" s="137" t="s">
        <v>3771</v>
      </c>
      <c r="C322" s="218">
        <v>0</v>
      </c>
      <c r="D322" s="218">
        <v>0</v>
      </c>
      <c r="E322" s="218">
        <v>0</v>
      </c>
    </row>
    <row r="323" spans="1:5">
      <c r="A323" s="137" t="s">
        <v>4000</v>
      </c>
      <c r="B323" s="137" t="s">
        <v>4001</v>
      </c>
      <c r="C323" s="218">
        <v>0</v>
      </c>
      <c r="D323" s="218">
        <v>0</v>
      </c>
      <c r="E323" s="218">
        <v>0</v>
      </c>
    </row>
    <row r="324" spans="1:5">
      <c r="A324" s="137" t="s">
        <v>4002</v>
      </c>
      <c r="B324" s="137" t="s">
        <v>4003</v>
      </c>
      <c r="C324" s="218">
        <v>0</v>
      </c>
      <c r="D324" s="218">
        <v>0</v>
      </c>
      <c r="E324" s="218">
        <v>0</v>
      </c>
    </row>
    <row r="325" spans="1:5">
      <c r="A325" s="137" t="s">
        <v>4004</v>
      </c>
      <c r="B325" s="137" t="s">
        <v>4005</v>
      </c>
      <c r="C325" s="218">
        <v>0</v>
      </c>
      <c r="D325" s="218">
        <v>0</v>
      </c>
      <c r="E325" s="218">
        <v>0</v>
      </c>
    </row>
    <row r="326" spans="1:5">
      <c r="A326" s="137" t="s">
        <v>4006</v>
      </c>
      <c r="B326" s="137" t="s">
        <v>4007</v>
      </c>
      <c r="C326" s="218">
        <v>2171.83</v>
      </c>
      <c r="D326" s="218">
        <v>2171.83</v>
      </c>
      <c r="E326" s="218">
        <v>0</v>
      </c>
    </row>
    <row r="327" spans="1:5">
      <c r="A327" s="137" t="s">
        <v>4008</v>
      </c>
      <c r="B327" s="137" t="s">
        <v>4009</v>
      </c>
      <c r="C327" s="218">
        <v>0</v>
      </c>
      <c r="D327" s="218">
        <v>0</v>
      </c>
      <c r="E327" s="218">
        <v>0</v>
      </c>
    </row>
    <row r="328" spans="1:5">
      <c r="A328" s="137" t="s">
        <v>4010</v>
      </c>
      <c r="B328" s="137" t="s">
        <v>4011</v>
      </c>
      <c r="C328" s="218">
        <v>5956.5</v>
      </c>
      <c r="D328" s="218">
        <v>5956.5</v>
      </c>
      <c r="E328" s="218">
        <v>0</v>
      </c>
    </row>
    <row r="329" spans="1:5">
      <c r="A329" s="137" t="s">
        <v>4012</v>
      </c>
      <c r="B329" s="137" t="s">
        <v>3893</v>
      </c>
      <c r="C329" s="218">
        <v>0</v>
      </c>
      <c r="D329" s="218">
        <v>0</v>
      </c>
      <c r="E329" s="218">
        <v>0</v>
      </c>
    </row>
    <row r="330" spans="1:5">
      <c r="A330" s="137" t="s">
        <v>4013</v>
      </c>
      <c r="B330" s="137" t="s">
        <v>4014</v>
      </c>
      <c r="C330" s="218">
        <v>0</v>
      </c>
      <c r="D330" s="218">
        <v>0</v>
      </c>
      <c r="E330" s="218">
        <v>0</v>
      </c>
    </row>
    <row r="331" spans="1:5">
      <c r="A331" s="137" t="s">
        <v>4015</v>
      </c>
      <c r="B331" s="137" t="s">
        <v>3777</v>
      </c>
      <c r="C331" s="218">
        <v>0</v>
      </c>
      <c r="D331" s="218">
        <v>0</v>
      </c>
      <c r="E331" s="218">
        <v>0</v>
      </c>
    </row>
    <row r="332" spans="1:5">
      <c r="A332" s="137"/>
      <c r="B332" s="137"/>
      <c r="C332" s="219"/>
      <c r="D332" s="219"/>
      <c r="E332" s="219"/>
    </row>
    <row r="333" spans="1:5">
      <c r="A333" s="137" t="s">
        <v>4016</v>
      </c>
      <c r="B333" s="137" t="s">
        <v>4017</v>
      </c>
      <c r="C333" s="138">
        <v>545125.57999999996</v>
      </c>
      <c r="D333" s="138">
        <v>545125.57999999996</v>
      </c>
      <c r="E333" s="138">
        <v>0</v>
      </c>
    </row>
    <row r="334" spans="1:5">
      <c r="A334" s="137"/>
      <c r="B334" s="137"/>
      <c r="C334" s="137"/>
      <c r="D334" s="137"/>
      <c r="E334" s="137"/>
    </row>
    <row r="335" spans="1:5">
      <c r="A335" s="137" t="s">
        <v>4018</v>
      </c>
      <c r="B335" s="137" t="s">
        <v>4019</v>
      </c>
      <c r="C335" s="137"/>
      <c r="D335" s="137"/>
      <c r="E335" s="137"/>
    </row>
    <row r="336" spans="1:5">
      <c r="A336" s="137" t="s">
        <v>4020</v>
      </c>
      <c r="B336" s="137" t="s">
        <v>4021</v>
      </c>
      <c r="C336" s="218">
        <v>0</v>
      </c>
      <c r="D336" s="218">
        <v>0</v>
      </c>
      <c r="E336" s="218">
        <v>0</v>
      </c>
    </row>
    <row r="337" spans="1:5">
      <c r="A337" s="137" t="s">
        <v>4022</v>
      </c>
      <c r="B337" s="137" t="s">
        <v>4023</v>
      </c>
      <c r="C337" s="218">
        <v>0</v>
      </c>
      <c r="D337" s="218">
        <v>0</v>
      </c>
      <c r="E337" s="218">
        <v>0</v>
      </c>
    </row>
    <row r="338" spans="1:5">
      <c r="A338" s="137"/>
      <c r="B338" s="137"/>
      <c r="C338" s="219"/>
      <c r="D338" s="219"/>
      <c r="E338" s="219"/>
    </row>
    <row r="339" spans="1:5">
      <c r="A339" s="137" t="s">
        <v>4024</v>
      </c>
      <c r="B339" s="137" t="s">
        <v>4025</v>
      </c>
      <c r="C339" s="138">
        <v>0</v>
      </c>
      <c r="D339" s="138">
        <v>0</v>
      </c>
      <c r="E339" s="138">
        <v>0</v>
      </c>
    </row>
    <row r="340" spans="1:5">
      <c r="A340" s="137"/>
      <c r="B340" s="137"/>
      <c r="C340" s="219"/>
      <c r="D340" s="219"/>
      <c r="E340" s="219"/>
    </row>
    <row r="341" spans="1:5">
      <c r="A341" s="137" t="s">
        <v>4026</v>
      </c>
      <c r="B341" s="137" t="s">
        <v>4027</v>
      </c>
      <c r="C341" s="138">
        <v>2024708.27</v>
      </c>
      <c r="D341" s="138">
        <v>2010334.71</v>
      </c>
      <c r="E341" s="138">
        <v>14373.56</v>
      </c>
    </row>
    <row r="342" spans="1:5">
      <c r="A342" s="137"/>
      <c r="B342" s="137"/>
      <c r="C342" s="137"/>
      <c r="D342" s="137"/>
      <c r="E342" s="137"/>
    </row>
    <row r="343" spans="1:5">
      <c r="A343" s="137" t="s">
        <v>4028</v>
      </c>
      <c r="B343" s="137" t="s">
        <v>4029</v>
      </c>
      <c r="C343" s="137"/>
      <c r="D343" s="137"/>
      <c r="E343" s="137"/>
    </row>
    <row r="344" spans="1:5">
      <c r="A344" s="137"/>
      <c r="B344" s="137"/>
      <c r="C344" s="137"/>
      <c r="D344" s="137"/>
      <c r="E344" s="137"/>
    </row>
    <row r="345" spans="1:5">
      <c r="A345" s="137" t="s">
        <v>4030</v>
      </c>
      <c r="B345" s="137" t="s">
        <v>4031</v>
      </c>
      <c r="C345" s="137"/>
      <c r="D345" s="137"/>
      <c r="E345" s="137"/>
    </row>
    <row r="346" spans="1:5">
      <c r="A346" s="137" t="s">
        <v>4032</v>
      </c>
      <c r="B346" s="137" t="s">
        <v>3773</v>
      </c>
      <c r="C346" s="218">
        <v>0</v>
      </c>
      <c r="D346" s="218">
        <v>0</v>
      </c>
      <c r="E346" s="218">
        <v>0</v>
      </c>
    </row>
    <row r="347" spans="1:5">
      <c r="A347" s="137" t="s">
        <v>4033</v>
      </c>
      <c r="B347" s="137" t="s">
        <v>4034</v>
      </c>
      <c r="C347" s="218">
        <v>0</v>
      </c>
      <c r="D347" s="218">
        <v>0</v>
      </c>
      <c r="E347" s="218">
        <v>0</v>
      </c>
    </row>
    <row r="348" spans="1:5">
      <c r="A348" s="137" t="s">
        <v>4035</v>
      </c>
      <c r="B348" s="137" t="s">
        <v>4036</v>
      </c>
      <c r="C348" s="218">
        <v>0</v>
      </c>
      <c r="D348" s="218">
        <v>0</v>
      </c>
      <c r="E348" s="218">
        <v>0</v>
      </c>
    </row>
    <row r="349" spans="1:5">
      <c r="A349" s="137" t="s">
        <v>4037</v>
      </c>
      <c r="B349" s="137" t="s">
        <v>4038</v>
      </c>
      <c r="C349" s="218">
        <v>0</v>
      </c>
      <c r="D349" s="218">
        <v>0</v>
      </c>
      <c r="E349" s="218">
        <v>0</v>
      </c>
    </row>
    <row r="350" spans="1:5">
      <c r="A350" s="137" t="s">
        <v>4039</v>
      </c>
      <c r="B350" s="137" t="s">
        <v>4040</v>
      </c>
      <c r="C350" s="218">
        <v>0</v>
      </c>
      <c r="D350" s="218">
        <v>0</v>
      </c>
      <c r="E350" s="218">
        <v>0</v>
      </c>
    </row>
    <row r="351" spans="1:5">
      <c r="A351" s="137" t="s">
        <v>4041</v>
      </c>
      <c r="B351" s="137" t="s">
        <v>4042</v>
      </c>
      <c r="C351" s="218">
        <v>0</v>
      </c>
      <c r="D351" s="218">
        <v>0</v>
      </c>
      <c r="E351" s="218">
        <v>0</v>
      </c>
    </row>
    <row r="352" spans="1:5">
      <c r="A352" s="137" t="s">
        <v>4043</v>
      </c>
      <c r="B352" s="137" t="s">
        <v>4044</v>
      </c>
      <c r="C352" s="218">
        <v>0</v>
      </c>
      <c r="D352" s="218">
        <v>0</v>
      </c>
      <c r="E352" s="218">
        <v>0</v>
      </c>
    </row>
    <row r="353" spans="1:5">
      <c r="A353" s="137" t="s">
        <v>4045</v>
      </c>
      <c r="B353" s="137" t="s">
        <v>4046</v>
      </c>
      <c r="C353" s="218">
        <v>0</v>
      </c>
      <c r="D353" s="218">
        <v>0</v>
      </c>
      <c r="E353" s="218">
        <v>0</v>
      </c>
    </row>
    <row r="354" spans="1:5">
      <c r="A354" s="137" t="s">
        <v>4047</v>
      </c>
      <c r="B354" s="137" t="s">
        <v>4048</v>
      </c>
      <c r="C354" s="218">
        <v>14700</v>
      </c>
      <c r="D354" s="218">
        <v>14700</v>
      </c>
      <c r="E354" s="218">
        <v>0</v>
      </c>
    </row>
    <row r="355" spans="1:5">
      <c r="A355" s="137" t="s">
        <v>4049</v>
      </c>
      <c r="B355" s="137" t="s">
        <v>4050</v>
      </c>
      <c r="C355" s="218">
        <v>0</v>
      </c>
      <c r="D355" s="218">
        <v>0</v>
      </c>
      <c r="E355" s="218">
        <v>0</v>
      </c>
    </row>
    <row r="356" spans="1:5">
      <c r="A356" s="137" t="s">
        <v>4051</v>
      </c>
      <c r="B356" s="137" t="s">
        <v>4052</v>
      </c>
      <c r="C356" s="218">
        <v>0</v>
      </c>
      <c r="D356" s="218">
        <v>0</v>
      </c>
      <c r="E356" s="218">
        <v>0</v>
      </c>
    </row>
    <row r="357" spans="1:5">
      <c r="A357" s="137" t="s">
        <v>4053</v>
      </c>
      <c r="B357" s="137" t="s">
        <v>3816</v>
      </c>
      <c r="C357" s="218">
        <v>0</v>
      </c>
      <c r="D357" s="218">
        <v>0</v>
      </c>
      <c r="E357" s="218">
        <v>0</v>
      </c>
    </row>
    <row r="358" spans="1:5">
      <c r="A358" s="137" t="s">
        <v>4054</v>
      </c>
      <c r="B358" s="137" t="s">
        <v>4055</v>
      </c>
      <c r="C358" s="218">
        <v>0</v>
      </c>
      <c r="D358" s="218">
        <v>0</v>
      </c>
      <c r="E358" s="218">
        <v>0</v>
      </c>
    </row>
    <row r="359" spans="1:5">
      <c r="A359" s="137" t="s">
        <v>4056</v>
      </c>
      <c r="B359" s="137" t="s">
        <v>4057</v>
      </c>
      <c r="C359" s="218">
        <v>0</v>
      </c>
      <c r="D359" s="218">
        <v>0</v>
      </c>
      <c r="E359" s="218">
        <v>0</v>
      </c>
    </row>
    <row r="360" spans="1:5">
      <c r="A360" s="137" t="s">
        <v>4058</v>
      </c>
      <c r="B360" s="137" t="s">
        <v>4059</v>
      </c>
      <c r="C360" s="218">
        <v>0</v>
      </c>
      <c r="D360" s="218">
        <v>0</v>
      </c>
      <c r="E360" s="218">
        <v>0</v>
      </c>
    </row>
    <row r="361" spans="1:5">
      <c r="A361" s="137" t="s">
        <v>4060</v>
      </c>
      <c r="B361" s="137" t="s">
        <v>2551</v>
      </c>
      <c r="C361" s="218">
        <v>0</v>
      </c>
      <c r="D361" s="218">
        <v>0</v>
      </c>
      <c r="E361" s="218">
        <v>0</v>
      </c>
    </row>
    <row r="362" spans="1:5">
      <c r="A362" s="137" t="s">
        <v>4061</v>
      </c>
      <c r="B362" s="137" t="s">
        <v>4062</v>
      </c>
      <c r="C362" s="218">
        <v>0</v>
      </c>
      <c r="D362" s="218">
        <v>0</v>
      </c>
      <c r="E362" s="218">
        <v>0</v>
      </c>
    </row>
    <row r="363" spans="1:5">
      <c r="A363" s="137" t="s">
        <v>4063</v>
      </c>
      <c r="B363" s="137" t="s">
        <v>4064</v>
      </c>
      <c r="C363" s="218">
        <v>0</v>
      </c>
      <c r="D363" s="218">
        <v>0</v>
      </c>
      <c r="E363" s="218">
        <v>0</v>
      </c>
    </row>
    <row r="364" spans="1:5">
      <c r="A364" s="137"/>
      <c r="B364" s="137"/>
      <c r="C364" s="219"/>
      <c r="D364" s="219"/>
      <c r="E364" s="219"/>
    </row>
    <row r="365" spans="1:5">
      <c r="A365" s="137" t="s">
        <v>4065</v>
      </c>
      <c r="B365" s="137" t="s">
        <v>4066</v>
      </c>
      <c r="C365" s="138">
        <v>14700</v>
      </c>
      <c r="D365" s="138">
        <v>14700</v>
      </c>
      <c r="E365" s="138">
        <v>0</v>
      </c>
    </row>
    <row r="366" spans="1:5">
      <c r="A366" s="137"/>
      <c r="B366" s="137"/>
      <c r="C366" s="137"/>
      <c r="D366" s="137"/>
      <c r="E366" s="137"/>
    </row>
    <row r="367" spans="1:5">
      <c r="A367" s="137" t="s">
        <v>4067</v>
      </c>
      <c r="B367" s="137" t="s">
        <v>4068</v>
      </c>
      <c r="C367" s="137"/>
      <c r="D367" s="137"/>
      <c r="E367" s="137"/>
    </row>
    <row r="368" spans="1:5">
      <c r="A368" s="137" t="s">
        <v>4069</v>
      </c>
      <c r="B368" s="137" t="s">
        <v>3765</v>
      </c>
      <c r="C368" s="218">
        <v>0</v>
      </c>
      <c r="D368" s="218">
        <v>0</v>
      </c>
      <c r="E368" s="218">
        <v>0</v>
      </c>
    </row>
    <row r="369" spans="1:5">
      <c r="A369" s="137" t="s">
        <v>4070</v>
      </c>
      <c r="B369" s="137" t="s">
        <v>4071</v>
      </c>
      <c r="C369" s="218">
        <v>0</v>
      </c>
      <c r="D369" s="218">
        <v>0</v>
      </c>
      <c r="E369" s="218">
        <v>0</v>
      </c>
    </row>
    <row r="370" spans="1:5">
      <c r="A370" s="137" t="s">
        <v>4072</v>
      </c>
      <c r="B370" s="137" t="s">
        <v>4073</v>
      </c>
      <c r="C370" s="218">
        <v>0</v>
      </c>
      <c r="D370" s="218">
        <v>0</v>
      </c>
      <c r="E370" s="218">
        <v>0</v>
      </c>
    </row>
    <row r="371" spans="1:5">
      <c r="A371" s="137" t="s">
        <v>4074</v>
      </c>
      <c r="B371" s="137" t="s">
        <v>4075</v>
      </c>
      <c r="C371" s="218">
        <v>0</v>
      </c>
      <c r="D371" s="218">
        <v>0</v>
      </c>
      <c r="E371" s="218">
        <v>0</v>
      </c>
    </row>
    <row r="372" spans="1:5">
      <c r="A372" s="137" t="s">
        <v>4076</v>
      </c>
      <c r="B372" s="137" t="s">
        <v>4077</v>
      </c>
      <c r="C372" s="218">
        <v>0</v>
      </c>
      <c r="D372" s="218">
        <v>0</v>
      </c>
      <c r="E372" s="218">
        <v>0</v>
      </c>
    </row>
    <row r="373" spans="1:5">
      <c r="A373" s="137" t="s">
        <v>4078</v>
      </c>
      <c r="B373" s="137" t="s">
        <v>4079</v>
      </c>
      <c r="C373" s="218">
        <v>0</v>
      </c>
      <c r="D373" s="218">
        <v>0</v>
      </c>
      <c r="E373" s="218">
        <v>0</v>
      </c>
    </row>
    <row r="374" spans="1:5">
      <c r="A374" s="137" t="s">
        <v>4080</v>
      </c>
      <c r="B374" s="137" t="s">
        <v>4081</v>
      </c>
      <c r="C374" s="218">
        <v>0</v>
      </c>
      <c r="D374" s="218">
        <v>0</v>
      </c>
      <c r="E374" s="218">
        <v>0</v>
      </c>
    </row>
    <row r="375" spans="1:5">
      <c r="A375" s="137" t="s">
        <v>4082</v>
      </c>
      <c r="B375" s="137" t="s">
        <v>261</v>
      </c>
      <c r="C375" s="218">
        <v>0</v>
      </c>
      <c r="D375" s="218">
        <v>0</v>
      </c>
      <c r="E375" s="218">
        <v>0</v>
      </c>
    </row>
    <row r="376" spans="1:5">
      <c r="A376" s="137" t="s">
        <v>4083</v>
      </c>
      <c r="B376" s="137" t="s">
        <v>4084</v>
      </c>
      <c r="C376" s="218">
        <v>0</v>
      </c>
      <c r="D376" s="218">
        <v>0</v>
      </c>
      <c r="E376" s="218">
        <v>0</v>
      </c>
    </row>
    <row r="377" spans="1:5">
      <c r="A377" s="137" t="s">
        <v>4085</v>
      </c>
      <c r="B377" s="137" t="s">
        <v>3866</v>
      </c>
      <c r="C377" s="218">
        <v>0</v>
      </c>
      <c r="D377" s="218">
        <v>0</v>
      </c>
      <c r="E377" s="218">
        <v>0</v>
      </c>
    </row>
    <row r="378" spans="1:5">
      <c r="A378" s="137" t="s">
        <v>4086</v>
      </c>
      <c r="B378" s="137" t="s">
        <v>4087</v>
      </c>
      <c r="C378" s="218">
        <v>0</v>
      </c>
      <c r="D378" s="218">
        <v>0</v>
      </c>
      <c r="E378" s="218">
        <v>0</v>
      </c>
    </row>
    <row r="379" spans="1:5">
      <c r="A379" s="137" t="s">
        <v>4088</v>
      </c>
      <c r="B379" s="137" t="s">
        <v>4089</v>
      </c>
      <c r="C379" s="218">
        <v>0</v>
      </c>
      <c r="D379" s="218">
        <v>0</v>
      </c>
      <c r="E379" s="218">
        <v>0</v>
      </c>
    </row>
    <row r="380" spans="1:5">
      <c r="A380" s="137" t="s">
        <v>4090</v>
      </c>
      <c r="B380" s="137" t="s">
        <v>4091</v>
      </c>
      <c r="C380" s="218">
        <v>0</v>
      </c>
      <c r="D380" s="218">
        <v>0</v>
      </c>
      <c r="E380" s="218">
        <v>0</v>
      </c>
    </row>
    <row r="381" spans="1:5">
      <c r="A381" s="137" t="s">
        <v>4092</v>
      </c>
      <c r="B381" s="137" t="s">
        <v>4093</v>
      </c>
      <c r="C381" s="218">
        <v>0</v>
      </c>
      <c r="D381" s="218">
        <v>0</v>
      </c>
      <c r="E381" s="218">
        <v>0</v>
      </c>
    </row>
    <row r="382" spans="1:5">
      <c r="A382" s="137" t="s">
        <v>4094</v>
      </c>
      <c r="B382" s="137" t="s">
        <v>4095</v>
      </c>
      <c r="C382" s="218">
        <v>0</v>
      </c>
      <c r="D382" s="218">
        <v>0</v>
      </c>
      <c r="E382" s="218">
        <v>0</v>
      </c>
    </row>
    <row r="383" spans="1:5">
      <c r="A383" s="137" t="s">
        <v>4096</v>
      </c>
      <c r="B383" s="137" t="s">
        <v>4097</v>
      </c>
      <c r="C383" s="218">
        <v>4453.54</v>
      </c>
      <c r="D383" s="218">
        <v>4453.54</v>
      </c>
      <c r="E383" s="218">
        <v>0</v>
      </c>
    </row>
    <row r="384" spans="1:5">
      <c r="A384" s="137" t="s">
        <v>4098</v>
      </c>
      <c r="B384" s="137" t="s">
        <v>4099</v>
      </c>
      <c r="C384" s="218">
        <v>0</v>
      </c>
      <c r="D384" s="218">
        <v>0</v>
      </c>
      <c r="E384" s="218">
        <v>0</v>
      </c>
    </row>
    <row r="385" spans="1:5">
      <c r="A385" s="137" t="s">
        <v>4100</v>
      </c>
      <c r="B385" s="137" t="s">
        <v>4101</v>
      </c>
      <c r="C385" s="218">
        <v>0</v>
      </c>
      <c r="D385" s="218">
        <v>0</v>
      </c>
      <c r="E385" s="218">
        <v>0</v>
      </c>
    </row>
    <row r="386" spans="1:5">
      <c r="A386" s="137" t="s">
        <v>4102</v>
      </c>
      <c r="B386" s="137" t="s">
        <v>4103</v>
      </c>
      <c r="C386" s="218">
        <v>0</v>
      </c>
      <c r="D386" s="218">
        <v>0</v>
      </c>
      <c r="E386" s="218">
        <v>0</v>
      </c>
    </row>
    <row r="387" spans="1:5">
      <c r="A387" s="137" t="s">
        <v>4104</v>
      </c>
      <c r="B387" s="137" t="s">
        <v>4105</v>
      </c>
      <c r="C387" s="218">
        <v>0</v>
      </c>
      <c r="D387" s="218">
        <v>0</v>
      </c>
      <c r="E387" s="218">
        <v>0</v>
      </c>
    </row>
    <row r="388" spans="1:5">
      <c r="A388" s="137"/>
      <c r="B388" s="137"/>
      <c r="C388" s="219"/>
      <c r="D388" s="219"/>
      <c r="E388" s="219"/>
    </row>
    <row r="389" spans="1:5">
      <c r="A389" s="137" t="s">
        <v>4106</v>
      </c>
      <c r="B389" s="137" t="s">
        <v>4107</v>
      </c>
      <c r="C389" s="138">
        <v>4453.54</v>
      </c>
      <c r="D389" s="138">
        <v>4453.54</v>
      </c>
      <c r="E389" s="138">
        <v>0</v>
      </c>
    </row>
    <row r="390" spans="1:5">
      <c r="A390" s="137"/>
      <c r="B390" s="137"/>
      <c r="C390" s="219"/>
      <c r="D390" s="219"/>
      <c r="E390" s="219"/>
    </row>
    <row r="391" spans="1:5">
      <c r="A391" s="137" t="s">
        <v>4108</v>
      </c>
      <c r="B391" s="137" t="s">
        <v>4109</v>
      </c>
      <c r="C391" s="138">
        <v>19153.54</v>
      </c>
      <c r="D391" s="138">
        <v>19153.54</v>
      </c>
      <c r="E391" s="138">
        <v>0</v>
      </c>
    </row>
    <row r="392" spans="1:5">
      <c r="A392" s="137" t="s">
        <v>4110</v>
      </c>
      <c r="B392" s="137" t="s">
        <v>4111</v>
      </c>
      <c r="C392" s="218">
        <v>0</v>
      </c>
      <c r="D392" s="218">
        <v>0</v>
      </c>
      <c r="E392" s="218">
        <v>0</v>
      </c>
    </row>
    <row r="393" spans="1:5">
      <c r="A393" s="137" t="s">
        <v>4112</v>
      </c>
      <c r="B393" s="137" t="s">
        <v>4113</v>
      </c>
      <c r="C393" s="218">
        <v>0</v>
      </c>
      <c r="D393" s="218">
        <v>0</v>
      </c>
      <c r="E393" s="218">
        <v>0</v>
      </c>
    </row>
    <row r="394" spans="1:5">
      <c r="A394" s="137"/>
      <c r="B394" s="137"/>
      <c r="C394" s="219"/>
      <c r="D394" s="219"/>
      <c r="E394" s="219"/>
    </row>
    <row r="395" spans="1:5">
      <c r="A395" s="137" t="s">
        <v>4114</v>
      </c>
      <c r="B395" s="137" t="s">
        <v>4115</v>
      </c>
      <c r="C395" s="138">
        <v>0</v>
      </c>
      <c r="D395" s="138">
        <v>0</v>
      </c>
      <c r="E395" s="138">
        <v>0</v>
      </c>
    </row>
    <row r="396" spans="1:5">
      <c r="A396" s="137"/>
      <c r="B396" s="137"/>
      <c r="C396" s="219"/>
      <c r="D396" s="219"/>
      <c r="E396" s="219"/>
    </row>
    <row r="397" spans="1:5">
      <c r="A397" s="137" t="s">
        <v>4116</v>
      </c>
      <c r="B397" s="137" t="s">
        <v>4117</v>
      </c>
      <c r="C397" s="138">
        <v>35652040.960000001</v>
      </c>
      <c r="D397" s="138">
        <v>35637667.399999999</v>
      </c>
      <c r="E397" s="138">
        <v>14373.56</v>
      </c>
    </row>
    <row r="398" spans="1:5">
      <c r="A398" s="137"/>
      <c r="B398" s="137"/>
      <c r="C398" s="137"/>
      <c r="D398" s="137"/>
      <c r="E398" s="137"/>
    </row>
    <row r="399" spans="1:5">
      <c r="A399" s="137" t="s">
        <v>1127</v>
      </c>
      <c r="B399" s="137" t="s">
        <v>4118</v>
      </c>
      <c r="C399" s="137"/>
      <c r="D399" s="137"/>
      <c r="E399" s="137"/>
    </row>
    <row r="400" spans="1:5">
      <c r="A400" s="137" t="s">
        <v>4119</v>
      </c>
      <c r="B400" s="137" t="s">
        <v>4120</v>
      </c>
      <c r="C400" s="218">
        <v>0</v>
      </c>
      <c r="D400" s="218">
        <v>0</v>
      </c>
      <c r="E400" s="218">
        <v>0</v>
      </c>
    </row>
    <row r="401" spans="1:5">
      <c r="A401" s="137" t="s">
        <v>4121</v>
      </c>
      <c r="B401" s="137" t="s">
        <v>4122</v>
      </c>
      <c r="C401" s="218">
        <v>0</v>
      </c>
      <c r="D401" s="218">
        <v>0</v>
      </c>
      <c r="E401" s="218">
        <v>0</v>
      </c>
    </row>
    <row r="402" spans="1:5">
      <c r="A402" s="137" t="s">
        <v>4123</v>
      </c>
      <c r="B402" s="137" t="s">
        <v>4124</v>
      </c>
      <c r="C402" s="218">
        <v>0</v>
      </c>
      <c r="D402" s="218">
        <v>0</v>
      </c>
      <c r="E402" s="218">
        <v>0</v>
      </c>
    </row>
    <row r="403" spans="1:5">
      <c r="A403" s="137" t="s">
        <v>4125</v>
      </c>
      <c r="B403" s="137" t="s">
        <v>4126</v>
      </c>
      <c r="C403" s="218">
        <v>0</v>
      </c>
      <c r="D403" s="218">
        <v>0</v>
      </c>
      <c r="E403" s="218">
        <v>0</v>
      </c>
    </row>
    <row r="404" spans="1:5">
      <c r="A404" s="137" t="s">
        <v>4127</v>
      </c>
      <c r="B404" s="137" t="s">
        <v>4128</v>
      </c>
      <c r="C404" s="218">
        <v>0</v>
      </c>
      <c r="D404" s="218">
        <v>0</v>
      </c>
      <c r="E404" s="218">
        <v>0</v>
      </c>
    </row>
    <row r="405" spans="1:5">
      <c r="A405" s="137" t="s">
        <v>4129</v>
      </c>
      <c r="B405" s="137" t="s">
        <v>4130</v>
      </c>
      <c r="C405" s="218">
        <v>0</v>
      </c>
      <c r="D405" s="218">
        <v>0</v>
      </c>
      <c r="E405" s="218">
        <v>0</v>
      </c>
    </row>
    <row r="406" spans="1:5">
      <c r="A406" s="137" t="s">
        <v>4131</v>
      </c>
      <c r="B406" s="137" t="s">
        <v>4132</v>
      </c>
      <c r="C406" s="218">
        <v>0</v>
      </c>
      <c r="D406" s="218">
        <v>0</v>
      </c>
      <c r="E406" s="218">
        <v>0</v>
      </c>
    </row>
    <row r="407" spans="1:5">
      <c r="A407" s="137" t="s">
        <v>4133</v>
      </c>
      <c r="B407" s="137" t="s">
        <v>4134</v>
      </c>
      <c r="C407" s="218">
        <v>0</v>
      </c>
      <c r="D407" s="218">
        <v>0</v>
      </c>
      <c r="E407" s="218">
        <v>0</v>
      </c>
    </row>
    <row r="408" spans="1:5">
      <c r="A408" s="137" t="s">
        <v>4135</v>
      </c>
      <c r="B408" s="137" t="s">
        <v>4136</v>
      </c>
      <c r="C408" s="218">
        <v>0</v>
      </c>
      <c r="D408" s="218">
        <v>0</v>
      </c>
      <c r="E408" s="218">
        <v>0</v>
      </c>
    </row>
    <row r="409" spans="1:5">
      <c r="A409" s="137" t="s">
        <v>1129</v>
      </c>
      <c r="B409" s="137" t="s">
        <v>4137</v>
      </c>
      <c r="C409" s="218">
        <v>0</v>
      </c>
      <c r="D409" s="218">
        <v>0</v>
      </c>
      <c r="E409" s="218">
        <v>0</v>
      </c>
    </row>
    <row r="410" spans="1:5">
      <c r="A410" s="137" t="s">
        <v>4138</v>
      </c>
      <c r="B410" s="137" t="s">
        <v>4139</v>
      </c>
      <c r="C410" s="218">
        <v>0</v>
      </c>
      <c r="D410" s="218">
        <v>0</v>
      </c>
      <c r="E410" s="218">
        <v>0</v>
      </c>
    </row>
    <row r="411" spans="1:5">
      <c r="A411" s="137" t="s">
        <v>4140</v>
      </c>
      <c r="B411" s="137" t="s">
        <v>4141</v>
      </c>
      <c r="C411" s="218">
        <v>0</v>
      </c>
      <c r="D411" s="218">
        <v>0</v>
      </c>
      <c r="E411" s="218">
        <v>0</v>
      </c>
    </row>
    <row r="412" spans="1:5">
      <c r="A412" s="137" t="s">
        <v>4142</v>
      </c>
      <c r="B412" s="137" t="s">
        <v>4143</v>
      </c>
      <c r="C412" s="218">
        <v>0</v>
      </c>
      <c r="D412" s="218">
        <v>0</v>
      </c>
      <c r="E412" s="218">
        <v>0</v>
      </c>
    </row>
    <row r="413" spans="1:5">
      <c r="A413" s="137" t="s">
        <v>4144</v>
      </c>
      <c r="B413" s="137" t="s">
        <v>4145</v>
      </c>
      <c r="C413" s="218">
        <v>0</v>
      </c>
      <c r="D413" s="218">
        <v>0</v>
      </c>
      <c r="E413" s="218">
        <v>0</v>
      </c>
    </row>
    <row r="414" spans="1:5">
      <c r="A414" s="137"/>
      <c r="B414" s="137"/>
      <c r="C414" s="219"/>
      <c r="D414" s="219"/>
      <c r="E414" s="219"/>
    </row>
    <row r="415" spans="1:5">
      <c r="A415" s="137" t="s">
        <v>4146</v>
      </c>
      <c r="B415" s="137" t="s">
        <v>4147</v>
      </c>
      <c r="C415" s="138">
        <v>0</v>
      </c>
      <c r="D415" s="138">
        <v>0</v>
      </c>
      <c r="E415" s="138">
        <v>0</v>
      </c>
    </row>
    <row r="416" spans="1:5">
      <c r="A416" s="137"/>
      <c r="B416" s="137"/>
      <c r="C416" s="137"/>
      <c r="D416" s="137"/>
      <c r="E416" s="137"/>
    </row>
    <row r="417" spans="1:5">
      <c r="A417" s="137" t="s">
        <v>1130</v>
      </c>
      <c r="B417" s="137" t="s">
        <v>1133</v>
      </c>
      <c r="C417" s="137"/>
      <c r="D417" s="137"/>
      <c r="E417" s="137"/>
    </row>
    <row r="418" spans="1:5">
      <c r="A418" s="137" t="s">
        <v>4148</v>
      </c>
      <c r="B418" s="137" t="s">
        <v>4149</v>
      </c>
      <c r="C418" s="218">
        <v>16705</v>
      </c>
      <c r="D418" s="218">
        <v>16705</v>
      </c>
      <c r="E418" s="218">
        <v>0</v>
      </c>
    </row>
    <row r="419" spans="1:5">
      <c r="A419" s="137" t="s">
        <v>4150</v>
      </c>
      <c r="B419" s="137" t="s">
        <v>4151</v>
      </c>
      <c r="C419" s="218">
        <v>0</v>
      </c>
      <c r="D419" s="218">
        <v>0</v>
      </c>
      <c r="E419" s="218">
        <v>0</v>
      </c>
    </row>
    <row r="420" spans="1:5">
      <c r="A420" s="137" t="s">
        <v>1131</v>
      </c>
      <c r="B420" s="137" t="s">
        <v>4152</v>
      </c>
      <c r="C420" s="218">
        <v>0</v>
      </c>
      <c r="D420" s="218">
        <v>0</v>
      </c>
      <c r="E420" s="218">
        <v>0</v>
      </c>
    </row>
    <row r="421" spans="1:5">
      <c r="A421" s="137" t="s">
        <v>4153</v>
      </c>
      <c r="B421" s="137" t="s">
        <v>4154</v>
      </c>
      <c r="C421" s="218">
        <v>0</v>
      </c>
      <c r="D421" s="218">
        <v>0</v>
      </c>
      <c r="E421" s="218">
        <v>0</v>
      </c>
    </row>
    <row r="422" spans="1:5">
      <c r="A422" s="137" t="s">
        <v>4155</v>
      </c>
      <c r="B422" s="137" t="s">
        <v>4156</v>
      </c>
      <c r="C422" s="218">
        <v>0</v>
      </c>
      <c r="D422" s="218">
        <v>0</v>
      </c>
      <c r="E422" s="218">
        <v>0</v>
      </c>
    </row>
    <row r="423" spans="1:5">
      <c r="A423" s="137" t="s">
        <v>4157</v>
      </c>
      <c r="B423" s="137" t="s">
        <v>4158</v>
      </c>
      <c r="C423" s="218">
        <v>0</v>
      </c>
      <c r="D423" s="218">
        <v>0</v>
      </c>
      <c r="E423" s="218">
        <v>0</v>
      </c>
    </row>
    <row r="424" spans="1:5">
      <c r="A424" s="137" t="s">
        <v>4159</v>
      </c>
      <c r="B424" s="137" t="s">
        <v>4160</v>
      </c>
      <c r="C424" s="218">
        <v>0</v>
      </c>
      <c r="D424" s="218">
        <v>0</v>
      </c>
      <c r="E424" s="218">
        <v>0</v>
      </c>
    </row>
    <row r="425" spans="1:5">
      <c r="A425" s="137"/>
      <c r="B425" s="137"/>
      <c r="C425" s="219"/>
      <c r="D425" s="219"/>
      <c r="E425" s="219"/>
    </row>
    <row r="426" spans="1:5">
      <c r="A426" s="137" t="s">
        <v>4161</v>
      </c>
      <c r="B426" s="137" t="s">
        <v>4162</v>
      </c>
      <c r="C426" s="138">
        <v>16705</v>
      </c>
      <c r="D426" s="138">
        <v>16705</v>
      </c>
      <c r="E426" s="138">
        <v>0</v>
      </c>
    </row>
    <row r="427" spans="1:5">
      <c r="A427" s="137"/>
      <c r="B427" s="137"/>
      <c r="C427" s="137"/>
      <c r="D427" s="137"/>
      <c r="E427" s="137"/>
    </row>
    <row r="428" spans="1:5">
      <c r="A428" s="137" t="s">
        <v>1132</v>
      </c>
      <c r="B428" s="137" t="s">
        <v>4163</v>
      </c>
      <c r="C428" s="137"/>
      <c r="D428" s="137"/>
      <c r="E428" s="137"/>
    </row>
    <row r="429" spans="1:5">
      <c r="A429" s="137"/>
      <c r="B429" s="137"/>
      <c r="C429" s="137"/>
      <c r="D429" s="137"/>
      <c r="E429" s="137"/>
    </row>
    <row r="430" spans="1:5">
      <c r="A430" s="137" t="s">
        <v>4164</v>
      </c>
      <c r="B430" s="137" t="s">
        <v>4163</v>
      </c>
      <c r="C430" s="137"/>
      <c r="D430" s="137"/>
      <c r="E430" s="137"/>
    </row>
    <row r="431" spans="1:5">
      <c r="A431" s="137" t="s">
        <v>4165</v>
      </c>
      <c r="B431" s="137" t="s">
        <v>4166</v>
      </c>
      <c r="C431" s="218">
        <v>0</v>
      </c>
      <c r="D431" s="218">
        <v>0</v>
      </c>
      <c r="E431" s="218">
        <v>0</v>
      </c>
    </row>
    <row r="432" spans="1:5">
      <c r="A432" s="137" t="s">
        <v>4167</v>
      </c>
      <c r="B432" s="137" t="s">
        <v>4168</v>
      </c>
      <c r="C432" s="218">
        <v>0</v>
      </c>
      <c r="D432" s="218">
        <v>0</v>
      </c>
      <c r="E432" s="218">
        <v>0</v>
      </c>
    </row>
    <row r="433" spans="1:5">
      <c r="A433" s="137" t="s">
        <v>4169</v>
      </c>
      <c r="B433" s="137" t="s">
        <v>4170</v>
      </c>
      <c r="C433" s="218">
        <v>0</v>
      </c>
      <c r="D433" s="218">
        <v>0</v>
      </c>
      <c r="E433" s="218">
        <v>0</v>
      </c>
    </row>
    <row r="434" spans="1:5">
      <c r="A434" s="137"/>
      <c r="B434" s="137"/>
      <c r="C434" s="219"/>
      <c r="D434" s="219"/>
      <c r="E434" s="219"/>
    </row>
    <row r="435" spans="1:5">
      <c r="A435" s="137" t="s">
        <v>4171</v>
      </c>
      <c r="B435" s="137" t="s">
        <v>4172</v>
      </c>
      <c r="C435" s="138">
        <v>0</v>
      </c>
      <c r="D435" s="138">
        <v>0</v>
      </c>
      <c r="E435" s="138">
        <v>0</v>
      </c>
    </row>
    <row r="436" spans="1:5">
      <c r="A436" s="137"/>
      <c r="B436" s="137"/>
      <c r="C436" s="137"/>
      <c r="D436" s="137"/>
      <c r="E436" s="137"/>
    </row>
    <row r="437" spans="1:5">
      <c r="A437" s="137" t="s">
        <v>4173</v>
      </c>
      <c r="B437" s="137" t="s">
        <v>4174</v>
      </c>
      <c r="C437" s="137"/>
      <c r="D437" s="137"/>
      <c r="E437" s="137"/>
    </row>
    <row r="438" spans="1:5">
      <c r="A438" s="137" t="s">
        <v>4175</v>
      </c>
      <c r="B438" s="137" t="s">
        <v>4176</v>
      </c>
      <c r="C438" s="218">
        <v>0</v>
      </c>
      <c r="D438" s="218">
        <v>0</v>
      </c>
      <c r="E438" s="218">
        <v>0</v>
      </c>
    </row>
    <row r="439" spans="1:5">
      <c r="A439" s="137" t="s">
        <v>4177</v>
      </c>
      <c r="B439" s="137" t="s">
        <v>4178</v>
      </c>
      <c r="C439" s="218">
        <v>0</v>
      </c>
      <c r="D439" s="218">
        <v>0</v>
      </c>
      <c r="E439" s="218">
        <v>0</v>
      </c>
    </row>
    <row r="440" spans="1:5">
      <c r="A440" s="137" t="s">
        <v>4179</v>
      </c>
      <c r="B440" s="137" t="s">
        <v>4180</v>
      </c>
      <c r="C440" s="218">
        <v>0</v>
      </c>
      <c r="D440" s="218">
        <v>0</v>
      </c>
      <c r="E440" s="218">
        <v>0</v>
      </c>
    </row>
    <row r="441" spans="1:5">
      <c r="A441" s="137"/>
      <c r="B441" s="137"/>
      <c r="C441" s="219"/>
      <c r="D441" s="219"/>
      <c r="E441" s="219"/>
    </row>
    <row r="442" spans="1:5">
      <c r="A442" s="137" t="s">
        <v>4181</v>
      </c>
      <c r="B442" s="137" t="s">
        <v>4182</v>
      </c>
      <c r="C442" s="138">
        <v>0</v>
      </c>
      <c r="D442" s="138">
        <v>0</v>
      </c>
      <c r="E442" s="138">
        <v>0</v>
      </c>
    </row>
    <row r="443" spans="1:5">
      <c r="A443" s="137"/>
      <c r="B443" s="137"/>
      <c r="C443" s="137"/>
      <c r="D443" s="137"/>
      <c r="E443" s="137"/>
    </row>
    <row r="444" spans="1:5">
      <c r="A444" s="137" t="s">
        <v>4183</v>
      </c>
      <c r="B444" s="137" t="s">
        <v>4184</v>
      </c>
      <c r="C444" s="137"/>
      <c r="D444" s="137"/>
      <c r="E444" s="137"/>
    </row>
    <row r="445" spans="1:5">
      <c r="A445" s="137" t="s">
        <v>4185</v>
      </c>
      <c r="B445" s="137" t="s">
        <v>4186</v>
      </c>
      <c r="C445" s="218">
        <v>0</v>
      </c>
      <c r="D445" s="218">
        <v>0</v>
      </c>
      <c r="E445" s="218">
        <v>0</v>
      </c>
    </row>
    <row r="446" spans="1:5">
      <c r="A446" s="137" t="s">
        <v>4187</v>
      </c>
      <c r="B446" s="137" t="s">
        <v>4188</v>
      </c>
      <c r="C446" s="218">
        <v>0</v>
      </c>
      <c r="D446" s="218">
        <v>0</v>
      </c>
      <c r="E446" s="218">
        <v>0</v>
      </c>
    </row>
    <row r="447" spans="1:5">
      <c r="A447" s="137" t="s">
        <v>4189</v>
      </c>
      <c r="B447" s="137" t="s">
        <v>4190</v>
      </c>
      <c r="C447" s="218">
        <v>0</v>
      </c>
      <c r="D447" s="218">
        <v>0</v>
      </c>
      <c r="E447" s="218">
        <v>0</v>
      </c>
    </row>
    <row r="448" spans="1:5">
      <c r="A448" s="137"/>
      <c r="B448" s="137"/>
      <c r="C448" s="219"/>
      <c r="D448" s="219"/>
      <c r="E448" s="219"/>
    </row>
    <row r="449" spans="1:5">
      <c r="A449" s="137" t="s">
        <v>4191</v>
      </c>
      <c r="B449" s="137" t="s">
        <v>4192</v>
      </c>
      <c r="C449" s="138">
        <v>0</v>
      </c>
      <c r="D449" s="138">
        <v>0</v>
      </c>
      <c r="E449" s="138">
        <v>0</v>
      </c>
    </row>
    <row r="450" spans="1:5">
      <c r="A450" s="137"/>
      <c r="B450" s="137"/>
      <c r="C450" s="137"/>
      <c r="D450" s="137"/>
      <c r="E450" s="137"/>
    </row>
    <row r="451" spans="1:5">
      <c r="A451" s="137" t="s">
        <v>2846</v>
      </c>
      <c r="B451" s="137" t="s">
        <v>4193</v>
      </c>
      <c r="C451" s="137"/>
      <c r="D451" s="137"/>
      <c r="E451" s="137"/>
    </row>
    <row r="452" spans="1:5">
      <c r="A452" s="137" t="s">
        <v>4194</v>
      </c>
      <c r="B452" s="137" t="s">
        <v>4195</v>
      </c>
      <c r="C452" s="218">
        <v>0</v>
      </c>
      <c r="D452" s="218">
        <v>0</v>
      </c>
      <c r="E452" s="218">
        <v>0</v>
      </c>
    </row>
    <row r="453" spans="1:5">
      <c r="A453" s="137" t="s">
        <v>4196</v>
      </c>
      <c r="B453" s="137" t="s">
        <v>4197</v>
      </c>
      <c r="C453" s="218">
        <v>0</v>
      </c>
      <c r="D453" s="218">
        <v>0</v>
      </c>
      <c r="E453" s="218">
        <v>0</v>
      </c>
    </row>
    <row r="454" spans="1:5">
      <c r="A454" s="137" t="s">
        <v>4198</v>
      </c>
      <c r="B454" s="137" t="s">
        <v>4199</v>
      </c>
      <c r="C454" s="218">
        <v>0</v>
      </c>
      <c r="D454" s="218">
        <v>0</v>
      </c>
      <c r="E454" s="218">
        <v>0</v>
      </c>
    </row>
    <row r="455" spans="1:5">
      <c r="A455" s="137"/>
      <c r="B455" s="137"/>
      <c r="C455" s="219"/>
      <c r="D455" s="219"/>
      <c r="E455" s="219"/>
    </row>
    <row r="456" spans="1:5">
      <c r="A456" s="137" t="s">
        <v>4200</v>
      </c>
      <c r="B456" s="137" t="s">
        <v>4201</v>
      </c>
      <c r="C456" s="138">
        <v>0</v>
      </c>
      <c r="D456" s="138">
        <v>0</v>
      </c>
      <c r="E456" s="138">
        <v>0</v>
      </c>
    </row>
    <row r="457" spans="1:5">
      <c r="A457" s="137"/>
      <c r="B457" s="137"/>
      <c r="C457" s="137"/>
      <c r="D457" s="137"/>
      <c r="E457" s="137"/>
    </row>
    <row r="458" spans="1:5">
      <c r="A458" s="137" t="s">
        <v>4202</v>
      </c>
      <c r="B458" s="137" t="s">
        <v>4203</v>
      </c>
      <c r="C458" s="137"/>
      <c r="D458" s="137"/>
      <c r="E458" s="137"/>
    </row>
    <row r="459" spans="1:5">
      <c r="A459" s="137" t="s">
        <v>4204</v>
      </c>
      <c r="B459" s="137" t="s">
        <v>4205</v>
      </c>
      <c r="C459" s="218">
        <v>0</v>
      </c>
      <c r="D459" s="218">
        <v>0</v>
      </c>
      <c r="E459" s="218">
        <v>0</v>
      </c>
    </row>
    <row r="460" spans="1:5">
      <c r="A460" s="137" t="s">
        <v>4206</v>
      </c>
      <c r="B460" s="137" t="s">
        <v>4207</v>
      </c>
      <c r="C460" s="218">
        <v>0</v>
      </c>
      <c r="D460" s="218">
        <v>0</v>
      </c>
      <c r="E460" s="218">
        <v>0</v>
      </c>
    </row>
    <row r="461" spans="1:5">
      <c r="A461" s="137" t="s">
        <v>4208</v>
      </c>
      <c r="B461" s="137" t="s">
        <v>4209</v>
      </c>
      <c r="C461" s="218">
        <v>0</v>
      </c>
      <c r="D461" s="218">
        <v>0</v>
      </c>
      <c r="E461" s="218">
        <v>0</v>
      </c>
    </row>
    <row r="462" spans="1:5">
      <c r="A462" s="137"/>
      <c r="B462" s="137"/>
      <c r="C462" s="219"/>
      <c r="D462" s="219"/>
      <c r="E462" s="219"/>
    </row>
    <row r="463" spans="1:5">
      <c r="A463" s="137" t="s">
        <v>4210</v>
      </c>
      <c r="B463" s="137" t="s">
        <v>4211</v>
      </c>
      <c r="C463" s="138">
        <v>0</v>
      </c>
      <c r="D463" s="138">
        <v>0</v>
      </c>
      <c r="E463" s="138">
        <v>0</v>
      </c>
    </row>
    <row r="464" spans="1:5">
      <c r="A464" s="137"/>
      <c r="B464" s="137"/>
      <c r="C464" s="137"/>
      <c r="D464" s="137"/>
      <c r="E464" s="137"/>
    </row>
    <row r="465" spans="1:5">
      <c r="A465" s="137" t="s">
        <v>4212</v>
      </c>
      <c r="B465" s="137" t="s">
        <v>4213</v>
      </c>
      <c r="C465" s="137"/>
      <c r="D465" s="137"/>
      <c r="E465" s="137"/>
    </row>
    <row r="466" spans="1:5">
      <c r="A466" s="137" t="s">
        <v>4214</v>
      </c>
      <c r="B466" s="137" t="s">
        <v>4215</v>
      </c>
      <c r="C466" s="218">
        <v>0</v>
      </c>
      <c r="D466" s="218">
        <v>0</v>
      </c>
      <c r="E466" s="218">
        <v>0</v>
      </c>
    </row>
    <row r="467" spans="1:5">
      <c r="A467" s="137" t="s">
        <v>4216</v>
      </c>
      <c r="B467" s="137" t="s">
        <v>4217</v>
      </c>
      <c r="C467" s="218">
        <v>0</v>
      </c>
      <c r="D467" s="218">
        <v>0</v>
      </c>
      <c r="E467" s="218">
        <v>0</v>
      </c>
    </row>
    <row r="468" spans="1:5">
      <c r="A468" s="137" t="s">
        <v>4218</v>
      </c>
      <c r="B468" s="137" t="s">
        <v>4219</v>
      </c>
      <c r="C468" s="218">
        <v>0</v>
      </c>
      <c r="D468" s="218">
        <v>0</v>
      </c>
      <c r="E468" s="218">
        <v>0</v>
      </c>
    </row>
    <row r="469" spans="1:5">
      <c r="A469" s="137"/>
      <c r="B469" s="137"/>
      <c r="C469" s="219"/>
      <c r="D469" s="219"/>
      <c r="E469" s="219"/>
    </row>
    <row r="470" spans="1:5">
      <c r="A470" s="137" t="s">
        <v>4220</v>
      </c>
      <c r="B470" s="137" t="s">
        <v>4221</v>
      </c>
      <c r="C470" s="138">
        <v>0</v>
      </c>
      <c r="D470" s="138">
        <v>0</v>
      </c>
      <c r="E470" s="138">
        <v>0</v>
      </c>
    </row>
    <row r="471" spans="1:5">
      <c r="A471" s="137"/>
      <c r="B471" s="137"/>
      <c r="C471" s="137"/>
      <c r="D471" s="137"/>
      <c r="E471" s="137"/>
    </row>
    <row r="472" spans="1:5">
      <c r="A472" s="137" t="s">
        <v>4222</v>
      </c>
      <c r="B472" s="137" t="s">
        <v>4223</v>
      </c>
      <c r="C472" s="137"/>
      <c r="D472" s="137"/>
      <c r="E472" s="137"/>
    </row>
    <row r="473" spans="1:5">
      <c r="A473" s="137" t="s">
        <v>4224</v>
      </c>
      <c r="B473" s="137" t="s">
        <v>4225</v>
      </c>
      <c r="C473" s="218">
        <v>0</v>
      </c>
      <c r="D473" s="218">
        <v>0</v>
      </c>
      <c r="E473" s="218">
        <v>0</v>
      </c>
    </row>
    <row r="474" spans="1:5">
      <c r="A474" s="137" t="s">
        <v>4226</v>
      </c>
      <c r="B474" s="137" t="s">
        <v>4227</v>
      </c>
      <c r="C474" s="218">
        <v>0</v>
      </c>
      <c r="D474" s="218">
        <v>0</v>
      </c>
      <c r="E474" s="218">
        <v>0</v>
      </c>
    </row>
    <row r="475" spans="1:5">
      <c r="A475" s="137" t="s">
        <v>4228</v>
      </c>
      <c r="B475" s="137" t="s">
        <v>4229</v>
      </c>
      <c r="C475" s="218">
        <v>0</v>
      </c>
      <c r="D475" s="218">
        <v>0</v>
      </c>
      <c r="E475" s="218">
        <v>0</v>
      </c>
    </row>
    <row r="476" spans="1:5">
      <c r="A476" s="137"/>
      <c r="B476" s="137"/>
      <c r="C476" s="219"/>
      <c r="D476" s="219"/>
      <c r="E476" s="219"/>
    </row>
    <row r="477" spans="1:5">
      <c r="A477" s="137" t="s">
        <v>4230</v>
      </c>
      <c r="B477" s="137" t="s">
        <v>4231</v>
      </c>
      <c r="C477" s="138">
        <v>0</v>
      </c>
      <c r="D477" s="138">
        <v>0</v>
      </c>
      <c r="E477" s="138">
        <v>0</v>
      </c>
    </row>
    <row r="478" spans="1:5">
      <c r="A478" s="137"/>
      <c r="B478" s="137"/>
      <c r="C478" s="137"/>
      <c r="D478" s="137"/>
      <c r="E478" s="137"/>
    </row>
    <row r="479" spans="1:5">
      <c r="A479" s="137" t="s">
        <v>4232</v>
      </c>
      <c r="B479" s="137" t="s">
        <v>4233</v>
      </c>
      <c r="C479" s="137"/>
      <c r="D479" s="137"/>
      <c r="E479" s="137"/>
    </row>
    <row r="480" spans="1:5">
      <c r="A480" s="137" t="s">
        <v>4234</v>
      </c>
      <c r="B480" s="137" t="s">
        <v>4235</v>
      </c>
      <c r="C480" s="218">
        <v>0</v>
      </c>
      <c r="D480" s="218">
        <v>0</v>
      </c>
      <c r="E480" s="218">
        <v>0</v>
      </c>
    </row>
    <row r="481" spans="1:5">
      <c r="A481" s="137" t="s">
        <v>4236</v>
      </c>
      <c r="B481" s="137" t="s">
        <v>4237</v>
      </c>
      <c r="C481" s="218">
        <v>0</v>
      </c>
      <c r="D481" s="218">
        <v>0</v>
      </c>
      <c r="E481" s="218">
        <v>0</v>
      </c>
    </row>
    <row r="482" spans="1:5">
      <c r="A482" s="137" t="s">
        <v>4238</v>
      </c>
      <c r="B482" s="137" t="s">
        <v>4239</v>
      </c>
      <c r="C482" s="218">
        <v>0</v>
      </c>
      <c r="D482" s="218">
        <v>0</v>
      </c>
      <c r="E482" s="218">
        <v>0</v>
      </c>
    </row>
    <row r="483" spans="1:5">
      <c r="A483" s="137"/>
      <c r="B483" s="137"/>
      <c r="C483" s="219"/>
      <c r="D483" s="219"/>
      <c r="E483" s="219"/>
    </row>
    <row r="484" spans="1:5">
      <c r="A484" s="137" t="s">
        <v>4240</v>
      </c>
      <c r="B484" s="137" t="s">
        <v>4241</v>
      </c>
      <c r="C484" s="138">
        <v>0</v>
      </c>
      <c r="D484" s="138">
        <v>0</v>
      </c>
      <c r="E484" s="138">
        <v>0</v>
      </c>
    </row>
    <row r="485" spans="1:5">
      <c r="A485" s="137"/>
      <c r="B485" s="137"/>
      <c r="C485" s="137"/>
      <c r="D485" s="137"/>
      <c r="E485" s="137"/>
    </row>
    <row r="486" spans="1:5">
      <c r="A486" s="137" t="s">
        <v>4242</v>
      </c>
      <c r="B486" s="137" t="s">
        <v>4243</v>
      </c>
      <c r="C486" s="137"/>
      <c r="D486" s="137"/>
      <c r="E486" s="137"/>
    </row>
    <row r="487" spans="1:5">
      <c r="A487" s="137" t="s">
        <v>4244</v>
      </c>
      <c r="B487" s="137" t="s">
        <v>4245</v>
      </c>
      <c r="C487" s="218">
        <v>0</v>
      </c>
      <c r="D487" s="218">
        <v>0</v>
      </c>
      <c r="E487" s="218">
        <v>0</v>
      </c>
    </row>
    <row r="488" spans="1:5">
      <c r="A488" s="137" t="s">
        <v>4246</v>
      </c>
      <c r="B488" s="137" t="s">
        <v>4247</v>
      </c>
      <c r="C488" s="218">
        <v>0</v>
      </c>
      <c r="D488" s="218">
        <v>0</v>
      </c>
      <c r="E488" s="218">
        <v>0</v>
      </c>
    </row>
    <row r="489" spans="1:5">
      <c r="A489" s="137" t="s">
        <v>4248</v>
      </c>
      <c r="B489" s="137" t="s">
        <v>4249</v>
      </c>
      <c r="C489" s="218">
        <v>0</v>
      </c>
      <c r="D489" s="218">
        <v>0</v>
      </c>
      <c r="E489" s="218">
        <v>0</v>
      </c>
    </row>
    <row r="490" spans="1:5">
      <c r="A490" s="137"/>
      <c r="B490" s="137"/>
      <c r="C490" s="219"/>
      <c r="D490" s="219"/>
      <c r="E490" s="219"/>
    </row>
    <row r="491" spans="1:5">
      <c r="A491" s="137" t="s">
        <v>4250</v>
      </c>
      <c r="B491" s="137" t="s">
        <v>4251</v>
      </c>
      <c r="C491" s="138">
        <v>0</v>
      </c>
      <c r="D491" s="138">
        <v>0</v>
      </c>
      <c r="E491" s="138">
        <v>0</v>
      </c>
    </row>
    <row r="492" spans="1:5">
      <c r="A492" s="137"/>
      <c r="B492" s="137"/>
      <c r="C492" s="137"/>
      <c r="D492" s="137"/>
      <c r="E492" s="137"/>
    </row>
    <row r="493" spans="1:5">
      <c r="A493" s="137" t="s">
        <v>4252</v>
      </c>
      <c r="B493" s="137" t="s">
        <v>4253</v>
      </c>
      <c r="C493" s="137"/>
      <c r="D493" s="137"/>
      <c r="E493" s="137"/>
    </row>
    <row r="494" spans="1:5">
      <c r="A494" s="137" t="s">
        <v>4254</v>
      </c>
      <c r="B494" s="137" t="s">
        <v>4255</v>
      </c>
      <c r="C494" s="218">
        <v>0</v>
      </c>
      <c r="D494" s="218">
        <v>0</v>
      </c>
      <c r="E494" s="218">
        <v>0</v>
      </c>
    </row>
    <row r="495" spans="1:5">
      <c r="A495" s="137" t="s">
        <v>4256</v>
      </c>
      <c r="B495" s="137" t="s">
        <v>4257</v>
      </c>
      <c r="C495" s="218">
        <v>0</v>
      </c>
      <c r="D495" s="218">
        <v>0</v>
      </c>
      <c r="E495" s="218">
        <v>0</v>
      </c>
    </row>
    <row r="496" spans="1:5">
      <c r="A496" s="137" t="s">
        <v>4258</v>
      </c>
      <c r="B496" s="137" t="s">
        <v>4259</v>
      </c>
      <c r="C496" s="218">
        <v>0</v>
      </c>
      <c r="D496" s="218">
        <v>0</v>
      </c>
      <c r="E496" s="218">
        <v>0</v>
      </c>
    </row>
    <row r="497" spans="1:5">
      <c r="A497" s="137"/>
      <c r="B497" s="137"/>
      <c r="C497" s="219"/>
      <c r="D497" s="219"/>
      <c r="E497" s="219"/>
    </row>
    <row r="498" spans="1:5">
      <c r="A498" s="137" t="s">
        <v>4260</v>
      </c>
      <c r="B498" s="137" t="s">
        <v>4261</v>
      </c>
      <c r="C498" s="138">
        <v>0</v>
      </c>
      <c r="D498" s="138">
        <v>0</v>
      </c>
      <c r="E498" s="138">
        <v>0</v>
      </c>
    </row>
    <row r="499" spans="1:5">
      <c r="A499" s="137"/>
      <c r="B499" s="137"/>
      <c r="C499" s="137"/>
      <c r="D499" s="137"/>
      <c r="E499" s="137"/>
    </row>
    <row r="500" spans="1:5">
      <c r="A500" s="137" t="s">
        <v>4262</v>
      </c>
      <c r="B500" s="137" t="s">
        <v>4263</v>
      </c>
      <c r="C500" s="137"/>
      <c r="D500" s="137"/>
      <c r="E500" s="137"/>
    </row>
    <row r="501" spans="1:5">
      <c r="A501" s="137" t="s">
        <v>4264</v>
      </c>
      <c r="B501" s="137" t="s">
        <v>4265</v>
      </c>
      <c r="C501" s="218">
        <v>0</v>
      </c>
      <c r="D501" s="218">
        <v>0</v>
      </c>
      <c r="E501" s="218">
        <v>0</v>
      </c>
    </row>
    <row r="502" spans="1:5">
      <c r="A502" s="137" t="s">
        <v>4266</v>
      </c>
      <c r="B502" s="137" t="s">
        <v>4267</v>
      </c>
      <c r="C502" s="218">
        <v>0</v>
      </c>
      <c r="D502" s="218">
        <v>0</v>
      </c>
      <c r="E502" s="218">
        <v>0</v>
      </c>
    </row>
    <row r="503" spans="1:5">
      <c r="A503" s="137" t="s">
        <v>4268</v>
      </c>
      <c r="B503" s="137" t="s">
        <v>4269</v>
      </c>
      <c r="C503" s="218">
        <v>0</v>
      </c>
      <c r="D503" s="218">
        <v>0</v>
      </c>
      <c r="E503" s="218">
        <v>0</v>
      </c>
    </row>
    <row r="504" spans="1:5">
      <c r="A504" s="137"/>
      <c r="B504" s="137"/>
      <c r="C504" s="219"/>
      <c r="D504" s="219"/>
      <c r="E504" s="219"/>
    </row>
    <row r="505" spans="1:5">
      <c r="A505" s="137" t="s">
        <v>4270</v>
      </c>
      <c r="B505" s="137" t="s">
        <v>4271</v>
      </c>
      <c r="C505" s="138">
        <v>0</v>
      </c>
      <c r="D505" s="138">
        <v>0</v>
      </c>
      <c r="E505" s="138">
        <v>0</v>
      </c>
    </row>
    <row r="506" spans="1:5">
      <c r="A506" s="137"/>
      <c r="B506" s="137"/>
      <c r="C506" s="137"/>
      <c r="D506" s="137"/>
      <c r="E506" s="137"/>
    </row>
    <row r="507" spans="1:5">
      <c r="A507" s="137" t="s">
        <v>4272</v>
      </c>
      <c r="B507" s="137" t="s">
        <v>4273</v>
      </c>
      <c r="C507" s="137"/>
      <c r="D507" s="137"/>
      <c r="E507" s="137"/>
    </row>
    <row r="508" spans="1:5">
      <c r="A508" s="137" t="s">
        <v>4274</v>
      </c>
      <c r="B508" s="137" t="s">
        <v>4275</v>
      </c>
      <c r="C508" s="218">
        <v>0</v>
      </c>
      <c r="D508" s="218">
        <v>0</v>
      </c>
      <c r="E508" s="218">
        <v>0</v>
      </c>
    </row>
    <row r="509" spans="1:5">
      <c r="A509" s="137" t="s">
        <v>4276</v>
      </c>
      <c r="B509" s="137" t="s">
        <v>4277</v>
      </c>
      <c r="C509" s="218">
        <v>0</v>
      </c>
      <c r="D509" s="218">
        <v>0</v>
      </c>
      <c r="E509" s="218">
        <v>0</v>
      </c>
    </row>
    <row r="510" spans="1:5">
      <c r="A510" s="137" t="s">
        <v>4278</v>
      </c>
      <c r="B510" s="137" t="s">
        <v>4279</v>
      </c>
      <c r="C510" s="218">
        <v>0</v>
      </c>
      <c r="D510" s="218">
        <v>0</v>
      </c>
      <c r="E510" s="218">
        <v>0</v>
      </c>
    </row>
    <row r="511" spans="1:5">
      <c r="A511" s="137"/>
      <c r="B511" s="137"/>
      <c r="C511" s="219"/>
      <c r="D511" s="219"/>
      <c r="E511" s="219"/>
    </row>
    <row r="512" spans="1:5">
      <c r="A512" s="137" t="s">
        <v>4280</v>
      </c>
      <c r="B512" s="137" t="s">
        <v>4281</v>
      </c>
      <c r="C512" s="138">
        <v>0</v>
      </c>
      <c r="D512" s="138">
        <v>0</v>
      </c>
      <c r="E512" s="138">
        <v>0</v>
      </c>
    </row>
    <row r="513" spans="1:5">
      <c r="A513" s="137"/>
      <c r="B513" s="137"/>
      <c r="C513" s="137"/>
      <c r="D513" s="137"/>
      <c r="E513" s="137"/>
    </row>
    <row r="514" spans="1:5">
      <c r="A514" s="137" t="s">
        <v>4282</v>
      </c>
      <c r="B514" s="137" t="s">
        <v>4283</v>
      </c>
      <c r="C514" s="137"/>
      <c r="D514" s="137"/>
      <c r="E514" s="137"/>
    </row>
    <row r="515" spans="1:5">
      <c r="A515" s="137" t="s">
        <v>4284</v>
      </c>
      <c r="B515" s="137" t="s">
        <v>4285</v>
      </c>
      <c r="C515" s="218">
        <v>0</v>
      </c>
      <c r="D515" s="218">
        <v>0</v>
      </c>
      <c r="E515" s="218">
        <v>0</v>
      </c>
    </row>
    <row r="516" spans="1:5">
      <c r="A516" s="137" t="s">
        <v>4286</v>
      </c>
      <c r="B516" s="137" t="s">
        <v>4287</v>
      </c>
      <c r="C516" s="218">
        <v>0</v>
      </c>
      <c r="D516" s="218">
        <v>0</v>
      </c>
      <c r="E516" s="218">
        <v>0</v>
      </c>
    </row>
    <row r="517" spans="1:5">
      <c r="A517" s="137" t="s">
        <v>4288</v>
      </c>
      <c r="B517" s="137" t="s">
        <v>4289</v>
      </c>
      <c r="C517" s="218">
        <v>0</v>
      </c>
      <c r="D517" s="218">
        <v>0</v>
      </c>
      <c r="E517" s="218">
        <v>0</v>
      </c>
    </row>
    <row r="518" spans="1:5">
      <c r="A518" s="137"/>
      <c r="B518" s="137"/>
      <c r="C518" s="219"/>
      <c r="D518" s="219"/>
      <c r="E518" s="219"/>
    </row>
    <row r="519" spans="1:5">
      <c r="A519" s="137" t="s">
        <v>4290</v>
      </c>
      <c r="B519" s="137" t="s">
        <v>4291</v>
      </c>
      <c r="C519" s="138">
        <v>0</v>
      </c>
      <c r="D519" s="138">
        <v>0</v>
      </c>
      <c r="E519" s="138">
        <v>0</v>
      </c>
    </row>
    <row r="520" spans="1:5">
      <c r="A520" s="137"/>
      <c r="B520" s="137"/>
      <c r="C520" s="137"/>
      <c r="D520" s="137"/>
      <c r="E520" s="137"/>
    </row>
    <row r="521" spans="1:5">
      <c r="A521" s="137" t="s">
        <v>4292</v>
      </c>
      <c r="B521" s="137" t="s">
        <v>4293</v>
      </c>
      <c r="C521" s="137"/>
      <c r="D521" s="137"/>
      <c r="E521" s="137"/>
    </row>
    <row r="522" spans="1:5">
      <c r="A522" s="137" t="s">
        <v>4294</v>
      </c>
      <c r="B522" s="137" t="s">
        <v>4295</v>
      </c>
      <c r="C522" s="218">
        <v>0</v>
      </c>
      <c r="D522" s="218">
        <v>0</v>
      </c>
      <c r="E522" s="218">
        <v>0</v>
      </c>
    </row>
    <row r="523" spans="1:5">
      <c r="A523" s="137" t="s">
        <v>4296</v>
      </c>
      <c r="B523" s="137" t="s">
        <v>4297</v>
      </c>
      <c r="C523" s="218">
        <v>0</v>
      </c>
      <c r="D523" s="218">
        <v>0</v>
      </c>
      <c r="E523" s="218">
        <v>0</v>
      </c>
    </row>
    <row r="524" spans="1:5">
      <c r="A524" s="137" t="s">
        <v>4298</v>
      </c>
      <c r="B524" s="137" t="s">
        <v>4299</v>
      </c>
      <c r="C524" s="218">
        <v>0</v>
      </c>
      <c r="D524" s="218">
        <v>0</v>
      </c>
      <c r="E524" s="218">
        <v>0</v>
      </c>
    </row>
    <row r="525" spans="1:5">
      <c r="A525" s="137"/>
      <c r="B525" s="137"/>
      <c r="C525" s="219"/>
      <c r="D525" s="219"/>
      <c r="E525" s="219"/>
    </row>
    <row r="526" spans="1:5">
      <c r="A526" s="137" t="s">
        <v>4300</v>
      </c>
      <c r="B526" s="137" t="s">
        <v>4301</v>
      </c>
      <c r="C526" s="138">
        <v>0</v>
      </c>
      <c r="D526" s="138">
        <v>0</v>
      </c>
      <c r="E526" s="138">
        <v>0</v>
      </c>
    </row>
    <row r="527" spans="1:5">
      <c r="A527" s="137"/>
      <c r="B527" s="137"/>
      <c r="C527" s="137"/>
      <c r="D527" s="137"/>
      <c r="E527" s="137"/>
    </row>
    <row r="528" spans="1:5">
      <c r="A528" s="137" t="s">
        <v>4302</v>
      </c>
      <c r="B528" s="137" t="s">
        <v>4303</v>
      </c>
      <c r="C528" s="137"/>
      <c r="D528" s="137"/>
      <c r="E528" s="137"/>
    </row>
    <row r="529" spans="1:5">
      <c r="A529" s="137" t="s">
        <v>4304</v>
      </c>
      <c r="B529" s="137" t="s">
        <v>4305</v>
      </c>
      <c r="C529" s="218">
        <v>0</v>
      </c>
      <c r="D529" s="218">
        <v>0</v>
      </c>
      <c r="E529" s="218">
        <v>0</v>
      </c>
    </row>
    <row r="530" spans="1:5">
      <c r="A530" s="137" t="s">
        <v>4306</v>
      </c>
      <c r="B530" s="137" t="s">
        <v>4307</v>
      </c>
      <c r="C530" s="218">
        <v>0</v>
      </c>
      <c r="D530" s="218">
        <v>0</v>
      </c>
      <c r="E530" s="218">
        <v>0</v>
      </c>
    </row>
    <row r="531" spans="1:5">
      <c r="A531" s="137" t="s">
        <v>4308</v>
      </c>
      <c r="B531" s="137" t="s">
        <v>4309</v>
      </c>
      <c r="C531" s="218">
        <v>0</v>
      </c>
      <c r="D531" s="218">
        <v>0</v>
      </c>
      <c r="E531" s="218">
        <v>0</v>
      </c>
    </row>
    <row r="532" spans="1:5">
      <c r="A532" s="137"/>
      <c r="B532" s="137"/>
      <c r="C532" s="219"/>
      <c r="D532" s="219"/>
      <c r="E532" s="219"/>
    </row>
    <row r="533" spans="1:5">
      <c r="A533" s="137" t="s">
        <v>4310</v>
      </c>
      <c r="B533" s="137" t="s">
        <v>4311</v>
      </c>
      <c r="C533" s="138">
        <v>0</v>
      </c>
      <c r="D533" s="138">
        <v>0</v>
      </c>
      <c r="E533" s="138">
        <v>0</v>
      </c>
    </row>
    <row r="534" spans="1:5">
      <c r="A534" s="137"/>
      <c r="B534" s="137"/>
      <c r="C534" s="137"/>
      <c r="D534" s="137"/>
      <c r="E534" s="137"/>
    </row>
    <row r="535" spans="1:5">
      <c r="A535" s="137" t="s">
        <v>4312</v>
      </c>
      <c r="B535" s="137" t="s">
        <v>4313</v>
      </c>
      <c r="C535" s="137"/>
      <c r="D535" s="137"/>
      <c r="E535" s="137"/>
    </row>
    <row r="536" spans="1:5">
      <c r="A536" s="137" t="s">
        <v>4314</v>
      </c>
      <c r="B536" s="137" t="s">
        <v>4315</v>
      </c>
      <c r="C536" s="218">
        <v>0</v>
      </c>
      <c r="D536" s="218">
        <v>0</v>
      </c>
      <c r="E536" s="218">
        <v>0</v>
      </c>
    </row>
    <row r="537" spans="1:5">
      <c r="A537" s="137" t="s">
        <v>4316</v>
      </c>
      <c r="B537" s="137" t="s">
        <v>4317</v>
      </c>
      <c r="C537" s="218">
        <v>0</v>
      </c>
      <c r="D537" s="218">
        <v>0</v>
      </c>
      <c r="E537" s="218">
        <v>0</v>
      </c>
    </row>
    <row r="538" spans="1:5">
      <c r="A538" s="137" t="s">
        <v>4318</v>
      </c>
      <c r="B538" s="137" t="s">
        <v>4319</v>
      </c>
      <c r="C538" s="218">
        <v>0</v>
      </c>
      <c r="D538" s="218">
        <v>0</v>
      </c>
      <c r="E538" s="218">
        <v>0</v>
      </c>
    </row>
    <row r="539" spans="1:5">
      <c r="A539" s="137"/>
      <c r="B539" s="137"/>
      <c r="C539" s="219"/>
      <c r="D539" s="219"/>
      <c r="E539" s="219"/>
    </row>
    <row r="540" spans="1:5">
      <c r="A540" s="137" t="s">
        <v>4320</v>
      </c>
      <c r="B540" s="137" t="s">
        <v>4321</v>
      </c>
      <c r="C540" s="138">
        <v>0</v>
      </c>
      <c r="D540" s="138">
        <v>0</v>
      </c>
      <c r="E540" s="138">
        <v>0</v>
      </c>
    </row>
    <row r="541" spans="1:5">
      <c r="A541" s="137"/>
      <c r="B541" s="137"/>
      <c r="C541" s="137"/>
      <c r="D541" s="137"/>
      <c r="E541" s="137"/>
    </row>
    <row r="542" spans="1:5">
      <c r="A542" s="137" t="s">
        <v>4322</v>
      </c>
      <c r="B542" s="137" t="s">
        <v>4323</v>
      </c>
      <c r="C542" s="137"/>
      <c r="D542" s="137"/>
      <c r="E542" s="137"/>
    </row>
    <row r="543" spans="1:5">
      <c r="A543" s="137" t="s">
        <v>4324</v>
      </c>
      <c r="B543" s="137" t="s">
        <v>4325</v>
      </c>
      <c r="C543" s="218">
        <v>0</v>
      </c>
      <c r="D543" s="218">
        <v>0</v>
      </c>
      <c r="E543" s="218">
        <v>0</v>
      </c>
    </row>
    <row r="544" spans="1:5">
      <c r="A544" s="137" t="s">
        <v>4326</v>
      </c>
      <c r="B544" s="137" t="s">
        <v>4327</v>
      </c>
      <c r="C544" s="218">
        <v>0</v>
      </c>
      <c r="D544" s="218">
        <v>0</v>
      </c>
      <c r="E544" s="218">
        <v>0</v>
      </c>
    </row>
    <row r="545" spans="1:5">
      <c r="A545" s="137" t="s">
        <v>4328</v>
      </c>
      <c r="B545" s="137" t="s">
        <v>4329</v>
      </c>
      <c r="C545" s="218">
        <v>0</v>
      </c>
      <c r="D545" s="218">
        <v>0</v>
      </c>
      <c r="E545" s="218">
        <v>0</v>
      </c>
    </row>
    <row r="546" spans="1:5">
      <c r="A546" s="137"/>
      <c r="B546" s="137"/>
      <c r="C546" s="219"/>
      <c r="D546" s="219"/>
      <c r="E546" s="219"/>
    </row>
    <row r="547" spans="1:5">
      <c r="A547" s="137" t="s">
        <v>4330</v>
      </c>
      <c r="B547" s="137" t="s">
        <v>4331</v>
      </c>
      <c r="C547" s="138">
        <v>0</v>
      </c>
      <c r="D547" s="138">
        <v>0</v>
      </c>
      <c r="E547" s="138">
        <v>0</v>
      </c>
    </row>
    <row r="548" spans="1:5">
      <c r="A548" s="137"/>
      <c r="B548" s="137"/>
      <c r="C548" s="137"/>
      <c r="D548" s="137"/>
      <c r="E548" s="137"/>
    </row>
    <row r="549" spans="1:5">
      <c r="A549" s="137" t="s">
        <v>4332</v>
      </c>
      <c r="B549" s="137" t="s">
        <v>4333</v>
      </c>
      <c r="C549" s="137"/>
      <c r="D549" s="137"/>
      <c r="E549" s="137"/>
    </row>
    <row r="550" spans="1:5">
      <c r="A550" s="137" t="s">
        <v>4334</v>
      </c>
      <c r="B550" s="137" t="s">
        <v>4335</v>
      </c>
      <c r="C550" s="218">
        <v>0</v>
      </c>
      <c r="D550" s="218">
        <v>0</v>
      </c>
      <c r="E550" s="218">
        <v>0</v>
      </c>
    </row>
    <row r="551" spans="1:5">
      <c r="A551" s="137" t="s">
        <v>4336</v>
      </c>
      <c r="B551" s="137" t="s">
        <v>4337</v>
      </c>
      <c r="C551" s="218">
        <v>0</v>
      </c>
      <c r="D551" s="218">
        <v>0</v>
      </c>
      <c r="E551" s="218">
        <v>0</v>
      </c>
    </row>
    <row r="552" spans="1:5">
      <c r="A552" s="137" t="s">
        <v>4338</v>
      </c>
      <c r="B552" s="137" t="s">
        <v>4339</v>
      </c>
      <c r="C552" s="218">
        <v>0</v>
      </c>
      <c r="D552" s="218">
        <v>0</v>
      </c>
      <c r="E552" s="218">
        <v>0</v>
      </c>
    </row>
    <row r="553" spans="1:5">
      <c r="A553" s="137"/>
      <c r="B553" s="137"/>
      <c r="C553" s="219"/>
      <c r="D553" s="219"/>
      <c r="E553" s="219"/>
    </row>
    <row r="554" spans="1:5">
      <c r="A554" s="137" t="s">
        <v>4340</v>
      </c>
      <c r="B554" s="137" t="s">
        <v>4341</v>
      </c>
      <c r="C554" s="138">
        <v>0</v>
      </c>
      <c r="D554" s="138">
        <v>0</v>
      </c>
      <c r="E554" s="138">
        <v>0</v>
      </c>
    </row>
    <row r="555" spans="1:5">
      <c r="A555" s="137"/>
      <c r="B555" s="137"/>
      <c r="C555" s="137"/>
      <c r="D555" s="137"/>
      <c r="E555" s="137"/>
    </row>
    <row r="556" spans="1:5">
      <c r="A556" s="137" t="s">
        <v>4342</v>
      </c>
      <c r="B556" s="137" t="s">
        <v>4343</v>
      </c>
      <c r="C556" s="137"/>
      <c r="D556" s="137"/>
      <c r="E556" s="137"/>
    </row>
    <row r="557" spans="1:5">
      <c r="A557" s="137" t="s">
        <v>4344</v>
      </c>
      <c r="B557" s="137" t="s">
        <v>4345</v>
      </c>
      <c r="C557" s="218">
        <v>0</v>
      </c>
      <c r="D557" s="218">
        <v>0</v>
      </c>
      <c r="E557" s="218">
        <v>0</v>
      </c>
    </row>
    <row r="558" spans="1:5">
      <c r="A558" s="137" t="s">
        <v>4346</v>
      </c>
      <c r="B558" s="137" t="s">
        <v>4347</v>
      </c>
      <c r="C558" s="218">
        <v>0</v>
      </c>
      <c r="D558" s="218">
        <v>0</v>
      </c>
      <c r="E558" s="218">
        <v>0</v>
      </c>
    </row>
    <row r="559" spans="1:5">
      <c r="A559" s="137" t="s">
        <v>4348</v>
      </c>
      <c r="B559" s="137" t="s">
        <v>4349</v>
      </c>
      <c r="C559" s="218">
        <v>0</v>
      </c>
      <c r="D559" s="218">
        <v>0</v>
      </c>
      <c r="E559" s="218">
        <v>0</v>
      </c>
    </row>
    <row r="560" spans="1:5">
      <c r="A560" s="137"/>
      <c r="B560" s="137"/>
      <c r="C560" s="219"/>
      <c r="D560" s="219"/>
      <c r="E560" s="219"/>
    </row>
    <row r="561" spans="1:5">
      <c r="A561" s="137" t="s">
        <v>4350</v>
      </c>
      <c r="B561" s="137" t="s">
        <v>4351</v>
      </c>
      <c r="C561" s="138">
        <v>0</v>
      </c>
      <c r="D561" s="138">
        <v>0</v>
      </c>
      <c r="E561" s="138">
        <v>0</v>
      </c>
    </row>
    <row r="562" spans="1:5">
      <c r="A562" s="137"/>
      <c r="B562" s="137"/>
      <c r="C562" s="137"/>
      <c r="D562" s="137"/>
      <c r="E562" s="137"/>
    </row>
    <row r="563" spans="1:5">
      <c r="A563" s="137" t="s">
        <v>4352</v>
      </c>
      <c r="B563" s="137" t="s">
        <v>4353</v>
      </c>
      <c r="C563" s="137"/>
      <c r="D563" s="137"/>
      <c r="E563" s="137"/>
    </row>
    <row r="564" spans="1:5">
      <c r="A564" s="137" t="s">
        <v>4354</v>
      </c>
      <c r="B564" s="137" t="s">
        <v>4355</v>
      </c>
      <c r="C564" s="218">
        <v>0</v>
      </c>
      <c r="D564" s="218">
        <v>0</v>
      </c>
      <c r="E564" s="218">
        <v>0</v>
      </c>
    </row>
    <row r="565" spans="1:5">
      <c r="A565" s="137" t="s">
        <v>4356</v>
      </c>
      <c r="B565" s="137" t="s">
        <v>4357</v>
      </c>
      <c r="C565" s="218">
        <v>0</v>
      </c>
      <c r="D565" s="218">
        <v>0</v>
      </c>
      <c r="E565" s="218">
        <v>0</v>
      </c>
    </row>
    <row r="566" spans="1:5">
      <c r="A566" s="137" t="s">
        <v>4358</v>
      </c>
      <c r="B566" s="137" t="s">
        <v>4359</v>
      </c>
      <c r="C566" s="218">
        <v>0</v>
      </c>
      <c r="D566" s="218">
        <v>0</v>
      </c>
      <c r="E566" s="218">
        <v>0</v>
      </c>
    </row>
    <row r="567" spans="1:5">
      <c r="A567" s="137"/>
      <c r="B567" s="137"/>
      <c r="C567" s="219"/>
      <c r="D567" s="219"/>
      <c r="E567" s="219"/>
    </row>
    <row r="568" spans="1:5">
      <c r="A568" s="137" t="s">
        <v>4360</v>
      </c>
      <c r="B568" s="137" t="s">
        <v>4361</v>
      </c>
      <c r="C568" s="138">
        <v>0</v>
      </c>
      <c r="D568" s="138">
        <v>0</v>
      </c>
      <c r="E568" s="138">
        <v>0</v>
      </c>
    </row>
    <row r="569" spans="1:5">
      <c r="A569" s="137"/>
      <c r="B569" s="137"/>
      <c r="C569" s="137"/>
      <c r="D569" s="137"/>
      <c r="E569" s="137"/>
    </row>
    <row r="570" spans="1:5">
      <c r="A570" s="137" t="s">
        <v>4362</v>
      </c>
      <c r="B570" s="137" t="s">
        <v>4363</v>
      </c>
      <c r="C570" s="137"/>
      <c r="D570" s="137"/>
      <c r="E570" s="137"/>
    </row>
    <row r="571" spans="1:5">
      <c r="A571" s="137" t="s">
        <v>4364</v>
      </c>
      <c r="B571" s="137" t="s">
        <v>4365</v>
      </c>
      <c r="C571" s="218">
        <v>0</v>
      </c>
      <c r="D571" s="218">
        <v>0</v>
      </c>
      <c r="E571" s="218">
        <v>0</v>
      </c>
    </row>
    <row r="572" spans="1:5">
      <c r="A572" s="137" t="s">
        <v>4366</v>
      </c>
      <c r="B572" s="137" t="s">
        <v>4367</v>
      </c>
      <c r="C572" s="218">
        <v>0</v>
      </c>
      <c r="D572" s="218">
        <v>0</v>
      </c>
      <c r="E572" s="218">
        <v>0</v>
      </c>
    </row>
    <row r="573" spans="1:5">
      <c r="A573" s="137" t="s">
        <v>4368</v>
      </c>
      <c r="B573" s="137" t="s">
        <v>4369</v>
      </c>
      <c r="C573" s="218">
        <v>0</v>
      </c>
      <c r="D573" s="218">
        <v>0</v>
      </c>
      <c r="E573" s="218">
        <v>0</v>
      </c>
    </row>
    <row r="574" spans="1:5">
      <c r="A574" s="137"/>
      <c r="B574" s="137"/>
      <c r="C574" s="219"/>
      <c r="D574" s="219"/>
      <c r="E574" s="219"/>
    </row>
    <row r="575" spans="1:5">
      <c r="A575" s="137" t="s">
        <v>4370</v>
      </c>
      <c r="B575" s="137" t="s">
        <v>4371</v>
      </c>
      <c r="C575" s="138">
        <v>0</v>
      </c>
      <c r="D575" s="138">
        <v>0</v>
      </c>
      <c r="E575" s="138">
        <v>0</v>
      </c>
    </row>
    <row r="576" spans="1:5">
      <c r="A576" s="137"/>
      <c r="B576" s="137"/>
      <c r="C576" s="137"/>
      <c r="D576" s="137"/>
      <c r="E576" s="137"/>
    </row>
    <row r="577" spans="1:5">
      <c r="A577" s="137" t="s">
        <v>4372</v>
      </c>
      <c r="B577" s="137" t="s">
        <v>4373</v>
      </c>
      <c r="C577" s="137"/>
      <c r="D577" s="137"/>
      <c r="E577" s="137"/>
    </row>
    <row r="578" spans="1:5">
      <c r="A578" s="137" t="s">
        <v>4374</v>
      </c>
      <c r="B578" s="137" t="s">
        <v>4375</v>
      </c>
      <c r="C578" s="218">
        <v>0</v>
      </c>
      <c r="D578" s="218">
        <v>0</v>
      </c>
      <c r="E578" s="218">
        <v>0</v>
      </c>
    </row>
    <row r="579" spans="1:5">
      <c r="A579" s="137" t="s">
        <v>4376</v>
      </c>
      <c r="B579" s="137" t="s">
        <v>4377</v>
      </c>
      <c r="C579" s="218">
        <v>0</v>
      </c>
      <c r="D579" s="218">
        <v>0</v>
      </c>
      <c r="E579" s="218">
        <v>0</v>
      </c>
    </row>
    <row r="580" spans="1:5">
      <c r="A580" s="137" t="s">
        <v>4378</v>
      </c>
      <c r="B580" s="137" t="s">
        <v>4379</v>
      </c>
      <c r="C580" s="218">
        <v>0</v>
      </c>
      <c r="D580" s="218">
        <v>0</v>
      </c>
      <c r="E580" s="218">
        <v>0</v>
      </c>
    </row>
    <row r="581" spans="1:5">
      <c r="A581" s="137"/>
      <c r="B581" s="137"/>
      <c r="C581" s="219"/>
      <c r="D581" s="219"/>
      <c r="E581" s="219"/>
    </row>
    <row r="582" spans="1:5">
      <c r="A582" s="137" t="s">
        <v>4380</v>
      </c>
      <c r="B582" s="137" t="s">
        <v>4381</v>
      </c>
      <c r="C582" s="138">
        <v>0</v>
      </c>
      <c r="D582" s="138">
        <v>0</v>
      </c>
      <c r="E582" s="138">
        <v>0</v>
      </c>
    </row>
    <row r="583" spans="1:5">
      <c r="A583" s="137"/>
      <c r="B583" s="137"/>
      <c r="C583" s="137"/>
      <c r="D583" s="137"/>
      <c r="E583" s="137"/>
    </row>
    <row r="584" spans="1:5">
      <c r="A584" s="137" t="s">
        <v>4382</v>
      </c>
      <c r="B584" s="137" t="s">
        <v>4383</v>
      </c>
      <c r="C584" s="137"/>
      <c r="D584" s="137"/>
      <c r="E584" s="137"/>
    </row>
    <row r="585" spans="1:5">
      <c r="A585" s="137" t="s">
        <v>4384</v>
      </c>
      <c r="B585" s="137" t="s">
        <v>4385</v>
      </c>
      <c r="C585" s="218">
        <v>0</v>
      </c>
      <c r="D585" s="218">
        <v>0</v>
      </c>
      <c r="E585" s="218">
        <v>0</v>
      </c>
    </row>
    <row r="586" spans="1:5">
      <c r="A586" s="137" t="s">
        <v>4386</v>
      </c>
      <c r="B586" s="137" t="s">
        <v>4387</v>
      </c>
      <c r="C586" s="218">
        <v>0</v>
      </c>
      <c r="D586" s="218">
        <v>0</v>
      </c>
      <c r="E586" s="218">
        <v>0</v>
      </c>
    </row>
    <row r="587" spans="1:5">
      <c r="A587" s="137" t="s">
        <v>4388</v>
      </c>
      <c r="B587" s="137" t="s">
        <v>4389</v>
      </c>
      <c r="C587" s="218">
        <v>0</v>
      </c>
      <c r="D587" s="218">
        <v>0</v>
      </c>
      <c r="E587" s="218">
        <v>0</v>
      </c>
    </row>
    <row r="588" spans="1:5">
      <c r="A588" s="137"/>
      <c r="B588" s="137"/>
      <c r="C588" s="219"/>
      <c r="D588" s="219"/>
      <c r="E588" s="219"/>
    </row>
    <row r="589" spans="1:5">
      <c r="A589" s="137" t="s">
        <v>4390</v>
      </c>
      <c r="B589" s="137" t="s">
        <v>4391</v>
      </c>
      <c r="C589" s="138">
        <v>0</v>
      </c>
      <c r="D589" s="138">
        <v>0</v>
      </c>
      <c r="E589" s="138">
        <v>0</v>
      </c>
    </row>
    <row r="590" spans="1:5">
      <c r="A590" s="137"/>
      <c r="B590" s="137"/>
      <c r="C590" s="137"/>
      <c r="D590" s="137"/>
      <c r="E590" s="137"/>
    </row>
    <row r="591" spans="1:5">
      <c r="A591" s="137" t="s">
        <v>4392</v>
      </c>
      <c r="B591" s="137" t="s">
        <v>4393</v>
      </c>
      <c r="C591" s="137"/>
      <c r="D591" s="137"/>
      <c r="E591" s="137"/>
    </row>
    <row r="592" spans="1:5">
      <c r="A592" s="137" t="s">
        <v>4394</v>
      </c>
      <c r="B592" s="137" t="s">
        <v>4395</v>
      </c>
      <c r="C592" s="218">
        <v>0</v>
      </c>
      <c r="D592" s="218">
        <v>0</v>
      </c>
      <c r="E592" s="218">
        <v>0</v>
      </c>
    </row>
    <row r="593" spans="1:5">
      <c r="A593" s="137" t="s">
        <v>4396</v>
      </c>
      <c r="B593" s="137" t="s">
        <v>4397</v>
      </c>
      <c r="C593" s="218">
        <v>0</v>
      </c>
      <c r="D593" s="218">
        <v>0</v>
      </c>
      <c r="E593" s="218">
        <v>0</v>
      </c>
    </row>
    <row r="594" spans="1:5">
      <c r="A594" s="137" t="s">
        <v>4398</v>
      </c>
      <c r="B594" s="137" t="s">
        <v>4399</v>
      </c>
      <c r="C594" s="218">
        <v>0</v>
      </c>
      <c r="D594" s="218">
        <v>0</v>
      </c>
      <c r="E594" s="218">
        <v>0</v>
      </c>
    </row>
    <row r="595" spans="1:5">
      <c r="A595" s="137"/>
      <c r="B595" s="137"/>
      <c r="C595" s="219"/>
      <c r="D595" s="219"/>
      <c r="E595" s="219"/>
    </row>
    <row r="596" spans="1:5">
      <c r="A596" s="137" t="s">
        <v>4400</v>
      </c>
      <c r="B596" s="137" t="s">
        <v>4401</v>
      </c>
      <c r="C596" s="138">
        <v>0</v>
      </c>
      <c r="D596" s="138">
        <v>0</v>
      </c>
      <c r="E596" s="138">
        <v>0</v>
      </c>
    </row>
    <row r="597" spans="1:5">
      <c r="A597" s="137"/>
      <c r="B597" s="137"/>
      <c r="C597" s="137"/>
      <c r="D597" s="137"/>
      <c r="E597" s="137"/>
    </row>
    <row r="598" spans="1:5">
      <c r="A598" s="137" t="s">
        <v>4402</v>
      </c>
      <c r="B598" s="137" t="s">
        <v>4403</v>
      </c>
      <c r="C598" s="137"/>
      <c r="D598" s="137"/>
      <c r="E598" s="137"/>
    </row>
    <row r="599" spans="1:5">
      <c r="A599" s="137" t="s">
        <v>4404</v>
      </c>
      <c r="B599" s="137" t="s">
        <v>4405</v>
      </c>
      <c r="C599" s="218">
        <v>0</v>
      </c>
      <c r="D599" s="218">
        <v>0</v>
      </c>
      <c r="E599" s="218">
        <v>0</v>
      </c>
    </row>
    <row r="600" spans="1:5">
      <c r="A600" s="137" t="s">
        <v>4406</v>
      </c>
      <c r="B600" s="137" t="s">
        <v>4407</v>
      </c>
      <c r="C600" s="218">
        <v>0</v>
      </c>
      <c r="D600" s="218">
        <v>0</v>
      </c>
      <c r="E600" s="218">
        <v>0</v>
      </c>
    </row>
    <row r="601" spans="1:5">
      <c r="A601" s="137" t="s">
        <v>4408</v>
      </c>
      <c r="B601" s="137" t="s">
        <v>4409</v>
      </c>
      <c r="C601" s="218">
        <v>0</v>
      </c>
      <c r="D601" s="218">
        <v>0</v>
      </c>
      <c r="E601" s="218">
        <v>0</v>
      </c>
    </row>
    <row r="602" spans="1:5">
      <c r="A602" s="137"/>
      <c r="B602" s="137"/>
      <c r="C602" s="219"/>
      <c r="D602" s="219"/>
      <c r="E602" s="219"/>
    </row>
    <row r="603" spans="1:5">
      <c r="A603" s="137" t="s">
        <v>4410</v>
      </c>
      <c r="B603" s="137" t="s">
        <v>4411</v>
      </c>
      <c r="C603" s="138">
        <v>0</v>
      </c>
      <c r="D603" s="138">
        <v>0</v>
      </c>
      <c r="E603" s="138">
        <v>0</v>
      </c>
    </row>
    <row r="604" spans="1:5">
      <c r="A604" s="137"/>
      <c r="B604" s="137"/>
      <c r="C604" s="137"/>
      <c r="D604" s="137"/>
      <c r="E604" s="137"/>
    </row>
    <row r="605" spans="1:5">
      <c r="A605" s="137" t="s">
        <v>4412</v>
      </c>
      <c r="B605" s="137" t="s">
        <v>4413</v>
      </c>
      <c r="C605" s="137"/>
      <c r="D605" s="137"/>
      <c r="E605" s="137"/>
    </row>
    <row r="606" spans="1:5">
      <c r="A606" s="137" t="s">
        <v>4414</v>
      </c>
      <c r="B606" s="137" t="s">
        <v>4415</v>
      </c>
      <c r="C606" s="218">
        <v>0</v>
      </c>
      <c r="D606" s="218">
        <v>0</v>
      </c>
      <c r="E606" s="218">
        <v>0</v>
      </c>
    </row>
    <row r="607" spans="1:5">
      <c r="A607" s="137" t="s">
        <v>4416</v>
      </c>
      <c r="B607" s="137" t="s">
        <v>4417</v>
      </c>
      <c r="C607" s="218">
        <v>0</v>
      </c>
      <c r="D607" s="218">
        <v>0</v>
      </c>
      <c r="E607" s="218">
        <v>0</v>
      </c>
    </row>
    <row r="608" spans="1:5">
      <c r="A608" s="137" t="s">
        <v>4418</v>
      </c>
      <c r="B608" s="137" t="s">
        <v>4419</v>
      </c>
      <c r="C608" s="218">
        <v>0</v>
      </c>
      <c r="D608" s="218">
        <v>0</v>
      </c>
      <c r="E608" s="218">
        <v>0</v>
      </c>
    </row>
    <row r="609" spans="1:5">
      <c r="A609" s="137"/>
      <c r="B609" s="137"/>
      <c r="C609" s="219"/>
      <c r="D609" s="219"/>
      <c r="E609" s="219"/>
    </row>
    <row r="610" spans="1:5">
      <c r="A610" s="137" t="s">
        <v>4420</v>
      </c>
      <c r="B610" s="137" t="s">
        <v>4421</v>
      </c>
      <c r="C610" s="138">
        <v>0</v>
      </c>
      <c r="D610" s="138">
        <v>0</v>
      </c>
      <c r="E610" s="138">
        <v>0</v>
      </c>
    </row>
    <row r="611" spans="1:5">
      <c r="A611" s="137"/>
      <c r="B611" s="137"/>
      <c r="C611" s="137"/>
      <c r="D611" s="137"/>
      <c r="E611" s="137"/>
    </row>
    <row r="612" spans="1:5">
      <c r="A612" s="137" t="s">
        <v>4422</v>
      </c>
      <c r="B612" s="137" t="s">
        <v>4423</v>
      </c>
      <c r="C612" s="137"/>
      <c r="D612" s="137"/>
      <c r="E612" s="137"/>
    </row>
    <row r="613" spans="1:5">
      <c r="A613" s="137" t="s">
        <v>4424</v>
      </c>
      <c r="B613" s="137" t="s">
        <v>4425</v>
      </c>
      <c r="C613" s="218">
        <v>0</v>
      </c>
      <c r="D613" s="218">
        <v>0</v>
      </c>
      <c r="E613" s="218">
        <v>0</v>
      </c>
    </row>
    <row r="614" spans="1:5">
      <c r="A614" s="137" t="s">
        <v>4426</v>
      </c>
      <c r="B614" s="137" t="s">
        <v>4427</v>
      </c>
      <c r="C614" s="218">
        <v>0</v>
      </c>
      <c r="D614" s="218">
        <v>0</v>
      </c>
      <c r="E614" s="218">
        <v>0</v>
      </c>
    </row>
    <row r="615" spans="1:5">
      <c r="A615" s="137" t="s">
        <v>4428</v>
      </c>
      <c r="B615" s="137" t="s">
        <v>4429</v>
      </c>
      <c r="C615" s="218">
        <v>0</v>
      </c>
      <c r="D615" s="218">
        <v>0</v>
      </c>
      <c r="E615" s="218">
        <v>0</v>
      </c>
    </row>
    <row r="616" spans="1:5">
      <c r="A616" s="137"/>
      <c r="B616" s="137"/>
      <c r="C616" s="219"/>
      <c r="D616" s="219"/>
      <c r="E616" s="219"/>
    </row>
    <row r="617" spans="1:5">
      <c r="A617" s="137" t="s">
        <v>4430</v>
      </c>
      <c r="B617" s="137" t="s">
        <v>4431</v>
      </c>
      <c r="C617" s="138">
        <v>0</v>
      </c>
      <c r="D617" s="138">
        <v>0</v>
      </c>
      <c r="E617" s="138">
        <v>0</v>
      </c>
    </row>
    <row r="618" spans="1:5">
      <c r="A618" s="137"/>
      <c r="B618" s="137"/>
      <c r="C618" s="137"/>
      <c r="D618" s="137"/>
      <c r="E618" s="137"/>
    </row>
    <row r="619" spans="1:5">
      <c r="A619" s="137" t="s">
        <v>4432</v>
      </c>
      <c r="B619" s="137" t="s">
        <v>4433</v>
      </c>
      <c r="C619" s="137"/>
      <c r="D619" s="137"/>
      <c r="E619" s="137"/>
    </row>
    <row r="620" spans="1:5">
      <c r="A620" s="137" t="s">
        <v>4434</v>
      </c>
      <c r="B620" s="137" t="s">
        <v>4435</v>
      </c>
      <c r="C620" s="218">
        <v>0</v>
      </c>
      <c r="D620" s="218">
        <v>0</v>
      </c>
      <c r="E620" s="218">
        <v>0</v>
      </c>
    </row>
    <row r="621" spans="1:5">
      <c r="A621" s="137" t="s">
        <v>4436</v>
      </c>
      <c r="B621" s="137" t="s">
        <v>4437</v>
      </c>
      <c r="C621" s="218">
        <v>0</v>
      </c>
      <c r="D621" s="218">
        <v>0</v>
      </c>
      <c r="E621" s="218">
        <v>0</v>
      </c>
    </row>
    <row r="622" spans="1:5">
      <c r="A622" s="137" t="s">
        <v>4438</v>
      </c>
      <c r="B622" s="137" t="s">
        <v>4439</v>
      </c>
      <c r="C622" s="218">
        <v>0</v>
      </c>
      <c r="D622" s="218">
        <v>0</v>
      </c>
      <c r="E622" s="218">
        <v>0</v>
      </c>
    </row>
    <row r="623" spans="1:5">
      <c r="A623" s="137"/>
      <c r="B623" s="137"/>
      <c r="C623" s="219"/>
      <c r="D623" s="219"/>
      <c r="E623" s="219"/>
    </row>
    <row r="624" spans="1:5">
      <c r="A624" s="137" t="s">
        <v>4440</v>
      </c>
      <c r="B624" s="137" t="s">
        <v>4441</v>
      </c>
      <c r="C624" s="138">
        <v>0</v>
      </c>
      <c r="D624" s="138">
        <v>0</v>
      </c>
      <c r="E624" s="138">
        <v>0</v>
      </c>
    </row>
    <row r="625" spans="1:5">
      <c r="A625" s="137"/>
      <c r="B625" s="137"/>
      <c r="C625" s="137"/>
      <c r="D625" s="137"/>
      <c r="E625" s="137"/>
    </row>
    <row r="626" spans="1:5">
      <c r="A626" s="137" t="s">
        <v>4442</v>
      </c>
      <c r="B626" s="137" t="s">
        <v>4443</v>
      </c>
      <c r="C626" s="137"/>
      <c r="D626" s="137"/>
      <c r="E626" s="137"/>
    </row>
    <row r="627" spans="1:5">
      <c r="A627" s="137" t="s">
        <v>4444</v>
      </c>
      <c r="B627" s="137" t="s">
        <v>4445</v>
      </c>
      <c r="C627" s="218">
        <v>0</v>
      </c>
      <c r="D627" s="218">
        <v>0</v>
      </c>
      <c r="E627" s="218">
        <v>0</v>
      </c>
    </row>
    <row r="628" spans="1:5">
      <c r="A628" s="137" t="s">
        <v>4446</v>
      </c>
      <c r="B628" s="137" t="s">
        <v>4447</v>
      </c>
      <c r="C628" s="218">
        <v>0</v>
      </c>
      <c r="D628" s="218">
        <v>0</v>
      </c>
      <c r="E628" s="218">
        <v>0</v>
      </c>
    </row>
    <row r="629" spans="1:5">
      <c r="A629" s="137" t="s">
        <v>4448</v>
      </c>
      <c r="B629" s="137" t="s">
        <v>4449</v>
      </c>
      <c r="C629" s="218">
        <v>0</v>
      </c>
      <c r="D629" s="218">
        <v>0</v>
      </c>
      <c r="E629" s="218">
        <v>0</v>
      </c>
    </row>
    <row r="630" spans="1:5">
      <c r="A630" s="137"/>
      <c r="B630" s="137"/>
      <c r="C630" s="219"/>
      <c r="D630" s="219"/>
      <c r="E630" s="219"/>
    </row>
    <row r="631" spans="1:5">
      <c r="A631" s="137" t="s">
        <v>4450</v>
      </c>
      <c r="B631" s="137" t="s">
        <v>4451</v>
      </c>
      <c r="C631" s="138">
        <v>0</v>
      </c>
      <c r="D631" s="138">
        <v>0</v>
      </c>
      <c r="E631" s="138">
        <v>0</v>
      </c>
    </row>
    <row r="632" spans="1:5">
      <c r="A632" s="137"/>
      <c r="B632" s="137"/>
      <c r="C632" s="137"/>
      <c r="D632" s="137"/>
      <c r="E632" s="137"/>
    </row>
    <row r="633" spans="1:5">
      <c r="A633" s="137" t="s">
        <v>4452</v>
      </c>
      <c r="B633" s="137" t="s">
        <v>4453</v>
      </c>
      <c r="C633" s="137"/>
      <c r="D633" s="137"/>
      <c r="E633" s="137"/>
    </row>
    <row r="634" spans="1:5">
      <c r="A634" s="137" t="s">
        <v>4454</v>
      </c>
      <c r="B634" s="137" t="s">
        <v>4455</v>
      </c>
      <c r="C634" s="218">
        <v>0</v>
      </c>
      <c r="D634" s="218">
        <v>0</v>
      </c>
      <c r="E634" s="218">
        <v>0</v>
      </c>
    </row>
    <row r="635" spans="1:5">
      <c r="A635" s="137" t="s">
        <v>4456</v>
      </c>
      <c r="B635" s="137" t="s">
        <v>4457</v>
      </c>
      <c r="C635" s="218">
        <v>0</v>
      </c>
      <c r="D635" s="218">
        <v>0</v>
      </c>
      <c r="E635" s="218">
        <v>0</v>
      </c>
    </row>
    <row r="636" spans="1:5">
      <c r="A636" s="137" t="s">
        <v>4458</v>
      </c>
      <c r="B636" s="137" t="s">
        <v>4459</v>
      </c>
      <c r="C636" s="218">
        <v>0</v>
      </c>
      <c r="D636" s="218">
        <v>0</v>
      </c>
      <c r="E636" s="218">
        <v>0</v>
      </c>
    </row>
    <row r="637" spans="1:5">
      <c r="A637" s="137"/>
      <c r="B637" s="137"/>
      <c r="C637" s="219"/>
      <c r="D637" s="219"/>
      <c r="E637" s="219"/>
    </row>
    <row r="638" spans="1:5">
      <c r="A638" s="137" t="s">
        <v>4460</v>
      </c>
      <c r="B638" s="137" t="s">
        <v>4461</v>
      </c>
      <c r="C638" s="138">
        <v>0</v>
      </c>
      <c r="D638" s="138">
        <v>0</v>
      </c>
      <c r="E638" s="138">
        <v>0</v>
      </c>
    </row>
    <row r="639" spans="1:5">
      <c r="A639" s="137"/>
      <c r="B639" s="137"/>
      <c r="C639" s="137"/>
      <c r="D639" s="137"/>
      <c r="E639" s="137"/>
    </row>
    <row r="640" spans="1:5">
      <c r="A640" s="137" t="s">
        <v>4462</v>
      </c>
      <c r="B640" s="137" t="s">
        <v>4463</v>
      </c>
      <c r="C640" s="137"/>
      <c r="D640" s="137"/>
      <c r="E640" s="137"/>
    </row>
    <row r="641" spans="1:5">
      <c r="A641" s="137" t="s">
        <v>4464</v>
      </c>
      <c r="B641" s="137" t="s">
        <v>4465</v>
      </c>
      <c r="C641" s="218">
        <v>0</v>
      </c>
      <c r="D641" s="218">
        <v>0</v>
      </c>
      <c r="E641" s="218">
        <v>0</v>
      </c>
    </row>
    <row r="642" spans="1:5">
      <c r="A642" s="137" t="s">
        <v>4466</v>
      </c>
      <c r="B642" s="137" t="s">
        <v>4467</v>
      </c>
      <c r="C642" s="218">
        <v>0</v>
      </c>
      <c r="D642" s="218">
        <v>0</v>
      </c>
      <c r="E642" s="218">
        <v>0</v>
      </c>
    </row>
    <row r="643" spans="1:5">
      <c r="A643" s="137" t="s">
        <v>4468</v>
      </c>
      <c r="B643" s="137" t="s">
        <v>4469</v>
      </c>
      <c r="C643" s="218">
        <v>0</v>
      </c>
      <c r="D643" s="218">
        <v>0</v>
      </c>
      <c r="E643" s="218">
        <v>0</v>
      </c>
    </row>
    <row r="644" spans="1:5">
      <c r="A644" s="137"/>
      <c r="B644" s="137"/>
      <c r="C644" s="219"/>
      <c r="D644" s="219"/>
      <c r="E644" s="219"/>
    </row>
    <row r="645" spans="1:5">
      <c r="A645" s="137" t="s">
        <v>4470</v>
      </c>
      <c r="B645" s="137" t="s">
        <v>4471</v>
      </c>
      <c r="C645" s="138">
        <v>0</v>
      </c>
      <c r="D645" s="138">
        <v>0</v>
      </c>
      <c r="E645" s="138">
        <v>0</v>
      </c>
    </row>
    <row r="646" spans="1:5">
      <c r="A646" s="137"/>
      <c r="B646" s="137"/>
      <c r="C646" s="137"/>
      <c r="D646" s="137"/>
      <c r="E646" s="137"/>
    </row>
    <row r="647" spans="1:5">
      <c r="A647" s="137" t="s">
        <v>4472</v>
      </c>
      <c r="B647" s="137" t="s">
        <v>4473</v>
      </c>
      <c r="C647" s="137"/>
      <c r="D647" s="137"/>
      <c r="E647" s="137"/>
    </row>
    <row r="648" spans="1:5">
      <c r="A648" s="137" t="s">
        <v>4474</v>
      </c>
      <c r="B648" s="137" t="s">
        <v>4475</v>
      </c>
      <c r="C648" s="218">
        <v>0</v>
      </c>
      <c r="D648" s="218">
        <v>0</v>
      </c>
      <c r="E648" s="218">
        <v>0</v>
      </c>
    </row>
    <row r="649" spans="1:5">
      <c r="A649" s="137" t="s">
        <v>4476</v>
      </c>
      <c r="B649" s="137" t="s">
        <v>4477</v>
      </c>
      <c r="C649" s="218">
        <v>0</v>
      </c>
      <c r="D649" s="218">
        <v>0</v>
      </c>
      <c r="E649" s="218">
        <v>0</v>
      </c>
    </row>
    <row r="650" spans="1:5">
      <c r="A650" s="137" t="s">
        <v>4478</v>
      </c>
      <c r="B650" s="137" t="s">
        <v>4479</v>
      </c>
      <c r="C650" s="218">
        <v>0</v>
      </c>
      <c r="D650" s="218">
        <v>0</v>
      </c>
      <c r="E650" s="218">
        <v>0</v>
      </c>
    </row>
    <row r="651" spans="1:5">
      <c r="A651" s="137"/>
      <c r="B651" s="137"/>
      <c r="C651" s="219"/>
      <c r="D651" s="219"/>
      <c r="E651" s="219"/>
    </row>
    <row r="652" spans="1:5">
      <c r="A652" s="137" t="s">
        <v>4480</v>
      </c>
      <c r="B652" s="137" t="s">
        <v>4481</v>
      </c>
      <c r="C652" s="138">
        <v>0</v>
      </c>
      <c r="D652" s="138">
        <v>0</v>
      </c>
      <c r="E652" s="138">
        <v>0</v>
      </c>
    </row>
    <row r="653" spans="1:5">
      <c r="A653" s="137"/>
      <c r="B653" s="137"/>
      <c r="C653" s="137"/>
      <c r="D653" s="137"/>
      <c r="E653" s="137"/>
    </row>
    <row r="654" spans="1:5">
      <c r="A654" s="137" t="s">
        <v>4482</v>
      </c>
      <c r="B654" s="137" t="s">
        <v>4483</v>
      </c>
      <c r="C654" s="137"/>
      <c r="D654" s="137"/>
      <c r="E654" s="137"/>
    </row>
    <row r="655" spans="1:5">
      <c r="A655" s="137" t="s">
        <v>4484</v>
      </c>
      <c r="B655" s="137" t="s">
        <v>4485</v>
      </c>
      <c r="C655" s="218">
        <v>0</v>
      </c>
      <c r="D655" s="218">
        <v>0</v>
      </c>
      <c r="E655" s="218">
        <v>0</v>
      </c>
    </row>
    <row r="656" spans="1:5">
      <c r="A656" s="137" t="s">
        <v>4486</v>
      </c>
      <c r="B656" s="137" t="s">
        <v>4487</v>
      </c>
      <c r="C656" s="218">
        <v>0</v>
      </c>
      <c r="D656" s="218">
        <v>0</v>
      </c>
      <c r="E656" s="218">
        <v>0</v>
      </c>
    </row>
    <row r="657" spans="1:5">
      <c r="A657" s="137" t="s">
        <v>4488</v>
      </c>
      <c r="B657" s="137" t="s">
        <v>4489</v>
      </c>
      <c r="C657" s="218">
        <v>0</v>
      </c>
      <c r="D657" s="218">
        <v>0</v>
      </c>
      <c r="E657" s="218">
        <v>0</v>
      </c>
    </row>
    <row r="658" spans="1:5">
      <c r="A658" s="137"/>
      <c r="B658" s="137"/>
      <c r="C658" s="219"/>
      <c r="D658" s="219"/>
      <c r="E658" s="219"/>
    </row>
    <row r="659" spans="1:5">
      <c r="A659" s="137" t="s">
        <v>4490</v>
      </c>
      <c r="B659" s="137" t="s">
        <v>4491</v>
      </c>
      <c r="C659" s="138">
        <v>0</v>
      </c>
      <c r="D659" s="138">
        <v>0</v>
      </c>
      <c r="E659" s="138">
        <v>0</v>
      </c>
    </row>
    <row r="660" spans="1:5">
      <c r="A660" s="137"/>
      <c r="B660" s="137"/>
      <c r="C660" s="137"/>
      <c r="D660" s="137"/>
      <c r="E660" s="137"/>
    </row>
    <row r="661" spans="1:5">
      <c r="A661" s="137" t="s">
        <v>4492</v>
      </c>
      <c r="B661" s="137" t="s">
        <v>4493</v>
      </c>
      <c r="C661" s="137"/>
      <c r="D661" s="137"/>
      <c r="E661" s="137"/>
    </row>
    <row r="662" spans="1:5">
      <c r="A662" s="137" t="s">
        <v>4494</v>
      </c>
      <c r="B662" s="137" t="s">
        <v>4495</v>
      </c>
      <c r="C662" s="218">
        <v>0</v>
      </c>
      <c r="D662" s="218">
        <v>0</v>
      </c>
      <c r="E662" s="218">
        <v>0</v>
      </c>
    </row>
    <row r="663" spans="1:5">
      <c r="A663" s="137" t="s">
        <v>4496</v>
      </c>
      <c r="B663" s="137" t="s">
        <v>4497</v>
      </c>
      <c r="C663" s="218">
        <v>0</v>
      </c>
      <c r="D663" s="218">
        <v>0</v>
      </c>
      <c r="E663" s="218">
        <v>0</v>
      </c>
    </row>
    <row r="664" spans="1:5">
      <c r="A664" s="137" t="s">
        <v>4498</v>
      </c>
      <c r="B664" s="137" t="s">
        <v>4499</v>
      </c>
      <c r="C664" s="218">
        <v>0</v>
      </c>
      <c r="D664" s="218">
        <v>0</v>
      </c>
      <c r="E664" s="218">
        <v>0</v>
      </c>
    </row>
    <row r="665" spans="1:5">
      <c r="A665" s="137"/>
      <c r="B665" s="137"/>
      <c r="C665" s="219"/>
      <c r="D665" s="219"/>
      <c r="E665" s="219"/>
    </row>
    <row r="666" spans="1:5">
      <c r="A666" s="137" t="s">
        <v>4500</v>
      </c>
      <c r="B666" s="137" t="s">
        <v>4501</v>
      </c>
      <c r="C666" s="138">
        <v>0</v>
      </c>
      <c r="D666" s="138">
        <v>0</v>
      </c>
      <c r="E666" s="138">
        <v>0</v>
      </c>
    </row>
    <row r="667" spans="1:5">
      <c r="A667" s="137"/>
      <c r="B667" s="137"/>
      <c r="C667" s="137"/>
      <c r="D667" s="137"/>
      <c r="E667" s="137"/>
    </row>
    <row r="668" spans="1:5">
      <c r="A668" s="137" t="s">
        <v>4502</v>
      </c>
      <c r="B668" s="137" t="s">
        <v>4503</v>
      </c>
      <c r="C668" s="137"/>
      <c r="D668" s="137"/>
      <c r="E668" s="137"/>
    </row>
    <row r="669" spans="1:5">
      <c r="A669" s="137" t="s">
        <v>4504</v>
      </c>
      <c r="B669" s="137" t="s">
        <v>4505</v>
      </c>
      <c r="C669" s="218">
        <v>0</v>
      </c>
      <c r="D669" s="218">
        <v>0</v>
      </c>
      <c r="E669" s="218">
        <v>0</v>
      </c>
    </row>
    <row r="670" spans="1:5">
      <c r="A670" s="137" t="s">
        <v>4506</v>
      </c>
      <c r="B670" s="137" t="s">
        <v>4507</v>
      </c>
      <c r="C670" s="218">
        <v>0</v>
      </c>
      <c r="D670" s="218">
        <v>0</v>
      </c>
      <c r="E670" s="218">
        <v>0</v>
      </c>
    </row>
    <row r="671" spans="1:5">
      <c r="A671" s="137" t="s">
        <v>4508</v>
      </c>
      <c r="B671" s="137" t="s">
        <v>4509</v>
      </c>
      <c r="C671" s="218">
        <v>0</v>
      </c>
      <c r="D671" s="218">
        <v>0</v>
      </c>
      <c r="E671" s="218">
        <v>0</v>
      </c>
    </row>
    <row r="672" spans="1:5">
      <c r="A672" s="137"/>
      <c r="B672" s="137"/>
      <c r="C672" s="219"/>
      <c r="D672" s="219"/>
      <c r="E672" s="219"/>
    </row>
    <row r="673" spans="1:5">
      <c r="A673" s="137" t="s">
        <v>4510</v>
      </c>
      <c r="B673" s="137" t="s">
        <v>4503</v>
      </c>
      <c r="C673" s="138">
        <v>0</v>
      </c>
      <c r="D673" s="138">
        <v>0</v>
      </c>
      <c r="E673" s="138">
        <v>0</v>
      </c>
    </row>
    <row r="674" spans="1:5">
      <c r="A674" s="137"/>
      <c r="B674" s="137"/>
      <c r="C674" s="137"/>
      <c r="D674" s="137"/>
      <c r="E674" s="137"/>
    </row>
    <row r="675" spans="1:5">
      <c r="A675" s="137" t="s">
        <v>4511</v>
      </c>
      <c r="B675" s="137" t="s">
        <v>4512</v>
      </c>
      <c r="C675" s="137"/>
      <c r="D675" s="137"/>
      <c r="E675" s="137"/>
    </row>
    <row r="676" spans="1:5">
      <c r="A676" s="137" t="s">
        <v>4513</v>
      </c>
      <c r="B676" s="137" t="s">
        <v>4514</v>
      </c>
      <c r="C676" s="218">
        <v>0</v>
      </c>
      <c r="D676" s="218">
        <v>0</v>
      </c>
      <c r="E676" s="218">
        <v>0</v>
      </c>
    </row>
    <row r="677" spans="1:5">
      <c r="A677" s="137" t="s">
        <v>4515</v>
      </c>
      <c r="B677" s="137" t="s">
        <v>4516</v>
      </c>
      <c r="C677" s="218">
        <v>0</v>
      </c>
      <c r="D677" s="218">
        <v>0</v>
      </c>
      <c r="E677" s="218">
        <v>0</v>
      </c>
    </row>
    <row r="678" spans="1:5">
      <c r="A678" s="137" t="s">
        <v>4517</v>
      </c>
      <c r="B678" s="137" t="s">
        <v>4518</v>
      </c>
      <c r="C678" s="218">
        <v>0</v>
      </c>
      <c r="D678" s="218">
        <v>0</v>
      </c>
      <c r="E678" s="218">
        <v>0</v>
      </c>
    </row>
    <row r="679" spans="1:5">
      <c r="A679" s="137"/>
      <c r="B679" s="137"/>
      <c r="C679" s="219"/>
      <c r="D679" s="219"/>
      <c r="E679" s="219"/>
    </row>
    <row r="680" spans="1:5">
      <c r="A680" s="137" t="s">
        <v>4519</v>
      </c>
      <c r="B680" s="137" t="s">
        <v>4520</v>
      </c>
      <c r="C680" s="138">
        <v>0</v>
      </c>
      <c r="D680" s="138">
        <v>0</v>
      </c>
      <c r="E680" s="138">
        <v>0</v>
      </c>
    </row>
    <row r="681" spans="1:5">
      <c r="A681" s="137"/>
      <c r="B681" s="137"/>
      <c r="C681" s="137"/>
      <c r="D681" s="137"/>
      <c r="E681" s="137"/>
    </row>
    <row r="682" spans="1:5">
      <c r="A682" s="137" t="s">
        <v>4521</v>
      </c>
      <c r="B682" s="137" t="s">
        <v>4522</v>
      </c>
      <c r="C682" s="137"/>
      <c r="D682" s="137"/>
      <c r="E682" s="137"/>
    </row>
    <row r="683" spans="1:5">
      <c r="A683" s="137" t="s">
        <v>4523</v>
      </c>
      <c r="B683" s="137" t="s">
        <v>4524</v>
      </c>
      <c r="C683" s="218">
        <v>0</v>
      </c>
      <c r="D683" s="218">
        <v>0</v>
      </c>
      <c r="E683" s="218">
        <v>0</v>
      </c>
    </row>
    <row r="684" spans="1:5">
      <c r="A684" s="137" t="s">
        <v>4525</v>
      </c>
      <c r="B684" s="137" t="s">
        <v>4526</v>
      </c>
      <c r="C684" s="218">
        <v>0</v>
      </c>
      <c r="D684" s="218">
        <v>0</v>
      </c>
      <c r="E684" s="218">
        <v>0</v>
      </c>
    </row>
    <row r="685" spans="1:5">
      <c r="A685" s="137" t="s">
        <v>4527</v>
      </c>
      <c r="B685" s="137" t="s">
        <v>4528</v>
      </c>
      <c r="C685" s="218">
        <v>0</v>
      </c>
      <c r="D685" s="218">
        <v>0</v>
      </c>
      <c r="E685" s="218">
        <v>0</v>
      </c>
    </row>
    <row r="686" spans="1:5">
      <c r="A686" s="137"/>
      <c r="B686" s="137"/>
      <c r="C686" s="219"/>
      <c r="D686" s="219"/>
      <c r="E686" s="219"/>
    </row>
    <row r="687" spans="1:5">
      <c r="A687" s="137" t="s">
        <v>4529</v>
      </c>
      <c r="B687" s="137" t="s">
        <v>4530</v>
      </c>
      <c r="C687" s="138">
        <v>0</v>
      </c>
      <c r="D687" s="138">
        <v>0</v>
      </c>
      <c r="E687" s="138">
        <v>0</v>
      </c>
    </row>
    <row r="688" spans="1:5">
      <c r="A688" s="137"/>
      <c r="B688" s="137"/>
      <c r="C688" s="137"/>
      <c r="D688" s="137"/>
      <c r="E688" s="137"/>
    </row>
    <row r="689" spans="1:5">
      <c r="A689" s="137" t="s">
        <v>4531</v>
      </c>
      <c r="B689" s="137" t="s">
        <v>4532</v>
      </c>
      <c r="C689" s="137"/>
      <c r="D689" s="137"/>
      <c r="E689" s="137"/>
    </row>
    <row r="690" spans="1:5">
      <c r="A690" s="137" t="s">
        <v>4533</v>
      </c>
      <c r="B690" s="137" t="s">
        <v>4534</v>
      </c>
      <c r="C690" s="218">
        <v>0</v>
      </c>
      <c r="D690" s="218">
        <v>0</v>
      </c>
      <c r="E690" s="218">
        <v>0</v>
      </c>
    </row>
    <row r="691" spans="1:5">
      <c r="A691" s="137" t="s">
        <v>4535</v>
      </c>
      <c r="B691" s="137" t="s">
        <v>4536</v>
      </c>
      <c r="C691" s="218">
        <v>0</v>
      </c>
      <c r="D691" s="218">
        <v>0</v>
      </c>
      <c r="E691" s="218">
        <v>0</v>
      </c>
    </row>
    <row r="692" spans="1:5">
      <c r="A692" s="137" t="s">
        <v>4537</v>
      </c>
      <c r="B692" s="137" t="s">
        <v>4538</v>
      </c>
      <c r="C692" s="218">
        <v>0</v>
      </c>
      <c r="D692" s="218">
        <v>0</v>
      </c>
      <c r="E692" s="218">
        <v>0</v>
      </c>
    </row>
    <row r="693" spans="1:5">
      <c r="A693" s="137"/>
      <c r="B693" s="137"/>
      <c r="C693" s="219"/>
      <c r="D693" s="219"/>
      <c r="E693" s="219"/>
    </row>
    <row r="694" spans="1:5">
      <c r="A694" s="137" t="s">
        <v>4539</v>
      </c>
      <c r="B694" s="137" t="s">
        <v>4540</v>
      </c>
      <c r="C694" s="138">
        <v>0</v>
      </c>
      <c r="D694" s="138">
        <v>0</v>
      </c>
      <c r="E694" s="138">
        <v>0</v>
      </c>
    </row>
    <row r="695" spans="1:5">
      <c r="A695" s="137"/>
      <c r="B695" s="137"/>
      <c r="C695" s="137"/>
      <c r="D695" s="137"/>
      <c r="E695" s="137"/>
    </row>
    <row r="696" spans="1:5">
      <c r="A696" s="137" t="s">
        <v>4541</v>
      </c>
      <c r="B696" s="137" t="s">
        <v>4542</v>
      </c>
      <c r="C696" s="137"/>
      <c r="D696" s="137"/>
      <c r="E696" s="137"/>
    </row>
    <row r="697" spans="1:5">
      <c r="A697" s="137" t="s">
        <v>4543</v>
      </c>
      <c r="B697" s="137" t="s">
        <v>4544</v>
      </c>
      <c r="C697" s="218">
        <v>0</v>
      </c>
      <c r="D697" s="218">
        <v>0</v>
      </c>
      <c r="E697" s="218">
        <v>0</v>
      </c>
    </row>
    <row r="698" spans="1:5">
      <c r="A698" s="137" t="s">
        <v>4545</v>
      </c>
      <c r="B698" s="137" t="s">
        <v>4546</v>
      </c>
      <c r="C698" s="218">
        <v>0</v>
      </c>
      <c r="D698" s="218">
        <v>0</v>
      </c>
      <c r="E698" s="218">
        <v>0</v>
      </c>
    </row>
    <row r="699" spans="1:5">
      <c r="A699" s="137" t="s">
        <v>4547</v>
      </c>
      <c r="B699" s="137" t="s">
        <v>4548</v>
      </c>
      <c r="C699" s="218">
        <v>0</v>
      </c>
      <c r="D699" s="218">
        <v>0</v>
      </c>
      <c r="E699" s="218">
        <v>0</v>
      </c>
    </row>
    <row r="700" spans="1:5">
      <c r="A700" s="137"/>
      <c r="B700" s="137"/>
      <c r="C700" s="219"/>
      <c r="D700" s="219"/>
      <c r="E700" s="219"/>
    </row>
    <row r="701" spans="1:5">
      <c r="A701" s="137" t="s">
        <v>4549</v>
      </c>
      <c r="B701" s="137" t="s">
        <v>4550</v>
      </c>
      <c r="C701" s="138">
        <v>0</v>
      </c>
      <c r="D701" s="138">
        <v>0</v>
      </c>
      <c r="E701" s="138">
        <v>0</v>
      </c>
    </row>
    <row r="702" spans="1:5">
      <c r="A702" s="137"/>
      <c r="B702" s="137"/>
      <c r="C702" s="137"/>
      <c r="D702" s="137"/>
      <c r="E702" s="137"/>
    </row>
    <row r="703" spans="1:5">
      <c r="A703" s="137" t="s">
        <v>4551</v>
      </c>
      <c r="B703" s="137" t="s">
        <v>4552</v>
      </c>
      <c r="C703" s="137"/>
      <c r="D703" s="137"/>
      <c r="E703" s="137"/>
    </row>
    <row r="704" spans="1:5">
      <c r="A704" s="137" t="s">
        <v>4553</v>
      </c>
      <c r="B704" s="137" t="s">
        <v>4554</v>
      </c>
      <c r="C704" s="218">
        <v>0</v>
      </c>
      <c r="D704" s="218">
        <v>0</v>
      </c>
      <c r="E704" s="218">
        <v>0</v>
      </c>
    </row>
    <row r="705" spans="1:5">
      <c r="A705" s="137" t="s">
        <v>4555</v>
      </c>
      <c r="B705" s="137" t="s">
        <v>4556</v>
      </c>
      <c r="C705" s="218">
        <v>0</v>
      </c>
      <c r="D705" s="218">
        <v>0</v>
      </c>
      <c r="E705" s="218">
        <v>0</v>
      </c>
    </row>
    <row r="706" spans="1:5">
      <c r="A706" s="137" t="s">
        <v>4557</v>
      </c>
      <c r="B706" s="137" t="s">
        <v>4558</v>
      </c>
      <c r="C706" s="218">
        <v>0</v>
      </c>
      <c r="D706" s="218">
        <v>0</v>
      </c>
      <c r="E706" s="218">
        <v>0</v>
      </c>
    </row>
    <row r="707" spans="1:5">
      <c r="A707" s="137"/>
      <c r="B707" s="137"/>
      <c r="C707" s="219"/>
      <c r="D707" s="219"/>
      <c r="E707" s="219"/>
    </row>
    <row r="708" spans="1:5">
      <c r="A708" s="137" t="s">
        <v>4559</v>
      </c>
      <c r="B708" s="137" t="s">
        <v>4560</v>
      </c>
      <c r="C708" s="138">
        <v>0</v>
      </c>
      <c r="D708" s="138">
        <v>0</v>
      </c>
      <c r="E708" s="138">
        <v>0</v>
      </c>
    </row>
    <row r="709" spans="1:5">
      <c r="A709" s="137"/>
      <c r="B709" s="137"/>
      <c r="C709" s="137"/>
      <c r="D709" s="137"/>
      <c r="E709" s="137"/>
    </row>
    <row r="710" spans="1:5">
      <c r="A710" s="137" t="s">
        <v>4561</v>
      </c>
      <c r="B710" s="137" t="s">
        <v>4562</v>
      </c>
      <c r="C710" s="137"/>
      <c r="D710" s="137"/>
      <c r="E710" s="137"/>
    </row>
    <row r="711" spans="1:5">
      <c r="A711" s="137" t="s">
        <v>4563</v>
      </c>
      <c r="B711" s="137" t="s">
        <v>4564</v>
      </c>
      <c r="C711" s="218">
        <v>0</v>
      </c>
      <c r="D711" s="218">
        <v>0</v>
      </c>
      <c r="E711" s="218">
        <v>0</v>
      </c>
    </row>
    <row r="712" spans="1:5">
      <c r="A712" s="137" t="s">
        <v>4565</v>
      </c>
      <c r="B712" s="137" t="s">
        <v>4566</v>
      </c>
      <c r="C712" s="218">
        <v>0</v>
      </c>
      <c r="D712" s="218">
        <v>0</v>
      </c>
      <c r="E712" s="218">
        <v>0</v>
      </c>
    </row>
    <row r="713" spans="1:5">
      <c r="A713" s="137" t="s">
        <v>4567</v>
      </c>
      <c r="B713" s="137" t="s">
        <v>4568</v>
      </c>
      <c r="C713" s="218">
        <v>0</v>
      </c>
      <c r="D713" s="218">
        <v>0</v>
      </c>
      <c r="E713" s="218">
        <v>0</v>
      </c>
    </row>
    <row r="714" spans="1:5">
      <c r="A714" s="137"/>
      <c r="B714" s="137"/>
      <c r="C714" s="219"/>
      <c r="D714" s="219"/>
      <c r="E714" s="219"/>
    </row>
    <row r="715" spans="1:5">
      <c r="A715" s="137" t="s">
        <v>4569</v>
      </c>
      <c r="B715" s="137" t="s">
        <v>4570</v>
      </c>
      <c r="C715" s="138">
        <v>0</v>
      </c>
      <c r="D715" s="138">
        <v>0</v>
      </c>
      <c r="E715" s="138">
        <v>0</v>
      </c>
    </row>
    <row r="716" spans="1:5">
      <c r="A716" s="137"/>
      <c r="B716" s="137"/>
      <c r="C716" s="137"/>
      <c r="D716" s="137"/>
      <c r="E716" s="137"/>
    </row>
    <row r="717" spans="1:5">
      <c r="A717" s="137" t="s">
        <v>4571</v>
      </c>
      <c r="B717" s="137" t="s">
        <v>4572</v>
      </c>
      <c r="C717" s="137"/>
      <c r="D717" s="137"/>
      <c r="E717" s="137"/>
    </row>
    <row r="718" spans="1:5">
      <c r="A718" s="137" t="s">
        <v>4573</v>
      </c>
      <c r="B718" s="137" t="s">
        <v>4574</v>
      </c>
      <c r="C718" s="218">
        <v>0</v>
      </c>
      <c r="D718" s="218">
        <v>0</v>
      </c>
      <c r="E718" s="218">
        <v>0</v>
      </c>
    </row>
    <row r="719" spans="1:5">
      <c r="A719" s="137" t="s">
        <v>4575</v>
      </c>
      <c r="B719" s="137" t="s">
        <v>4576</v>
      </c>
      <c r="C719" s="218">
        <v>0</v>
      </c>
      <c r="D719" s="218">
        <v>0</v>
      </c>
      <c r="E719" s="218">
        <v>0</v>
      </c>
    </row>
    <row r="720" spans="1:5">
      <c r="A720" s="137" t="s">
        <v>4577</v>
      </c>
      <c r="B720" s="137" t="s">
        <v>4578</v>
      </c>
      <c r="C720" s="218">
        <v>0</v>
      </c>
      <c r="D720" s="218">
        <v>0</v>
      </c>
      <c r="E720" s="218">
        <v>0</v>
      </c>
    </row>
    <row r="721" spans="1:5">
      <c r="A721" s="137"/>
      <c r="B721" s="137"/>
      <c r="C721" s="219"/>
      <c r="D721" s="219"/>
      <c r="E721" s="219"/>
    </row>
    <row r="722" spans="1:5">
      <c r="A722" s="137" t="s">
        <v>4579</v>
      </c>
      <c r="B722" s="137" t="s">
        <v>4580</v>
      </c>
      <c r="C722" s="138">
        <v>0</v>
      </c>
      <c r="D722" s="138">
        <v>0</v>
      </c>
      <c r="E722" s="138">
        <v>0</v>
      </c>
    </row>
    <row r="723" spans="1:5">
      <c r="A723" s="137"/>
      <c r="B723" s="137"/>
      <c r="C723" s="137"/>
      <c r="D723" s="137"/>
      <c r="E723" s="137"/>
    </row>
    <row r="724" spans="1:5">
      <c r="A724" s="137" t="s">
        <v>4581</v>
      </c>
      <c r="B724" s="137" t="s">
        <v>4582</v>
      </c>
      <c r="C724" s="137"/>
      <c r="D724" s="137"/>
      <c r="E724" s="137"/>
    </row>
    <row r="725" spans="1:5">
      <c r="A725" s="137" t="s">
        <v>4583</v>
      </c>
      <c r="B725" s="137" t="s">
        <v>4584</v>
      </c>
      <c r="C725" s="218">
        <v>0</v>
      </c>
      <c r="D725" s="218">
        <v>0</v>
      </c>
      <c r="E725" s="218">
        <v>0</v>
      </c>
    </row>
    <row r="726" spans="1:5">
      <c r="A726" s="137" t="s">
        <v>4585</v>
      </c>
      <c r="B726" s="137" t="s">
        <v>4586</v>
      </c>
      <c r="C726" s="218">
        <v>0</v>
      </c>
      <c r="D726" s="218">
        <v>0</v>
      </c>
      <c r="E726" s="218">
        <v>0</v>
      </c>
    </row>
    <row r="727" spans="1:5">
      <c r="A727" s="137" t="s">
        <v>4587</v>
      </c>
      <c r="B727" s="137" t="s">
        <v>4588</v>
      </c>
      <c r="C727" s="218">
        <v>0</v>
      </c>
      <c r="D727" s="218">
        <v>0</v>
      </c>
      <c r="E727" s="218">
        <v>0</v>
      </c>
    </row>
    <row r="728" spans="1:5">
      <c r="A728" s="137"/>
      <c r="B728" s="137"/>
      <c r="C728" s="219"/>
      <c r="D728" s="219"/>
      <c r="E728" s="219"/>
    </row>
    <row r="729" spans="1:5">
      <c r="A729" s="137" t="s">
        <v>4589</v>
      </c>
      <c r="B729" s="137" t="s">
        <v>4590</v>
      </c>
      <c r="C729" s="138">
        <v>0</v>
      </c>
      <c r="D729" s="138">
        <v>0</v>
      </c>
      <c r="E729" s="138">
        <v>0</v>
      </c>
    </row>
    <row r="730" spans="1:5">
      <c r="A730" s="137"/>
      <c r="B730" s="137"/>
      <c r="C730" s="137"/>
      <c r="D730" s="137"/>
      <c r="E730" s="137"/>
    </row>
    <row r="731" spans="1:5">
      <c r="A731" s="137" t="s">
        <v>4591</v>
      </c>
      <c r="B731" s="137" t="s">
        <v>4592</v>
      </c>
      <c r="C731" s="137"/>
      <c r="D731" s="137"/>
      <c r="E731" s="137"/>
    </row>
    <row r="732" spans="1:5">
      <c r="A732" s="137" t="s">
        <v>4593</v>
      </c>
      <c r="B732" s="137" t="s">
        <v>4594</v>
      </c>
      <c r="C732" s="218">
        <v>0</v>
      </c>
      <c r="D732" s="218">
        <v>0</v>
      </c>
      <c r="E732" s="218">
        <v>0</v>
      </c>
    </row>
    <row r="733" spans="1:5">
      <c r="A733" s="137" t="s">
        <v>4595</v>
      </c>
      <c r="B733" s="137" t="s">
        <v>4596</v>
      </c>
      <c r="C733" s="218">
        <v>0</v>
      </c>
      <c r="D733" s="218">
        <v>0</v>
      </c>
      <c r="E733" s="218">
        <v>0</v>
      </c>
    </row>
    <row r="734" spans="1:5">
      <c r="A734" s="137" t="s">
        <v>4597</v>
      </c>
      <c r="B734" s="137" t="s">
        <v>4598</v>
      </c>
      <c r="C734" s="218">
        <v>0</v>
      </c>
      <c r="D734" s="218">
        <v>0</v>
      </c>
      <c r="E734" s="218">
        <v>0</v>
      </c>
    </row>
    <row r="735" spans="1:5">
      <c r="A735" s="137"/>
      <c r="B735" s="137"/>
      <c r="C735" s="219"/>
      <c r="D735" s="219"/>
      <c r="E735" s="219"/>
    </row>
    <row r="736" spans="1:5">
      <c r="A736" s="137" t="s">
        <v>4599</v>
      </c>
      <c r="B736" s="137" t="s">
        <v>4600</v>
      </c>
      <c r="C736" s="138">
        <v>0</v>
      </c>
      <c r="D736" s="138">
        <v>0</v>
      </c>
      <c r="E736" s="138">
        <v>0</v>
      </c>
    </row>
    <row r="737" spans="1:5">
      <c r="A737" s="137"/>
      <c r="B737" s="137"/>
      <c r="C737" s="137"/>
      <c r="D737" s="137"/>
      <c r="E737" s="137"/>
    </row>
    <row r="738" spans="1:5">
      <c r="A738" s="137" t="s">
        <v>4601</v>
      </c>
      <c r="B738" s="137" t="s">
        <v>4602</v>
      </c>
      <c r="C738" s="137"/>
      <c r="D738" s="137"/>
      <c r="E738" s="137"/>
    </row>
    <row r="739" spans="1:5">
      <c r="A739" s="137" t="s">
        <v>4603</v>
      </c>
      <c r="B739" s="137" t="s">
        <v>4604</v>
      </c>
      <c r="C739" s="218">
        <v>0</v>
      </c>
      <c r="D739" s="218">
        <v>0</v>
      </c>
      <c r="E739" s="218">
        <v>0</v>
      </c>
    </row>
    <row r="740" spans="1:5">
      <c r="A740" s="137" t="s">
        <v>4605</v>
      </c>
      <c r="B740" s="137" t="s">
        <v>4606</v>
      </c>
      <c r="C740" s="218">
        <v>0</v>
      </c>
      <c r="D740" s="218">
        <v>0</v>
      </c>
      <c r="E740" s="218">
        <v>0</v>
      </c>
    </row>
    <row r="741" spans="1:5">
      <c r="A741" s="137" t="s">
        <v>4607</v>
      </c>
      <c r="B741" s="137" t="s">
        <v>4608</v>
      </c>
      <c r="C741" s="218">
        <v>0</v>
      </c>
      <c r="D741" s="218">
        <v>0</v>
      </c>
      <c r="E741" s="218">
        <v>0</v>
      </c>
    </row>
    <row r="742" spans="1:5">
      <c r="A742" s="137"/>
      <c r="B742" s="137"/>
      <c r="C742" s="219"/>
      <c r="D742" s="219"/>
      <c r="E742" s="219"/>
    </row>
    <row r="743" spans="1:5">
      <c r="A743" s="137" t="s">
        <v>4609</v>
      </c>
      <c r="B743" s="137" t="s">
        <v>4610</v>
      </c>
      <c r="C743" s="138">
        <v>0</v>
      </c>
      <c r="D743" s="138">
        <v>0</v>
      </c>
      <c r="E743" s="138">
        <v>0</v>
      </c>
    </row>
    <row r="744" spans="1:5">
      <c r="A744" s="137"/>
      <c r="B744" s="137"/>
      <c r="C744" s="137"/>
      <c r="D744" s="137"/>
      <c r="E744" s="137"/>
    </row>
    <row r="745" spans="1:5">
      <c r="A745" s="137" t="s">
        <v>4611</v>
      </c>
      <c r="B745" s="137" t="s">
        <v>4612</v>
      </c>
      <c r="C745" s="137"/>
      <c r="D745" s="137"/>
      <c r="E745" s="137"/>
    </row>
    <row r="746" spans="1:5">
      <c r="A746" s="137" t="s">
        <v>4613</v>
      </c>
      <c r="B746" s="137" t="s">
        <v>4614</v>
      </c>
      <c r="C746" s="218">
        <v>0</v>
      </c>
      <c r="D746" s="218">
        <v>0</v>
      </c>
      <c r="E746" s="218">
        <v>0</v>
      </c>
    </row>
    <row r="747" spans="1:5">
      <c r="A747" s="137" t="s">
        <v>4615</v>
      </c>
      <c r="B747" s="137" t="s">
        <v>4616</v>
      </c>
      <c r="C747" s="218">
        <v>0</v>
      </c>
      <c r="D747" s="218">
        <v>0</v>
      </c>
      <c r="E747" s="218">
        <v>0</v>
      </c>
    </row>
    <row r="748" spans="1:5">
      <c r="A748" s="137" t="s">
        <v>4617</v>
      </c>
      <c r="B748" s="137" t="s">
        <v>4618</v>
      </c>
      <c r="C748" s="218">
        <v>0</v>
      </c>
      <c r="D748" s="218">
        <v>0</v>
      </c>
      <c r="E748" s="218">
        <v>0</v>
      </c>
    </row>
    <row r="749" spans="1:5">
      <c r="A749" s="137"/>
      <c r="B749" s="137"/>
      <c r="C749" s="219"/>
      <c r="D749" s="219"/>
      <c r="E749" s="219"/>
    </row>
    <row r="750" spans="1:5">
      <c r="A750" s="137" t="s">
        <v>4619</v>
      </c>
      <c r="B750" s="137" t="s">
        <v>4620</v>
      </c>
      <c r="C750" s="138">
        <v>0</v>
      </c>
      <c r="D750" s="138">
        <v>0</v>
      </c>
      <c r="E750" s="138">
        <v>0</v>
      </c>
    </row>
    <row r="751" spans="1:5">
      <c r="A751" s="137"/>
      <c r="B751" s="137"/>
      <c r="C751" s="137"/>
      <c r="D751" s="137"/>
      <c r="E751" s="137"/>
    </row>
    <row r="752" spans="1:5">
      <c r="A752" s="137" t="s">
        <v>4621</v>
      </c>
      <c r="B752" s="137" t="s">
        <v>4622</v>
      </c>
      <c r="C752" s="137"/>
      <c r="D752" s="137"/>
      <c r="E752" s="137"/>
    </row>
    <row r="753" spans="1:5">
      <c r="A753" s="137" t="s">
        <v>4623</v>
      </c>
      <c r="B753" s="137" t="s">
        <v>4624</v>
      </c>
      <c r="C753" s="218">
        <v>0</v>
      </c>
      <c r="D753" s="218">
        <v>0</v>
      </c>
      <c r="E753" s="218">
        <v>0</v>
      </c>
    </row>
    <row r="754" spans="1:5">
      <c r="A754" s="137" t="s">
        <v>4625</v>
      </c>
      <c r="B754" s="137" t="s">
        <v>4626</v>
      </c>
      <c r="C754" s="218">
        <v>0</v>
      </c>
      <c r="D754" s="218">
        <v>0</v>
      </c>
      <c r="E754" s="218">
        <v>0</v>
      </c>
    </row>
    <row r="755" spans="1:5">
      <c r="A755" s="137" t="s">
        <v>4627</v>
      </c>
      <c r="B755" s="137" t="s">
        <v>4628</v>
      </c>
      <c r="C755" s="218">
        <v>0</v>
      </c>
      <c r="D755" s="218">
        <v>0</v>
      </c>
      <c r="E755" s="218">
        <v>0</v>
      </c>
    </row>
    <row r="756" spans="1:5">
      <c r="A756" s="137"/>
      <c r="B756" s="137"/>
      <c r="C756" s="219"/>
      <c r="D756" s="219"/>
      <c r="E756" s="219"/>
    </row>
    <row r="757" spans="1:5">
      <c r="A757" s="137" t="s">
        <v>4629</v>
      </c>
      <c r="B757" s="137" t="s">
        <v>4630</v>
      </c>
      <c r="C757" s="138">
        <v>0</v>
      </c>
      <c r="D757" s="138">
        <v>0</v>
      </c>
      <c r="E757" s="138">
        <v>0</v>
      </c>
    </row>
    <row r="758" spans="1:5">
      <c r="A758" s="137"/>
      <c r="B758" s="137"/>
      <c r="C758" s="137"/>
      <c r="D758" s="137"/>
      <c r="E758" s="137"/>
    </row>
    <row r="759" spans="1:5">
      <c r="A759" s="137" t="s">
        <v>4631</v>
      </c>
      <c r="B759" s="137" t="s">
        <v>4632</v>
      </c>
      <c r="C759" s="137"/>
      <c r="D759" s="137"/>
      <c r="E759" s="137"/>
    </row>
    <row r="760" spans="1:5">
      <c r="A760" s="137" t="s">
        <v>4633</v>
      </c>
      <c r="B760" s="137" t="s">
        <v>4634</v>
      </c>
      <c r="C760" s="218">
        <v>0</v>
      </c>
      <c r="D760" s="218">
        <v>0</v>
      </c>
      <c r="E760" s="218">
        <v>0</v>
      </c>
    </row>
    <row r="761" spans="1:5">
      <c r="A761" s="137" t="s">
        <v>4635</v>
      </c>
      <c r="B761" s="137" t="s">
        <v>4636</v>
      </c>
      <c r="C761" s="218">
        <v>0</v>
      </c>
      <c r="D761" s="218">
        <v>0</v>
      </c>
      <c r="E761" s="218">
        <v>0</v>
      </c>
    </row>
    <row r="762" spans="1:5">
      <c r="A762" s="137" t="s">
        <v>4637</v>
      </c>
      <c r="B762" s="137" t="s">
        <v>4638</v>
      </c>
      <c r="C762" s="218">
        <v>0</v>
      </c>
      <c r="D762" s="218">
        <v>0</v>
      </c>
      <c r="E762" s="218">
        <v>0</v>
      </c>
    </row>
    <row r="763" spans="1:5">
      <c r="A763" s="137"/>
      <c r="B763" s="137"/>
      <c r="C763" s="219"/>
      <c r="D763" s="219"/>
      <c r="E763" s="219"/>
    </row>
    <row r="764" spans="1:5">
      <c r="A764" s="137" t="s">
        <v>4639</v>
      </c>
      <c r="B764" s="137" t="s">
        <v>4640</v>
      </c>
      <c r="C764" s="138">
        <v>0</v>
      </c>
      <c r="D764" s="138">
        <v>0</v>
      </c>
      <c r="E764" s="138">
        <v>0</v>
      </c>
    </row>
    <row r="765" spans="1:5">
      <c r="A765" s="137"/>
      <c r="B765" s="137"/>
      <c r="C765" s="137"/>
      <c r="D765" s="137"/>
      <c r="E765" s="137"/>
    </row>
    <row r="766" spans="1:5">
      <c r="A766" s="137" t="s">
        <v>4641</v>
      </c>
      <c r="B766" s="137" t="s">
        <v>4642</v>
      </c>
      <c r="C766" s="137"/>
      <c r="D766" s="137"/>
      <c r="E766" s="137"/>
    </row>
    <row r="767" spans="1:5">
      <c r="A767" s="137" t="s">
        <v>4643</v>
      </c>
      <c r="B767" s="137" t="s">
        <v>4644</v>
      </c>
      <c r="C767" s="218">
        <v>0</v>
      </c>
      <c r="D767" s="218">
        <v>0</v>
      </c>
      <c r="E767" s="218">
        <v>0</v>
      </c>
    </row>
    <row r="768" spans="1:5">
      <c r="A768" s="137" t="s">
        <v>4645</v>
      </c>
      <c r="B768" s="137" t="s">
        <v>4646</v>
      </c>
      <c r="C768" s="218">
        <v>0</v>
      </c>
      <c r="D768" s="218">
        <v>0</v>
      </c>
      <c r="E768" s="218">
        <v>0</v>
      </c>
    </row>
    <row r="769" spans="1:5">
      <c r="A769" s="137" t="s">
        <v>4647</v>
      </c>
      <c r="B769" s="137" t="s">
        <v>4648</v>
      </c>
      <c r="C769" s="218">
        <v>0</v>
      </c>
      <c r="D769" s="218">
        <v>0</v>
      </c>
      <c r="E769" s="218">
        <v>0</v>
      </c>
    </row>
    <row r="770" spans="1:5">
      <c r="A770" s="137"/>
      <c r="B770" s="137"/>
      <c r="C770" s="219"/>
      <c r="D770" s="219"/>
      <c r="E770" s="219"/>
    </row>
    <row r="771" spans="1:5">
      <c r="A771" s="137" t="s">
        <v>4649</v>
      </c>
      <c r="B771" s="137" t="s">
        <v>4650</v>
      </c>
      <c r="C771" s="138">
        <v>0</v>
      </c>
      <c r="D771" s="138">
        <v>0</v>
      </c>
      <c r="E771" s="138">
        <v>0</v>
      </c>
    </row>
    <row r="772" spans="1:5">
      <c r="A772" s="137" t="s">
        <v>4651</v>
      </c>
      <c r="B772" s="137" t="s">
        <v>4652</v>
      </c>
      <c r="C772" s="218">
        <v>0</v>
      </c>
      <c r="D772" s="218">
        <v>0</v>
      </c>
      <c r="E772" s="218">
        <v>0</v>
      </c>
    </row>
    <row r="773" spans="1:5">
      <c r="A773" s="137" t="s">
        <v>4653</v>
      </c>
      <c r="B773" s="137" t="s">
        <v>4654</v>
      </c>
      <c r="C773" s="218">
        <v>0</v>
      </c>
      <c r="D773" s="218">
        <v>0</v>
      </c>
      <c r="E773" s="218">
        <v>0</v>
      </c>
    </row>
    <row r="774" spans="1:5">
      <c r="A774" s="137" t="s">
        <v>4655</v>
      </c>
      <c r="B774" s="137" t="s">
        <v>4656</v>
      </c>
      <c r="C774" s="218">
        <v>0</v>
      </c>
      <c r="D774" s="218">
        <v>0</v>
      </c>
      <c r="E774" s="218">
        <v>0</v>
      </c>
    </row>
    <row r="775" spans="1:5">
      <c r="A775" s="137"/>
      <c r="B775" s="137"/>
      <c r="C775" s="219"/>
      <c r="D775" s="219"/>
      <c r="E775" s="219"/>
    </row>
    <row r="776" spans="1:5">
      <c r="A776" s="137" t="s">
        <v>4657</v>
      </c>
      <c r="B776" s="137" t="s">
        <v>4172</v>
      </c>
      <c r="C776" s="138">
        <v>0</v>
      </c>
      <c r="D776" s="138">
        <v>0</v>
      </c>
      <c r="E776" s="138">
        <v>0</v>
      </c>
    </row>
    <row r="777" spans="1:5">
      <c r="A777" s="137"/>
      <c r="B777" s="137"/>
      <c r="C777" s="219"/>
      <c r="D777" s="219"/>
      <c r="E777" s="219"/>
    </row>
    <row r="778" spans="1:5">
      <c r="A778" s="137" t="s">
        <v>4658</v>
      </c>
      <c r="B778" s="137" t="s">
        <v>113</v>
      </c>
      <c r="C778" s="138">
        <v>35889208.68</v>
      </c>
      <c r="D778" s="138">
        <v>35849268.009999998</v>
      </c>
      <c r="E778" s="138">
        <v>39940.67</v>
      </c>
    </row>
    <row r="779" spans="1:5">
      <c r="A779" s="137"/>
      <c r="B779" s="137"/>
      <c r="C779" s="137"/>
      <c r="D779" s="137"/>
      <c r="E779" s="137"/>
    </row>
    <row r="780" spans="1:5">
      <c r="A780" s="137" t="s">
        <v>1134</v>
      </c>
      <c r="B780" s="137" t="s">
        <v>4659</v>
      </c>
      <c r="C780" s="137"/>
      <c r="D780" s="137"/>
      <c r="E780" s="137"/>
    </row>
    <row r="781" spans="1:5">
      <c r="A781" s="137"/>
      <c r="B781" s="137"/>
      <c r="C781" s="137"/>
      <c r="D781" s="137"/>
      <c r="E781" s="137"/>
    </row>
    <row r="782" spans="1:5">
      <c r="A782" s="137" t="s">
        <v>1135</v>
      </c>
      <c r="B782" s="137" t="s">
        <v>114</v>
      </c>
      <c r="C782" s="137"/>
      <c r="D782" s="137"/>
      <c r="E782" s="137"/>
    </row>
    <row r="783" spans="1:5">
      <c r="A783" s="137"/>
      <c r="B783" s="137"/>
      <c r="C783" s="137"/>
      <c r="D783" s="137"/>
      <c r="E783" s="137"/>
    </row>
    <row r="784" spans="1:5">
      <c r="A784" s="137" t="s">
        <v>1137</v>
      </c>
      <c r="B784" s="137" t="s">
        <v>1136</v>
      </c>
      <c r="C784" s="137"/>
      <c r="D784" s="137"/>
      <c r="E784" s="137"/>
    </row>
    <row r="785" spans="1:5">
      <c r="A785" s="137" t="s">
        <v>4660</v>
      </c>
      <c r="B785" s="137" t="s">
        <v>2497</v>
      </c>
      <c r="C785" s="218">
        <v>402465.89</v>
      </c>
      <c r="D785" s="218">
        <v>407315.32</v>
      </c>
      <c r="E785" s="218">
        <v>-4849.43</v>
      </c>
    </row>
    <row r="786" spans="1:5">
      <c r="A786" s="137" t="s">
        <v>4661</v>
      </c>
      <c r="B786" s="137" t="s">
        <v>4662</v>
      </c>
      <c r="C786" s="218">
        <v>0</v>
      </c>
      <c r="D786" s="218">
        <v>0</v>
      </c>
      <c r="E786" s="218">
        <v>0</v>
      </c>
    </row>
    <row r="787" spans="1:5">
      <c r="A787" s="137" t="s">
        <v>4663</v>
      </c>
      <c r="B787" s="137" t="s">
        <v>4664</v>
      </c>
      <c r="C787" s="218">
        <v>0</v>
      </c>
      <c r="D787" s="218">
        <v>0</v>
      </c>
      <c r="E787" s="218">
        <v>0</v>
      </c>
    </row>
    <row r="788" spans="1:5">
      <c r="A788" s="137" t="s">
        <v>4665</v>
      </c>
      <c r="B788" s="137" t="s">
        <v>4666</v>
      </c>
      <c r="C788" s="218">
        <v>0</v>
      </c>
      <c r="D788" s="218">
        <v>0</v>
      </c>
      <c r="E788" s="218">
        <v>0</v>
      </c>
    </row>
    <row r="789" spans="1:5">
      <c r="A789" s="137" t="s">
        <v>4667</v>
      </c>
      <c r="B789" s="137" t="s">
        <v>4668</v>
      </c>
      <c r="C789" s="218">
        <v>0</v>
      </c>
      <c r="D789" s="218">
        <v>0</v>
      </c>
      <c r="E789" s="218">
        <v>0</v>
      </c>
    </row>
    <row r="790" spans="1:5">
      <c r="A790" s="137" t="s">
        <v>4669</v>
      </c>
      <c r="B790" s="137" t="s">
        <v>4670</v>
      </c>
      <c r="C790" s="218">
        <v>0</v>
      </c>
      <c r="D790" s="218">
        <v>0</v>
      </c>
      <c r="E790" s="218">
        <v>0</v>
      </c>
    </row>
    <row r="791" spans="1:5">
      <c r="A791" s="137" t="s">
        <v>4671</v>
      </c>
      <c r="B791" s="137" t="s">
        <v>2498</v>
      </c>
      <c r="C791" s="218">
        <v>49328.23</v>
      </c>
      <c r="D791" s="218">
        <v>43724.639999999999</v>
      </c>
      <c r="E791" s="218">
        <v>5603.59</v>
      </c>
    </row>
    <row r="792" spans="1:5">
      <c r="A792" s="137" t="s">
        <v>4672</v>
      </c>
      <c r="B792" s="137" t="s">
        <v>4673</v>
      </c>
      <c r="C792" s="218">
        <v>0</v>
      </c>
      <c r="D792" s="218">
        <v>0</v>
      </c>
      <c r="E792" s="218">
        <v>0</v>
      </c>
    </row>
    <row r="793" spans="1:5">
      <c r="A793" s="137" t="s">
        <v>4674</v>
      </c>
      <c r="B793" s="137" t="s">
        <v>4675</v>
      </c>
      <c r="C793" s="218">
        <v>100085</v>
      </c>
      <c r="D793" s="218">
        <v>97511</v>
      </c>
      <c r="E793" s="218">
        <v>2574</v>
      </c>
    </row>
    <row r="794" spans="1:5">
      <c r="A794" s="137" t="s">
        <v>4676</v>
      </c>
      <c r="B794" s="137" t="s">
        <v>4677</v>
      </c>
      <c r="C794" s="218">
        <v>0</v>
      </c>
      <c r="D794" s="218">
        <v>0</v>
      </c>
      <c r="E794" s="218">
        <v>0</v>
      </c>
    </row>
    <row r="795" spans="1:5">
      <c r="A795" s="137" t="s">
        <v>4678</v>
      </c>
      <c r="B795" s="137" t="s">
        <v>4679</v>
      </c>
      <c r="C795" s="218">
        <v>0</v>
      </c>
      <c r="D795" s="218">
        <v>0</v>
      </c>
      <c r="E795" s="218">
        <v>0</v>
      </c>
    </row>
    <row r="796" spans="1:5">
      <c r="A796" s="137" t="s">
        <v>4680</v>
      </c>
      <c r="B796" s="137" t="s">
        <v>4681</v>
      </c>
      <c r="C796" s="218">
        <v>0</v>
      </c>
      <c r="D796" s="218">
        <v>0</v>
      </c>
      <c r="E796" s="218">
        <v>0</v>
      </c>
    </row>
    <row r="797" spans="1:5">
      <c r="A797" s="137" t="s">
        <v>4682</v>
      </c>
      <c r="B797" s="137" t="s">
        <v>4683</v>
      </c>
      <c r="C797" s="218">
        <v>5033.45</v>
      </c>
      <c r="D797" s="218">
        <v>5033.45</v>
      </c>
      <c r="E797" s="218">
        <v>0</v>
      </c>
    </row>
    <row r="798" spans="1:5">
      <c r="A798" s="137" t="s">
        <v>4684</v>
      </c>
      <c r="B798" s="137" t="s">
        <v>4685</v>
      </c>
      <c r="C798" s="218">
        <v>0</v>
      </c>
      <c r="D798" s="218">
        <v>0</v>
      </c>
      <c r="E798" s="218">
        <v>0</v>
      </c>
    </row>
    <row r="799" spans="1:5">
      <c r="A799" s="137" t="s">
        <v>4686</v>
      </c>
      <c r="B799" s="137" t="s">
        <v>4687</v>
      </c>
      <c r="C799" s="218">
        <v>0</v>
      </c>
      <c r="D799" s="218">
        <v>0</v>
      </c>
      <c r="E799" s="218">
        <v>0</v>
      </c>
    </row>
    <row r="800" spans="1:5">
      <c r="A800" s="137" t="s">
        <v>4688</v>
      </c>
      <c r="B800" s="137" t="s">
        <v>4689</v>
      </c>
      <c r="C800" s="218">
        <v>59453.77</v>
      </c>
      <c r="D800" s="218">
        <v>63388.27</v>
      </c>
      <c r="E800" s="218">
        <v>-3934.5</v>
      </c>
    </row>
    <row r="801" spans="1:5">
      <c r="A801" s="137" t="s">
        <v>4690</v>
      </c>
      <c r="B801" s="137" t="s">
        <v>4691</v>
      </c>
      <c r="C801" s="218">
        <v>0</v>
      </c>
      <c r="D801" s="218">
        <v>0</v>
      </c>
      <c r="E801" s="218">
        <v>0</v>
      </c>
    </row>
    <row r="802" spans="1:5">
      <c r="A802" s="137" t="s">
        <v>4692</v>
      </c>
      <c r="B802" s="137" t="s">
        <v>4693</v>
      </c>
      <c r="C802" s="218">
        <v>18855.79</v>
      </c>
      <c r="D802" s="218">
        <v>17008.189999999999</v>
      </c>
      <c r="E802" s="218">
        <v>1847.6</v>
      </c>
    </row>
    <row r="803" spans="1:5">
      <c r="A803" s="137" t="s">
        <v>4694</v>
      </c>
      <c r="B803" s="137" t="s">
        <v>4695</v>
      </c>
      <c r="C803" s="218">
        <v>0</v>
      </c>
      <c r="D803" s="218">
        <v>0</v>
      </c>
      <c r="E803" s="218">
        <v>0</v>
      </c>
    </row>
    <row r="804" spans="1:5">
      <c r="A804" s="137" t="s">
        <v>4696</v>
      </c>
      <c r="B804" s="137" t="s">
        <v>3533</v>
      </c>
      <c r="C804" s="218">
        <v>0</v>
      </c>
      <c r="D804" s="218">
        <v>0</v>
      </c>
      <c r="E804" s="218">
        <v>0</v>
      </c>
    </row>
    <row r="805" spans="1:5">
      <c r="A805" s="137" t="s">
        <v>4697</v>
      </c>
      <c r="B805" s="137" t="s">
        <v>3602</v>
      </c>
      <c r="C805" s="218">
        <v>0</v>
      </c>
      <c r="D805" s="218">
        <v>0</v>
      </c>
      <c r="E805" s="218">
        <v>0</v>
      </c>
    </row>
    <row r="806" spans="1:5">
      <c r="A806" s="137" t="s">
        <v>4698</v>
      </c>
      <c r="B806" s="137" t="s">
        <v>4699</v>
      </c>
      <c r="C806" s="218">
        <v>0</v>
      </c>
      <c r="D806" s="218">
        <v>0</v>
      </c>
      <c r="E806" s="218">
        <v>0</v>
      </c>
    </row>
    <row r="807" spans="1:5">
      <c r="A807" s="137" t="s">
        <v>4700</v>
      </c>
      <c r="B807" s="137" t="s">
        <v>4701</v>
      </c>
      <c r="C807" s="218">
        <v>0</v>
      </c>
      <c r="D807" s="218">
        <v>0</v>
      </c>
      <c r="E807" s="218">
        <v>0</v>
      </c>
    </row>
    <row r="808" spans="1:5">
      <c r="A808" s="137" t="s">
        <v>4702</v>
      </c>
      <c r="B808" s="137" t="s">
        <v>4703</v>
      </c>
      <c r="C808" s="218">
        <v>0</v>
      </c>
      <c r="D808" s="218">
        <v>0</v>
      </c>
      <c r="E808" s="218">
        <v>0</v>
      </c>
    </row>
    <row r="809" spans="1:5">
      <c r="A809" s="137" t="s">
        <v>4704</v>
      </c>
      <c r="B809" s="137" t="s">
        <v>4705</v>
      </c>
      <c r="C809" s="218">
        <v>0</v>
      </c>
      <c r="D809" s="218">
        <v>0</v>
      </c>
      <c r="E809" s="218">
        <v>0</v>
      </c>
    </row>
    <row r="810" spans="1:5">
      <c r="A810" s="137" t="s">
        <v>4706</v>
      </c>
      <c r="B810" s="137" t="s">
        <v>4707</v>
      </c>
      <c r="C810" s="218">
        <v>0</v>
      </c>
      <c r="D810" s="218">
        <v>0</v>
      </c>
      <c r="E810" s="218">
        <v>0</v>
      </c>
    </row>
    <row r="811" spans="1:5">
      <c r="A811" s="137" t="s">
        <v>4708</v>
      </c>
      <c r="B811" s="137" t="s">
        <v>4709</v>
      </c>
      <c r="C811" s="218">
        <v>0</v>
      </c>
      <c r="D811" s="218">
        <v>0</v>
      </c>
      <c r="E811" s="218">
        <v>0</v>
      </c>
    </row>
    <row r="812" spans="1:5">
      <c r="A812" s="137" t="s">
        <v>4710</v>
      </c>
      <c r="B812" s="137" t="s">
        <v>4711</v>
      </c>
      <c r="C812" s="218">
        <v>0</v>
      </c>
      <c r="D812" s="218">
        <v>0</v>
      </c>
      <c r="E812" s="218">
        <v>0</v>
      </c>
    </row>
    <row r="813" spans="1:5">
      <c r="A813" s="137" t="s">
        <v>4712</v>
      </c>
      <c r="B813" s="137" t="s">
        <v>4713</v>
      </c>
      <c r="C813" s="218">
        <v>0</v>
      </c>
      <c r="D813" s="218">
        <v>0</v>
      </c>
      <c r="E813" s="218">
        <v>0</v>
      </c>
    </row>
    <row r="814" spans="1:5">
      <c r="A814" s="137" t="s">
        <v>4714</v>
      </c>
      <c r="B814" s="137" t="s">
        <v>4715</v>
      </c>
      <c r="C814" s="218">
        <v>0</v>
      </c>
      <c r="D814" s="218">
        <v>0</v>
      </c>
      <c r="E814" s="218">
        <v>0</v>
      </c>
    </row>
    <row r="815" spans="1:5">
      <c r="A815" s="137" t="s">
        <v>4716</v>
      </c>
      <c r="B815" s="137" t="s">
        <v>4717</v>
      </c>
      <c r="C815" s="218">
        <v>0</v>
      </c>
      <c r="D815" s="218">
        <v>0</v>
      </c>
      <c r="E815" s="218">
        <v>0</v>
      </c>
    </row>
    <row r="816" spans="1:5">
      <c r="A816" s="137"/>
      <c r="B816" s="137"/>
      <c r="C816" s="219"/>
      <c r="D816" s="219"/>
      <c r="E816" s="219"/>
    </row>
    <row r="817" spans="1:5">
      <c r="A817" s="137" t="s">
        <v>117</v>
      </c>
      <c r="B817" s="137" t="s">
        <v>118</v>
      </c>
      <c r="C817" s="138">
        <v>635222.13</v>
      </c>
      <c r="D817" s="138">
        <v>633980.87</v>
      </c>
      <c r="E817" s="138">
        <v>1241.26</v>
      </c>
    </row>
    <row r="818" spans="1:5">
      <c r="A818" s="137"/>
      <c r="B818" s="137"/>
      <c r="C818" s="137"/>
      <c r="D818" s="137"/>
      <c r="E818" s="137"/>
    </row>
    <row r="819" spans="1:5">
      <c r="A819" s="137" t="s">
        <v>119</v>
      </c>
      <c r="B819" s="137" t="s">
        <v>120</v>
      </c>
      <c r="C819" s="137"/>
      <c r="D819" s="137"/>
      <c r="E819" s="137"/>
    </row>
    <row r="820" spans="1:5">
      <c r="A820" s="137" t="s">
        <v>121</v>
      </c>
      <c r="B820" s="137" t="s">
        <v>122</v>
      </c>
      <c r="C820" s="218">
        <v>0</v>
      </c>
      <c r="D820" s="218">
        <v>0</v>
      </c>
      <c r="E820" s="218">
        <v>0</v>
      </c>
    </row>
    <row r="821" spans="1:5">
      <c r="A821" s="137" t="s">
        <v>4718</v>
      </c>
      <c r="B821" s="137" t="s">
        <v>4719</v>
      </c>
      <c r="C821" s="218">
        <v>0</v>
      </c>
      <c r="D821" s="218">
        <v>0</v>
      </c>
      <c r="E821" s="218">
        <v>0</v>
      </c>
    </row>
    <row r="822" spans="1:5">
      <c r="A822" s="137" t="s">
        <v>4720</v>
      </c>
      <c r="B822" s="137" t="s">
        <v>4721</v>
      </c>
      <c r="C822" s="218">
        <v>0</v>
      </c>
      <c r="D822" s="218">
        <v>0</v>
      </c>
      <c r="E822" s="218">
        <v>0</v>
      </c>
    </row>
    <row r="823" spans="1:5">
      <c r="A823" s="137" t="s">
        <v>4722</v>
      </c>
      <c r="B823" s="137" t="s">
        <v>4723</v>
      </c>
      <c r="C823" s="218">
        <v>0</v>
      </c>
      <c r="D823" s="218">
        <v>0</v>
      </c>
      <c r="E823" s="218">
        <v>0</v>
      </c>
    </row>
    <row r="824" spans="1:5">
      <c r="A824" s="137" t="s">
        <v>4724</v>
      </c>
      <c r="B824" s="137" t="s">
        <v>4725</v>
      </c>
      <c r="C824" s="218">
        <v>0</v>
      </c>
      <c r="D824" s="218">
        <v>0</v>
      </c>
      <c r="E824" s="218">
        <v>0</v>
      </c>
    </row>
    <row r="825" spans="1:5">
      <c r="A825" s="137" t="s">
        <v>4726</v>
      </c>
      <c r="B825" s="137" t="s">
        <v>4727</v>
      </c>
      <c r="C825" s="218">
        <v>0</v>
      </c>
      <c r="D825" s="218">
        <v>0</v>
      </c>
      <c r="E825" s="218">
        <v>0</v>
      </c>
    </row>
    <row r="826" spans="1:5">
      <c r="A826" s="137" t="s">
        <v>123</v>
      </c>
      <c r="B826" s="137" t="s">
        <v>124</v>
      </c>
      <c r="C826" s="218">
        <v>0</v>
      </c>
      <c r="D826" s="218">
        <v>0</v>
      </c>
      <c r="E826" s="218">
        <v>0</v>
      </c>
    </row>
    <row r="827" spans="1:5">
      <c r="A827" s="137" t="s">
        <v>125</v>
      </c>
      <c r="B827" s="137" t="s">
        <v>126</v>
      </c>
      <c r="C827" s="218">
        <v>0</v>
      </c>
      <c r="D827" s="218">
        <v>0</v>
      </c>
      <c r="E827" s="218">
        <v>0</v>
      </c>
    </row>
    <row r="828" spans="1:5">
      <c r="A828" s="137" t="s">
        <v>4728</v>
      </c>
      <c r="B828" s="137" t="s">
        <v>4729</v>
      </c>
      <c r="C828" s="218">
        <v>0</v>
      </c>
      <c r="D828" s="218">
        <v>0</v>
      </c>
      <c r="E828" s="218">
        <v>0</v>
      </c>
    </row>
    <row r="829" spans="1:5">
      <c r="A829" s="137"/>
      <c r="B829" s="137"/>
      <c r="C829" s="219"/>
      <c r="D829" s="219"/>
      <c r="E829" s="219"/>
    </row>
    <row r="830" spans="1:5">
      <c r="A830" s="137" t="s">
        <v>127</v>
      </c>
      <c r="B830" s="137" t="s">
        <v>128</v>
      </c>
      <c r="C830" s="138">
        <v>0</v>
      </c>
      <c r="D830" s="138">
        <v>0</v>
      </c>
      <c r="E830" s="138">
        <v>0</v>
      </c>
    </row>
    <row r="831" spans="1:5">
      <c r="A831" s="137" t="s">
        <v>4730</v>
      </c>
      <c r="B831" s="137" t="s">
        <v>4731</v>
      </c>
      <c r="C831" s="218">
        <v>0</v>
      </c>
      <c r="D831" s="218">
        <v>0</v>
      </c>
      <c r="E831" s="218">
        <v>0</v>
      </c>
    </row>
    <row r="832" spans="1:5">
      <c r="A832" s="137" t="s">
        <v>4732</v>
      </c>
      <c r="B832" s="137" t="s">
        <v>4733</v>
      </c>
      <c r="C832" s="218">
        <v>33147025.600000001</v>
      </c>
      <c r="D832" s="218">
        <v>33238811.120000001</v>
      </c>
      <c r="E832" s="218">
        <v>-91785.52</v>
      </c>
    </row>
    <row r="833" spans="1:5">
      <c r="A833" s="137" t="s">
        <v>4734</v>
      </c>
      <c r="B833" s="137" t="s">
        <v>4735</v>
      </c>
      <c r="C833" s="218">
        <v>0</v>
      </c>
      <c r="D833" s="218">
        <v>0</v>
      </c>
      <c r="E833" s="218">
        <v>0</v>
      </c>
    </row>
    <row r="834" spans="1:5">
      <c r="A834" s="137"/>
      <c r="B834" s="137"/>
      <c r="C834" s="219"/>
      <c r="D834" s="219"/>
      <c r="E834" s="219"/>
    </row>
    <row r="835" spans="1:5">
      <c r="A835" s="137" t="s">
        <v>4736</v>
      </c>
      <c r="B835" s="137" t="s">
        <v>4737</v>
      </c>
      <c r="C835" s="138">
        <v>0</v>
      </c>
      <c r="D835" s="138">
        <v>0</v>
      </c>
      <c r="E835" s="138">
        <v>0</v>
      </c>
    </row>
    <row r="836" spans="1:5">
      <c r="A836" s="137"/>
      <c r="B836" s="137"/>
      <c r="C836" s="219"/>
      <c r="D836" s="219"/>
      <c r="E836" s="219"/>
    </row>
    <row r="837" spans="1:5">
      <c r="A837" s="137" t="s">
        <v>129</v>
      </c>
      <c r="B837" s="137" t="s">
        <v>115</v>
      </c>
      <c r="C837" s="138">
        <v>33782247.729999997</v>
      </c>
      <c r="D837" s="138">
        <v>33872791.990000002</v>
      </c>
      <c r="E837" s="138">
        <v>-90544.26</v>
      </c>
    </row>
    <row r="838" spans="1:5">
      <c r="A838" s="137"/>
      <c r="B838" s="137"/>
      <c r="C838" s="137"/>
      <c r="D838" s="137"/>
      <c r="E838" s="137"/>
    </row>
    <row r="839" spans="1:5">
      <c r="A839" s="137" t="s">
        <v>130</v>
      </c>
      <c r="B839" s="137" t="s">
        <v>131</v>
      </c>
      <c r="C839" s="137"/>
      <c r="D839" s="137"/>
      <c r="E839" s="137"/>
    </row>
    <row r="840" spans="1:5">
      <c r="A840" s="137"/>
      <c r="B840" s="137"/>
      <c r="C840" s="137"/>
      <c r="D840" s="137"/>
      <c r="E840" s="137"/>
    </row>
    <row r="841" spans="1:5">
      <c r="A841" s="137" t="s">
        <v>132</v>
      </c>
      <c r="B841" s="137" t="s">
        <v>133</v>
      </c>
      <c r="C841" s="137"/>
      <c r="D841" s="137"/>
      <c r="E841" s="137"/>
    </row>
    <row r="842" spans="1:5">
      <c r="A842" s="137" t="s">
        <v>134</v>
      </c>
      <c r="B842" s="137" t="s">
        <v>135</v>
      </c>
      <c r="C842" s="218">
        <v>390000</v>
      </c>
      <c r="D842" s="218">
        <v>390000</v>
      </c>
      <c r="E842" s="218">
        <v>0</v>
      </c>
    </row>
    <row r="843" spans="1:5">
      <c r="A843" s="137" t="s">
        <v>4738</v>
      </c>
      <c r="B843" s="137" t="s">
        <v>4739</v>
      </c>
      <c r="C843" s="218">
        <v>0</v>
      </c>
      <c r="D843" s="218">
        <v>0</v>
      </c>
      <c r="E843" s="218">
        <v>0</v>
      </c>
    </row>
    <row r="844" spans="1:5">
      <c r="A844" s="137" t="s">
        <v>4740</v>
      </c>
      <c r="B844" s="137" t="s">
        <v>4741</v>
      </c>
      <c r="C844" s="218">
        <v>0</v>
      </c>
      <c r="D844" s="218">
        <v>0</v>
      </c>
      <c r="E844" s="218">
        <v>0</v>
      </c>
    </row>
    <row r="845" spans="1:5">
      <c r="A845" s="137" t="s">
        <v>4742</v>
      </c>
      <c r="B845" s="137" t="s">
        <v>4743</v>
      </c>
      <c r="C845" s="218">
        <v>0</v>
      </c>
      <c r="D845" s="218">
        <v>0</v>
      </c>
      <c r="E845" s="218">
        <v>0</v>
      </c>
    </row>
    <row r="846" spans="1:5">
      <c r="A846" s="137" t="s">
        <v>4744</v>
      </c>
      <c r="B846" s="137" t="s">
        <v>4745</v>
      </c>
      <c r="C846" s="218">
        <v>0</v>
      </c>
      <c r="D846" s="218">
        <v>0</v>
      </c>
      <c r="E846" s="218">
        <v>0</v>
      </c>
    </row>
    <row r="847" spans="1:5">
      <c r="A847" s="137" t="s">
        <v>4746</v>
      </c>
      <c r="B847" s="137" t="s">
        <v>4747</v>
      </c>
      <c r="C847" s="218">
        <v>0</v>
      </c>
      <c r="D847" s="218">
        <v>0</v>
      </c>
      <c r="E847" s="218">
        <v>0</v>
      </c>
    </row>
    <row r="848" spans="1:5">
      <c r="A848" s="137" t="s">
        <v>4748</v>
      </c>
      <c r="B848" s="137" t="s">
        <v>4749</v>
      </c>
      <c r="C848" s="218">
        <v>0</v>
      </c>
      <c r="D848" s="218">
        <v>0</v>
      </c>
      <c r="E848" s="218">
        <v>0</v>
      </c>
    </row>
    <row r="849" spans="1:5">
      <c r="A849" s="137" t="s">
        <v>4750</v>
      </c>
      <c r="B849" s="137" t="s">
        <v>4751</v>
      </c>
      <c r="C849" s="218">
        <v>0</v>
      </c>
      <c r="D849" s="218">
        <v>0</v>
      </c>
      <c r="E849" s="218">
        <v>0</v>
      </c>
    </row>
    <row r="850" spans="1:5">
      <c r="A850" s="137" t="s">
        <v>4752</v>
      </c>
      <c r="B850" s="137" t="s">
        <v>4753</v>
      </c>
      <c r="C850" s="218">
        <v>0</v>
      </c>
      <c r="D850" s="218">
        <v>0</v>
      </c>
      <c r="E850" s="218">
        <v>0</v>
      </c>
    </row>
    <row r="851" spans="1:5">
      <c r="A851" s="137" t="s">
        <v>4754</v>
      </c>
      <c r="B851" s="137" t="s">
        <v>4755</v>
      </c>
      <c r="C851" s="218">
        <v>0</v>
      </c>
      <c r="D851" s="218">
        <v>0</v>
      </c>
      <c r="E851" s="218">
        <v>0</v>
      </c>
    </row>
    <row r="852" spans="1:5">
      <c r="A852" s="137" t="s">
        <v>4756</v>
      </c>
      <c r="B852" s="137" t="s">
        <v>4757</v>
      </c>
      <c r="C852" s="218">
        <v>0</v>
      </c>
      <c r="D852" s="218">
        <v>0</v>
      </c>
      <c r="E852" s="218">
        <v>0</v>
      </c>
    </row>
    <row r="853" spans="1:5">
      <c r="A853" s="137" t="s">
        <v>4758</v>
      </c>
      <c r="B853" s="137" t="s">
        <v>4759</v>
      </c>
      <c r="C853" s="218">
        <v>0</v>
      </c>
      <c r="D853" s="218">
        <v>0</v>
      </c>
      <c r="E853" s="218">
        <v>0</v>
      </c>
    </row>
    <row r="854" spans="1:5">
      <c r="A854" s="137" t="s">
        <v>4760</v>
      </c>
      <c r="B854" s="137" t="s">
        <v>4761</v>
      </c>
      <c r="C854" s="218">
        <v>0</v>
      </c>
      <c r="D854" s="218">
        <v>0</v>
      </c>
      <c r="E854" s="218">
        <v>0</v>
      </c>
    </row>
    <row r="855" spans="1:5">
      <c r="A855" s="137" t="s">
        <v>4762</v>
      </c>
      <c r="B855" s="137" t="s">
        <v>4763</v>
      </c>
      <c r="C855" s="218">
        <v>0</v>
      </c>
      <c r="D855" s="218">
        <v>0</v>
      </c>
      <c r="E855" s="218">
        <v>0</v>
      </c>
    </row>
    <row r="856" spans="1:5">
      <c r="A856" s="137" t="s">
        <v>4764</v>
      </c>
      <c r="B856" s="137" t="s">
        <v>4765</v>
      </c>
      <c r="C856" s="218">
        <v>0</v>
      </c>
      <c r="D856" s="218">
        <v>0</v>
      </c>
      <c r="E856" s="218">
        <v>0</v>
      </c>
    </row>
    <row r="857" spans="1:5">
      <c r="A857" s="137" t="s">
        <v>4766</v>
      </c>
      <c r="B857" s="137" t="s">
        <v>4767</v>
      </c>
      <c r="C857" s="218">
        <v>0</v>
      </c>
      <c r="D857" s="218">
        <v>0</v>
      </c>
      <c r="E857" s="218">
        <v>0</v>
      </c>
    </row>
    <row r="858" spans="1:5">
      <c r="A858" s="137" t="s">
        <v>4768</v>
      </c>
      <c r="B858" s="137" t="s">
        <v>4769</v>
      </c>
      <c r="C858" s="218">
        <v>0</v>
      </c>
      <c r="D858" s="218">
        <v>0</v>
      </c>
      <c r="E858" s="218">
        <v>0</v>
      </c>
    </row>
    <row r="859" spans="1:5">
      <c r="A859" s="137" t="s">
        <v>4770</v>
      </c>
      <c r="B859" s="137" t="s">
        <v>4771</v>
      </c>
      <c r="C859" s="218">
        <v>0</v>
      </c>
      <c r="D859" s="218">
        <v>0</v>
      </c>
      <c r="E859" s="218">
        <v>0</v>
      </c>
    </row>
    <row r="860" spans="1:5">
      <c r="A860" s="137" t="s">
        <v>4772</v>
      </c>
      <c r="B860" s="137" t="s">
        <v>4773</v>
      </c>
      <c r="C860" s="218">
        <v>0</v>
      </c>
      <c r="D860" s="218">
        <v>0</v>
      </c>
      <c r="E860" s="218">
        <v>0</v>
      </c>
    </row>
    <row r="861" spans="1:5">
      <c r="A861" s="137" t="s">
        <v>4774</v>
      </c>
      <c r="B861" s="137" t="s">
        <v>4775</v>
      </c>
      <c r="C861" s="218">
        <v>0</v>
      </c>
      <c r="D861" s="218">
        <v>0</v>
      </c>
      <c r="E861" s="218">
        <v>0</v>
      </c>
    </row>
    <row r="862" spans="1:5">
      <c r="A862" s="137" t="s">
        <v>4776</v>
      </c>
      <c r="B862" s="137" t="s">
        <v>4777</v>
      </c>
      <c r="C862" s="218">
        <v>0</v>
      </c>
      <c r="D862" s="218">
        <v>0</v>
      </c>
      <c r="E862" s="218">
        <v>0</v>
      </c>
    </row>
    <row r="863" spans="1:5">
      <c r="A863" s="137" t="s">
        <v>4778</v>
      </c>
      <c r="B863" s="137" t="s">
        <v>4779</v>
      </c>
      <c r="C863" s="218">
        <v>0</v>
      </c>
      <c r="D863" s="218">
        <v>0</v>
      </c>
      <c r="E863" s="218">
        <v>0</v>
      </c>
    </row>
    <row r="864" spans="1:5">
      <c r="A864" s="137" t="s">
        <v>4780</v>
      </c>
      <c r="B864" s="137" t="s">
        <v>4781</v>
      </c>
      <c r="C864" s="218">
        <v>0</v>
      </c>
      <c r="D864" s="218">
        <v>0</v>
      </c>
      <c r="E864" s="218">
        <v>0</v>
      </c>
    </row>
    <row r="865" spans="1:5">
      <c r="A865" s="137" t="s">
        <v>4782</v>
      </c>
      <c r="B865" s="137" t="s">
        <v>4783</v>
      </c>
      <c r="C865" s="218">
        <v>0</v>
      </c>
      <c r="D865" s="218">
        <v>0</v>
      </c>
      <c r="E865" s="218">
        <v>0</v>
      </c>
    </row>
    <row r="866" spans="1:5">
      <c r="A866" s="137" t="s">
        <v>4784</v>
      </c>
      <c r="B866" s="137" t="s">
        <v>4785</v>
      </c>
      <c r="C866" s="218">
        <v>0</v>
      </c>
      <c r="D866" s="218">
        <v>0</v>
      </c>
      <c r="E866" s="218">
        <v>0</v>
      </c>
    </row>
    <row r="867" spans="1:5">
      <c r="A867" s="137" t="s">
        <v>4786</v>
      </c>
      <c r="B867" s="137" t="s">
        <v>4787</v>
      </c>
      <c r="C867" s="218">
        <v>0</v>
      </c>
      <c r="D867" s="218">
        <v>0</v>
      </c>
      <c r="E867" s="218">
        <v>0</v>
      </c>
    </row>
    <row r="868" spans="1:5">
      <c r="A868" s="137" t="s">
        <v>4788</v>
      </c>
      <c r="B868" s="137" t="s">
        <v>4789</v>
      </c>
      <c r="C868" s="218">
        <v>0</v>
      </c>
      <c r="D868" s="218">
        <v>0</v>
      </c>
      <c r="E868" s="218">
        <v>0</v>
      </c>
    </row>
    <row r="869" spans="1:5">
      <c r="A869" s="137" t="s">
        <v>4790</v>
      </c>
      <c r="B869" s="137" t="s">
        <v>4791</v>
      </c>
      <c r="C869" s="218">
        <v>0</v>
      </c>
      <c r="D869" s="218">
        <v>0</v>
      </c>
      <c r="E869" s="218">
        <v>0</v>
      </c>
    </row>
    <row r="870" spans="1:5">
      <c r="A870" s="137" t="s">
        <v>4792</v>
      </c>
      <c r="B870" s="137" t="s">
        <v>4793</v>
      </c>
      <c r="C870" s="218">
        <v>0</v>
      </c>
      <c r="D870" s="218">
        <v>0</v>
      </c>
      <c r="E870" s="218">
        <v>0</v>
      </c>
    </row>
    <row r="871" spans="1:5">
      <c r="A871" s="137" t="s">
        <v>4794</v>
      </c>
      <c r="B871" s="137" t="s">
        <v>4795</v>
      </c>
      <c r="C871" s="218">
        <v>0</v>
      </c>
      <c r="D871" s="218">
        <v>0</v>
      </c>
      <c r="E871" s="218">
        <v>0</v>
      </c>
    </row>
    <row r="872" spans="1:5">
      <c r="A872" s="137" t="s">
        <v>4796</v>
      </c>
      <c r="B872" s="137" t="s">
        <v>4797</v>
      </c>
      <c r="C872" s="218">
        <v>0</v>
      </c>
      <c r="D872" s="218">
        <v>0</v>
      </c>
      <c r="E872" s="218">
        <v>0</v>
      </c>
    </row>
    <row r="873" spans="1:5">
      <c r="A873" s="137" t="s">
        <v>4798</v>
      </c>
      <c r="B873" s="137" t="s">
        <v>4799</v>
      </c>
      <c r="C873" s="218">
        <v>0</v>
      </c>
      <c r="D873" s="218">
        <v>0</v>
      </c>
      <c r="E873" s="218">
        <v>0</v>
      </c>
    </row>
    <row r="874" spans="1:5">
      <c r="A874" s="137" t="s">
        <v>4800</v>
      </c>
      <c r="B874" s="137" t="s">
        <v>4801</v>
      </c>
      <c r="C874" s="218">
        <v>0</v>
      </c>
      <c r="D874" s="218">
        <v>0</v>
      </c>
      <c r="E874" s="218">
        <v>0</v>
      </c>
    </row>
    <row r="875" spans="1:5">
      <c r="A875" s="137"/>
      <c r="B875" s="137"/>
      <c r="C875" s="219"/>
      <c r="D875" s="219"/>
      <c r="E875" s="219"/>
    </row>
    <row r="876" spans="1:5">
      <c r="A876" s="137" t="s">
        <v>136</v>
      </c>
      <c r="B876" s="137" t="s">
        <v>137</v>
      </c>
      <c r="C876" s="138">
        <v>390000</v>
      </c>
      <c r="D876" s="138">
        <v>390000</v>
      </c>
      <c r="E876" s="138">
        <v>0</v>
      </c>
    </row>
    <row r="877" spans="1:5">
      <c r="A877" s="137"/>
      <c r="B877" s="137"/>
      <c r="C877" s="137"/>
      <c r="D877" s="137"/>
      <c r="E877" s="137"/>
    </row>
    <row r="878" spans="1:5">
      <c r="A878" s="137" t="s">
        <v>138</v>
      </c>
      <c r="B878" s="137" t="s">
        <v>139</v>
      </c>
      <c r="C878" s="137"/>
      <c r="D878" s="137"/>
      <c r="E878" s="137"/>
    </row>
    <row r="879" spans="1:5">
      <c r="A879" s="137" t="s">
        <v>140</v>
      </c>
      <c r="B879" s="137" t="s">
        <v>141</v>
      </c>
      <c r="C879" s="218">
        <v>0</v>
      </c>
      <c r="D879" s="218">
        <v>0</v>
      </c>
      <c r="E879" s="218">
        <v>0</v>
      </c>
    </row>
    <row r="880" spans="1:5">
      <c r="A880" s="137" t="s">
        <v>4802</v>
      </c>
      <c r="B880" s="137" t="s">
        <v>4803</v>
      </c>
      <c r="C880" s="218">
        <v>0</v>
      </c>
      <c r="D880" s="218">
        <v>0</v>
      </c>
      <c r="E880" s="218">
        <v>0</v>
      </c>
    </row>
    <row r="881" spans="1:5">
      <c r="A881" s="137" t="s">
        <v>4804</v>
      </c>
      <c r="B881" s="137" t="s">
        <v>4805</v>
      </c>
      <c r="C881" s="218">
        <v>0</v>
      </c>
      <c r="D881" s="218">
        <v>0</v>
      </c>
      <c r="E881" s="218">
        <v>0</v>
      </c>
    </row>
    <row r="882" spans="1:5">
      <c r="A882" s="137" t="s">
        <v>4806</v>
      </c>
      <c r="B882" s="137" t="s">
        <v>4807</v>
      </c>
      <c r="C882" s="218">
        <v>0</v>
      </c>
      <c r="D882" s="218">
        <v>0</v>
      </c>
      <c r="E882" s="218">
        <v>0</v>
      </c>
    </row>
    <row r="883" spans="1:5">
      <c r="A883" s="137" t="s">
        <v>4808</v>
      </c>
      <c r="B883" s="137" t="s">
        <v>4809</v>
      </c>
      <c r="C883" s="218">
        <v>0</v>
      </c>
      <c r="D883" s="218">
        <v>0</v>
      </c>
      <c r="E883" s="218">
        <v>0</v>
      </c>
    </row>
    <row r="884" spans="1:5">
      <c r="A884" s="137" t="s">
        <v>4810</v>
      </c>
      <c r="B884" s="137" t="s">
        <v>4811</v>
      </c>
      <c r="C884" s="218">
        <v>0</v>
      </c>
      <c r="D884" s="218">
        <v>0</v>
      </c>
      <c r="E884" s="218">
        <v>0</v>
      </c>
    </row>
    <row r="885" spans="1:5">
      <c r="A885" s="137" t="s">
        <v>4812</v>
      </c>
      <c r="B885" s="137" t="s">
        <v>4813</v>
      </c>
      <c r="C885" s="218">
        <v>0</v>
      </c>
      <c r="D885" s="218">
        <v>0</v>
      </c>
      <c r="E885" s="218">
        <v>0</v>
      </c>
    </row>
    <row r="886" spans="1:5">
      <c r="A886" s="137" t="s">
        <v>4814</v>
      </c>
      <c r="B886" s="137" t="s">
        <v>4815</v>
      </c>
      <c r="C886" s="218">
        <v>0</v>
      </c>
      <c r="D886" s="218">
        <v>0</v>
      </c>
      <c r="E886" s="218">
        <v>0</v>
      </c>
    </row>
    <row r="887" spans="1:5">
      <c r="A887" s="137" t="s">
        <v>4816</v>
      </c>
      <c r="B887" s="137" t="s">
        <v>4817</v>
      </c>
      <c r="C887" s="218">
        <v>0</v>
      </c>
      <c r="D887" s="218">
        <v>0</v>
      </c>
      <c r="E887" s="218">
        <v>0</v>
      </c>
    </row>
    <row r="888" spans="1:5">
      <c r="A888" s="137" t="s">
        <v>4818</v>
      </c>
      <c r="B888" s="137" t="s">
        <v>4819</v>
      </c>
      <c r="C888" s="218">
        <v>0</v>
      </c>
      <c r="D888" s="218">
        <v>0</v>
      </c>
      <c r="E888" s="218">
        <v>0</v>
      </c>
    </row>
    <row r="889" spans="1:5">
      <c r="A889" s="137" t="s">
        <v>4820</v>
      </c>
      <c r="B889" s="137" t="s">
        <v>4821</v>
      </c>
      <c r="C889" s="218">
        <v>0</v>
      </c>
      <c r="D889" s="218">
        <v>0</v>
      </c>
      <c r="E889" s="218">
        <v>0</v>
      </c>
    </row>
    <row r="890" spans="1:5">
      <c r="A890" s="137" t="s">
        <v>4822</v>
      </c>
      <c r="B890" s="137" t="s">
        <v>4823</v>
      </c>
      <c r="C890" s="218">
        <v>0</v>
      </c>
      <c r="D890" s="218">
        <v>0</v>
      </c>
      <c r="E890" s="218">
        <v>0</v>
      </c>
    </row>
    <row r="891" spans="1:5">
      <c r="A891" s="137" t="s">
        <v>4824</v>
      </c>
      <c r="B891" s="137" t="s">
        <v>4825</v>
      </c>
      <c r="C891" s="218">
        <v>0</v>
      </c>
      <c r="D891" s="218">
        <v>0</v>
      </c>
      <c r="E891" s="218">
        <v>0</v>
      </c>
    </row>
    <row r="892" spans="1:5">
      <c r="A892" s="137" t="s">
        <v>4826</v>
      </c>
      <c r="B892" s="137" t="s">
        <v>4827</v>
      </c>
      <c r="C892" s="218">
        <v>0</v>
      </c>
      <c r="D892" s="218">
        <v>0</v>
      </c>
      <c r="E892" s="218">
        <v>0</v>
      </c>
    </row>
    <row r="893" spans="1:5">
      <c r="A893" s="137" t="s">
        <v>4828</v>
      </c>
      <c r="B893" s="137" t="s">
        <v>4829</v>
      </c>
      <c r="C893" s="218">
        <v>0</v>
      </c>
      <c r="D893" s="218">
        <v>0</v>
      </c>
      <c r="E893" s="218">
        <v>0</v>
      </c>
    </row>
    <row r="894" spans="1:5">
      <c r="A894" s="137" t="s">
        <v>4830</v>
      </c>
      <c r="B894" s="137" t="s">
        <v>4831</v>
      </c>
      <c r="C894" s="218">
        <v>0</v>
      </c>
      <c r="D894" s="218">
        <v>0</v>
      </c>
      <c r="E894" s="218">
        <v>0</v>
      </c>
    </row>
    <row r="895" spans="1:5">
      <c r="A895" s="137" t="s">
        <v>4832</v>
      </c>
      <c r="B895" s="137" t="s">
        <v>4833</v>
      </c>
      <c r="C895" s="218">
        <v>0</v>
      </c>
      <c r="D895" s="218">
        <v>0</v>
      </c>
      <c r="E895" s="218">
        <v>0</v>
      </c>
    </row>
    <row r="896" spans="1:5">
      <c r="A896" s="137" t="s">
        <v>4834</v>
      </c>
      <c r="B896" s="137" t="s">
        <v>4835</v>
      </c>
      <c r="C896" s="218">
        <v>0</v>
      </c>
      <c r="D896" s="218">
        <v>0</v>
      </c>
      <c r="E896" s="218">
        <v>0</v>
      </c>
    </row>
    <row r="897" spans="1:5">
      <c r="A897" s="137" t="s">
        <v>4836</v>
      </c>
      <c r="B897" s="137" t="s">
        <v>4837</v>
      </c>
      <c r="C897" s="218">
        <v>0</v>
      </c>
      <c r="D897" s="218">
        <v>0</v>
      </c>
      <c r="E897" s="218">
        <v>0</v>
      </c>
    </row>
    <row r="898" spans="1:5">
      <c r="A898" s="137" t="s">
        <v>4838</v>
      </c>
      <c r="B898" s="137" t="s">
        <v>4839</v>
      </c>
      <c r="C898" s="218">
        <v>0</v>
      </c>
      <c r="D898" s="218">
        <v>0</v>
      </c>
      <c r="E898" s="218">
        <v>0</v>
      </c>
    </row>
    <row r="899" spans="1:5">
      <c r="A899" s="137" t="s">
        <v>4840</v>
      </c>
      <c r="B899" s="137" t="s">
        <v>4841</v>
      </c>
      <c r="C899" s="218">
        <v>0</v>
      </c>
      <c r="D899" s="218">
        <v>0</v>
      </c>
      <c r="E899" s="218">
        <v>0</v>
      </c>
    </row>
    <row r="900" spans="1:5">
      <c r="A900" s="137" t="s">
        <v>4842</v>
      </c>
      <c r="B900" s="137" t="s">
        <v>4843</v>
      </c>
      <c r="C900" s="218">
        <v>0</v>
      </c>
      <c r="D900" s="218">
        <v>0</v>
      </c>
      <c r="E900" s="218">
        <v>0</v>
      </c>
    </row>
    <row r="901" spans="1:5">
      <c r="A901" s="137" t="s">
        <v>4844</v>
      </c>
      <c r="B901" s="137" t="s">
        <v>4845</v>
      </c>
      <c r="C901" s="218">
        <v>0</v>
      </c>
      <c r="D901" s="218">
        <v>0</v>
      </c>
      <c r="E901" s="218">
        <v>0</v>
      </c>
    </row>
    <row r="902" spans="1:5">
      <c r="A902" s="137" t="s">
        <v>4846</v>
      </c>
      <c r="B902" s="137" t="s">
        <v>4847</v>
      </c>
      <c r="C902" s="218">
        <v>0</v>
      </c>
      <c r="D902" s="218">
        <v>0</v>
      </c>
      <c r="E902" s="218">
        <v>0</v>
      </c>
    </row>
    <row r="903" spans="1:5">
      <c r="A903" s="137" t="s">
        <v>4848</v>
      </c>
      <c r="B903" s="137" t="s">
        <v>4849</v>
      </c>
      <c r="C903" s="218">
        <v>0</v>
      </c>
      <c r="D903" s="218">
        <v>0</v>
      </c>
      <c r="E903" s="218">
        <v>0</v>
      </c>
    </row>
    <row r="904" spans="1:5">
      <c r="A904" s="137" t="s">
        <v>4850</v>
      </c>
      <c r="B904" s="137" t="s">
        <v>4851</v>
      </c>
      <c r="C904" s="218">
        <v>0</v>
      </c>
      <c r="D904" s="218">
        <v>0</v>
      </c>
      <c r="E904" s="218">
        <v>0</v>
      </c>
    </row>
    <row r="905" spans="1:5">
      <c r="A905" s="137" t="s">
        <v>4852</v>
      </c>
      <c r="B905" s="137" t="s">
        <v>4853</v>
      </c>
      <c r="C905" s="218">
        <v>0</v>
      </c>
      <c r="D905" s="218">
        <v>0</v>
      </c>
      <c r="E905" s="218">
        <v>0</v>
      </c>
    </row>
    <row r="906" spans="1:5">
      <c r="A906" s="137" t="s">
        <v>4854</v>
      </c>
      <c r="B906" s="137" t="s">
        <v>4855</v>
      </c>
      <c r="C906" s="218">
        <v>0</v>
      </c>
      <c r="D906" s="218">
        <v>0</v>
      </c>
      <c r="E906" s="218">
        <v>0</v>
      </c>
    </row>
    <row r="907" spans="1:5">
      <c r="A907" s="137" t="s">
        <v>4856</v>
      </c>
      <c r="B907" s="137" t="s">
        <v>4857</v>
      </c>
      <c r="C907" s="218">
        <v>0</v>
      </c>
      <c r="D907" s="218">
        <v>0</v>
      </c>
      <c r="E907" s="218">
        <v>0</v>
      </c>
    </row>
    <row r="908" spans="1:5">
      <c r="A908" s="137" t="s">
        <v>4858</v>
      </c>
      <c r="B908" s="137" t="s">
        <v>4859</v>
      </c>
      <c r="C908" s="218">
        <v>0</v>
      </c>
      <c r="D908" s="218">
        <v>0</v>
      </c>
      <c r="E908" s="218">
        <v>0</v>
      </c>
    </row>
    <row r="909" spans="1:5">
      <c r="A909" s="137" t="s">
        <v>4860</v>
      </c>
      <c r="B909" s="137" t="s">
        <v>4861</v>
      </c>
      <c r="C909" s="218">
        <v>0</v>
      </c>
      <c r="D909" s="218">
        <v>0</v>
      </c>
      <c r="E909" s="218">
        <v>0</v>
      </c>
    </row>
    <row r="910" spans="1:5">
      <c r="A910" s="137" t="s">
        <v>4862</v>
      </c>
      <c r="B910" s="137" t="s">
        <v>4863</v>
      </c>
      <c r="C910" s="218">
        <v>0</v>
      </c>
      <c r="D910" s="218">
        <v>0</v>
      </c>
      <c r="E910" s="218">
        <v>0</v>
      </c>
    </row>
    <row r="911" spans="1:5">
      <c r="A911" s="137" t="s">
        <v>4864</v>
      </c>
      <c r="B911" s="137" t="s">
        <v>4865</v>
      </c>
      <c r="C911" s="218">
        <v>0</v>
      </c>
      <c r="D911" s="218">
        <v>0</v>
      </c>
      <c r="E911" s="218">
        <v>0</v>
      </c>
    </row>
    <row r="912" spans="1:5">
      <c r="A912" s="137" t="s">
        <v>4866</v>
      </c>
      <c r="B912" s="137" t="s">
        <v>4867</v>
      </c>
      <c r="C912" s="218">
        <v>0</v>
      </c>
      <c r="D912" s="218">
        <v>0</v>
      </c>
      <c r="E912" s="218">
        <v>0</v>
      </c>
    </row>
    <row r="913" spans="1:5">
      <c r="A913" s="137"/>
      <c r="B913" s="137"/>
      <c r="C913" s="219"/>
      <c r="D913" s="219"/>
      <c r="E913" s="219"/>
    </row>
    <row r="914" spans="1:5">
      <c r="A914" s="137" t="s">
        <v>142</v>
      </c>
      <c r="B914" s="137" t="s">
        <v>143</v>
      </c>
      <c r="C914" s="138">
        <v>0</v>
      </c>
      <c r="D914" s="138">
        <v>0</v>
      </c>
      <c r="E914" s="138">
        <v>0</v>
      </c>
    </row>
    <row r="915" spans="1:5">
      <c r="A915" s="137"/>
      <c r="B915" s="137"/>
      <c r="C915" s="137"/>
      <c r="D915" s="137"/>
      <c r="E915" s="137"/>
    </row>
    <row r="916" spans="1:5">
      <c r="A916" s="137" t="s">
        <v>4868</v>
      </c>
      <c r="B916" s="137" t="s">
        <v>4869</v>
      </c>
      <c r="C916" s="137"/>
      <c r="D916" s="137"/>
      <c r="E916" s="137"/>
    </row>
    <row r="917" spans="1:5">
      <c r="A917" s="137" t="s">
        <v>4870</v>
      </c>
      <c r="B917" s="137" t="s">
        <v>4871</v>
      </c>
      <c r="C917" s="218">
        <v>0</v>
      </c>
      <c r="D917" s="218">
        <v>0</v>
      </c>
      <c r="E917" s="218">
        <v>0</v>
      </c>
    </row>
    <row r="918" spans="1:5">
      <c r="A918" s="137" t="s">
        <v>4872</v>
      </c>
      <c r="B918" s="137" t="s">
        <v>4873</v>
      </c>
      <c r="C918" s="218">
        <v>0</v>
      </c>
      <c r="D918" s="218">
        <v>0</v>
      </c>
      <c r="E918" s="218">
        <v>0</v>
      </c>
    </row>
    <row r="919" spans="1:5">
      <c r="A919" s="137"/>
      <c r="B919" s="137"/>
      <c r="C919" s="219"/>
      <c r="D919" s="219"/>
      <c r="E919" s="219"/>
    </row>
    <row r="920" spans="1:5">
      <c r="A920" s="137" t="s">
        <v>4874</v>
      </c>
      <c r="B920" s="137" t="s">
        <v>4875</v>
      </c>
      <c r="C920" s="138">
        <v>0</v>
      </c>
      <c r="D920" s="138">
        <v>0</v>
      </c>
      <c r="E920" s="138">
        <v>0</v>
      </c>
    </row>
    <row r="921" spans="1:5">
      <c r="A921" s="137"/>
      <c r="B921" s="137"/>
      <c r="C921" s="137"/>
      <c r="D921" s="137"/>
      <c r="E921" s="137"/>
    </row>
    <row r="922" spans="1:5">
      <c r="A922" s="137" t="s">
        <v>4876</v>
      </c>
      <c r="B922" s="137" t="s">
        <v>4877</v>
      </c>
      <c r="C922" s="137"/>
      <c r="D922" s="137"/>
      <c r="E922" s="137"/>
    </row>
    <row r="923" spans="1:5">
      <c r="A923" s="137" t="s">
        <v>4878</v>
      </c>
      <c r="B923" s="137" t="s">
        <v>4879</v>
      </c>
      <c r="C923" s="218">
        <v>0</v>
      </c>
      <c r="D923" s="218">
        <v>0</v>
      </c>
      <c r="E923" s="218">
        <v>0</v>
      </c>
    </row>
    <row r="924" spans="1:5">
      <c r="A924" s="137" t="s">
        <v>4880</v>
      </c>
      <c r="B924" s="137" t="s">
        <v>4881</v>
      </c>
      <c r="C924" s="218">
        <v>0</v>
      </c>
      <c r="D924" s="218">
        <v>0</v>
      </c>
      <c r="E924" s="218">
        <v>0</v>
      </c>
    </row>
    <row r="925" spans="1:5">
      <c r="A925" s="137"/>
      <c r="B925" s="137"/>
      <c r="C925" s="219"/>
      <c r="D925" s="219"/>
      <c r="E925" s="219"/>
    </row>
    <row r="926" spans="1:5">
      <c r="A926" s="137" t="s">
        <v>4882</v>
      </c>
      <c r="B926" s="137" t="s">
        <v>4883</v>
      </c>
      <c r="C926" s="138">
        <v>0</v>
      </c>
      <c r="D926" s="138">
        <v>0</v>
      </c>
      <c r="E926" s="138">
        <v>0</v>
      </c>
    </row>
    <row r="927" spans="1:5">
      <c r="A927" s="137"/>
      <c r="B927" s="137"/>
      <c r="C927" s="137"/>
      <c r="D927" s="137"/>
      <c r="E927" s="137"/>
    </row>
    <row r="928" spans="1:5">
      <c r="A928" s="137" t="s">
        <v>4884</v>
      </c>
      <c r="B928" s="137" t="s">
        <v>4885</v>
      </c>
      <c r="C928" s="137"/>
      <c r="D928" s="137"/>
      <c r="E928" s="137"/>
    </row>
    <row r="929" spans="1:5">
      <c r="A929" s="137" t="s">
        <v>4886</v>
      </c>
      <c r="B929" s="137" t="s">
        <v>4887</v>
      </c>
      <c r="C929" s="218">
        <v>0</v>
      </c>
      <c r="D929" s="218">
        <v>0</v>
      </c>
      <c r="E929" s="218">
        <v>0</v>
      </c>
    </row>
    <row r="930" spans="1:5">
      <c r="A930" s="137" t="s">
        <v>4888</v>
      </c>
      <c r="B930" s="137" t="s">
        <v>4889</v>
      </c>
      <c r="C930" s="218">
        <v>0</v>
      </c>
      <c r="D930" s="218">
        <v>0</v>
      </c>
      <c r="E930" s="218">
        <v>0</v>
      </c>
    </row>
    <row r="931" spans="1:5">
      <c r="A931" s="137"/>
      <c r="B931" s="137"/>
      <c r="C931" s="219"/>
      <c r="D931" s="219"/>
      <c r="E931" s="219"/>
    </row>
    <row r="932" spans="1:5">
      <c r="A932" s="137" t="s">
        <v>4890</v>
      </c>
      <c r="B932" s="137" t="s">
        <v>4891</v>
      </c>
      <c r="C932" s="138">
        <v>0</v>
      </c>
      <c r="D932" s="138">
        <v>0</v>
      </c>
      <c r="E932" s="138">
        <v>0</v>
      </c>
    </row>
    <row r="933" spans="1:5">
      <c r="A933" s="137"/>
      <c r="B933" s="137"/>
      <c r="C933" s="137"/>
      <c r="D933" s="137"/>
      <c r="E933" s="137"/>
    </row>
    <row r="934" spans="1:5">
      <c r="A934" s="137" t="s">
        <v>144</v>
      </c>
      <c r="B934" s="137" t="s">
        <v>145</v>
      </c>
      <c r="C934" s="137"/>
      <c r="D934" s="137"/>
      <c r="E934" s="137"/>
    </row>
    <row r="935" spans="1:5">
      <c r="A935" s="137" t="s">
        <v>146</v>
      </c>
      <c r="B935" s="137" t="s">
        <v>147</v>
      </c>
      <c r="C935" s="218">
        <v>1442360.4</v>
      </c>
      <c r="D935" s="218">
        <v>1311875.47</v>
      </c>
      <c r="E935" s="218">
        <v>130484.93</v>
      </c>
    </row>
    <row r="936" spans="1:5">
      <c r="A936" s="137" t="s">
        <v>148</v>
      </c>
      <c r="B936" s="137" t="s">
        <v>149</v>
      </c>
      <c r="C936" s="218">
        <v>274600.55</v>
      </c>
      <c r="D936" s="218">
        <v>274600.55</v>
      </c>
      <c r="E936" s="218">
        <v>0</v>
      </c>
    </row>
    <row r="937" spans="1:5">
      <c r="A937" s="137"/>
      <c r="B937" s="137"/>
      <c r="C937" s="219"/>
      <c r="D937" s="219"/>
      <c r="E937" s="219"/>
    </row>
    <row r="938" spans="1:5">
      <c r="A938" s="137" t="s">
        <v>150</v>
      </c>
      <c r="B938" s="137" t="s">
        <v>151</v>
      </c>
      <c r="C938" s="138">
        <v>1716960.95</v>
      </c>
      <c r="D938" s="138">
        <v>1586476.02</v>
      </c>
      <c r="E938" s="138">
        <v>130484.93</v>
      </c>
    </row>
    <row r="939" spans="1:5">
      <c r="A939" s="137"/>
      <c r="B939" s="137"/>
      <c r="C939" s="219"/>
      <c r="D939" s="219"/>
      <c r="E939" s="219"/>
    </row>
    <row r="940" spans="1:5">
      <c r="A940" s="137" t="s">
        <v>152</v>
      </c>
      <c r="B940" s="137" t="s">
        <v>116</v>
      </c>
      <c r="C940" s="138">
        <v>2106960.9500000002</v>
      </c>
      <c r="D940" s="138">
        <v>1976476.02</v>
      </c>
      <c r="E940" s="138">
        <v>130484.93</v>
      </c>
    </row>
    <row r="941" spans="1:5">
      <c r="A941" s="137"/>
      <c r="B941" s="137"/>
      <c r="C941" s="219"/>
      <c r="D941" s="219"/>
      <c r="E941" s="219"/>
    </row>
    <row r="942" spans="1:5">
      <c r="A942" s="137" t="s">
        <v>153</v>
      </c>
      <c r="B942" s="137" t="s">
        <v>154</v>
      </c>
      <c r="C942" s="138">
        <v>35889208.68</v>
      </c>
      <c r="D942" s="138">
        <v>35849268.009999998</v>
      </c>
      <c r="E942" s="138">
        <v>39940.67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0AB0-771F-4675-A5DE-8F18C80C7480}">
  <sheetPr>
    <tabColor theme="0"/>
  </sheetPr>
  <dimension ref="A1:CK465"/>
  <sheetViews>
    <sheetView topLeftCell="A15" zoomScaleNormal="100" workbookViewId="0">
      <pane xSplit="2" topLeftCell="I1" activePane="topRight" state="frozen"/>
      <selection activeCell="Q367" sqref="Q1:Q1048576"/>
      <selection pane="topRight" activeCell="Q460" sqref="Q460"/>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5226</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56"/>
      <c r="B5" s="57"/>
      <c r="C5" s="56" t="s">
        <v>642</v>
      </c>
      <c r="D5" s="56" t="s">
        <v>643</v>
      </c>
      <c r="E5" s="56" t="s">
        <v>644</v>
      </c>
      <c r="F5" s="56" t="s">
        <v>8</v>
      </c>
      <c r="G5" s="56" t="s">
        <v>9</v>
      </c>
      <c r="H5" s="56" t="s">
        <v>10</v>
      </c>
      <c r="I5" s="56" t="s">
        <v>11</v>
      </c>
      <c r="J5" s="56" t="s">
        <v>12</v>
      </c>
      <c r="K5" s="56" t="s">
        <v>13</v>
      </c>
      <c r="L5" s="56" t="s">
        <v>14</v>
      </c>
      <c r="M5" s="56" t="s">
        <v>15</v>
      </c>
      <c r="N5" s="56" t="s">
        <v>16</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269032</v>
      </c>
      <c r="D14" s="63">
        <v>269032</v>
      </c>
      <c r="E14" s="63">
        <v>269032</v>
      </c>
      <c r="F14" s="63">
        <v>269032</v>
      </c>
      <c r="G14" s="63">
        <v>269032</v>
      </c>
      <c r="H14" s="63">
        <v>269032</v>
      </c>
      <c r="I14" s="63">
        <v>269032</v>
      </c>
      <c r="J14" s="63">
        <v>269032</v>
      </c>
      <c r="K14" s="63">
        <v>269032</v>
      </c>
      <c r="L14" s="63">
        <v>269032</v>
      </c>
      <c r="M14" s="63">
        <v>269032</v>
      </c>
      <c r="N14" s="63">
        <v>269032</v>
      </c>
      <c r="O14" s="63">
        <v>3228384</v>
      </c>
      <c r="Q14" s="12" t="s">
        <v>20</v>
      </c>
    </row>
    <row r="15" spans="1:17">
      <c r="A15" s="58" t="s">
        <v>4893</v>
      </c>
      <c r="B15" s="59" t="s">
        <v>4894</v>
      </c>
      <c r="C15" s="63">
        <v>0</v>
      </c>
      <c r="D15" s="63">
        <v>0</v>
      </c>
      <c r="E15" s="63">
        <v>0</v>
      </c>
      <c r="F15" s="63">
        <v>0</v>
      </c>
      <c r="G15" s="63">
        <v>0</v>
      </c>
      <c r="H15" s="63">
        <v>0</v>
      </c>
      <c r="I15" s="63">
        <v>0</v>
      </c>
      <c r="J15" s="63">
        <v>0</v>
      </c>
      <c r="K15" s="63">
        <v>0</v>
      </c>
      <c r="L15" s="63">
        <v>0</v>
      </c>
      <c r="M15" s="63">
        <v>0</v>
      </c>
      <c r="N15" s="63">
        <v>0</v>
      </c>
      <c r="O15" s="63">
        <v>0</v>
      </c>
      <c r="Q15" s="12" t="s">
        <v>20</v>
      </c>
    </row>
    <row r="16" spans="1:17">
      <c r="A16" s="58" t="s">
        <v>203</v>
      </c>
      <c r="B16" s="59" t="s">
        <v>204</v>
      </c>
      <c r="C16" s="63">
        <v>-24913.03</v>
      </c>
      <c r="D16" s="63">
        <v>-26529.03</v>
      </c>
      <c r="E16" s="63">
        <v>-26103.23</v>
      </c>
      <c r="F16" s="63">
        <v>-24356.23</v>
      </c>
      <c r="G16" s="63">
        <v>-19748.59</v>
      </c>
      <c r="H16" s="63">
        <v>-20968.669999999998</v>
      </c>
      <c r="I16" s="63">
        <v>-16820.189999999999</v>
      </c>
      <c r="J16" s="63">
        <v>-16942.189999999999</v>
      </c>
      <c r="K16" s="63">
        <v>-17813</v>
      </c>
      <c r="L16" s="63">
        <v>-18411</v>
      </c>
      <c r="M16" s="63">
        <v>-17690</v>
      </c>
      <c r="N16" s="63">
        <v>-18903</v>
      </c>
      <c r="O16" s="63">
        <v>-249198.16</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244118.97</v>
      </c>
      <c r="D18" s="70">
        <v>242502.97</v>
      </c>
      <c r="E18" s="70">
        <v>242928.77</v>
      </c>
      <c r="F18" s="70">
        <v>244675.77</v>
      </c>
      <c r="G18" s="70">
        <v>249283.41</v>
      </c>
      <c r="H18" s="70">
        <v>248063.33</v>
      </c>
      <c r="I18" s="70">
        <v>252211.81</v>
      </c>
      <c r="J18" s="70">
        <v>252089.81</v>
      </c>
      <c r="K18" s="70">
        <v>251219</v>
      </c>
      <c r="L18" s="70">
        <v>250621</v>
      </c>
      <c r="M18" s="70">
        <v>251342</v>
      </c>
      <c r="N18" s="70">
        <v>250129</v>
      </c>
      <c r="O18" s="70">
        <v>2979185.84</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-2500</v>
      </c>
      <c r="D21" s="63">
        <v>-1000</v>
      </c>
      <c r="E21" s="63">
        <v>-3256</v>
      </c>
      <c r="F21" s="63">
        <v>-1785</v>
      </c>
      <c r="G21" s="63">
        <v>-5719</v>
      </c>
      <c r="H21" s="63">
        <v>0</v>
      </c>
      <c r="I21" s="63">
        <v>0</v>
      </c>
      <c r="J21" s="63">
        <v>0</v>
      </c>
      <c r="K21" s="63">
        <v>-5250</v>
      </c>
      <c r="L21" s="63">
        <v>-12800</v>
      </c>
      <c r="M21" s="63">
        <v>-9000</v>
      </c>
      <c r="N21" s="63">
        <v>-3000</v>
      </c>
      <c r="O21" s="63">
        <v>-44310</v>
      </c>
      <c r="Q21" s="12" t="s">
        <v>22</v>
      </c>
    </row>
    <row r="22" spans="1:17">
      <c r="A22" s="58" t="s">
        <v>211</v>
      </c>
      <c r="B22" s="59" t="s">
        <v>212</v>
      </c>
      <c r="C22" s="63">
        <v>-27250.1</v>
      </c>
      <c r="D22" s="63">
        <v>-24257.79</v>
      </c>
      <c r="E22" s="63">
        <v>-20445.46</v>
      </c>
      <c r="F22" s="63">
        <v>-22799.040000000001</v>
      </c>
      <c r="G22" s="63">
        <v>-29230.240000000002</v>
      </c>
      <c r="H22" s="63">
        <v>-23753.66</v>
      </c>
      <c r="I22" s="63">
        <v>-29536.959999999999</v>
      </c>
      <c r="J22" s="63">
        <v>-34173.06</v>
      </c>
      <c r="K22" s="63">
        <v>-31792.25</v>
      </c>
      <c r="L22" s="63">
        <v>-25429.57</v>
      </c>
      <c r="M22" s="63">
        <v>-23677.919999999998</v>
      </c>
      <c r="N22" s="63">
        <v>-18050.34</v>
      </c>
      <c r="O22" s="63">
        <v>-310396.39</v>
      </c>
      <c r="Q22" s="12" t="s">
        <v>26</v>
      </c>
    </row>
    <row r="23" spans="1:17">
      <c r="A23" s="58" t="s">
        <v>213</v>
      </c>
      <c r="B23" s="59" t="s">
        <v>214</v>
      </c>
      <c r="C23" s="63">
        <v>-582</v>
      </c>
      <c r="D23" s="63">
        <v>-582</v>
      </c>
      <c r="E23" s="63">
        <v>-582</v>
      </c>
      <c r="F23" s="63">
        <v>66</v>
      </c>
      <c r="G23" s="63">
        <v>-482.13</v>
      </c>
      <c r="H23" s="63">
        <v>-303</v>
      </c>
      <c r="I23" s="63">
        <v>-303</v>
      </c>
      <c r="J23" s="63">
        <v>-293.23</v>
      </c>
      <c r="K23" s="63">
        <v>0</v>
      </c>
      <c r="L23" s="63">
        <v>-875.5</v>
      </c>
      <c r="M23" s="63">
        <v>-1875.5</v>
      </c>
      <c r="N23" s="63">
        <v>-875.5</v>
      </c>
      <c r="O23" s="63">
        <v>-6687.86</v>
      </c>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-1704</v>
      </c>
      <c r="D25" s="63">
        <v>-1704</v>
      </c>
      <c r="E25" s="63">
        <v>-1704</v>
      </c>
      <c r="F25" s="63">
        <v>-1704</v>
      </c>
      <c r="G25" s="63">
        <v>-1704</v>
      </c>
      <c r="H25" s="63">
        <v>-1704</v>
      </c>
      <c r="I25" s="63">
        <v>-1704</v>
      </c>
      <c r="J25" s="63">
        <v>-1704</v>
      </c>
      <c r="K25" s="63">
        <v>-1704</v>
      </c>
      <c r="L25" s="63">
        <v>-1704</v>
      </c>
      <c r="M25" s="63">
        <v>-1704</v>
      </c>
      <c r="N25" s="63">
        <v>-1704</v>
      </c>
      <c r="O25" s="63">
        <v>-20448</v>
      </c>
      <c r="Q25" s="12" t="s">
        <v>23</v>
      </c>
    </row>
    <row r="26" spans="1:17">
      <c r="A26" s="58" t="s">
        <v>217</v>
      </c>
      <c r="B26" s="59" t="s">
        <v>218</v>
      </c>
      <c r="C26" s="63">
        <v>0</v>
      </c>
      <c r="D26" s="63">
        <v>0</v>
      </c>
      <c r="E26" s="63">
        <v>-1795</v>
      </c>
      <c r="F26" s="63">
        <v>-1795</v>
      </c>
      <c r="G26" s="63">
        <v>-1795</v>
      </c>
      <c r="H26" s="63">
        <v>-4940</v>
      </c>
      <c r="I26" s="63">
        <v>-4940</v>
      </c>
      <c r="J26" s="63">
        <v>-4940</v>
      </c>
      <c r="K26" s="63">
        <v>-4940</v>
      </c>
      <c r="L26" s="63">
        <v>-4940</v>
      </c>
      <c r="M26" s="63">
        <v>-4940</v>
      </c>
      <c r="N26" s="63">
        <v>-4940</v>
      </c>
      <c r="O26" s="63">
        <v>-39965</v>
      </c>
      <c r="Q26" s="12" t="s">
        <v>23</v>
      </c>
    </row>
    <row r="27" spans="1:17">
      <c r="A27" s="58" t="s">
        <v>220</v>
      </c>
      <c r="B27" s="59" t="s">
        <v>221</v>
      </c>
      <c r="C27" s="63">
        <v>-2410.4499999999998</v>
      </c>
      <c r="D27" s="63">
        <v>-4947.1000000000004</v>
      </c>
      <c r="E27" s="63">
        <v>-4316.87</v>
      </c>
      <c r="F27" s="63">
        <v>1462.88</v>
      </c>
      <c r="G27" s="63">
        <v>-8133.18</v>
      </c>
      <c r="H27" s="63">
        <v>-3184.99</v>
      </c>
      <c r="I27" s="63">
        <v>-4434.22</v>
      </c>
      <c r="J27" s="63">
        <v>-6193.7</v>
      </c>
      <c r="K27" s="63">
        <v>832.49</v>
      </c>
      <c r="L27" s="63">
        <v>-17518.009999999998</v>
      </c>
      <c r="M27" s="63">
        <v>-18271.32</v>
      </c>
      <c r="N27" s="63">
        <v>0</v>
      </c>
      <c r="O27" s="63">
        <v>-67114.47</v>
      </c>
      <c r="Q27" s="12" t="s">
        <v>27</v>
      </c>
    </row>
    <row r="28" spans="1:17">
      <c r="A28" s="58" t="s">
        <v>4897</v>
      </c>
      <c r="B28" s="59" t="s">
        <v>4898</v>
      </c>
      <c r="C28" s="63">
        <v>0</v>
      </c>
      <c r="D28" s="63">
        <v>0</v>
      </c>
      <c r="E28" s="63">
        <v>0</v>
      </c>
      <c r="F28" s="63">
        <v>0</v>
      </c>
      <c r="G28" s="63">
        <v>0</v>
      </c>
      <c r="H28" s="63">
        <v>0</v>
      </c>
      <c r="I28" s="63">
        <v>162.5</v>
      </c>
      <c r="J28" s="63">
        <v>882.49</v>
      </c>
      <c r="K28" s="63">
        <v>0</v>
      </c>
      <c r="L28" s="63">
        <v>272.5</v>
      </c>
      <c r="M28" s="63">
        <v>715</v>
      </c>
      <c r="N28" s="63">
        <v>1077.1500000000001</v>
      </c>
      <c r="O28" s="63">
        <v>3109.64</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0</v>
      </c>
      <c r="I32" s="63">
        <v>0</v>
      </c>
      <c r="J32" s="63">
        <v>0</v>
      </c>
      <c r="K32" s="63">
        <v>0</v>
      </c>
      <c r="L32" s="63">
        <v>0</v>
      </c>
      <c r="M32" s="63">
        <v>0</v>
      </c>
      <c r="N32" s="63">
        <v>0</v>
      </c>
      <c r="O32" s="63">
        <v>0</v>
      </c>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-34446.550000000003</v>
      </c>
      <c r="D34" s="70">
        <v>-32490.89</v>
      </c>
      <c r="E34" s="70">
        <v>-32099.33</v>
      </c>
      <c r="F34" s="70">
        <v>-26554.16</v>
      </c>
      <c r="G34" s="70">
        <v>-47063.55</v>
      </c>
      <c r="H34" s="70">
        <v>-33885.65</v>
      </c>
      <c r="I34" s="70">
        <v>-40755.68</v>
      </c>
      <c r="J34" s="70">
        <v>-46421.5</v>
      </c>
      <c r="K34" s="70">
        <v>-42853.760000000002</v>
      </c>
      <c r="L34" s="70">
        <v>-62994.58</v>
      </c>
      <c r="M34" s="70">
        <v>-58753.74</v>
      </c>
      <c r="N34" s="70">
        <v>-27492.69</v>
      </c>
      <c r="O34" s="70">
        <v>-485812.08</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0</v>
      </c>
      <c r="D37" s="63">
        <v>0</v>
      </c>
      <c r="E37" s="63">
        <v>0</v>
      </c>
      <c r="F37" s="63">
        <v>0</v>
      </c>
      <c r="G37" s="63">
        <v>0</v>
      </c>
      <c r="H37" s="63">
        <v>0</v>
      </c>
      <c r="I37" s="63">
        <v>0</v>
      </c>
      <c r="J37" s="63">
        <v>0</v>
      </c>
      <c r="K37" s="63">
        <v>0</v>
      </c>
      <c r="L37" s="63">
        <v>0</v>
      </c>
      <c r="M37" s="63">
        <v>0</v>
      </c>
      <c r="N37" s="63">
        <v>0</v>
      </c>
      <c r="O37" s="63">
        <v>0</v>
      </c>
      <c r="Q37" s="12" t="s">
        <v>36</v>
      </c>
    </row>
    <row r="38" spans="1:17">
      <c r="A38" s="58" t="s">
        <v>228</v>
      </c>
      <c r="B38" s="59" t="s">
        <v>229</v>
      </c>
      <c r="C38" s="63">
        <v>0</v>
      </c>
      <c r="D38" s="63">
        <v>0</v>
      </c>
      <c r="E38" s="63">
        <v>0</v>
      </c>
      <c r="F38" s="63">
        <v>0</v>
      </c>
      <c r="G38" s="63">
        <v>173.21</v>
      </c>
      <c r="H38" s="63">
        <v>894.46</v>
      </c>
      <c r="I38" s="63">
        <v>2972.49</v>
      </c>
      <c r="J38" s="63">
        <v>280.83</v>
      </c>
      <c r="K38" s="63">
        <v>1365.41</v>
      </c>
      <c r="L38" s="63">
        <v>1158.3599999999999</v>
      </c>
      <c r="M38" s="63">
        <v>354.98</v>
      </c>
      <c r="N38" s="63">
        <v>414.78</v>
      </c>
      <c r="O38" s="63">
        <v>7614.52</v>
      </c>
      <c r="Q38" s="12" t="s">
        <v>36</v>
      </c>
    </row>
    <row r="39" spans="1:17">
      <c r="A39" s="58" t="s">
        <v>230</v>
      </c>
      <c r="B39" s="59" t="s">
        <v>231</v>
      </c>
      <c r="C39" s="63">
        <v>3902.35</v>
      </c>
      <c r="D39" s="63">
        <v>3218.81</v>
      </c>
      <c r="E39" s="63">
        <v>3270.99</v>
      </c>
      <c r="F39" s="63">
        <v>727.45</v>
      </c>
      <c r="G39" s="63">
        <v>854.45</v>
      </c>
      <c r="H39" s="63">
        <v>4102.66</v>
      </c>
      <c r="I39" s="63">
        <v>3948.45</v>
      </c>
      <c r="J39" s="63">
        <v>4485.18</v>
      </c>
      <c r="K39" s="63">
        <v>4246.67</v>
      </c>
      <c r="L39" s="63">
        <v>3858.5</v>
      </c>
      <c r="M39" s="63">
        <v>4755.72</v>
      </c>
      <c r="N39" s="63">
        <v>4682.8599999999997</v>
      </c>
      <c r="O39" s="63">
        <v>42054.09</v>
      </c>
      <c r="Q39" s="12" t="s">
        <v>31</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812.99</v>
      </c>
      <c r="D41" s="63">
        <v>817.22</v>
      </c>
      <c r="E41" s="63">
        <v>814.53</v>
      </c>
      <c r="F41" s="63">
        <v>73.88</v>
      </c>
      <c r="G41" s="63">
        <v>148.56</v>
      </c>
      <c r="H41" s="63">
        <v>852.15</v>
      </c>
      <c r="I41" s="63">
        <v>831.48</v>
      </c>
      <c r="J41" s="63">
        <v>798.73</v>
      </c>
      <c r="K41" s="63">
        <v>819.83</v>
      </c>
      <c r="L41" s="63">
        <v>826.55</v>
      </c>
      <c r="M41" s="63">
        <v>898.37</v>
      </c>
      <c r="N41" s="63">
        <v>836.09</v>
      </c>
      <c r="O41" s="63">
        <v>8530.3799999999992</v>
      </c>
      <c r="Q41" s="12" t="s">
        <v>36</v>
      </c>
    </row>
    <row r="42" spans="1:17">
      <c r="A42" s="58" t="s">
        <v>234</v>
      </c>
      <c r="B42" s="59" t="s">
        <v>235</v>
      </c>
      <c r="C42" s="63">
        <v>0</v>
      </c>
      <c r="D42" s="63">
        <v>0</v>
      </c>
      <c r="E42" s="63">
        <v>0</v>
      </c>
      <c r="F42" s="63">
        <v>0</v>
      </c>
      <c r="G42" s="63">
        <v>0</v>
      </c>
      <c r="H42" s="63">
        <v>0</v>
      </c>
      <c r="I42" s="63">
        <v>0</v>
      </c>
      <c r="J42" s="63">
        <v>0</v>
      </c>
      <c r="K42" s="63">
        <v>0</v>
      </c>
      <c r="L42" s="63">
        <v>0</v>
      </c>
      <c r="M42" s="63">
        <v>0</v>
      </c>
      <c r="N42" s="63">
        <v>0</v>
      </c>
      <c r="O42" s="63">
        <v>0</v>
      </c>
      <c r="Q42" s="12" t="s">
        <v>36</v>
      </c>
    </row>
    <row r="43" spans="1:17">
      <c r="A43" s="58" t="s">
        <v>236</v>
      </c>
      <c r="B43" s="59" t="s">
        <v>237</v>
      </c>
      <c r="C43" s="63">
        <v>3175</v>
      </c>
      <c r="D43" s="63">
        <v>2175</v>
      </c>
      <c r="E43" s="63">
        <v>3375</v>
      </c>
      <c r="F43" s="63">
        <v>2995.31</v>
      </c>
      <c r="G43" s="63">
        <v>2442.33</v>
      </c>
      <c r="H43" s="63">
        <v>3509.98</v>
      </c>
      <c r="I43" s="63">
        <v>3432.89</v>
      </c>
      <c r="J43" s="63">
        <v>2987.66</v>
      </c>
      <c r="K43" s="63">
        <v>2842.59</v>
      </c>
      <c r="L43" s="63">
        <v>4224.95</v>
      </c>
      <c r="M43" s="63">
        <v>3806.5</v>
      </c>
      <c r="N43" s="63">
        <v>3038.7</v>
      </c>
      <c r="O43" s="63">
        <v>38005.910000000003</v>
      </c>
      <c r="Q43" s="12" t="s">
        <v>31</v>
      </c>
    </row>
    <row r="44" spans="1:17">
      <c r="A44" s="58" t="s">
        <v>238</v>
      </c>
      <c r="B44" s="59" t="s">
        <v>239</v>
      </c>
      <c r="C44" s="63">
        <v>0</v>
      </c>
      <c r="D44" s="63">
        <v>0</v>
      </c>
      <c r="E44" s="63">
        <v>0</v>
      </c>
      <c r="F44" s="63">
        <v>0</v>
      </c>
      <c r="G44" s="63">
        <v>0</v>
      </c>
      <c r="H44" s="63">
        <v>0</v>
      </c>
      <c r="I44" s="63">
        <v>0</v>
      </c>
      <c r="J44" s="63">
        <v>0</v>
      </c>
      <c r="K44" s="63">
        <v>0</v>
      </c>
      <c r="L44" s="63">
        <v>0</v>
      </c>
      <c r="M44" s="63">
        <v>0</v>
      </c>
      <c r="N44" s="63">
        <v>0</v>
      </c>
      <c r="O44" s="63">
        <v>0</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43</v>
      </c>
      <c r="D46" s="63">
        <v>43</v>
      </c>
      <c r="E46" s="63">
        <v>73</v>
      </c>
      <c r="F46" s="63">
        <v>13</v>
      </c>
      <c r="G46" s="63">
        <v>13</v>
      </c>
      <c r="H46" s="63">
        <v>43</v>
      </c>
      <c r="I46" s="63">
        <v>0</v>
      </c>
      <c r="J46" s="63">
        <v>30</v>
      </c>
      <c r="K46" s="63">
        <v>30</v>
      </c>
      <c r="L46" s="63">
        <v>30</v>
      </c>
      <c r="M46" s="63">
        <v>30</v>
      </c>
      <c r="N46" s="63">
        <v>-95</v>
      </c>
      <c r="O46" s="63">
        <v>253</v>
      </c>
      <c r="Q46" s="12" t="s">
        <v>31</v>
      </c>
    </row>
    <row r="47" spans="1:17">
      <c r="A47" s="58" t="s">
        <v>242</v>
      </c>
      <c r="B47" s="59" t="s">
        <v>243</v>
      </c>
      <c r="C47" s="63">
        <v>-922.73</v>
      </c>
      <c r="D47" s="63">
        <v>-935.68</v>
      </c>
      <c r="E47" s="63">
        <v>-386.68</v>
      </c>
      <c r="F47" s="63">
        <v>-6396.96</v>
      </c>
      <c r="G47" s="63">
        <v>-4428.5200000000004</v>
      </c>
      <c r="H47" s="63">
        <v>114.47</v>
      </c>
      <c r="I47" s="63">
        <v>-703.47</v>
      </c>
      <c r="J47" s="63">
        <v>-4631.6499999999996</v>
      </c>
      <c r="K47" s="63">
        <v>-2509.7800000000002</v>
      </c>
      <c r="L47" s="63">
        <v>-5039.1499999999996</v>
      </c>
      <c r="M47" s="63">
        <v>-4532.87</v>
      </c>
      <c r="N47" s="63">
        <v>-5830.77</v>
      </c>
      <c r="O47" s="63">
        <v>-36203.79</v>
      </c>
      <c r="Q47" s="12" t="s">
        <v>27</v>
      </c>
    </row>
    <row r="48" spans="1:17">
      <c r="A48" s="58" t="s">
        <v>244</v>
      </c>
      <c r="B48" s="59" t="s">
        <v>245</v>
      </c>
      <c r="C48" s="63">
        <v>0</v>
      </c>
      <c r="D48" s="63">
        <v>0</v>
      </c>
      <c r="E48" s="63">
        <v>104.92</v>
      </c>
      <c r="F48" s="63">
        <v>1598.89</v>
      </c>
      <c r="G48" s="63">
        <v>0</v>
      </c>
      <c r="H48" s="63">
        <v>0</v>
      </c>
      <c r="I48" s="63">
        <v>0</v>
      </c>
      <c r="J48" s="63">
        <v>0</v>
      </c>
      <c r="K48" s="63">
        <v>0</v>
      </c>
      <c r="L48" s="63">
        <v>0</v>
      </c>
      <c r="M48" s="63">
        <v>650</v>
      </c>
      <c r="N48" s="63">
        <v>0</v>
      </c>
      <c r="O48" s="63">
        <v>2353.81</v>
      </c>
      <c r="Q48" s="12" t="s">
        <v>27</v>
      </c>
    </row>
    <row r="49" spans="1:17">
      <c r="A49" s="58" t="s">
        <v>246</v>
      </c>
      <c r="B49" s="59" t="s">
        <v>247</v>
      </c>
      <c r="C49" s="63">
        <v>0</v>
      </c>
      <c r="D49" s="63">
        <v>0</v>
      </c>
      <c r="E49" s="63">
        <v>0</v>
      </c>
      <c r="F49" s="63">
        <v>0</v>
      </c>
      <c r="G49" s="63">
        <v>5337.24</v>
      </c>
      <c r="H49" s="63">
        <v>500</v>
      </c>
      <c r="I49" s="63">
        <v>0</v>
      </c>
      <c r="J49" s="63">
        <v>0</v>
      </c>
      <c r="K49" s="63">
        <v>0</v>
      </c>
      <c r="L49" s="63">
        <v>0</v>
      </c>
      <c r="M49" s="63">
        <v>0</v>
      </c>
      <c r="N49" s="63">
        <v>0</v>
      </c>
      <c r="O49" s="63">
        <v>5837.24</v>
      </c>
      <c r="Q49" s="12" t="s">
        <v>31</v>
      </c>
    </row>
    <row r="50" spans="1:17">
      <c r="A50" s="58" t="s">
        <v>4910</v>
      </c>
      <c r="B50" s="59" t="s">
        <v>503</v>
      </c>
      <c r="C50" s="63">
        <v>0</v>
      </c>
      <c r="D50" s="63">
        <v>0</v>
      </c>
      <c r="E50" s="63">
        <v>1183.17</v>
      </c>
      <c r="F50" s="63">
        <v>0</v>
      </c>
      <c r="G50" s="63">
        <v>0</v>
      </c>
      <c r="H50" s="63">
        <v>1151.83</v>
      </c>
      <c r="I50" s="63">
        <v>0</v>
      </c>
      <c r="J50" s="63">
        <v>0</v>
      </c>
      <c r="K50" s="63">
        <v>1094.0999999999999</v>
      </c>
      <c r="L50" s="63">
        <v>0</v>
      </c>
      <c r="M50" s="63">
        <v>0</v>
      </c>
      <c r="N50" s="63">
        <v>1140.93</v>
      </c>
      <c r="O50" s="63">
        <v>4570.03</v>
      </c>
      <c r="Q50" s="12" t="s">
        <v>31</v>
      </c>
    </row>
    <row r="51" spans="1:17">
      <c r="A51" s="58" t="s">
        <v>4911</v>
      </c>
      <c r="B51" s="59" t="s">
        <v>4912</v>
      </c>
      <c r="C51" s="63">
        <v>0</v>
      </c>
      <c r="D51" s="63">
        <v>0</v>
      </c>
      <c r="E51" s="63">
        <v>0</v>
      </c>
      <c r="F51" s="63">
        <v>0</v>
      </c>
      <c r="G51" s="63">
        <v>-150</v>
      </c>
      <c r="H51" s="63">
        <v>0</v>
      </c>
      <c r="I51" s="63">
        <v>0</v>
      </c>
      <c r="J51" s="63">
        <v>0</v>
      </c>
      <c r="K51" s="63">
        <v>0</v>
      </c>
      <c r="L51" s="63">
        <v>0</v>
      </c>
      <c r="M51" s="63">
        <v>0</v>
      </c>
      <c r="N51" s="63">
        <v>0</v>
      </c>
      <c r="O51" s="63">
        <v>-150</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2275</v>
      </c>
      <c r="D54" s="63">
        <v>970</v>
      </c>
      <c r="E54" s="63">
        <v>1040</v>
      </c>
      <c r="F54" s="63">
        <v>1300</v>
      </c>
      <c r="G54" s="63">
        <v>690</v>
      </c>
      <c r="H54" s="63">
        <v>500</v>
      </c>
      <c r="I54" s="63">
        <v>150</v>
      </c>
      <c r="J54" s="63">
        <v>-523.88</v>
      </c>
      <c r="K54" s="63">
        <v>0</v>
      </c>
      <c r="L54" s="63">
        <v>450</v>
      </c>
      <c r="M54" s="63">
        <v>100</v>
      </c>
      <c r="N54" s="63">
        <v>250</v>
      </c>
      <c r="O54" s="63">
        <v>7201.12</v>
      </c>
      <c r="Q54" s="12" t="s">
        <v>31</v>
      </c>
    </row>
    <row r="55" spans="1:17">
      <c r="A55" s="58" t="s">
        <v>4917</v>
      </c>
      <c r="B55" s="59" t="s">
        <v>4918</v>
      </c>
      <c r="C55" s="63">
        <v>0</v>
      </c>
      <c r="D55" s="63">
        <v>0</v>
      </c>
      <c r="E55" s="63">
        <v>0</v>
      </c>
      <c r="F55" s="63">
        <v>0</v>
      </c>
      <c r="G55" s="63">
        <v>0</v>
      </c>
      <c r="H55" s="63">
        <v>0</v>
      </c>
      <c r="I55" s="63">
        <v>0</v>
      </c>
      <c r="J55" s="63">
        <v>0</v>
      </c>
      <c r="K55" s="63">
        <v>0</v>
      </c>
      <c r="L55" s="63">
        <v>0</v>
      </c>
      <c r="M55" s="63">
        <v>0</v>
      </c>
      <c r="N55" s="63">
        <v>0</v>
      </c>
      <c r="O55" s="63">
        <v>0</v>
      </c>
      <c r="Q55" s="12" t="s">
        <v>79</v>
      </c>
    </row>
    <row r="56" spans="1:17">
      <c r="A56" s="58" t="s">
        <v>250</v>
      </c>
      <c r="B56" s="59" t="s">
        <v>251</v>
      </c>
      <c r="C56" s="63">
        <v>0</v>
      </c>
      <c r="D56" s="63">
        <v>0</v>
      </c>
      <c r="E56" s="63">
        <v>0</v>
      </c>
      <c r="F56" s="63">
        <v>0</v>
      </c>
      <c r="G56" s="63">
        <v>0</v>
      </c>
      <c r="H56" s="63">
        <v>0</v>
      </c>
      <c r="I56" s="63">
        <v>0</v>
      </c>
      <c r="J56" s="63">
        <v>0</v>
      </c>
      <c r="K56" s="63">
        <v>0</v>
      </c>
      <c r="L56" s="63">
        <v>0</v>
      </c>
      <c r="M56" s="63">
        <v>0</v>
      </c>
      <c r="N56" s="63">
        <v>0</v>
      </c>
      <c r="O56" s="63">
        <v>0</v>
      </c>
      <c r="Q56" s="12" t="s">
        <v>31</v>
      </c>
    </row>
    <row r="57" spans="1:17">
      <c r="A57" s="58" t="s">
        <v>4919</v>
      </c>
      <c r="B57" s="59" t="s">
        <v>4920</v>
      </c>
      <c r="C57" s="63">
        <v>0</v>
      </c>
      <c r="D57" s="63">
        <v>0</v>
      </c>
      <c r="E57" s="63">
        <v>0</v>
      </c>
      <c r="F57" s="63">
        <v>0</v>
      </c>
      <c r="G57" s="63">
        <v>0</v>
      </c>
      <c r="H57" s="63">
        <v>0</v>
      </c>
      <c r="I57" s="63">
        <v>0</v>
      </c>
      <c r="J57" s="63">
        <v>0</v>
      </c>
      <c r="K57" s="63">
        <v>0</v>
      </c>
      <c r="L57" s="63">
        <v>0</v>
      </c>
      <c r="M57" s="63">
        <v>0</v>
      </c>
      <c r="N57" s="63">
        <v>0</v>
      </c>
      <c r="O57" s="63">
        <v>0</v>
      </c>
      <c r="Q57" s="12" t="s">
        <v>31</v>
      </c>
    </row>
    <row r="58" spans="1:17">
      <c r="A58" s="58" t="s">
        <v>252</v>
      </c>
      <c r="B58" s="59" t="s">
        <v>253</v>
      </c>
      <c r="C58" s="63">
        <v>806.45</v>
      </c>
      <c r="D58" s="63">
        <v>-400</v>
      </c>
      <c r="E58" s="63">
        <v>200</v>
      </c>
      <c r="F58" s="63">
        <v>200</v>
      </c>
      <c r="G58" s="63">
        <v>0</v>
      </c>
      <c r="H58" s="63">
        <v>200</v>
      </c>
      <c r="I58" s="63">
        <v>200</v>
      </c>
      <c r="J58" s="63">
        <v>200</v>
      </c>
      <c r="K58" s="63">
        <v>120</v>
      </c>
      <c r="L58" s="63">
        <v>200</v>
      </c>
      <c r="M58" s="63">
        <v>400</v>
      </c>
      <c r="N58" s="63">
        <v>400</v>
      </c>
      <c r="O58" s="63">
        <v>2526.4499999999998</v>
      </c>
      <c r="Q58" s="12" t="s">
        <v>31</v>
      </c>
    </row>
    <row r="59" spans="1:17">
      <c r="A59" s="58" t="s">
        <v>254</v>
      </c>
      <c r="B59" s="59" t="s">
        <v>255</v>
      </c>
      <c r="C59" s="63">
        <v>762.29</v>
      </c>
      <c r="D59" s="63">
        <v>1080</v>
      </c>
      <c r="E59" s="63">
        <v>1789.68</v>
      </c>
      <c r="F59" s="63">
        <v>1080.5999999999999</v>
      </c>
      <c r="G59" s="63">
        <v>1923.55</v>
      </c>
      <c r="H59" s="63">
        <v>1159.68</v>
      </c>
      <c r="I59" s="63">
        <v>777.5</v>
      </c>
      <c r="J59" s="63">
        <v>1098.56</v>
      </c>
      <c r="K59" s="63">
        <v>2090.21</v>
      </c>
      <c r="L59" s="63">
        <v>2379.1999999999998</v>
      </c>
      <c r="M59" s="63">
        <v>824.35</v>
      </c>
      <c r="N59" s="63">
        <v>1167.79</v>
      </c>
      <c r="O59" s="63">
        <v>16133.41</v>
      </c>
      <c r="Q59" s="12" t="s">
        <v>31</v>
      </c>
    </row>
    <row r="60" spans="1:17">
      <c r="A60" s="58" t="s">
        <v>256</v>
      </c>
      <c r="B60" s="59" t="s">
        <v>257</v>
      </c>
      <c r="C60" s="63">
        <v>2700</v>
      </c>
      <c r="D60" s="63">
        <v>2192</v>
      </c>
      <c r="E60" s="63">
        <v>3090</v>
      </c>
      <c r="F60" s="63">
        <v>0</v>
      </c>
      <c r="G60" s="63">
        <v>4482</v>
      </c>
      <c r="H60" s="63">
        <v>2736</v>
      </c>
      <c r="I60" s="63">
        <v>3977</v>
      </c>
      <c r="J60" s="63">
        <v>5350</v>
      </c>
      <c r="K60" s="63">
        <v>2702</v>
      </c>
      <c r="L60" s="63">
        <v>0</v>
      </c>
      <c r="M60" s="63">
        <v>3144</v>
      </c>
      <c r="N60" s="63">
        <v>0</v>
      </c>
      <c r="O60" s="63">
        <v>30373</v>
      </c>
      <c r="Q60" s="12" t="s">
        <v>31</v>
      </c>
    </row>
    <row r="61" spans="1:17">
      <c r="A61" s="58" t="s">
        <v>4921</v>
      </c>
      <c r="B61" s="59" t="s">
        <v>4922</v>
      </c>
      <c r="C61" s="63">
        <v>0</v>
      </c>
      <c r="D61" s="63">
        <v>0</v>
      </c>
      <c r="E61" s="63">
        <v>0</v>
      </c>
      <c r="F61" s="63">
        <v>0</v>
      </c>
      <c r="G61" s="63">
        <v>0</v>
      </c>
      <c r="H61" s="63">
        <v>0</v>
      </c>
      <c r="I61" s="63">
        <v>0</v>
      </c>
      <c r="J61" s="63">
        <v>0</v>
      </c>
      <c r="K61" s="63">
        <v>0</v>
      </c>
      <c r="L61" s="63">
        <v>0</v>
      </c>
      <c r="M61" s="63">
        <v>0</v>
      </c>
      <c r="N61" s="63">
        <v>0</v>
      </c>
      <c r="O61" s="63">
        <v>0</v>
      </c>
      <c r="Q61" s="12" t="s">
        <v>31</v>
      </c>
    </row>
    <row r="62" spans="1:17">
      <c r="A62" s="58" t="s">
        <v>258</v>
      </c>
      <c r="B62" s="59" t="s">
        <v>259</v>
      </c>
      <c r="C62" s="63">
        <v>700</v>
      </c>
      <c r="D62" s="63">
        <v>550</v>
      </c>
      <c r="E62" s="63">
        <v>500</v>
      </c>
      <c r="F62" s="63">
        <v>850</v>
      </c>
      <c r="G62" s="63">
        <v>450</v>
      </c>
      <c r="H62" s="63">
        <v>50</v>
      </c>
      <c r="I62" s="63">
        <v>850</v>
      </c>
      <c r="J62" s="63">
        <v>550</v>
      </c>
      <c r="K62" s="63">
        <v>1900</v>
      </c>
      <c r="L62" s="63">
        <v>350</v>
      </c>
      <c r="M62" s="63">
        <v>350</v>
      </c>
      <c r="N62" s="63">
        <v>200</v>
      </c>
      <c r="O62" s="63">
        <v>7300</v>
      </c>
      <c r="Q62" s="12" t="s">
        <v>31</v>
      </c>
    </row>
    <row r="63" spans="1:17">
      <c r="A63" s="58" t="s">
        <v>4923</v>
      </c>
      <c r="B63" s="59" t="s">
        <v>4924</v>
      </c>
      <c r="C63" s="63">
        <v>0</v>
      </c>
      <c r="D63" s="63">
        <v>0</v>
      </c>
      <c r="E63" s="63">
        <v>0</v>
      </c>
      <c r="F63" s="63">
        <v>0</v>
      </c>
      <c r="G63" s="63">
        <v>0</v>
      </c>
      <c r="H63" s="63">
        <v>0</v>
      </c>
      <c r="I63" s="63">
        <v>0</v>
      </c>
      <c r="J63" s="63">
        <v>0</v>
      </c>
      <c r="K63" s="63">
        <v>0</v>
      </c>
      <c r="L63" s="63">
        <v>0</v>
      </c>
      <c r="M63" s="63">
        <v>0</v>
      </c>
      <c r="N63" s="63">
        <v>0</v>
      </c>
      <c r="O63" s="63">
        <v>0</v>
      </c>
      <c r="Q63" s="12" t="s">
        <v>31</v>
      </c>
    </row>
    <row r="64" spans="1:17">
      <c r="A64" s="58" t="s">
        <v>260</v>
      </c>
      <c r="B64" s="59" t="s">
        <v>261</v>
      </c>
      <c r="C64" s="63">
        <v>0</v>
      </c>
      <c r="D64" s="63">
        <v>0</v>
      </c>
      <c r="E64" s="63">
        <v>0</v>
      </c>
      <c r="F64" s="63">
        <v>0</v>
      </c>
      <c r="G64" s="63">
        <v>0</v>
      </c>
      <c r="H64" s="63">
        <v>0</v>
      </c>
      <c r="I64" s="63">
        <v>0</v>
      </c>
      <c r="J64" s="63">
        <v>0</v>
      </c>
      <c r="K64" s="63">
        <v>0</v>
      </c>
      <c r="L64" s="63">
        <v>0</v>
      </c>
      <c r="M64" s="63">
        <v>1991</v>
      </c>
      <c r="N64" s="63">
        <v>673</v>
      </c>
      <c r="O64" s="63">
        <v>2664</v>
      </c>
      <c r="Q64" s="12" t="s">
        <v>31</v>
      </c>
    </row>
    <row r="65" spans="1:17">
      <c r="A65" s="58" t="s">
        <v>262</v>
      </c>
      <c r="B65" s="59" t="s">
        <v>263</v>
      </c>
      <c r="C65" s="63">
        <v>0</v>
      </c>
      <c r="D65" s="63">
        <v>1264</v>
      </c>
      <c r="E65" s="63">
        <v>0</v>
      </c>
      <c r="F65" s="63">
        <v>0</v>
      </c>
      <c r="G65" s="63">
        <v>0</v>
      </c>
      <c r="H65" s="63">
        <v>-155</v>
      </c>
      <c r="I65" s="63">
        <v>0</v>
      </c>
      <c r="J65" s="63">
        <v>0</v>
      </c>
      <c r="K65" s="63">
        <v>1933</v>
      </c>
      <c r="L65" s="63">
        <v>0</v>
      </c>
      <c r="M65" s="63">
        <v>-913</v>
      </c>
      <c r="N65" s="63">
        <v>0</v>
      </c>
      <c r="O65" s="63">
        <v>2129</v>
      </c>
      <c r="Q65" s="12" t="s">
        <v>31</v>
      </c>
    </row>
    <row r="66" spans="1:17">
      <c r="A66" s="58" t="s">
        <v>4925</v>
      </c>
      <c r="B66" s="59" t="s">
        <v>4926</v>
      </c>
      <c r="C66" s="63">
        <v>1450</v>
      </c>
      <c r="D66" s="63">
        <v>1378.33</v>
      </c>
      <c r="E66" s="63">
        <v>1333.87</v>
      </c>
      <c r="F66" s="63">
        <v>1250</v>
      </c>
      <c r="G66" s="63">
        <v>1190.33</v>
      </c>
      <c r="H66" s="63">
        <v>1104.8399999999999</v>
      </c>
      <c r="I66" s="63">
        <v>1100</v>
      </c>
      <c r="J66" s="63">
        <v>833.87</v>
      </c>
      <c r="K66" s="63">
        <v>876.67</v>
      </c>
      <c r="L66" s="63">
        <v>800</v>
      </c>
      <c r="M66" s="63">
        <v>750</v>
      </c>
      <c r="N66" s="63">
        <v>698.21</v>
      </c>
      <c r="O66" s="63">
        <v>12766.12</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1845</v>
      </c>
      <c r="D68" s="63">
        <v>200</v>
      </c>
      <c r="E68" s="63">
        <v>0</v>
      </c>
      <c r="F68" s="63">
        <v>195</v>
      </c>
      <c r="G68" s="63">
        <v>0</v>
      </c>
      <c r="H68" s="63">
        <v>0</v>
      </c>
      <c r="I68" s="63">
        <v>0</v>
      </c>
      <c r="J68" s="63">
        <v>275</v>
      </c>
      <c r="K68" s="63">
        <v>0</v>
      </c>
      <c r="L68" s="63">
        <v>0</v>
      </c>
      <c r="M68" s="63">
        <v>150</v>
      </c>
      <c r="N68" s="63">
        <v>0</v>
      </c>
      <c r="O68" s="63">
        <v>2665</v>
      </c>
      <c r="Q68" s="12" t="s">
        <v>31</v>
      </c>
    </row>
    <row r="69" spans="1:17">
      <c r="A69" s="58" t="s">
        <v>268</v>
      </c>
      <c r="B69" s="59" t="s">
        <v>269</v>
      </c>
      <c r="C69" s="63">
        <v>0</v>
      </c>
      <c r="D69" s="63">
        <v>0</v>
      </c>
      <c r="E69" s="63">
        <v>0</v>
      </c>
      <c r="F69" s="63">
        <v>0</v>
      </c>
      <c r="G69" s="63">
        <v>0</v>
      </c>
      <c r="H69" s="63">
        <v>0</v>
      </c>
      <c r="I69" s="63">
        <v>0</v>
      </c>
      <c r="J69" s="63">
        <v>0</v>
      </c>
      <c r="K69" s="63">
        <v>0</v>
      </c>
      <c r="L69" s="63">
        <v>0</v>
      </c>
      <c r="M69" s="63">
        <v>0</v>
      </c>
      <c r="N69" s="63">
        <v>0</v>
      </c>
      <c r="O69" s="63">
        <v>0</v>
      </c>
      <c r="Q69" s="12" t="s">
        <v>31</v>
      </c>
    </row>
    <row r="70" spans="1:17">
      <c r="A70" s="58" t="s">
        <v>270</v>
      </c>
      <c r="B70" s="59" t="s">
        <v>271</v>
      </c>
      <c r="C70" s="63">
        <v>3288.61</v>
      </c>
      <c r="D70" s="63">
        <v>3377.35</v>
      </c>
      <c r="E70" s="63">
        <v>3380.33</v>
      </c>
      <c r="F70" s="63">
        <v>3333.54</v>
      </c>
      <c r="G70" s="63">
        <v>3335.81</v>
      </c>
      <c r="H70" s="63">
        <v>3321.58</v>
      </c>
      <c r="I70" s="63">
        <v>3271.55</v>
      </c>
      <c r="J70" s="63">
        <v>3168.77</v>
      </c>
      <c r="K70" s="63">
        <v>3218.45</v>
      </c>
      <c r="L70" s="63">
        <v>3305.56</v>
      </c>
      <c r="M70" s="63">
        <v>3360.21</v>
      </c>
      <c r="N70" s="63">
        <v>3373.26</v>
      </c>
      <c r="O70" s="63">
        <v>39735.019999999997</v>
      </c>
      <c r="Q70" s="12" t="s">
        <v>31</v>
      </c>
    </row>
    <row r="71" spans="1:17">
      <c r="A71" s="58" t="s">
        <v>272</v>
      </c>
      <c r="B71" s="59" t="s">
        <v>273</v>
      </c>
      <c r="C71" s="63">
        <v>1700</v>
      </c>
      <c r="D71" s="63">
        <v>479</v>
      </c>
      <c r="E71" s="63">
        <v>3100</v>
      </c>
      <c r="F71" s="63">
        <v>3000</v>
      </c>
      <c r="G71" s="63">
        <v>1779</v>
      </c>
      <c r="H71" s="63">
        <v>900</v>
      </c>
      <c r="I71" s="63">
        <v>1350</v>
      </c>
      <c r="J71" s="63">
        <v>5550</v>
      </c>
      <c r="K71" s="63">
        <v>4250</v>
      </c>
      <c r="L71" s="63">
        <v>2850</v>
      </c>
      <c r="M71" s="63">
        <v>500</v>
      </c>
      <c r="N71" s="63">
        <v>550</v>
      </c>
      <c r="O71" s="63">
        <v>26008</v>
      </c>
      <c r="Q71" s="12" t="s">
        <v>31</v>
      </c>
    </row>
    <row r="72" spans="1:17">
      <c r="A72" s="58" t="s">
        <v>274</v>
      </c>
      <c r="B72" s="59" t="s">
        <v>275</v>
      </c>
      <c r="C72" s="63">
        <v>1970.8</v>
      </c>
      <c r="D72" s="63">
        <v>2041.17</v>
      </c>
      <c r="E72" s="63">
        <v>2028.43</v>
      </c>
      <c r="F72" s="63">
        <v>2049.7399999999998</v>
      </c>
      <c r="G72" s="63">
        <v>2039.05</v>
      </c>
      <c r="H72" s="63">
        <v>2028.98</v>
      </c>
      <c r="I72" s="63">
        <v>2012.25</v>
      </c>
      <c r="J72" s="63">
        <v>1948.63</v>
      </c>
      <c r="K72" s="63">
        <v>1979.36</v>
      </c>
      <c r="L72" s="63">
        <v>2033.31</v>
      </c>
      <c r="M72" s="63">
        <v>2067.13</v>
      </c>
      <c r="N72" s="63">
        <v>2075.21</v>
      </c>
      <c r="O72" s="63">
        <v>24274.06</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0</v>
      </c>
      <c r="D75" s="63">
        <v>0</v>
      </c>
      <c r="E75" s="63">
        <v>0</v>
      </c>
      <c r="F75" s="63">
        <v>0</v>
      </c>
      <c r="G75" s="63">
        <v>0</v>
      </c>
      <c r="H75" s="63">
        <v>0</v>
      </c>
      <c r="I75" s="63">
        <v>0</v>
      </c>
      <c r="J75" s="63">
        <v>0</v>
      </c>
      <c r="K75" s="63">
        <v>0</v>
      </c>
      <c r="L75" s="63">
        <v>0</v>
      </c>
      <c r="M75" s="63">
        <v>0</v>
      </c>
      <c r="N75" s="63">
        <v>0</v>
      </c>
      <c r="O75" s="63">
        <v>0</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24508.76</v>
      </c>
      <c r="D81" s="70">
        <v>18450.2</v>
      </c>
      <c r="E81" s="70">
        <v>24897.24</v>
      </c>
      <c r="F81" s="70">
        <v>12270.45</v>
      </c>
      <c r="G81" s="70">
        <v>20280.009999999998</v>
      </c>
      <c r="H81" s="70">
        <v>23014.63</v>
      </c>
      <c r="I81" s="70">
        <v>24170.14</v>
      </c>
      <c r="J81" s="70">
        <v>22401.7</v>
      </c>
      <c r="K81" s="70">
        <v>26958.51</v>
      </c>
      <c r="L81" s="70">
        <v>17427.28</v>
      </c>
      <c r="M81" s="70">
        <v>18686.39</v>
      </c>
      <c r="N81" s="70">
        <v>13575.06</v>
      </c>
      <c r="O81" s="70">
        <v>246640.37</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0</v>
      </c>
      <c r="I91" s="63">
        <v>0</v>
      </c>
      <c r="J91" s="63">
        <v>0</v>
      </c>
      <c r="K91" s="63">
        <v>0</v>
      </c>
      <c r="L91" s="63">
        <v>0</v>
      </c>
      <c r="M91" s="63">
        <v>0</v>
      </c>
      <c r="N91" s="63">
        <v>0</v>
      </c>
      <c r="O91" s="63">
        <v>0</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0</v>
      </c>
      <c r="I93" s="70">
        <v>0</v>
      </c>
      <c r="J93" s="70">
        <v>0</v>
      </c>
      <c r="K93" s="70">
        <v>0</v>
      </c>
      <c r="L93" s="70">
        <v>0</v>
      </c>
      <c r="M93" s="70">
        <v>0</v>
      </c>
      <c r="N93" s="70">
        <v>0</v>
      </c>
      <c r="O93" s="70">
        <v>0</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7">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7">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7">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7">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7">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7">
      <c r="A102" s="58"/>
      <c r="B102" s="59"/>
      <c r="C102" s="66"/>
      <c r="D102" s="66"/>
      <c r="E102" s="66"/>
      <c r="F102" s="66"/>
      <c r="G102" s="66"/>
      <c r="H102" s="66"/>
      <c r="I102" s="66"/>
      <c r="J102" s="66"/>
      <c r="K102" s="66"/>
      <c r="L102" s="66"/>
      <c r="M102" s="66"/>
      <c r="N102" s="66"/>
      <c r="O102" s="66"/>
    </row>
    <row r="103" spans="1:17">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7">
      <c r="A104" s="58"/>
      <c r="B104" s="59"/>
      <c r="C104" s="66"/>
      <c r="D104" s="66"/>
      <c r="E104" s="66"/>
      <c r="F104" s="66"/>
      <c r="G104" s="66"/>
      <c r="H104" s="66"/>
      <c r="I104" s="66"/>
      <c r="J104" s="66"/>
      <c r="K104" s="66"/>
      <c r="L104" s="66"/>
      <c r="M104" s="66"/>
      <c r="N104" s="66"/>
      <c r="O104" s="66"/>
    </row>
    <row r="105" spans="1:17">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7">
      <c r="A106" s="58"/>
      <c r="B106" s="59"/>
      <c r="C106" s="66"/>
      <c r="D106" s="66"/>
      <c r="E106" s="66"/>
      <c r="F106" s="66"/>
      <c r="G106" s="66"/>
      <c r="H106" s="66"/>
      <c r="I106" s="66"/>
      <c r="J106" s="66"/>
      <c r="K106" s="66"/>
      <c r="L106" s="66"/>
      <c r="M106" s="66"/>
      <c r="N106" s="66"/>
      <c r="O106" s="66"/>
    </row>
    <row r="107" spans="1:17">
      <c r="A107" s="58" t="s">
        <v>278</v>
      </c>
      <c r="B107" s="59" t="s">
        <v>279</v>
      </c>
      <c r="C107" s="70">
        <v>234181.18</v>
      </c>
      <c r="D107" s="70">
        <v>228462.28</v>
      </c>
      <c r="E107" s="70">
        <v>235726.68</v>
      </c>
      <c r="F107" s="70">
        <v>230392.06</v>
      </c>
      <c r="G107" s="70">
        <v>222499.87</v>
      </c>
      <c r="H107" s="70">
        <v>237192.31</v>
      </c>
      <c r="I107" s="70">
        <v>235626.27</v>
      </c>
      <c r="J107" s="70">
        <v>228070.01</v>
      </c>
      <c r="K107" s="70">
        <v>235323.75</v>
      </c>
      <c r="L107" s="70">
        <v>205053.7</v>
      </c>
      <c r="M107" s="70">
        <v>211274.65</v>
      </c>
      <c r="N107" s="70">
        <v>236211.37</v>
      </c>
      <c r="O107" s="70">
        <v>2740014.13</v>
      </c>
    </row>
    <row r="108" spans="1:17">
      <c r="A108" s="58"/>
      <c r="B108" s="59"/>
      <c r="C108" s="58"/>
      <c r="D108" s="58"/>
      <c r="E108" s="58"/>
      <c r="F108" s="58"/>
      <c r="G108" s="58"/>
      <c r="H108" s="58"/>
      <c r="I108" s="58"/>
      <c r="J108" s="58"/>
      <c r="K108" s="58"/>
      <c r="L108" s="58"/>
      <c r="M108" s="58"/>
      <c r="N108" s="58"/>
      <c r="O108" s="58"/>
    </row>
    <row r="109" spans="1:17">
      <c r="A109" s="58" t="s">
        <v>280</v>
      </c>
      <c r="B109" s="59" t="s">
        <v>281</v>
      </c>
      <c r="C109" s="69"/>
      <c r="D109" s="69"/>
      <c r="E109" s="69"/>
      <c r="F109" s="69"/>
      <c r="G109" s="69"/>
      <c r="H109" s="69"/>
      <c r="I109" s="69"/>
      <c r="J109" s="69"/>
      <c r="K109" s="69"/>
      <c r="L109" s="69"/>
      <c r="M109" s="69"/>
      <c r="N109" s="69"/>
      <c r="O109" s="69"/>
    </row>
    <row r="110" spans="1:17">
      <c r="A110" s="58"/>
      <c r="B110" s="59"/>
      <c r="C110" s="58"/>
      <c r="D110" s="58"/>
      <c r="E110" s="58"/>
      <c r="F110" s="58"/>
      <c r="G110" s="58"/>
      <c r="H110" s="58"/>
      <c r="I110" s="58"/>
      <c r="J110" s="58"/>
      <c r="K110" s="58"/>
      <c r="L110" s="58"/>
      <c r="M110" s="58"/>
      <c r="N110" s="58"/>
      <c r="O110" s="58"/>
    </row>
    <row r="111" spans="1:17">
      <c r="A111" s="58" t="s">
        <v>282</v>
      </c>
      <c r="B111" s="59" t="s">
        <v>283</v>
      </c>
      <c r="C111" s="69"/>
      <c r="D111" s="69"/>
      <c r="E111" s="69"/>
      <c r="F111" s="69"/>
      <c r="G111" s="69"/>
      <c r="H111" s="69"/>
      <c r="I111" s="69"/>
      <c r="J111" s="69"/>
      <c r="K111" s="69"/>
      <c r="L111" s="69"/>
      <c r="M111" s="69"/>
      <c r="N111" s="69"/>
      <c r="O111" s="69"/>
    </row>
    <row r="112" spans="1:17">
      <c r="A112" s="58" t="s">
        <v>284</v>
      </c>
      <c r="B112" s="59" t="s">
        <v>285</v>
      </c>
      <c r="C112" s="63">
        <v>4943.1000000000004</v>
      </c>
      <c r="D112" s="63">
        <v>3295.4</v>
      </c>
      <c r="E112" s="63">
        <v>4119.25</v>
      </c>
      <c r="F112" s="63">
        <v>2261.54</v>
      </c>
      <c r="G112" s="63">
        <v>2907.7</v>
      </c>
      <c r="H112" s="63">
        <v>4307.71</v>
      </c>
      <c r="I112" s="63">
        <v>3230.78</v>
      </c>
      <c r="J112" s="63">
        <v>3230.78</v>
      </c>
      <c r="K112" s="63">
        <v>3230.78</v>
      </c>
      <c r="L112" s="63">
        <v>3230.78</v>
      </c>
      <c r="M112" s="63">
        <v>4933.3999999999996</v>
      </c>
      <c r="N112" s="63">
        <v>3327.7</v>
      </c>
      <c r="O112" s="63">
        <v>43018.92</v>
      </c>
      <c r="Q112" s="12" t="s">
        <v>40</v>
      </c>
    </row>
    <row r="113" spans="1:17">
      <c r="A113" s="58" t="s">
        <v>4972</v>
      </c>
      <c r="B113" s="59" t="s">
        <v>4973</v>
      </c>
      <c r="C113" s="63">
        <v>0</v>
      </c>
      <c r="D113" s="63">
        <v>0</v>
      </c>
      <c r="E113" s="63">
        <v>0</v>
      </c>
      <c r="F113" s="63">
        <v>0</v>
      </c>
      <c r="G113" s="63">
        <v>0</v>
      </c>
      <c r="H113" s="63">
        <v>0</v>
      </c>
      <c r="I113" s="63">
        <v>0</v>
      </c>
      <c r="J113" s="63">
        <v>0</v>
      </c>
      <c r="K113" s="63">
        <v>0</v>
      </c>
      <c r="L113" s="63">
        <v>0</v>
      </c>
      <c r="M113" s="63">
        <v>0</v>
      </c>
      <c r="N113" s="63">
        <v>0</v>
      </c>
      <c r="O113" s="63">
        <v>0</v>
      </c>
      <c r="Q113" s="12" t="s">
        <v>40</v>
      </c>
    </row>
    <row r="114" spans="1:17">
      <c r="A114" s="58" t="s">
        <v>286</v>
      </c>
      <c r="B114" s="59" t="s">
        <v>287</v>
      </c>
      <c r="C114" s="63">
        <v>625</v>
      </c>
      <c r="D114" s="63">
        <v>263</v>
      </c>
      <c r="E114" s="63">
        <v>528</v>
      </c>
      <c r="F114" s="63">
        <v>0</v>
      </c>
      <c r="G114" s="63">
        <v>0</v>
      </c>
      <c r="H114" s="63">
        <v>0</v>
      </c>
      <c r="I114" s="63">
        <v>200</v>
      </c>
      <c r="J114" s="63">
        <v>0</v>
      </c>
      <c r="K114" s="63">
        <v>165</v>
      </c>
      <c r="L114" s="63">
        <v>1033</v>
      </c>
      <c r="M114" s="63">
        <v>1417</v>
      </c>
      <c r="N114" s="63">
        <v>33</v>
      </c>
      <c r="O114" s="63">
        <v>4264</v>
      </c>
      <c r="Q114" s="12" t="s">
        <v>40</v>
      </c>
    </row>
    <row r="115" spans="1:17">
      <c r="A115" s="58" t="s">
        <v>288</v>
      </c>
      <c r="B115" s="59" t="s">
        <v>289</v>
      </c>
      <c r="C115" s="63">
        <v>0</v>
      </c>
      <c r="D115" s="63">
        <v>0</v>
      </c>
      <c r="E115" s="63">
        <v>240</v>
      </c>
      <c r="F115" s="63">
        <v>0</v>
      </c>
      <c r="G115" s="63">
        <v>0</v>
      </c>
      <c r="H115" s="63">
        <v>0</v>
      </c>
      <c r="I115" s="63">
        <v>150</v>
      </c>
      <c r="J115" s="63">
        <v>0</v>
      </c>
      <c r="K115" s="63">
        <v>540</v>
      </c>
      <c r="L115" s="63">
        <v>750</v>
      </c>
      <c r="M115" s="63">
        <v>750</v>
      </c>
      <c r="N115" s="63">
        <v>150</v>
      </c>
      <c r="O115" s="63">
        <v>2580</v>
      </c>
      <c r="Q115" s="12" t="s">
        <v>40</v>
      </c>
    </row>
    <row r="116" spans="1:17">
      <c r="A116" s="58" t="s">
        <v>290</v>
      </c>
      <c r="B116" s="59" t="s">
        <v>291</v>
      </c>
      <c r="C116" s="63">
        <v>414.04</v>
      </c>
      <c r="D116" s="63">
        <v>264.83</v>
      </c>
      <c r="E116" s="63">
        <v>361.85</v>
      </c>
      <c r="F116" s="63">
        <v>247.64</v>
      </c>
      <c r="G116" s="63">
        <v>291.64</v>
      </c>
      <c r="H116" s="63">
        <v>471.69</v>
      </c>
      <c r="I116" s="63">
        <v>324.97000000000003</v>
      </c>
      <c r="J116" s="63">
        <v>247.14</v>
      </c>
      <c r="K116" s="63">
        <v>301.08</v>
      </c>
      <c r="L116" s="63">
        <v>383.54</v>
      </c>
      <c r="M116" s="63">
        <v>725.28</v>
      </c>
      <c r="N116" s="63">
        <v>268.58</v>
      </c>
      <c r="O116" s="63">
        <v>4302.28</v>
      </c>
      <c r="Q116" s="12" t="s">
        <v>40</v>
      </c>
    </row>
    <row r="117" spans="1:17">
      <c r="A117" s="58" t="s">
        <v>292</v>
      </c>
      <c r="B117" s="59" t="s">
        <v>293</v>
      </c>
      <c r="C117" s="63">
        <v>0</v>
      </c>
      <c r="D117" s="63">
        <v>0</v>
      </c>
      <c r="E117" s="63">
        <v>0</v>
      </c>
      <c r="F117" s="63">
        <v>0</v>
      </c>
      <c r="G117" s="63">
        <v>0</v>
      </c>
      <c r="H117" s="63">
        <v>0</v>
      </c>
      <c r="I117" s="63">
        <v>0</v>
      </c>
      <c r="J117" s="63">
        <v>0</v>
      </c>
      <c r="K117" s="63">
        <v>0</v>
      </c>
      <c r="L117" s="63">
        <v>0</v>
      </c>
      <c r="M117" s="63">
        <v>0</v>
      </c>
      <c r="N117" s="63">
        <v>0</v>
      </c>
      <c r="O117" s="63">
        <v>0</v>
      </c>
      <c r="Q117" s="12" t="s">
        <v>40</v>
      </c>
    </row>
    <row r="118" spans="1:17">
      <c r="A118" s="58" t="s">
        <v>294</v>
      </c>
      <c r="B118" s="59" t="s">
        <v>295</v>
      </c>
      <c r="C118" s="63">
        <v>0</v>
      </c>
      <c r="D118" s="63">
        <v>0</v>
      </c>
      <c r="E118" s="63">
        <v>0</v>
      </c>
      <c r="F118" s="63">
        <v>0</v>
      </c>
      <c r="G118" s="63">
        <v>0</v>
      </c>
      <c r="H118" s="63">
        <v>0</v>
      </c>
      <c r="I118" s="63">
        <v>0</v>
      </c>
      <c r="J118" s="63">
        <v>0</v>
      </c>
      <c r="K118" s="63">
        <v>0</v>
      </c>
      <c r="L118" s="63">
        <v>0</v>
      </c>
      <c r="M118" s="63">
        <v>0</v>
      </c>
      <c r="N118" s="63">
        <v>0</v>
      </c>
      <c r="O118" s="63">
        <v>0</v>
      </c>
      <c r="Q118" s="12" t="s">
        <v>40</v>
      </c>
    </row>
    <row r="119" spans="1:17">
      <c r="A119" s="58" t="s">
        <v>296</v>
      </c>
      <c r="B119" s="59" t="s">
        <v>297</v>
      </c>
      <c r="C119" s="63">
        <v>0</v>
      </c>
      <c r="D119" s="63">
        <v>0</v>
      </c>
      <c r="E119" s="63">
        <v>0</v>
      </c>
      <c r="F119" s="63">
        <v>0</v>
      </c>
      <c r="G119" s="63">
        <v>0</v>
      </c>
      <c r="H119" s="63">
        <v>0</v>
      </c>
      <c r="I119" s="63">
        <v>0</v>
      </c>
      <c r="J119" s="63">
        <v>0</v>
      </c>
      <c r="K119" s="63">
        <v>0</v>
      </c>
      <c r="L119" s="63">
        <v>0</v>
      </c>
      <c r="M119" s="63">
        <v>0</v>
      </c>
      <c r="N119" s="63">
        <v>0</v>
      </c>
      <c r="O119" s="63">
        <v>0</v>
      </c>
      <c r="Q119" s="12" t="s">
        <v>40</v>
      </c>
    </row>
    <row r="120" spans="1:17">
      <c r="A120" s="58" t="s">
        <v>298</v>
      </c>
      <c r="B120" s="59" t="s">
        <v>299</v>
      </c>
      <c r="C120" s="63">
        <v>0</v>
      </c>
      <c r="D120" s="63">
        <v>0</v>
      </c>
      <c r="E120" s="63">
        <v>0</v>
      </c>
      <c r="F120" s="63">
        <v>0</v>
      </c>
      <c r="G120" s="63">
        <v>0</v>
      </c>
      <c r="H120" s="63">
        <v>0</v>
      </c>
      <c r="I120" s="63">
        <v>0</v>
      </c>
      <c r="J120" s="63">
        <v>0</v>
      </c>
      <c r="K120" s="63">
        <v>0</v>
      </c>
      <c r="L120" s="63">
        <v>0</v>
      </c>
      <c r="M120" s="63">
        <v>0</v>
      </c>
      <c r="N120" s="63">
        <v>0</v>
      </c>
      <c r="O120" s="63">
        <v>0</v>
      </c>
      <c r="Q120" s="12" t="s">
        <v>40</v>
      </c>
    </row>
    <row r="121" spans="1:17">
      <c r="A121" s="58" t="s">
        <v>300</v>
      </c>
      <c r="B121" s="59" t="s">
        <v>301</v>
      </c>
      <c r="C121" s="63">
        <v>0</v>
      </c>
      <c r="D121" s="63">
        <v>0</v>
      </c>
      <c r="E121" s="63">
        <v>0</v>
      </c>
      <c r="F121" s="63">
        <v>0</v>
      </c>
      <c r="G121" s="63">
        <v>0</v>
      </c>
      <c r="H121" s="63">
        <v>0</v>
      </c>
      <c r="I121" s="63">
        <v>0</v>
      </c>
      <c r="J121" s="63">
        <v>0</v>
      </c>
      <c r="K121" s="63">
        <v>0</v>
      </c>
      <c r="L121" s="63">
        <v>0</v>
      </c>
      <c r="M121" s="63">
        <v>0</v>
      </c>
      <c r="N121" s="63">
        <v>0</v>
      </c>
      <c r="O121" s="63">
        <v>0</v>
      </c>
      <c r="Q121" s="12" t="s">
        <v>40</v>
      </c>
    </row>
    <row r="122" spans="1:17">
      <c r="A122" s="58" t="s">
        <v>302</v>
      </c>
      <c r="B122" s="59" t="s">
        <v>303</v>
      </c>
      <c r="C122" s="63">
        <v>6030.4</v>
      </c>
      <c r="D122" s="63">
        <v>3294.07</v>
      </c>
      <c r="E122" s="63">
        <v>3162.62</v>
      </c>
      <c r="F122" s="63">
        <v>3155.29</v>
      </c>
      <c r="G122" s="63">
        <v>3138.26</v>
      </c>
      <c r="H122" s="63">
        <v>5091.6899999999996</v>
      </c>
      <c r="I122" s="63">
        <v>5614.92</v>
      </c>
      <c r="J122" s="63">
        <v>5196.04</v>
      </c>
      <c r="K122" s="63">
        <v>5417.52</v>
      </c>
      <c r="L122" s="63">
        <v>6006.44</v>
      </c>
      <c r="M122" s="63">
        <v>9026.65</v>
      </c>
      <c r="N122" s="63">
        <v>5160.88</v>
      </c>
      <c r="O122" s="63">
        <v>60294.78</v>
      </c>
      <c r="Q122" s="12" t="s">
        <v>40</v>
      </c>
    </row>
    <row r="123" spans="1:17">
      <c r="A123" s="58" t="s">
        <v>304</v>
      </c>
      <c r="B123" s="59" t="s">
        <v>305</v>
      </c>
      <c r="C123" s="63">
        <v>116.56</v>
      </c>
      <c r="D123" s="63">
        <v>210.54</v>
      </c>
      <c r="E123" s="63">
        <v>150.72</v>
      </c>
      <c r="F123" s="63">
        <v>185.28</v>
      </c>
      <c r="G123" s="63">
        <v>259.02999999999997</v>
      </c>
      <c r="H123" s="63">
        <v>263.67</v>
      </c>
      <c r="I123" s="63">
        <v>195.48</v>
      </c>
      <c r="J123" s="63">
        <v>236.52</v>
      </c>
      <c r="K123" s="63">
        <v>244.2</v>
      </c>
      <c r="L123" s="63">
        <v>130.5</v>
      </c>
      <c r="M123" s="63">
        <v>102.08</v>
      </c>
      <c r="N123" s="63">
        <v>54.09</v>
      </c>
      <c r="O123" s="63">
        <v>2148.67</v>
      </c>
      <c r="Q123" s="12" t="s">
        <v>40</v>
      </c>
    </row>
    <row r="124" spans="1:17">
      <c r="A124" s="58" t="s">
        <v>306</v>
      </c>
      <c r="B124" s="59" t="s">
        <v>307</v>
      </c>
      <c r="C124" s="63">
        <v>625</v>
      </c>
      <c r="D124" s="63">
        <v>263</v>
      </c>
      <c r="E124" s="63">
        <v>0</v>
      </c>
      <c r="F124" s="63">
        <v>0</v>
      </c>
      <c r="G124" s="63">
        <v>0</v>
      </c>
      <c r="H124" s="63">
        <v>2800</v>
      </c>
      <c r="I124" s="63">
        <v>200</v>
      </c>
      <c r="J124" s="63">
        <v>0</v>
      </c>
      <c r="K124" s="63">
        <v>600</v>
      </c>
      <c r="L124" s="63">
        <v>1066</v>
      </c>
      <c r="M124" s="63">
        <v>2367</v>
      </c>
      <c r="N124" s="63">
        <v>125</v>
      </c>
      <c r="O124" s="63">
        <v>8046</v>
      </c>
      <c r="Q124" s="12" t="s">
        <v>40</v>
      </c>
    </row>
    <row r="125" spans="1:17">
      <c r="A125" s="58" t="s">
        <v>308</v>
      </c>
      <c r="B125" s="59" t="s">
        <v>309</v>
      </c>
      <c r="C125" s="63">
        <v>300</v>
      </c>
      <c r="D125" s="63">
        <v>750</v>
      </c>
      <c r="E125" s="63">
        <v>0</v>
      </c>
      <c r="F125" s="63">
        <v>0</v>
      </c>
      <c r="G125" s="63">
        <v>0</v>
      </c>
      <c r="H125" s="63">
        <v>4350</v>
      </c>
      <c r="I125" s="63">
        <v>300</v>
      </c>
      <c r="J125" s="63">
        <v>0</v>
      </c>
      <c r="K125" s="63">
        <v>2700</v>
      </c>
      <c r="L125" s="63">
        <v>2550</v>
      </c>
      <c r="M125" s="63">
        <v>1800</v>
      </c>
      <c r="N125" s="63">
        <v>600</v>
      </c>
      <c r="O125" s="63">
        <v>13350</v>
      </c>
      <c r="Q125" s="12" t="s">
        <v>40</v>
      </c>
    </row>
    <row r="126" spans="1:17">
      <c r="A126" s="58" t="s">
        <v>310</v>
      </c>
      <c r="B126" s="59" t="s">
        <v>311</v>
      </c>
      <c r="C126" s="63">
        <v>579.54</v>
      </c>
      <c r="D126" s="63">
        <v>320.27</v>
      </c>
      <c r="E126" s="63">
        <v>235.87</v>
      </c>
      <c r="F126" s="63">
        <v>244.47</v>
      </c>
      <c r="G126" s="63">
        <v>244.53</v>
      </c>
      <c r="H126" s="63">
        <v>934.37</v>
      </c>
      <c r="I126" s="63">
        <v>569.98</v>
      </c>
      <c r="J126" s="63">
        <v>458.28</v>
      </c>
      <c r="K126" s="63">
        <v>762.73</v>
      </c>
      <c r="L126" s="63">
        <v>729.38</v>
      </c>
      <c r="M126" s="63">
        <v>1419.88</v>
      </c>
      <c r="N126" s="63">
        <v>557.6</v>
      </c>
      <c r="O126" s="63">
        <v>7056.9</v>
      </c>
      <c r="Q126" s="12" t="s">
        <v>40</v>
      </c>
    </row>
    <row r="127" spans="1:17">
      <c r="A127" s="58" t="s">
        <v>312</v>
      </c>
      <c r="B127" s="59" t="s">
        <v>313</v>
      </c>
      <c r="C127" s="63">
        <v>8191.73</v>
      </c>
      <c r="D127" s="63">
        <v>6393.74</v>
      </c>
      <c r="E127" s="63">
        <v>3499.6</v>
      </c>
      <c r="F127" s="63">
        <v>2135.23</v>
      </c>
      <c r="G127" s="63">
        <v>543.02</v>
      </c>
      <c r="H127" s="63">
        <v>289.83</v>
      </c>
      <c r="I127" s="63">
        <v>3881.56</v>
      </c>
      <c r="J127" s="63">
        <v>4160</v>
      </c>
      <c r="K127" s="63">
        <v>4054.7</v>
      </c>
      <c r="L127" s="63">
        <v>4289.84</v>
      </c>
      <c r="M127" s="63">
        <v>7277.91</v>
      </c>
      <c r="N127" s="63">
        <v>786.3</v>
      </c>
      <c r="O127" s="63">
        <v>45503.46</v>
      </c>
      <c r="Q127" s="12" t="s">
        <v>40</v>
      </c>
    </row>
    <row r="128" spans="1:17">
      <c r="A128" s="58" t="s">
        <v>314</v>
      </c>
      <c r="B128" s="59" t="s">
        <v>315</v>
      </c>
      <c r="C128" s="63">
        <v>434.47</v>
      </c>
      <c r="D128" s="63">
        <v>339.59</v>
      </c>
      <c r="E128" s="63">
        <v>249.84</v>
      </c>
      <c r="F128" s="63">
        <v>60.3</v>
      </c>
      <c r="G128" s="63">
        <v>0</v>
      </c>
      <c r="H128" s="63">
        <v>0</v>
      </c>
      <c r="I128" s="63">
        <v>32.369999999999997</v>
      </c>
      <c r="J128" s="63">
        <v>174.33</v>
      </c>
      <c r="K128" s="63">
        <v>378.3</v>
      </c>
      <c r="L128" s="63">
        <v>153.4</v>
      </c>
      <c r="M128" s="63">
        <v>95.35</v>
      </c>
      <c r="N128" s="63">
        <v>113.85</v>
      </c>
      <c r="O128" s="63">
        <v>2031.8</v>
      </c>
      <c r="Q128" s="12" t="s">
        <v>40</v>
      </c>
    </row>
    <row r="129" spans="1:17">
      <c r="A129" s="58" t="s">
        <v>316</v>
      </c>
      <c r="B129" s="59" t="s">
        <v>317</v>
      </c>
      <c r="C129" s="63">
        <v>1250</v>
      </c>
      <c r="D129" s="63">
        <v>467</v>
      </c>
      <c r="E129" s="63">
        <v>0</v>
      </c>
      <c r="F129" s="63">
        <v>0</v>
      </c>
      <c r="G129" s="63">
        <v>0</v>
      </c>
      <c r="H129" s="63">
        <v>0</v>
      </c>
      <c r="I129" s="63">
        <v>0</v>
      </c>
      <c r="J129" s="63">
        <v>0</v>
      </c>
      <c r="K129" s="63">
        <v>0</v>
      </c>
      <c r="L129" s="63">
        <v>1500</v>
      </c>
      <c r="M129" s="63">
        <v>2000</v>
      </c>
      <c r="N129" s="63">
        <v>33</v>
      </c>
      <c r="O129" s="63">
        <v>5250</v>
      </c>
      <c r="Q129" s="12" t="s">
        <v>40</v>
      </c>
    </row>
    <row r="130" spans="1:17">
      <c r="A130" s="58" t="s">
        <v>4974</v>
      </c>
      <c r="B130" s="59" t="s">
        <v>4975</v>
      </c>
      <c r="C130" s="63">
        <v>0</v>
      </c>
      <c r="D130" s="63">
        <v>0</v>
      </c>
      <c r="E130" s="63">
        <v>0</v>
      </c>
      <c r="F130" s="63">
        <v>0</v>
      </c>
      <c r="G130" s="63">
        <v>0</v>
      </c>
      <c r="H130" s="63">
        <v>0</v>
      </c>
      <c r="I130" s="63">
        <v>0</v>
      </c>
      <c r="J130" s="63">
        <v>0</v>
      </c>
      <c r="K130" s="63">
        <v>0</v>
      </c>
      <c r="L130" s="63">
        <v>0</v>
      </c>
      <c r="M130" s="63">
        <v>0</v>
      </c>
      <c r="N130" s="63">
        <v>0</v>
      </c>
      <c r="O130" s="63">
        <v>0</v>
      </c>
      <c r="Q130" s="12" t="s">
        <v>40</v>
      </c>
    </row>
    <row r="131" spans="1:17">
      <c r="A131" s="58" t="s">
        <v>318</v>
      </c>
      <c r="B131" s="59" t="s">
        <v>319</v>
      </c>
      <c r="C131" s="63">
        <v>792.98</v>
      </c>
      <c r="D131" s="63">
        <v>545.85</v>
      </c>
      <c r="E131" s="63">
        <v>277.25</v>
      </c>
      <c r="F131" s="63">
        <v>167.69</v>
      </c>
      <c r="G131" s="63">
        <v>41.24</v>
      </c>
      <c r="H131" s="63">
        <v>21.72</v>
      </c>
      <c r="I131" s="63">
        <v>415.63</v>
      </c>
      <c r="J131" s="63">
        <v>467.12</v>
      </c>
      <c r="K131" s="63">
        <v>382.16</v>
      </c>
      <c r="L131" s="63">
        <v>466.32</v>
      </c>
      <c r="M131" s="63">
        <v>1019.23</v>
      </c>
      <c r="N131" s="63">
        <v>98.29</v>
      </c>
      <c r="O131" s="63">
        <v>4695.4799999999996</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0</v>
      </c>
      <c r="H137" s="63">
        <v>0</v>
      </c>
      <c r="I137" s="63">
        <v>0</v>
      </c>
      <c r="J137" s="63">
        <v>0</v>
      </c>
      <c r="K137" s="63">
        <v>0</v>
      </c>
      <c r="L137" s="63">
        <v>0</v>
      </c>
      <c r="M137" s="63">
        <v>0</v>
      </c>
      <c r="N137" s="63">
        <v>0</v>
      </c>
      <c r="O137" s="63">
        <v>0</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0</v>
      </c>
      <c r="D140" s="63">
        <v>0</v>
      </c>
      <c r="E140" s="63">
        <v>0</v>
      </c>
      <c r="F140" s="63">
        <v>0</v>
      </c>
      <c r="G140" s="63">
        <v>0</v>
      </c>
      <c r="H140" s="63">
        <v>0</v>
      </c>
      <c r="I140" s="63">
        <v>0</v>
      </c>
      <c r="J140" s="63">
        <v>0</v>
      </c>
      <c r="K140" s="63">
        <v>0</v>
      </c>
      <c r="L140" s="63">
        <v>0</v>
      </c>
      <c r="M140" s="63">
        <v>0</v>
      </c>
      <c r="N140" s="63">
        <v>0</v>
      </c>
      <c r="O140" s="63">
        <v>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709.28</v>
      </c>
      <c r="G144" s="63">
        <v>709.28</v>
      </c>
      <c r="H144" s="63">
        <v>8632.17</v>
      </c>
      <c r="I144" s="63">
        <v>0</v>
      </c>
      <c r="J144" s="63">
        <v>0</v>
      </c>
      <c r="K144" s="63">
        <v>43340.41</v>
      </c>
      <c r="L144" s="63">
        <v>10055.549999999999</v>
      </c>
      <c r="M144" s="63">
        <v>0</v>
      </c>
      <c r="N144" s="63">
        <v>0</v>
      </c>
      <c r="O144" s="63">
        <v>63446.69</v>
      </c>
      <c r="Q144" s="12" t="s">
        <v>40</v>
      </c>
    </row>
    <row r="145" spans="1:17">
      <c r="A145" s="58" t="s">
        <v>320</v>
      </c>
      <c r="B145" s="59" t="s">
        <v>321</v>
      </c>
      <c r="C145" s="63">
        <v>-35.4</v>
      </c>
      <c r="D145" s="63">
        <v>0</v>
      </c>
      <c r="E145" s="63">
        <v>0</v>
      </c>
      <c r="F145" s="63">
        <v>0</v>
      </c>
      <c r="G145" s="63">
        <v>0</v>
      </c>
      <c r="H145" s="63">
        <v>0</v>
      </c>
      <c r="I145" s="63">
        <v>0</v>
      </c>
      <c r="J145" s="63">
        <v>0</v>
      </c>
      <c r="K145" s="63">
        <v>0</v>
      </c>
      <c r="L145" s="63">
        <v>0</v>
      </c>
      <c r="M145" s="63">
        <v>0</v>
      </c>
      <c r="N145" s="63">
        <v>0</v>
      </c>
      <c r="O145" s="63">
        <v>-35.4</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167.47</v>
      </c>
      <c r="D147" s="63">
        <v>67.260000000000005</v>
      </c>
      <c r="E147" s="63">
        <v>630.79999999999995</v>
      </c>
      <c r="F147" s="63">
        <v>67.260000000000005</v>
      </c>
      <c r="G147" s="63">
        <v>81.42</v>
      </c>
      <c r="H147" s="63">
        <v>93.37</v>
      </c>
      <c r="I147" s="63">
        <v>86.73</v>
      </c>
      <c r="J147" s="63">
        <v>86.73</v>
      </c>
      <c r="K147" s="63">
        <v>83.19</v>
      </c>
      <c r="L147" s="63">
        <v>83.19</v>
      </c>
      <c r="M147" s="63">
        <v>83.19</v>
      </c>
      <c r="N147" s="63">
        <v>79.569999999999993</v>
      </c>
      <c r="O147" s="63">
        <v>1610.18</v>
      </c>
      <c r="Q147" s="12" t="s">
        <v>40</v>
      </c>
    </row>
    <row r="148" spans="1:17">
      <c r="A148" s="58" t="s">
        <v>324</v>
      </c>
      <c r="B148" s="59" t="s">
        <v>325</v>
      </c>
      <c r="C148" s="63">
        <v>0</v>
      </c>
      <c r="D148" s="63">
        <v>0</v>
      </c>
      <c r="E148" s="63">
        <v>0</v>
      </c>
      <c r="F148" s="63">
        <v>0</v>
      </c>
      <c r="G148" s="63">
        <v>0</v>
      </c>
      <c r="H148" s="63">
        <v>0</v>
      </c>
      <c r="I148" s="63">
        <v>0</v>
      </c>
      <c r="J148" s="63">
        <v>0</v>
      </c>
      <c r="K148" s="63">
        <v>0</v>
      </c>
      <c r="L148" s="63">
        <v>0</v>
      </c>
      <c r="M148" s="63">
        <v>0</v>
      </c>
      <c r="N148" s="63">
        <v>0</v>
      </c>
      <c r="O148" s="63">
        <v>0</v>
      </c>
      <c r="Q148" s="12" t="s">
        <v>40</v>
      </c>
    </row>
    <row r="149" spans="1:17">
      <c r="A149" s="58" t="s">
        <v>326</v>
      </c>
      <c r="B149" s="59" t="s">
        <v>327</v>
      </c>
      <c r="C149" s="63">
        <v>1637.9</v>
      </c>
      <c r="D149" s="63">
        <v>799</v>
      </c>
      <c r="E149" s="63">
        <v>637.63</v>
      </c>
      <c r="F149" s="63">
        <v>434.88</v>
      </c>
      <c r="G149" s="63">
        <v>387.4</v>
      </c>
      <c r="H149" s="63">
        <v>900.15</v>
      </c>
      <c r="I149" s="63">
        <v>735.25</v>
      </c>
      <c r="J149" s="63">
        <v>694.88</v>
      </c>
      <c r="K149" s="63">
        <v>911.53</v>
      </c>
      <c r="L149" s="63">
        <v>1080.5</v>
      </c>
      <c r="M149" s="63">
        <v>1533.48</v>
      </c>
      <c r="N149" s="63">
        <v>564.19000000000005</v>
      </c>
      <c r="O149" s="63">
        <v>10316.790000000001</v>
      </c>
      <c r="Q149" s="12" t="s">
        <v>40</v>
      </c>
    </row>
    <row r="150" spans="1:17">
      <c r="A150" s="58" t="s">
        <v>328</v>
      </c>
      <c r="B150" s="59" t="s">
        <v>329</v>
      </c>
      <c r="C150" s="63">
        <v>337.35</v>
      </c>
      <c r="D150" s="63">
        <v>392.75</v>
      </c>
      <c r="E150" s="63">
        <v>98.86</v>
      </c>
      <c r="F150" s="63">
        <v>24.71</v>
      </c>
      <c r="G150" s="63">
        <v>0</v>
      </c>
      <c r="H150" s="63">
        <v>0</v>
      </c>
      <c r="I150" s="63">
        <v>0</v>
      </c>
      <c r="J150" s="63">
        <v>0</v>
      </c>
      <c r="K150" s="63">
        <v>0</v>
      </c>
      <c r="L150" s="63">
        <v>0</v>
      </c>
      <c r="M150" s="63">
        <v>0</v>
      </c>
      <c r="N150" s="63">
        <v>0</v>
      </c>
      <c r="O150" s="63">
        <v>853.67</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00" t="s">
        <v>40</v>
      </c>
    </row>
    <row r="152" spans="1:17">
      <c r="A152" s="58" t="s">
        <v>330</v>
      </c>
      <c r="B152" s="59" t="s">
        <v>331</v>
      </c>
      <c r="C152" s="63">
        <v>1706.74</v>
      </c>
      <c r="D152" s="63">
        <v>1706.74</v>
      </c>
      <c r="E152" s="63">
        <v>956.43</v>
      </c>
      <c r="F152" s="63">
        <v>532.07000000000005</v>
      </c>
      <c r="G152" s="63">
        <v>1027.6099999999999</v>
      </c>
      <c r="H152" s="63">
        <v>532.07000000000005</v>
      </c>
      <c r="I152" s="63">
        <v>532.07000000000005</v>
      </c>
      <c r="J152" s="63">
        <v>532.07000000000005</v>
      </c>
      <c r="K152" s="63">
        <v>532.07000000000005</v>
      </c>
      <c r="L152" s="63">
        <v>532.08000000000004</v>
      </c>
      <c r="M152" s="63">
        <v>532.07000000000005</v>
      </c>
      <c r="N152" s="63">
        <v>532.07000000000005</v>
      </c>
      <c r="O152" s="63">
        <v>9654.09</v>
      </c>
      <c r="Q152" s="12" t="s">
        <v>40</v>
      </c>
    </row>
    <row r="153" spans="1:17">
      <c r="A153" s="58" t="s">
        <v>332</v>
      </c>
      <c r="B153" s="59" t="s">
        <v>333</v>
      </c>
      <c r="C153" s="63">
        <v>0</v>
      </c>
      <c r="D153" s="63">
        <v>0</v>
      </c>
      <c r="E153" s="63">
        <v>0</v>
      </c>
      <c r="F153" s="63">
        <v>0</v>
      </c>
      <c r="G153" s="63">
        <v>217.12</v>
      </c>
      <c r="H153" s="63">
        <v>375.32</v>
      </c>
      <c r="I153" s="63">
        <v>246.8</v>
      </c>
      <c r="J153" s="63">
        <v>254.52</v>
      </c>
      <c r="K153" s="63">
        <v>293.44</v>
      </c>
      <c r="L153" s="63">
        <v>372.68</v>
      </c>
      <c r="M153" s="63">
        <v>564.05999999999995</v>
      </c>
      <c r="N153" s="63">
        <v>117.01</v>
      </c>
      <c r="O153" s="63">
        <v>2440.9499999999998</v>
      </c>
      <c r="Q153" s="100"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00"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2" t="s">
        <v>40</v>
      </c>
    </row>
    <row r="156" spans="1:17">
      <c r="A156" s="58"/>
      <c r="B156" s="59"/>
      <c r="C156" s="66"/>
      <c r="D156" s="66"/>
      <c r="E156" s="66"/>
      <c r="F156" s="66"/>
      <c r="G156" s="66"/>
      <c r="H156" s="66"/>
      <c r="I156" s="66"/>
      <c r="J156" s="66"/>
      <c r="K156" s="66"/>
      <c r="L156" s="66"/>
      <c r="M156" s="66"/>
      <c r="N156" s="66"/>
      <c r="O156" s="66"/>
      <c r="Q156" s="100"/>
    </row>
    <row r="157" spans="1:17">
      <c r="A157" s="58" t="s">
        <v>334</v>
      </c>
      <c r="B157" s="59" t="s">
        <v>335</v>
      </c>
      <c r="C157" s="70">
        <v>28116.880000000001</v>
      </c>
      <c r="D157" s="70">
        <v>19373.04</v>
      </c>
      <c r="E157" s="70">
        <v>15148.72</v>
      </c>
      <c r="F157" s="70">
        <v>10225.64</v>
      </c>
      <c r="G157" s="70">
        <v>9848.25</v>
      </c>
      <c r="H157" s="70">
        <v>29063.759999999998</v>
      </c>
      <c r="I157" s="70">
        <v>16716.54</v>
      </c>
      <c r="J157" s="70">
        <v>15738.41</v>
      </c>
      <c r="K157" s="70">
        <v>63937.11</v>
      </c>
      <c r="L157" s="70">
        <v>34413.199999999997</v>
      </c>
      <c r="M157" s="70">
        <v>35646.58</v>
      </c>
      <c r="N157" s="70">
        <v>12601.13</v>
      </c>
      <c r="O157" s="70">
        <v>290829.26</v>
      </c>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c r="Q159" s="100"/>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0</v>
      </c>
      <c r="D172" s="63">
        <v>0</v>
      </c>
      <c r="E172" s="63">
        <v>0</v>
      </c>
      <c r="F172" s="63">
        <v>0</v>
      </c>
      <c r="G172" s="63">
        <v>0</v>
      </c>
      <c r="H172" s="63">
        <v>0</v>
      </c>
      <c r="I172" s="63">
        <v>0</v>
      </c>
      <c r="J172" s="63">
        <v>0</v>
      </c>
      <c r="K172" s="63">
        <v>0</v>
      </c>
      <c r="L172" s="63">
        <v>0</v>
      </c>
      <c r="M172" s="63">
        <v>0</v>
      </c>
      <c r="N172" s="63">
        <v>0</v>
      </c>
      <c r="O172" s="63">
        <v>0</v>
      </c>
      <c r="Q172" s="12" t="s">
        <v>55</v>
      </c>
    </row>
    <row r="173" spans="1:17">
      <c r="A173" s="58" t="s">
        <v>5028</v>
      </c>
      <c r="B173" s="59" t="s">
        <v>3913</v>
      </c>
      <c r="C173" s="63">
        <v>0</v>
      </c>
      <c r="D173" s="63">
        <v>0</v>
      </c>
      <c r="E173" s="63">
        <v>0</v>
      </c>
      <c r="F173" s="63">
        <v>0</v>
      </c>
      <c r="G173" s="63">
        <v>0</v>
      </c>
      <c r="H173" s="63">
        <v>0</v>
      </c>
      <c r="I173" s="63">
        <v>0</v>
      </c>
      <c r="J173" s="63">
        <v>0</v>
      </c>
      <c r="K173" s="63">
        <v>0</v>
      </c>
      <c r="L173" s="63">
        <v>0</v>
      </c>
      <c r="M173" s="63">
        <v>0</v>
      </c>
      <c r="N173" s="63">
        <v>0</v>
      </c>
      <c r="O173" s="63">
        <v>0</v>
      </c>
      <c r="Q173" s="12" t="s">
        <v>55</v>
      </c>
    </row>
    <row r="174" spans="1:17">
      <c r="A174" s="58" t="s">
        <v>338</v>
      </c>
      <c r="B174" s="59" t="s">
        <v>339</v>
      </c>
      <c r="C174" s="63">
        <v>680</v>
      </c>
      <c r="D174" s="63">
        <v>3400</v>
      </c>
      <c r="E174" s="63">
        <v>3536</v>
      </c>
      <c r="F174" s="63">
        <v>3536</v>
      </c>
      <c r="G174" s="63">
        <v>3536</v>
      </c>
      <c r="H174" s="63">
        <v>3536</v>
      </c>
      <c r="I174" s="63">
        <v>3536</v>
      </c>
      <c r="J174" s="63">
        <v>3536</v>
      </c>
      <c r="K174" s="63">
        <v>3536</v>
      </c>
      <c r="L174" s="63">
        <v>3536</v>
      </c>
      <c r="M174" s="63">
        <v>3600</v>
      </c>
      <c r="N174" s="63">
        <v>3600</v>
      </c>
      <c r="O174" s="63">
        <v>39568</v>
      </c>
      <c r="Q174" s="12" t="s">
        <v>52</v>
      </c>
    </row>
    <row r="175" spans="1:17">
      <c r="A175" s="58" t="s">
        <v>340</v>
      </c>
      <c r="B175" s="59" t="s">
        <v>341</v>
      </c>
      <c r="C175" s="63">
        <v>300</v>
      </c>
      <c r="D175" s="63">
        <v>300</v>
      </c>
      <c r="E175" s="63">
        <v>300</v>
      </c>
      <c r="F175" s="63">
        <v>300</v>
      </c>
      <c r="G175" s="63">
        <v>300</v>
      </c>
      <c r="H175" s="63">
        <v>300</v>
      </c>
      <c r="I175" s="63">
        <v>275</v>
      </c>
      <c r="J175" s="63">
        <v>300</v>
      </c>
      <c r="K175" s="63">
        <v>600</v>
      </c>
      <c r="L175" s="63">
        <v>1100</v>
      </c>
      <c r="M175" s="63">
        <v>300</v>
      </c>
      <c r="N175" s="63">
        <v>300</v>
      </c>
      <c r="O175" s="63">
        <v>4675</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-1050</v>
      </c>
      <c r="D177" s="63">
        <v>300</v>
      </c>
      <c r="E177" s="63">
        <v>300</v>
      </c>
      <c r="F177" s="63">
        <v>300</v>
      </c>
      <c r="G177" s="63">
        <v>300</v>
      </c>
      <c r="H177" s="63">
        <v>300</v>
      </c>
      <c r="I177" s="63">
        <v>1807</v>
      </c>
      <c r="J177" s="63">
        <v>754</v>
      </c>
      <c r="K177" s="63">
        <v>860</v>
      </c>
      <c r="L177" s="63">
        <v>720</v>
      </c>
      <c r="M177" s="63">
        <v>580</v>
      </c>
      <c r="N177" s="63">
        <v>220</v>
      </c>
      <c r="O177" s="63">
        <v>5391</v>
      </c>
      <c r="Q177" s="12" t="s">
        <v>52</v>
      </c>
    </row>
    <row r="178" spans="1:17">
      <c r="A178" s="58" t="s">
        <v>5030</v>
      </c>
      <c r="B178" s="59" t="s">
        <v>5031</v>
      </c>
      <c r="C178" s="63">
        <v>0</v>
      </c>
      <c r="D178" s="63">
        <v>0</v>
      </c>
      <c r="E178" s="63">
        <v>0</v>
      </c>
      <c r="F178" s="63">
        <v>0</v>
      </c>
      <c r="G178" s="63">
        <v>0</v>
      </c>
      <c r="H178" s="63">
        <v>0</v>
      </c>
      <c r="I178" s="63">
        <v>0</v>
      </c>
      <c r="J178" s="63">
        <v>0</v>
      </c>
      <c r="K178" s="63">
        <v>0</v>
      </c>
      <c r="L178" s="63">
        <v>0</v>
      </c>
      <c r="M178" s="63">
        <v>0</v>
      </c>
      <c r="N178" s="63">
        <v>0</v>
      </c>
      <c r="O178" s="63">
        <v>0</v>
      </c>
      <c r="Q178" s="12" t="s">
        <v>55</v>
      </c>
    </row>
    <row r="179" spans="1:17">
      <c r="A179" s="58" t="s">
        <v>344</v>
      </c>
      <c r="B179" s="59" t="s">
        <v>345</v>
      </c>
      <c r="C179" s="63">
        <v>350</v>
      </c>
      <c r="D179" s="63">
        <v>350</v>
      </c>
      <c r="E179" s="63">
        <v>350</v>
      </c>
      <c r="F179" s="63">
        <v>350</v>
      </c>
      <c r="G179" s="63">
        <v>350</v>
      </c>
      <c r="H179" s="63">
        <v>250</v>
      </c>
      <c r="I179" s="63">
        <v>250</v>
      </c>
      <c r="J179" s="63">
        <v>250</v>
      </c>
      <c r="K179" s="63">
        <v>250</v>
      </c>
      <c r="L179" s="63">
        <v>250</v>
      </c>
      <c r="M179" s="63">
        <v>250</v>
      </c>
      <c r="N179" s="63">
        <v>250</v>
      </c>
      <c r="O179" s="63">
        <v>3500</v>
      </c>
      <c r="Q179" s="12" t="s">
        <v>55</v>
      </c>
    </row>
    <row r="180" spans="1:17">
      <c r="A180" s="58" t="s">
        <v>346</v>
      </c>
      <c r="B180" s="59" t="s">
        <v>347</v>
      </c>
      <c r="C180" s="63">
        <v>250</v>
      </c>
      <c r="D180" s="63">
        <v>250</v>
      </c>
      <c r="E180" s="63">
        <v>250</v>
      </c>
      <c r="F180" s="63">
        <v>210</v>
      </c>
      <c r="G180" s="63">
        <v>210</v>
      </c>
      <c r="H180" s="63">
        <v>461.95</v>
      </c>
      <c r="I180" s="63">
        <v>210</v>
      </c>
      <c r="J180" s="63">
        <v>1659</v>
      </c>
      <c r="K180" s="63">
        <v>400.93</v>
      </c>
      <c r="L180" s="63">
        <v>400.93</v>
      </c>
      <c r="M180" s="63">
        <v>400.93</v>
      </c>
      <c r="N180" s="63">
        <v>400.93</v>
      </c>
      <c r="O180" s="63">
        <v>5104.67</v>
      </c>
      <c r="Q180" s="12" t="s">
        <v>57</v>
      </c>
    </row>
    <row r="181" spans="1:17">
      <c r="A181" s="58" t="s">
        <v>348</v>
      </c>
      <c r="B181" s="59" t="s">
        <v>349</v>
      </c>
      <c r="C181" s="63">
        <v>0</v>
      </c>
      <c r="D181" s="63">
        <v>0</v>
      </c>
      <c r="E181" s="63">
        <v>0</v>
      </c>
      <c r="F181" s="63">
        <v>0</v>
      </c>
      <c r="G181" s="63">
        <v>0</v>
      </c>
      <c r="H181" s="63">
        <v>0</v>
      </c>
      <c r="I181" s="63">
        <v>0</v>
      </c>
      <c r="J181" s="63">
        <v>0</v>
      </c>
      <c r="K181" s="63">
        <v>0</v>
      </c>
      <c r="L181" s="63">
        <v>0</v>
      </c>
      <c r="M181" s="63">
        <v>0</v>
      </c>
      <c r="N181" s="63">
        <v>0</v>
      </c>
      <c r="O181" s="63">
        <v>0</v>
      </c>
      <c r="Q181" s="12" t="s">
        <v>55</v>
      </c>
    </row>
    <row r="182" spans="1:17">
      <c r="A182" s="58" t="s">
        <v>350</v>
      </c>
      <c r="B182" s="59" t="s">
        <v>351</v>
      </c>
      <c r="C182" s="63">
        <v>0</v>
      </c>
      <c r="D182" s="63">
        <v>262.83999999999997</v>
      </c>
      <c r="E182" s="63">
        <v>65.709999999999994</v>
      </c>
      <c r="F182" s="63">
        <v>65.709999999999994</v>
      </c>
      <c r="G182" s="63">
        <v>65.709999999999994</v>
      </c>
      <c r="H182" s="63">
        <v>65.709999999999994</v>
      </c>
      <c r="I182" s="63">
        <v>65.709999999999994</v>
      </c>
      <c r="J182" s="63">
        <v>65.709999999999994</v>
      </c>
      <c r="K182" s="63">
        <v>65.709999999999994</v>
      </c>
      <c r="L182" s="63">
        <v>65.709999999999994</v>
      </c>
      <c r="M182" s="63">
        <v>0</v>
      </c>
      <c r="N182" s="63">
        <v>0</v>
      </c>
      <c r="O182" s="63">
        <v>788.52</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530</v>
      </c>
      <c r="D185" s="70">
        <v>4862.84</v>
      </c>
      <c r="E185" s="70">
        <v>4801.71</v>
      </c>
      <c r="F185" s="70">
        <v>4761.71</v>
      </c>
      <c r="G185" s="70">
        <v>4761.71</v>
      </c>
      <c r="H185" s="70">
        <v>4913.66</v>
      </c>
      <c r="I185" s="70">
        <v>6143.71</v>
      </c>
      <c r="J185" s="70">
        <v>6564.71</v>
      </c>
      <c r="K185" s="70">
        <v>5712.64</v>
      </c>
      <c r="L185" s="70">
        <v>6072.64</v>
      </c>
      <c r="M185" s="70">
        <v>5130.93</v>
      </c>
      <c r="N185" s="70">
        <v>4770.93</v>
      </c>
      <c r="O185" s="70">
        <v>59027.19</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450</v>
      </c>
      <c r="D188" s="63">
        <v>591.25</v>
      </c>
      <c r="E188" s="63">
        <v>1840.5</v>
      </c>
      <c r="F188" s="63">
        <v>195</v>
      </c>
      <c r="G188" s="63">
        <v>-251.25</v>
      </c>
      <c r="H188" s="63">
        <v>1068.46</v>
      </c>
      <c r="I188" s="63">
        <v>0</v>
      </c>
      <c r="J188" s="63">
        <v>0</v>
      </c>
      <c r="K188" s="63">
        <v>308.16000000000003</v>
      </c>
      <c r="L188" s="63">
        <v>401.28</v>
      </c>
      <c r="M188" s="63">
        <v>117.64</v>
      </c>
      <c r="N188" s="63">
        <v>0</v>
      </c>
      <c r="O188" s="63">
        <v>4721.04</v>
      </c>
      <c r="Q188" s="12" t="s">
        <v>55</v>
      </c>
    </row>
    <row r="189" spans="1:17">
      <c r="A189" s="58" t="s">
        <v>358</v>
      </c>
      <c r="B189" s="59" t="s">
        <v>359</v>
      </c>
      <c r="C189" s="63">
        <v>0</v>
      </c>
      <c r="D189" s="63">
        <v>0</v>
      </c>
      <c r="E189" s="63">
        <v>218.33</v>
      </c>
      <c r="F189" s="63">
        <v>231.22</v>
      </c>
      <c r="G189" s="63">
        <v>0</v>
      </c>
      <c r="H189" s="63">
        <v>320.5</v>
      </c>
      <c r="I189" s="63">
        <v>0</v>
      </c>
      <c r="J189" s="63">
        <v>0</v>
      </c>
      <c r="K189" s="63">
        <v>135.37</v>
      </c>
      <c r="L189" s="63">
        <v>161.79</v>
      </c>
      <c r="M189" s="63">
        <v>0</v>
      </c>
      <c r="N189" s="63">
        <v>124.09</v>
      </c>
      <c r="O189" s="63">
        <v>1191.3</v>
      </c>
      <c r="Q189" s="12" t="s">
        <v>55</v>
      </c>
    </row>
    <row r="190" spans="1:17">
      <c r="A190" s="58" t="s">
        <v>360</v>
      </c>
      <c r="B190" s="59" t="s">
        <v>361</v>
      </c>
      <c r="C190" s="63">
        <v>162.43</v>
      </c>
      <c r="D190" s="63">
        <v>446.24</v>
      </c>
      <c r="E190" s="63">
        <v>0</v>
      </c>
      <c r="F190" s="63">
        <v>239.33</v>
      </c>
      <c r="G190" s="63">
        <v>663.66</v>
      </c>
      <c r="H190" s="63">
        <v>701.03</v>
      </c>
      <c r="I190" s="63">
        <v>568.32000000000005</v>
      </c>
      <c r="J190" s="63">
        <v>252.16</v>
      </c>
      <c r="K190" s="63">
        <v>728.2</v>
      </c>
      <c r="L190" s="63">
        <v>399.75</v>
      </c>
      <c r="M190" s="63">
        <v>255.75</v>
      </c>
      <c r="N190" s="63">
        <v>657.44</v>
      </c>
      <c r="O190" s="63">
        <v>5074.3100000000004</v>
      </c>
      <c r="Q190" s="12" t="s">
        <v>55</v>
      </c>
    </row>
    <row r="191" spans="1:17">
      <c r="A191" s="58" t="s">
        <v>362</v>
      </c>
      <c r="B191" s="59" t="s">
        <v>363</v>
      </c>
      <c r="C191" s="63">
        <v>157.63</v>
      </c>
      <c r="D191" s="63">
        <v>0</v>
      </c>
      <c r="E191" s="63">
        <v>0</v>
      </c>
      <c r="F191" s="63">
        <v>96.38</v>
      </c>
      <c r="G191" s="63">
        <v>0</v>
      </c>
      <c r="H191" s="63">
        <v>114.65</v>
      </c>
      <c r="I191" s="63">
        <v>0</v>
      </c>
      <c r="J191" s="63">
        <v>0</v>
      </c>
      <c r="K191" s="63">
        <v>113.24</v>
      </c>
      <c r="L191" s="63">
        <v>1023.88</v>
      </c>
      <c r="M191" s="63">
        <v>0</v>
      </c>
      <c r="N191" s="63">
        <v>125</v>
      </c>
      <c r="O191" s="63">
        <v>1630.78</v>
      </c>
      <c r="Q191" s="12" t="s">
        <v>55</v>
      </c>
    </row>
    <row r="192" spans="1:17">
      <c r="A192" s="58" t="s">
        <v>364</v>
      </c>
      <c r="B192" s="59" t="s">
        <v>365</v>
      </c>
      <c r="C192" s="63">
        <v>0</v>
      </c>
      <c r="D192" s="63">
        <v>0</v>
      </c>
      <c r="E192" s="63">
        <v>0</v>
      </c>
      <c r="F192" s="63">
        <v>0</v>
      </c>
      <c r="G192" s="63">
        <v>0</v>
      </c>
      <c r="H192" s="63">
        <v>0</v>
      </c>
      <c r="I192" s="63">
        <v>0</v>
      </c>
      <c r="J192" s="63">
        <v>0</v>
      </c>
      <c r="K192" s="63">
        <v>0</v>
      </c>
      <c r="L192" s="63">
        <v>0</v>
      </c>
      <c r="M192" s="63">
        <v>0</v>
      </c>
      <c r="N192" s="63">
        <v>0</v>
      </c>
      <c r="O192" s="63">
        <v>0</v>
      </c>
      <c r="Q192" s="12" t="s">
        <v>55</v>
      </c>
    </row>
    <row r="193" spans="1:17">
      <c r="A193" s="58" t="s">
        <v>366</v>
      </c>
      <c r="B193" s="59" t="s">
        <v>367</v>
      </c>
      <c r="C193" s="63">
        <v>0</v>
      </c>
      <c r="D193" s="63">
        <v>0</v>
      </c>
      <c r="E193" s="63">
        <v>0</v>
      </c>
      <c r="F193" s="63">
        <v>0</v>
      </c>
      <c r="G193" s="63">
        <v>0</v>
      </c>
      <c r="H193" s="63">
        <v>175</v>
      </c>
      <c r="I193" s="63">
        <v>0</v>
      </c>
      <c r="J193" s="63">
        <v>0</v>
      </c>
      <c r="K193" s="63">
        <v>0</v>
      </c>
      <c r="L193" s="63">
        <v>0</v>
      </c>
      <c r="M193" s="63">
        <v>0</v>
      </c>
      <c r="N193" s="63">
        <v>0</v>
      </c>
      <c r="O193" s="63">
        <v>175</v>
      </c>
      <c r="Q193" s="12" t="s">
        <v>55</v>
      </c>
    </row>
    <row r="194" spans="1:17">
      <c r="A194" s="58" t="s">
        <v>5034</v>
      </c>
      <c r="B194" s="59" t="s">
        <v>5035</v>
      </c>
      <c r="C194" s="63">
        <v>73.95</v>
      </c>
      <c r="D194" s="63">
        <v>0</v>
      </c>
      <c r="E194" s="63">
        <v>0</v>
      </c>
      <c r="F194" s="63">
        <v>0</v>
      </c>
      <c r="G194" s="63">
        <v>0</v>
      </c>
      <c r="H194" s="63">
        <v>69.55</v>
      </c>
      <c r="I194" s="63">
        <v>0</v>
      </c>
      <c r="J194" s="63">
        <v>0</v>
      </c>
      <c r="K194" s="63">
        <v>0</v>
      </c>
      <c r="L194" s="63">
        <v>0</v>
      </c>
      <c r="M194" s="63">
        <v>0</v>
      </c>
      <c r="N194" s="63">
        <v>0</v>
      </c>
      <c r="O194" s="63">
        <v>143.5</v>
      </c>
      <c r="Q194" s="12" t="s">
        <v>55</v>
      </c>
    </row>
    <row r="195" spans="1:17">
      <c r="A195" s="58" t="s">
        <v>368</v>
      </c>
      <c r="B195" s="59" t="s">
        <v>369</v>
      </c>
      <c r="C195" s="63">
        <v>0</v>
      </c>
      <c r="D195" s="63">
        <v>0</v>
      </c>
      <c r="E195" s="63">
        <v>505.76</v>
      </c>
      <c r="F195" s="63">
        <v>0</v>
      </c>
      <c r="G195" s="63">
        <v>0</v>
      </c>
      <c r="H195" s="63">
        <v>34.22</v>
      </c>
      <c r="I195" s="63">
        <v>0</v>
      </c>
      <c r="J195" s="63">
        <v>0</v>
      </c>
      <c r="K195" s="63">
        <v>0</v>
      </c>
      <c r="L195" s="63">
        <v>0</v>
      </c>
      <c r="M195" s="63">
        <v>0</v>
      </c>
      <c r="N195" s="63">
        <v>0</v>
      </c>
      <c r="O195" s="63">
        <v>539.98</v>
      </c>
      <c r="Q195" s="12" t="s">
        <v>55</v>
      </c>
    </row>
    <row r="196" spans="1:17">
      <c r="A196" s="58" t="s">
        <v>370</v>
      </c>
      <c r="B196" s="59" t="s">
        <v>371</v>
      </c>
      <c r="C196" s="63">
        <v>0</v>
      </c>
      <c r="D196" s="63">
        <v>0</v>
      </c>
      <c r="E196" s="63">
        <v>0</v>
      </c>
      <c r="F196" s="63">
        <v>0</v>
      </c>
      <c r="G196" s="63">
        <v>0</v>
      </c>
      <c r="H196" s="63">
        <v>0</v>
      </c>
      <c r="I196" s="63">
        <v>0</v>
      </c>
      <c r="J196" s="63">
        <v>0</v>
      </c>
      <c r="K196" s="63">
        <v>0</v>
      </c>
      <c r="L196" s="63">
        <v>300</v>
      </c>
      <c r="M196" s="63">
        <v>0</v>
      </c>
      <c r="N196" s="63">
        <v>0</v>
      </c>
      <c r="O196" s="63">
        <v>300</v>
      </c>
      <c r="Q196" s="12" t="s">
        <v>55</v>
      </c>
    </row>
    <row r="197" spans="1:17">
      <c r="A197" s="58" t="s">
        <v>1768</v>
      </c>
      <c r="B197" s="59" t="s">
        <v>5036</v>
      </c>
      <c r="C197" s="63">
        <v>0</v>
      </c>
      <c r="D197" s="63">
        <v>0</v>
      </c>
      <c r="E197" s="63">
        <v>0</v>
      </c>
      <c r="F197" s="63">
        <v>0</v>
      </c>
      <c r="G197" s="63">
        <v>0</v>
      </c>
      <c r="H197" s="63">
        <v>0</v>
      </c>
      <c r="I197" s="63">
        <v>0</v>
      </c>
      <c r="J197" s="63">
        <v>0</v>
      </c>
      <c r="K197" s="63">
        <v>0</v>
      </c>
      <c r="L197" s="63">
        <v>0</v>
      </c>
      <c r="M197" s="63">
        <v>0</v>
      </c>
      <c r="N197" s="63">
        <v>0</v>
      </c>
      <c r="O197" s="63">
        <v>0</v>
      </c>
      <c r="Q197" s="12" t="s">
        <v>55</v>
      </c>
    </row>
    <row r="198" spans="1:17">
      <c r="A198" s="58" t="s">
        <v>372</v>
      </c>
      <c r="B198" s="59" t="s">
        <v>373</v>
      </c>
      <c r="C198" s="63">
        <v>170.25</v>
      </c>
      <c r="D198" s="63">
        <v>0</v>
      </c>
      <c r="E198" s="63">
        <v>0</v>
      </c>
      <c r="F198" s="63">
        <v>56.29</v>
      </c>
      <c r="G198" s="63">
        <v>0</v>
      </c>
      <c r="H198" s="63">
        <v>185.02</v>
      </c>
      <c r="I198" s="63">
        <v>254.18</v>
      </c>
      <c r="J198" s="63">
        <v>0</v>
      </c>
      <c r="K198" s="63">
        <v>0</v>
      </c>
      <c r="L198" s="63">
        <v>0</v>
      </c>
      <c r="M198" s="63">
        <v>0</v>
      </c>
      <c r="N198" s="63">
        <v>0</v>
      </c>
      <c r="O198" s="63">
        <v>665.74</v>
      </c>
      <c r="Q198" s="12" t="s">
        <v>55</v>
      </c>
    </row>
    <row r="199" spans="1:17">
      <c r="A199" s="58" t="s">
        <v>374</v>
      </c>
      <c r="B199" s="59" t="s">
        <v>375</v>
      </c>
      <c r="C199" s="63">
        <v>0</v>
      </c>
      <c r="D199" s="63">
        <v>0</v>
      </c>
      <c r="E199" s="63">
        <v>0</v>
      </c>
      <c r="F199" s="63">
        <v>0</v>
      </c>
      <c r="G199" s="63">
        <v>0</v>
      </c>
      <c r="H199" s="63">
        <v>175</v>
      </c>
      <c r="I199" s="63">
        <v>0</v>
      </c>
      <c r="J199" s="63">
        <v>0</v>
      </c>
      <c r="K199" s="63">
        <v>0</v>
      </c>
      <c r="L199" s="63">
        <v>-300</v>
      </c>
      <c r="M199" s="63">
        <v>0</v>
      </c>
      <c r="N199" s="63">
        <v>0</v>
      </c>
      <c r="O199" s="63">
        <v>-125</v>
      </c>
      <c r="Q199" s="12" t="s">
        <v>52</v>
      </c>
    </row>
    <row r="200" spans="1:17">
      <c r="A200" s="58" t="s">
        <v>5037</v>
      </c>
      <c r="B200" s="59" t="s">
        <v>5038</v>
      </c>
      <c r="C200" s="63">
        <v>0</v>
      </c>
      <c r="D200" s="63">
        <v>0</v>
      </c>
      <c r="E200" s="63">
        <v>0</v>
      </c>
      <c r="F200" s="63">
        <v>0</v>
      </c>
      <c r="G200" s="63">
        <v>0</v>
      </c>
      <c r="H200" s="63">
        <v>0</v>
      </c>
      <c r="I200" s="63">
        <v>0</v>
      </c>
      <c r="J200" s="63">
        <v>0</v>
      </c>
      <c r="K200" s="63">
        <v>0</v>
      </c>
      <c r="L200" s="63">
        <v>0</v>
      </c>
      <c r="M200" s="63">
        <v>0</v>
      </c>
      <c r="N200" s="63">
        <v>0</v>
      </c>
      <c r="O200" s="63">
        <v>0</v>
      </c>
      <c r="Q200" s="12" t="s">
        <v>55</v>
      </c>
    </row>
    <row r="201" spans="1:17">
      <c r="A201" s="58" t="s">
        <v>376</v>
      </c>
      <c r="B201" s="59" t="s">
        <v>377</v>
      </c>
      <c r="C201" s="63">
        <v>0</v>
      </c>
      <c r="D201" s="63">
        <v>0</v>
      </c>
      <c r="E201" s="63">
        <v>1045.8800000000001</v>
      </c>
      <c r="F201" s="63">
        <v>478.94</v>
      </c>
      <c r="G201" s="63">
        <v>199.99</v>
      </c>
      <c r="H201" s="63">
        <v>532.65</v>
      </c>
      <c r="I201" s="63">
        <v>0</v>
      </c>
      <c r="J201" s="63">
        <v>0</v>
      </c>
      <c r="K201" s="63">
        <v>560.04</v>
      </c>
      <c r="L201" s="63">
        <v>479</v>
      </c>
      <c r="M201" s="63">
        <v>600</v>
      </c>
      <c r="N201" s="63">
        <v>156.44</v>
      </c>
      <c r="O201" s="63">
        <v>4052.94</v>
      </c>
      <c r="Q201" s="12" t="s">
        <v>55</v>
      </c>
    </row>
    <row r="202" spans="1:17">
      <c r="A202" s="58" t="s">
        <v>378</v>
      </c>
      <c r="B202" s="59" t="s">
        <v>379</v>
      </c>
      <c r="C202" s="63">
        <v>0</v>
      </c>
      <c r="D202" s="63">
        <v>0</v>
      </c>
      <c r="E202" s="63">
        <v>0</v>
      </c>
      <c r="F202" s="63">
        <v>0</v>
      </c>
      <c r="G202" s="63">
        <v>0</v>
      </c>
      <c r="H202" s="63">
        <v>0</v>
      </c>
      <c r="I202" s="63">
        <v>0</v>
      </c>
      <c r="J202" s="63">
        <v>0</v>
      </c>
      <c r="K202" s="63">
        <v>0</v>
      </c>
      <c r="L202" s="63">
        <v>0</v>
      </c>
      <c r="M202" s="63">
        <v>0</v>
      </c>
      <c r="N202" s="63">
        <v>165</v>
      </c>
      <c r="O202" s="63">
        <v>165</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0</v>
      </c>
      <c r="D204" s="63">
        <v>0</v>
      </c>
      <c r="E204" s="63">
        <v>0</v>
      </c>
      <c r="F204" s="63">
        <v>0</v>
      </c>
      <c r="G204" s="63">
        <v>0</v>
      </c>
      <c r="H204" s="63">
        <v>0</v>
      </c>
      <c r="I204" s="63">
        <v>0</v>
      </c>
      <c r="J204" s="63">
        <v>0</v>
      </c>
      <c r="K204" s="63">
        <v>0</v>
      </c>
      <c r="L204" s="63">
        <v>0</v>
      </c>
      <c r="M204" s="63">
        <v>0</v>
      </c>
      <c r="N204" s="63">
        <v>0</v>
      </c>
      <c r="O204" s="63">
        <v>0</v>
      </c>
      <c r="Q204" s="12" t="s">
        <v>52</v>
      </c>
    </row>
    <row r="205" spans="1:17">
      <c r="A205" s="58" t="s">
        <v>384</v>
      </c>
      <c r="B205" s="59" t="s">
        <v>385</v>
      </c>
      <c r="C205" s="63">
        <v>191.02</v>
      </c>
      <c r="D205" s="63">
        <v>0</v>
      </c>
      <c r="E205" s="63">
        <v>53.96</v>
      </c>
      <c r="F205" s="63">
        <v>378.05</v>
      </c>
      <c r="G205" s="63">
        <v>160</v>
      </c>
      <c r="H205" s="63">
        <v>208.45</v>
      </c>
      <c r="I205" s="63">
        <v>160</v>
      </c>
      <c r="J205" s="63">
        <v>0</v>
      </c>
      <c r="K205" s="63">
        <v>53.49</v>
      </c>
      <c r="L205" s="63">
        <v>421.58</v>
      </c>
      <c r="M205" s="63">
        <v>0</v>
      </c>
      <c r="N205" s="63">
        <v>0</v>
      </c>
      <c r="O205" s="63">
        <v>1626.55</v>
      </c>
      <c r="Q205" s="12" t="s">
        <v>55</v>
      </c>
    </row>
    <row r="206" spans="1:17">
      <c r="A206" s="58" t="s">
        <v>386</v>
      </c>
      <c r="B206" s="59" t="s">
        <v>387</v>
      </c>
      <c r="C206" s="63">
        <v>0</v>
      </c>
      <c r="D206" s="63">
        <v>0</v>
      </c>
      <c r="E206" s="63">
        <v>0</v>
      </c>
      <c r="F206" s="63">
        <v>0</v>
      </c>
      <c r="G206" s="63">
        <v>0</v>
      </c>
      <c r="H206" s="63">
        <v>0</v>
      </c>
      <c r="I206" s="63">
        <v>0</v>
      </c>
      <c r="J206" s="63">
        <v>0</v>
      </c>
      <c r="K206" s="63">
        <v>0</v>
      </c>
      <c r="L206" s="63">
        <v>0</v>
      </c>
      <c r="M206" s="63">
        <v>0</v>
      </c>
      <c r="N206" s="63">
        <v>0</v>
      </c>
      <c r="O206" s="63">
        <v>0</v>
      </c>
      <c r="Q206" s="12" t="s">
        <v>55</v>
      </c>
    </row>
    <row r="207" spans="1:17">
      <c r="A207" s="58" t="s">
        <v>388</v>
      </c>
      <c r="B207" s="59" t="s">
        <v>389</v>
      </c>
      <c r="C207" s="63">
        <v>0</v>
      </c>
      <c r="D207" s="63">
        <v>0</v>
      </c>
      <c r="E207" s="63">
        <v>0</v>
      </c>
      <c r="F207" s="63">
        <v>0</v>
      </c>
      <c r="G207" s="63">
        <v>0</v>
      </c>
      <c r="H207" s="63">
        <v>0</v>
      </c>
      <c r="I207" s="63">
        <v>0</v>
      </c>
      <c r="J207" s="63">
        <v>0</v>
      </c>
      <c r="K207" s="63">
        <v>0</v>
      </c>
      <c r="L207" s="63">
        <v>-197.77</v>
      </c>
      <c r="M207" s="63">
        <v>0</v>
      </c>
      <c r="N207" s="63">
        <v>0</v>
      </c>
      <c r="O207" s="63">
        <v>-197.77</v>
      </c>
      <c r="Q207" s="12" t="s">
        <v>55</v>
      </c>
    </row>
    <row r="208" spans="1:17">
      <c r="A208" s="58" t="s">
        <v>390</v>
      </c>
      <c r="B208" s="59" t="s">
        <v>391</v>
      </c>
      <c r="C208" s="63">
        <v>0</v>
      </c>
      <c r="D208" s="63">
        <v>0</v>
      </c>
      <c r="E208" s="63">
        <v>0</v>
      </c>
      <c r="F208" s="63">
        <v>425</v>
      </c>
      <c r="G208" s="63">
        <v>0</v>
      </c>
      <c r="H208" s="63">
        <v>330</v>
      </c>
      <c r="I208" s="63">
        <v>0</v>
      </c>
      <c r="J208" s="63">
        <v>0</v>
      </c>
      <c r="K208" s="63">
        <v>0</v>
      </c>
      <c r="L208" s="63">
        <v>0</v>
      </c>
      <c r="M208" s="63">
        <v>390</v>
      </c>
      <c r="N208" s="63">
        <v>0</v>
      </c>
      <c r="O208" s="63">
        <v>1145</v>
      </c>
      <c r="Q208" s="12" t="s">
        <v>55</v>
      </c>
    </row>
    <row r="209" spans="1:17">
      <c r="A209" s="58" t="s">
        <v>392</v>
      </c>
      <c r="B209" s="59" t="s">
        <v>393</v>
      </c>
      <c r="C209" s="63">
        <v>0</v>
      </c>
      <c r="D209" s="63">
        <v>0</v>
      </c>
      <c r="E209" s="63">
        <v>0</v>
      </c>
      <c r="F209" s="63">
        <v>0</v>
      </c>
      <c r="G209" s="63">
        <v>0</v>
      </c>
      <c r="H209" s="63">
        <v>0</v>
      </c>
      <c r="I209" s="63">
        <v>0</v>
      </c>
      <c r="J209" s="63">
        <v>0</v>
      </c>
      <c r="K209" s="63">
        <v>0</v>
      </c>
      <c r="L209" s="63">
        <v>0</v>
      </c>
      <c r="M209" s="63">
        <v>0</v>
      </c>
      <c r="N209" s="63">
        <v>0</v>
      </c>
      <c r="O209" s="63">
        <v>0</v>
      </c>
      <c r="Q209" s="12" t="s">
        <v>55</v>
      </c>
    </row>
    <row r="210" spans="1:17">
      <c r="A210" s="58" t="s">
        <v>394</v>
      </c>
      <c r="B210" s="59" t="s">
        <v>395</v>
      </c>
      <c r="C210" s="63">
        <v>0</v>
      </c>
      <c r="D210" s="63">
        <v>0</v>
      </c>
      <c r="E210" s="63">
        <v>0</v>
      </c>
      <c r="F210" s="63">
        <v>0</v>
      </c>
      <c r="G210" s="63">
        <v>109.5</v>
      </c>
      <c r="H210" s="63">
        <v>0</v>
      </c>
      <c r="I210" s="63">
        <v>0</v>
      </c>
      <c r="J210" s="63">
        <v>0</v>
      </c>
      <c r="K210" s="63">
        <v>99.96</v>
      </c>
      <c r="L210" s="63">
        <v>0</v>
      </c>
      <c r="M210" s="63">
        <v>0</v>
      </c>
      <c r="N210" s="63">
        <v>0</v>
      </c>
      <c r="O210" s="63">
        <v>209.46</v>
      </c>
      <c r="Q210" s="12" t="s">
        <v>55</v>
      </c>
    </row>
    <row r="211" spans="1:17">
      <c r="A211" s="58" t="s">
        <v>396</v>
      </c>
      <c r="B211" s="59" t="s">
        <v>397</v>
      </c>
      <c r="C211" s="63">
        <v>0</v>
      </c>
      <c r="D211" s="63">
        <v>0</v>
      </c>
      <c r="E211" s="63">
        <v>0</v>
      </c>
      <c r="F211" s="63">
        <v>0</v>
      </c>
      <c r="G211" s="63">
        <v>0</v>
      </c>
      <c r="H211" s="63">
        <v>0</v>
      </c>
      <c r="I211" s="63">
        <v>0</v>
      </c>
      <c r="J211" s="63">
        <v>0</v>
      </c>
      <c r="K211" s="63">
        <v>0</v>
      </c>
      <c r="L211" s="63">
        <v>131.83000000000001</v>
      </c>
      <c r="M211" s="63">
        <v>0</v>
      </c>
      <c r="N211" s="63">
        <v>0</v>
      </c>
      <c r="O211" s="63">
        <v>131.83000000000001</v>
      </c>
      <c r="Q211" s="12" t="s">
        <v>55</v>
      </c>
    </row>
    <row r="212" spans="1:17">
      <c r="A212" s="58" t="s">
        <v>398</v>
      </c>
      <c r="B212" s="59" t="s">
        <v>399</v>
      </c>
      <c r="C212" s="63">
        <v>0</v>
      </c>
      <c r="D212" s="63">
        <v>0</v>
      </c>
      <c r="E212" s="63">
        <v>-170.96</v>
      </c>
      <c r="F212" s="63">
        <v>0</v>
      </c>
      <c r="G212" s="63">
        <v>0</v>
      </c>
      <c r="H212" s="63">
        <v>0</v>
      </c>
      <c r="I212" s="63">
        <v>0</v>
      </c>
      <c r="J212" s="63">
        <v>0</v>
      </c>
      <c r="K212" s="63">
        <v>0</v>
      </c>
      <c r="L212" s="63">
        <v>0</v>
      </c>
      <c r="M212" s="63">
        <v>0</v>
      </c>
      <c r="N212" s="63">
        <v>0</v>
      </c>
      <c r="O212" s="63">
        <v>-170.96</v>
      </c>
      <c r="Q212" s="12" t="s">
        <v>55</v>
      </c>
    </row>
    <row r="213" spans="1:17">
      <c r="A213" s="58" t="s">
        <v>5039</v>
      </c>
      <c r="B213" s="59" t="s">
        <v>5040</v>
      </c>
      <c r="C213" s="63">
        <v>0</v>
      </c>
      <c r="D213" s="63">
        <v>0</v>
      </c>
      <c r="E213" s="63">
        <v>0</v>
      </c>
      <c r="F213" s="63">
        <v>0</v>
      </c>
      <c r="G213" s="63">
        <v>0</v>
      </c>
      <c r="H213" s="63">
        <v>0</v>
      </c>
      <c r="I213" s="63">
        <v>0</v>
      </c>
      <c r="J213" s="63">
        <v>0</v>
      </c>
      <c r="K213" s="63">
        <v>0</v>
      </c>
      <c r="L213" s="63">
        <v>0</v>
      </c>
      <c r="M213" s="63">
        <v>0</v>
      </c>
      <c r="N213" s="63">
        <v>0</v>
      </c>
      <c r="O213" s="63">
        <v>0</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0</v>
      </c>
      <c r="I215" s="63">
        <v>0</v>
      </c>
      <c r="J215" s="63">
        <v>0</v>
      </c>
      <c r="K215" s="63">
        <v>0</v>
      </c>
      <c r="L215" s="63">
        <v>0</v>
      </c>
      <c r="M215" s="63">
        <v>0</v>
      </c>
      <c r="N215" s="63">
        <v>0</v>
      </c>
      <c r="O215" s="63">
        <v>0</v>
      </c>
      <c r="Q215" s="12" t="s">
        <v>52</v>
      </c>
    </row>
    <row r="216" spans="1:17">
      <c r="A216" s="58" t="s">
        <v>5042</v>
      </c>
      <c r="B216" s="59" t="s">
        <v>5043</v>
      </c>
      <c r="C216" s="63">
        <v>0</v>
      </c>
      <c r="D216" s="63">
        <v>0</v>
      </c>
      <c r="E216" s="63">
        <v>0</v>
      </c>
      <c r="F216" s="63">
        <v>0</v>
      </c>
      <c r="G216" s="63">
        <v>0</v>
      </c>
      <c r="H216" s="63">
        <v>0</v>
      </c>
      <c r="I216" s="63">
        <v>0</v>
      </c>
      <c r="J216" s="63">
        <v>0</v>
      </c>
      <c r="K216" s="63">
        <v>0</v>
      </c>
      <c r="L216" s="63">
        <v>0</v>
      </c>
      <c r="M216" s="63">
        <v>0</v>
      </c>
      <c r="N216" s="63">
        <v>0</v>
      </c>
      <c r="O216" s="63">
        <v>0</v>
      </c>
      <c r="Q216" s="12" t="s">
        <v>55</v>
      </c>
    </row>
    <row r="217" spans="1:17">
      <c r="A217" s="58" t="s">
        <v>402</v>
      </c>
      <c r="B217" s="59" t="s">
        <v>403</v>
      </c>
      <c r="C217" s="63">
        <v>0</v>
      </c>
      <c r="D217" s="63">
        <v>105</v>
      </c>
      <c r="E217" s="63">
        <v>0</v>
      </c>
      <c r="F217" s="63">
        <v>0</v>
      </c>
      <c r="G217" s="63">
        <v>0</v>
      </c>
      <c r="H217" s="63">
        <v>0</v>
      </c>
      <c r="I217" s="63">
        <v>0</v>
      </c>
      <c r="J217" s="63">
        <v>0</v>
      </c>
      <c r="K217" s="63">
        <v>0</v>
      </c>
      <c r="L217" s="63">
        <v>0</v>
      </c>
      <c r="M217" s="63">
        <v>0</v>
      </c>
      <c r="N217" s="63">
        <v>0</v>
      </c>
      <c r="O217" s="63">
        <v>105</v>
      </c>
      <c r="Q217" s="12" t="s">
        <v>55</v>
      </c>
    </row>
    <row r="218" spans="1:17">
      <c r="A218" s="58" t="s">
        <v>404</v>
      </c>
      <c r="B218" s="59" t="s">
        <v>405</v>
      </c>
      <c r="C218" s="63">
        <v>0</v>
      </c>
      <c r="D218" s="63">
        <v>0</v>
      </c>
      <c r="E218" s="63">
        <v>0</v>
      </c>
      <c r="F218" s="63">
        <v>0</v>
      </c>
      <c r="G218" s="63">
        <v>0</v>
      </c>
      <c r="H218" s="63">
        <v>0</v>
      </c>
      <c r="I218" s="63">
        <v>0</v>
      </c>
      <c r="J218" s="63">
        <v>0</v>
      </c>
      <c r="K218" s="63">
        <v>0</v>
      </c>
      <c r="L218" s="63">
        <v>0</v>
      </c>
      <c r="M218" s="63">
        <v>0</v>
      </c>
      <c r="N218" s="63">
        <v>0</v>
      </c>
      <c r="O218" s="63">
        <v>0</v>
      </c>
      <c r="Q218" s="12" t="s">
        <v>55</v>
      </c>
    </row>
    <row r="219" spans="1:17">
      <c r="A219" s="58" t="s">
        <v>406</v>
      </c>
      <c r="B219" s="59" t="s">
        <v>407</v>
      </c>
      <c r="C219" s="63">
        <v>0</v>
      </c>
      <c r="D219" s="63">
        <v>0</v>
      </c>
      <c r="E219" s="63">
        <v>0</v>
      </c>
      <c r="F219" s="63">
        <v>0</v>
      </c>
      <c r="G219" s="63">
        <v>0</v>
      </c>
      <c r="H219" s="63">
        <v>542.74</v>
      </c>
      <c r="I219" s="63">
        <v>0</v>
      </c>
      <c r="J219" s="63">
        <v>0</v>
      </c>
      <c r="K219" s="63">
        <v>137.41</v>
      </c>
      <c r="L219" s="63">
        <v>465.83</v>
      </c>
      <c r="M219" s="63">
        <v>0</v>
      </c>
      <c r="N219" s="63">
        <v>0</v>
      </c>
      <c r="O219" s="63">
        <v>1145.98</v>
      </c>
      <c r="Q219" s="12" t="s">
        <v>55</v>
      </c>
    </row>
    <row r="220" spans="1:17">
      <c r="A220" s="58" t="s">
        <v>408</v>
      </c>
      <c r="B220" s="59" t="s">
        <v>409</v>
      </c>
      <c r="C220" s="63">
        <v>0</v>
      </c>
      <c r="D220" s="63">
        <v>0</v>
      </c>
      <c r="E220" s="63">
        <v>0</v>
      </c>
      <c r="F220" s="63">
        <v>0</v>
      </c>
      <c r="G220" s="63">
        <v>0</v>
      </c>
      <c r="H220" s="63">
        <v>0</v>
      </c>
      <c r="I220" s="63">
        <v>0</v>
      </c>
      <c r="J220" s="63">
        <v>0</v>
      </c>
      <c r="K220" s="63">
        <v>0</v>
      </c>
      <c r="L220" s="63">
        <v>0</v>
      </c>
      <c r="M220" s="63">
        <v>0</v>
      </c>
      <c r="N220" s="63">
        <v>0</v>
      </c>
      <c r="O220" s="63">
        <v>0</v>
      </c>
      <c r="Q220" s="12" t="s">
        <v>55</v>
      </c>
    </row>
    <row r="221" spans="1:17">
      <c r="A221" s="58" t="s">
        <v>410</v>
      </c>
      <c r="B221" s="59" t="s">
        <v>411</v>
      </c>
      <c r="C221" s="63">
        <v>0</v>
      </c>
      <c r="D221" s="63">
        <v>0</v>
      </c>
      <c r="E221" s="63">
        <v>0</v>
      </c>
      <c r="F221" s="63">
        <v>0</v>
      </c>
      <c r="G221" s="63">
        <v>0</v>
      </c>
      <c r="H221" s="63">
        <v>0</v>
      </c>
      <c r="I221" s="63">
        <v>0</v>
      </c>
      <c r="J221" s="63">
        <v>0</v>
      </c>
      <c r="K221" s="63">
        <v>0</v>
      </c>
      <c r="L221" s="63">
        <v>0</v>
      </c>
      <c r="M221" s="63">
        <v>0</v>
      </c>
      <c r="N221" s="63">
        <v>0</v>
      </c>
      <c r="O221" s="63">
        <v>0</v>
      </c>
      <c r="Q221" s="12" t="s">
        <v>55</v>
      </c>
    </row>
    <row r="222" spans="1:17">
      <c r="A222" s="58" t="s">
        <v>412</v>
      </c>
      <c r="B222" s="59" t="s">
        <v>413</v>
      </c>
      <c r="C222" s="63">
        <v>0</v>
      </c>
      <c r="D222" s="63">
        <v>0</v>
      </c>
      <c r="E222" s="63">
        <v>0</v>
      </c>
      <c r="F222" s="63">
        <v>0</v>
      </c>
      <c r="G222" s="63">
        <v>0</v>
      </c>
      <c r="H222" s="63">
        <v>0</v>
      </c>
      <c r="I222" s="63">
        <v>0</v>
      </c>
      <c r="J222" s="63">
        <v>0</v>
      </c>
      <c r="K222" s="63">
        <v>0</v>
      </c>
      <c r="L222" s="63">
        <v>0</v>
      </c>
      <c r="M222" s="63">
        <v>0</v>
      </c>
      <c r="N222" s="63">
        <v>0</v>
      </c>
      <c r="O222" s="63">
        <v>0</v>
      </c>
      <c r="Q222" s="12" t="s">
        <v>57</v>
      </c>
    </row>
    <row r="223" spans="1:17">
      <c r="A223" s="58" t="s">
        <v>414</v>
      </c>
      <c r="B223" s="59" t="s">
        <v>415</v>
      </c>
      <c r="C223" s="63">
        <v>0</v>
      </c>
      <c r="D223" s="63">
        <v>0</v>
      </c>
      <c r="E223" s="63">
        <v>0</v>
      </c>
      <c r="F223" s="63">
        <v>0</v>
      </c>
      <c r="G223" s="63">
        <v>0</v>
      </c>
      <c r="H223" s="63">
        <v>0</v>
      </c>
      <c r="I223" s="63">
        <v>0</v>
      </c>
      <c r="J223" s="63">
        <v>0</v>
      </c>
      <c r="K223" s="63">
        <v>0</v>
      </c>
      <c r="L223" s="63">
        <v>0</v>
      </c>
      <c r="M223" s="63">
        <v>0</v>
      </c>
      <c r="N223" s="63">
        <v>0</v>
      </c>
      <c r="O223" s="63">
        <v>0</v>
      </c>
      <c r="Q223" s="12" t="s">
        <v>55</v>
      </c>
    </row>
    <row r="224" spans="1:17">
      <c r="A224" s="58" t="s">
        <v>416</v>
      </c>
      <c r="B224" s="59" t="s">
        <v>417</v>
      </c>
      <c r="C224" s="63">
        <v>-900</v>
      </c>
      <c r="D224" s="63">
        <v>0</v>
      </c>
      <c r="E224" s="63">
        <v>0</v>
      </c>
      <c r="F224" s="63">
        <v>0</v>
      </c>
      <c r="G224" s="63">
        <v>0</v>
      </c>
      <c r="H224" s="63">
        <v>300</v>
      </c>
      <c r="I224" s="63">
        <v>0</v>
      </c>
      <c r="J224" s="63">
        <v>0</v>
      </c>
      <c r="K224" s="63">
        <v>300</v>
      </c>
      <c r="L224" s="63">
        <v>0</v>
      </c>
      <c r="M224" s="63">
        <v>0</v>
      </c>
      <c r="N224" s="63">
        <v>0</v>
      </c>
      <c r="O224" s="63">
        <v>-300</v>
      </c>
      <c r="Q224" s="12" t="s">
        <v>55</v>
      </c>
    </row>
    <row r="225" spans="1:17">
      <c r="A225" s="58" t="s">
        <v>418</v>
      </c>
      <c r="B225" s="59" t="s">
        <v>419</v>
      </c>
      <c r="C225" s="63">
        <v>0</v>
      </c>
      <c r="D225" s="63">
        <v>0</v>
      </c>
      <c r="E225" s="63">
        <v>0</v>
      </c>
      <c r="F225" s="63">
        <v>0</v>
      </c>
      <c r="G225" s="63">
        <v>0</v>
      </c>
      <c r="H225" s="63">
        <v>0</v>
      </c>
      <c r="I225" s="63">
        <v>0</v>
      </c>
      <c r="J225" s="63">
        <v>0</v>
      </c>
      <c r="K225" s="63">
        <v>0</v>
      </c>
      <c r="L225" s="63">
        <v>0</v>
      </c>
      <c r="M225" s="63">
        <v>0</v>
      </c>
      <c r="N225" s="63">
        <v>0</v>
      </c>
      <c r="O225" s="63">
        <v>0</v>
      </c>
      <c r="Q225" s="12" t="s">
        <v>55</v>
      </c>
    </row>
    <row r="226" spans="1:17">
      <c r="A226" s="58" t="s">
        <v>420</v>
      </c>
      <c r="B226" s="59" t="s">
        <v>421</v>
      </c>
      <c r="C226" s="63">
        <v>0</v>
      </c>
      <c r="D226" s="63">
        <v>0</v>
      </c>
      <c r="E226" s="63">
        <v>0</v>
      </c>
      <c r="F226" s="63">
        <v>115.08</v>
      </c>
      <c r="G226" s="63">
        <v>0</v>
      </c>
      <c r="H226" s="63">
        <v>0</v>
      </c>
      <c r="I226" s="63">
        <v>0</v>
      </c>
      <c r="J226" s="63">
        <v>0</v>
      </c>
      <c r="K226" s="63">
        <v>0</v>
      </c>
      <c r="L226" s="63">
        <v>0</v>
      </c>
      <c r="M226" s="63">
        <v>0</v>
      </c>
      <c r="N226" s="63">
        <v>0</v>
      </c>
      <c r="O226" s="63">
        <v>115.08</v>
      </c>
      <c r="Q226" s="12" t="s">
        <v>55</v>
      </c>
    </row>
    <row r="227" spans="1:17">
      <c r="A227" s="58" t="s">
        <v>422</v>
      </c>
      <c r="B227" s="59" t="s">
        <v>423</v>
      </c>
      <c r="C227" s="63">
        <v>0</v>
      </c>
      <c r="D227" s="63">
        <v>0</v>
      </c>
      <c r="E227" s="63">
        <v>0</v>
      </c>
      <c r="F227" s="63">
        <v>0</v>
      </c>
      <c r="G227" s="63">
        <v>0</v>
      </c>
      <c r="H227" s="63">
        <v>0</v>
      </c>
      <c r="I227" s="63">
        <v>0</v>
      </c>
      <c r="J227" s="63">
        <v>0</v>
      </c>
      <c r="K227" s="63">
        <v>0</v>
      </c>
      <c r="L227" s="63">
        <v>0</v>
      </c>
      <c r="M227" s="63">
        <v>425</v>
      </c>
      <c r="N227" s="63">
        <v>0</v>
      </c>
      <c r="O227" s="63">
        <v>425</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0</v>
      </c>
      <c r="G229" s="63">
        <v>0</v>
      </c>
      <c r="H229" s="63">
        <v>0</v>
      </c>
      <c r="I229" s="63">
        <v>0</v>
      </c>
      <c r="J229" s="63">
        <v>0</v>
      </c>
      <c r="K229" s="63">
        <v>0</v>
      </c>
      <c r="L229" s="63">
        <v>0</v>
      </c>
      <c r="M229" s="63">
        <v>0</v>
      </c>
      <c r="N229" s="63">
        <v>0</v>
      </c>
      <c r="O229" s="63">
        <v>0</v>
      </c>
      <c r="Q229" s="12" t="s">
        <v>57</v>
      </c>
    </row>
    <row r="230" spans="1:17">
      <c r="A230" s="58" t="s">
        <v>5046</v>
      </c>
      <c r="B230" s="59" t="s">
        <v>5047</v>
      </c>
      <c r="C230" s="63">
        <v>0</v>
      </c>
      <c r="D230" s="63">
        <v>0</v>
      </c>
      <c r="E230" s="63">
        <v>0</v>
      </c>
      <c r="F230" s="63">
        <v>0</v>
      </c>
      <c r="G230" s="63">
        <v>0</v>
      </c>
      <c r="H230" s="63">
        <v>0</v>
      </c>
      <c r="I230" s="63">
        <v>0</v>
      </c>
      <c r="J230" s="63">
        <v>0</v>
      </c>
      <c r="K230" s="63">
        <v>0</v>
      </c>
      <c r="L230" s="63">
        <v>0</v>
      </c>
      <c r="M230" s="63">
        <v>0</v>
      </c>
      <c r="N230" s="63">
        <v>0</v>
      </c>
      <c r="O230" s="63">
        <v>0</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305.27999999999997</v>
      </c>
      <c r="D233" s="70">
        <v>1142.49</v>
      </c>
      <c r="E233" s="70">
        <v>3493.47</v>
      </c>
      <c r="F233" s="70">
        <v>2215.29</v>
      </c>
      <c r="G233" s="70">
        <v>881.9</v>
      </c>
      <c r="H233" s="70">
        <v>4757.2700000000004</v>
      </c>
      <c r="I233" s="70">
        <v>982.5</v>
      </c>
      <c r="J233" s="70">
        <v>252.16</v>
      </c>
      <c r="K233" s="70">
        <v>2435.87</v>
      </c>
      <c r="L233" s="70">
        <v>3287.17</v>
      </c>
      <c r="M233" s="70">
        <v>1788.39</v>
      </c>
      <c r="N233" s="70">
        <v>1227.97</v>
      </c>
      <c r="O233" s="70">
        <v>22769.759999999998</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0</v>
      </c>
      <c r="D236" s="63">
        <v>740</v>
      </c>
      <c r="E236" s="63">
        <v>545</v>
      </c>
      <c r="F236" s="63">
        <v>1330</v>
      </c>
      <c r="G236" s="63">
        <v>1100</v>
      </c>
      <c r="H236" s="63">
        <v>1845</v>
      </c>
      <c r="I236" s="63">
        <v>360</v>
      </c>
      <c r="J236" s="63">
        <v>1385</v>
      </c>
      <c r="K236" s="63">
        <v>870</v>
      </c>
      <c r="L236" s="63">
        <v>205</v>
      </c>
      <c r="M236" s="63">
        <v>135</v>
      </c>
      <c r="N236" s="63">
        <v>0</v>
      </c>
      <c r="O236" s="63">
        <v>8515</v>
      </c>
      <c r="Q236" s="12" t="s">
        <v>54</v>
      </c>
    </row>
    <row r="237" spans="1:17">
      <c r="A237" s="58" t="s">
        <v>432</v>
      </c>
      <c r="B237" s="59" t="s">
        <v>403</v>
      </c>
      <c r="C237" s="63">
        <v>230</v>
      </c>
      <c r="D237" s="63">
        <v>540</v>
      </c>
      <c r="E237" s="63">
        <v>445</v>
      </c>
      <c r="F237" s="63">
        <v>550</v>
      </c>
      <c r="G237" s="63">
        <v>295</v>
      </c>
      <c r="H237" s="63">
        <v>350</v>
      </c>
      <c r="I237" s="63">
        <v>0</v>
      </c>
      <c r="J237" s="63">
        <v>0</v>
      </c>
      <c r="K237" s="63">
        <v>655</v>
      </c>
      <c r="L237" s="63">
        <v>2445</v>
      </c>
      <c r="M237" s="63">
        <v>995</v>
      </c>
      <c r="N237" s="63">
        <v>310</v>
      </c>
      <c r="O237" s="63">
        <v>6815</v>
      </c>
      <c r="Q237" s="12" t="s">
        <v>54</v>
      </c>
    </row>
    <row r="238" spans="1:17">
      <c r="A238" s="58" t="s">
        <v>433</v>
      </c>
      <c r="B238" s="59" t="s">
        <v>434</v>
      </c>
      <c r="C238" s="63">
        <v>458.33</v>
      </c>
      <c r="D238" s="63">
        <v>0</v>
      </c>
      <c r="E238" s="63">
        <v>0</v>
      </c>
      <c r="F238" s="63">
        <v>0</v>
      </c>
      <c r="G238" s="63">
        <v>0</v>
      </c>
      <c r="H238" s="63">
        <v>0</v>
      </c>
      <c r="I238" s="63">
        <v>0</v>
      </c>
      <c r="J238" s="63">
        <v>0</v>
      </c>
      <c r="K238" s="63">
        <v>0</v>
      </c>
      <c r="L238" s="63">
        <v>0</v>
      </c>
      <c r="M238" s="63">
        <v>0</v>
      </c>
      <c r="N238" s="63">
        <v>0</v>
      </c>
      <c r="O238" s="63">
        <v>458.33</v>
      </c>
      <c r="Q238" s="12" t="s">
        <v>54</v>
      </c>
    </row>
    <row r="239" spans="1:17">
      <c r="A239" s="58" t="s">
        <v>435</v>
      </c>
      <c r="B239" s="59" t="s">
        <v>436</v>
      </c>
      <c r="C239" s="63">
        <v>0</v>
      </c>
      <c r="D239" s="63">
        <v>0</v>
      </c>
      <c r="E239" s="63">
        <v>0</v>
      </c>
      <c r="F239" s="63">
        <v>0</v>
      </c>
      <c r="G239" s="63">
        <v>0</v>
      </c>
      <c r="H239" s="63">
        <v>385</v>
      </c>
      <c r="I239" s="63">
        <v>0</v>
      </c>
      <c r="J239" s="63">
        <v>0</v>
      </c>
      <c r="K239" s="63">
        <v>0</v>
      </c>
      <c r="L239" s="63">
        <v>0</v>
      </c>
      <c r="M239" s="63">
        <v>0</v>
      </c>
      <c r="N239" s="63">
        <v>0</v>
      </c>
      <c r="O239" s="63">
        <v>385</v>
      </c>
      <c r="Q239" s="12" t="s">
        <v>54</v>
      </c>
    </row>
    <row r="240" spans="1:17">
      <c r="A240" s="58" t="s">
        <v>437</v>
      </c>
      <c r="B240" s="59" t="s">
        <v>438</v>
      </c>
      <c r="C240" s="63">
        <v>0</v>
      </c>
      <c r="D240" s="63">
        <v>0</v>
      </c>
      <c r="E240" s="63">
        <v>0</v>
      </c>
      <c r="F240" s="63">
        <v>0</v>
      </c>
      <c r="G240" s="63">
        <v>0</v>
      </c>
      <c r="H240" s="63">
        <v>0</v>
      </c>
      <c r="I240" s="63">
        <v>0</v>
      </c>
      <c r="J240" s="63">
        <v>0</v>
      </c>
      <c r="K240" s="63">
        <v>1230</v>
      </c>
      <c r="L240" s="63">
        <v>0</v>
      </c>
      <c r="M240" s="63">
        <v>0</v>
      </c>
      <c r="N240" s="63">
        <v>0</v>
      </c>
      <c r="O240" s="63">
        <v>1230</v>
      </c>
      <c r="Q240" s="12" t="s">
        <v>54</v>
      </c>
    </row>
    <row r="241" spans="1:17">
      <c r="A241" s="58" t="s">
        <v>439</v>
      </c>
      <c r="B241" s="59" t="s">
        <v>440</v>
      </c>
      <c r="C241" s="63">
        <v>0</v>
      </c>
      <c r="D241" s="63">
        <v>0</v>
      </c>
      <c r="E241" s="63">
        <v>0</v>
      </c>
      <c r="F241" s="63">
        <v>0</v>
      </c>
      <c r="G241" s="63">
        <v>0</v>
      </c>
      <c r="H241" s="63">
        <v>0</v>
      </c>
      <c r="I241" s="63">
        <v>0</v>
      </c>
      <c r="J241" s="63">
        <v>0</v>
      </c>
      <c r="K241" s="63">
        <v>0</v>
      </c>
      <c r="L241" s="63">
        <v>0</v>
      </c>
      <c r="M241" s="63">
        <v>0</v>
      </c>
      <c r="N241" s="63">
        <v>0</v>
      </c>
      <c r="O241" s="63">
        <v>0</v>
      </c>
      <c r="Q241" s="12" t="s">
        <v>54</v>
      </c>
    </row>
    <row r="242" spans="1:17">
      <c r="A242" s="58" t="s">
        <v>441</v>
      </c>
      <c r="B242" s="59" t="s">
        <v>442</v>
      </c>
      <c r="C242" s="63">
        <v>0</v>
      </c>
      <c r="D242" s="63">
        <v>0</v>
      </c>
      <c r="E242" s="63">
        <v>0</v>
      </c>
      <c r="F242" s="63">
        <v>0</v>
      </c>
      <c r="G242" s="63">
        <v>0</v>
      </c>
      <c r="H242" s="63">
        <v>222.09</v>
      </c>
      <c r="I242" s="63">
        <v>42.23</v>
      </c>
      <c r="J242" s="63">
        <v>193.19</v>
      </c>
      <c r="K242" s="63">
        <v>1912.81</v>
      </c>
      <c r="L242" s="63">
        <v>0</v>
      </c>
      <c r="M242" s="63">
        <v>0</v>
      </c>
      <c r="N242" s="63">
        <v>0</v>
      </c>
      <c r="O242" s="63">
        <v>2370.3200000000002</v>
      </c>
      <c r="Q242" s="12" t="s">
        <v>54</v>
      </c>
    </row>
    <row r="243" spans="1:17">
      <c r="A243" s="58" t="s">
        <v>443</v>
      </c>
      <c r="B243" s="59" t="s">
        <v>369</v>
      </c>
      <c r="C243" s="63">
        <v>0</v>
      </c>
      <c r="D243" s="63">
        <v>0</v>
      </c>
      <c r="E243" s="63">
        <v>0</v>
      </c>
      <c r="F243" s="63">
        <v>0</v>
      </c>
      <c r="G243" s="63">
        <v>0</v>
      </c>
      <c r="H243" s="63">
        <v>51.18</v>
      </c>
      <c r="I243" s="63">
        <v>0</v>
      </c>
      <c r="J243" s="63">
        <v>0</v>
      </c>
      <c r="K243" s="63">
        <v>0</v>
      </c>
      <c r="L243" s="63">
        <v>0</v>
      </c>
      <c r="M243" s="63">
        <v>0</v>
      </c>
      <c r="N243" s="63">
        <v>0</v>
      </c>
      <c r="O243" s="63">
        <v>51.18</v>
      </c>
      <c r="Q243" s="12" t="s">
        <v>54</v>
      </c>
    </row>
    <row r="244" spans="1:17">
      <c r="A244" s="58" t="s">
        <v>444</v>
      </c>
      <c r="B244" s="59" t="s">
        <v>445</v>
      </c>
      <c r="C244" s="63">
        <v>0</v>
      </c>
      <c r="D244" s="63">
        <v>0</v>
      </c>
      <c r="E244" s="63">
        <v>0</v>
      </c>
      <c r="F244" s="63">
        <v>0</v>
      </c>
      <c r="G244" s="63">
        <v>0</v>
      </c>
      <c r="H244" s="63">
        <v>0</v>
      </c>
      <c r="I244" s="63">
        <v>0</v>
      </c>
      <c r="J244" s="63">
        <v>0</v>
      </c>
      <c r="K244" s="63">
        <v>0</v>
      </c>
      <c r="L244" s="63">
        <v>0</v>
      </c>
      <c r="M244" s="63">
        <v>0</v>
      </c>
      <c r="N244" s="63">
        <v>0</v>
      </c>
      <c r="O244" s="63">
        <v>0</v>
      </c>
      <c r="Q244" s="12" t="s">
        <v>54</v>
      </c>
    </row>
    <row r="245" spans="1:17">
      <c r="A245" s="58" t="s">
        <v>446</v>
      </c>
      <c r="B245" s="59" t="s">
        <v>447</v>
      </c>
      <c r="C245" s="63">
        <v>0</v>
      </c>
      <c r="D245" s="63">
        <v>0</v>
      </c>
      <c r="E245" s="63">
        <v>0</v>
      </c>
      <c r="F245" s="63">
        <v>0</v>
      </c>
      <c r="G245" s="63">
        <v>0</v>
      </c>
      <c r="H245" s="63">
        <v>0</v>
      </c>
      <c r="I245" s="63">
        <v>0</v>
      </c>
      <c r="J245" s="63">
        <v>0</v>
      </c>
      <c r="K245" s="63">
        <v>96.13</v>
      </c>
      <c r="L245" s="63">
        <v>0</v>
      </c>
      <c r="M245" s="63">
        <v>0</v>
      </c>
      <c r="N245" s="63">
        <v>0</v>
      </c>
      <c r="O245" s="63">
        <v>96.13</v>
      </c>
      <c r="Q245" s="12" t="s">
        <v>54</v>
      </c>
    </row>
    <row r="246" spans="1:17">
      <c r="A246" s="58" t="s">
        <v>5050</v>
      </c>
      <c r="B246" s="59" t="s">
        <v>5051</v>
      </c>
      <c r="C246" s="63">
        <v>150</v>
      </c>
      <c r="D246" s="63">
        <v>0</v>
      </c>
      <c r="E246" s="63">
        <v>500</v>
      </c>
      <c r="F246" s="63">
        <v>450</v>
      </c>
      <c r="G246" s="63">
        <v>0</v>
      </c>
      <c r="H246" s="63">
        <v>0</v>
      </c>
      <c r="I246" s="63">
        <v>0</v>
      </c>
      <c r="J246" s="63">
        <v>0</v>
      </c>
      <c r="K246" s="63">
        <v>4550</v>
      </c>
      <c r="L246" s="63">
        <v>0</v>
      </c>
      <c r="M246" s="63">
        <v>0</v>
      </c>
      <c r="N246" s="63">
        <v>60</v>
      </c>
      <c r="O246" s="63">
        <v>5710</v>
      </c>
      <c r="Q246" s="12" t="s">
        <v>54</v>
      </c>
    </row>
    <row r="247" spans="1:17">
      <c r="A247" s="58" t="s">
        <v>448</v>
      </c>
      <c r="B247" s="59" t="s">
        <v>449</v>
      </c>
      <c r="C247" s="63">
        <v>0</v>
      </c>
      <c r="D247" s="63">
        <v>0</v>
      </c>
      <c r="E247" s="63">
        <v>0</v>
      </c>
      <c r="F247" s="63">
        <v>0</v>
      </c>
      <c r="G247" s="63">
        <v>0</v>
      </c>
      <c r="H247" s="63">
        <v>684.62</v>
      </c>
      <c r="I247" s="63">
        <v>0</v>
      </c>
      <c r="J247" s="63">
        <v>0</v>
      </c>
      <c r="K247" s="63">
        <v>0</v>
      </c>
      <c r="L247" s="63">
        <v>0</v>
      </c>
      <c r="M247" s="63">
        <v>0</v>
      </c>
      <c r="N247" s="63">
        <v>0</v>
      </c>
      <c r="O247" s="63">
        <v>684.62</v>
      </c>
      <c r="Q247" s="12" t="s">
        <v>54</v>
      </c>
    </row>
    <row r="248" spans="1:17">
      <c r="A248" s="58" t="s">
        <v>450</v>
      </c>
      <c r="B248" s="59" t="s">
        <v>451</v>
      </c>
      <c r="C248" s="63">
        <v>0</v>
      </c>
      <c r="D248" s="63">
        <v>0</v>
      </c>
      <c r="E248" s="63">
        <v>0</v>
      </c>
      <c r="F248" s="63">
        <v>0</v>
      </c>
      <c r="G248" s="63">
        <v>0</v>
      </c>
      <c r="H248" s="63">
        <v>0</v>
      </c>
      <c r="I248" s="63">
        <v>0</v>
      </c>
      <c r="J248" s="63">
        <v>0</v>
      </c>
      <c r="K248" s="63">
        <v>0</v>
      </c>
      <c r="L248" s="63">
        <v>515</v>
      </c>
      <c r="M248" s="63">
        <v>0</v>
      </c>
      <c r="N248" s="63">
        <v>0</v>
      </c>
      <c r="O248" s="63">
        <v>515</v>
      </c>
      <c r="Q248" s="12" t="s">
        <v>54</v>
      </c>
    </row>
    <row r="249" spans="1:17">
      <c r="A249" s="58" t="s">
        <v>452</v>
      </c>
      <c r="B249" s="59" t="s">
        <v>453</v>
      </c>
      <c r="C249" s="63">
        <v>0</v>
      </c>
      <c r="D249" s="63">
        <v>44.95</v>
      </c>
      <c r="E249" s="63">
        <v>44.95</v>
      </c>
      <c r="F249" s="63">
        <v>0</v>
      </c>
      <c r="G249" s="63">
        <v>0</v>
      </c>
      <c r="H249" s="63">
        <v>0</v>
      </c>
      <c r="I249" s="63">
        <v>0</v>
      </c>
      <c r="J249" s="63">
        <v>0</v>
      </c>
      <c r="K249" s="63">
        <v>0</v>
      </c>
      <c r="L249" s="63">
        <v>0</v>
      </c>
      <c r="M249" s="63">
        <v>93.41</v>
      </c>
      <c r="N249" s="63">
        <v>0</v>
      </c>
      <c r="O249" s="63">
        <v>183.31</v>
      </c>
      <c r="Q249" s="12" t="s">
        <v>54</v>
      </c>
    </row>
    <row r="250" spans="1:17">
      <c r="A250" s="58" t="s">
        <v>454</v>
      </c>
      <c r="B250" s="59" t="s">
        <v>455</v>
      </c>
      <c r="C250" s="63">
        <v>0</v>
      </c>
      <c r="D250" s="63">
        <v>0</v>
      </c>
      <c r="E250" s="63">
        <v>0</v>
      </c>
      <c r="F250" s="63">
        <v>0</v>
      </c>
      <c r="G250" s="63">
        <v>0</v>
      </c>
      <c r="H250" s="63">
        <v>0</v>
      </c>
      <c r="I250" s="63">
        <v>0</v>
      </c>
      <c r="J250" s="63">
        <v>0</v>
      </c>
      <c r="K250" s="63">
        <v>0</v>
      </c>
      <c r="L250" s="63">
        <v>0</v>
      </c>
      <c r="M250" s="63">
        <v>0</v>
      </c>
      <c r="N250" s="63">
        <v>350</v>
      </c>
      <c r="O250" s="63">
        <v>350</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838.33</v>
      </c>
      <c r="D252" s="70">
        <v>1324.95</v>
      </c>
      <c r="E252" s="70">
        <v>1534.95</v>
      </c>
      <c r="F252" s="70">
        <v>2330</v>
      </c>
      <c r="G252" s="70">
        <v>1395</v>
      </c>
      <c r="H252" s="70">
        <v>3537.89</v>
      </c>
      <c r="I252" s="70">
        <v>402.23</v>
      </c>
      <c r="J252" s="70">
        <v>1578.19</v>
      </c>
      <c r="K252" s="70">
        <v>9313.94</v>
      </c>
      <c r="L252" s="70">
        <v>3165</v>
      </c>
      <c r="M252" s="70">
        <v>1223.4100000000001</v>
      </c>
      <c r="N252" s="70">
        <v>720</v>
      </c>
      <c r="O252" s="70">
        <v>27363.89</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4529.78</v>
      </c>
      <c r="D255" s="63">
        <v>5038.6000000000004</v>
      </c>
      <c r="E255" s="63">
        <v>1936.5</v>
      </c>
      <c r="F255" s="63">
        <v>-9528.7099999999991</v>
      </c>
      <c r="G255" s="63">
        <v>2787.07</v>
      </c>
      <c r="H255" s="63">
        <v>3984.86</v>
      </c>
      <c r="I255" s="63">
        <v>3821.07</v>
      </c>
      <c r="J255" s="63">
        <v>3108.55</v>
      </c>
      <c r="K255" s="63">
        <v>5049.92</v>
      </c>
      <c r="L255" s="63">
        <v>4920.83</v>
      </c>
      <c r="M255" s="63">
        <v>3141.87</v>
      </c>
      <c r="N255" s="63">
        <v>2577.31</v>
      </c>
      <c r="O255" s="63">
        <v>31367.65</v>
      </c>
      <c r="Q255" s="12" t="s">
        <v>59</v>
      </c>
    </row>
    <row r="256" spans="1:17">
      <c r="A256" s="58" t="s">
        <v>5052</v>
      </c>
      <c r="B256" s="59" t="s">
        <v>5053</v>
      </c>
      <c r="C256" s="63">
        <v>0</v>
      </c>
      <c r="D256" s="63">
        <v>0</v>
      </c>
      <c r="E256" s="63">
        <v>0</v>
      </c>
      <c r="F256" s="63">
        <v>0</v>
      </c>
      <c r="G256" s="63">
        <v>0</v>
      </c>
      <c r="H256" s="63">
        <v>0</v>
      </c>
      <c r="I256" s="63">
        <v>0</v>
      </c>
      <c r="J256" s="63">
        <v>0</v>
      </c>
      <c r="K256" s="63">
        <v>0</v>
      </c>
      <c r="L256" s="63">
        <v>0</v>
      </c>
      <c r="M256" s="63">
        <v>0</v>
      </c>
      <c r="N256" s="63">
        <v>0</v>
      </c>
      <c r="O256" s="63">
        <v>0</v>
      </c>
      <c r="Q256" s="12" t="s">
        <v>59</v>
      </c>
    </row>
    <row r="257" spans="1:17">
      <c r="A257" s="58" t="s">
        <v>5054</v>
      </c>
      <c r="B257" s="59" t="s">
        <v>2550</v>
      </c>
      <c r="C257" s="63">
        <v>0</v>
      </c>
      <c r="D257" s="63">
        <v>0</v>
      </c>
      <c r="E257" s="63">
        <v>0</v>
      </c>
      <c r="F257" s="63">
        <v>0</v>
      </c>
      <c r="G257" s="63">
        <v>0</v>
      </c>
      <c r="H257" s="63">
        <v>0</v>
      </c>
      <c r="I257" s="63">
        <v>0</v>
      </c>
      <c r="J257" s="63">
        <v>0</v>
      </c>
      <c r="K257" s="63">
        <v>0</v>
      </c>
      <c r="L257" s="63">
        <v>0</v>
      </c>
      <c r="M257" s="63">
        <v>0</v>
      </c>
      <c r="N257" s="63">
        <v>0</v>
      </c>
      <c r="O257" s="63">
        <v>0</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1245</v>
      </c>
      <c r="D259" s="63">
        <v>1245</v>
      </c>
      <c r="E259" s="63">
        <v>1245</v>
      </c>
      <c r="F259" s="63">
        <v>-5409.59</v>
      </c>
      <c r="G259" s="63">
        <v>529.27</v>
      </c>
      <c r="H259" s="63">
        <v>1126.8</v>
      </c>
      <c r="I259" s="63">
        <v>1126.8</v>
      </c>
      <c r="J259" s="63">
        <v>1126.8</v>
      </c>
      <c r="K259" s="63">
        <v>1126.8</v>
      </c>
      <c r="L259" s="63">
        <v>1126.8</v>
      </c>
      <c r="M259" s="63">
        <v>1126.8</v>
      </c>
      <c r="N259" s="63">
        <v>154.1</v>
      </c>
      <c r="O259" s="63">
        <v>5769.58</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2200</v>
      </c>
      <c r="D261" s="63">
        <v>2400.75</v>
      </c>
      <c r="E261" s="63">
        <v>750</v>
      </c>
      <c r="F261" s="63">
        <v>2766.88</v>
      </c>
      <c r="G261" s="63">
        <v>4901.49</v>
      </c>
      <c r="H261" s="63">
        <v>2655.57</v>
      </c>
      <c r="I261" s="63">
        <v>1375.11</v>
      </c>
      <c r="J261" s="63">
        <v>2641.93</v>
      </c>
      <c r="K261" s="63">
        <v>2730.88</v>
      </c>
      <c r="L261" s="63">
        <v>790.11</v>
      </c>
      <c r="M261" s="63">
        <v>4400.8100000000004</v>
      </c>
      <c r="N261" s="63">
        <v>3998.49</v>
      </c>
      <c r="O261" s="63">
        <v>31612.02</v>
      </c>
      <c r="Q261" s="12" t="s">
        <v>61</v>
      </c>
    </row>
    <row r="262" spans="1:17">
      <c r="A262" s="58" t="s">
        <v>466</v>
      </c>
      <c r="B262" s="59" t="s">
        <v>467</v>
      </c>
      <c r="C262" s="63">
        <v>1368.5</v>
      </c>
      <c r="D262" s="63">
        <v>1541</v>
      </c>
      <c r="E262" s="63">
        <v>1702</v>
      </c>
      <c r="F262" s="63">
        <v>3070.5</v>
      </c>
      <c r="G262" s="63">
        <v>2047</v>
      </c>
      <c r="H262" s="63">
        <v>2111.08</v>
      </c>
      <c r="I262" s="63">
        <v>2111.08</v>
      </c>
      <c r="J262" s="63">
        <v>2111.08</v>
      </c>
      <c r="K262" s="63">
        <v>2111.08</v>
      </c>
      <c r="L262" s="63">
        <v>2111.08</v>
      </c>
      <c r="M262" s="63">
        <v>2111.08</v>
      </c>
      <c r="N262" s="63">
        <v>2111.08</v>
      </c>
      <c r="O262" s="63">
        <v>24506.560000000001</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0</v>
      </c>
      <c r="D265" s="63">
        <v>0</v>
      </c>
      <c r="E265" s="63">
        <v>0</v>
      </c>
      <c r="F265" s="63">
        <v>0</v>
      </c>
      <c r="G265" s="63">
        <v>871.5</v>
      </c>
      <c r="H265" s="63">
        <v>816.75</v>
      </c>
      <c r="I265" s="63">
        <v>780</v>
      </c>
      <c r="J265" s="63">
        <v>868.5</v>
      </c>
      <c r="K265" s="63">
        <v>834</v>
      </c>
      <c r="L265" s="63">
        <v>940.5</v>
      </c>
      <c r="M265" s="63">
        <v>807.75</v>
      </c>
      <c r="N265" s="63">
        <v>737.25</v>
      </c>
      <c r="O265" s="63">
        <v>6656.25</v>
      </c>
      <c r="Q265" s="12" t="s">
        <v>59</v>
      </c>
    </row>
    <row r="266" spans="1:17">
      <c r="A266" s="58" t="s">
        <v>5062</v>
      </c>
      <c r="B266" s="59" t="s">
        <v>5063</v>
      </c>
      <c r="C266" s="63">
        <v>0</v>
      </c>
      <c r="D266" s="63">
        <v>0</v>
      </c>
      <c r="E266" s="63">
        <v>0</v>
      </c>
      <c r="F266" s="63">
        <v>0</v>
      </c>
      <c r="G266" s="63">
        <v>0</v>
      </c>
      <c r="H266" s="63">
        <v>0</v>
      </c>
      <c r="I266" s="63">
        <v>0</v>
      </c>
      <c r="J266" s="63">
        <v>0</v>
      </c>
      <c r="K266" s="63">
        <v>0</v>
      </c>
      <c r="L266" s="63">
        <v>0</v>
      </c>
      <c r="M266" s="63">
        <v>0</v>
      </c>
      <c r="N266" s="63">
        <v>0</v>
      </c>
      <c r="O266" s="63">
        <v>0</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9343.2800000000007</v>
      </c>
      <c r="D268" s="70">
        <v>10225.35</v>
      </c>
      <c r="E268" s="70">
        <v>5633.5</v>
      </c>
      <c r="F268" s="70">
        <v>-9100.92</v>
      </c>
      <c r="G268" s="70">
        <v>11136.33</v>
      </c>
      <c r="H268" s="70">
        <v>10695.06</v>
      </c>
      <c r="I268" s="70">
        <v>9214.06</v>
      </c>
      <c r="J268" s="70">
        <v>9856.86</v>
      </c>
      <c r="K268" s="70">
        <v>11852.68</v>
      </c>
      <c r="L268" s="70">
        <v>9889.32</v>
      </c>
      <c r="M268" s="70">
        <v>11588.31</v>
      </c>
      <c r="N268" s="70">
        <v>9578.23</v>
      </c>
      <c r="O268" s="70">
        <v>99912.06</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4348.24</v>
      </c>
      <c r="D271" s="63">
        <v>5287.36</v>
      </c>
      <c r="E271" s="63">
        <v>5936.99</v>
      </c>
      <c r="F271" s="63">
        <v>4880</v>
      </c>
      <c r="G271" s="63">
        <v>4880</v>
      </c>
      <c r="H271" s="63">
        <v>5577.94</v>
      </c>
      <c r="I271" s="63">
        <v>4699.03</v>
      </c>
      <c r="J271" s="63">
        <v>4880</v>
      </c>
      <c r="K271" s="63">
        <v>4880</v>
      </c>
      <c r="L271" s="63">
        <v>2549</v>
      </c>
      <c r="M271" s="63">
        <v>2788.42</v>
      </c>
      <c r="N271" s="63">
        <v>2171.94</v>
      </c>
      <c r="O271" s="63">
        <v>52878.92</v>
      </c>
      <c r="Q271" s="12" t="s">
        <v>42</v>
      </c>
    </row>
    <row r="272" spans="1:17">
      <c r="A272" s="58" t="s">
        <v>476</v>
      </c>
      <c r="B272" s="59" t="s">
        <v>477</v>
      </c>
      <c r="C272" s="63">
        <v>0</v>
      </c>
      <c r="D272" s="63">
        <v>0</v>
      </c>
      <c r="E272" s="63">
        <v>0</v>
      </c>
      <c r="F272" s="63">
        <v>276.26</v>
      </c>
      <c r="G272" s="63">
        <v>0</v>
      </c>
      <c r="H272" s="63">
        <v>0</v>
      </c>
      <c r="I272" s="63">
        <v>0</v>
      </c>
      <c r="J272" s="63">
        <v>0</v>
      </c>
      <c r="K272" s="63">
        <v>0</v>
      </c>
      <c r="L272" s="63">
        <v>0</v>
      </c>
      <c r="M272" s="63">
        <v>0</v>
      </c>
      <c r="N272" s="63">
        <v>0</v>
      </c>
      <c r="O272" s="63">
        <v>276.26</v>
      </c>
      <c r="Q272" s="12" t="s">
        <v>42</v>
      </c>
    </row>
    <row r="273" spans="1:17">
      <c r="A273" s="58" t="s">
        <v>478</v>
      </c>
      <c r="B273" s="59" t="s">
        <v>479</v>
      </c>
      <c r="C273" s="63">
        <v>0</v>
      </c>
      <c r="D273" s="63">
        <v>0</v>
      </c>
      <c r="E273" s="63">
        <v>0</v>
      </c>
      <c r="F273" s="63">
        <v>0</v>
      </c>
      <c r="G273" s="63">
        <v>0</v>
      </c>
      <c r="H273" s="63">
        <v>0</v>
      </c>
      <c r="I273" s="63">
        <v>0</v>
      </c>
      <c r="J273" s="63">
        <v>0</v>
      </c>
      <c r="K273" s="63">
        <v>0</v>
      </c>
      <c r="L273" s="63">
        <v>0</v>
      </c>
      <c r="M273" s="63">
        <v>0</v>
      </c>
      <c r="N273" s="63">
        <v>0</v>
      </c>
      <c r="O273" s="63">
        <v>0</v>
      </c>
      <c r="Q273" s="12" t="s">
        <v>42</v>
      </c>
    </row>
    <row r="274" spans="1:17">
      <c r="A274" s="58" t="s">
        <v>480</v>
      </c>
      <c r="B274" s="59" t="s">
        <v>481</v>
      </c>
      <c r="C274" s="63">
        <v>0</v>
      </c>
      <c r="D274" s="63">
        <v>0</v>
      </c>
      <c r="E274" s="63">
        <v>155.44999999999999</v>
      </c>
      <c r="F274" s="63">
        <v>259.36</v>
      </c>
      <c r="G274" s="63">
        <v>155.44999999999999</v>
      </c>
      <c r="H274" s="63">
        <v>686.45</v>
      </c>
      <c r="I274" s="63">
        <v>1364.1</v>
      </c>
      <c r="J274" s="63">
        <v>265.5</v>
      </c>
      <c r="K274" s="63">
        <v>1698</v>
      </c>
      <c r="L274" s="63">
        <v>-621.79999999999995</v>
      </c>
      <c r="M274" s="63">
        <v>0</v>
      </c>
      <c r="N274" s="63">
        <v>0</v>
      </c>
      <c r="O274" s="63">
        <v>3962.51</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155.44999999999999</v>
      </c>
      <c r="D276" s="63">
        <v>155.44999999999999</v>
      </c>
      <c r="E276" s="63">
        <v>99.92</v>
      </c>
      <c r="F276" s="63">
        <v>0</v>
      </c>
      <c r="G276" s="63">
        <v>0</v>
      </c>
      <c r="H276" s="63">
        <v>0</v>
      </c>
      <c r="I276" s="63">
        <v>0</v>
      </c>
      <c r="J276" s="63">
        <v>0</v>
      </c>
      <c r="K276" s="63">
        <v>0</v>
      </c>
      <c r="L276" s="63">
        <v>0</v>
      </c>
      <c r="M276" s="63">
        <v>0</v>
      </c>
      <c r="N276" s="63">
        <v>0</v>
      </c>
      <c r="O276" s="63">
        <v>410.82</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285</v>
      </c>
      <c r="E280" s="63">
        <v>0</v>
      </c>
      <c r="F280" s="63">
        <v>0</v>
      </c>
      <c r="G280" s="63">
        <v>0</v>
      </c>
      <c r="H280" s="63">
        <v>0</v>
      </c>
      <c r="I280" s="63">
        <v>0</v>
      </c>
      <c r="J280" s="63">
        <v>0</v>
      </c>
      <c r="K280" s="63">
        <v>0</v>
      </c>
      <c r="L280" s="63">
        <v>0</v>
      </c>
      <c r="M280" s="63">
        <v>0</v>
      </c>
      <c r="N280" s="63">
        <v>0</v>
      </c>
      <c r="O280" s="63">
        <v>285</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4503.6899999999996</v>
      </c>
      <c r="D282" s="70">
        <v>5727.81</v>
      </c>
      <c r="E282" s="70">
        <v>6192.36</v>
      </c>
      <c r="F282" s="70">
        <v>5415.62</v>
      </c>
      <c r="G282" s="70">
        <v>5035.45</v>
      </c>
      <c r="H282" s="70">
        <v>6264.39</v>
      </c>
      <c r="I282" s="70">
        <v>6063.13</v>
      </c>
      <c r="J282" s="70">
        <v>5145.5</v>
      </c>
      <c r="K282" s="70">
        <v>6578</v>
      </c>
      <c r="L282" s="70">
        <v>1927.2</v>
      </c>
      <c r="M282" s="70">
        <v>2788.42</v>
      </c>
      <c r="N282" s="70">
        <v>2171.94</v>
      </c>
      <c r="O282" s="70">
        <v>57813.51</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0</v>
      </c>
      <c r="F285" s="63">
        <v>0</v>
      </c>
      <c r="G285" s="63">
        <v>0</v>
      </c>
      <c r="H285" s="63">
        <v>0</v>
      </c>
      <c r="I285" s="63">
        <v>0</v>
      </c>
      <c r="J285" s="63">
        <v>0</v>
      </c>
      <c r="K285" s="63">
        <v>0</v>
      </c>
      <c r="L285" s="63">
        <v>0</v>
      </c>
      <c r="M285" s="63">
        <v>0</v>
      </c>
      <c r="N285" s="63">
        <v>0</v>
      </c>
      <c r="O285" s="63">
        <v>0</v>
      </c>
      <c r="Q285" s="12" t="s">
        <v>43</v>
      </c>
    </row>
    <row r="286" spans="1:17">
      <c r="A286" s="58" t="s">
        <v>492</v>
      </c>
      <c r="B286" s="59" t="s">
        <v>493</v>
      </c>
      <c r="C286" s="63">
        <v>5429.29</v>
      </c>
      <c r="D286" s="63">
        <v>2277.0500000000002</v>
      </c>
      <c r="E286" s="63">
        <v>5029.42</v>
      </c>
      <c r="F286" s="63">
        <v>2897.8</v>
      </c>
      <c r="G286" s="63">
        <v>2372.62</v>
      </c>
      <c r="H286" s="63">
        <v>3552.49</v>
      </c>
      <c r="I286" s="63">
        <v>2745.73</v>
      </c>
      <c r="J286" s="63">
        <v>2221.2199999999998</v>
      </c>
      <c r="K286" s="63">
        <v>2264.85</v>
      </c>
      <c r="L286" s="63">
        <v>2335.1</v>
      </c>
      <c r="M286" s="63">
        <v>1827.92</v>
      </c>
      <c r="N286" s="63">
        <v>2606.21</v>
      </c>
      <c r="O286" s="63">
        <v>35559.699999999997</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207.97</v>
      </c>
      <c r="D288" s="63">
        <v>207.97</v>
      </c>
      <c r="E288" s="63">
        <v>207.97</v>
      </c>
      <c r="F288" s="63">
        <v>209.74</v>
      </c>
      <c r="G288" s="63">
        <v>206.2</v>
      </c>
      <c r="H288" s="63">
        <v>206.2</v>
      </c>
      <c r="I288" s="63">
        <v>486.2</v>
      </c>
      <c r="J288" s="63">
        <v>211.51</v>
      </c>
      <c r="K288" s="63">
        <v>589.48</v>
      </c>
      <c r="L288" s="63">
        <v>207.97</v>
      </c>
      <c r="M288" s="63">
        <v>207.97</v>
      </c>
      <c r="N288" s="63">
        <v>203.12</v>
      </c>
      <c r="O288" s="63">
        <v>3152.3</v>
      </c>
      <c r="Q288" s="12" t="s">
        <v>43</v>
      </c>
    </row>
    <row r="289" spans="1:17">
      <c r="A289" s="58" t="s">
        <v>496</v>
      </c>
      <c r="B289" s="59" t="s">
        <v>497</v>
      </c>
      <c r="C289" s="63">
        <v>0</v>
      </c>
      <c r="D289" s="63">
        <v>0</v>
      </c>
      <c r="E289" s="63">
        <v>0</v>
      </c>
      <c r="F289" s="63">
        <v>0</v>
      </c>
      <c r="G289" s="63">
        <v>0</v>
      </c>
      <c r="H289" s="63">
        <v>0</v>
      </c>
      <c r="I289" s="63">
        <v>91.23</v>
      </c>
      <c r="J289" s="63">
        <v>0</v>
      </c>
      <c r="K289" s="63">
        <v>0</v>
      </c>
      <c r="L289" s="63">
        <v>0</v>
      </c>
      <c r="M289" s="63">
        <v>0</v>
      </c>
      <c r="N289" s="63">
        <v>0</v>
      </c>
      <c r="O289" s="63">
        <v>91.23</v>
      </c>
      <c r="Q289" s="12" t="s">
        <v>43</v>
      </c>
    </row>
    <row r="290" spans="1:17">
      <c r="A290" s="58" t="s">
        <v>5073</v>
      </c>
      <c r="B290" s="59" t="s">
        <v>5074</v>
      </c>
      <c r="C290" s="63">
        <v>0</v>
      </c>
      <c r="D290" s="63">
        <v>0</v>
      </c>
      <c r="E290" s="63">
        <v>-17.59</v>
      </c>
      <c r="F290" s="63">
        <v>0</v>
      </c>
      <c r="G290" s="63">
        <v>0</v>
      </c>
      <c r="H290" s="63">
        <v>0</v>
      </c>
      <c r="I290" s="63">
        <v>0</v>
      </c>
      <c r="J290" s="63">
        <v>0</v>
      </c>
      <c r="K290" s="63">
        <v>0</v>
      </c>
      <c r="L290" s="63">
        <v>0</v>
      </c>
      <c r="M290" s="63">
        <v>0</v>
      </c>
      <c r="N290" s="63">
        <v>0</v>
      </c>
      <c r="O290" s="63">
        <v>-17.59</v>
      </c>
      <c r="Q290" s="12" t="s">
        <v>43</v>
      </c>
    </row>
    <row r="291" spans="1:17">
      <c r="A291" s="58" t="s">
        <v>498</v>
      </c>
      <c r="B291" s="59" t="s">
        <v>499</v>
      </c>
      <c r="C291" s="63">
        <v>0</v>
      </c>
      <c r="D291" s="63">
        <v>0</v>
      </c>
      <c r="E291" s="63">
        <v>395</v>
      </c>
      <c r="F291" s="63">
        <v>0</v>
      </c>
      <c r="G291" s="63">
        <v>0</v>
      </c>
      <c r="H291" s="63">
        <v>0</v>
      </c>
      <c r="I291" s="63">
        <v>0</v>
      </c>
      <c r="J291" s="63">
        <v>0</v>
      </c>
      <c r="K291" s="63">
        <v>0</v>
      </c>
      <c r="L291" s="63">
        <v>0</v>
      </c>
      <c r="M291" s="63">
        <v>0</v>
      </c>
      <c r="N291" s="63">
        <v>0</v>
      </c>
      <c r="O291" s="63">
        <v>395</v>
      </c>
      <c r="Q291" s="12" t="s">
        <v>43</v>
      </c>
    </row>
    <row r="292" spans="1:17">
      <c r="A292" s="58" t="s">
        <v>500</v>
      </c>
      <c r="B292" s="59" t="s">
        <v>501</v>
      </c>
      <c r="C292" s="63">
        <v>187.86</v>
      </c>
      <c r="D292" s="63">
        <v>189.22</v>
      </c>
      <c r="E292" s="63">
        <v>189.02</v>
      </c>
      <c r="F292" s="63">
        <v>223.02</v>
      </c>
      <c r="G292" s="63">
        <v>238.95</v>
      </c>
      <c r="H292" s="63">
        <v>226.56</v>
      </c>
      <c r="I292" s="63">
        <v>1012.02</v>
      </c>
      <c r="J292" s="63">
        <v>223.02</v>
      </c>
      <c r="K292" s="63">
        <v>217.71</v>
      </c>
      <c r="L292" s="63">
        <v>226.56</v>
      </c>
      <c r="M292" s="63">
        <v>215.94</v>
      </c>
      <c r="N292" s="63">
        <v>215.94</v>
      </c>
      <c r="O292" s="63">
        <v>3365.82</v>
      </c>
      <c r="Q292" s="12" t="s">
        <v>43</v>
      </c>
    </row>
    <row r="293" spans="1:17">
      <c r="A293" s="58" t="s">
        <v>502</v>
      </c>
      <c r="B293" s="59" t="s">
        <v>503</v>
      </c>
      <c r="C293" s="63">
        <v>463.77</v>
      </c>
      <c r="D293" s="63">
        <v>463.77</v>
      </c>
      <c r="E293" s="63">
        <v>645.51</v>
      </c>
      <c r="F293" s="63">
        <v>281.70999999999998</v>
      </c>
      <c r="G293" s="63">
        <v>663.17</v>
      </c>
      <c r="H293" s="63">
        <v>927.44</v>
      </c>
      <c r="I293" s="63">
        <v>585.9</v>
      </c>
      <c r="J293" s="63">
        <v>164.83</v>
      </c>
      <c r="K293" s="63">
        <v>367.91</v>
      </c>
      <c r="L293" s="63">
        <v>0</v>
      </c>
      <c r="M293" s="63">
        <v>1796.61</v>
      </c>
      <c r="N293" s="63">
        <v>846.9</v>
      </c>
      <c r="O293" s="63">
        <v>7207.52</v>
      </c>
      <c r="Q293" s="12" t="s">
        <v>43</v>
      </c>
    </row>
    <row r="294" spans="1:17">
      <c r="A294" s="58" t="s">
        <v>504</v>
      </c>
      <c r="B294" s="59" t="s">
        <v>505</v>
      </c>
      <c r="C294" s="63">
        <v>41.05</v>
      </c>
      <c r="D294" s="63">
        <v>41.05</v>
      </c>
      <c r="E294" s="63">
        <v>39.450000000000003</v>
      </c>
      <c r="F294" s="63">
        <v>0</v>
      </c>
      <c r="G294" s="63">
        <v>0</v>
      </c>
      <c r="H294" s="63">
        <v>0</v>
      </c>
      <c r="I294" s="63">
        <v>0</v>
      </c>
      <c r="J294" s="63">
        <v>0</v>
      </c>
      <c r="K294" s="63">
        <v>0</v>
      </c>
      <c r="L294" s="63">
        <v>0</v>
      </c>
      <c r="M294" s="63">
        <v>0</v>
      </c>
      <c r="N294" s="63">
        <v>128.51</v>
      </c>
      <c r="O294" s="63">
        <v>250.06</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6329.94</v>
      </c>
      <c r="D296" s="70">
        <v>3179.06</v>
      </c>
      <c r="E296" s="70">
        <v>6488.78</v>
      </c>
      <c r="F296" s="70">
        <v>3612.27</v>
      </c>
      <c r="G296" s="70">
        <v>3480.94</v>
      </c>
      <c r="H296" s="70">
        <v>4912.6899999999996</v>
      </c>
      <c r="I296" s="70">
        <v>4921.08</v>
      </c>
      <c r="J296" s="70">
        <v>2820.58</v>
      </c>
      <c r="K296" s="70">
        <v>3439.95</v>
      </c>
      <c r="L296" s="70">
        <v>2769.63</v>
      </c>
      <c r="M296" s="70">
        <v>4048.44</v>
      </c>
      <c r="N296" s="70">
        <v>4000.68</v>
      </c>
      <c r="O296" s="70">
        <v>50004.04</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50.7</v>
      </c>
      <c r="D299" s="63">
        <v>3.18</v>
      </c>
      <c r="E299" s="63">
        <v>3.28</v>
      </c>
      <c r="F299" s="63">
        <v>7.16</v>
      </c>
      <c r="G299" s="63">
        <v>2464.42</v>
      </c>
      <c r="H299" s="63">
        <v>175.02</v>
      </c>
      <c r="I299" s="63">
        <v>277.45</v>
      </c>
      <c r="J299" s="63">
        <v>536.48</v>
      </c>
      <c r="K299" s="63">
        <v>1130.27</v>
      </c>
      <c r="L299" s="63">
        <v>1194.8599999999999</v>
      </c>
      <c r="M299" s="63">
        <v>168.85</v>
      </c>
      <c r="N299" s="63">
        <v>96.31</v>
      </c>
      <c r="O299" s="63">
        <v>6107.98</v>
      </c>
      <c r="Q299" s="12" t="s">
        <v>43</v>
      </c>
    </row>
    <row r="300" spans="1:17">
      <c r="A300" s="58" t="s">
        <v>512</v>
      </c>
      <c r="B300" s="59" t="s">
        <v>513</v>
      </c>
      <c r="C300" s="63">
        <v>366.8</v>
      </c>
      <c r="D300" s="63">
        <v>247.8</v>
      </c>
      <c r="E300" s="63">
        <v>792.8</v>
      </c>
      <c r="F300" s="63">
        <v>734.6</v>
      </c>
      <c r="G300" s="63">
        <v>247.8</v>
      </c>
      <c r="H300" s="63">
        <v>1063.5999999999999</v>
      </c>
      <c r="I300" s="63">
        <v>247.8</v>
      </c>
      <c r="J300" s="63">
        <v>247.8</v>
      </c>
      <c r="K300" s="63">
        <v>2056</v>
      </c>
      <c r="L300" s="63">
        <v>459</v>
      </c>
      <c r="M300" s="63">
        <v>253.97</v>
      </c>
      <c r="N300" s="63">
        <v>1319.8</v>
      </c>
      <c r="O300" s="63">
        <v>8037.77</v>
      </c>
      <c r="Q300" s="12" t="s">
        <v>43</v>
      </c>
    </row>
    <row r="301" spans="1:17">
      <c r="A301" s="58" t="s">
        <v>514</v>
      </c>
      <c r="B301" s="59" t="s">
        <v>515</v>
      </c>
      <c r="C301" s="63">
        <v>-2036.28</v>
      </c>
      <c r="D301" s="63">
        <v>0</v>
      </c>
      <c r="E301" s="63">
        <v>555</v>
      </c>
      <c r="F301" s="63">
        <v>0</v>
      </c>
      <c r="G301" s="63">
        <v>0</v>
      </c>
      <c r="H301" s="63">
        <v>0</v>
      </c>
      <c r="I301" s="63">
        <v>0</v>
      </c>
      <c r="J301" s="63">
        <v>0</v>
      </c>
      <c r="K301" s="63">
        <v>0</v>
      </c>
      <c r="L301" s="63">
        <v>-68</v>
      </c>
      <c r="M301" s="63">
        <v>1701</v>
      </c>
      <c r="N301" s="63">
        <v>1305</v>
      </c>
      <c r="O301" s="63">
        <v>1456.72</v>
      </c>
      <c r="Q301" s="12" t="s">
        <v>43</v>
      </c>
    </row>
    <row r="302" spans="1:17">
      <c r="A302" s="58" t="s">
        <v>516</v>
      </c>
      <c r="B302" s="59" t="s">
        <v>517</v>
      </c>
      <c r="C302" s="63">
        <v>0</v>
      </c>
      <c r="D302" s="63">
        <v>85</v>
      </c>
      <c r="E302" s="63">
        <v>714</v>
      </c>
      <c r="F302" s="63">
        <v>0</v>
      </c>
      <c r="G302" s="63">
        <v>0</v>
      </c>
      <c r="H302" s="63">
        <v>0</v>
      </c>
      <c r="I302" s="63">
        <v>0</v>
      </c>
      <c r="J302" s="63">
        <v>0</v>
      </c>
      <c r="K302" s="63">
        <v>0</v>
      </c>
      <c r="L302" s="63">
        <v>0</v>
      </c>
      <c r="M302" s="63">
        <v>0</v>
      </c>
      <c r="N302" s="63">
        <v>0</v>
      </c>
      <c r="O302" s="63">
        <v>799</v>
      </c>
      <c r="Q302" s="12" t="s">
        <v>43</v>
      </c>
    </row>
    <row r="303" spans="1:17">
      <c r="A303" s="58" t="s">
        <v>518</v>
      </c>
      <c r="B303" s="59" t="s">
        <v>519</v>
      </c>
      <c r="C303" s="63">
        <v>-1991.8</v>
      </c>
      <c r="D303" s="63">
        <v>247.8</v>
      </c>
      <c r="E303" s="63">
        <v>2558.4699999999998</v>
      </c>
      <c r="F303" s="63">
        <v>1933.95</v>
      </c>
      <c r="G303" s="63">
        <v>912</v>
      </c>
      <c r="H303" s="63">
        <v>775.49</v>
      </c>
      <c r="I303" s="63">
        <v>461</v>
      </c>
      <c r="J303" s="63">
        <v>461</v>
      </c>
      <c r="K303" s="63">
        <v>921</v>
      </c>
      <c r="L303" s="63">
        <v>492.5</v>
      </c>
      <c r="M303" s="63">
        <v>0</v>
      </c>
      <c r="N303" s="63">
        <v>1598.22</v>
      </c>
      <c r="O303" s="63">
        <v>8369.6299999999992</v>
      </c>
      <c r="Q303" s="12" t="s">
        <v>43</v>
      </c>
    </row>
    <row r="304" spans="1:17">
      <c r="A304" s="58" t="s">
        <v>520</v>
      </c>
      <c r="B304" s="59" t="s">
        <v>521</v>
      </c>
      <c r="C304" s="63">
        <v>94.13</v>
      </c>
      <c r="D304" s="63">
        <v>0</v>
      </c>
      <c r="E304" s="63">
        <v>0</v>
      </c>
      <c r="F304" s="63">
        <v>0</v>
      </c>
      <c r="G304" s="63">
        <v>14.6</v>
      </c>
      <c r="H304" s="63">
        <v>0</v>
      </c>
      <c r="I304" s="63">
        <v>0</v>
      </c>
      <c r="J304" s="63">
        <v>0</v>
      </c>
      <c r="K304" s="63">
        <v>0</v>
      </c>
      <c r="L304" s="63">
        <v>0</v>
      </c>
      <c r="M304" s="63">
        <v>0</v>
      </c>
      <c r="N304" s="63">
        <v>0</v>
      </c>
      <c r="O304" s="63">
        <v>108.73</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0</v>
      </c>
      <c r="D306" s="63">
        <v>0</v>
      </c>
      <c r="E306" s="63">
        <v>0</v>
      </c>
      <c r="F306" s="63">
        <v>0</v>
      </c>
      <c r="G306" s="63">
        <v>0</v>
      </c>
      <c r="H306" s="63">
        <v>9.9600000000000009</v>
      </c>
      <c r="I306" s="63">
        <v>0</v>
      </c>
      <c r="J306" s="63">
        <v>0</v>
      </c>
      <c r="K306" s="63">
        <v>0</v>
      </c>
      <c r="L306" s="63">
        <v>0</v>
      </c>
      <c r="M306" s="63">
        <v>0</v>
      </c>
      <c r="N306" s="63">
        <v>0</v>
      </c>
      <c r="O306" s="63">
        <v>9.9600000000000009</v>
      </c>
      <c r="Q306" s="12" t="s">
        <v>43</v>
      </c>
    </row>
    <row r="307" spans="1:17">
      <c r="A307" s="58" t="s">
        <v>522</v>
      </c>
      <c r="B307" s="59" t="s">
        <v>523</v>
      </c>
      <c r="C307" s="63">
        <v>1331.33</v>
      </c>
      <c r="D307" s="63">
        <v>-469.68</v>
      </c>
      <c r="E307" s="63">
        <v>420.36</v>
      </c>
      <c r="F307" s="63">
        <v>149.83000000000001</v>
      </c>
      <c r="G307" s="63">
        <v>690.54</v>
      </c>
      <c r="H307" s="63">
        <v>269.91000000000003</v>
      </c>
      <c r="I307" s="63">
        <v>750.12</v>
      </c>
      <c r="J307" s="63">
        <v>42.77</v>
      </c>
      <c r="K307" s="63">
        <v>110.62</v>
      </c>
      <c r="L307" s="63">
        <v>0</v>
      </c>
      <c r="M307" s="63">
        <v>60.66</v>
      </c>
      <c r="N307" s="63">
        <v>191.52</v>
      </c>
      <c r="O307" s="63">
        <v>3547.98</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0</v>
      </c>
      <c r="M309" s="63">
        <v>0</v>
      </c>
      <c r="N309" s="63">
        <v>0</v>
      </c>
      <c r="O309" s="63">
        <v>0</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160</v>
      </c>
      <c r="I311" s="63">
        <v>0</v>
      </c>
      <c r="J311" s="63">
        <v>0</v>
      </c>
      <c r="K311" s="63">
        <v>0</v>
      </c>
      <c r="L311" s="63">
        <v>0</v>
      </c>
      <c r="M311" s="63">
        <v>0</v>
      </c>
      <c r="N311" s="63">
        <v>0</v>
      </c>
      <c r="O311" s="63">
        <v>160</v>
      </c>
      <c r="Q311" s="12" t="s">
        <v>43</v>
      </c>
    </row>
    <row r="312" spans="1:17">
      <c r="A312" s="58" t="s">
        <v>5084</v>
      </c>
      <c r="B312" s="59" t="s">
        <v>5085</v>
      </c>
      <c r="C312" s="63">
        <v>0</v>
      </c>
      <c r="D312" s="63">
        <v>0</v>
      </c>
      <c r="E312" s="63">
        <v>0</v>
      </c>
      <c r="F312" s="63">
        <v>0</v>
      </c>
      <c r="G312" s="63">
        <v>144.44999999999999</v>
      </c>
      <c r="H312" s="63">
        <v>0</v>
      </c>
      <c r="I312" s="63">
        <v>0</v>
      </c>
      <c r="J312" s="63">
        <v>0</v>
      </c>
      <c r="K312" s="63">
        <v>0</v>
      </c>
      <c r="L312" s="63">
        <v>0</v>
      </c>
      <c r="M312" s="63">
        <v>0</v>
      </c>
      <c r="N312" s="63">
        <v>0</v>
      </c>
      <c r="O312" s="63">
        <v>144.44999999999999</v>
      </c>
      <c r="Q312" s="12" t="s">
        <v>43</v>
      </c>
    </row>
    <row r="313" spans="1:17">
      <c r="A313" s="58" t="s">
        <v>526</v>
      </c>
      <c r="B313" s="59" t="s">
        <v>527</v>
      </c>
      <c r="C313" s="63">
        <v>100</v>
      </c>
      <c r="D313" s="63">
        <v>100</v>
      </c>
      <c r="E313" s="63">
        <v>100</v>
      </c>
      <c r="F313" s="63">
        <v>100</v>
      </c>
      <c r="G313" s="63">
        <v>100</v>
      </c>
      <c r="H313" s="63">
        <v>100</v>
      </c>
      <c r="I313" s="63">
        <v>100</v>
      </c>
      <c r="J313" s="63">
        <v>100</v>
      </c>
      <c r="K313" s="63">
        <v>100</v>
      </c>
      <c r="L313" s="63">
        <v>100</v>
      </c>
      <c r="M313" s="63">
        <v>100</v>
      </c>
      <c r="N313" s="63">
        <v>100</v>
      </c>
      <c r="O313" s="63">
        <v>1200</v>
      </c>
      <c r="Q313" s="12" t="s">
        <v>43</v>
      </c>
    </row>
    <row r="314" spans="1:17">
      <c r="A314" s="58" t="s">
        <v>528</v>
      </c>
      <c r="B314" s="59" t="s">
        <v>529</v>
      </c>
      <c r="C314" s="63">
        <v>5306.3</v>
      </c>
      <c r="D314" s="63">
        <v>2486.42</v>
      </c>
      <c r="E314" s="63">
        <v>542.41999999999996</v>
      </c>
      <c r="F314" s="63">
        <v>2802.92</v>
      </c>
      <c r="G314" s="63">
        <v>0</v>
      </c>
      <c r="H314" s="63">
        <v>0</v>
      </c>
      <c r="I314" s="63">
        <v>0</v>
      </c>
      <c r="J314" s="63">
        <v>7524</v>
      </c>
      <c r="K314" s="63">
        <v>3660</v>
      </c>
      <c r="L314" s="63">
        <v>0</v>
      </c>
      <c r="M314" s="63">
        <v>3780</v>
      </c>
      <c r="N314" s="63">
        <v>1932</v>
      </c>
      <c r="O314" s="63">
        <v>28034.06</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3221.18</v>
      </c>
      <c r="D316" s="70">
        <v>2700.52</v>
      </c>
      <c r="E316" s="70">
        <v>5686.33</v>
      </c>
      <c r="F316" s="70">
        <v>5728.46</v>
      </c>
      <c r="G316" s="70">
        <v>4573.8100000000004</v>
      </c>
      <c r="H316" s="70">
        <v>2553.98</v>
      </c>
      <c r="I316" s="70">
        <v>1836.37</v>
      </c>
      <c r="J316" s="70">
        <v>8912.0499999999993</v>
      </c>
      <c r="K316" s="70">
        <v>7977.89</v>
      </c>
      <c r="L316" s="70">
        <v>2178.36</v>
      </c>
      <c r="M316" s="70">
        <v>6064.48</v>
      </c>
      <c r="N316" s="70">
        <v>6542.85</v>
      </c>
      <c r="O316" s="70">
        <v>57976.28</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26947.71</v>
      </c>
      <c r="D319" s="63">
        <v>20040.75</v>
      </c>
      <c r="E319" s="63">
        <v>20040.75</v>
      </c>
      <c r="F319" s="63">
        <v>20040.75</v>
      </c>
      <c r="G319" s="63">
        <v>20040.75</v>
      </c>
      <c r="H319" s="63">
        <v>20040.75</v>
      </c>
      <c r="I319" s="63">
        <v>20040.75</v>
      </c>
      <c r="J319" s="63">
        <v>20040.75</v>
      </c>
      <c r="K319" s="63">
        <v>20040.75</v>
      </c>
      <c r="L319" s="63">
        <v>20040.75</v>
      </c>
      <c r="M319" s="63">
        <v>20641.97</v>
      </c>
      <c r="N319" s="63">
        <v>20641.97</v>
      </c>
      <c r="O319" s="63">
        <v>248598.39999999999</v>
      </c>
      <c r="Q319" s="12" t="s">
        <v>66</v>
      </c>
    </row>
    <row r="320" spans="1:17">
      <c r="A320" s="58" t="s">
        <v>5086</v>
      </c>
      <c r="B320" s="59" t="s">
        <v>5087</v>
      </c>
      <c r="C320" s="63">
        <v>0</v>
      </c>
      <c r="D320" s="63">
        <v>0</v>
      </c>
      <c r="E320" s="63">
        <v>0</v>
      </c>
      <c r="F320" s="63">
        <v>0</v>
      </c>
      <c r="G320" s="63">
        <v>5297.67</v>
      </c>
      <c r="H320" s="63">
        <v>0</v>
      </c>
      <c r="I320" s="63">
        <v>0</v>
      </c>
      <c r="J320" s="63">
        <v>0</v>
      </c>
      <c r="K320" s="63">
        <v>0</v>
      </c>
      <c r="L320" s="63">
        <v>6190.29</v>
      </c>
      <c r="M320" s="63">
        <v>0</v>
      </c>
      <c r="N320" s="63">
        <v>0</v>
      </c>
      <c r="O320" s="63">
        <v>11487.96</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0</v>
      </c>
      <c r="F323" s="63">
        <v>0</v>
      </c>
      <c r="G323" s="63">
        <v>0</v>
      </c>
      <c r="H323" s="63">
        <v>0</v>
      </c>
      <c r="I323" s="63">
        <v>0</v>
      </c>
      <c r="J323" s="63">
        <v>0</v>
      </c>
      <c r="K323" s="63">
        <v>0</v>
      </c>
      <c r="L323" s="63">
        <v>0</v>
      </c>
      <c r="M323" s="63">
        <v>0</v>
      </c>
      <c r="N323" s="63">
        <v>0</v>
      </c>
      <c r="O323" s="63">
        <v>0</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29412.98</v>
      </c>
      <c r="D326" s="63">
        <v>29412.98</v>
      </c>
      <c r="E326" s="63">
        <v>22925.61</v>
      </c>
      <c r="F326" s="63">
        <v>22925.61</v>
      </c>
      <c r="G326" s="63">
        <v>23107.16</v>
      </c>
      <c r="H326" s="63">
        <v>23107.16</v>
      </c>
      <c r="I326" s="63">
        <v>3493.26</v>
      </c>
      <c r="J326" s="63">
        <v>19184.38</v>
      </c>
      <c r="K326" s="63">
        <v>19184.38</v>
      </c>
      <c r="L326" s="63">
        <v>19184.38</v>
      </c>
      <c r="M326" s="63">
        <v>19184.38</v>
      </c>
      <c r="N326" s="63">
        <v>19184.38</v>
      </c>
      <c r="O326" s="63">
        <v>250306.66</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0</v>
      </c>
      <c r="D328" s="63">
        <v>0</v>
      </c>
      <c r="E328" s="63">
        <v>0</v>
      </c>
      <c r="F328" s="63">
        <v>0</v>
      </c>
      <c r="G328" s="63">
        <v>0</v>
      </c>
      <c r="H328" s="63">
        <v>0</v>
      </c>
      <c r="I328" s="63">
        <v>0</v>
      </c>
      <c r="J328" s="63">
        <v>0</v>
      </c>
      <c r="K328" s="63">
        <v>0</v>
      </c>
      <c r="L328" s="63">
        <v>0</v>
      </c>
      <c r="M328" s="63">
        <v>0</v>
      </c>
      <c r="N328" s="63">
        <v>0</v>
      </c>
      <c r="O328" s="63">
        <v>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0</v>
      </c>
      <c r="L330" s="63">
        <v>0</v>
      </c>
      <c r="M330" s="63">
        <v>0</v>
      </c>
      <c r="N330" s="63">
        <v>0</v>
      </c>
      <c r="O330" s="63">
        <v>0</v>
      </c>
      <c r="Q330" s="12" t="s">
        <v>64</v>
      </c>
    </row>
    <row r="331" spans="1:17">
      <c r="A331" s="58" t="s">
        <v>5104</v>
      </c>
      <c r="B331" s="59" t="s">
        <v>5105</v>
      </c>
      <c r="C331" s="63">
        <v>0</v>
      </c>
      <c r="D331" s="63">
        <v>0</v>
      </c>
      <c r="E331" s="63">
        <v>0</v>
      </c>
      <c r="F331" s="63">
        <v>0</v>
      </c>
      <c r="G331" s="63">
        <v>0</v>
      </c>
      <c r="H331" s="63">
        <v>0</v>
      </c>
      <c r="I331" s="63">
        <v>0</v>
      </c>
      <c r="J331" s="63">
        <v>0</v>
      </c>
      <c r="K331" s="63">
        <v>0</v>
      </c>
      <c r="L331" s="63">
        <v>0</v>
      </c>
      <c r="M331" s="63">
        <v>0</v>
      </c>
      <c r="N331" s="63">
        <v>0</v>
      </c>
      <c r="O331" s="63">
        <v>0</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0</v>
      </c>
      <c r="D336" s="63">
        <v>0</v>
      </c>
      <c r="E336" s="63">
        <v>0</v>
      </c>
      <c r="F336" s="63">
        <v>0</v>
      </c>
      <c r="G336" s="63">
        <v>0</v>
      </c>
      <c r="H336" s="63">
        <v>0</v>
      </c>
      <c r="I336" s="63">
        <v>0</v>
      </c>
      <c r="J336" s="63">
        <v>0</v>
      </c>
      <c r="K336" s="63">
        <v>0</v>
      </c>
      <c r="L336" s="63">
        <v>0</v>
      </c>
      <c r="M336" s="63">
        <v>0</v>
      </c>
      <c r="N336" s="63">
        <v>0</v>
      </c>
      <c r="O336" s="63">
        <v>0</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56360.69</v>
      </c>
      <c r="D340" s="70">
        <v>49453.73</v>
      </c>
      <c r="E340" s="70">
        <v>42966.36</v>
      </c>
      <c r="F340" s="70">
        <v>42966.36</v>
      </c>
      <c r="G340" s="70">
        <v>48445.58</v>
      </c>
      <c r="H340" s="70">
        <v>43147.91</v>
      </c>
      <c r="I340" s="70">
        <v>23534.01</v>
      </c>
      <c r="J340" s="70">
        <v>39225.129999999997</v>
      </c>
      <c r="K340" s="70">
        <v>39225.129999999997</v>
      </c>
      <c r="L340" s="70">
        <v>45415.42</v>
      </c>
      <c r="M340" s="70">
        <v>39826.35</v>
      </c>
      <c r="N340" s="70">
        <v>39826.35</v>
      </c>
      <c r="O340" s="70">
        <v>510393.02</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6758.91</v>
      </c>
      <c r="D343" s="63">
        <v>6000.37</v>
      </c>
      <c r="E343" s="63">
        <v>5881.07</v>
      </c>
      <c r="F343" s="63">
        <v>5782.9</v>
      </c>
      <c r="G343" s="63">
        <v>5850.1</v>
      </c>
      <c r="H343" s="63">
        <v>6349.42</v>
      </c>
      <c r="I343" s="63">
        <v>5421.29</v>
      </c>
      <c r="J343" s="63">
        <v>6398.3</v>
      </c>
      <c r="K343" s="63">
        <v>5766.57</v>
      </c>
      <c r="L343" s="63">
        <v>17941.22</v>
      </c>
      <c r="M343" s="63">
        <v>5885.86</v>
      </c>
      <c r="N343" s="63">
        <v>5884.85</v>
      </c>
      <c r="O343" s="63">
        <v>83920.86</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6758.91</v>
      </c>
      <c r="D347" s="70">
        <v>6000.37</v>
      </c>
      <c r="E347" s="70">
        <v>5881.07</v>
      </c>
      <c r="F347" s="70">
        <v>5782.9</v>
      </c>
      <c r="G347" s="70">
        <v>5850.1</v>
      </c>
      <c r="H347" s="70">
        <v>6349.42</v>
      </c>
      <c r="I347" s="70">
        <v>5421.29</v>
      </c>
      <c r="J347" s="70">
        <v>6398.3</v>
      </c>
      <c r="K347" s="70">
        <v>5766.57</v>
      </c>
      <c r="L347" s="70">
        <v>17941.22</v>
      </c>
      <c r="M347" s="70">
        <v>5885.86</v>
      </c>
      <c r="N347" s="70">
        <v>5884.85</v>
      </c>
      <c r="O347" s="70">
        <v>83920.86</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116308.18</v>
      </c>
      <c r="D349" s="70">
        <v>103990.16</v>
      </c>
      <c r="E349" s="70">
        <v>97827.25</v>
      </c>
      <c r="F349" s="70">
        <v>73937.33</v>
      </c>
      <c r="G349" s="70">
        <v>95409.07</v>
      </c>
      <c r="H349" s="70">
        <v>116196.03</v>
      </c>
      <c r="I349" s="70">
        <v>75234.92</v>
      </c>
      <c r="J349" s="70">
        <v>96491.89</v>
      </c>
      <c r="K349" s="70">
        <v>156239.78</v>
      </c>
      <c r="L349" s="70">
        <v>127059.16</v>
      </c>
      <c r="M349" s="70">
        <v>113991.17</v>
      </c>
      <c r="N349" s="70">
        <v>87324.93</v>
      </c>
      <c r="O349" s="70">
        <v>1260009.8700000001</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117873</v>
      </c>
      <c r="D351" s="70">
        <v>124472.12</v>
      </c>
      <c r="E351" s="70">
        <v>137899.43</v>
      </c>
      <c r="F351" s="70">
        <v>156454.73000000001</v>
      </c>
      <c r="G351" s="70">
        <v>127090.8</v>
      </c>
      <c r="H351" s="70">
        <v>120996.28</v>
      </c>
      <c r="I351" s="70">
        <v>160391.35</v>
      </c>
      <c r="J351" s="70">
        <v>131578.12</v>
      </c>
      <c r="K351" s="70">
        <v>79083.97</v>
      </c>
      <c r="L351" s="70">
        <v>77994.539999999994</v>
      </c>
      <c r="M351" s="70">
        <v>97283.48</v>
      </c>
      <c r="N351" s="70">
        <v>148886.44</v>
      </c>
      <c r="O351" s="70">
        <v>1480004.26</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0</v>
      </c>
      <c r="D356" s="63">
        <v>0</v>
      </c>
      <c r="E356" s="63">
        <v>0</v>
      </c>
      <c r="F356" s="63">
        <v>0</v>
      </c>
      <c r="G356" s="63">
        <v>0</v>
      </c>
      <c r="H356" s="63">
        <v>0</v>
      </c>
      <c r="I356" s="63">
        <v>0</v>
      </c>
      <c r="J356" s="63">
        <v>0</v>
      </c>
      <c r="K356" s="63">
        <v>0</v>
      </c>
      <c r="L356" s="63">
        <v>0</v>
      </c>
      <c r="M356" s="63">
        <v>0</v>
      </c>
      <c r="N356" s="63">
        <v>0</v>
      </c>
      <c r="O356" s="63">
        <v>0</v>
      </c>
      <c r="Q356" s="12" t="s">
        <v>68</v>
      </c>
    </row>
    <row r="357" spans="1:17">
      <c r="A357" s="58" t="s">
        <v>5124</v>
      </c>
      <c r="B357" s="59" t="s">
        <v>5125</v>
      </c>
      <c r="C357" s="63">
        <v>0</v>
      </c>
      <c r="D357" s="63">
        <v>0</v>
      </c>
      <c r="E357" s="63">
        <v>0</v>
      </c>
      <c r="F357" s="63">
        <v>0</v>
      </c>
      <c r="G357" s="63">
        <v>0</v>
      </c>
      <c r="H357" s="63">
        <v>0</v>
      </c>
      <c r="I357" s="63">
        <v>0</v>
      </c>
      <c r="J357" s="63">
        <v>0</v>
      </c>
      <c r="K357" s="63">
        <v>0</v>
      </c>
      <c r="L357" s="63">
        <v>0</v>
      </c>
      <c r="M357" s="63">
        <v>0</v>
      </c>
      <c r="N357" s="63">
        <v>0</v>
      </c>
      <c r="O357" s="63">
        <v>0</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0</v>
      </c>
      <c r="F359" s="63">
        <v>0</v>
      </c>
      <c r="G359" s="63">
        <v>0</v>
      </c>
      <c r="H359" s="63">
        <v>0</v>
      </c>
      <c r="I359" s="63">
        <v>0</v>
      </c>
      <c r="J359" s="63">
        <v>0</v>
      </c>
      <c r="K359" s="63">
        <v>0</v>
      </c>
      <c r="L359" s="63">
        <v>0</v>
      </c>
      <c r="M359" s="63">
        <v>0</v>
      </c>
      <c r="N359" s="63">
        <v>0</v>
      </c>
      <c r="O359" s="63">
        <v>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0</v>
      </c>
      <c r="D361" s="63">
        <v>0</v>
      </c>
      <c r="E361" s="63">
        <v>0</v>
      </c>
      <c r="F361" s="63">
        <v>0</v>
      </c>
      <c r="G361" s="63">
        <v>0</v>
      </c>
      <c r="H361" s="63">
        <v>0</v>
      </c>
      <c r="I361" s="63">
        <v>0</v>
      </c>
      <c r="J361" s="63">
        <v>0</v>
      </c>
      <c r="K361" s="63">
        <v>0</v>
      </c>
      <c r="L361" s="63">
        <v>0</v>
      </c>
      <c r="M361" s="63">
        <v>0</v>
      </c>
      <c r="N361" s="63">
        <v>0</v>
      </c>
      <c r="O361" s="63">
        <v>0</v>
      </c>
      <c r="Q361" s="12" t="s">
        <v>68</v>
      </c>
    </row>
    <row r="362" spans="1:17">
      <c r="A362" s="58" t="s">
        <v>556</v>
      </c>
      <c r="B362" s="59" t="s">
        <v>557</v>
      </c>
      <c r="C362" s="63">
        <v>0</v>
      </c>
      <c r="D362" s="63">
        <v>0</v>
      </c>
      <c r="E362" s="63">
        <v>0</v>
      </c>
      <c r="F362" s="63">
        <v>0</v>
      </c>
      <c r="G362" s="63">
        <v>0</v>
      </c>
      <c r="H362" s="63">
        <v>0</v>
      </c>
      <c r="I362" s="63">
        <v>0</v>
      </c>
      <c r="J362" s="63">
        <v>0</v>
      </c>
      <c r="K362" s="63">
        <v>0</v>
      </c>
      <c r="L362" s="63">
        <v>0</v>
      </c>
      <c r="M362" s="63">
        <v>0</v>
      </c>
      <c r="N362" s="63">
        <v>0</v>
      </c>
      <c r="O362" s="63">
        <v>0</v>
      </c>
      <c r="Q362" s="12" t="s">
        <v>68</v>
      </c>
    </row>
    <row r="363" spans="1:17">
      <c r="A363" s="58" t="s">
        <v>5134</v>
      </c>
      <c r="B363" s="59" t="s">
        <v>5135</v>
      </c>
      <c r="C363" s="63">
        <v>0</v>
      </c>
      <c r="D363" s="63">
        <v>0</v>
      </c>
      <c r="E363" s="63">
        <v>0</v>
      </c>
      <c r="F363" s="63">
        <v>0</v>
      </c>
      <c r="G363" s="63">
        <v>0</v>
      </c>
      <c r="H363" s="63">
        <v>0</v>
      </c>
      <c r="I363" s="63">
        <v>0</v>
      </c>
      <c r="J363" s="63">
        <v>0</v>
      </c>
      <c r="K363" s="63">
        <v>0</v>
      </c>
      <c r="L363" s="63">
        <v>0</v>
      </c>
      <c r="M363" s="63">
        <v>0</v>
      </c>
      <c r="N363" s="63">
        <v>0</v>
      </c>
      <c r="O363" s="63">
        <v>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0</v>
      </c>
      <c r="D365" s="63">
        <v>0</v>
      </c>
      <c r="E365" s="63">
        <v>0</v>
      </c>
      <c r="F365" s="63">
        <v>0</v>
      </c>
      <c r="G365" s="63">
        <v>0</v>
      </c>
      <c r="H365" s="63">
        <v>0</v>
      </c>
      <c r="I365" s="63">
        <v>0</v>
      </c>
      <c r="J365" s="63">
        <v>0</v>
      </c>
      <c r="K365" s="63">
        <v>0</v>
      </c>
      <c r="L365" s="63">
        <v>0</v>
      </c>
      <c r="M365" s="63">
        <v>0</v>
      </c>
      <c r="N365" s="63">
        <v>0</v>
      </c>
      <c r="O365" s="63">
        <v>0</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0</v>
      </c>
      <c r="D367" s="70">
        <v>0</v>
      </c>
      <c r="E367" s="70">
        <v>0</v>
      </c>
      <c r="F367" s="70">
        <v>0</v>
      </c>
      <c r="G367" s="70">
        <v>0</v>
      </c>
      <c r="H367" s="70">
        <v>0</v>
      </c>
      <c r="I367" s="70">
        <v>0</v>
      </c>
      <c r="J367" s="70">
        <v>0</v>
      </c>
      <c r="K367" s="70">
        <v>0</v>
      </c>
      <c r="L367" s="70">
        <v>0</v>
      </c>
      <c r="M367" s="70">
        <v>0</v>
      </c>
      <c r="N367" s="70">
        <v>0</v>
      </c>
      <c r="O367" s="70">
        <v>0</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340.09</v>
      </c>
      <c r="D370" s="63">
        <v>0</v>
      </c>
      <c r="E370" s="63">
        <v>608.45000000000005</v>
      </c>
      <c r="F370" s="63">
        <v>5227.78</v>
      </c>
      <c r="G370" s="63">
        <v>0</v>
      </c>
      <c r="H370" s="63">
        <v>2853.85</v>
      </c>
      <c r="I370" s="63">
        <v>3450</v>
      </c>
      <c r="J370" s="63">
        <v>0</v>
      </c>
      <c r="K370" s="63">
        <v>0</v>
      </c>
      <c r="L370" s="63">
        <v>1431.03</v>
      </c>
      <c r="M370" s="63">
        <v>0</v>
      </c>
      <c r="N370" s="63">
        <v>0</v>
      </c>
      <c r="O370" s="63">
        <v>13911.2</v>
      </c>
      <c r="Q370" s="12" t="s">
        <v>70</v>
      </c>
    </row>
    <row r="371" spans="1:17">
      <c r="A371" s="58" t="s">
        <v>566</v>
      </c>
      <c r="B371" s="59" t="s">
        <v>567</v>
      </c>
      <c r="C371" s="63">
        <v>-5612.82</v>
      </c>
      <c r="D371" s="63">
        <v>1610</v>
      </c>
      <c r="E371" s="63">
        <v>404</v>
      </c>
      <c r="F371" s="63">
        <v>2287</v>
      </c>
      <c r="G371" s="63">
        <v>130</v>
      </c>
      <c r="H371" s="63">
        <v>1880.5</v>
      </c>
      <c r="I371" s="63">
        <v>1702</v>
      </c>
      <c r="J371" s="63">
        <v>246</v>
      </c>
      <c r="K371" s="63">
        <v>1109</v>
      </c>
      <c r="L371" s="63">
        <v>-454</v>
      </c>
      <c r="M371" s="63">
        <v>0</v>
      </c>
      <c r="N371" s="63">
        <v>436.5</v>
      </c>
      <c r="O371" s="63">
        <v>3738.18</v>
      </c>
      <c r="Q371" s="12" t="s">
        <v>70</v>
      </c>
    </row>
    <row r="372" spans="1:17">
      <c r="A372" s="58" t="s">
        <v>5138</v>
      </c>
      <c r="B372" s="59" t="s">
        <v>5139</v>
      </c>
      <c r="C372" s="63">
        <v>0</v>
      </c>
      <c r="D372" s="63">
        <v>1125</v>
      </c>
      <c r="E372" s="63">
        <v>630.28</v>
      </c>
      <c r="F372" s="63">
        <v>350</v>
      </c>
      <c r="G372" s="63">
        <v>0</v>
      </c>
      <c r="H372" s="63">
        <v>0</v>
      </c>
      <c r="I372" s="63">
        <v>0</v>
      </c>
      <c r="J372" s="63">
        <v>1690.04</v>
      </c>
      <c r="K372" s="63">
        <v>0</v>
      </c>
      <c r="L372" s="63">
        <v>321.3</v>
      </c>
      <c r="M372" s="63">
        <v>0</v>
      </c>
      <c r="N372" s="63">
        <v>105.88</v>
      </c>
      <c r="O372" s="63">
        <v>4222.5</v>
      </c>
      <c r="Q372" s="12" t="s">
        <v>70</v>
      </c>
    </row>
    <row r="373" spans="1:17">
      <c r="A373" s="58" t="s">
        <v>568</v>
      </c>
      <c r="B373" s="59" t="s">
        <v>569</v>
      </c>
      <c r="C373" s="63">
        <v>2252.9699999999998</v>
      </c>
      <c r="D373" s="63">
        <v>2000.12</v>
      </c>
      <c r="E373" s="63">
        <v>1960.36</v>
      </c>
      <c r="F373" s="63">
        <v>1927.63</v>
      </c>
      <c r="G373" s="63">
        <v>1950.03</v>
      </c>
      <c r="H373" s="63">
        <v>2116.48</v>
      </c>
      <c r="I373" s="63">
        <v>1807.1</v>
      </c>
      <c r="J373" s="63">
        <v>2132.77</v>
      </c>
      <c r="K373" s="63">
        <v>1922.19</v>
      </c>
      <c r="L373" s="63">
        <v>5980.4</v>
      </c>
      <c r="M373" s="63">
        <v>1961.95</v>
      </c>
      <c r="N373" s="63">
        <v>1961.62</v>
      </c>
      <c r="O373" s="63">
        <v>27973.62</v>
      </c>
      <c r="Q373" s="12" t="s">
        <v>69</v>
      </c>
    </row>
    <row r="374" spans="1:17">
      <c r="A374" s="58" t="s">
        <v>570</v>
      </c>
      <c r="B374" s="59" t="s">
        <v>571</v>
      </c>
      <c r="C374" s="63">
        <v>0</v>
      </c>
      <c r="D374" s="63">
        <v>0</v>
      </c>
      <c r="E374" s="63">
        <v>0</v>
      </c>
      <c r="F374" s="63">
        <v>0</v>
      </c>
      <c r="G374" s="63">
        <v>0</v>
      </c>
      <c r="H374" s="63">
        <v>0</v>
      </c>
      <c r="I374" s="63">
        <v>0</v>
      </c>
      <c r="J374" s="63">
        <v>0</v>
      </c>
      <c r="K374" s="63">
        <v>0</v>
      </c>
      <c r="L374" s="63">
        <v>0</v>
      </c>
      <c r="M374" s="63">
        <v>0</v>
      </c>
      <c r="N374" s="63">
        <v>0</v>
      </c>
      <c r="O374" s="63">
        <v>0</v>
      </c>
      <c r="Q374" s="12" t="s">
        <v>69</v>
      </c>
    </row>
    <row r="375" spans="1:17">
      <c r="A375" s="58" t="s">
        <v>5140</v>
      </c>
      <c r="B375" s="59" t="s">
        <v>5141</v>
      </c>
      <c r="C375" s="63">
        <v>0</v>
      </c>
      <c r="D375" s="63">
        <v>0</v>
      </c>
      <c r="E375" s="63">
        <v>0</v>
      </c>
      <c r="F375" s="63">
        <v>0</v>
      </c>
      <c r="G375" s="63">
        <v>0</v>
      </c>
      <c r="H375" s="63">
        <v>1045</v>
      </c>
      <c r="I375" s="63">
        <v>0</v>
      </c>
      <c r="J375" s="63">
        <v>0</v>
      </c>
      <c r="K375" s="63">
        <v>0</v>
      </c>
      <c r="L375" s="63">
        <v>0</v>
      </c>
      <c r="M375" s="63">
        <v>0</v>
      </c>
      <c r="N375" s="63">
        <v>0</v>
      </c>
      <c r="O375" s="63">
        <v>1045</v>
      </c>
      <c r="Q375" s="12" t="s">
        <v>70</v>
      </c>
    </row>
    <row r="376" spans="1:17">
      <c r="A376" s="58" t="s">
        <v>5142</v>
      </c>
      <c r="B376" s="59" t="s">
        <v>5143</v>
      </c>
      <c r="C376" s="63">
        <v>0</v>
      </c>
      <c r="D376" s="63">
        <v>0</v>
      </c>
      <c r="E376" s="63">
        <v>0</v>
      </c>
      <c r="F376" s="63">
        <v>0</v>
      </c>
      <c r="G376" s="63">
        <v>0</v>
      </c>
      <c r="H376" s="63">
        <v>0</v>
      </c>
      <c r="I376" s="63">
        <v>0</v>
      </c>
      <c r="J376" s="63">
        <v>0</v>
      </c>
      <c r="K376" s="63">
        <v>0</v>
      </c>
      <c r="L376" s="63">
        <v>0</v>
      </c>
      <c r="M376" s="63">
        <v>0</v>
      </c>
      <c r="N376" s="63">
        <v>0</v>
      </c>
      <c r="O376" s="63">
        <v>0</v>
      </c>
      <c r="Q376" s="12" t="s">
        <v>70</v>
      </c>
    </row>
    <row r="377" spans="1:17">
      <c r="A377" s="58" t="s">
        <v>572</v>
      </c>
      <c r="B377" s="59" t="s">
        <v>573</v>
      </c>
      <c r="C377" s="63">
        <v>0</v>
      </c>
      <c r="D377" s="63">
        <v>180</v>
      </c>
      <c r="E377" s="63">
        <v>1407.91</v>
      </c>
      <c r="F377" s="63">
        <v>0</v>
      </c>
      <c r="G377" s="63">
        <v>0</v>
      </c>
      <c r="H377" s="63">
        <v>0</v>
      </c>
      <c r="I377" s="63">
        <v>0</v>
      </c>
      <c r="J377" s="63">
        <v>0</v>
      </c>
      <c r="K377" s="63">
        <v>0</v>
      </c>
      <c r="L377" s="63">
        <v>0</v>
      </c>
      <c r="M377" s="63">
        <v>0</v>
      </c>
      <c r="N377" s="63">
        <v>0</v>
      </c>
      <c r="O377" s="63">
        <v>1587.91</v>
      </c>
      <c r="Q377" s="12" t="s">
        <v>70</v>
      </c>
    </row>
    <row r="378" spans="1:17">
      <c r="A378" s="58" t="s">
        <v>574</v>
      </c>
      <c r="B378" s="59" t="s">
        <v>575</v>
      </c>
      <c r="C378" s="63">
        <v>0</v>
      </c>
      <c r="D378" s="63">
        <v>0</v>
      </c>
      <c r="E378" s="63">
        <v>0</v>
      </c>
      <c r="F378" s="63">
        <v>0</v>
      </c>
      <c r="G378" s="63">
        <v>0</v>
      </c>
      <c r="H378" s="63">
        <v>0</v>
      </c>
      <c r="I378" s="63">
        <v>0</v>
      </c>
      <c r="J378" s="63">
        <v>0</v>
      </c>
      <c r="K378" s="63">
        <v>0</v>
      </c>
      <c r="L378" s="63">
        <v>0</v>
      </c>
      <c r="M378" s="63">
        <v>0</v>
      </c>
      <c r="N378" s="63">
        <v>0</v>
      </c>
      <c r="O378" s="63">
        <v>0</v>
      </c>
      <c r="Q378" s="12" t="s">
        <v>70</v>
      </c>
    </row>
    <row r="379" spans="1:17">
      <c r="A379" s="58" t="s">
        <v>5144</v>
      </c>
      <c r="B379" s="59" t="s">
        <v>5145</v>
      </c>
      <c r="C379" s="63">
        <v>0</v>
      </c>
      <c r="D379" s="63">
        <v>0</v>
      </c>
      <c r="E379" s="63">
        <v>0</v>
      </c>
      <c r="F379" s="63">
        <v>0</v>
      </c>
      <c r="G379" s="63">
        <v>0</v>
      </c>
      <c r="H379" s="63">
        <v>0</v>
      </c>
      <c r="I379" s="63">
        <v>0</v>
      </c>
      <c r="J379" s="63">
        <v>0</v>
      </c>
      <c r="K379" s="63">
        <v>0</v>
      </c>
      <c r="L379" s="63">
        <v>0</v>
      </c>
      <c r="M379" s="63">
        <v>0</v>
      </c>
      <c r="N379" s="63">
        <v>0</v>
      </c>
      <c r="O379" s="63">
        <v>0</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0</v>
      </c>
      <c r="N380" s="63">
        <v>0</v>
      </c>
      <c r="O380" s="63">
        <v>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0</v>
      </c>
      <c r="F382" s="63">
        <v>0</v>
      </c>
      <c r="G382" s="63">
        <v>0</v>
      </c>
      <c r="H382" s="63">
        <v>0</v>
      </c>
      <c r="I382" s="63">
        <v>0</v>
      </c>
      <c r="J382" s="63">
        <v>0</v>
      </c>
      <c r="K382" s="63">
        <v>0</v>
      </c>
      <c r="L382" s="63">
        <v>0</v>
      </c>
      <c r="M382" s="63">
        <v>0</v>
      </c>
      <c r="N382" s="63">
        <v>0</v>
      </c>
      <c r="O382" s="63">
        <v>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0</v>
      </c>
      <c r="G386" s="63">
        <v>0</v>
      </c>
      <c r="H386" s="63">
        <v>0</v>
      </c>
      <c r="I386" s="63">
        <v>0</v>
      </c>
      <c r="J386" s="63">
        <v>0</v>
      </c>
      <c r="K386" s="63">
        <v>0</v>
      </c>
      <c r="L386" s="63">
        <v>0</v>
      </c>
      <c r="M386" s="63">
        <v>0</v>
      </c>
      <c r="N386" s="63">
        <v>0</v>
      </c>
      <c r="O386" s="63">
        <v>0</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1764.88</v>
      </c>
      <c r="N387" s="63">
        <v>0</v>
      </c>
      <c r="O387" s="63">
        <v>1764.88</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0</v>
      </c>
      <c r="E390" s="63">
        <v>0</v>
      </c>
      <c r="F390" s="63">
        <v>0</v>
      </c>
      <c r="G390" s="63">
        <v>0</v>
      </c>
      <c r="H390" s="63">
        <v>0</v>
      </c>
      <c r="I390" s="63">
        <v>0</v>
      </c>
      <c r="J390" s="63">
        <v>0</v>
      </c>
      <c r="K390" s="63">
        <v>0</v>
      </c>
      <c r="L390" s="63">
        <v>0</v>
      </c>
      <c r="M390" s="63">
        <v>0</v>
      </c>
      <c r="N390" s="63">
        <v>0</v>
      </c>
      <c r="O390" s="63">
        <v>0</v>
      </c>
      <c r="Q390" s="12" t="s">
        <v>70</v>
      </c>
    </row>
    <row r="391" spans="1:17">
      <c r="A391" s="58" t="s">
        <v>578</v>
      </c>
      <c r="B391" s="59" t="s">
        <v>579</v>
      </c>
      <c r="C391" s="63">
        <v>55.76</v>
      </c>
      <c r="D391" s="63">
        <v>76.11</v>
      </c>
      <c r="E391" s="63">
        <v>127.47</v>
      </c>
      <c r="F391" s="63">
        <v>77.88</v>
      </c>
      <c r="G391" s="63">
        <v>115.05</v>
      </c>
      <c r="H391" s="63">
        <v>146.91</v>
      </c>
      <c r="I391" s="63">
        <v>205.73</v>
      </c>
      <c r="J391" s="63">
        <v>88.5</v>
      </c>
      <c r="K391" s="63">
        <v>168.15</v>
      </c>
      <c r="L391" s="63">
        <v>30.09</v>
      </c>
      <c r="M391" s="63">
        <v>58.41</v>
      </c>
      <c r="N391" s="63">
        <v>121.86</v>
      </c>
      <c r="O391" s="63">
        <v>1271.92</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-2964</v>
      </c>
      <c r="D393" s="70">
        <v>4991.2299999999996</v>
      </c>
      <c r="E393" s="70">
        <v>5138.47</v>
      </c>
      <c r="F393" s="70">
        <v>9870.2900000000009</v>
      </c>
      <c r="G393" s="70">
        <v>2195.08</v>
      </c>
      <c r="H393" s="70">
        <v>8042.74</v>
      </c>
      <c r="I393" s="70">
        <v>7164.83</v>
      </c>
      <c r="J393" s="70">
        <v>4157.3100000000004</v>
      </c>
      <c r="K393" s="70">
        <v>3199.34</v>
      </c>
      <c r="L393" s="70">
        <v>7308.82</v>
      </c>
      <c r="M393" s="70">
        <v>3785.24</v>
      </c>
      <c r="N393" s="70">
        <v>2625.86</v>
      </c>
      <c r="O393" s="70">
        <v>55515.21</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1726.19</v>
      </c>
      <c r="D396" s="63">
        <v>404.51</v>
      </c>
      <c r="E396" s="63">
        <v>130.52000000000001</v>
      </c>
      <c r="F396" s="63">
        <v>297.35000000000002</v>
      </c>
      <c r="G396" s="63">
        <v>388.96</v>
      </c>
      <c r="H396" s="63">
        <v>0</v>
      </c>
      <c r="I396" s="63">
        <v>-12.82</v>
      </c>
      <c r="J396" s="63">
        <v>448.99</v>
      </c>
      <c r="K396" s="63">
        <v>0</v>
      </c>
      <c r="L396" s="63">
        <v>10</v>
      </c>
      <c r="M396" s="63">
        <v>188.08</v>
      </c>
      <c r="N396" s="63">
        <v>0</v>
      </c>
      <c r="O396" s="63">
        <v>3581.78</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0</v>
      </c>
      <c r="N397" s="63">
        <v>0</v>
      </c>
      <c r="O397" s="63">
        <v>0</v>
      </c>
      <c r="Q397" s="12" t="s">
        <v>70</v>
      </c>
    </row>
    <row r="398" spans="1:17">
      <c r="A398" s="58" t="s">
        <v>586</v>
      </c>
      <c r="B398" s="59" t="s">
        <v>587</v>
      </c>
      <c r="C398" s="63">
        <v>181.24</v>
      </c>
      <c r="D398" s="63">
        <v>0</v>
      </c>
      <c r="E398" s="63">
        <v>0</v>
      </c>
      <c r="F398" s="63">
        <v>0</v>
      </c>
      <c r="G398" s="63">
        <v>204.75</v>
      </c>
      <c r="H398" s="63">
        <v>91.75</v>
      </c>
      <c r="I398" s="63">
        <v>0</v>
      </c>
      <c r="J398" s="63">
        <v>0</v>
      </c>
      <c r="K398" s="63">
        <v>0</v>
      </c>
      <c r="L398" s="63">
        <v>0</v>
      </c>
      <c r="M398" s="63">
        <v>0</v>
      </c>
      <c r="N398" s="63">
        <v>0</v>
      </c>
      <c r="O398" s="63">
        <v>477.74</v>
      </c>
      <c r="Q398" s="12" t="s">
        <v>70</v>
      </c>
    </row>
    <row r="399" spans="1:17">
      <c r="A399" s="58" t="s">
        <v>588</v>
      </c>
      <c r="B399" s="59" t="s">
        <v>589</v>
      </c>
      <c r="C399" s="63">
        <v>188.36</v>
      </c>
      <c r="D399" s="63">
        <v>46.8</v>
      </c>
      <c r="E399" s="63">
        <v>7.36</v>
      </c>
      <c r="F399" s="63">
        <v>0</v>
      </c>
      <c r="G399" s="63">
        <v>168.75</v>
      </c>
      <c r="H399" s="63">
        <v>286.22000000000003</v>
      </c>
      <c r="I399" s="63">
        <v>82.5</v>
      </c>
      <c r="J399" s="63">
        <v>52.94</v>
      </c>
      <c r="K399" s="63">
        <v>310.56</v>
      </c>
      <c r="L399" s="63">
        <v>349.95</v>
      </c>
      <c r="M399" s="63">
        <v>84.71</v>
      </c>
      <c r="N399" s="63">
        <v>0</v>
      </c>
      <c r="O399" s="63">
        <v>1578.15</v>
      </c>
      <c r="Q399" s="12" t="s">
        <v>70</v>
      </c>
    </row>
    <row r="400" spans="1:17">
      <c r="A400" s="58" t="s">
        <v>590</v>
      </c>
      <c r="B400" s="59" t="s">
        <v>591</v>
      </c>
      <c r="C400" s="63">
        <v>0</v>
      </c>
      <c r="D400" s="63">
        <v>80.63</v>
      </c>
      <c r="E400" s="63">
        <v>0</v>
      </c>
      <c r="F400" s="63">
        <v>153.13</v>
      </c>
      <c r="G400" s="63">
        <v>0</v>
      </c>
      <c r="H400" s="63">
        <v>298.75</v>
      </c>
      <c r="I400" s="63">
        <v>0</v>
      </c>
      <c r="J400" s="63">
        <v>0</v>
      </c>
      <c r="K400" s="63">
        <v>0</v>
      </c>
      <c r="L400" s="63">
        <v>0</v>
      </c>
      <c r="M400" s="63">
        <v>387.5</v>
      </c>
      <c r="N400" s="63">
        <v>0</v>
      </c>
      <c r="O400" s="63">
        <v>920.01</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192.28</v>
      </c>
      <c r="E402" s="63">
        <v>0</v>
      </c>
      <c r="F402" s="63">
        <v>0</v>
      </c>
      <c r="G402" s="63">
        <v>0</v>
      </c>
      <c r="H402" s="63">
        <v>44.7</v>
      </c>
      <c r="I402" s="63">
        <v>0</v>
      </c>
      <c r="J402" s="63">
        <v>0</v>
      </c>
      <c r="K402" s="63">
        <v>0</v>
      </c>
      <c r="L402" s="63">
        <v>0</v>
      </c>
      <c r="M402" s="63">
        <v>131.37</v>
      </c>
      <c r="N402" s="63">
        <v>0</v>
      </c>
      <c r="O402" s="63">
        <v>368.35</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c r="B404" s="59"/>
      <c r="C404" s="66"/>
      <c r="D404" s="66"/>
      <c r="E404" s="66"/>
      <c r="F404" s="66"/>
      <c r="G404" s="66"/>
      <c r="H404" s="66"/>
      <c r="I404" s="66"/>
      <c r="J404" s="66"/>
      <c r="K404" s="66"/>
      <c r="L404" s="66"/>
      <c r="M404" s="66"/>
      <c r="N404" s="66"/>
      <c r="O404" s="66"/>
    </row>
    <row r="405" spans="1:17">
      <c r="A405" s="58" t="s">
        <v>594</v>
      </c>
      <c r="B405" s="59" t="s">
        <v>595</v>
      </c>
      <c r="C405" s="70">
        <v>2095.79</v>
      </c>
      <c r="D405" s="70">
        <v>724.22</v>
      </c>
      <c r="E405" s="70">
        <v>137.88</v>
      </c>
      <c r="F405" s="70">
        <v>450.48</v>
      </c>
      <c r="G405" s="70">
        <v>762.46</v>
      </c>
      <c r="H405" s="70">
        <v>721.42</v>
      </c>
      <c r="I405" s="70">
        <v>69.680000000000007</v>
      </c>
      <c r="J405" s="70">
        <v>501.93</v>
      </c>
      <c r="K405" s="70">
        <v>310.56</v>
      </c>
      <c r="L405" s="70">
        <v>359.95</v>
      </c>
      <c r="M405" s="70">
        <v>791.66</v>
      </c>
      <c r="N405" s="70">
        <v>0</v>
      </c>
      <c r="O405" s="70">
        <v>6926.03</v>
      </c>
    </row>
    <row r="406" spans="1:17">
      <c r="A406" s="58"/>
      <c r="B406" s="59"/>
      <c r="C406" s="58"/>
      <c r="D406" s="58"/>
      <c r="E406" s="58"/>
      <c r="F406" s="58"/>
      <c r="G406" s="58"/>
      <c r="H406" s="58"/>
      <c r="I406" s="58"/>
      <c r="J406" s="58"/>
      <c r="K406" s="58"/>
      <c r="L406" s="58"/>
      <c r="M406" s="58"/>
      <c r="N406" s="58"/>
      <c r="O406" s="58"/>
    </row>
    <row r="407" spans="1:17">
      <c r="A407" s="58" t="s">
        <v>596</v>
      </c>
      <c r="B407" s="59" t="s">
        <v>597</v>
      </c>
      <c r="C407" s="69"/>
      <c r="D407" s="69"/>
      <c r="E407" s="69"/>
      <c r="F407" s="69"/>
      <c r="G407" s="69"/>
      <c r="H407" s="69"/>
      <c r="I407" s="69"/>
      <c r="J407" s="69"/>
      <c r="K407" s="69"/>
      <c r="L407" s="69"/>
      <c r="M407" s="69"/>
      <c r="N407" s="69"/>
      <c r="O407" s="69"/>
    </row>
    <row r="408" spans="1:17">
      <c r="A408" s="58" t="s">
        <v>598</v>
      </c>
      <c r="B408" s="59" t="s">
        <v>599</v>
      </c>
      <c r="C408" s="63">
        <v>0</v>
      </c>
      <c r="D408" s="63">
        <v>1463.67</v>
      </c>
      <c r="E408" s="63">
        <v>-15</v>
      </c>
      <c r="F408" s="63">
        <v>1782.24</v>
      </c>
      <c r="G408" s="63">
        <v>0</v>
      </c>
      <c r="H408" s="63">
        <v>7326.83</v>
      </c>
      <c r="I408" s="63">
        <v>725</v>
      </c>
      <c r="J408" s="63">
        <v>725</v>
      </c>
      <c r="K408" s="63">
        <v>0</v>
      </c>
      <c r="L408" s="63">
        <v>0</v>
      </c>
      <c r="M408" s="63">
        <v>0</v>
      </c>
      <c r="N408" s="63">
        <v>3015</v>
      </c>
      <c r="O408" s="63">
        <v>15022.74</v>
      </c>
      <c r="Q408" s="12" t="s">
        <v>71</v>
      </c>
    </row>
    <row r="409" spans="1:17">
      <c r="A409" s="58" t="s">
        <v>600</v>
      </c>
      <c r="B409" s="59" t="s">
        <v>601</v>
      </c>
      <c r="C409" s="63">
        <v>1800</v>
      </c>
      <c r="D409" s="63">
        <v>900</v>
      </c>
      <c r="E409" s="63">
        <v>900</v>
      </c>
      <c r="F409" s="63">
        <v>2642.78</v>
      </c>
      <c r="G409" s="63">
        <v>590.70000000000005</v>
      </c>
      <c r="H409" s="63">
        <v>575</v>
      </c>
      <c r="I409" s="63">
        <v>0</v>
      </c>
      <c r="J409" s="63">
        <v>0</v>
      </c>
      <c r="K409" s="63">
        <v>0</v>
      </c>
      <c r="L409" s="63">
        <v>0</v>
      </c>
      <c r="M409" s="63">
        <v>0</v>
      </c>
      <c r="N409" s="63">
        <v>0</v>
      </c>
      <c r="O409" s="63">
        <v>7408.48</v>
      </c>
      <c r="Q409" s="12" t="s">
        <v>71</v>
      </c>
    </row>
    <row r="410" spans="1:17">
      <c r="A410" s="58" t="s">
        <v>602</v>
      </c>
      <c r="B410" s="59" t="s">
        <v>603</v>
      </c>
      <c r="C410" s="63">
        <v>725</v>
      </c>
      <c r="D410" s="63">
        <v>2050</v>
      </c>
      <c r="E410" s="63">
        <v>-2600</v>
      </c>
      <c r="F410" s="63">
        <v>0</v>
      </c>
      <c r="G410" s="63">
        <v>0</v>
      </c>
      <c r="H410" s="63">
        <v>625</v>
      </c>
      <c r="I410" s="63">
        <v>0</v>
      </c>
      <c r="J410" s="63">
        <v>0</v>
      </c>
      <c r="K410" s="63">
        <v>0</v>
      </c>
      <c r="L410" s="63">
        <v>0</v>
      </c>
      <c r="M410" s="63">
        <v>0</v>
      </c>
      <c r="N410" s="63">
        <v>0</v>
      </c>
      <c r="O410" s="63">
        <v>800</v>
      </c>
      <c r="Q410" s="12" t="s">
        <v>71</v>
      </c>
    </row>
    <row r="411" spans="1:17">
      <c r="A411" s="58" t="s">
        <v>5172</v>
      </c>
      <c r="B411" s="59" t="s">
        <v>5173</v>
      </c>
      <c r="C411" s="63">
        <v>0</v>
      </c>
      <c r="D411" s="63">
        <v>0</v>
      </c>
      <c r="E411" s="63">
        <v>0</v>
      </c>
      <c r="F411" s="63">
        <v>0</v>
      </c>
      <c r="G411" s="63">
        <v>0</v>
      </c>
      <c r="H411" s="63">
        <v>0</v>
      </c>
      <c r="I411" s="63">
        <v>0</v>
      </c>
      <c r="J411" s="63">
        <v>0</v>
      </c>
      <c r="K411" s="63">
        <v>0</v>
      </c>
      <c r="L411" s="63">
        <v>0</v>
      </c>
      <c r="M411" s="63">
        <v>0</v>
      </c>
      <c r="N411" s="63">
        <v>0</v>
      </c>
      <c r="O411" s="63">
        <v>0</v>
      </c>
      <c r="Q411" s="12" t="s">
        <v>71</v>
      </c>
    </row>
    <row r="412" spans="1:17">
      <c r="A412" s="58" t="s">
        <v>604</v>
      </c>
      <c r="B412" s="59" t="s">
        <v>605</v>
      </c>
      <c r="C412" s="63">
        <v>624.77</v>
      </c>
      <c r="D412" s="63">
        <v>0</v>
      </c>
      <c r="E412" s="63">
        <v>0</v>
      </c>
      <c r="F412" s="63">
        <v>587.32000000000005</v>
      </c>
      <c r="G412" s="63">
        <v>0</v>
      </c>
      <c r="H412" s="63">
        <v>0</v>
      </c>
      <c r="I412" s="63">
        <v>0</v>
      </c>
      <c r="J412" s="63">
        <v>0</v>
      </c>
      <c r="K412" s="63">
        <v>0</v>
      </c>
      <c r="L412" s="63">
        <v>0</v>
      </c>
      <c r="M412" s="63">
        <v>0</v>
      </c>
      <c r="N412" s="63">
        <v>0</v>
      </c>
      <c r="O412" s="63">
        <v>1212.0899999999999</v>
      </c>
      <c r="Q412" s="12" t="s">
        <v>71</v>
      </c>
    </row>
    <row r="413" spans="1:17">
      <c r="A413" s="58" t="s">
        <v>606</v>
      </c>
      <c r="B413" s="59" t="s">
        <v>607</v>
      </c>
      <c r="C413" s="63">
        <v>0</v>
      </c>
      <c r="D413" s="63">
        <v>0</v>
      </c>
      <c r="E413" s="63">
        <v>0</v>
      </c>
      <c r="F413" s="63">
        <v>0</v>
      </c>
      <c r="G413" s="63">
        <v>789.66</v>
      </c>
      <c r="H413" s="63">
        <v>0</v>
      </c>
      <c r="I413" s="63">
        <v>0</v>
      </c>
      <c r="J413" s="63">
        <v>0</v>
      </c>
      <c r="K413" s="63">
        <v>0</v>
      </c>
      <c r="L413" s="63">
        <v>0</v>
      </c>
      <c r="M413" s="63">
        <v>0</v>
      </c>
      <c r="N413" s="63">
        <v>0</v>
      </c>
      <c r="O413" s="63">
        <v>789.66</v>
      </c>
      <c r="Q413" s="12" t="s">
        <v>71</v>
      </c>
    </row>
    <row r="414" spans="1:17">
      <c r="A414" s="58" t="s">
        <v>608</v>
      </c>
      <c r="B414" s="59" t="s">
        <v>609</v>
      </c>
      <c r="C414" s="63">
        <v>0</v>
      </c>
      <c r="D414" s="63">
        <v>0</v>
      </c>
      <c r="E414" s="63">
        <v>0</v>
      </c>
      <c r="F414" s="63">
        <v>0</v>
      </c>
      <c r="G414" s="63">
        <v>0</v>
      </c>
      <c r="H414" s="63">
        <v>0</v>
      </c>
      <c r="I414" s="63">
        <v>0</v>
      </c>
      <c r="J414" s="63">
        <v>0</v>
      </c>
      <c r="K414" s="63">
        <v>1370.58</v>
      </c>
      <c r="L414" s="63">
        <v>0</v>
      </c>
      <c r="M414" s="63">
        <v>0</v>
      </c>
      <c r="N414" s="63">
        <v>0</v>
      </c>
      <c r="O414" s="63">
        <v>1370.58</v>
      </c>
      <c r="Q414" s="12" t="s">
        <v>71</v>
      </c>
    </row>
    <row r="415" spans="1:17">
      <c r="A415" s="58" t="s">
        <v>5174</v>
      </c>
      <c r="B415" s="59" t="s">
        <v>5175</v>
      </c>
      <c r="C415" s="63">
        <v>0</v>
      </c>
      <c r="D415" s="63">
        <v>0</v>
      </c>
      <c r="E415" s="63">
        <v>0</v>
      </c>
      <c r="F415" s="63">
        <v>0</v>
      </c>
      <c r="G415" s="63">
        <v>0</v>
      </c>
      <c r="H415" s="63">
        <v>0</v>
      </c>
      <c r="I415" s="63">
        <v>0</v>
      </c>
      <c r="J415" s="63">
        <v>0</v>
      </c>
      <c r="K415" s="63">
        <v>0</v>
      </c>
      <c r="L415" s="63">
        <v>0</v>
      </c>
      <c r="M415" s="63">
        <v>0</v>
      </c>
      <c r="N415" s="63">
        <v>0</v>
      </c>
      <c r="O415" s="63">
        <v>0</v>
      </c>
      <c r="Q415" s="12" t="s">
        <v>71</v>
      </c>
    </row>
    <row r="416" spans="1:17">
      <c r="A416" s="58" t="s">
        <v>610</v>
      </c>
      <c r="B416" s="59" t="s">
        <v>611</v>
      </c>
      <c r="C416" s="63">
        <v>0</v>
      </c>
      <c r="D416" s="63">
        <v>0</v>
      </c>
      <c r="E416" s="63">
        <v>0</v>
      </c>
      <c r="F416" s="63">
        <v>0</v>
      </c>
      <c r="G416" s="63">
        <v>0</v>
      </c>
      <c r="H416" s="63">
        <v>0</v>
      </c>
      <c r="I416" s="63">
        <v>0</v>
      </c>
      <c r="J416" s="63">
        <v>0</v>
      </c>
      <c r="K416" s="63">
        <v>0</v>
      </c>
      <c r="L416" s="63">
        <v>0</v>
      </c>
      <c r="M416" s="63">
        <v>0</v>
      </c>
      <c r="N416" s="63">
        <v>0</v>
      </c>
      <c r="O416" s="63">
        <v>0</v>
      </c>
      <c r="Q416" s="12" t="s">
        <v>71</v>
      </c>
    </row>
    <row r="417" spans="1:17">
      <c r="A417" s="58" t="s">
        <v>612</v>
      </c>
      <c r="B417" s="59" t="s">
        <v>613</v>
      </c>
      <c r="C417" s="63">
        <v>2225</v>
      </c>
      <c r="D417" s="63">
        <v>4975</v>
      </c>
      <c r="E417" s="63">
        <v>-6525</v>
      </c>
      <c r="F417" s="63">
        <v>0</v>
      </c>
      <c r="G417" s="63">
        <v>0</v>
      </c>
      <c r="H417" s="63">
        <v>910</v>
      </c>
      <c r="I417" s="63">
        <v>824.37</v>
      </c>
      <c r="J417" s="63">
        <v>0</v>
      </c>
      <c r="K417" s="63">
        <v>7134.65</v>
      </c>
      <c r="L417" s="63">
        <v>2445</v>
      </c>
      <c r="M417" s="63">
        <v>575</v>
      </c>
      <c r="N417" s="63">
        <v>0</v>
      </c>
      <c r="O417" s="63">
        <v>12564.02</v>
      </c>
      <c r="Q417" s="12" t="s">
        <v>71</v>
      </c>
    </row>
    <row r="418" spans="1:17">
      <c r="A418" s="58" t="s">
        <v>614</v>
      </c>
      <c r="B418" s="59" t="s">
        <v>615</v>
      </c>
      <c r="C418" s="63">
        <v>0</v>
      </c>
      <c r="D418" s="63">
        <v>0</v>
      </c>
      <c r="E418" s="63">
        <v>0</v>
      </c>
      <c r="F418" s="63">
        <v>0</v>
      </c>
      <c r="G418" s="63">
        <v>0</v>
      </c>
      <c r="H418" s="63">
        <v>6783</v>
      </c>
      <c r="I418" s="63">
        <v>0</v>
      </c>
      <c r="J418" s="63">
        <v>0</v>
      </c>
      <c r="K418" s="63">
        <v>0</v>
      </c>
      <c r="L418" s="63">
        <v>0</v>
      </c>
      <c r="M418" s="63">
        <v>0</v>
      </c>
      <c r="N418" s="63">
        <v>0</v>
      </c>
      <c r="O418" s="63">
        <v>6783</v>
      </c>
      <c r="Q418" s="12" t="s">
        <v>71</v>
      </c>
    </row>
    <row r="419" spans="1:17">
      <c r="A419" s="58" t="s">
        <v>616</v>
      </c>
      <c r="B419" s="59" t="s">
        <v>617</v>
      </c>
      <c r="C419" s="63">
        <v>523.70000000000005</v>
      </c>
      <c r="D419" s="63">
        <v>1780.22</v>
      </c>
      <c r="E419" s="63">
        <v>-1780.22</v>
      </c>
      <c r="F419" s="63">
        <v>200</v>
      </c>
      <c r="G419" s="63">
        <v>841.84</v>
      </c>
      <c r="H419" s="63">
        <v>1756.8</v>
      </c>
      <c r="I419" s="63">
        <v>1210</v>
      </c>
      <c r="J419" s="63">
        <v>0</v>
      </c>
      <c r="K419" s="63">
        <v>0</v>
      </c>
      <c r="L419" s="63">
        <v>0</v>
      </c>
      <c r="M419" s="63">
        <v>0</v>
      </c>
      <c r="N419" s="63">
        <v>0</v>
      </c>
      <c r="O419" s="63">
        <v>4532.34</v>
      </c>
      <c r="Q419" s="12" t="s">
        <v>71</v>
      </c>
    </row>
    <row r="420" spans="1:17">
      <c r="A420" s="58" t="s">
        <v>618</v>
      </c>
      <c r="B420" s="59" t="s">
        <v>619</v>
      </c>
      <c r="C420" s="63">
        <v>9200</v>
      </c>
      <c r="D420" s="63">
        <v>940</v>
      </c>
      <c r="E420" s="63">
        <v>-9977</v>
      </c>
      <c r="F420" s="63">
        <v>1850</v>
      </c>
      <c r="G420" s="63">
        <v>0</v>
      </c>
      <c r="H420" s="63">
        <v>3017.57</v>
      </c>
      <c r="I420" s="63">
        <v>3634.33</v>
      </c>
      <c r="J420" s="63">
        <v>0</v>
      </c>
      <c r="K420" s="63">
        <v>3538.27</v>
      </c>
      <c r="L420" s="63">
        <v>-7098.68</v>
      </c>
      <c r="M420" s="63">
        <v>147.28</v>
      </c>
      <c r="N420" s="63">
        <v>2121</v>
      </c>
      <c r="O420" s="63">
        <v>7372.77</v>
      </c>
      <c r="Q420" s="12" t="s">
        <v>71</v>
      </c>
    </row>
    <row r="421" spans="1:17">
      <c r="A421" s="58" t="s">
        <v>620</v>
      </c>
      <c r="B421" s="59" t="s">
        <v>621</v>
      </c>
      <c r="C421" s="63">
        <v>0</v>
      </c>
      <c r="D421" s="63">
        <v>0</v>
      </c>
      <c r="E421" s="63">
        <v>780</v>
      </c>
      <c r="F421" s="63">
        <v>0</v>
      </c>
      <c r="G421" s="63">
        <v>0</v>
      </c>
      <c r="H421" s="63">
        <v>0</v>
      </c>
      <c r="I421" s="63">
        <v>385</v>
      </c>
      <c r="J421" s="63">
        <v>0</v>
      </c>
      <c r="K421" s="63">
        <v>0</v>
      </c>
      <c r="L421" s="63">
        <v>1580</v>
      </c>
      <c r="M421" s="63">
        <v>0</v>
      </c>
      <c r="N421" s="63">
        <v>0</v>
      </c>
      <c r="O421" s="63">
        <v>2745</v>
      </c>
      <c r="Q421" s="12" t="s">
        <v>71</v>
      </c>
    </row>
    <row r="422" spans="1:17">
      <c r="A422" s="58" t="s">
        <v>5176</v>
      </c>
      <c r="B422" s="59" t="s">
        <v>5177</v>
      </c>
      <c r="C422" s="63">
        <v>0</v>
      </c>
      <c r="D422" s="63">
        <v>0</v>
      </c>
      <c r="E422" s="63">
        <v>0</v>
      </c>
      <c r="F422" s="63">
        <v>0</v>
      </c>
      <c r="G422" s="63">
        <v>0</v>
      </c>
      <c r="H422" s="63">
        <v>0</v>
      </c>
      <c r="I422" s="63">
        <v>0</v>
      </c>
      <c r="J422" s="63">
        <v>0</v>
      </c>
      <c r="K422" s="63">
        <v>0</v>
      </c>
      <c r="L422" s="63">
        <v>0</v>
      </c>
      <c r="M422" s="63">
        <v>0</v>
      </c>
      <c r="N422" s="63">
        <v>0</v>
      </c>
      <c r="O422" s="63">
        <v>0</v>
      </c>
      <c r="Q422" s="12" t="s">
        <v>71</v>
      </c>
    </row>
    <row r="423" spans="1:17">
      <c r="A423" s="58" t="s">
        <v>5178</v>
      </c>
      <c r="B423" s="59" t="s">
        <v>5179</v>
      </c>
      <c r="C423" s="63">
        <v>0</v>
      </c>
      <c r="D423" s="63">
        <v>0</v>
      </c>
      <c r="E423" s="63">
        <v>1575</v>
      </c>
      <c r="F423" s="63">
        <v>0</v>
      </c>
      <c r="G423" s="63">
        <v>0</v>
      </c>
      <c r="H423" s="63">
        <v>0</v>
      </c>
      <c r="I423" s="63">
        <v>0</v>
      </c>
      <c r="J423" s="63">
        <v>0</v>
      </c>
      <c r="K423" s="63">
        <v>0</v>
      </c>
      <c r="L423" s="63">
        <v>0</v>
      </c>
      <c r="M423" s="63">
        <v>0</v>
      </c>
      <c r="N423" s="63">
        <v>0</v>
      </c>
      <c r="O423" s="63">
        <v>1575</v>
      </c>
      <c r="Q423" s="12" t="s">
        <v>71</v>
      </c>
    </row>
    <row r="424" spans="1:17">
      <c r="A424" s="58" t="s">
        <v>622</v>
      </c>
      <c r="B424" s="59" t="s">
        <v>623</v>
      </c>
      <c r="C424" s="63">
        <v>1950</v>
      </c>
      <c r="D424" s="63">
        <v>0</v>
      </c>
      <c r="E424" s="63">
        <v>3600</v>
      </c>
      <c r="F424" s="63">
        <v>1100</v>
      </c>
      <c r="G424" s="63">
        <v>1000</v>
      </c>
      <c r="H424" s="63">
        <v>5000</v>
      </c>
      <c r="I424" s="63">
        <v>600</v>
      </c>
      <c r="J424" s="63">
        <v>2000</v>
      </c>
      <c r="K424" s="63">
        <v>26495</v>
      </c>
      <c r="L424" s="63">
        <v>1200</v>
      </c>
      <c r="M424" s="63">
        <v>0</v>
      </c>
      <c r="N424" s="63">
        <v>6200</v>
      </c>
      <c r="O424" s="63">
        <v>49145</v>
      </c>
      <c r="Q424" s="12" t="s">
        <v>71</v>
      </c>
    </row>
    <row r="425" spans="1:17">
      <c r="A425" s="58" t="s">
        <v>5180</v>
      </c>
      <c r="B425" s="59" t="s">
        <v>5181</v>
      </c>
      <c r="C425" s="63">
        <v>0</v>
      </c>
      <c r="D425" s="63">
        <v>0</v>
      </c>
      <c r="E425" s="63">
        <v>0</v>
      </c>
      <c r="F425" s="63">
        <v>0</v>
      </c>
      <c r="G425" s="63">
        <v>0</v>
      </c>
      <c r="H425" s="63">
        <v>630</v>
      </c>
      <c r="I425" s="63">
        <v>1323</v>
      </c>
      <c r="J425" s="63">
        <v>-1323</v>
      </c>
      <c r="K425" s="63">
        <v>0</v>
      </c>
      <c r="L425" s="63">
        <v>0</v>
      </c>
      <c r="M425" s="63">
        <v>0</v>
      </c>
      <c r="N425" s="63">
        <v>0</v>
      </c>
      <c r="O425" s="63">
        <v>630</v>
      </c>
      <c r="Q425" s="12" t="s">
        <v>71</v>
      </c>
    </row>
    <row r="426" spans="1:17">
      <c r="A426" s="58" t="s">
        <v>624</v>
      </c>
      <c r="B426" s="59" t="s">
        <v>625</v>
      </c>
      <c r="C426" s="63">
        <v>0</v>
      </c>
      <c r="D426" s="63">
        <v>0</v>
      </c>
      <c r="E426" s="63">
        <v>0</v>
      </c>
      <c r="F426" s="63">
        <v>0</v>
      </c>
      <c r="G426" s="63">
        <v>0</v>
      </c>
      <c r="H426" s="63">
        <v>0</v>
      </c>
      <c r="I426" s="63">
        <v>0</v>
      </c>
      <c r="J426" s="63">
        <v>0</v>
      </c>
      <c r="K426" s="63">
        <v>0</v>
      </c>
      <c r="L426" s="63">
        <v>0</v>
      </c>
      <c r="M426" s="63">
        <v>0</v>
      </c>
      <c r="N426" s="63">
        <v>0</v>
      </c>
      <c r="O426" s="63">
        <v>0</v>
      </c>
      <c r="Q426" s="12" t="s">
        <v>71</v>
      </c>
    </row>
    <row r="427" spans="1:17">
      <c r="A427" s="58" t="s">
        <v>5182</v>
      </c>
      <c r="B427" s="59" t="s">
        <v>5183</v>
      </c>
      <c r="C427" s="63">
        <v>0</v>
      </c>
      <c r="D427" s="63">
        <v>0</v>
      </c>
      <c r="E427" s="63">
        <v>0</v>
      </c>
      <c r="F427" s="63">
        <v>400</v>
      </c>
      <c r="G427" s="63">
        <v>0</v>
      </c>
      <c r="H427" s="63">
        <v>0</v>
      </c>
      <c r="I427" s="63">
        <v>0</v>
      </c>
      <c r="J427" s="63">
        <v>0</v>
      </c>
      <c r="K427" s="63">
        <v>0</v>
      </c>
      <c r="L427" s="63">
        <v>1283.92</v>
      </c>
      <c r="M427" s="63">
        <v>0</v>
      </c>
      <c r="N427" s="63">
        <v>1809.65</v>
      </c>
      <c r="O427" s="63">
        <v>3493.57</v>
      </c>
      <c r="Q427" s="12" t="s">
        <v>71</v>
      </c>
    </row>
    <row r="428" spans="1:17">
      <c r="A428" s="58" t="s">
        <v>5184</v>
      </c>
      <c r="B428" s="59" t="s">
        <v>4023</v>
      </c>
      <c r="C428" s="63">
        <v>0</v>
      </c>
      <c r="D428" s="63">
        <v>0</v>
      </c>
      <c r="E428" s="63">
        <v>0</v>
      </c>
      <c r="F428" s="63">
        <v>0</v>
      </c>
      <c r="G428" s="63">
        <v>0</v>
      </c>
      <c r="H428" s="63">
        <v>0</v>
      </c>
      <c r="I428" s="63">
        <v>0</v>
      </c>
      <c r="J428" s="63">
        <v>0</v>
      </c>
      <c r="K428" s="63">
        <v>0</v>
      </c>
      <c r="L428" s="63">
        <v>0</v>
      </c>
      <c r="M428" s="63">
        <v>0</v>
      </c>
      <c r="N428" s="63">
        <v>0</v>
      </c>
      <c r="O428" s="63">
        <v>0</v>
      </c>
      <c r="Q428" s="12" t="s">
        <v>71</v>
      </c>
    </row>
    <row r="429" spans="1:17">
      <c r="A429" s="58" t="s">
        <v>626</v>
      </c>
      <c r="B429" s="59" t="s">
        <v>627</v>
      </c>
      <c r="C429" s="63">
        <v>0</v>
      </c>
      <c r="D429" s="63">
        <v>0</v>
      </c>
      <c r="E429" s="63">
        <v>3750</v>
      </c>
      <c r="F429" s="63">
        <v>0</v>
      </c>
      <c r="G429" s="63">
        <v>790</v>
      </c>
      <c r="H429" s="63">
        <v>330</v>
      </c>
      <c r="I429" s="63">
        <v>0</v>
      </c>
      <c r="J429" s="63">
        <v>0</v>
      </c>
      <c r="K429" s="63">
        <v>0</v>
      </c>
      <c r="L429" s="63">
        <v>0</v>
      </c>
      <c r="M429" s="63">
        <v>0</v>
      </c>
      <c r="N429" s="63">
        <v>0</v>
      </c>
      <c r="O429" s="63">
        <v>4870</v>
      </c>
      <c r="Q429" s="12" t="s">
        <v>71</v>
      </c>
    </row>
    <row r="430" spans="1:17">
      <c r="A430" s="58" t="s">
        <v>5185</v>
      </c>
      <c r="B430" s="59" t="s">
        <v>5186</v>
      </c>
      <c r="C430" s="63">
        <v>0</v>
      </c>
      <c r="D430" s="63">
        <v>0</v>
      </c>
      <c r="E430" s="63">
        <v>0</v>
      </c>
      <c r="F430" s="63">
        <v>0</v>
      </c>
      <c r="G430" s="63">
        <v>2778</v>
      </c>
      <c r="H430" s="63">
        <v>-2778</v>
      </c>
      <c r="I430" s="63">
        <v>0</v>
      </c>
      <c r="J430" s="63">
        <v>0</v>
      </c>
      <c r="K430" s="63">
        <v>0</v>
      </c>
      <c r="L430" s="63">
        <v>0</v>
      </c>
      <c r="M430" s="63">
        <v>0</v>
      </c>
      <c r="N430" s="63">
        <v>0</v>
      </c>
      <c r="O430" s="63">
        <v>0</v>
      </c>
      <c r="Q430" s="12" t="s">
        <v>71</v>
      </c>
    </row>
    <row r="431" spans="1:17">
      <c r="A431" s="58" t="s">
        <v>628</v>
      </c>
      <c r="B431" s="59" t="s">
        <v>629</v>
      </c>
      <c r="C431" s="63">
        <v>550</v>
      </c>
      <c r="D431" s="63">
        <v>2750</v>
      </c>
      <c r="E431" s="63">
        <v>-1650</v>
      </c>
      <c r="F431" s="63">
        <v>2700</v>
      </c>
      <c r="G431" s="63">
        <v>0</v>
      </c>
      <c r="H431" s="63">
        <v>3245</v>
      </c>
      <c r="I431" s="63">
        <v>1650</v>
      </c>
      <c r="J431" s="63">
        <v>550</v>
      </c>
      <c r="K431" s="63">
        <v>1100</v>
      </c>
      <c r="L431" s="63">
        <v>9005</v>
      </c>
      <c r="M431" s="63">
        <v>0</v>
      </c>
      <c r="N431" s="63">
        <v>2630</v>
      </c>
      <c r="O431" s="63">
        <v>22530</v>
      </c>
      <c r="Q431" s="12" t="s">
        <v>71</v>
      </c>
    </row>
    <row r="432" spans="1:17">
      <c r="A432" s="58" t="s">
        <v>630</v>
      </c>
      <c r="B432" s="59" t="s">
        <v>631</v>
      </c>
      <c r="C432" s="63">
        <v>0</v>
      </c>
      <c r="D432" s="63">
        <v>1161.6500000000001</v>
      </c>
      <c r="E432" s="63">
        <v>0</v>
      </c>
      <c r="F432" s="63">
        <v>0</v>
      </c>
      <c r="G432" s="63">
        <v>0</v>
      </c>
      <c r="H432" s="63">
        <v>0</v>
      </c>
      <c r="I432" s="63">
        <v>0</v>
      </c>
      <c r="J432" s="63">
        <v>0</v>
      </c>
      <c r="K432" s="63">
        <v>0</v>
      </c>
      <c r="L432" s="63">
        <v>0</v>
      </c>
      <c r="M432" s="63">
        <v>0</v>
      </c>
      <c r="N432" s="63">
        <v>0</v>
      </c>
      <c r="O432" s="63">
        <v>1161.6500000000001</v>
      </c>
      <c r="Q432" s="12" t="s">
        <v>71</v>
      </c>
    </row>
    <row r="433" spans="1:17">
      <c r="A433" s="58" t="s">
        <v>632</v>
      </c>
      <c r="B433" s="59" t="s">
        <v>633</v>
      </c>
      <c r="C433" s="63">
        <v>0</v>
      </c>
      <c r="D433" s="63">
        <v>0</v>
      </c>
      <c r="E433" s="63">
        <v>780</v>
      </c>
      <c r="F433" s="63">
        <v>0</v>
      </c>
      <c r="G433" s="63">
        <v>0</v>
      </c>
      <c r="H433" s="63">
        <v>1945</v>
      </c>
      <c r="I433" s="63">
        <v>0</v>
      </c>
      <c r="J433" s="63">
        <v>0</v>
      </c>
      <c r="K433" s="63">
        <v>0</v>
      </c>
      <c r="L433" s="63">
        <v>0</v>
      </c>
      <c r="M433" s="63">
        <v>0</v>
      </c>
      <c r="N433" s="63">
        <v>0</v>
      </c>
      <c r="O433" s="63">
        <v>2725</v>
      </c>
      <c r="Q433" s="12" t="s">
        <v>71</v>
      </c>
    </row>
    <row r="434" spans="1:17">
      <c r="A434" s="58" t="s">
        <v>5187</v>
      </c>
      <c r="B434" s="59" t="s">
        <v>5188</v>
      </c>
      <c r="C434" s="63">
        <v>0</v>
      </c>
      <c r="D434" s="63">
        <v>0</v>
      </c>
      <c r="E434" s="63">
        <v>0</v>
      </c>
      <c r="F434" s="63">
        <v>375</v>
      </c>
      <c r="G434" s="63">
        <v>0</v>
      </c>
      <c r="H434" s="63">
        <v>0</v>
      </c>
      <c r="I434" s="63">
        <v>0</v>
      </c>
      <c r="J434" s="63">
        <v>0</v>
      </c>
      <c r="K434" s="63">
        <v>4900</v>
      </c>
      <c r="L434" s="63">
        <v>0</v>
      </c>
      <c r="M434" s="63">
        <v>0</v>
      </c>
      <c r="N434" s="63">
        <v>0</v>
      </c>
      <c r="O434" s="63">
        <v>5275</v>
      </c>
      <c r="Q434" s="12" t="s">
        <v>71</v>
      </c>
    </row>
    <row r="435" spans="1:17">
      <c r="A435" s="58" t="s">
        <v>5189</v>
      </c>
      <c r="B435" s="59" t="s">
        <v>5190</v>
      </c>
      <c r="C435" s="63">
        <v>0</v>
      </c>
      <c r="D435" s="63">
        <v>0</v>
      </c>
      <c r="E435" s="63">
        <v>0</v>
      </c>
      <c r="F435" s="63">
        <v>0</v>
      </c>
      <c r="G435" s="63">
        <v>558.92999999999995</v>
      </c>
      <c r="H435" s="63">
        <v>0</v>
      </c>
      <c r="I435" s="63">
        <v>0</v>
      </c>
      <c r="J435" s="63">
        <v>0</v>
      </c>
      <c r="K435" s="63">
        <v>0</v>
      </c>
      <c r="L435" s="63">
        <v>0</v>
      </c>
      <c r="M435" s="63">
        <v>0</v>
      </c>
      <c r="N435" s="63">
        <v>0</v>
      </c>
      <c r="O435" s="63">
        <v>558.92999999999995</v>
      </c>
      <c r="Q435" s="12" t="s">
        <v>71</v>
      </c>
    </row>
    <row r="436" spans="1:17">
      <c r="A436" s="58" t="s">
        <v>5191</v>
      </c>
      <c r="B436" s="59" t="s">
        <v>5192</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5193</v>
      </c>
      <c r="B437" s="59" t="s">
        <v>5194</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5195</v>
      </c>
      <c r="B438" s="59" t="s">
        <v>5196</v>
      </c>
      <c r="C438" s="63">
        <v>0</v>
      </c>
      <c r="D438" s="63">
        <v>0</v>
      </c>
      <c r="E438" s="63">
        <v>0</v>
      </c>
      <c r="F438" s="63">
        <v>0</v>
      </c>
      <c r="G438" s="63">
        <v>0</v>
      </c>
      <c r="H438" s="63">
        <v>0</v>
      </c>
      <c r="I438" s="63">
        <v>0</v>
      </c>
      <c r="J438" s="63">
        <v>0</v>
      </c>
      <c r="K438" s="63">
        <v>0</v>
      </c>
      <c r="L438" s="63">
        <v>0</v>
      </c>
      <c r="M438" s="63">
        <v>0</v>
      </c>
      <c r="N438" s="63">
        <v>0</v>
      </c>
      <c r="O438" s="63">
        <v>0</v>
      </c>
      <c r="Q438" s="12" t="s">
        <v>71</v>
      </c>
    </row>
    <row r="439" spans="1:17">
      <c r="A439" s="58" t="s">
        <v>634</v>
      </c>
      <c r="B439" s="59" t="s">
        <v>635</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1153</v>
      </c>
      <c r="B440" s="59" t="s">
        <v>5197</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5198</v>
      </c>
      <c r="B441" s="59" t="s">
        <v>5199</v>
      </c>
      <c r="C441" s="63">
        <v>0</v>
      </c>
      <c r="D441" s="63">
        <v>0</v>
      </c>
      <c r="E441" s="63">
        <v>0</v>
      </c>
      <c r="F441" s="63">
        <v>0</v>
      </c>
      <c r="G441" s="63">
        <v>0</v>
      </c>
      <c r="H441" s="63">
        <v>0</v>
      </c>
      <c r="I441" s="63">
        <v>0</v>
      </c>
      <c r="J441" s="63">
        <v>0</v>
      </c>
      <c r="K441" s="63">
        <v>0</v>
      </c>
      <c r="L441" s="63">
        <v>0</v>
      </c>
      <c r="M441" s="63">
        <v>0</v>
      </c>
      <c r="N441" s="63">
        <v>0</v>
      </c>
      <c r="O441" s="63">
        <v>0</v>
      </c>
      <c r="Q441" s="12" t="s">
        <v>71</v>
      </c>
    </row>
    <row r="442" spans="1:17">
      <c r="A442" s="58"/>
      <c r="B442" s="59"/>
      <c r="C442" s="66"/>
      <c r="D442" s="66"/>
      <c r="E442" s="66"/>
      <c r="F442" s="66"/>
      <c r="G442" s="66"/>
      <c r="H442" s="66"/>
      <c r="I442" s="66"/>
      <c r="J442" s="66"/>
      <c r="K442" s="66"/>
      <c r="L442" s="66"/>
      <c r="M442" s="66"/>
      <c r="N442" s="66"/>
      <c r="O442" s="66"/>
    </row>
    <row r="443" spans="1:17">
      <c r="A443" s="58" t="s">
        <v>636</v>
      </c>
      <c r="B443" s="59" t="s">
        <v>637</v>
      </c>
      <c r="C443" s="70">
        <v>17598.47</v>
      </c>
      <c r="D443" s="70">
        <v>16020.54</v>
      </c>
      <c r="E443" s="70">
        <v>-11162.22</v>
      </c>
      <c r="F443" s="70">
        <v>11637.34</v>
      </c>
      <c r="G443" s="70">
        <v>7349.13</v>
      </c>
      <c r="H443" s="70">
        <v>29366.2</v>
      </c>
      <c r="I443" s="70">
        <v>10351.700000000001</v>
      </c>
      <c r="J443" s="70">
        <v>1952</v>
      </c>
      <c r="K443" s="70">
        <v>44538.5</v>
      </c>
      <c r="L443" s="70">
        <v>8415.24</v>
      </c>
      <c r="M443" s="70">
        <v>722.28</v>
      </c>
      <c r="N443" s="70">
        <v>15775.65</v>
      </c>
      <c r="O443" s="70">
        <v>152564.82999999999</v>
      </c>
    </row>
    <row r="444" spans="1:17">
      <c r="A444" s="58" t="s">
        <v>5200</v>
      </c>
      <c r="B444" s="59" t="s">
        <v>3797</v>
      </c>
      <c r="C444" s="63">
        <v>0</v>
      </c>
      <c r="D444" s="63">
        <v>0</v>
      </c>
      <c r="E444" s="63">
        <v>0</v>
      </c>
      <c r="F444" s="63">
        <v>0</v>
      </c>
      <c r="G444" s="63">
        <v>0</v>
      </c>
      <c r="H444" s="63">
        <v>0</v>
      </c>
      <c r="I444" s="63">
        <v>0</v>
      </c>
      <c r="J444" s="63">
        <v>0</v>
      </c>
      <c r="K444" s="63">
        <v>0</v>
      </c>
      <c r="L444" s="63">
        <v>0</v>
      </c>
      <c r="M444" s="63">
        <v>0</v>
      </c>
      <c r="N444" s="63">
        <v>0</v>
      </c>
      <c r="O444" s="63">
        <v>0</v>
      </c>
    </row>
    <row r="445" spans="1:17">
      <c r="A445" s="58" t="s">
        <v>5201</v>
      </c>
      <c r="B445" s="59" t="s">
        <v>5202</v>
      </c>
      <c r="C445" s="63">
        <v>0</v>
      </c>
      <c r="D445" s="63">
        <v>0</v>
      </c>
      <c r="E445" s="63">
        <v>0</v>
      </c>
      <c r="F445" s="63">
        <v>0</v>
      </c>
      <c r="G445" s="63">
        <v>0</v>
      </c>
      <c r="H445" s="63">
        <v>0</v>
      </c>
      <c r="I445" s="63">
        <v>0</v>
      </c>
      <c r="J445" s="63">
        <v>0</v>
      </c>
      <c r="K445" s="63">
        <v>0</v>
      </c>
      <c r="L445" s="63">
        <v>0</v>
      </c>
      <c r="M445" s="63">
        <v>0</v>
      </c>
      <c r="N445" s="63">
        <v>0</v>
      </c>
      <c r="O445" s="63">
        <v>0</v>
      </c>
    </row>
    <row r="446" spans="1:17">
      <c r="A446" s="58" t="s">
        <v>5203</v>
      </c>
      <c r="B446" s="59" t="s">
        <v>5204</v>
      </c>
      <c r="C446" s="63">
        <v>0</v>
      </c>
      <c r="D446" s="63">
        <v>0</v>
      </c>
      <c r="E446" s="63">
        <v>0</v>
      </c>
      <c r="F446" s="63">
        <v>0</v>
      </c>
      <c r="G446" s="63">
        <v>0</v>
      </c>
      <c r="H446" s="63">
        <v>0</v>
      </c>
      <c r="I446" s="63">
        <v>0</v>
      </c>
      <c r="J446" s="63">
        <v>0</v>
      </c>
      <c r="K446" s="63">
        <v>0</v>
      </c>
      <c r="L446" s="63">
        <v>0</v>
      </c>
      <c r="M446" s="63">
        <v>0</v>
      </c>
      <c r="N446" s="63">
        <v>0</v>
      </c>
      <c r="O446" s="63">
        <v>0</v>
      </c>
      <c r="Q446" s="12" t="s">
        <v>70</v>
      </c>
    </row>
    <row r="447" spans="1:17">
      <c r="A447" s="58" t="s">
        <v>5205</v>
      </c>
      <c r="B447" s="59" t="s">
        <v>5206</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5207</v>
      </c>
      <c r="B448" s="59" t="s">
        <v>5208</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179</v>
      </c>
      <c r="B449" s="59" t="s">
        <v>180</v>
      </c>
      <c r="C449" s="63">
        <v>0</v>
      </c>
      <c r="D449" s="63">
        <v>0</v>
      </c>
      <c r="E449" s="63">
        <v>-7764.35</v>
      </c>
      <c r="F449" s="63">
        <v>0</v>
      </c>
      <c r="G449" s="63">
        <v>0</v>
      </c>
      <c r="H449" s="63">
        <v>0</v>
      </c>
      <c r="I449" s="63">
        <v>0</v>
      </c>
      <c r="J449" s="63">
        <v>0</v>
      </c>
      <c r="K449" s="63">
        <v>0</v>
      </c>
      <c r="L449" s="63">
        <v>0</v>
      </c>
      <c r="M449" s="63">
        <v>0</v>
      </c>
      <c r="N449" s="63">
        <v>0</v>
      </c>
      <c r="O449" s="63">
        <v>-7764.35</v>
      </c>
      <c r="Q449" s="12" t="s">
        <v>70</v>
      </c>
    </row>
    <row r="450" spans="1:17">
      <c r="A450" s="58" t="s">
        <v>5209</v>
      </c>
      <c r="B450" s="59" t="s">
        <v>4021</v>
      </c>
      <c r="C450" s="63">
        <v>0</v>
      </c>
      <c r="D450" s="63">
        <v>0</v>
      </c>
      <c r="E450" s="63">
        <v>0</v>
      </c>
      <c r="F450" s="63">
        <v>0</v>
      </c>
      <c r="G450" s="63">
        <v>0</v>
      </c>
      <c r="H450" s="63">
        <v>0</v>
      </c>
      <c r="I450" s="63">
        <v>0</v>
      </c>
      <c r="J450" s="63">
        <v>0</v>
      </c>
      <c r="K450" s="63">
        <v>0</v>
      </c>
      <c r="L450" s="63">
        <v>0</v>
      </c>
      <c r="M450" s="63">
        <v>0</v>
      </c>
      <c r="N450" s="63">
        <v>0</v>
      </c>
      <c r="O450" s="63">
        <v>0</v>
      </c>
      <c r="Q450" s="12" t="s">
        <v>70</v>
      </c>
    </row>
    <row r="451" spans="1:17">
      <c r="A451" s="58" t="s">
        <v>5210</v>
      </c>
      <c r="B451" s="59" t="s">
        <v>5211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c r="B452" s="59"/>
      <c r="C452" s="66"/>
      <c r="D452" s="66"/>
      <c r="E452" s="66"/>
      <c r="F452" s="66"/>
      <c r="G452" s="66"/>
      <c r="H452" s="66"/>
      <c r="I452" s="66"/>
      <c r="J452" s="66"/>
      <c r="K452" s="66"/>
      <c r="L452" s="66"/>
      <c r="M452" s="66"/>
      <c r="N452" s="66"/>
      <c r="O452" s="66"/>
    </row>
    <row r="453" spans="1:17">
      <c r="A453" s="58" t="s">
        <v>5212</v>
      </c>
      <c r="B453" s="59" t="s">
        <v>5213</v>
      </c>
      <c r="C453" s="70">
        <v>0</v>
      </c>
      <c r="D453" s="70">
        <v>0</v>
      </c>
      <c r="E453" s="70">
        <v>0</v>
      </c>
      <c r="F453" s="70">
        <v>0</v>
      </c>
      <c r="G453" s="70">
        <v>0</v>
      </c>
      <c r="H453" s="70">
        <v>0</v>
      </c>
      <c r="I453" s="70">
        <v>0</v>
      </c>
      <c r="J453" s="70">
        <v>0</v>
      </c>
      <c r="K453" s="70">
        <v>0</v>
      </c>
      <c r="L453" s="70">
        <v>0</v>
      </c>
      <c r="M453" s="70">
        <v>0</v>
      </c>
      <c r="N453" s="70">
        <v>0</v>
      </c>
      <c r="O453" s="70">
        <v>0</v>
      </c>
    </row>
    <row r="454" spans="1:17">
      <c r="A454" s="58"/>
      <c r="B454" s="59"/>
      <c r="C454" s="66"/>
      <c r="D454" s="66"/>
      <c r="E454" s="66"/>
      <c r="F454" s="66"/>
      <c r="G454" s="66"/>
      <c r="H454" s="66"/>
      <c r="I454" s="66"/>
      <c r="J454" s="66"/>
      <c r="K454" s="66"/>
      <c r="L454" s="66"/>
      <c r="M454" s="66"/>
      <c r="N454" s="66"/>
      <c r="O454" s="66"/>
    </row>
    <row r="455" spans="1:17">
      <c r="A455" s="58" t="s">
        <v>181</v>
      </c>
      <c r="B455" s="59" t="s">
        <v>182</v>
      </c>
      <c r="C455" s="70">
        <v>16730.259999999998</v>
      </c>
      <c r="D455" s="70">
        <v>21735.99</v>
      </c>
      <c r="E455" s="70">
        <v>-13650.22</v>
      </c>
      <c r="F455" s="70">
        <v>21958.11</v>
      </c>
      <c r="G455" s="70">
        <v>10306.67</v>
      </c>
      <c r="H455" s="70">
        <v>38130.36</v>
      </c>
      <c r="I455" s="70">
        <v>17586.21</v>
      </c>
      <c r="J455" s="70">
        <v>6611.24</v>
      </c>
      <c r="K455" s="70">
        <v>48048.4</v>
      </c>
      <c r="L455" s="70">
        <v>16084.01</v>
      </c>
      <c r="M455" s="70">
        <v>5299.18</v>
      </c>
      <c r="N455" s="70">
        <v>18401.509999999998</v>
      </c>
      <c r="O455" s="70">
        <v>207241.72</v>
      </c>
    </row>
    <row r="456" spans="1:17">
      <c r="A456" s="58"/>
      <c r="B456" s="59"/>
      <c r="C456" s="58"/>
      <c r="D456" s="58"/>
      <c r="E456" s="58"/>
      <c r="F456" s="58"/>
      <c r="G456" s="58"/>
      <c r="H456" s="58"/>
      <c r="I456" s="58"/>
      <c r="J456" s="58"/>
      <c r="K456" s="58"/>
      <c r="L456" s="58"/>
      <c r="M456" s="58"/>
      <c r="N456" s="58"/>
      <c r="O456" s="58"/>
    </row>
    <row r="457" spans="1:17">
      <c r="A457" s="58" t="s">
        <v>5214</v>
      </c>
      <c r="B457" s="59" t="s">
        <v>5215</v>
      </c>
      <c r="C457" s="69"/>
      <c r="D457" s="69"/>
      <c r="E457" s="69"/>
      <c r="F457" s="69"/>
      <c r="G457" s="69"/>
      <c r="H457" s="69"/>
      <c r="I457" s="69"/>
      <c r="J457" s="69"/>
      <c r="K457" s="69"/>
      <c r="L457" s="69"/>
      <c r="M457" s="69"/>
      <c r="N457" s="69"/>
      <c r="O457" s="69"/>
    </row>
    <row r="458" spans="1:17">
      <c r="A458" s="58" t="s">
        <v>5216</v>
      </c>
      <c r="B458" s="59" t="s">
        <v>5217</v>
      </c>
      <c r="C458" s="63">
        <v>0</v>
      </c>
      <c r="D458" s="63">
        <v>0</v>
      </c>
      <c r="E458" s="63">
        <v>0</v>
      </c>
      <c r="F458" s="63">
        <v>0</v>
      </c>
      <c r="G458" s="63">
        <v>0</v>
      </c>
      <c r="H458" s="63">
        <v>0</v>
      </c>
      <c r="I458" s="63">
        <v>0</v>
      </c>
      <c r="J458" s="63">
        <v>0</v>
      </c>
      <c r="K458" s="63">
        <v>0</v>
      </c>
      <c r="L458" s="63">
        <v>0</v>
      </c>
      <c r="M458" s="63">
        <v>0</v>
      </c>
      <c r="N458" s="63">
        <v>0</v>
      </c>
      <c r="O458" s="63">
        <v>0</v>
      </c>
    </row>
    <row r="459" spans="1:17">
      <c r="A459" s="58" t="s">
        <v>5218</v>
      </c>
      <c r="B459" s="59" t="s">
        <v>5219</v>
      </c>
      <c r="C459" s="63">
        <v>0</v>
      </c>
      <c r="D459" s="63">
        <v>0</v>
      </c>
      <c r="E459" s="63">
        <v>0</v>
      </c>
      <c r="F459" s="63">
        <v>0</v>
      </c>
      <c r="G459" s="63">
        <v>0</v>
      </c>
      <c r="H459" s="63">
        <v>0</v>
      </c>
      <c r="I459" s="63">
        <v>0</v>
      </c>
      <c r="J459" s="63">
        <v>0</v>
      </c>
      <c r="K459" s="63">
        <v>0</v>
      </c>
      <c r="L459" s="63">
        <v>0</v>
      </c>
      <c r="M459" s="63">
        <v>0</v>
      </c>
      <c r="N459" s="63">
        <v>0</v>
      </c>
      <c r="O459" s="63">
        <v>0</v>
      </c>
    </row>
    <row r="460" spans="1:17">
      <c r="A460" s="58" t="s">
        <v>5220</v>
      </c>
      <c r="B460" s="59" t="s">
        <v>4993</v>
      </c>
      <c r="C460" s="63">
        <v>0</v>
      </c>
      <c r="D460" s="63">
        <v>0</v>
      </c>
      <c r="E460" s="63">
        <v>0</v>
      </c>
      <c r="F460" s="63">
        <v>0</v>
      </c>
      <c r="G460" s="63">
        <v>0</v>
      </c>
      <c r="H460" s="63">
        <v>0</v>
      </c>
      <c r="I460" s="63">
        <v>0</v>
      </c>
      <c r="J460" s="63">
        <v>0</v>
      </c>
      <c r="K460" s="63">
        <v>0</v>
      </c>
      <c r="L460" s="63">
        <v>0</v>
      </c>
      <c r="M460" s="63">
        <v>0</v>
      </c>
      <c r="N460" s="63">
        <v>0</v>
      </c>
      <c r="O460" s="63">
        <v>0</v>
      </c>
    </row>
    <row r="461" spans="1:17">
      <c r="A461" s="58" t="s">
        <v>5221</v>
      </c>
      <c r="B461" s="59" t="s">
        <v>5222</v>
      </c>
      <c r="C461" s="63">
        <v>0</v>
      </c>
      <c r="D461" s="63">
        <v>0</v>
      </c>
      <c r="E461" s="63">
        <v>0</v>
      </c>
      <c r="F461" s="63">
        <v>0</v>
      </c>
      <c r="G461" s="63">
        <v>0</v>
      </c>
      <c r="H461" s="63">
        <v>0</v>
      </c>
      <c r="I461" s="63">
        <v>0</v>
      </c>
      <c r="J461" s="63">
        <v>0</v>
      </c>
      <c r="K461" s="63">
        <v>0</v>
      </c>
      <c r="L461" s="63">
        <v>0</v>
      </c>
      <c r="M461" s="63">
        <v>0</v>
      </c>
      <c r="N461" s="63">
        <v>0</v>
      </c>
      <c r="O461" s="63">
        <v>0</v>
      </c>
    </row>
    <row r="462" spans="1:17">
      <c r="A462" s="58"/>
      <c r="B462" s="59"/>
      <c r="C462" s="66"/>
      <c r="D462" s="66"/>
      <c r="E462" s="66"/>
      <c r="F462" s="66"/>
      <c r="G462" s="66"/>
      <c r="H462" s="66"/>
      <c r="I462" s="66"/>
      <c r="J462" s="66"/>
      <c r="K462" s="66"/>
      <c r="L462" s="66"/>
      <c r="M462" s="66"/>
      <c r="N462" s="66"/>
      <c r="O462" s="66"/>
    </row>
    <row r="463" spans="1:17">
      <c r="A463" s="58" t="s">
        <v>5223</v>
      </c>
      <c r="B463" s="59" t="s">
        <v>5224</v>
      </c>
      <c r="C463" s="70">
        <v>0</v>
      </c>
      <c r="D463" s="70">
        <v>0</v>
      </c>
      <c r="E463" s="70">
        <v>0</v>
      </c>
      <c r="F463" s="70">
        <v>0</v>
      </c>
      <c r="G463" s="70">
        <v>0</v>
      </c>
      <c r="H463" s="70">
        <v>0</v>
      </c>
      <c r="I463" s="70">
        <v>0</v>
      </c>
      <c r="J463" s="70">
        <v>0</v>
      </c>
      <c r="K463" s="70">
        <v>0</v>
      </c>
      <c r="L463" s="70">
        <v>0</v>
      </c>
      <c r="M463" s="70">
        <v>0</v>
      </c>
      <c r="N463" s="70">
        <v>0</v>
      </c>
      <c r="O463" s="70">
        <v>0</v>
      </c>
    </row>
    <row r="464" spans="1:17">
      <c r="A464" s="58"/>
      <c r="B464" s="59"/>
      <c r="C464" s="66"/>
      <c r="D464" s="66"/>
      <c r="E464" s="66"/>
      <c r="F464" s="66"/>
      <c r="G464" s="66"/>
      <c r="H464" s="66"/>
      <c r="I464" s="66"/>
      <c r="J464" s="66"/>
      <c r="K464" s="66"/>
      <c r="L464" s="66"/>
      <c r="M464" s="66"/>
      <c r="N464" s="66"/>
      <c r="O464" s="66"/>
    </row>
    <row r="465" spans="1:15">
      <c r="A465" s="58" t="s">
        <v>177</v>
      </c>
      <c r="B465" s="59" t="s">
        <v>178</v>
      </c>
      <c r="C465" s="70">
        <v>101142.74</v>
      </c>
      <c r="D465" s="70">
        <v>102736.13</v>
      </c>
      <c r="E465" s="70">
        <v>151549.65</v>
      </c>
      <c r="F465" s="70">
        <v>134496.62</v>
      </c>
      <c r="G465" s="70">
        <v>116784.13</v>
      </c>
      <c r="H465" s="70">
        <v>82865.919999999998</v>
      </c>
      <c r="I465" s="70">
        <v>142805.14000000001</v>
      </c>
      <c r="J465" s="70">
        <v>124966.88</v>
      </c>
      <c r="K465" s="70">
        <v>31035.57</v>
      </c>
      <c r="L465" s="70">
        <v>61910.53</v>
      </c>
      <c r="M465" s="70">
        <v>91984.3</v>
      </c>
      <c r="N465" s="70">
        <v>130484.93</v>
      </c>
      <c r="O465" s="70">
        <v>1272762.54</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86D0-2ECD-473A-893F-BF48828B9C7B}">
  <sheetPr>
    <tabColor theme="5" tint="0.39997558519241921"/>
  </sheetPr>
  <dimension ref="A1:P63"/>
  <sheetViews>
    <sheetView zoomScale="90" zoomScaleNormal="90" workbookViewId="0">
      <selection activeCell="B36" sqref="B36"/>
    </sheetView>
  </sheetViews>
  <sheetFormatPr defaultRowHeight="14.5"/>
  <cols>
    <col min="1" max="1" width="25.36328125" bestFit="1" customWidth="1"/>
    <col min="2" max="11" width="12.54296875" customWidth="1"/>
    <col min="12" max="13" width="12.54296875" style="15" customWidth="1"/>
    <col min="14" max="14" width="12.54296875" customWidth="1"/>
    <col min="16" max="16" width="14" customWidth="1"/>
    <col min="17" max="17" width="12.6328125" bestFit="1" customWidth="1"/>
    <col min="19" max="19" width="9.6328125" bestFit="1" customWidth="1"/>
  </cols>
  <sheetData>
    <row r="1" spans="1:16" ht="15" thickBot="1">
      <c r="A1" s="2" t="s">
        <v>75</v>
      </c>
      <c r="B1" s="78" t="str">
        <f>'Osprey on the Bluffs-Input (IS)'!C5</f>
        <v>Mar 2024</v>
      </c>
      <c r="C1" s="79" t="str">
        <f>'Osprey on the Bluffs-Input (IS)'!D5</f>
        <v>Apr 2024</v>
      </c>
      <c r="D1" s="78" t="str">
        <f>'Osprey on the Bluffs-Input (IS)'!E5</f>
        <v>May 2024</v>
      </c>
      <c r="E1" s="79" t="str">
        <f>'Osprey on the Bluffs-Input (IS)'!F5</f>
        <v>Jun 2024</v>
      </c>
      <c r="F1" s="78" t="str">
        <f>'Osprey on the Bluffs-Input (IS)'!G5</f>
        <v>Jul 2024</v>
      </c>
      <c r="G1" s="79" t="str">
        <f>'Osprey on the Bluffs-Input (IS)'!H5</f>
        <v>Aug 2024</v>
      </c>
      <c r="H1" s="78" t="str">
        <f>'Osprey on the Bluffs-Input (IS)'!I5</f>
        <v>Sep 2024</v>
      </c>
      <c r="I1" s="79" t="str">
        <f>'Osprey on the Bluffs-Input (IS)'!J5</f>
        <v>Oct 2024</v>
      </c>
      <c r="J1" s="78" t="str">
        <f>'Osprey on the Bluffs-Input (IS)'!K5</f>
        <v>Nov 2024</v>
      </c>
      <c r="K1" s="79" t="str">
        <f>'Osprey on the Bluffs-Input (IS)'!L5</f>
        <v>Dec 2024</v>
      </c>
      <c r="L1" s="86" t="str">
        <f>'Osprey on the Bluffs-Input (IS)'!M5</f>
        <v>Jan 2025</v>
      </c>
      <c r="M1" s="87" t="str">
        <f>'Osprey on the Bluffs-Input (IS)'!N5</f>
        <v>Feb 2025</v>
      </c>
      <c r="N1" s="80" t="s">
        <v>76</v>
      </c>
      <c r="P1" s="6">
        <v>1000</v>
      </c>
    </row>
    <row r="2" spans="1:16" ht="15" thickTop="1">
      <c r="A2" s="296" t="s">
        <v>20</v>
      </c>
      <c r="B2" s="286">
        <f>SUMIFS('Osprey on the Bluffs-Input (IS)'!C:C,'Osprey on the Bluffs-Input (IS)'!$Q:$Q,'Osprey on the Bluffs - CRES'!$A2)/'Osprey on the Bluffs - CRES'!$P$1</f>
        <v>269.03199999999998</v>
      </c>
      <c r="C2" s="287">
        <f>SUMIFS('Osprey on the Bluffs-Input (IS)'!D:D,'Osprey on the Bluffs-Input (IS)'!$Q:$Q,'Osprey on the Bluffs - CRES'!$A2)/'Osprey on the Bluffs - CRES'!$P$1</f>
        <v>269.03199999999998</v>
      </c>
      <c r="D2" s="286">
        <f>SUMIFS('Osprey on the Bluffs-Input (IS)'!E:E,'Osprey on the Bluffs-Input (IS)'!$Q:$Q,'Osprey on the Bluffs - CRES'!$A2)/'Osprey on the Bluffs - CRES'!$P$1</f>
        <v>269.03199999999998</v>
      </c>
      <c r="E2" s="287">
        <f>SUMIFS('Osprey on the Bluffs-Input (IS)'!F:F,'Osprey on the Bluffs-Input (IS)'!$Q:$Q,'Osprey on the Bluffs - CRES'!$A2)/'Osprey on the Bluffs - CRES'!$P$1</f>
        <v>269.03199999999998</v>
      </c>
      <c r="F2" s="286">
        <f>SUMIFS('Osprey on the Bluffs-Input (IS)'!G:G,'Osprey on the Bluffs-Input (IS)'!$Q:$Q,'Osprey on the Bluffs - CRES'!$A2)/'Osprey on the Bluffs - CRES'!$P$1</f>
        <v>269.03199999999998</v>
      </c>
      <c r="G2" s="287">
        <f>SUMIFS('Osprey on the Bluffs-Input (IS)'!H:H,'Osprey on the Bluffs-Input (IS)'!$Q:$Q,'Osprey on the Bluffs - CRES'!$A2)/'Osprey on the Bluffs - CRES'!$P$1</f>
        <v>269.03199999999998</v>
      </c>
      <c r="H2" s="286">
        <f>SUMIFS('Osprey on the Bluffs-Input (IS)'!I:I,'Osprey on the Bluffs-Input (IS)'!$Q:$Q,'Osprey on the Bluffs - CRES'!$A2)/'Osprey on the Bluffs - CRES'!$P$1</f>
        <v>269.03199999999998</v>
      </c>
      <c r="I2" s="287">
        <f>SUMIFS('Osprey on the Bluffs-Input (IS)'!J:J,'Osprey on the Bluffs-Input (IS)'!$Q:$Q,'Osprey on the Bluffs - CRES'!$A2)/'Osprey on the Bluffs - CRES'!$P$1</f>
        <v>269.03199999999998</v>
      </c>
      <c r="J2" s="286">
        <f>SUMIFS('Osprey on the Bluffs-Input (IS)'!K:K,'Osprey on the Bluffs-Input (IS)'!$Q:$Q,'Osprey on the Bluffs - CRES'!$A2)/'Osprey on the Bluffs - CRES'!$P$1</f>
        <v>269.03199999999998</v>
      </c>
      <c r="K2" s="287">
        <f>SUMIFS('Osprey on the Bluffs-Input (IS)'!L:L,'Osprey on the Bluffs-Input (IS)'!$Q:$Q,'Osprey on the Bluffs - CRES'!$A2)/'Osprey on the Bluffs - CRES'!$P$1</f>
        <v>269.03199999999998</v>
      </c>
      <c r="L2" s="286">
        <f>SUMIFS('Osprey on the Bluffs-Input (IS)'!M:M,'Osprey on the Bluffs-Input (IS)'!$Q:$Q,'Osprey on the Bluffs - CRES'!$A2)/'Osprey on the Bluffs - CRES'!$P$1</f>
        <v>269.03199999999998</v>
      </c>
      <c r="M2" s="287">
        <f>SUMIFS('Osprey on the Bluffs-Input (IS)'!N:N,'Osprey on the Bluffs-Input (IS)'!$Q:$Q,'Osprey on the Bluffs - CRES'!$A2)/'Osprey on the Bluffs - CRES'!$P$1</f>
        <v>269.03199999999998</v>
      </c>
      <c r="N2" s="81">
        <f>SUM(B2:M2)</f>
        <v>3228.3840000000005</v>
      </c>
    </row>
    <row r="3" spans="1:16" ht="15" thickBot="1">
      <c r="A3" s="296" t="s">
        <v>21</v>
      </c>
      <c r="B3" s="286">
        <f>SUMIFS('Osprey on the Bluffs-Input (IS)'!C:C,'Osprey on the Bluffs-Input (IS)'!$Q:$Q,'Osprey on the Bluffs - CRES'!$A3)/'Osprey on the Bluffs - CRES'!$P$1</f>
        <v>-24.913029999999999</v>
      </c>
      <c r="C3" s="287">
        <f>SUMIFS('Osprey on the Bluffs-Input (IS)'!D:D,'Osprey on the Bluffs-Input (IS)'!$Q:$Q,'Osprey on the Bluffs - CRES'!$A3)/'Osprey on the Bluffs - CRES'!$P$1</f>
        <v>-26.529029999999999</v>
      </c>
      <c r="D3" s="286">
        <f>SUMIFS('Osprey on the Bluffs-Input (IS)'!E:E,'Osprey on the Bluffs-Input (IS)'!$Q:$Q,'Osprey on the Bluffs - CRES'!$A3)/'Osprey on the Bluffs - CRES'!$P$1</f>
        <v>-26.10323</v>
      </c>
      <c r="E3" s="287">
        <f>SUMIFS('Osprey on the Bluffs-Input (IS)'!F:F,'Osprey on the Bluffs-Input (IS)'!$Q:$Q,'Osprey on the Bluffs - CRES'!$A3)/'Osprey on the Bluffs - CRES'!$P$1</f>
        <v>-24.35623</v>
      </c>
      <c r="F3" s="286">
        <f>SUMIFS('Osprey on the Bluffs-Input (IS)'!G:G,'Osprey on the Bluffs-Input (IS)'!$Q:$Q,'Osprey on the Bluffs - CRES'!$A3)/'Osprey on the Bluffs - CRES'!$P$1</f>
        <v>-19.74859</v>
      </c>
      <c r="G3" s="287">
        <f>SUMIFS('Osprey on the Bluffs-Input (IS)'!H:H,'Osprey on the Bluffs-Input (IS)'!$Q:$Q,'Osprey on the Bluffs - CRES'!$A3)/'Osprey on the Bluffs - CRES'!$P$1</f>
        <v>-20.968669999999999</v>
      </c>
      <c r="H3" s="286">
        <f>SUMIFS('Osprey on the Bluffs-Input (IS)'!I:I,'Osprey on the Bluffs-Input (IS)'!$Q:$Q,'Osprey on the Bluffs - CRES'!$A3)/'Osprey on the Bluffs - CRES'!$P$1</f>
        <v>-16.82019</v>
      </c>
      <c r="I3" s="287">
        <f>SUMIFS('Osprey on the Bluffs-Input (IS)'!J:J,'Osprey on the Bluffs-Input (IS)'!$Q:$Q,'Osprey on the Bluffs - CRES'!$A3)/'Osprey on the Bluffs - CRES'!$P$1</f>
        <v>-16.94219</v>
      </c>
      <c r="J3" s="286">
        <f>SUMIFS('Osprey on the Bluffs-Input (IS)'!K:K,'Osprey on the Bluffs-Input (IS)'!$Q:$Q,'Osprey on the Bluffs - CRES'!$A3)/'Osprey on the Bluffs - CRES'!$P$1</f>
        <v>-17.812999999999999</v>
      </c>
      <c r="K3" s="287">
        <f>SUMIFS('Osprey on the Bluffs-Input (IS)'!L:L,'Osprey on the Bluffs-Input (IS)'!$Q:$Q,'Osprey on the Bluffs - CRES'!$A3)/'Osprey on the Bluffs - CRES'!$P$1</f>
        <v>-18.411000000000001</v>
      </c>
      <c r="L3" s="286">
        <f>SUMIFS('Osprey on the Bluffs-Input (IS)'!M:M,'Osprey on the Bluffs-Input (IS)'!$Q:$Q,'Osprey on the Bluffs - CRES'!$A3)/'Osprey on the Bluffs - CRES'!$P$1</f>
        <v>-17.690000000000001</v>
      </c>
      <c r="M3" s="287">
        <f>SUMIFS('Osprey on the Bluffs-Input (IS)'!N:N,'Osprey on the Bluffs-Input (IS)'!$Q:$Q,'Osprey on the Bluffs - CRES'!$A3)/'Osprey on the Bluffs - CRES'!$P$1</f>
        <v>-18.902999999999999</v>
      </c>
      <c r="N3" s="271">
        <f t="shared" ref="N3:N14" si="0">SUM(B3:M3)</f>
        <v>-249.19815999999997</v>
      </c>
    </row>
    <row r="4" spans="1:16" ht="15" thickBot="1">
      <c r="A4" s="187" t="s">
        <v>77</v>
      </c>
      <c r="B4" s="191">
        <f>SUM(B2:B3)</f>
        <v>244.11896999999999</v>
      </c>
      <c r="C4" s="192">
        <f t="shared" ref="C4:M4" si="1">SUM(C2:C3)</f>
        <v>242.50296999999998</v>
      </c>
      <c r="D4" s="191">
        <f t="shared" si="1"/>
        <v>242.92876999999999</v>
      </c>
      <c r="E4" s="192">
        <f t="shared" si="1"/>
        <v>244.67576999999997</v>
      </c>
      <c r="F4" s="191">
        <f t="shared" si="1"/>
        <v>249.28340999999998</v>
      </c>
      <c r="G4" s="192">
        <f t="shared" si="1"/>
        <v>248.06332999999998</v>
      </c>
      <c r="H4" s="191">
        <f t="shared" si="1"/>
        <v>252.21180999999999</v>
      </c>
      <c r="I4" s="192">
        <f t="shared" si="1"/>
        <v>252.08980999999997</v>
      </c>
      <c r="J4" s="191">
        <f t="shared" si="1"/>
        <v>251.21899999999999</v>
      </c>
      <c r="K4" s="192">
        <f t="shared" si="1"/>
        <v>250.62099999999998</v>
      </c>
      <c r="L4" s="191">
        <f t="shared" si="1"/>
        <v>251.34199999999998</v>
      </c>
      <c r="M4" s="192">
        <f t="shared" si="1"/>
        <v>250.12899999999999</v>
      </c>
      <c r="N4" s="193">
        <f t="shared" si="0"/>
        <v>2979.1858399999996</v>
      </c>
    </row>
    <row r="5" spans="1:16">
      <c r="A5" s="306" t="s">
        <v>26</v>
      </c>
      <c r="B5" s="286">
        <f>SUMIFS('Osprey on the Bluffs-Input (IS)'!C:C,'Osprey on the Bluffs-Input (IS)'!$Q:$Q,'Osprey on the Bluffs - CRES'!$A5)/'Osprey on the Bluffs - CRES'!$P$1</f>
        <v>-27.2501</v>
      </c>
      <c r="C5" s="287">
        <f>SUMIFS('Osprey on the Bluffs-Input (IS)'!D:D,'Osprey on the Bluffs-Input (IS)'!$Q:$Q,'Osprey on the Bluffs - CRES'!$A5)/'Osprey on the Bluffs - CRES'!$P$1</f>
        <v>-24.25779</v>
      </c>
      <c r="D5" s="286">
        <f>SUMIFS('Osprey on the Bluffs-Input (IS)'!E:E,'Osprey on the Bluffs-Input (IS)'!$Q:$Q,'Osprey on the Bluffs - CRES'!$A5)/'Osprey on the Bluffs - CRES'!$P$1</f>
        <v>-20.445460000000001</v>
      </c>
      <c r="E5" s="287">
        <f>SUMIFS('Osprey on the Bluffs-Input (IS)'!F:F,'Osprey on the Bluffs-Input (IS)'!$Q:$Q,'Osprey on the Bluffs - CRES'!$A5)/'Osprey on the Bluffs - CRES'!$P$1</f>
        <v>-22.799040000000002</v>
      </c>
      <c r="F5" s="286">
        <f>SUMIFS('Osprey on the Bluffs-Input (IS)'!G:G,'Osprey on the Bluffs-Input (IS)'!$Q:$Q,'Osprey on the Bluffs - CRES'!$A5)/'Osprey on the Bluffs - CRES'!$P$1</f>
        <v>-29.230240000000002</v>
      </c>
      <c r="G5" s="287">
        <f>SUMIFS('Osprey on the Bluffs-Input (IS)'!H:H,'Osprey on the Bluffs-Input (IS)'!$Q:$Q,'Osprey on the Bluffs - CRES'!$A5)/'Osprey on the Bluffs - CRES'!$P$1</f>
        <v>-23.75366</v>
      </c>
      <c r="H5" s="286">
        <f>SUMIFS('Osprey on the Bluffs-Input (IS)'!I:I,'Osprey on the Bluffs-Input (IS)'!$Q:$Q,'Osprey on the Bluffs - CRES'!$A5)/'Osprey on the Bluffs - CRES'!$P$1</f>
        <v>-29.536960000000001</v>
      </c>
      <c r="I5" s="287">
        <f>SUMIFS('Osprey on the Bluffs-Input (IS)'!J:J,'Osprey on the Bluffs-Input (IS)'!$Q:$Q,'Osprey on the Bluffs - CRES'!$A5)/'Osprey on the Bluffs - CRES'!$P$1</f>
        <v>-34.17306</v>
      </c>
      <c r="J5" s="286">
        <f>SUMIFS('Osprey on the Bluffs-Input (IS)'!K:K,'Osprey on the Bluffs-Input (IS)'!$Q:$Q,'Osprey on the Bluffs - CRES'!$A5)/'Osprey on the Bluffs - CRES'!$P$1</f>
        <v>-31.792249999999999</v>
      </c>
      <c r="K5" s="287">
        <f>SUMIFS('Osprey on the Bluffs-Input (IS)'!L:L,'Osprey on the Bluffs-Input (IS)'!$Q:$Q,'Osprey on the Bluffs - CRES'!$A5)/'Osprey on the Bluffs - CRES'!$P$1</f>
        <v>-25.429569999999998</v>
      </c>
      <c r="L5" s="286">
        <f>SUMIFS('Osprey on the Bluffs-Input (IS)'!M:M,'Osprey on the Bluffs-Input (IS)'!$Q:$Q,'Osprey on the Bluffs - CRES'!$A5)/'Osprey on the Bluffs - CRES'!$P$1</f>
        <v>-23.677919999999997</v>
      </c>
      <c r="M5" s="287">
        <f>SUMIFS('Osprey on the Bluffs-Input (IS)'!N:N,'Osprey on the Bluffs-Input (IS)'!$Q:$Q,'Osprey on the Bluffs - CRES'!$A5)/'Osprey on the Bluffs - CRES'!$P$1</f>
        <v>-18.050339999999998</v>
      </c>
      <c r="N5" s="271">
        <f t="shared" si="0"/>
        <v>-310.39638999999994</v>
      </c>
    </row>
    <row r="6" spans="1:16">
      <c r="A6" s="306" t="s">
        <v>23</v>
      </c>
      <c r="B6" s="286">
        <f>SUMIFS('Osprey on the Bluffs-Input (IS)'!C:C,'Osprey on the Bluffs-Input (IS)'!$Q:$Q,'Osprey on the Bluffs - CRES'!$A6)/'Osprey on the Bluffs - CRES'!$P$1</f>
        <v>-2.286</v>
      </c>
      <c r="C6" s="287">
        <f>SUMIFS('Osprey on the Bluffs-Input (IS)'!D:D,'Osprey on the Bluffs-Input (IS)'!$Q:$Q,'Osprey on the Bluffs - CRES'!$A6)/'Osprey on the Bluffs - CRES'!$P$1</f>
        <v>-2.286</v>
      </c>
      <c r="D6" s="286">
        <f>SUMIFS('Osprey on the Bluffs-Input (IS)'!E:E,'Osprey on the Bluffs-Input (IS)'!$Q:$Q,'Osprey on the Bluffs - CRES'!$A6)/'Osprey on the Bluffs - CRES'!$P$1</f>
        <v>-4.0810000000000004</v>
      </c>
      <c r="E6" s="287">
        <f>SUMIFS('Osprey on the Bluffs-Input (IS)'!F:F,'Osprey on the Bluffs-Input (IS)'!$Q:$Q,'Osprey on the Bluffs - CRES'!$A6)/'Osprey on the Bluffs - CRES'!$P$1</f>
        <v>-3.4329999999999998</v>
      </c>
      <c r="F6" s="286">
        <f>SUMIFS('Osprey on the Bluffs-Input (IS)'!G:G,'Osprey on the Bluffs-Input (IS)'!$Q:$Q,'Osprey on the Bluffs - CRES'!$A6)/'Osprey on the Bluffs - CRES'!$P$1</f>
        <v>-3.9811300000000003</v>
      </c>
      <c r="G6" s="287">
        <f>SUMIFS('Osprey on the Bluffs-Input (IS)'!H:H,'Osprey on the Bluffs-Input (IS)'!$Q:$Q,'Osprey on the Bluffs - CRES'!$A6)/'Osprey on the Bluffs - CRES'!$P$1</f>
        <v>-6.9470000000000001</v>
      </c>
      <c r="H6" s="286">
        <f>SUMIFS('Osprey on the Bluffs-Input (IS)'!I:I,'Osprey on the Bluffs-Input (IS)'!$Q:$Q,'Osprey on the Bluffs - CRES'!$A6)/'Osprey on the Bluffs - CRES'!$P$1</f>
        <v>-6.9470000000000001</v>
      </c>
      <c r="I6" s="287">
        <f>SUMIFS('Osprey on the Bluffs-Input (IS)'!J:J,'Osprey on the Bluffs-Input (IS)'!$Q:$Q,'Osprey on the Bluffs - CRES'!$A6)/'Osprey on the Bluffs - CRES'!$P$1</f>
        <v>-6.9372299999999996</v>
      </c>
      <c r="J6" s="286">
        <f>SUMIFS('Osprey on the Bluffs-Input (IS)'!K:K,'Osprey on the Bluffs-Input (IS)'!$Q:$Q,'Osprey on the Bluffs - CRES'!$A6)/'Osprey on the Bluffs - CRES'!$P$1</f>
        <v>-6.6440000000000001</v>
      </c>
      <c r="K6" s="287">
        <f>SUMIFS('Osprey on the Bluffs-Input (IS)'!L:L,'Osprey on the Bluffs-Input (IS)'!$Q:$Q,'Osprey on the Bluffs - CRES'!$A6)/'Osprey on the Bluffs - CRES'!$P$1</f>
        <v>-7.5194999999999999</v>
      </c>
      <c r="L6" s="286">
        <f>SUMIFS('Osprey on the Bluffs-Input (IS)'!M:M,'Osprey on the Bluffs-Input (IS)'!$Q:$Q,'Osprey on the Bluffs - CRES'!$A6)/'Osprey on the Bluffs - CRES'!$P$1</f>
        <v>-8.5195000000000007</v>
      </c>
      <c r="M6" s="287">
        <f>SUMIFS('Osprey on the Bluffs-Input (IS)'!N:N,'Osprey on the Bluffs-Input (IS)'!$Q:$Q,'Osprey on the Bluffs - CRES'!$A6)/'Osprey on the Bluffs - CRES'!$P$1</f>
        <v>-7.5194999999999999</v>
      </c>
      <c r="N6" s="271">
        <f t="shared" si="0"/>
        <v>-67.100859999999997</v>
      </c>
    </row>
    <row r="7" spans="1:16">
      <c r="A7" s="306" t="s">
        <v>22</v>
      </c>
      <c r="B7" s="286">
        <f>SUMIFS('Osprey on the Bluffs-Input (IS)'!C:C,'Osprey on the Bluffs-Input (IS)'!$Q:$Q,'Osprey on the Bluffs - CRES'!$A7)/'Osprey on the Bluffs - CRES'!$P$1</f>
        <v>-2.5</v>
      </c>
      <c r="C7" s="287">
        <f>SUMIFS('Osprey on the Bluffs-Input (IS)'!D:D,'Osprey on the Bluffs-Input (IS)'!$Q:$Q,'Osprey on the Bluffs - CRES'!$A7)/'Osprey on the Bluffs - CRES'!$P$1</f>
        <v>-1</v>
      </c>
      <c r="D7" s="286">
        <f>SUMIFS('Osprey on the Bluffs-Input (IS)'!E:E,'Osprey on the Bluffs-Input (IS)'!$Q:$Q,'Osprey on the Bluffs - CRES'!$A7)/'Osprey on the Bluffs - CRES'!$P$1</f>
        <v>-3.2559999999999998</v>
      </c>
      <c r="E7" s="287">
        <f>SUMIFS('Osprey on the Bluffs-Input (IS)'!F:F,'Osprey on the Bluffs-Input (IS)'!$Q:$Q,'Osprey on the Bluffs - CRES'!$A7)/'Osprey on the Bluffs - CRES'!$P$1</f>
        <v>-1.7849999999999999</v>
      </c>
      <c r="F7" s="286">
        <f>SUMIFS('Osprey on the Bluffs-Input (IS)'!G:G,'Osprey on the Bluffs-Input (IS)'!$Q:$Q,'Osprey on the Bluffs - CRES'!$A7)/'Osprey on the Bluffs - CRES'!$P$1</f>
        <v>-5.7190000000000003</v>
      </c>
      <c r="G7" s="287">
        <f>SUMIFS('Osprey on the Bluffs-Input (IS)'!H:H,'Osprey on the Bluffs-Input (IS)'!$Q:$Q,'Osprey on the Bluffs - CRES'!$A7)/'Osprey on the Bluffs - CRES'!$P$1</f>
        <v>0</v>
      </c>
      <c r="H7" s="286">
        <f>SUMIFS('Osprey on the Bluffs-Input (IS)'!I:I,'Osprey on the Bluffs-Input (IS)'!$Q:$Q,'Osprey on the Bluffs - CRES'!$A7)/'Osprey on the Bluffs - CRES'!$P$1</f>
        <v>0</v>
      </c>
      <c r="I7" s="287">
        <f>SUMIFS('Osprey on the Bluffs-Input (IS)'!J:J,'Osprey on the Bluffs-Input (IS)'!$Q:$Q,'Osprey on the Bluffs - CRES'!$A7)/'Osprey on the Bluffs - CRES'!$P$1</f>
        <v>0</v>
      </c>
      <c r="J7" s="286">
        <f>SUMIFS('Osprey on the Bluffs-Input (IS)'!K:K,'Osprey on the Bluffs-Input (IS)'!$Q:$Q,'Osprey on the Bluffs - CRES'!$A7)/'Osprey on the Bluffs - CRES'!$P$1</f>
        <v>-5.25</v>
      </c>
      <c r="K7" s="287">
        <f>SUMIFS('Osprey on the Bluffs-Input (IS)'!L:L,'Osprey on the Bluffs-Input (IS)'!$Q:$Q,'Osprey on the Bluffs - CRES'!$A7)/'Osprey on the Bluffs - CRES'!$P$1</f>
        <v>-12.8</v>
      </c>
      <c r="L7" s="286">
        <f>SUMIFS('Osprey on the Bluffs-Input (IS)'!M:M,'Osprey on the Bluffs-Input (IS)'!$Q:$Q,'Osprey on the Bluffs - CRES'!$A7)/'Osprey on the Bluffs - CRES'!$P$1</f>
        <v>-9</v>
      </c>
      <c r="M7" s="287">
        <f>SUMIFS('Osprey on the Bluffs-Input (IS)'!N:N,'Osprey on the Bluffs-Input (IS)'!$Q:$Q,'Osprey on the Bluffs - CRES'!$A7)/'Osprey on the Bluffs - CRES'!$P$1</f>
        <v>-3</v>
      </c>
      <c r="N7" s="271">
        <f t="shared" si="0"/>
        <v>-44.31</v>
      </c>
    </row>
    <row r="8" spans="1:16" ht="15" thickBot="1">
      <c r="A8" s="306" t="s">
        <v>27</v>
      </c>
      <c r="B8" s="286">
        <f>SUMIFS('Osprey on the Bluffs-Input (IS)'!C:C,'Osprey on the Bluffs-Input (IS)'!$Q:$Q,'Osprey on the Bluffs - CRES'!$A8)/'Osprey on the Bluffs - CRES'!$P$1</f>
        <v>-3.33318</v>
      </c>
      <c r="C8" s="287">
        <f>SUMIFS('Osprey on the Bluffs-Input (IS)'!D:D,'Osprey on the Bluffs-Input (IS)'!$Q:$Q,'Osprey on the Bluffs - CRES'!$A8)/'Osprey on the Bluffs - CRES'!$P$1</f>
        <v>-5.8827800000000003</v>
      </c>
      <c r="D8" s="286">
        <f>SUMIFS('Osprey on the Bluffs-Input (IS)'!E:E,'Osprey on the Bluffs-Input (IS)'!$Q:$Q,'Osprey on the Bluffs - CRES'!$A8)/'Osprey on the Bluffs - CRES'!$P$1</f>
        <v>-4.59863</v>
      </c>
      <c r="E8" s="287">
        <f>SUMIFS('Osprey on the Bluffs-Input (IS)'!F:F,'Osprey on the Bluffs-Input (IS)'!$Q:$Q,'Osprey on the Bluffs - CRES'!$A8)/'Osprey on the Bluffs - CRES'!$P$1</f>
        <v>-3.3351899999999994</v>
      </c>
      <c r="F8" s="286">
        <f>SUMIFS('Osprey on the Bluffs-Input (IS)'!G:G,'Osprey on the Bluffs-Input (IS)'!$Q:$Q,'Osprey on the Bluffs - CRES'!$A8)/'Osprey on the Bluffs - CRES'!$P$1</f>
        <v>-12.5617</v>
      </c>
      <c r="G8" s="287">
        <f>SUMIFS('Osprey on the Bluffs-Input (IS)'!H:H,'Osprey on the Bluffs-Input (IS)'!$Q:$Q,'Osprey on the Bluffs - CRES'!$A8)/'Osprey on the Bluffs - CRES'!$P$1</f>
        <v>-3.0705200000000001</v>
      </c>
      <c r="H8" s="286">
        <f>SUMIFS('Osprey on the Bluffs-Input (IS)'!I:I,'Osprey on the Bluffs-Input (IS)'!$Q:$Q,'Osprey on the Bluffs - CRES'!$A8)/'Osprey on the Bluffs - CRES'!$P$1</f>
        <v>-4.9751900000000004</v>
      </c>
      <c r="I8" s="287">
        <f>SUMIFS('Osprey on the Bluffs-Input (IS)'!J:J,'Osprey on the Bluffs-Input (IS)'!$Q:$Q,'Osprey on the Bluffs - CRES'!$A8)/'Osprey on the Bluffs - CRES'!$P$1</f>
        <v>-9.9428600000000014</v>
      </c>
      <c r="J8" s="286">
        <f>SUMIFS('Osprey on the Bluffs-Input (IS)'!K:K,'Osprey on the Bluffs-Input (IS)'!$Q:$Q,'Osprey on the Bluffs - CRES'!$A8)/'Osprey on the Bluffs - CRES'!$P$1</f>
        <v>-1.6772900000000002</v>
      </c>
      <c r="K8" s="287">
        <f>SUMIFS('Osprey on the Bluffs-Input (IS)'!L:L,'Osprey on the Bluffs-Input (IS)'!$Q:$Q,'Osprey on the Bluffs - CRES'!$A8)/'Osprey on the Bluffs - CRES'!$P$1</f>
        <v>-22.284659999999995</v>
      </c>
      <c r="L8" s="286">
        <f>SUMIFS('Osprey on the Bluffs-Input (IS)'!M:M,'Osprey on the Bluffs-Input (IS)'!$Q:$Q,'Osprey on the Bluffs - CRES'!$A8)/'Osprey on the Bluffs - CRES'!$P$1</f>
        <v>-21.43919</v>
      </c>
      <c r="M8" s="287">
        <f>SUMIFS('Osprey on the Bluffs-Input (IS)'!N:N,'Osprey on the Bluffs-Input (IS)'!$Q:$Q,'Osprey on the Bluffs - CRES'!$A8)/'Osprey on the Bluffs - CRES'!$P$1</f>
        <v>-4.7536200000000006</v>
      </c>
      <c r="N8" s="271">
        <f t="shared" si="0"/>
        <v>-97.854810000000001</v>
      </c>
    </row>
    <row r="9" spans="1:16" ht="15" thickBot="1">
      <c r="A9" s="187" t="s">
        <v>78</v>
      </c>
      <c r="B9" s="191">
        <f>SUM(B4:B8)</f>
        <v>208.74968999999999</v>
      </c>
      <c r="C9" s="192">
        <f t="shared" ref="C9:M9" si="2">SUM(C4:C8)</f>
        <v>209.07639999999998</v>
      </c>
      <c r="D9" s="191">
        <f t="shared" si="2"/>
        <v>210.54768000000001</v>
      </c>
      <c r="E9" s="192">
        <f t="shared" si="2"/>
        <v>213.32353999999998</v>
      </c>
      <c r="F9" s="191">
        <f t="shared" si="2"/>
        <v>197.79133999999996</v>
      </c>
      <c r="G9" s="192">
        <f t="shared" si="2"/>
        <v>214.29214999999999</v>
      </c>
      <c r="H9" s="191">
        <f t="shared" si="2"/>
        <v>210.75265999999999</v>
      </c>
      <c r="I9" s="192">
        <f t="shared" si="2"/>
        <v>201.03665999999998</v>
      </c>
      <c r="J9" s="191">
        <f t="shared" si="2"/>
        <v>205.85545999999999</v>
      </c>
      <c r="K9" s="192">
        <f t="shared" si="2"/>
        <v>182.58726999999996</v>
      </c>
      <c r="L9" s="191">
        <f t="shared" si="2"/>
        <v>188.70538999999999</v>
      </c>
      <c r="M9" s="192">
        <f t="shared" si="2"/>
        <v>216.80553999999998</v>
      </c>
      <c r="N9" s="193">
        <f t="shared" si="0"/>
        <v>2459.5237799999995</v>
      </c>
    </row>
    <row r="10" spans="1:16">
      <c r="A10" s="306" t="s">
        <v>79</v>
      </c>
      <c r="B10" s="286">
        <f>SUMIFS('Osprey on the Bluffs-Input (IS)'!C:C,'Osprey on the Bluffs-Input (IS)'!$Q:$Q,'Osprey on the Bluffs - CRES'!$A10)/'Osprey on the Bluffs - CRES'!$P$1</f>
        <v>0</v>
      </c>
      <c r="C10" s="287">
        <f>SUMIFS('Osprey on the Bluffs-Input (IS)'!D:D,'Osprey on the Bluffs-Input (IS)'!$Q:$Q,'Osprey on the Bluffs - CRES'!$A10)/'Osprey on the Bluffs - CRES'!$P$1</f>
        <v>0</v>
      </c>
      <c r="D10" s="286">
        <f>SUMIFS('Osprey on the Bluffs-Input (IS)'!E:E,'Osprey on the Bluffs-Input (IS)'!$Q:$Q,'Osprey on the Bluffs - CRES'!$A10)/'Osprey on the Bluffs - CRES'!$P$1</f>
        <v>0</v>
      </c>
      <c r="E10" s="287">
        <f>SUMIFS('Osprey on the Bluffs-Input (IS)'!F:F,'Osprey on the Bluffs-Input (IS)'!$Q:$Q,'Osprey on the Bluffs - CRES'!$A10)/'Osprey on the Bluffs - CRES'!$P$1</f>
        <v>0</v>
      </c>
      <c r="F10" s="286">
        <f>SUMIFS('Osprey on the Bluffs-Input (IS)'!G:G,'Osprey on the Bluffs-Input (IS)'!$Q:$Q,'Osprey on the Bluffs - CRES'!$A10)/'Osprey on the Bluffs - CRES'!$P$1</f>
        <v>0</v>
      </c>
      <c r="G10" s="287">
        <f>SUMIFS('Osprey on the Bluffs-Input (IS)'!H:H,'Osprey on the Bluffs-Input (IS)'!$Q:$Q,'Osprey on the Bluffs - CRES'!$A10)/'Osprey on the Bluffs - CRES'!$P$1</f>
        <v>0</v>
      </c>
      <c r="H10" s="286">
        <f>SUMIFS('Osprey on the Bluffs-Input (IS)'!I:I,'Osprey on the Bluffs-Input (IS)'!$Q:$Q,'Osprey on the Bluffs - CRES'!$A10)/'Osprey on the Bluffs - CRES'!$P$1</f>
        <v>0</v>
      </c>
      <c r="I10" s="287">
        <f>SUMIFS('Osprey on the Bluffs-Input (IS)'!J:J,'Osprey on the Bluffs-Input (IS)'!$Q:$Q,'Osprey on the Bluffs - CRES'!$A10)/'Osprey on the Bluffs - CRES'!$P$1</f>
        <v>0</v>
      </c>
      <c r="J10" s="286">
        <f>SUMIFS('Osprey on the Bluffs-Input (IS)'!K:K,'Osprey on the Bluffs-Input (IS)'!$Q:$Q,'Osprey on the Bluffs - CRES'!$A10)/'Osprey on the Bluffs - CRES'!$P$1</f>
        <v>0</v>
      </c>
      <c r="K10" s="287">
        <f>SUMIFS('Osprey on the Bluffs-Input (IS)'!L:L,'Osprey on the Bluffs-Input (IS)'!$Q:$Q,'Osprey on the Bluffs - CRES'!$A10)/'Osprey on the Bluffs - CRES'!$P$1</f>
        <v>0</v>
      </c>
      <c r="L10" s="286">
        <f>SUMIFS('Osprey on the Bluffs-Input (IS)'!M:M,'Osprey on the Bluffs-Input (IS)'!$Q:$Q,'Osprey on the Bluffs - CRES'!$A10)/'Osprey on the Bluffs - CRES'!$P$1</f>
        <v>0</v>
      </c>
      <c r="M10" s="287">
        <f>SUMIFS('Osprey on the Bluffs-Input (IS)'!N:N,'Osprey on the Bluffs-Input (IS)'!$Q:$Q,'Osprey on the Bluffs - CRES'!$A10)/'Osprey on the Bluffs - CRES'!$P$1</f>
        <v>0</v>
      </c>
      <c r="N10" s="271">
        <f t="shared" si="0"/>
        <v>0</v>
      </c>
    </row>
    <row r="11" spans="1:16">
      <c r="A11" s="306" t="s">
        <v>36</v>
      </c>
      <c r="B11" s="286">
        <f>SUMIFS('Osprey on the Bluffs-Input (IS)'!C:C,'Osprey on the Bluffs-Input (IS)'!$Q:$Q,'Osprey on the Bluffs - CRES'!$A11)/'Osprey on the Bluffs - CRES'!$P$1</f>
        <v>0.81298999999999999</v>
      </c>
      <c r="C11" s="287">
        <f>SUMIFS('Osprey on the Bluffs-Input (IS)'!D:D,'Osprey on the Bluffs-Input (IS)'!$Q:$Q,'Osprey on the Bluffs - CRES'!$A11)/'Osprey on the Bluffs - CRES'!$P$1</f>
        <v>0.81722000000000006</v>
      </c>
      <c r="D11" s="286">
        <f>SUMIFS('Osprey on the Bluffs-Input (IS)'!E:E,'Osprey on the Bluffs-Input (IS)'!$Q:$Q,'Osprey on the Bluffs - CRES'!$A11)/'Osprey on the Bluffs - CRES'!$P$1</f>
        <v>0.81452999999999998</v>
      </c>
      <c r="E11" s="287">
        <f>SUMIFS('Osprey on the Bluffs-Input (IS)'!F:F,'Osprey on the Bluffs-Input (IS)'!$Q:$Q,'Osprey on the Bluffs - CRES'!$A11)/'Osprey on the Bluffs - CRES'!$P$1</f>
        <v>7.3880000000000001E-2</v>
      </c>
      <c r="F11" s="286">
        <f>SUMIFS('Osprey on the Bluffs-Input (IS)'!G:G,'Osprey on the Bluffs-Input (IS)'!$Q:$Q,'Osprey on the Bluffs - CRES'!$A11)/'Osprey on the Bluffs - CRES'!$P$1</f>
        <v>0.32177</v>
      </c>
      <c r="G11" s="287">
        <f>SUMIFS('Osprey on the Bluffs-Input (IS)'!H:H,'Osprey on the Bluffs-Input (IS)'!$Q:$Q,'Osprey on the Bluffs - CRES'!$A11)/'Osprey on the Bluffs - CRES'!$P$1</f>
        <v>1.7466100000000002</v>
      </c>
      <c r="H11" s="286">
        <f>SUMIFS('Osprey on the Bluffs-Input (IS)'!I:I,'Osprey on the Bluffs-Input (IS)'!$Q:$Q,'Osprey on the Bluffs - CRES'!$A11)/'Osprey on the Bluffs - CRES'!$P$1</f>
        <v>3.8039699999999996</v>
      </c>
      <c r="I11" s="287">
        <f>SUMIFS('Osprey on the Bluffs-Input (IS)'!J:J,'Osprey on the Bluffs-Input (IS)'!$Q:$Q,'Osprey on the Bluffs - CRES'!$A11)/'Osprey on the Bluffs - CRES'!$P$1</f>
        <v>1.0795599999999999</v>
      </c>
      <c r="J11" s="286">
        <f>SUMIFS('Osprey on the Bluffs-Input (IS)'!K:K,'Osprey on the Bluffs-Input (IS)'!$Q:$Q,'Osprey on the Bluffs - CRES'!$A11)/'Osprey on the Bluffs - CRES'!$P$1</f>
        <v>2.1852400000000003</v>
      </c>
      <c r="K11" s="287">
        <f>SUMIFS('Osprey on the Bluffs-Input (IS)'!L:L,'Osprey on the Bluffs-Input (IS)'!$Q:$Q,'Osprey on the Bluffs - CRES'!$A11)/'Osprey on the Bluffs - CRES'!$P$1</f>
        <v>1.98491</v>
      </c>
      <c r="L11" s="286">
        <f>SUMIFS('Osprey on the Bluffs-Input (IS)'!M:M,'Osprey on the Bluffs-Input (IS)'!$Q:$Q,'Osprey on the Bluffs - CRES'!$A11)/'Osprey on the Bluffs - CRES'!$P$1</f>
        <v>1.25335</v>
      </c>
      <c r="M11" s="287">
        <f>SUMIFS('Osprey on the Bluffs-Input (IS)'!N:N,'Osprey on the Bluffs-Input (IS)'!$Q:$Q,'Osprey on the Bluffs - CRES'!$A11)/'Osprey on the Bluffs - CRES'!$P$1</f>
        <v>1.2508699999999999</v>
      </c>
      <c r="N11" s="271">
        <f t="shared" si="0"/>
        <v>16.1449</v>
      </c>
    </row>
    <row r="12" spans="1:16" ht="15" thickBot="1">
      <c r="A12" s="188" t="s">
        <v>31</v>
      </c>
      <c r="B12" s="82">
        <f>SUMIFS('Osprey on the Bluffs-Input (IS)'!C:C,'Osprey on the Bluffs-Input (IS)'!$Q:$Q,'Osprey on the Bluffs - CRES'!$A12)/'Osprey on the Bluffs - CRES'!$P$1</f>
        <v>24.618500000000001</v>
      </c>
      <c r="C12" s="83">
        <f>SUMIFS('Osprey on the Bluffs-Input (IS)'!D:D,'Osprey on the Bluffs-Input (IS)'!$Q:$Q,'Osprey on the Bluffs - CRES'!$A12)/'Osprey on the Bluffs - CRES'!$P$1</f>
        <v>18.568659999999998</v>
      </c>
      <c r="D12" s="82">
        <f>SUMIFS('Osprey on the Bluffs-Input (IS)'!E:E,'Osprey on the Bluffs-Input (IS)'!$Q:$Q,'Osprey on the Bluffs - CRES'!$A12)/'Osprey on the Bluffs - CRES'!$P$1</f>
        <v>24.364470000000001</v>
      </c>
      <c r="E12" s="83">
        <f>SUMIFS('Osprey on the Bluffs-Input (IS)'!F:F,'Osprey on the Bluffs-Input (IS)'!$Q:$Q,'Osprey on the Bluffs - CRES'!$A12)/'Osprey on the Bluffs - CRES'!$P$1</f>
        <v>16.99464</v>
      </c>
      <c r="F12" s="82">
        <f>SUMIFS('Osprey on the Bluffs-Input (IS)'!G:G,'Osprey on the Bluffs-Input (IS)'!$Q:$Q,'Osprey on the Bluffs - CRES'!$A12)/'Osprey on the Bluffs - CRES'!$P$1</f>
        <v>24.386760000000002</v>
      </c>
      <c r="G12" s="83">
        <f>SUMIFS('Osprey on the Bluffs-Input (IS)'!H:H,'Osprey on the Bluffs-Input (IS)'!$Q:$Q,'Osprey on the Bluffs - CRES'!$A12)/'Osprey on the Bluffs - CRES'!$P$1</f>
        <v>21.153549999999999</v>
      </c>
      <c r="H12" s="82">
        <f>SUMIFS('Osprey on the Bluffs-Input (IS)'!I:I,'Osprey on the Bluffs-Input (IS)'!$Q:$Q,'Osprey on the Bluffs - CRES'!$A12)/'Osprey on the Bluffs - CRES'!$P$1</f>
        <v>21.06964</v>
      </c>
      <c r="I12" s="83">
        <f>SUMIFS('Osprey on the Bluffs-Input (IS)'!J:J,'Osprey on the Bluffs-Input (IS)'!$Q:$Q,'Osprey on the Bluffs - CRES'!$A12)/'Osprey on the Bluffs - CRES'!$P$1</f>
        <v>25.953790000000001</v>
      </c>
      <c r="J12" s="82">
        <f>SUMIFS('Osprey on the Bluffs-Input (IS)'!K:K,'Osprey on the Bluffs-Input (IS)'!$Q:$Q,'Osprey on the Bluffs - CRES'!$A12)/'Osprey on the Bluffs - CRES'!$P$1</f>
        <v>27.283049999999999</v>
      </c>
      <c r="K12" s="83">
        <f>SUMIFS('Osprey on the Bluffs-Input (IS)'!L:L,'Osprey on the Bluffs-Input (IS)'!$Q:$Q,'Osprey on the Bluffs - CRES'!$A12)/'Osprey on the Bluffs - CRES'!$P$1</f>
        <v>20.48152</v>
      </c>
      <c r="L12" s="82">
        <f>SUMIFS('Osprey on the Bluffs-Input (IS)'!M:M,'Osprey on the Bluffs-Input (IS)'!$Q:$Q,'Osprey on the Bluffs - CRES'!$A12)/'Osprey on the Bluffs - CRES'!$P$1</f>
        <v>21.315910000000002</v>
      </c>
      <c r="M12" s="83">
        <f>SUMIFS('Osprey on the Bluffs-Input (IS)'!N:N,'Osprey on the Bluffs-Input (IS)'!$Q:$Q,'Osprey on the Bluffs - CRES'!$A12)/'Osprey on the Bluffs - CRES'!$P$1</f>
        <v>18.154959999999999</v>
      </c>
      <c r="N12" s="272">
        <f t="shared" si="0"/>
        <v>264.34544999999997</v>
      </c>
    </row>
    <row r="13" spans="1:16" ht="15" thickBot="1">
      <c r="A13" s="189" t="s">
        <v>80</v>
      </c>
      <c r="B13" s="194">
        <f>SUM(B10:B12)</f>
        <v>25.43149</v>
      </c>
      <c r="C13" s="195">
        <f t="shared" ref="C13:M13" si="3">SUM(C10:C12)</f>
        <v>19.385879999999997</v>
      </c>
      <c r="D13" s="194">
        <f t="shared" si="3"/>
        <v>25.179000000000002</v>
      </c>
      <c r="E13" s="195">
        <f t="shared" si="3"/>
        <v>17.068519999999999</v>
      </c>
      <c r="F13" s="194">
        <f t="shared" si="3"/>
        <v>24.708530000000003</v>
      </c>
      <c r="G13" s="195">
        <f t="shared" si="3"/>
        <v>22.90016</v>
      </c>
      <c r="H13" s="194">
        <f t="shared" si="3"/>
        <v>24.873609999999999</v>
      </c>
      <c r="I13" s="195">
        <f t="shared" si="3"/>
        <v>27.033350000000002</v>
      </c>
      <c r="J13" s="194">
        <f t="shared" si="3"/>
        <v>29.46829</v>
      </c>
      <c r="K13" s="195">
        <f t="shared" si="3"/>
        <v>22.466429999999999</v>
      </c>
      <c r="L13" s="194">
        <f t="shared" si="3"/>
        <v>22.569260000000003</v>
      </c>
      <c r="M13" s="195">
        <f t="shared" si="3"/>
        <v>19.405829999999998</v>
      </c>
      <c r="N13" s="196">
        <f t="shared" si="0"/>
        <v>280.49034999999998</v>
      </c>
    </row>
    <row r="14" spans="1:16" ht="15.5" thickTop="1" thickBot="1">
      <c r="A14" s="190" t="s">
        <v>81</v>
      </c>
      <c r="B14" s="197">
        <f>SUM(B13,B9)</f>
        <v>234.18117999999998</v>
      </c>
      <c r="C14" s="198">
        <f t="shared" ref="C14:M14" si="4">SUM(C13,C9)</f>
        <v>228.46227999999996</v>
      </c>
      <c r="D14" s="197">
        <f t="shared" si="4"/>
        <v>235.72668000000002</v>
      </c>
      <c r="E14" s="198">
        <f t="shared" si="4"/>
        <v>230.39205999999999</v>
      </c>
      <c r="F14" s="197">
        <f t="shared" si="4"/>
        <v>222.49986999999996</v>
      </c>
      <c r="G14" s="198">
        <f t="shared" si="4"/>
        <v>237.19230999999999</v>
      </c>
      <c r="H14" s="197">
        <f t="shared" si="4"/>
        <v>235.62626999999998</v>
      </c>
      <c r="I14" s="198">
        <f t="shared" si="4"/>
        <v>228.07001</v>
      </c>
      <c r="J14" s="197">
        <f t="shared" si="4"/>
        <v>235.32374999999999</v>
      </c>
      <c r="K14" s="198">
        <f t="shared" si="4"/>
        <v>205.05369999999996</v>
      </c>
      <c r="L14" s="197">
        <f t="shared" si="4"/>
        <v>211.27465000000001</v>
      </c>
      <c r="M14" s="198">
        <f t="shared" si="4"/>
        <v>236.21136999999999</v>
      </c>
      <c r="N14" s="199">
        <f t="shared" si="0"/>
        <v>2740.0141299999996</v>
      </c>
      <c r="O14" s="124"/>
      <c r="P14" s="15">
        <f>M14*1000</f>
        <v>236211.37</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SUMIFS('Osprey on the Bluffs-Input (IS)'!C:C,'Osprey on the Bluffs-Input (IS)'!$Q:$Q,'Osprey on the Bluffs - CRES'!$A17)/'Osprey on the Bluffs - CRES'!$P$16</f>
        <v>-9.5511199999999992</v>
      </c>
      <c r="C17" s="287">
        <f>SUMIFS('Osprey on the Bluffs-Input (IS)'!D:D,'Osprey on the Bluffs-Input (IS)'!$Q:$Q,'Osprey on the Bluffs - CRES'!$A17)/'Osprey on the Bluffs - CRES'!$P$16</f>
        <v>-5.8795799999999998</v>
      </c>
      <c r="D17" s="286">
        <f>SUMIFS('Osprey on the Bluffs-Input (IS)'!E:E,'Osprey on the Bluffs-Input (IS)'!$Q:$Q,'Osprey on the Bluffs - CRES'!$A17)/'Osprey on the Bluffs - CRES'!$P$16</f>
        <v>-12.17511</v>
      </c>
      <c r="E17" s="287">
        <f>SUMIFS('Osprey on the Bluffs-Input (IS)'!F:F,'Osprey on the Bluffs-Input (IS)'!$Q:$Q,'Osprey on the Bluffs - CRES'!$A17)/'Osprey on the Bluffs - CRES'!$P$16</f>
        <v>-9.3407299999999989</v>
      </c>
      <c r="F17" s="286">
        <f>SUMIFS('Osprey on the Bluffs-Input (IS)'!G:G,'Osprey on the Bluffs-Input (IS)'!$Q:$Q,'Osprey on the Bluffs - CRES'!$A17)/'Osprey on the Bluffs - CRES'!$P$16</f>
        <v>-8.0547500000000003</v>
      </c>
      <c r="G17" s="287">
        <f>SUMIFS('Osprey on the Bluffs-Input (IS)'!H:H,'Osprey on the Bluffs-Input (IS)'!$Q:$Q,'Osprey on the Bluffs - CRES'!$A17)/'Osprey on the Bluffs - CRES'!$P$16</f>
        <v>-7.4666699999999988</v>
      </c>
      <c r="H17" s="286">
        <f>SUMIFS('Osprey on the Bluffs-Input (IS)'!I:I,'Osprey on the Bluffs-Input (IS)'!$Q:$Q,'Osprey on the Bluffs - CRES'!$A17)/'Osprey on the Bluffs - CRES'!$P$16</f>
        <v>-6.7574499999999995</v>
      </c>
      <c r="I17" s="287">
        <f>SUMIFS('Osprey on the Bluffs-Input (IS)'!J:J,'Osprey on the Bluffs-Input (IS)'!$Q:$Q,'Osprey on the Bluffs - CRES'!$A17)/'Osprey on the Bluffs - CRES'!$P$16</f>
        <v>-11.73263</v>
      </c>
      <c r="J17" s="286">
        <f>SUMIFS('Osprey on the Bluffs-Input (IS)'!K:K,'Osprey on the Bluffs-Input (IS)'!$Q:$Q,'Osprey on the Bluffs - CRES'!$A17)/'Osprey on the Bluffs - CRES'!$P$16</f>
        <v>-11.41784</v>
      </c>
      <c r="K17" s="287">
        <f>SUMIFS('Osprey on the Bluffs-Input (IS)'!L:L,'Osprey on the Bluffs-Input (IS)'!$Q:$Q,'Osprey on the Bluffs - CRES'!$A17)/'Osprey on the Bluffs - CRES'!$P$16</f>
        <v>-4.9479899999999999</v>
      </c>
      <c r="L17" s="286">
        <f>SUMIFS('Osprey on the Bluffs-Input (IS)'!M:M,'Osprey on the Bluffs-Input (IS)'!$Q:$Q,'Osprey on the Bluffs - CRES'!$A17)/'Osprey on the Bluffs - CRES'!$P$16</f>
        <v>-10.112920000000001</v>
      </c>
      <c r="M17" s="287">
        <f>SUMIFS('Osprey on the Bluffs-Input (IS)'!N:N,'Osprey on the Bluffs-Input (IS)'!$Q:$Q,'Osprey on the Bluffs - CRES'!$A17)/'Osprey on the Bluffs - CRES'!$P$16</f>
        <v>-10.543530000000001</v>
      </c>
      <c r="N17" s="81">
        <f>SUM(B17:M17)</f>
        <v>-107.98032000000001</v>
      </c>
    </row>
    <row r="18" spans="1:16">
      <c r="A18" s="296" t="s">
        <v>51</v>
      </c>
      <c r="B18" s="286">
        <f>SUMIFS('Osprey on the Bluffs-Input (IS)'!C:C,'Osprey on the Bluffs-Input (IS)'!$Q:$Q,'Osprey on the Bluffs - CRES'!$A18)/'Osprey on the Bluffs - CRES'!$P$16</f>
        <v>-6.7589100000000002</v>
      </c>
      <c r="C18" s="287">
        <f>SUMIFS('Osprey on the Bluffs-Input (IS)'!D:D,'Osprey on the Bluffs-Input (IS)'!$Q:$Q,'Osprey on the Bluffs - CRES'!$A18)/'Osprey on the Bluffs - CRES'!$P$16</f>
        <v>-6.0003700000000002</v>
      </c>
      <c r="D18" s="286">
        <f>SUMIFS('Osprey on the Bluffs-Input (IS)'!E:E,'Osprey on the Bluffs-Input (IS)'!$Q:$Q,'Osprey on the Bluffs - CRES'!$A18)/'Osprey on the Bluffs - CRES'!$P$16</f>
        <v>-5.8810699999999994</v>
      </c>
      <c r="E18" s="287">
        <f>SUMIFS('Osprey on the Bluffs-Input (IS)'!F:F,'Osprey on the Bluffs-Input (IS)'!$Q:$Q,'Osprey on the Bluffs - CRES'!$A18)/'Osprey on the Bluffs - CRES'!$P$16</f>
        <v>-5.7828999999999997</v>
      </c>
      <c r="F18" s="286">
        <f>SUMIFS('Osprey on the Bluffs-Input (IS)'!G:G,'Osprey on the Bluffs-Input (IS)'!$Q:$Q,'Osprey on the Bluffs - CRES'!$A18)/'Osprey on the Bluffs - CRES'!$P$16</f>
        <v>-5.8501000000000003</v>
      </c>
      <c r="G18" s="287">
        <f>SUMIFS('Osprey on the Bluffs-Input (IS)'!H:H,'Osprey on the Bluffs-Input (IS)'!$Q:$Q,'Osprey on the Bluffs - CRES'!$A18)/'Osprey on the Bluffs - CRES'!$P$16</f>
        <v>-6.3494200000000003</v>
      </c>
      <c r="H18" s="286">
        <f>SUMIFS('Osprey on the Bluffs-Input (IS)'!I:I,'Osprey on the Bluffs-Input (IS)'!$Q:$Q,'Osprey on the Bluffs - CRES'!$A18)/'Osprey on the Bluffs - CRES'!$P$16</f>
        <v>-5.4212899999999999</v>
      </c>
      <c r="I18" s="287">
        <f>SUMIFS('Osprey on the Bluffs-Input (IS)'!J:J,'Osprey on the Bluffs-Input (IS)'!$Q:$Q,'Osprey on the Bluffs - CRES'!$A18)/'Osprey on the Bluffs - CRES'!$P$16</f>
        <v>-6.3982999999999999</v>
      </c>
      <c r="J18" s="286">
        <f>SUMIFS('Osprey on the Bluffs-Input (IS)'!K:K,'Osprey on the Bluffs-Input (IS)'!$Q:$Q,'Osprey on the Bluffs - CRES'!$A18)/'Osprey on the Bluffs - CRES'!$P$16</f>
        <v>-5.7665699999999998</v>
      </c>
      <c r="K18" s="287">
        <f>SUMIFS('Osprey on the Bluffs-Input (IS)'!L:L,'Osprey on the Bluffs-Input (IS)'!$Q:$Q,'Osprey on the Bluffs - CRES'!$A18)/'Osprey on the Bluffs - CRES'!$P$16</f>
        <v>-17.941220000000001</v>
      </c>
      <c r="L18" s="286">
        <f>SUMIFS('Osprey on the Bluffs-Input (IS)'!M:M,'Osprey on the Bluffs-Input (IS)'!$Q:$Q,'Osprey on the Bluffs - CRES'!$A18)/'Osprey on the Bluffs - CRES'!$P$16</f>
        <v>-5.8858600000000001</v>
      </c>
      <c r="M18" s="287">
        <f>SUMIFS('Osprey on the Bluffs-Input (IS)'!N:N,'Osprey on the Bluffs-Input (IS)'!$Q:$Q,'Osprey on the Bluffs - CRES'!$A18)/'Osprey on the Bluffs - CRES'!$P$16</f>
        <v>-5.8848500000000001</v>
      </c>
      <c r="N18" s="271">
        <f t="shared" ref="N18:N32" si="6">SUM(B18:M18)</f>
        <v>-83.92085999999999</v>
      </c>
    </row>
    <row r="19" spans="1:16">
      <c r="A19" s="296" t="s">
        <v>40</v>
      </c>
      <c r="B19" s="286">
        <f>SUMIFS('Osprey on the Bluffs-Input (IS)'!C:C,'Osprey on the Bluffs-Input (IS)'!$Q:$Q,'Osprey on the Bluffs - CRES'!$A19)/'Osprey on the Bluffs - CRES'!$P$16</f>
        <v>-28.116880000000002</v>
      </c>
      <c r="C19" s="287">
        <f>SUMIFS('Osprey on the Bluffs-Input (IS)'!D:D,'Osprey on the Bluffs-Input (IS)'!$Q:$Q,'Osprey on the Bluffs - CRES'!$A19)/'Osprey on the Bluffs - CRES'!$P$16</f>
        <v>-19.37304</v>
      </c>
      <c r="D19" s="286">
        <f>SUMIFS('Osprey on the Bluffs-Input (IS)'!E:E,'Osprey on the Bluffs-Input (IS)'!$Q:$Q,'Osprey on the Bluffs - CRES'!$A19)/'Osprey on the Bluffs - CRES'!$P$16</f>
        <v>-15.148720000000001</v>
      </c>
      <c r="E19" s="287">
        <f>SUMIFS('Osprey on the Bluffs-Input (IS)'!F:F,'Osprey on the Bluffs-Input (IS)'!$Q:$Q,'Osprey on the Bluffs - CRES'!$A19)/'Osprey on the Bluffs - CRES'!$P$16</f>
        <v>-10.225639999999997</v>
      </c>
      <c r="F19" s="286">
        <f>SUMIFS('Osprey on the Bluffs-Input (IS)'!G:G,'Osprey on the Bluffs-Input (IS)'!$Q:$Q,'Osprey on the Bluffs - CRES'!$A19)/'Osprey on the Bluffs - CRES'!$P$16</f>
        <v>-9.8482500000000002</v>
      </c>
      <c r="G19" s="287">
        <f>SUMIFS('Osprey on the Bluffs-Input (IS)'!H:H,'Osprey on the Bluffs-Input (IS)'!$Q:$Q,'Osprey on the Bluffs - CRES'!$A19)/'Osprey on the Bluffs - CRES'!$P$16</f>
        <v>-29.063760000000006</v>
      </c>
      <c r="H19" s="286">
        <f>SUMIFS('Osprey on the Bluffs-Input (IS)'!I:I,'Osprey on the Bluffs-Input (IS)'!$Q:$Q,'Osprey on the Bluffs - CRES'!$A19)/'Osprey on the Bluffs - CRES'!$P$16</f>
        <v>-16.716539999999998</v>
      </c>
      <c r="I19" s="287">
        <f>SUMIFS('Osprey on the Bluffs-Input (IS)'!J:J,'Osprey on the Bluffs-Input (IS)'!$Q:$Q,'Osprey on the Bluffs - CRES'!$A19)/'Osprey on the Bluffs - CRES'!$P$16</f>
        <v>-15.73841</v>
      </c>
      <c r="J19" s="286">
        <f>SUMIFS('Osprey on the Bluffs-Input (IS)'!K:K,'Osprey on the Bluffs-Input (IS)'!$Q:$Q,'Osprey on the Bluffs - CRES'!$A19)/'Osprey on the Bluffs - CRES'!$P$16</f>
        <v>-63.937110000000011</v>
      </c>
      <c r="K19" s="287">
        <f>SUMIFS('Osprey on the Bluffs-Input (IS)'!L:L,'Osprey on the Bluffs-Input (IS)'!$Q:$Q,'Osprey on the Bluffs - CRES'!$A19)/'Osprey on the Bluffs - CRES'!$P$16</f>
        <v>-34.413200000000003</v>
      </c>
      <c r="L19" s="286">
        <f>SUMIFS('Osprey on the Bluffs-Input (IS)'!M:M,'Osprey on the Bluffs-Input (IS)'!$Q:$Q,'Osprey on the Bluffs - CRES'!$A19)/'Osprey on the Bluffs - CRES'!$P$16</f>
        <v>-35.64658</v>
      </c>
      <c r="M19" s="305">
        <f>SUMIFS('Osprey on the Bluffs-Input (IS)'!N:N,'Osprey on the Bluffs-Input (IS)'!$Q:$Q,'Osprey on the Bluffs - CRES'!$A19)/'Osprey on the Bluffs - CRES'!$P$16</f>
        <v>-12.601130000000001</v>
      </c>
      <c r="N19" s="271">
        <f t="shared" si="6"/>
        <v>-290.82925999999998</v>
      </c>
    </row>
    <row r="20" spans="1:16">
      <c r="A20" s="296" t="s">
        <v>64</v>
      </c>
      <c r="B20" s="286">
        <f>SUMIFS('Osprey on the Bluffs-Input (IS)'!C:C,'Osprey on the Bluffs-Input (IS)'!$Q:$Q,'Osprey on the Bluffs - CRES'!$A20)/'Osprey on the Bluffs - CRES'!$P$16</f>
        <v>-29.412980000000001</v>
      </c>
      <c r="C20" s="287">
        <f>SUMIFS('Osprey on the Bluffs-Input (IS)'!D:D,'Osprey on the Bluffs-Input (IS)'!$Q:$Q,'Osprey on the Bluffs - CRES'!$A20)/'Osprey on the Bluffs - CRES'!$P$16</f>
        <v>-29.412980000000001</v>
      </c>
      <c r="D20" s="286">
        <f>SUMIFS('Osprey on the Bluffs-Input (IS)'!E:E,'Osprey on the Bluffs-Input (IS)'!$Q:$Q,'Osprey on the Bluffs - CRES'!$A20)/'Osprey on the Bluffs - CRES'!$P$16</f>
        <v>-22.925609999999999</v>
      </c>
      <c r="E20" s="287">
        <f>SUMIFS('Osprey on the Bluffs-Input (IS)'!F:F,'Osprey on the Bluffs-Input (IS)'!$Q:$Q,'Osprey on the Bluffs - CRES'!$A20)/'Osprey on the Bluffs - CRES'!$P$16</f>
        <v>-22.925609999999999</v>
      </c>
      <c r="F20" s="286">
        <f>SUMIFS('Osprey on the Bluffs-Input (IS)'!G:G,'Osprey on the Bluffs-Input (IS)'!$Q:$Q,'Osprey on the Bluffs - CRES'!$A20)/'Osprey on the Bluffs - CRES'!$P$16</f>
        <v>-23.10716</v>
      </c>
      <c r="G20" s="287">
        <f>SUMIFS('Osprey on the Bluffs-Input (IS)'!H:H,'Osprey on the Bluffs-Input (IS)'!$Q:$Q,'Osprey on the Bluffs - CRES'!$A20)/'Osprey on the Bluffs - CRES'!$P$16</f>
        <v>-23.10716</v>
      </c>
      <c r="H20" s="286">
        <f>SUMIFS('Osprey on the Bluffs-Input (IS)'!I:I,'Osprey on the Bluffs-Input (IS)'!$Q:$Q,'Osprey on the Bluffs - CRES'!$A20)/'Osprey on the Bluffs - CRES'!$P$16</f>
        <v>-3.4932600000000003</v>
      </c>
      <c r="I20" s="287">
        <f>SUMIFS('Osprey on the Bluffs-Input (IS)'!J:J,'Osprey on the Bluffs-Input (IS)'!$Q:$Q,'Osprey on the Bluffs - CRES'!$A20)/'Osprey on the Bluffs - CRES'!$P$16</f>
        <v>-19.184380000000001</v>
      </c>
      <c r="J20" s="286">
        <f>SUMIFS('Osprey on the Bluffs-Input (IS)'!K:K,'Osprey on the Bluffs-Input (IS)'!$Q:$Q,'Osprey on the Bluffs - CRES'!$A20)/'Osprey on the Bluffs - CRES'!$P$16</f>
        <v>-19.184380000000001</v>
      </c>
      <c r="K20" s="287">
        <f>SUMIFS('Osprey on the Bluffs-Input (IS)'!L:L,'Osprey on the Bluffs-Input (IS)'!$Q:$Q,'Osprey on the Bluffs - CRES'!$A20)/'Osprey on the Bluffs - CRES'!$P$16</f>
        <v>-19.184380000000001</v>
      </c>
      <c r="L20" s="286">
        <f>SUMIFS('Osprey on the Bluffs-Input (IS)'!M:M,'Osprey on the Bluffs-Input (IS)'!$Q:$Q,'Osprey on the Bluffs - CRES'!$A20)/'Osprey on the Bluffs - CRES'!$P$16</f>
        <v>-19.184380000000001</v>
      </c>
      <c r="M20" s="305">
        <f>SUMIFS('Osprey on the Bluffs-Input (IS)'!N:N,'Osprey on the Bluffs-Input (IS)'!$Q:$Q,'Osprey on the Bluffs - CRES'!$A20)/'Osprey on the Bluffs - CRES'!$P$16</f>
        <v>-19.184380000000001</v>
      </c>
      <c r="N20" s="271">
        <f t="shared" si="6"/>
        <v>-250.30665999999999</v>
      </c>
      <c r="P20" s="16"/>
    </row>
    <row r="21" spans="1:16">
      <c r="A21" s="296" t="s">
        <v>66</v>
      </c>
      <c r="B21" s="286">
        <f>SUMIFS('Osprey on the Bluffs-Input (IS)'!C:C,'Osprey on the Bluffs-Input (IS)'!$Q:$Q,'Osprey on the Bluffs - CRES'!$A21)/'Osprey on the Bluffs - CRES'!$P$16</f>
        <v>-26.947710000000001</v>
      </c>
      <c r="C21" s="287">
        <f>SUMIFS('Osprey on the Bluffs-Input (IS)'!D:D,'Osprey on the Bluffs-Input (IS)'!$Q:$Q,'Osprey on the Bluffs - CRES'!$A21)/'Osprey on the Bluffs - CRES'!$P$16</f>
        <v>-20.040749999999999</v>
      </c>
      <c r="D21" s="286">
        <f>SUMIFS('Osprey on the Bluffs-Input (IS)'!E:E,'Osprey on the Bluffs-Input (IS)'!$Q:$Q,'Osprey on the Bluffs - CRES'!$A21)/'Osprey on the Bluffs - CRES'!$P$16</f>
        <v>-20.040749999999999</v>
      </c>
      <c r="E21" s="287">
        <f>SUMIFS('Osprey on the Bluffs-Input (IS)'!F:F,'Osprey on the Bluffs-Input (IS)'!$Q:$Q,'Osprey on the Bluffs - CRES'!$A21)/'Osprey on the Bluffs - CRES'!$P$16</f>
        <v>-20.040749999999999</v>
      </c>
      <c r="F21" s="286">
        <f>SUMIFS('Osprey on the Bluffs-Input (IS)'!G:G,'Osprey on the Bluffs-Input (IS)'!$Q:$Q,'Osprey on the Bluffs - CRES'!$A21)/'Osprey on the Bluffs - CRES'!$P$16</f>
        <v>-25.338419999999999</v>
      </c>
      <c r="G21" s="287">
        <f>SUMIFS('Osprey on the Bluffs-Input (IS)'!H:H,'Osprey on the Bluffs-Input (IS)'!$Q:$Q,'Osprey on the Bluffs - CRES'!$A21)/'Osprey on the Bluffs - CRES'!$P$16</f>
        <v>-20.040749999999999</v>
      </c>
      <c r="H21" s="286">
        <f>SUMIFS('Osprey on the Bluffs-Input (IS)'!I:I,'Osprey on the Bluffs-Input (IS)'!$Q:$Q,'Osprey on the Bluffs - CRES'!$A21)/'Osprey on the Bluffs - CRES'!$P$16</f>
        <v>-20.040749999999999</v>
      </c>
      <c r="I21" s="287">
        <f>SUMIFS('Osprey on the Bluffs-Input (IS)'!J:J,'Osprey on the Bluffs-Input (IS)'!$Q:$Q,'Osprey on the Bluffs - CRES'!$A21)/'Osprey on the Bluffs - CRES'!$P$16</f>
        <v>-20.040749999999999</v>
      </c>
      <c r="J21" s="286">
        <f>SUMIFS('Osprey on the Bluffs-Input (IS)'!K:K,'Osprey on the Bluffs-Input (IS)'!$Q:$Q,'Osprey on the Bluffs - CRES'!$A21)/'Osprey on the Bluffs - CRES'!$P$16</f>
        <v>-20.040749999999999</v>
      </c>
      <c r="K21" s="287">
        <f>SUMIFS('Osprey on the Bluffs-Input (IS)'!L:L,'Osprey on the Bluffs-Input (IS)'!$Q:$Q,'Osprey on the Bluffs - CRES'!$A21)/'Osprey on the Bluffs - CRES'!$P$16</f>
        <v>-26.23104</v>
      </c>
      <c r="L21" s="286">
        <f>SUMIFS('Osprey on the Bluffs-Input (IS)'!M:M,'Osprey on the Bluffs-Input (IS)'!$Q:$Q,'Osprey on the Bluffs - CRES'!$A21)/'Osprey on the Bluffs - CRES'!$P$16</f>
        <v>-20.641970000000001</v>
      </c>
      <c r="M21" s="287">
        <f>SUMIFS('Osprey on the Bluffs-Input (IS)'!N:N,'Osprey on the Bluffs-Input (IS)'!$Q:$Q,'Osprey on the Bluffs - CRES'!$A21)/'Osprey on the Bluffs - CRES'!$P$16</f>
        <v>-20.641970000000001</v>
      </c>
      <c r="N21" s="271">
        <f t="shared" si="6"/>
        <v>-260.08636000000001</v>
      </c>
      <c r="P21" s="16"/>
    </row>
    <row r="22" spans="1:16">
      <c r="A22" s="296" t="s">
        <v>42</v>
      </c>
      <c r="B22" s="286">
        <f>SUMIFS('Osprey on the Bluffs-Input (IS)'!C:C,'Osprey on the Bluffs-Input (IS)'!$Q:$Q,'Osprey on the Bluffs - CRES'!$A22)/'Osprey on the Bluffs - CRES'!$P$16</f>
        <v>-4.5036899999999997</v>
      </c>
      <c r="C22" s="287">
        <f>SUMIFS('Osprey on the Bluffs-Input (IS)'!D:D,'Osprey on the Bluffs-Input (IS)'!$Q:$Q,'Osprey on the Bluffs - CRES'!$A22)/'Osprey on the Bluffs - CRES'!$P$16</f>
        <v>-5.7278099999999998</v>
      </c>
      <c r="D22" s="286">
        <f>SUMIFS('Osprey on the Bluffs-Input (IS)'!E:E,'Osprey on the Bluffs-Input (IS)'!$Q:$Q,'Osprey on the Bluffs - CRES'!$A22)/'Osprey on the Bluffs - CRES'!$P$16</f>
        <v>-6.1923599999999999</v>
      </c>
      <c r="E22" s="287">
        <f>SUMIFS('Osprey on the Bluffs-Input (IS)'!F:F,'Osprey on the Bluffs-Input (IS)'!$Q:$Q,'Osprey on the Bluffs - CRES'!$A22)/'Osprey on the Bluffs - CRES'!$P$16</f>
        <v>-5.4156199999999997</v>
      </c>
      <c r="F22" s="286">
        <f>SUMIFS('Osprey on the Bluffs-Input (IS)'!G:G,'Osprey on the Bluffs-Input (IS)'!$Q:$Q,'Osprey on the Bluffs - CRES'!$A22)/'Osprey on the Bluffs - CRES'!$P$16</f>
        <v>-5.03545</v>
      </c>
      <c r="G22" s="287">
        <f>SUMIFS('Osprey on the Bluffs-Input (IS)'!H:H,'Osprey on the Bluffs-Input (IS)'!$Q:$Q,'Osprey on the Bluffs - CRES'!$A22)/'Osprey on the Bluffs - CRES'!$P$16</f>
        <v>-6.2643899999999997</v>
      </c>
      <c r="H22" s="286">
        <f>SUMIFS('Osprey on the Bluffs-Input (IS)'!I:I,'Osprey on the Bluffs-Input (IS)'!$Q:$Q,'Osprey on the Bluffs - CRES'!$A22)/'Osprey on the Bluffs - CRES'!$P$16</f>
        <v>-6.0631299999999992</v>
      </c>
      <c r="I22" s="287">
        <f>SUMIFS('Osprey on the Bluffs-Input (IS)'!J:J,'Osprey on the Bluffs-Input (IS)'!$Q:$Q,'Osprey on the Bluffs - CRES'!$A22)/'Osprey on the Bluffs - CRES'!$P$16</f>
        <v>-5.1455000000000002</v>
      </c>
      <c r="J22" s="286">
        <f>SUMIFS('Osprey on the Bluffs-Input (IS)'!K:K,'Osprey on the Bluffs-Input (IS)'!$Q:$Q,'Osprey on the Bluffs - CRES'!$A22)/'Osprey on the Bluffs - CRES'!$P$16</f>
        <v>-6.5780000000000003</v>
      </c>
      <c r="K22" s="287">
        <f>SUMIFS('Osprey on the Bluffs-Input (IS)'!L:L,'Osprey on the Bluffs-Input (IS)'!$Q:$Q,'Osprey on the Bluffs - CRES'!$A22)/'Osprey on the Bluffs - CRES'!$P$16</f>
        <v>-1.9272</v>
      </c>
      <c r="L22" s="286">
        <f>SUMIFS('Osprey on the Bluffs-Input (IS)'!M:M,'Osprey on the Bluffs-Input (IS)'!$Q:$Q,'Osprey on the Bluffs - CRES'!$A22)/'Osprey on the Bluffs - CRES'!$P$16</f>
        <v>-2.7884199999999999</v>
      </c>
      <c r="M22" s="287">
        <f>SUMIFS('Osprey on the Bluffs-Input (IS)'!N:N,'Osprey on the Bluffs-Input (IS)'!$Q:$Q,'Osprey on the Bluffs - CRES'!$A22)/'Osprey on the Bluffs - CRES'!$P$16</f>
        <v>-2.1719400000000002</v>
      </c>
      <c r="N22" s="271">
        <f t="shared" si="6"/>
        <v>-57.813510000000008</v>
      </c>
    </row>
    <row r="23" spans="1:16">
      <c r="A23" s="296" t="s">
        <v>82</v>
      </c>
      <c r="B23" s="286">
        <f>SUMIFS('Osprey on the Bluffs-Input (IS)'!C:C,'Osprey on the Bluffs-Input (IS)'!$Q:$Q,'Osprey on the Bluffs - CRES'!$A23)/'Osprey on the Bluffs - CRES'!$P$16</f>
        <v>0</v>
      </c>
      <c r="C23" s="287">
        <f>SUMIFS('Osprey on the Bluffs-Input (IS)'!D:D,'Osprey on the Bluffs-Input (IS)'!$Q:$Q,'Osprey on the Bluffs - CRES'!$A23)/'Osprey on the Bluffs - CRES'!$P$16</f>
        <v>0</v>
      </c>
      <c r="D23" s="286">
        <f>SUMIFS('Osprey on the Bluffs-Input (IS)'!E:E,'Osprey on the Bluffs-Input (IS)'!$Q:$Q,'Osprey on the Bluffs - CRES'!$A23)/'Osprey on the Bluffs - CRES'!$P$16</f>
        <v>0</v>
      </c>
      <c r="E23" s="287">
        <f>SUMIFS('Osprey on the Bluffs-Input (IS)'!F:F,'Osprey on the Bluffs-Input (IS)'!$Q:$Q,'Osprey on the Bluffs - CRES'!$A23)/'Osprey on the Bluffs - CRES'!$P$16</f>
        <v>0</v>
      </c>
      <c r="F23" s="286">
        <f>SUMIFS('Osprey on the Bluffs-Input (IS)'!G:G,'Osprey on the Bluffs-Input (IS)'!$Q:$Q,'Osprey on the Bluffs - CRES'!$A23)/'Osprey on the Bluffs - CRES'!$P$16</f>
        <v>0</v>
      </c>
      <c r="G23" s="287">
        <f>SUMIFS('Osprey on the Bluffs-Input (IS)'!H:H,'Osprey on the Bluffs-Input (IS)'!$Q:$Q,'Osprey on the Bluffs - CRES'!$A23)/'Osprey on the Bluffs - CRES'!$P$16</f>
        <v>0</v>
      </c>
      <c r="H23" s="286">
        <f>SUMIFS('Osprey on the Bluffs-Input (IS)'!I:I,'Osprey on the Bluffs-Input (IS)'!$Q:$Q,'Osprey on the Bluffs - CRES'!$A23)/'Osprey on the Bluffs - CRES'!$P$16</f>
        <v>0</v>
      </c>
      <c r="I23" s="287">
        <f>SUMIFS('Osprey on the Bluffs-Input (IS)'!J:J,'Osprey on the Bluffs-Input (IS)'!$Q:$Q,'Osprey on the Bluffs - CRES'!$A23)/'Osprey on the Bluffs - CRES'!$P$16</f>
        <v>0</v>
      </c>
      <c r="J23" s="286">
        <f>SUMIFS('Osprey on the Bluffs-Input (IS)'!K:K,'Osprey on the Bluffs-Input (IS)'!$Q:$Q,'Osprey on the Bluffs - CRES'!$A23)/'Osprey on the Bluffs - CRES'!$P$16</f>
        <v>0</v>
      </c>
      <c r="K23" s="287">
        <f>SUMIFS('Osprey on the Bluffs-Input (IS)'!L:L,'Osprey on the Bluffs-Input (IS)'!$Q:$Q,'Osprey on the Bluffs - CRES'!$A23)/'Osprey on the Bluffs - CRES'!$P$16</f>
        <v>0</v>
      </c>
      <c r="L23" s="286">
        <f>SUMIFS('Osprey on the Bluffs-Input (IS)'!M:M,'Osprey on the Bluffs-Input (IS)'!$Q:$Q,'Osprey on the Bluffs - CRES'!$A23)/'Osprey on the Bluffs - CRES'!$P$16</f>
        <v>0</v>
      </c>
      <c r="M23" s="287">
        <f>SUMIFS('Osprey on the Bluffs-Input (IS)'!N:N,'Osprey on the Bluffs-Input (IS)'!$Q:$Q,'Osprey on the Bluffs - CRES'!$A23)/'Osprey on the Bluffs - CRES'!$P$16</f>
        <v>0</v>
      </c>
      <c r="N23" s="271">
        <f t="shared" si="6"/>
        <v>0</v>
      </c>
    </row>
    <row r="24" spans="1:16">
      <c r="A24" s="296" t="s">
        <v>52</v>
      </c>
      <c r="B24" s="286">
        <f>SUMIFS('Osprey on the Bluffs-Input (IS)'!C:C,'Osprey on the Bluffs-Input (IS)'!$Q:$Q,'Osprey on the Bluffs - CRES'!$A24)/'Osprey on the Bluffs - CRES'!$P$16</f>
        <v>0.37</v>
      </c>
      <c r="C24" s="287">
        <f>SUMIFS('Osprey on the Bluffs-Input (IS)'!D:D,'Osprey on the Bluffs-Input (IS)'!$Q:$Q,'Osprey on the Bluffs - CRES'!$A24)/'Osprey on the Bluffs - CRES'!$P$16</f>
        <v>-3.7</v>
      </c>
      <c r="D24" s="286">
        <f>SUMIFS('Osprey on the Bluffs-Input (IS)'!E:E,'Osprey on the Bluffs-Input (IS)'!$Q:$Q,'Osprey on the Bluffs - CRES'!$A24)/'Osprey on the Bluffs - CRES'!$P$16</f>
        <v>-3.8359999999999999</v>
      </c>
      <c r="E24" s="287">
        <f>SUMIFS('Osprey on the Bluffs-Input (IS)'!F:F,'Osprey on the Bluffs-Input (IS)'!$Q:$Q,'Osprey on the Bluffs - CRES'!$A24)/'Osprey on the Bluffs - CRES'!$P$16</f>
        <v>-3.8359999999999999</v>
      </c>
      <c r="F24" s="286">
        <f>SUMIFS('Osprey on the Bluffs-Input (IS)'!G:G,'Osprey on the Bluffs-Input (IS)'!$Q:$Q,'Osprey on the Bluffs - CRES'!$A24)/'Osprey on the Bluffs - CRES'!$P$16</f>
        <v>-3.8359999999999999</v>
      </c>
      <c r="G24" s="287">
        <f>SUMIFS('Osprey on the Bluffs-Input (IS)'!H:H,'Osprey on the Bluffs-Input (IS)'!$Q:$Q,'Osprey on the Bluffs - CRES'!$A24)/'Osprey on the Bluffs - CRES'!$P$16</f>
        <v>-4.0110000000000001</v>
      </c>
      <c r="H24" s="286">
        <f>SUMIFS('Osprey on the Bluffs-Input (IS)'!I:I,'Osprey on the Bluffs-Input (IS)'!$Q:$Q,'Osprey on the Bluffs - CRES'!$A24)/'Osprey on the Bluffs - CRES'!$P$16</f>
        <v>-5.343</v>
      </c>
      <c r="I24" s="287">
        <f>SUMIFS('Osprey on the Bluffs-Input (IS)'!J:J,'Osprey on the Bluffs-Input (IS)'!$Q:$Q,'Osprey on the Bluffs - CRES'!$A24)/'Osprey on the Bluffs - CRES'!$P$16</f>
        <v>-4.29</v>
      </c>
      <c r="J24" s="286">
        <f>SUMIFS('Osprey on the Bluffs-Input (IS)'!K:K,'Osprey on the Bluffs-Input (IS)'!$Q:$Q,'Osprey on the Bluffs - CRES'!$A24)/'Osprey on the Bluffs - CRES'!$P$16</f>
        <v>-4.3959999999999999</v>
      </c>
      <c r="K24" s="287">
        <f>SUMIFS('Osprey on the Bluffs-Input (IS)'!L:L,'Osprey on the Bluffs-Input (IS)'!$Q:$Q,'Osprey on the Bluffs - CRES'!$A24)/'Osprey on the Bluffs - CRES'!$P$16</f>
        <v>-3.956</v>
      </c>
      <c r="L24" s="286">
        <f>SUMIFS('Osprey on the Bluffs-Input (IS)'!M:M,'Osprey on the Bluffs-Input (IS)'!$Q:$Q,'Osprey on the Bluffs - CRES'!$A24)/'Osprey on the Bluffs - CRES'!$P$16</f>
        <v>-4.18</v>
      </c>
      <c r="M24" s="287">
        <f>SUMIFS('Osprey on the Bluffs-Input (IS)'!N:N,'Osprey on the Bluffs-Input (IS)'!$Q:$Q,'Osprey on the Bluffs - CRES'!$A24)/'Osprey on the Bluffs - CRES'!$P$16</f>
        <v>-3.82</v>
      </c>
      <c r="N24" s="271">
        <f t="shared" si="6"/>
        <v>-44.834000000000003</v>
      </c>
    </row>
    <row r="25" spans="1:16">
      <c r="A25" s="296" t="s">
        <v>57</v>
      </c>
      <c r="B25" s="286">
        <f>SUMIFS('Osprey on the Bluffs-Input (IS)'!C:C,'Osprey on the Bluffs-Input (IS)'!$Q:$Q,'Osprey on the Bluffs - CRES'!$A25)/'Osprey on the Bluffs - CRES'!$P$16</f>
        <v>-0.25</v>
      </c>
      <c r="C25" s="287">
        <f>SUMIFS('Osprey on the Bluffs-Input (IS)'!D:D,'Osprey on the Bluffs-Input (IS)'!$Q:$Q,'Osprey on the Bluffs - CRES'!$A25)/'Osprey on the Bluffs - CRES'!$P$16</f>
        <v>-0.51283999999999996</v>
      </c>
      <c r="D25" s="286">
        <f>SUMIFS('Osprey on the Bluffs-Input (IS)'!E:E,'Osprey on the Bluffs-Input (IS)'!$Q:$Q,'Osprey on the Bluffs - CRES'!$A25)/'Osprey on the Bluffs - CRES'!$P$16</f>
        <v>-0.31570999999999999</v>
      </c>
      <c r="E25" s="287">
        <f>SUMIFS('Osprey on the Bluffs-Input (IS)'!F:F,'Osprey on the Bluffs-Input (IS)'!$Q:$Q,'Osprey on the Bluffs - CRES'!$A25)/'Osprey on the Bluffs - CRES'!$P$16</f>
        <v>-0.27570999999999996</v>
      </c>
      <c r="F25" s="286">
        <f>SUMIFS('Osprey on the Bluffs-Input (IS)'!G:G,'Osprey on the Bluffs-Input (IS)'!$Q:$Q,'Osprey on the Bluffs - CRES'!$A25)/'Osprey on the Bluffs - CRES'!$P$16</f>
        <v>-0.27570999999999996</v>
      </c>
      <c r="G25" s="287">
        <f>SUMIFS('Osprey on the Bluffs-Input (IS)'!H:H,'Osprey on the Bluffs-Input (IS)'!$Q:$Q,'Osprey on the Bluffs - CRES'!$A25)/'Osprey on the Bluffs - CRES'!$P$16</f>
        <v>-0.52766000000000002</v>
      </c>
      <c r="H25" s="286">
        <f>SUMIFS('Osprey on the Bluffs-Input (IS)'!I:I,'Osprey on the Bluffs-Input (IS)'!$Q:$Q,'Osprey on the Bluffs - CRES'!$A25)/'Osprey on the Bluffs - CRES'!$P$16</f>
        <v>-0.27570999999999996</v>
      </c>
      <c r="I25" s="287">
        <f>SUMIFS('Osprey on the Bluffs-Input (IS)'!J:J,'Osprey on the Bluffs-Input (IS)'!$Q:$Q,'Osprey on the Bluffs - CRES'!$A25)/'Osprey on the Bluffs - CRES'!$P$16</f>
        <v>-1.72471</v>
      </c>
      <c r="J25" s="286">
        <f>SUMIFS('Osprey on the Bluffs-Input (IS)'!K:K,'Osprey on the Bluffs-Input (IS)'!$Q:$Q,'Osprey on the Bluffs - CRES'!$A25)/'Osprey on the Bluffs - CRES'!$P$16</f>
        <v>-0.46664</v>
      </c>
      <c r="K25" s="287">
        <f>SUMIFS('Osprey on the Bluffs-Input (IS)'!L:L,'Osprey on the Bluffs-Input (IS)'!$Q:$Q,'Osprey on the Bluffs - CRES'!$A25)/'Osprey on the Bluffs - CRES'!$P$16</f>
        <v>-0.46664</v>
      </c>
      <c r="L25" s="286">
        <f>SUMIFS('Osprey on the Bluffs-Input (IS)'!M:M,'Osprey on the Bluffs-Input (IS)'!$Q:$Q,'Osprey on the Bluffs - CRES'!$A25)/'Osprey on the Bluffs - CRES'!$P$16</f>
        <v>-0.40093000000000001</v>
      </c>
      <c r="M25" s="287">
        <f>SUMIFS('Osprey on the Bluffs-Input (IS)'!N:N,'Osprey on the Bluffs-Input (IS)'!$Q:$Q,'Osprey on the Bluffs - CRES'!$A25)/'Osprey on the Bluffs - CRES'!$P$16</f>
        <v>-0.40093000000000001</v>
      </c>
      <c r="N25" s="271">
        <f t="shared" si="6"/>
        <v>-5.8931899999999988</v>
      </c>
    </row>
    <row r="26" spans="1:16">
      <c r="A26" s="296" t="s">
        <v>55</v>
      </c>
      <c r="B26" s="286">
        <f>SUMIFS('Osprey on the Bluffs-Input (IS)'!C:C,'Osprey on the Bluffs-Input (IS)'!$Q:$Q,'Osprey on the Bluffs - CRES'!$A26)/'Osprey on the Bluffs - CRES'!$P$16</f>
        <v>-0.95528000000000002</v>
      </c>
      <c r="C26" s="287">
        <f>SUMIFS('Osprey on the Bluffs-Input (IS)'!D:D,'Osprey on the Bluffs-Input (IS)'!$Q:$Q,'Osprey on the Bluffs - CRES'!$A26)/'Osprey on the Bluffs - CRES'!$P$16</f>
        <v>-1.7924899999999999</v>
      </c>
      <c r="D26" s="286">
        <f>SUMIFS('Osprey on the Bluffs-Input (IS)'!E:E,'Osprey on the Bluffs-Input (IS)'!$Q:$Q,'Osprey on the Bluffs - CRES'!$A26)/'Osprey on the Bluffs - CRES'!$P$16</f>
        <v>-4.1434700000000007</v>
      </c>
      <c r="E26" s="287">
        <f>SUMIFS('Osprey on the Bluffs-Input (IS)'!F:F,'Osprey on the Bluffs-Input (IS)'!$Q:$Q,'Osprey on the Bluffs - CRES'!$A26)/'Osprey on the Bluffs - CRES'!$P$16</f>
        <v>-2.8652899999999999</v>
      </c>
      <c r="F26" s="286">
        <f>SUMIFS('Osprey on the Bluffs-Input (IS)'!G:G,'Osprey on the Bluffs-Input (IS)'!$Q:$Q,'Osprey on the Bluffs - CRES'!$A26)/'Osprey on the Bluffs - CRES'!$P$16</f>
        <v>-1.5318999999999998</v>
      </c>
      <c r="G26" s="287">
        <f>SUMIFS('Osprey on the Bluffs-Input (IS)'!H:H,'Osprey on the Bluffs-Input (IS)'!$Q:$Q,'Osprey on the Bluffs - CRES'!$A26)/'Osprey on the Bluffs - CRES'!$P$16</f>
        <v>-5.1322699999999992</v>
      </c>
      <c r="H26" s="286">
        <f>SUMIFS('Osprey on the Bluffs-Input (IS)'!I:I,'Osprey on the Bluffs-Input (IS)'!$Q:$Q,'Osprey on the Bluffs - CRES'!$A26)/'Osprey on the Bluffs - CRES'!$P$16</f>
        <v>-1.5075000000000003</v>
      </c>
      <c r="I26" s="287">
        <f>SUMIFS('Osprey on the Bluffs-Input (IS)'!J:J,'Osprey on the Bluffs-Input (IS)'!$Q:$Q,'Osprey on the Bluffs - CRES'!$A26)/'Osprey on the Bluffs - CRES'!$P$16</f>
        <v>-0.80215999999999998</v>
      </c>
      <c r="J26" s="286">
        <f>SUMIFS('Osprey on the Bluffs-Input (IS)'!K:K,'Osprey on the Bluffs-Input (IS)'!$Q:$Q,'Osprey on the Bluffs - CRES'!$A26)/'Osprey on the Bluffs - CRES'!$P$16</f>
        <v>-3.2858700000000001</v>
      </c>
      <c r="K26" s="287">
        <f>SUMIFS('Osprey on the Bluffs-Input (IS)'!L:L,'Osprey on the Bluffs-Input (IS)'!$Q:$Q,'Osprey on the Bluffs - CRES'!$A26)/'Osprey on the Bluffs - CRES'!$P$16</f>
        <v>-4.9371699999999992</v>
      </c>
      <c r="L26" s="286">
        <f>SUMIFS('Osprey on the Bluffs-Input (IS)'!M:M,'Osprey on the Bluffs-Input (IS)'!$Q:$Q,'Osprey on the Bluffs - CRES'!$A26)/'Osprey on the Bluffs - CRES'!$P$16</f>
        <v>-2.33839</v>
      </c>
      <c r="M26" s="287">
        <f>SUMIFS('Osprey on the Bluffs-Input (IS)'!N:N,'Osprey on the Bluffs-Input (IS)'!$Q:$Q,'Osprey on the Bluffs - CRES'!$A26)/'Osprey on the Bluffs - CRES'!$P$16</f>
        <v>-1.7779700000000003</v>
      </c>
      <c r="N26" s="271">
        <f t="shared" si="6"/>
        <v>-31.069759999999999</v>
      </c>
    </row>
    <row r="27" spans="1:16">
      <c r="A27" s="296" t="s">
        <v>54</v>
      </c>
      <c r="B27" s="286">
        <f>SUMIFS('Osprey on the Bluffs-Input (IS)'!C:C,'Osprey on the Bluffs-Input (IS)'!$Q:$Q,'Osprey on the Bluffs - CRES'!$A27)/'Osprey on the Bluffs - CRES'!$P$16</f>
        <v>-0.83832999999999991</v>
      </c>
      <c r="C27" s="287">
        <f>SUMIFS('Osprey on the Bluffs-Input (IS)'!D:D,'Osprey on the Bluffs-Input (IS)'!$Q:$Q,'Osprey on the Bluffs - CRES'!$A27)/'Osprey on the Bluffs - CRES'!$P$16</f>
        <v>-1.3249500000000001</v>
      </c>
      <c r="D27" s="286">
        <f>SUMIFS('Osprey on the Bluffs-Input (IS)'!E:E,'Osprey on the Bluffs-Input (IS)'!$Q:$Q,'Osprey on the Bluffs - CRES'!$A27)/'Osprey on the Bluffs - CRES'!$P$16</f>
        <v>-1.53495</v>
      </c>
      <c r="E27" s="287">
        <f>SUMIFS('Osprey on the Bluffs-Input (IS)'!F:F,'Osprey on the Bluffs-Input (IS)'!$Q:$Q,'Osprey on the Bluffs - CRES'!$A27)/'Osprey on the Bluffs - CRES'!$P$16</f>
        <v>-2.33</v>
      </c>
      <c r="F27" s="286">
        <f>SUMIFS('Osprey on the Bluffs-Input (IS)'!G:G,'Osprey on the Bluffs-Input (IS)'!$Q:$Q,'Osprey on the Bluffs - CRES'!$A27)/'Osprey on the Bluffs - CRES'!$P$16</f>
        <v>-1.395</v>
      </c>
      <c r="G27" s="287">
        <f>SUMIFS('Osprey on the Bluffs-Input (IS)'!H:H,'Osprey on the Bluffs-Input (IS)'!$Q:$Q,'Osprey on the Bluffs - CRES'!$A27)/'Osprey on the Bluffs - CRES'!$P$16</f>
        <v>-3.53789</v>
      </c>
      <c r="H27" s="286">
        <f>SUMIFS('Osprey on the Bluffs-Input (IS)'!I:I,'Osprey on the Bluffs-Input (IS)'!$Q:$Q,'Osprey on the Bluffs - CRES'!$A27)/'Osprey on the Bluffs - CRES'!$P$16</f>
        <v>-0.40223000000000003</v>
      </c>
      <c r="I27" s="287">
        <f>SUMIFS('Osprey on the Bluffs-Input (IS)'!J:J,'Osprey on the Bluffs-Input (IS)'!$Q:$Q,'Osprey on the Bluffs - CRES'!$A27)/'Osprey on the Bluffs - CRES'!$P$16</f>
        <v>-1.57819</v>
      </c>
      <c r="J27" s="286">
        <f>SUMIFS('Osprey on the Bluffs-Input (IS)'!K:K,'Osprey on the Bluffs-Input (IS)'!$Q:$Q,'Osprey on the Bluffs - CRES'!$A27)/'Osprey on the Bluffs - CRES'!$P$16</f>
        <v>-9.3139399999999988</v>
      </c>
      <c r="K27" s="287">
        <f>SUMIFS('Osprey on the Bluffs-Input (IS)'!L:L,'Osprey on the Bluffs-Input (IS)'!$Q:$Q,'Osprey on the Bluffs - CRES'!$A27)/'Osprey on the Bluffs - CRES'!$P$16</f>
        <v>-3.165</v>
      </c>
      <c r="L27" s="286">
        <f>SUMIFS('Osprey on the Bluffs-Input (IS)'!M:M,'Osprey on the Bluffs-Input (IS)'!$Q:$Q,'Osprey on the Bluffs - CRES'!$A27)/'Osprey on the Bluffs - CRES'!$P$16</f>
        <v>-1.2234100000000001</v>
      </c>
      <c r="M27" s="287">
        <f>SUMIFS('Osprey on the Bluffs-Input (IS)'!N:N,'Osprey on the Bluffs-Input (IS)'!$Q:$Q,'Osprey on the Bluffs - CRES'!$A27)/'Osprey on the Bluffs - CRES'!$P$16</f>
        <v>-0.72</v>
      </c>
      <c r="N27" s="271">
        <f t="shared" si="6"/>
        <v>-27.363889999999998</v>
      </c>
    </row>
    <row r="28" spans="1:16">
      <c r="A28" s="296" t="s">
        <v>59</v>
      </c>
      <c r="B28" s="286">
        <f>SUMIFS('Osprey on the Bluffs-Input (IS)'!C:C,'Osprey on the Bluffs-Input (IS)'!$Q:$Q,'Osprey on the Bluffs - CRES'!$A28)/'Osprey on the Bluffs - CRES'!$P$16</f>
        <v>-5.7747799999999998</v>
      </c>
      <c r="C28" s="287">
        <f>SUMIFS('Osprey on the Bluffs-Input (IS)'!D:D,'Osprey on the Bluffs-Input (IS)'!$Q:$Q,'Osprey on the Bluffs - CRES'!$A28)/'Osprey on the Bluffs - CRES'!$P$16</f>
        <v>-6.2836000000000007</v>
      </c>
      <c r="D28" s="286">
        <f>SUMIFS('Osprey on the Bluffs-Input (IS)'!E:E,'Osprey on the Bluffs-Input (IS)'!$Q:$Q,'Osprey on the Bluffs - CRES'!$A28)/'Osprey on the Bluffs - CRES'!$P$16</f>
        <v>-3.1815000000000002</v>
      </c>
      <c r="E28" s="287">
        <f>SUMIFS('Osprey on the Bluffs-Input (IS)'!F:F,'Osprey on the Bluffs-Input (IS)'!$Q:$Q,'Osprey on the Bluffs - CRES'!$A28)/'Osprey on the Bluffs - CRES'!$P$16</f>
        <v>14.9383</v>
      </c>
      <c r="F28" s="286">
        <f>SUMIFS('Osprey on the Bluffs-Input (IS)'!G:G,'Osprey on the Bluffs-Input (IS)'!$Q:$Q,'Osprey on the Bluffs - CRES'!$A28)/'Osprey on the Bluffs - CRES'!$P$16</f>
        <v>-4.1878400000000005</v>
      </c>
      <c r="G28" s="287">
        <f>SUMIFS('Osprey on the Bluffs-Input (IS)'!H:H,'Osprey on the Bluffs-Input (IS)'!$Q:$Q,'Osprey on the Bluffs - CRES'!$A28)/'Osprey on the Bluffs - CRES'!$P$16</f>
        <v>-5.9284099999999995</v>
      </c>
      <c r="H28" s="286">
        <f>SUMIFS('Osprey on the Bluffs-Input (IS)'!I:I,'Osprey on the Bluffs-Input (IS)'!$Q:$Q,'Osprey on the Bluffs - CRES'!$A28)/'Osprey on the Bluffs - CRES'!$P$16</f>
        <v>-5.7278700000000002</v>
      </c>
      <c r="I28" s="287">
        <f>SUMIFS('Osprey on the Bluffs-Input (IS)'!J:J,'Osprey on the Bluffs-Input (IS)'!$Q:$Q,'Osprey on the Bluffs - CRES'!$A28)/'Osprey on the Bluffs - CRES'!$P$16</f>
        <v>-5.1038500000000004</v>
      </c>
      <c r="J28" s="286">
        <f>SUMIFS('Osprey on the Bluffs-Input (IS)'!K:K,'Osprey on the Bluffs-Input (IS)'!$Q:$Q,'Osprey on the Bluffs - CRES'!$A28)/'Osprey on the Bluffs - CRES'!$P$16</f>
        <v>-7.0107200000000001</v>
      </c>
      <c r="K28" s="287">
        <f>SUMIFS('Osprey on the Bluffs-Input (IS)'!L:L,'Osprey on the Bluffs-Input (IS)'!$Q:$Q,'Osprey on the Bluffs - CRES'!$A28)/'Osprey on the Bluffs - CRES'!$P$16</f>
        <v>-6.98813</v>
      </c>
      <c r="L28" s="286">
        <f>SUMIFS('Osprey on the Bluffs-Input (IS)'!M:M,'Osprey on the Bluffs-Input (IS)'!$Q:$Q,'Osprey on the Bluffs - CRES'!$A28)/'Osprey on the Bluffs - CRES'!$P$16</f>
        <v>-5.0764199999999997</v>
      </c>
      <c r="M28" s="287">
        <f>SUMIFS('Osprey on the Bluffs-Input (IS)'!N:N,'Osprey on the Bluffs-Input (IS)'!$Q:$Q,'Osprey on the Bluffs - CRES'!$A28)/'Osprey on the Bluffs - CRES'!$P$16</f>
        <v>-3.4686599999999999</v>
      </c>
      <c r="N28" s="271">
        <f t="shared" si="6"/>
        <v>-43.793479999999995</v>
      </c>
    </row>
    <row r="29" spans="1:16">
      <c r="A29" s="296" t="s">
        <v>61</v>
      </c>
      <c r="B29" s="286">
        <f>SUMIFS('Osprey on the Bluffs-Input (IS)'!C:C,'Osprey on the Bluffs-Input (IS)'!$Q:$Q,'Osprey on the Bluffs - CRES'!$A29)/'Osprey on the Bluffs - CRES'!$P$16</f>
        <v>-3.5684999999999998</v>
      </c>
      <c r="C29" s="287">
        <f>SUMIFS('Osprey on the Bluffs-Input (IS)'!D:D,'Osprey on the Bluffs-Input (IS)'!$Q:$Q,'Osprey on the Bluffs - CRES'!$A29)/'Osprey on the Bluffs - CRES'!$P$16</f>
        <v>-3.9417499999999999</v>
      </c>
      <c r="D29" s="286">
        <f>SUMIFS('Osprey on the Bluffs-Input (IS)'!E:E,'Osprey on the Bluffs-Input (IS)'!$Q:$Q,'Osprey on the Bluffs - CRES'!$A29)/'Osprey on the Bluffs - CRES'!$P$16</f>
        <v>-2.452</v>
      </c>
      <c r="E29" s="287">
        <f>SUMIFS('Osprey on the Bluffs-Input (IS)'!F:F,'Osprey on the Bluffs-Input (IS)'!$Q:$Q,'Osprey on the Bluffs - CRES'!$A29)/'Osprey on the Bluffs - CRES'!$P$16</f>
        <v>-5.8373800000000005</v>
      </c>
      <c r="F29" s="286">
        <f>SUMIFS('Osprey on the Bluffs-Input (IS)'!G:G,'Osprey on the Bluffs-Input (IS)'!$Q:$Q,'Osprey on the Bluffs - CRES'!$A29)/'Osprey on the Bluffs - CRES'!$P$16</f>
        <v>-6.9484899999999996</v>
      </c>
      <c r="G29" s="287">
        <f>SUMIFS('Osprey on the Bluffs-Input (IS)'!H:H,'Osprey on the Bluffs-Input (IS)'!$Q:$Q,'Osprey on the Bluffs - CRES'!$A29)/'Osprey on the Bluffs - CRES'!$P$16</f>
        <v>-4.7666499999999994</v>
      </c>
      <c r="H29" s="286">
        <f>SUMIFS('Osprey on the Bluffs-Input (IS)'!I:I,'Osprey on the Bluffs-Input (IS)'!$Q:$Q,'Osprey on the Bluffs - CRES'!$A29)/'Osprey on the Bluffs - CRES'!$P$16</f>
        <v>-3.4861899999999997</v>
      </c>
      <c r="I29" s="287">
        <f>SUMIFS('Osprey on the Bluffs-Input (IS)'!J:J,'Osprey on the Bluffs-Input (IS)'!$Q:$Q,'Osprey on the Bluffs - CRES'!$A29)/'Osprey on the Bluffs - CRES'!$P$16</f>
        <v>-4.7530100000000006</v>
      </c>
      <c r="J29" s="286">
        <f>SUMIFS('Osprey on the Bluffs-Input (IS)'!K:K,'Osprey on the Bluffs-Input (IS)'!$Q:$Q,'Osprey on the Bluffs - CRES'!$A29)/'Osprey on the Bluffs - CRES'!$P$16</f>
        <v>-4.8419600000000003</v>
      </c>
      <c r="K29" s="287">
        <f>SUMIFS('Osprey on the Bluffs-Input (IS)'!L:L,'Osprey on the Bluffs-Input (IS)'!$Q:$Q,'Osprey on the Bluffs - CRES'!$A29)/'Osprey on the Bluffs - CRES'!$P$16</f>
        <v>-2.9011900000000002</v>
      </c>
      <c r="L29" s="286">
        <f>SUMIFS('Osprey on the Bluffs-Input (IS)'!M:M,'Osprey on the Bluffs-Input (IS)'!$Q:$Q,'Osprey on the Bluffs - CRES'!$A29)/'Osprey on the Bluffs - CRES'!$P$16</f>
        <v>-6.5118900000000002</v>
      </c>
      <c r="M29" s="287">
        <f>SUMIFS('Osprey on the Bluffs-Input (IS)'!N:N,'Osprey on the Bluffs-Input (IS)'!$Q:$Q,'Osprey on the Bluffs - CRES'!$A29)/'Osprey on the Bluffs - CRES'!$P$16</f>
        <v>-6.1095699999999997</v>
      </c>
      <c r="N29" s="271">
        <f t="shared" si="6"/>
        <v>-56.118580000000001</v>
      </c>
    </row>
    <row r="30" spans="1:16">
      <c r="A30" s="296" t="s">
        <v>83</v>
      </c>
      <c r="B30" s="286">
        <f>SUMIFS('Osprey on the Bluffs-Input (IS)'!C:C,'Osprey on the Bluffs-Input (IS)'!$Q:$Q,'Osprey on the Bluffs - CRES'!$A30)/'Osprey on the Bluffs - CRES'!$P$16</f>
        <v>0</v>
      </c>
      <c r="C30" s="287">
        <f>SUMIFS('Osprey on the Bluffs-Input (IS)'!D:D,'Osprey on the Bluffs-Input (IS)'!$Q:$Q,'Osprey on the Bluffs - CRES'!$A30)/'Osprey on the Bluffs - CRES'!$P$16</f>
        <v>0</v>
      </c>
      <c r="D30" s="286">
        <f>SUMIFS('Osprey on the Bluffs-Input (IS)'!E:E,'Osprey on the Bluffs-Input (IS)'!$Q:$Q,'Osprey on the Bluffs - CRES'!$A30)/'Osprey on the Bluffs - CRES'!$P$16</f>
        <v>0</v>
      </c>
      <c r="E30" s="287">
        <f>SUMIFS('Osprey on the Bluffs-Input (IS)'!F:F,'Osprey on the Bluffs-Input (IS)'!$Q:$Q,'Osprey on the Bluffs - CRES'!$A30)/'Osprey on the Bluffs - CRES'!$P$16</f>
        <v>0</v>
      </c>
      <c r="F30" s="286">
        <f>SUMIFS('Osprey on the Bluffs-Input (IS)'!G:G,'Osprey on the Bluffs-Input (IS)'!$Q:$Q,'Osprey on the Bluffs - CRES'!$A30)/'Osprey on the Bluffs - CRES'!$P$16</f>
        <v>0</v>
      </c>
      <c r="G30" s="287">
        <f>SUMIFS('Osprey on the Bluffs-Input (IS)'!H:H,'Osprey on the Bluffs-Input (IS)'!$Q:$Q,'Osprey on the Bluffs - CRES'!$A30)/'Osprey on the Bluffs - CRES'!$P$16</f>
        <v>0</v>
      </c>
      <c r="H30" s="286">
        <f>SUMIFS('Osprey on the Bluffs-Input (IS)'!I:I,'Osprey on the Bluffs-Input (IS)'!$Q:$Q,'Osprey on the Bluffs - CRES'!$A30)/'Osprey on the Bluffs - CRES'!$P$16</f>
        <v>0</v>
      </c>
      <c r="I30" s="287">
        <f>SUMIFS('Osprey on the Bluffs-Input (IS)'!J:J,'Osprey on the Bluffs-Input (IS)'!$Q:$Q,'Osprey on the Bluffs - CRES'!$A30)/'Osprey on the Bluffs - CRES'!$P$16</f>
        <v>0</v>
      </c>
      <c r="J30" s="286">
        <f>SUMIFS('Osprey on the Bluffs-Input (IS)'!K:K,'Osprey on the Bluffs-Input (IS)'!$Q:$Q,'Osprey on the Bluffs - CRES'!$A30)/'Osprey on the Bluffs - CRES'!$P$16</f>
        <v>0</v>
      </c>
      <c r="K30" s="287">
        <f>SUMIFS('Osprey on the Bluffs-Input (IS)'!L:L,'Osprey on the Bluffs-Input (IS)'!$Q:$Q,'Osprey on the Bluffs - CRES'!$A30)/'Osprey on the Bluffs - CRES'!$P$16</f>
        <v>0</v>
      </c>
      <c r="L30" s="286">
        <f>SUMIFS('Osprey on the Bluffs-Input (IS)'!M:M,'Osprey on the Bluffs-Input (IS)'!$Q:$Q,'Osprey on the Bluffs - CRES'!$A30)/'Osprey on the Bluffs - CRES'!$P$16</f>
        <v>0</v>
      </c>
      <c r="M30" s="287">
        <f>SUMIFS('Osprey on the Bluffs-Input (IS)'!N:N,'Osprey on the Bluffs-Input (IS)'!$Q:$Q,'Osprey on the Bluffs - CRES'!$A30)/'Osprey on the Bluffs - CRES'!$P$16</f>
        <v>0</v>
      </c>
      <c r="N30" s="271">
        <f t="shared" si="6"/>
        <v>0</v>
      </c>
    </row>
    <row r="31" spans="1:16" ht="15" thickBot="1">
      <c r="A31" s="3" t="s">
        <v>84</v>
      </c>
      <c r="B31" s="82">
        <f>SUMIFS('Osprey on the Bluffs-Input (IS)'!C:C,'Osprey on the Bluffs-Input (IS)'!$Q:$Q,'Osprey on the Bluffs - CRES'!$A31)/'Osprey on the Bluffs - CRES'!$P$16</f>
        <v>0</v>
      </c>
      <c r="C31" s="83">
        <f>SUMIFS('Osprey on the Bluffs-Input (IS)'!D:D,'Osprey on the Bluffs-Input (IS)'!$Q:$Q,'Osprey on the Bluffs - CRES'!$A31)/'Osprey on the Bluffs - CRES'!$P$16</f>
        <v>0</v>
      </c>
      <c r="D31" s="82">
        <f>SUMIFS('Osprey on the Bluffs-Input (IS)'!E:E,'Osprey on the Bluffs-Input (IS)'!$Q:$Q,'Osprey on the Bluffs - CRES'!$A31)/'Osprey on the Bluffs - CRES'!$P$16</f>
        <v>0</v>
      </c>
      <c r="E31" s="83">
        <f>SUMIFS('Osprey on the Bluffs-Input (IS)'!F:F,'Osprey on the Bluffs-Input (IS)'!$Q:$Q,'Osprey on the Bluffs - CRES'!$A31)/'Osprey on the Bluffs - CRES'!$P$16</f>
        <v>0</v>
      </c>
      <c r="F31" s="82">
        <f>SUMIFS('Osprey on the Bluffs-Input (IS)'!G:G,'Osprey on the Bluffs-Input (IS)'!$Q:$Q,'Osprey on the Bluffs - CRES'!$A31)/'Osprey on the Bluffs - CRES'!$P$16</f>
        <v>0</v>
      </c>
      <c r="G31" s="83">
        <f>SUMIFS('Osprey on the Bluffs-Input (IS)'!H:H,'Osprey on the Bluffs-Input (IS)'!$Q:$Q,'Osprey on the Bluffs - CRES'!$A31)/'Osprey on the Bluffs - CRES'!$P$16</f>
        <v>0</v>
      </c>
      <c r="H31" s="82">
        <f>SUMIFS('Osprey on the Bluffs-Input (IS)'!I:I,'Osprey on the Bluffs-Input (IS)'!$Q:$Q,'Osprey on the Bluffs - CRES'!$A31)/'Osprey on the Bluffs - CRES'!$P$16</f>
        <v>0</v>
      </c>
      <c r="I31" s="83">
        <f>SUMIFS('Osprey on the Bluffs-Input (IS)'!J:J,'Osprey on the Bluffs-Input (IS)'!$Q:$Q,'Osprey on the Bluffs - CRES'!$A31)/'Osprey on the Bluffs - CRES'!$P$16</f>
        <v>0</v>
      </c>
      <c r="J31" s="82">
        <f>SUMIFS('Osprey on the Bluffs-Input (IS)'!K:K,'Osprey on the Bluffs-Input (IS)'!$Q:$Q,'Osprey on the Bluffs - CRES'!$A31)/'Osprey on the Bluffs - CRES'!$P$16</f>
        <v>0</v>
      </c>
      <c r="K31" s="83">
        <f>SUMIFS('Osprey on the Bluffs-Input (IS)'!L:L,'Osprey on the Bluffs-Input (IS)'!$Q:$Q,'Osprey on the Bluffs - CRES'!$A31)/'Osprey on the Bluffs - CRES'!$P$16</f>
        <v>0</v>
      </c>
      <c r="L31" s="82">
        <f>SUMIFS('Osprey on the Bluffs-Input (IS)'!M:M,'Osprey on the Bluffs-Input (IS)'!$Q:$Q,'Osprey on the Bluffs - CRES'!$A31)/'Osprey on the Bluffs - CRES'!$P$16</f>
        <v>0</v>
      </c>
      <c r="M31" s="83">
        <f>SUMIFS('Osprey on the Bluffs-Input (IS)'!N:N,'Osprey on the Bluffs-Input (IS)'!$Q:$Q,'Osprey on the Bluffs - CRES'!$A31)/'Osprey on the Bluffs - CRES'!$P$16</f>
        <v>0</v>
      </c>
      <c r="N31" s="272">
        <f t="shared" si="6"/>
        <v>0</v>
      </c>
    </row>
    <row r="32" spans="1:16" ht="15.5" thickTop="1" thickBot="1">
      <c r="A32" s="84" t="s">
        <v>85</v>
      </c>
      <c r="B32" s="52">
        <f>SUM(B17:B31)</f>
        <v>-116.30817999999999</v>
      </c>
      <c r="C32" s="53">
        <f t="shared" ref="C32:M32" si="7">SUM(C17:C31)</f>
        <v>-103.99016000000002</v>
      </c>
      <c r="D32" s="52">
        <f t="shared" si="7"/>
        <v>-97.827249999999978</v>
      </c>
      <c r="E32" s="53">
        <f t="shared" si="7"/>
        <v>-73.937330000000003</v>
      </c>
      <c r="F32" s="52">
        <f t="shared" si="7"/>
        <v>-95.409069999999986</v>
      </c>
      <c r="G32" s="53">
        <f t="shared" si="7"/>
        <v>-116.19603000000001</v>
      </c>
      <c r="H32" s="52">
        <f t="shared" si="7"/>
        <v>-75.234919999999988</v>
      </c>
      <c r="I32" s="53">
        <f t="shared" si="7"/>
        <v>-96.491890000000012</v>
      </c>
      <c r="J32" s="52">
        <f t="shared" si="7"/>
        <v>-156.23978</v>
      </c>
      <c r="K32" s="89">
        <f t="shared" si="7"/>
        <v>-127.05916000000002</v>
      </c>
      <c r="L32" s="52">
        <f t="shared" si="7"/>
        <v>-113.99117000000001</v>
      </c>
      <c r="M32" s="53">
        <f t="shared" si="7"/>
        <v>-87.324930000000009</v>
      </c>
      <c r="N32" s="85">
        <f t="shared" si="6"/>
        <v>-1260.0098699999999</v>
      </c>
      <c r="O32" s="124"/>
      <c r="P32" s="15">
        <f>M32*1000</f>
        <v>-87324.930000000008</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117.87299999999999</v>
      </c>
      <c r="C35" s="53">
        <f t="shared" ref="C35:L35" si="9">SUM(C32,C14)</f>
        <v>124.47211999999995</v>
      </c>
      <c r="D35" s="52">
        <f t="shared" si="9"/>
        <v>137.89943000000005</v>
      </c>
      <c r="E35" s="53">
        <f t="shared" si="9"/>
        <v>156.45472999999998</v>
      </c>
      <c r="F35" s="52">
        <f t="shared" si="9"/>
        <v>127.09079999999997</v>
      </c>
      <c r="G35" s="53">
        <f t="shared" si="9"/>
        <v>120.99627999999998</v>
      </c>
      <c r="H35" s="52">
        <f t="shared" si="9"/>
        <v>160.39134999999999</v>
      </c>
      <c r="I35" s="53">
        <f t="shared" si="9"/>
        <v>131.57811999999998</v>
      </c>
      <c r="J35" s="52">
        <f t="shared" si="9"/>
        <v>79.083969999999994</v>
      </c>
      <c r="K35" s="53">
        <f t="shared" si="9"/>
        <v>77.994539999999944</v>
      </c>
      <c r="L35" s="52">
        <f t="shared" si="9"/>
        <v>97.283479999999997</v>
      </c>
      <c r="M35" s="53">
        <f>SUM(M32,M14)</f>
        <v>148.88643999999999</v>
      </c>
      <c r="N35" s="85">
        <f t="shared" ref="N35" si="10">SUM(N32,N14)</f>
        <v>1480.0042599999997</v>
      </c>
      <c r="O35" s="124"/>
      <c r="P35" s="15">
        <f>M35*1000</f>
        <v>148886.44</v>
      </c>
    </row>
    <row r="36" spans="1:16" ht="15" thickTop="1">
      <c r="A36" s="55"/>
      <c r="B36" s="202" t="str">
        <f>IF(ABS(B35*$P$1-'Osprey on the Bluffs-Input (IS)'!C351)&lt;=1000, "Yes", "Error")</f>
        <v>Yes</v>
      </c>
      <c r="C36" s="202" t="str">
        <f>IF(ABS(C35*$P$1-'Osprey on the Bluffs-Input (IS)'!D351)&lt;=1000, "Yes", "Error")</f>
        <v>Yes</v>
      </c>
      <c r="D36" s="202" t="str">
        <f>IF(ABS(D35*$P$1-'Osprey on the Bluffs-Input (IS)'!E351)&lt;=1000, "Yes", "Error")</f>
        <v>Yes</v>
      </c>
      <c r="E36" s="202" t="str">
        <f>IF(ABS(E35*$P$1-'Osprey on the Bluffs-Input (IS)'!F351)&lt;=1000, "Yes", "Error")</f>
        <v>Yes</v>
      </c>
      <c r="F36" s="202" t="str">
        <f>IF(ABS(F35*$P$1-'Osprey on the Bluffs-Input (IS)'!G351)&lt;=1000, "Yes", "Error")</f>
        <v>Yes</v>
      </c>
      <c r="G36" s="202" t="str">
        <f>IF(ABS(G35*$P$1-'Osprey on the Bluffs-Input (IS)'!H351)&lt;=1000, "Yes", "Error")</f>
        <v>Yes</v>
      </c>
      <c r="H36" s="202" t="str">
        <f>IF(ABS(H35*$P$1-'Osprey on the Bluffs-Input (IS)'!I351)&lt;=1000, "Yes", "Error")</f>
        <v>Yes</v>
      </c>
      <c r="I36" s="202" t="str">
        <f>IF(ABS(I35*$P$1-'Osprey on the Bluffs-Input (IS)'!J351)&lt;=1000, "Yes", "Error")</f>
        <v>Yes</v>
      </c>
      <c r="J36" s="202" t="str">
        <f>IF(ABS(J35*$P$1-'Osprey on the Bluffs-Input (IS)'!K351)&lt;=1000, "Yes", "Error")</f>
        <v>Yes</v>
      </c>
      <c r="K36" s="202" t="str">
        <f>IF(ABS(K35*$P$1-'Osprey on the Bluffs-Input (IS)'!L351)&lt;=1000, "Yes", "Error")</f>
        <v>Yes</v>
      </c>
      <c r="L36" s="202" t="str">
        <f>IF(ABS(L35*$P$1-'Osprey on the Bluffs-Input (IS)'!M351)&lt;=1000, "Yes", "Error")</f>
        <v>Yes</v>
      </c>
      <c r="M36" s="202" t="str">
        <f>IF(ABS(M35*$P$1-'Osprey on the Bluffs-Input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SUMIFS('Osprey on the Bluffs-Input (IS)'!C:C,'Osprey on the Bluffs-Input (IS)'!$Q:$Q,'Osprey on the Bluffs - CRES'!$A38)/'Osprey on the Bluffs - CRES'!$P$16</f>
        <v>-17.598470000000002</v>
      </c>
      <c r="C38" s="287">
        <f>SUMIFS('Osprey on the Bluffs-Input (IS)'!D:D,'Osprey on the Bluffs-Input (IS)'!$Q:$Q,'Osprey on the Bluffs - CRES'!$A38)/'Osprey on the Bluffs - CRES'!$P$16</f>
        <v>-16.02054</v>
      </c>
      <c r="D38" s="286">
        <f>SUMIFS('Osprey on the Bluffs-Input (IS)'!E:E,'Osprey on the Bluffs-Input (IS)'!$Q:$Q,'Osprey on the Bluffs - CRES'!$A38)/'Osprey on the Bluffs - CRES'!$P$16</f>
        <v>11.162220000000001</v>
      </c>
      <c r="E38" s="287">
        <f>SUMIFS('Osprey on the Bluffs-Input (IS)'!F:F,'Osprey on the Bluffs-Input (IS)'!$Q:$Q,'Osprey on the Bluffs - CRES'!$A38)/'Osprey on the Bluffs - CRES'!$P$16</f>
        <v>-11.63734</v>
      </c>
      <c r="F38" s="286">
        <f>SUMIFS('Osprey on the Bluffs-Input (IS)'!G:G,'Osprey on the Bluffs-Input (IS)'!$Q:$Q,'Osprey on the Bluffs - CRES'!$A38)/'Osprey on the Bluffs - CRES'!$P$16</f>
        <v>-7.3491300000000006</v>
      </c>
      <c r="G38" s="287">
        <f>SUMIFS('Osprey on the Bluffs-Input (IS)'!H:H,'Osprey on the Bluffs-Input (IS)'!$Q:$Q,'Osprey on the Bluffs - CRES'!$A38)/'Osprey on the Bluffs - CRES'!$P$16</f>
        <v>-29.366199999999999</v>
      </c>
      <c r="H38" s="286">
        <f>SUMIFS('Osprey on the Bluffs-Input (IS)'!I:I,'Osprey on the Bluffs-Input (IS)'!$Q:$Q,'Osprey on the Bluffs - CRES'!$A38)/'Osprey on the Bluffs - CRES'!$P$16</f>
        <v>-10.351700000000001</v>
      </c>
      <c r="I38" s="287">
        <f>SUMIFS('Osprey on the Bluffs-Input (IS)'!J:J,'Osprey on the Bluffs-Input (IS)'!$Q:$Q,'Osprey on the Bluffs - CRES'!$A38)/'Osprey on the Bluffs - CRES'!$P$16</f>
        <v>-1.952</v>
      </c>
      <c r="J38" s="286">
        <f>SUMIFS('Osprey on the Bluffs-Input (IS)'!K:K,'Osprey on the Bluffs-Input (IS)'!$Q:$Q,'Osprey on the Bluffs - CRES'!$A38)/'Osprey on the Bluffs - CRES'!$P$16</f>
        <v>-44.538499999999999</v>
      </c>
      <c r="K38" s="287">
        <f>SUMIFS('Osprey on the Bluffs-Input (IS)'!L:L,'Osprey on the Bluffs-Input (IS)'!$Q:$Q,'Osprey on the Bluffs - CRES'!$A38)/'Osprey on the Bluffs - CRES'!$P$16</f>
        <v>-8.4152399999999989</v>
      </c>
      <c r="L38" s="286">
        <f>SUMIFS('Osprey on the Bluffs-Input (IS)'!M:M,'Osprey on the Bluffs-Input (IS)'!$Q:$Q,'Osprey on the Bluffs - CRES'!$A38)/'Osprey on the Bluffs - CRES'!$P$16</f>
        <v>-0.72227999999999992</v>
      </c>
      <c r="M38" s="287">
        <f>SUMIFS('Osprey on the Bluffs-Input (IS)'!N:N,'Osprey on the Bluffs-Input (IS)'!$Q:$Q,'Osprey on the Bluffs - CRES'!$A38)/'Osprey on the Bluffs - CRES'!$P$16</f>
        <v>-15.775649999999999</v>
      </c>
      <c r="N38" s="93">
        <f t="shared" ref="N38:N45" si="12">SUM(B38:M38)</f>
        <v>-152.56483000000003</v>
      </c>
    </row>
    <row r="39" spans="1:16">
      <c r="A39" s="4" t="s">
        <v>87</v>
      </c>
      <c r="B39" s="286">
        <f>SUMIFS('Osprey on the Bluffs-Input (IS)'!C:C,'Osprey on the Bluffs-Input (IS)'!$Q:$Q,'Osprey on the Bluffs - CRES'!$A39)/'Osprey on the Bluffs - CRES'!$P$16</f>
        <v>0</v>
      </c>
      <c r="C39" s="287">
        <f>SUMIFS('Osprey on the Bluffs-Input (IS)'!D:D,'Osprey on the Bluffs-Input (IS)'!$Q:$Q,'Osprey on the Bluffs - CRES'!$A39)/'Osprey on the Bluffs - CRES'!$P$16</f>
        <v>0</v>
      </c>
      <c r="D39" s="286">
        <f>SUMIFS('Osprey on the Bluffs-Input (IS)'!E:E,'Osprey on the Bluffs-Input (IS)'!$Q:$Q,'Osprey on the Bluffs - CRES'!$A39)/'Osprey on the Bluffs - CRES'!$P$16</f>
        <v>0</v>
      </c>
      <c r="E39" s="287">
        <f>SUMIFS('Osprey on the Bluffs-Input (IS)'!F:F,'Osprey on the Bluffs-Input (IS)'!$Q:$Q,'Osprey on the Bluffs - CRES'!$A39)/'Osprey on the Bluffs - CRES'!$P$16</f>
        <v>0</v>
      </c>
      <c r="F39" s="286">
        <f>SUMIFS('Osprey on the Bluffs-Input (IS)'!G:G,'Osprey on the Bluffs-Input (IS)'!$Q:$Q,'Osprey on the Bluffs - CRES'!$A39)/'Osprey on the Bluffs - CRES'!$P$16</f>
        <v>0</v>
      </c>
      <c r="G39" s="287">
        <f>SUMIFS('Osprey on the Bluffs-Input (IS)'!H:H,'Osprey on the Bluffs-Input (IS)'!$Q:$Q,'Osprey on the Bluffs - CRES'!$A39)/'Osprey on the Bluffs - CRES'!$P$16</f>
        <v>0</v>
      </c>
      <c r="H39" s="286">
        <f>SUMIFS('Osprey on the Bluffs-Input (IS)'!I:I,'Osprey on the Bluffs-Input (IS)'!$Q:$Q,'Osprey on the Bluffs - CRES'!$A39)/'Osprey on the Bluffs - CRES'!$P$16</f>
        <v>0</v>
      </c>
      <c r="I39" s="287">
        <f>SUMIFS('Osprey on the Bluffs-Input (IS)'!J:J,'Osprey on the Bluffs-Input (IS)'!$Q:$Q,'Osprey on the Bluffs - CRES'!$A39)/'Osprey on the Bluffs - CRES'!$P$16</f>
        <v>0</v>
      </c>
      <c r="J39" s="286">
        <f>SUMIFS('Osprey on the Bluffs-Input (IS)'!K:K,'Osprey on the Bluffs-Input (IS)'!$Q:$Q,'Osprey on the Bluffs - CRES'!$A39)/'Osprey on the Bluffs - CRES'!$P$16</f>
        <v>0</v>
      </c>
      <c r="K39" s="287">
        <f>SUMIFS('Osprey on the Bluffs-Input (IS)'!L:L,'Osprey on the Bluffs-Input (IS)'!$Q:$Q,'Osprey on the Bluffs - CRES'!$A39)/'Osprey on the Bluffs - CRES'!$P$16</f>
        <v>0</v>
      </c>
      <c r="L39" s="286">
        <f>SUMIFS('Osprey on the Bluffs-Input (IS)'!M:M,'Osprey on the Bluffs-Input (IS)'!$Q:$Q,'Osprey on the Bluffs - CRES'!$A39)/'Osprey on the Bluffs - CRES'!$P$16</f>
        <v>0</v>
      </c>
      <c r="M39" s="287">
        <f>SUMIFS('Osprey on the Bluffs-Input (IS)'!N:N,'Osprey on the Bluffs-Input (IS)'!$Q:$Q,'Osprey on the Bluffs - CRES'!$A39)/'Osprey on the Bluffs - CRES'!$P$16</f>
        <v>0</v>
      </c>
      <c r="N39" s="273">
        <f t="shared" si="12"/>
        <v>0</v>
      </c>
    </row>
    <row r="40" spans="1:16">
      <c r="A40" s="4" t="s">
        <v>70</v>
      </c>
      <c r="B40" s="286">
        <f>SUMIFS('Osprey on the Bluffs-Input (IS)'!C:C,'Osprey on the Bluffs-Input (IS)'!$Q:$Q,'Osprey on the Bluffs - CRES'!$A40)/'Osprey on the Bluffs - CRES'!$P$16</f>
        <v>3.121179999999999</v>
      </c>
      <c r="C40" s="287">
        <f>SUMIFS('Osprey on the Bluffs-Input (IS)'!D:D,'Osprey on the Bluffs-Input (IS)'!$Q:$Q,'Osprey on the Bluffs - CRES'!$A40)/'Osprey on the Bluffs - CRES'!$P$16</f>
        <v>-3.7153300000000002</v>
      </c>
      <c r="D40" s="286">
        <f>SUMIFS('Osprey on the Bluffs-Input (IS)'!E:E,'Osprey on the Bluffs-Input (IS)'!$Q:$Q,'Osprey on the Bluffs - CRES'!$A40)/'Osprey on the Bluffs - CRES'!$P$16</f>
        <v>4.448360000000001</v>
      </c>
      <c r="E40" s="287">
        <f>SUMIFS('Osprey on the Bluffs-Input (IS)'!F:F,'Osprey on the Bluffs-Input (IS)'!$Q:$Q,'Osprey on the Bluffs - CRES'!$A40)/'Osprey on the Bluffs - CRES'!$P$16</f>
        <v>-8.3931399999999989</v>
      </c>
      <c r="F40" s="286">
        <f>SUMIFS('Osprey on the Bluffs-Input (IS)'!G:G,'Osprey on the Bluffs-Input (IS)'!$Q:$Q,'Osprey on the Bluffs - CRES'!$A40)/'Osprey on the Bluffs - CRES'!$P$16</f>
        <v>-1.0075099999999999</v>
      </c>
      <c r="G40" s="287">
        <f>SUMIFS('Osprey on the Bluffs-Input (IS)'!H:H,'Osprey on the Bluffs-Input (IS)'!$Q:$Q,'Osprey on the Bluffs - CRES'!$A40)/'Osprey on the Bluffs - CRES'!$P$16</f>
        <v>-6.6476800000000003</v>
      </c>
      <c r="H40" s="286">
        <f>SUMIFS('Osprey on the Bluffs-Input (IS)'!I:I,'Osprey on the Bluffs-Input (IS)'!$Q:$Q,'Osprey on the Bluffs - CRES'!$A40)/'Osprey on the Bluffs - CRES'!$P$16</f>
        <v>-5.4274100000000001</v>
      </c>
      <c r="I40" s="287">
        <f>SUMIFS('Osprey on the Bluffs-Input (IS)'!J:J,'Osprey on the Bluffs-Input (IS)'!$Q:$Q,'Osprey on the Bluffs - CRES'!$A40)/'Osprey on the Bluffs - CRES'!$P$16</f>
        <v>-2.5264699999999998</v>
      </c>
      <c r="J40" s="286">
        <f>SUMIFS('Osprey on the Bluffs-Input (IS)'!K:K,'Osprey on the Bluffs-Input (IS)'!$Q:$Q,'Osprey on the Bluffs - CRES'!$A40)/'Osprey on the Bluffs - CRES'!$P$16</f>
        <v>-1.58771</v>
      </c>
      <c r="K40" s="287">
        <f>SUMIFS('Osprey on the Bluffs-Input (IS)'!L:L,'Osprey on the Bluffs-Input (IS)'!$Q:$Q,'Osprey on the Bluffs - CRES'!$A40)/'Osprey on the Bluffs - CRES'!$P$16</f>
        <v>-1.6883699999999999</v>
      </c>
      <c r="L40" s="286">
        <f>SUMIFS('Osprey on the Bluffs-Input (IS)'!M:M,'Osprey on the Bluffs-Input (IS)'!$Q:$Q,'Osprey on the Bluffs - CRES'!$A40)/'Osprey on the Bluffs - CRES'!$P$16</f>
        <v>-2.6149499999999999</v>
      </c>
      <c r="M40" s="287">
        <f>SUMIFS('Osprey on the Bluffs-Input (IS)'!N:N,'Osprey on the Bluffs-Input (IS)'!$Q:$Q,'Osprey on the Bluffs - CRES'!$A40)/'Osprey on the Bluffs - CRES'!$P$16</f>
        <v>-0.66424000000000005</v>
      </c>
      <c r="N40" s="273">
        <f t="shared" si="12"/>
        <v>-26.70327</v>
      </c>
      <c r="P40" s="16"/>
    </row>
    <row r="41" spans="1:16">
      <c r="A41" s="4" t="s">
        <v>69</v>
      </c>
      <c r="B41" s="286">
        <f>SUMIFS('Osprey on the Bluffs-Input (IS)'!C:C,'Osprey on the Bluffs-Input (IS)'!$Q:$Q,'Osprey on the Bluffs - CRES'!$A41)/'Osprey on the Bluffs - CRES'!$P$16</f>
        <v>-2.2529699999999999</v>
      </c>
      <c r="C41" s="287">
        <f>SUMIFS('Osprey on the Bluffs-Input (IS)'!D:D,'Osprey on the Bluffs-Input (IS)'!$Q:$Q,'Osprey on the Bluffs - CRES'!$A41)/'Osprey on the Bluffs - CRES'!$P$16</f>
        <v>-2.0001199999999999</v>
      </c>
      <c r="D41" s="286">
        <f>SUMIFS('Osprey on the Bluffs-Input (IS)'!E:E,'Osprey on the Bluffs-Input (IS)'!$Q:$Q,'Osprey on the Bluffs - CRES'!$A41)/'Osprey on the Bluffs - CRES'!$P$16</f>
        <v>-1.9603599999999999</v>
      </c>
      <c r="E41" s="287">
        <f>SUMIFS('Osprey on the Bluffs-Input (IS)'!F:F,'Osprey on the Bluffs-Input (IS)'!$Q:$Q,'Osprey on the Bluffs - CRES'!$A41)/'Osprey on the Bluffs - CRES'!$P$16</f>
        <v>-1.9276300000000002</v>
      </c>
      <c r="F41" s="286">
        <f>SUMIFS('Osprey on the Bluffs-Input (IS)'!G:G,'Osprey on the Bluffs-Input (IS)'!$Q:$Q,'Osprey on the Bluffs - CRES'!$A41)/'Osprey on the Bluffs - CRES'!$P$16</f>
        <v>-1.9500299999999999</v>
      </c>
      <c r="G41" s="287">
        <f>SUMIFS('Osprey on the Bluffs-Input (IS)'!H:H,'Osprey on the Bluffs-Input (IS)'!$Q:$Q,'Osprey on the Bluffs - CRES'!$A41)/'Osprey on the Bluffs - CRES'!$P$16</f>
        <v>-2.1164800000000001</v>
      </c>
      <c r="H41" s="286">
        <f>SUMIFS('Osprey on the Bluffs-Input (IS)'!I:I,'Osprey on the Bluffs-Input (IS)'!$Q:$Q,'Osprey on the Bluffs - CRES'!$A41)/'Osprey on the Bluffs - CRES'!$P$16</f>
        <v>-1.8070999999999999</v>
      </c>
      <c r="I41" s="287">
        <f>SUMIFS('Osprey on the Bluffs-Input (IS)'!J:J,'Osprey on the Bluffs-Input (IS)'!$Q:$Q,'Osprey on the Bluffs - CRES'!$A41)/'Osprey on the Bluffs - CRES'!$P$16</f>
        <v>-2.1327699999999998</v>
      </c>
      <c r="J41" s="286">
        <f>SUMIFS('Osprey on the Bluffs-Input (IS)'!K:K,'Osprey on the Bluffs-Input (IS)'!$Q:$Q,'Osprey on the Bluffs - CRES'!$A41)/'Osprey on the Bluffs - CRES'!$P$16</f>
        <v>-1.9221900000000001</v>
      </c>
      <c r="K41" s="287">
        <f>SUMIFS('Osprey on the Bluffs-Input (IS)'!L:L,'Osprey on the Bluffs-Input (IS)'!$Q:$Q,'Osprey on the Bluffs - CRES'!$A41)/'Osprey on the Bluffs - CRES'!$P$16</f>
        <v>-5.9803999999999995</v>
      </c>
      <c r="L41" s="286">
        <f>SUMIFS('Osprey on the Bluffs-Input (IS)'!M:M,'Osprey on the Bluffs-Input (IS)'!$Q:$Q,'Osprey on the Bluffs - CRES'!$A41)/'Osprey on the Bluffs - CRES'!$P$16</f>
        <v>-1.9619500000000001</v>
      </c>
      <c r="M41" s="287">
        <f>SUMIFS('Osprey on the Bluffs-Input (IS)'!N:N,'Osprey on the Bluffs-Input (IS)'!$Q:$Q,'Osprey on the Bluffs - CRES'!$A41)/'Osprey on the Bluffs - CRES'!$P$16</f>
        <v>-1.9616199999999999</v>
      </c>
      <c r="N41" s="273">
        <f t="shared" si="12"/>
        <v>-27.97362</v>
      </c>
    </row>
    <row r="42" spans="1:16">
      <c r="A42" s="4" t="s">
        <v>68</v>
      </c>
      <c r="B42" s="286">
        <f>SUMIFS('Osprey on the Bluffs-Input (IS)'!C:C,'Osprey on the Bluffs-Input (IS)'!$Q:$Q,'Osprey on the Bluffs - CRES'!$A42)/'Osprey on the Bluffs - CRES'!$P$16</f>
        <v>0</v>
      </c>
      <c r="C42" s="287">
        <f>SUMIFS('Osprey on the Bluffs-Input (IS)'!D:D,'Osprey on the Bluffs-Input (IS)'!$Q:$Q,'Osprey on the Bluffs - CRES'!$A42)/'Osprey on the Bluffs - CRES'!$P$16</f>
        <v>0</v>
      </c>
      <c r="D42" s="286">
        <f>SUMIFS('Osprey on the Bluffs-Input (IS)'!E:E,'Osprey on the Bluffs-Input (IS)'!$Q:$Q,'Osprey on the Bluffs - CRES'!$A42)/'Osprey on the Bluffs - CRES'!$P$16</f>
        <v>0</v>
      </c>
      <c r="E42" s="287">
        <f>SUMIFS('Osprey on the Bluffs-Input (IS)'!F:F,'Osprey on the Bluffs-Input (IS)'!$Q:$Q,'Osprey on the Bluffs - CRES'!$A42)/'Osprey on the Bluffs - CRES'!$P$16</f>
        <v>0</v>
      </c>
      <c r="F42" s="286">
        <f>SUMIFS('Osprey on the Bluffs-Input (IS)'!G:G,'Osprey on the Bluffs-Input (IS)'!$Q:$Q,'Osprey on the Bluffs - CRES'!$A42)/'Osprey on the Bluffs - CRES'!$P$16</f>
        <v>0</v>
      </c>
      <c r="G42" s="287">
        <f>SUMIFS('Osprey on the Bluffs-Input (IS)'!H:H,'Osprey on the Bluffs-Input (IS)'!$Q:$Q,'Osprey on the Bluffs - CRES'!$A42)/'Osprey on the Bluffs - CRES'!$P$16</f>
        <v>0</v>
      </c>
      <c r="H42" s="286">
        <f>SUMIFS('Osprey on the Bluffs-Input (IS)'!I:I,'Osprey on the Bluffs-Input (IS)'!$Q:$Q,'Osprey on the Bluffs - CRES'!$A42)/'Osprey on the Bluffs - CRES'!$P$16</f>
        <v>0</v>
      </c>
      <c r="I42" s="287">
        <f>SUMIFS('Osprey on the Bluffs-Input (IS)'!J:J,'Osprey on the Bluffs-Input (IS)'!$Q:$Q,'Osprey on the Bluffs - CRES'!$A42)/'Osprey on the Bluffs - CRES'!$P$16</f>
        <v>0</v>
      </c>
      <c r="J42" s="286">
        <f>SUMIFS('Osprey on the Bluffs-Input (IS)'!K:K,'Osprey on the Bluffs-Input (IS)'!$Q:$Q,'Osprey on the Bluffs - CRES'!$A42)/'Osprey on the Bluffs - CRES'!$P$16</f>
        <v>0</v>
      </c>
      <c r="K42" s="287">
        <f>SUMIFS('Osprey on the Bluffs-Input (IS)'!L:L,'Osprey on the Bluffs-Input (IS)'!$Q:$Q,'Osprey on the Bluffs - CRES'!$A42)/'Osprey on the Bluffs - CRES'!$P$16</f>
        <v>0</v>
      </c>
      <c r="L42" s="286">
        <f>SUMIFS('Osprey on the Bluffs-Input (IS)'!M:M,'Osprey on the Bluffs-Input (IS)'!$Q:$Q,'Osprey on the Bluffs - CRES'!$A42)/'Osprey on the Bluffs - CRES'!$P$16</f>
        <v>0</v>
      </c>
      <c r="M42" s="287">
        <f>SUMIFS('Osprey on the Bluffs-Input (IS)'!N:N,'Osprey on the Bluffs-Input (IS)'!$Q:$Q,'Osprey on the Bluffs - CRES'!$A42)/'Osprey on the Bluffs - CRES'!$P$16</f>
        <v>0</v>
      </c>
      <c r="N42" s="273">
        <f t="shared" si="12"/>
        <v>0</v>
      </c>
      <c r="P42" s="16"/>
    </row>
    <row r="43" spans="1:16" ht="15" thickBot="1">
      <c r="A43" s="4" t="s">
        <v>88</v>
      </c>
      <c r="B43" s="286">
        <f>SUMIFS('Osprey on the Bluffs-Input (IS)'!C:C,'Osprey on the Bluffs-Input (IS)'!$Q:$Q,'Osprey on the Bluffs - CRES'!$A43)/'Osprey on the Bluffs - CRES'!$P$16</f>
        <v>0</v>
      </c>
      <c r="C43" s="287">
        <f>SUMIFS('Osprey on the Bluffs-Input (IS)'!D:D,'Osprey on the Bluffs-Input (IS)'!$Q:$Q,'Osprey on the Bluffs - CRES'!$A43)/'Osprey on the Bluffs - CRES'!$P$16</f>
        <v>0</v>
      </c>
      <c r="D43" s="286">
        <f>SUMIFS('Osprey on the Bluffs-Input (IS)'!E:E,'Osprey on the Bluffs-Input (IS)'!$Q:$Q,'Osprey on the Bluffs - CRES'!$A43)/'Osprey on the Bluffs - CRES'!$P$16</f>
        <v>0</v>
      </c>
      <c r="E43" s="287">
        <f>SUMIFS('Osprey on the Bluffs-Input (IS)'!F:F,'Osprey on the Bluffs-Input (IS)'!$Q:$Q,'Osprey on the Bluffs - CRES'!$A43)/'Osprey on the Bluffs - CRES'!$P$16</f>
        <v>0</v>
      </c>
      <c r="F43" s="286">
        <f>SUMIFS('Osprey on the Bluffs-Input (IS)'!G:G,'Osprey on the Bluffs-Input (IS)'!$Q:$Q,'Osprey on the Bluffs - CRES'!$A43)/'Osprey on the Bluffs - CRES'!$P$16</f>
        <v>0</v>
      </c>
      <c r="G43" s="287">
        <f>SUMIFS('Osprey on the Bluffs-Input (IS)'!H:H,'Osprey on the Bluffs-Input (IS)'!$Q:$Q,'Osprey on the Bluffs - CRES'!$A43)/'Osprey on the Bluffs - CRES'!$P$16</f>
        <v>0</v>
      </c>
      <c r="H43" s="286">
        <f>SUMIFS('Osprey on the Bluffs-Input (IS)'!I:I,'Osprey on the Bluffs-Input (IS)'!$Q:$Q,'Osprey on the Bluffs - CRES'!$A43)/'Osprey on the Bluffs - CRES'!$P$16</f>
        <v>0</v>
      </c>
      <c r="I43" s="287">
        <f>SUMIFS('Osprey on the Bluffs-Input (IS)'!J:J,'Osprey on the Bluffs-Input (IS)'!$Q:$Q,'Osprey on the Bluffs - CRES'!$A43)/'Osprey on the Bluffs - CRES'!$P$16</f>
        <v>0</v>
      </c>
      <c r="J43" s="286">
        <f>SUMIFS('Osprey on the Bluffs-Input (IS)'!K:K,'Osprey on the Bluffs-Input (IS)'!$Q:$Q,'Osprey on the Bluffs - CRES'!$A43)/'Osprey on the Bluffs - CRES'!$P$16</f>
        <v>0</v>
      </c>
      <c r="K43" s="287">
        <f>SUMIFS('Osprey on the Bluffs-Input (IS)'!L:L,'Osprey on the Bluffs-Input (IS)'!$Q:$Q,'Osprey on the Bluffs - CRES'!$A43)/'Osprey on the Bluffs - CRES'!$P$16</f>
        <v>0</v>
      </c>
      <c r="L43" s="286">
        <f>SUMIFS('Osprey on the Bluffs-Input (IS)'!M:M,'Osprey on the Bluffs-Input (IS)'!$Q:$Q,'Osprey on the Bluffs - CRES'!$A43)/'Osprey on the Bluffs - CRES'!$P$16</f>
        <v>0</v>
      </c>
      <c r="M43" s="287">
        <f>SUMIFS('Osprey on the Bluffs-Input (IS)'!N:N,'Osprey on the Bluffs-Input (IS)'!$Q:$Q,'Osprey on the Bluffs - CRES'!$A43)/'Osprey on the Bluffs - CRES'!$P$16</f>
        <v>0</v>
      </c>
      <c r="N43" s="273">
        <f t="shared" si="12"/>
        <v>0</v>
      </c>
    </row>
    <row r="44" spans="1:16" ht="15.5" thickTop="1" thickBot="1">
      <c r="A44" s="84" t="s">
        <v>89</v>
      </c>
      <c r="B44" s="52">
        <f>SUM(B38:B43)</f>
        <v>-16.730260000000005</v>
      </c>
      <c r="C44" s="53">
        <f t="shared" ref="C44:M44" si="13">SUM(C38:C43)</f>
        <v>-21.735990000000001</v>
      </c>
      <c r="D44" s="52">
        <f t="shared" si="13"/>
        <v>13.650220000000003</v>
      </c>
      <c r="E44" s="53">
        <f t="shared" si="13"/>
        <v>-21.958109999999998</v>
      </c>
      <c r="F44" s="52">
        <f t="shared" si="13"/>
        <v>-10.30667</v>
      </c>
      <c r="G44" s="53">
        <f t="shared" si="13"/>
        <v>-38.130360000000003</v>
      </c>
      <c r="H44" s="52">
        <f t="shared" si="13"/>
        <v>-17.586210000000001</v>
      </c>
      <c r="I44" s="53">
        <f t="shared" si="13"/>
        <v>-6.6112399999999996</v>
      </c>
      <c r="J44" s="52">
        <f t="shared" si="13"/>
        <v>-48.048400000000001</v>
      </c>
      <c r="K44" s="53">
        <f t="shared" si="13"/>
        <v>-16.084009999999999</v>
      </c>
      <c r="L44" s="52">
        <f t="shared" si="13"/>
        <v>-5.2991799999999998</v>
      </c>
      <c r="M44" s="53">
        <f t="shared" si="13"/>
        <v>-18.401509999999998</v>
      </c>
      <c r="N44" s="94">
        <f t="shared" si="12"/>
        <v>-207.24172000000002</v>
      </c>
    </row>
    <row r="45" spans="1:16" ht="15.5" thickTop="1" thickBot="1">
      <c r="A45" s="5" t="s">
        <v>90</v>
      </c>
      <c r="B45" s="286">
        <f>SUMIFS('Osprey on the Bluffs-Input (IS)'!C:C,'Osprey on the Bluffs-Input (IS)'!$Q:$Q,'Osprey on the Bluffs - CRES'!$A45)/'Osprey on the Bluffs - CRES'!$P$1</f>
        <v>0</v>
      </c>
      <c r="C45" s="287">
        <f>SUMIFS('Osprey on the Bluffs-Input (IS)'!D:D,'Osprey on the Bluffs-Input (IS)'!$Q:$Q,'Osprey on the Bluffs - CRES'!$A45)/'Osprey on the Bluffs - CRES'!$P$1</f>
        <v>0</v>
      </c>
      <c r="D45" s="286">
        <f>SUMIFS('Osprey on the Bluffs-Input (IS)'!E:E,'Osprey on the Bluffs-Input (IS)'!$Q:$Q,'Osprey on the Bluffs - CRES'!$A45)/'Osprey on the Bluffs - CRES'!$P$1</f>
        <v>0</v>
      </c>
      <c r="E45" s="287">
        <f>SUMIFS('Osprey on the Bluffs-Input (IS)'!F:F,'Osprey on the Bluffs-Input (IS)'!$Q:$Q,'Osprey on the Bluffs - CRES'!$A45)/'Osprey on the Bluffs - CRES'!$P$1</f>
        <v>0</v>
      </c>
      <c r="F45" s="286">
        <f>SUMIFS('Osprey on the Bluffs-Input (IS)'!G:G,'Osprey on the Bluffs-Input (IS)'!$Q:$Q,'Osprey on the Bluffs - CRES'!$A45)/'Osprey on the Bluffs - CRES'!$P$1</f>
        <v>0</v>
      </c>
      <c r="G45" s="287">
        <f>SUMIFS('Osprey on the Bluffs-Input (IS)'!H:H,'Osprey on the Bluffs-Input (IS)'!$Q:$Q,'Osprey on the Bluffs - CRES'!$A45)/'Osprey on the Bluffs - CRES'!$P$1</f>
        <v>0</v>
      </c>
      <c r="H45" s="286">
        <f>SUMIFS('Osprey on the Bluffs-Input (IS)'!I:I,'Osprey on the Bluffs-Input (IS)'!$Q:$Q,'Osprey on the Bluffs - CRES'!$A45)/'Osprey on the Bluffs - CRES'!$P$1</f>
        <v>0</v>
      </c>
      <c r="I45" s="287">
        <f>SUMIFS('Osprey on the Bluffs-Input (IS)'!J:J,'Osprey on the Bluffs-Input (IS)'!$Q:$Q,'Osprey on the Bluffs - CRES'!$A45)/'Osprey on the Bluffs - CRES'!$P$1</f>
        <v>0</v>
      </c>
      <c r="J45" s="286">
        <f>SUMIFS('Osprey on the Bluffs-Input (IS)'!K:K,'Osprey on the Bluffs-Input (IS)'!$Q:$Q,'Osprey on the Bluffs - CRES'!$A45)/'Osprey on the Bluffs - CRES'!$P$1</f>
        <v>0</v>
      </c>
      <c r="K45" s="287">
        <f>SUMIFS('Osprey on the Bluffs-Input (IS)'!L:L,'Osprey on the Bluffs-Input (IS)'!$Q:$Q,'Osprey on the Bluffs - CRES'!$A45)/'Osprey on the Bluffs - CRES'!$P$1</f>
        <v>0</v>
      </c>
      <c r="L45" s="286">
        <f>SUMIFS('Osprey on the Bluffs-Input (IS)'!M:M,'Osprey on the Bluffs-Input (IS)'!$Q:$Q,'Osprey on the Bluffs - CRES'!$A45)/'Osprey on the Bluffs - CRES'!$P$1</f>
        <v>0</v>
      </c>
      <c r="M45" s="287">
        <f>SUMIFS('Osprey on the Bluffs-Input (IS)'!N:N,'Osprey on the Bluffs-Input (IS)'!$Q:$Q,'Osprey on the Bluffs - CRES'!$A45)/'Osprey on the Bluffs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101.14273999999999</v>
      </c>
      <c r="C47" s="96">
        <f t="shared" si="15"/>
        <v>102.73612999999995</v>
      </c>
      <c r="D47" s="95">
        <f t="shared" si="15"/>
        <v>151.54965000000004</v>
      </c>
      <c r="E47" s="96">
        <f t="shared" si="15"/>
        <v>134.49661999999998</v>
      </c>
      <c r="F47" s="95">
        <f t="shared" si="15"/>
        <v>116.78412999999998</v>
      </c>
      <c r="G47" s="96">
        <f t="shared" si="15"/>
        <v>82.865919999999988</v>
      </c>
      <c r="H47" s="95">
        <f>SUM(H44,H35)</f>
        <v>142.80513999999999</v>
      </c>
      <c r="I47" s="96">
        <f t="shared" ref="I47:M47" si="16">SUM(I44,I35)</f>
        <v>124.96687999999999</v>
      </c>
      <c r="J47" s="95">
        <f t="shared" si="16"/>
        <v>31.035569999999993</v>
      </c>
      <c r="K47" s="96">
        <f t="shared" si="16"/>
        <v>61.910529999999945</v>
      </c>
      <c r="L47" s="95">
        <f t="shared" si="16"/>
        <v>91.98429999999999</v>
      </c>
      <c r="M47" s="96">
        <f t="shared" si="16"/>
        <v>130.48492999999999</v>
      </c>
      <c r="N47" s="96">
        <f t="shared" ref="N47" si="17">SUM(B47:M47)</f>
        <v>1272.7625399999999</v>
      </c>
    </row>
    <row r="48" spans="1:16" ht="15" thickTop="1">
      <c r="B48" s="15">
        <f>B47-'Osprey on the Bluffs-Input (IS)'!C465/1000</f>
        <v>0</v>
      </c>
      <c r="C48" s="15">
        <f>C47-'Osprey on the Bluffs-Input (IS)'!D465/1000</f>
        <v>0</v>
      </c>
      <c r="D48" s="15">
        <f>D47-'Osprey on the Bluffs-Input (IS)'!E465/1000</f>
        <v>0</v>
      </c>
      <c r="E48" s="15">
        <f>E47-'Osprey on the Bluffs-Input (IS)'!F465/1000</f>
        <v>0</v>
      </c>
      <c r="F48" s="15">
        <f>F47-'Osprey on the Bluffs-Input (IS)'!G465/1000</f>
        <v>0</v>
      </c>
      <c r="G48" s="15">
        <f>G47-'Osprey on the Bluffs-Input (IS)'!H465/1000</f>
        <v>0</v>
      </c>
      <c r="H48" s="15">
        <f>H47-'Osprey on the Bluffs-Input (IS)'!I465/1000</f>
        <v>0</v>
      </c>
      <c r="I48" s="15">
        <f>I47-'Osprey on the Bluffs-Input (IS)'!J465/1000</f>
        <v>0</v>
      </c>
      <c r="J48" s="15">
        <f>J47-'Osprey on the Bluffs-Input (IS)'!K465/1000</f>
        <v>0</v>
      </c>
      <c r="K48" s="15">
        <f>K47-'Osprey on the Bluffs-Input (IS)'!L465/1000</f>
        <v>-5.6843418860808015E-14</v>
      </c>
      <c r="L48" s="15">
        <f>L47-'Osprey on the Bluffs-Input (IS)'!M465/1000</f>
        <v>0</v>
      </c>
      <c r="M48" s="15">
        <f>M47-'Osprey on the Bluffs-Input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19" priority="1" operator="containsText" text="Yes">
      <formula>NOT(ISERROR(SEARCH("Yes",B36)))</formula>
    </cfRule>
    <cfRule type="cellIs" dxfId="18" priority="2" operator="equal">
      <formula>"ERROR"</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C93B-BBDF-4644-AAA3-B847C3230FBD}">
  <dimension ref="A1:E942"/>
  <sheetViews>
    <sheetView topLeftCell="A783" workbookViewId="0">
      <selection activeCell="C27" sqref="C27"/>
    </sheetView>
  </sheetViews>
  <sheetFormatPr defaultRowHeight="14.5"/>
  <cols>
    <col min="1" max="1" width="11.453125" customWidth="1"/>
    <col min="2" max="2" width="37.08984375" customWidth="1"/>
    <col min="3" max="5" width="17.08984375" customWidth="1"/>
  </cols>
  <sheetData>
    <row r="1" spans="1:5">
      <c r="A1" s="17" t="s">
        <v>5227</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215"/>
      <c r="B5" s="215"/>
      <c r="C5" s="215" t="s">
        <v>107</v>
      </c>
      <c r="D5" s="215" t="s">
        <v>108</v>
      </c>
      <c r="E5" s="215" t="s">
        <v>109</v>
      </c>
    </row>
    <row r="6" spans="1:5">
      <c r="A6" s="216"/>
      <c r="B6" s="216"/>
      <c r="C6" s="216" t="s">
        <v>110</v>
      </c>
      <c r="D6" s="216" t="s">
        <v>107</v>
      </c>
      <c r="E6" s="216" t="s">
        <v>111</v>
      </c>
    </row>
    <row r="7" spans="1:5">
      <c r="A7" s="217"/>
      <c r="B7" s="217"/>
      <c r="C7" s="217"/>
      <c r="D7" s="217"/>
      <c r="E7" s="217"/>
    </row>
    <row r="8" spans="1:5">
      <c r="A8" s="137" t="s">
        <v>1118</v>
      </c>
      <c r="B8" s="137" t="s">
        <v>112</v>
      </c>
      <c r="C8" s="137"/>
      <c r="D8" s="137"/>
      <c r="E8" s="137"/>
    </row>
    <row r="9" spans="1:5">
      <c r="A9" s="137"/>
      <c r="B9" s="137"/>
      <c r="C9" s="137"/>
      <c r="D9" s="137"/>
      <c r="E9" s="137"/>
    </row>
    <row r="10" spans="1:5">
      <c r="A10" s="137" t="s">
        <v>3436</v>
      </c>
      <c r="B10" s="137" t="s">
        <v>1120</v>
      </c>
      <c r="C10" s="137"/>
      <c r="D10" s="137"/>
      <c r="E10" s="137"/>
    </row>
    <row r="11" spans="1:5">
      <c r="A11" s="137"/>
      <c r="B11" s="137"/>
      <c r="C11" s="137"/>
      <c r="D11" s="137"/>
      <c r="E11" s="137"/>
    </row>
    <row r="12" spans="1:5">
      <c r="A12" s="137" t="s">
        <v>3437</v>
      </c>
      <c r="B12" s="137" t="s">
        <v>3438</v>
      </c>
      <c r="C12" s="137"/>
      <c r="D12" s="137"/>
      <c r="E12" s="137"/>
    </row>
    <row r="13" spans="1:5">
      <c r="A13" s="137" t="s">
        <v>3439</v>
      </c>
      <c r="B13" s="137" t="s">
        <v>3440</v>
      </c>
      <c r="C13" s="218">
        <v>2432.1</v>
      </c>
      <c r="D13" s="218">
        <v>-65531.39</v>
      </c>
      <c r="E13" s="218">
        <v>67963.490000000005</v>
      </c>
    </row>
    <row r="14" spans="1:5">
      <c r="A14" s="137" t="s">
        <v>3441</v>
      </c>
      <c r="B14" s="137" t="s">
        <v>3442</v>
      </c>
      <c r="C14" s="218">
        <v>0</v>
      </c>
      <c r="D14" s="218">
        <v>0</v>
      </c>
      <c r="E14" s="218">
        <v>0</v>
      </c>
    </row>
    <row r="15" spans="1:5">
      <c r="A15" s="137" t="s">
        <v>3443</v>
      </c>
      <c r="B15" s="137" t="s">
        <v>3444</v>
      </c>
      <c r="C15" s="218">
        <v>0</v>
      </c>
      <c r="D15" s="218">
        <v>0</v>
      </c>
      <c r="E15" s="218">
        <v>0</v>
      </c>
    </row>
    <row r="16" spans="1:5">
      <c r="A16" s="137" t="s">
        <v>3446</v>
      </c>
      <c r="B16" s="137" t="s">
        <v>3447</v>
      </c>
      <c r="C16" s="218">
        <v>0</v>
      </c>
      <c r="D16" s="218">
        <v>0</v>
      </c>
      <c r="E16" s="218">
        <v>0</v>
      </c>
    </row>
    <row r="17" spans="1:5">
      <c r="A17" s="137" t="s">
        <v>3448</v>
      </c>
      <c r="B17" s="137" t="s">
        <v>3449</v>
      </c>
      <c r="C17" s="218">
        <v>0</v>
      </c>
      <c r="D17" s="218">
        <v>0</v>
      </c>
      <c r="E17" s="218">
        <v>0</v>
      </c>
    </row>
    <row r="18" spans="1:5">
      <c r="A18" s="137" t="s">
        <v>3450</v>
      </c>
      <c r="B18" s="137" t="s">
        <v>3451</v>
      </c>
      <c r="C18" s="218">
        <v>60790.35</v>
      </c>
      <c r="D18" s="218">
        <v>76892.259999999995</v>
      </c>
      <c r="E18" s="218">
        <v>-16101.91</v>
      </c>
    </row>
    <row r="19" spans="1:5">
      <c r="A19" s="137" t="s">
        <v>3453</v>
      </c>
      <c r="B19" s="137" t="s">
        <v>3454</v>
      </c>
      <c r="C19" s="218">
        <v>0</v>
      </c>
      <c r="D19" s="218">
        <v>0</v>
      </c>
      <c r="E19" s="218">
        <v>0</v>
      </c>
    </row>
    <row r="20" spans="1:5">
      <c r="A20" s="137" t="s">
        <v>3455</v>
      </c>
      <c r="B20" s="137" t="s">
        <v>3456</v>
      </c>
      <c r="C20" s="218">
        <v>0</v>
      </c>
      <c r="D20" s="218">
        <v>0</v>
      </c>
      <c r="E20" s="218">
        <v>0</v>
      </c>
    </row>
    <row r="21" spans="1:5">
      <c r="A21" s="137" t="s">
        <v>3457</v>
      </c>
      <c r="B21" s="137" t="s">
        <v>3458</v>
      </c>
      <c r="C21" s="218">
        <v>0</v>
      </c>
      <c r="D21" s="218">
        <v>0</v>
      </c>
      <c r="E21" s="218">
        <v>0</v>
      </c>
    </row>
    <row r="22" spans="1:5">
      <c r="A22" s="137" t="s">
        <v>1119</v>
      </c>
      <c r="B22" s="137" t="s">
        <v>3459</v>
      </c>
      <c r="C22" s="218">
        <v>0</v>
      </c>
      <c r="D22" s="218">
        <v>0</v>
      </c>
      <c r="E22" s="218">
        <v>0</v>
      </c>
    </row>
    <row r="23" spans="1:5">
      <c r="A23" s="137" t="s">
        <v>3460</v>
      </c>
      <c r="B23" s="137" t="s">
        <v>3461</v>
      </c>
      <c r="C23" s="218">
        <v>0</v>
      </c>
      <c r="D23" s="218">
        <v>0</v>
      </c>
      <c r="E23" s="218">
        <v>0</v>
      </c>
    </row>
    <row r="24" spans="1:5">
      <c r="A24" s="137" t="s">
        <v>3462</v>
      </c>
      <c r="B24" s="137" t="s">
        <v>3463</v>
      </c>
      <c r="C24" s="218">
        <v>0</v>
      </c>
      <c r="D24" s="218">
        <v>0</v>
      </c>
      <c r="E24" s="218">
        <v>0</v>
      </c>
    </row>
    <row r="25" spans="1:5">
      <c r="A25" s="137" t="s">
        <v>3464</v>
      </c>
      <c r="B25" s="137" t="s">
        <v>3465</v>
      </c>
      <c r="C25" s="218">
        <v>0</v>
      </c>
      <c r="D25" s="218">
        <v>0</v>
      </c>
      <c r="E25" s="218">
        <v>0</v>
      </c>
    </row>
    <row r="26" spans="1:5">
      <c r="A26" s="137" t="s">
        <v>3466</v>
      </c>
      <c r="B26" s="137" t="s">
        <v>3467</v>
      </c>
      <c r="C26" s="218">
        <v>0</v>
      </c>
      <c r="D26" s="218">
        <v>0</v>
      </c>
      <c r="E26" s="218">
        <v>0</v>
      </c>
    </row>
    <row r="27" spans="1:5">
      <c r="A27" s="137"/>
      <c r="B27" s="137"/>
      <c r="C27" s="219"/>
      <c r="D27" s="219"/>
      <c r="E27" s="219"/>
    </row>
    <row r="28" spans="1:5">
      <c r="A28" s="137" t="s">
        <v>3468</v>
      </c>
      <c r="B28" s="137" t="s">
        <v>3469</v>
      </c>
      <c r="C28" s="138">
        <v>63222.45</v>
      </c>
      <c r="D28" s="138">
        <v>11360.87</v>
      </c>
      <c r="E28" s="138">
        <v>51861.58</v>
      </c>
    </row>
    <row r="29" spans="1:5">
      <c r="A29" s="137"/>
      <c r="B29" s="137"/>
      <c r="C29" s="137"/>
      <c r="D29" s="137"/>
      <c r="E29" s="137"/>
    </row>
    <row r="30" spans="1:5">
      <c r="A30" s="137" t="s">
        <v>3470</v>
      </c>
      <c r="B30" s="137" t="s">
        <v>3471</v>
      </c>
      <c r="C30" s="137"/>
      <c r="D30" s="137"/>
      <c r="E30" s="137"/>
    </row>
    <row r="31" spans="1:5">
      <c r="A31" s="137" t="s">
        <v>3472</v>
      </c>
      <c r="B31" s="137" t="s">
        <v>3473</v>
      </c>
      <c r="C31" s="218">
        <v>0</v>
      </c>
      <c r="D31" s="218">
        <v>0</v>
      </c>
      <c r="E31" s="218">
        <v>0</v>
      </c>
    </row>
    <row r="32" spans="1:5">
      <c r="A32" s="137" t="s">
        <v>3474</v>
      </c>
      <c r="B32" s="137" t="s">
        <v>3475</v>
      </c>
      <c r="C32" s="218">
        <v>0</v>
      </c>
      <c r="D32" s="218">
        <v>0</v>
      </c>
      <c r="E32" s="218">
        <v>0</v>
      </c>
    </row>
    <row r="33" spans="1:5">
      <c r="A33" s="137" t="s">
        <v>3476</v>
      </c>
      <c r="B33" s="137" t="s">
        <v>3477</v>
      </c>
      <c r="C33" s="218">
        <v>0</v>
      </c>
      <c r="D33" s="218">
        <v>0</v>
      </c>
      <c r="E33" s="218">
        <v>0</v>
      </c>
    </row>
    <row r="34" spans="1:5">
      <c r="A34" s="137" t="s">
        <v>3478</v>
      </c>
      <c r="B34" s="137" t="s">
        <v>3479</v>
      </c>
      <c r="C34" s="218">
        <v>0</v>
      </c>
      <c r="D34" s="218">
        <v>0</v>
      </c>
      <c r="E34" s="218">
        <v>0</v>
      </c>
    </row>
    <row r="35" spans="1:5">
      <c r="A35" s="137" t="s">
        <v>3480</v>
      </c>
      <c r="B35" s="137" t="s">
        <v>3481</v>
      </c>
      <c r="C35" s="218">
        <v>0</v>
      </c>
      <c r="D35" s="218">
        <v>0</v>
      </c>
      <c r="E35" s="218">
        <v>0</v>
      </c>
    </row>
    <row r="36" spans="1:5">
      <c r="A36" s="137" t="s">
        <v>3482</v>
      </c>
      <c r="B36" s="137" t="s">
        <v>3483</v>
      </c>
      <c r="C36" s="218">
        <v>0</v>
      </c>
      <c r="D36" s="218">
        <v>0</v>
      </c>
      <c r="E36" s="218">
        <v>0</v>
      </c>
    </row>
    <row r="37" spans="1:5">
      <c r="A37" s="137" t="s">
        <v>3484</v>
      </c>
      <c r="B37" s="137" t="s">
        <v>3485</v>
      </c>
      <c r="C37" s="218">
        <v>0</v>
      </c>
      <c r="D37" s="218">
        <v>0</v>
      </c>
      <c r="E37" s="218">
        <v>0</v>
      </c>
    </row>
    <row r="38" spans="1:5">
      <c r="A38" s="137" t="s">
        <v>3486</v>
      </c>
      <c r="B38" s="137" t="s">
        <v>3487</v>
      </c>
      <c r="C38" s="218">
        <v>0</v>
      </c>
      <c r="D38" s="218">
        <v>0</v>
      </c>
      <c r="E38" s="218">
        <v>0</v>
      </c>
    </row>
    <row r="39" spans="1:5">
      <c r="A39" s="137" t="s">
        <v>3488</v>
      </c>
      <c r="B39" s="137" t="s">
        <v>3489</v>
      </c>
      <c r="C39" s="218">
        <v>0</v>
      </c>
      <c r="D39" s="218">
        <v>0</v>
      </c>
      <c r="E39" s="218">
        <v>0</v>
      </c>
    </row>
    <row r="40" spans="1:5">
      <c r="A40" s="137" t="s">
        <v>3490</v>
      </c>
      <c r="B40" s="137" t="s">
        <v>3491</v>
      </c>
      <c r="C40" s="218">
        <v>0</v>
      </c>
      <c r="D40" s="218">
        <v>0</v>
      </c>
      <c r="E40" s="218">
        <v>0</v>
      </c>
    </row>
    <row r="41" spans="1:5">
      <c r="A41" s="137"/>
      <c r="B41" s="137"/>
      <c r="C41" s="219"/>
      <c r="D41" s="219"/>
      <c r="E41" s="219"/>
    </row>
    <row r="42" spans="1:5">
      <c r="A42" s="137" t="s">
        <v>3492</v>
      </c>
      <c r="B42" s="137" t="s">
        <v>3493</v>
      </c>
      <c r="C42" s="138">
        <v>0</v>
      </c>
      <c r="D42" s="138">
        <v>0</v>
      </c>
      <c r="E42" s="138">
        <v>0</v>
      </c>
    </row>
    <row r="43" spans="1:5">
      <c r="A43" s="137"/>
      <c r="B43" s="137"/>
      <c r="C43" s="137"/>
      <c r="D43" s="137"/>
      <c r="E43" s="137"/>
    </row>
    <row r="44" spans="1:5">
      <c r="A44" s="137" t="s">
        <v>1121</v>
      </c>
      <c r="B44" s="137" t="s">
        <v>3494</v>
      </c>
      <c r="C44" s="137"/>
      <c r="D44" s="137"/>
      <c r="E44" s="137"/>
    </row>
    <row r="45" spans="1:5">
      <c r="A45" s="137" t="s">
        <v>3495</v>
      </c>
      <c r="B45" s="137" t="s">
        <v>3496</v>
      </c>
      <c r="C45" s="218">
        <v>0</v>
      </c>
      <c r="D45" s="218">
        <v>0</v>
      </c>
      <c r="E45" s="218">
        <v>0</v>
      </c>
    </row>
    <row r="46" spans="1:5">
      <c r="A46" s="137" t="s">
        <v>3497</v>
      </c>
      <c r="B46" s="137" t="s">
        <v>2496</v>
      </c>
      <c r="C46" s="218">
        <v>0</v>
      </c>
      <c r="D46" s="218">
        <v>0</v>
      </c>
      <c r="E46" s="218">
        <v>0</v>
      </c>
    </row>
    <row r="47" spans="1:5">
      <c r="A47" s="137" t="s">
        <v>3498</v>
      </c>
      <c r="B47" s="137" t="s">
        <v>3499</v>
      </c>
      <c r="C47" s="218">
        <v>0</v>
      </c>
      <c r="D47" s="218">
        <v>0</v>
      </c>
      <c r="E47" s="218">
        <v>0</v>
      </c>
    </row>
    <row r="48" spans="1:5">
      <c r="A48" s="137" t="s">
        <v>3500</v>
      </c>
      <c r="B48" s="137" t="s">
        <v>3501</v>
      </c>
      <c r="C48" s="218">
        <v>231119.67</v>
      </c>
      <c r="D48" s="218">
        <v>231119.67</v>
      </c>
      <c r="E48" s="218">
        <v>0</v>
      </c>
    </row>
    <row r="49" spans="1:5">
      <c r="A49" s="137" t="s">
        <v>3502</v>
      </c>
      <c r="B49" s="137" t="s">
        <v>3503</v>
      </c>
      <c r="C49" s="218">
        <v>0</v>
      </c>
      <c r="D49" s="218">
        <v>0</v>
      </c>
      <c r="E49" s="218">
        <v>0</v>
      </c>
    </row>
    <row r="50" spans="1:5">
      <c r="A50" s="137" t="s">
        <v>3504</v>
      </c>
      <c r="B50" s="137" t="s">
        <v>3505</v>
      </c>
      <c r="C50" s="218">
        <v>0</v>
      </c>
      <c r="D50" s="218">
        <v>0</v>
      </c>
      <c r="E50" s="218">
        <v>0</v>
      </c>
    </row>
    <row r="51" spans="1:5">
      <c r="A51" s="137" t="s">
        <v>3506</v>
      </c>
      <c r="B51" s="137" t="s">
        <v>3507</v>
      </c>
      <c r="C51" s="218">
        <v>0</v>
      </c>
      <c r="D51" s="218">
        <v>0</v>
      </c>
      <c r="E51" s="218">
        <v>0</v>
      </c>
    </row>
    <row r="52" spans="1:5">
      <c r="A52" s="137" t="s">
        <v>3508</v>
      </c>
      <c r="B52" s="137" t="s">
        <v>3509</v>
      </c>
      <c r="C52" s="218">
        <v>0</v>
      </c>
      <c r="D52" s="218">
        <v>0</v>
      </c>
      <c r="E52" s="218">
        <v>0</v>
      </c>
    </row>
    <row r="53" spans="1:5">
      <c r="A53" s="137" t="s">
        <v>3510</v>
      </c>
      <c r="B53" s="137" t="s">
        <v>3511</v>
      </c>
      <c r="C53" s="218">
        <v>0</v>
      </c>
      <c r="D53" s="218">
        <v>0</v>
      </c>
      <c r="E53" s="218">
        <v>0</v>
      </c>
    </row>
    <row r="54" spans="1:5">
      <c r="A54" s="137" t="s">
        <v>3512</v>
      </c>
      <c r="B54" s="137" t="s">
        <v>3513</v>
      </c>
      <c r="C54" s="218">
        <v>0</v>
      </c>
      <c r="D54" s="218">
        <v>0</v>
      </c>
      <c r="E54" s="218">
        <v>0</v>
      </c>
    </row>
    <row r="55" spans="1:5">
      <c r="A55" s="137" t="s">
        <v>3514</v>
      </c>
      <c r="B55" s="137" t="s">
        <v>3515</v>
      </c>
      <c r="C55" s="218">
        <v>0</v>
      </c>
      <c r="D55" s="218">
        <v>0</v>
      </c>
      <c r="E55" s="218">
        <v>0</v>
      </c>
    </row>
    <row r="56" spans="1:5">
      <c r="A56" s="137"/>
      <c r="B56" s="137"/>
      <c r="C56" s="219"/>
      <c r="D56" s="219"/>
      <c r="E56" s="219"/>
    </row>
    <row r="57" spans="1:5">
      <c r="A57" s="137" t="s">
        <v>3516</v>
      </c>
      <c r="B57" s="137" t="s">
        <v>3517</v>
      </c>
      <c r="C57" s="138">
        <v>231119.67</v>
      </c>
      <c r="D57" s="138">
        <v>231119.67</v>
      </c>
      <c r="E57" s="138">
        <v>0</v>
      </c>
    </row>
    <row r="58" spans="1:5">
      <c r="A58" s="137"/>
      <c r="B58" s="137"/>
      <c r="C58" s="137"/>
      <c r="D58" s="137"/>
      <c r="E58" s="137"/>
    </row>
    <row r="59" spans="1:5">
      <c r="A59" s="137" t="s">
        <v>3518</v>
      </c>
      <c r="B59" s="137" t="s">
        <v>3519</v>
      </c>
      <c r="C59" s="137"/>
      <c r="D59" s="137"/>
      <c r="E59" s="137"/>
    </row>
    <row r="60" spans="1:5">
      <c r="A60" s="137" t="s">
        <v>3520</v>
      </c>
      <c r="B60" s="137" t="s">
        <v>3521</v>
      </c>
      <c r="C60" s="218">
        <v>343801.21</v>
      </c>
      <c r="D60" s="218">
        <v>317126.56</v>
      </c>
      <c r="E60" s="218">
        <v>26674.65</v>
      </c>
    </row>
    <row r="61" spans="1:5">
      <c r="A61" s="137" t="s">
        <v>3522</v>
      </c>
      <c r="B61" s="137" t="s">
        <v>3523</v>
      </c>
      <c r="C61" s="218">
        <v>0</v>
      </c>
      <c r="D61" s="218">
        <v>0</v>
      </c>
      <c r="E61" s="218">
        <v>0</v>
      </c>
    </row>
    <row r="62" spans="1:5">
      <c r="A62" s="137" t="s">
        <v>3524</v>
      </c>
      <c r="B62" s="137" t="s">
        <v>3525</v>
      </c>
      <c r="C62" s="218">
        <v>0</v>
      </c>
      <c r="D62" s="218">
        <v>0</v>
      </c>
      <c r="E62" s="218">
        <v>0</v>
      </c>
    </row>
    <row r="63" spans="1:5">
      <c r="A63" s="137" t="s">
        <v>3526</v>
      </c>
      <c r="B63" s="137" t="s">
        <v>3527</v>
      </c>
      <c r="C63" s="218">
        <v>0</v>
      </c>
      <c r="D63" s="218">
        <v>0</v>
      </c>
      <c r="E63" s="218">
        <v>0</v>
      </c>
    </row>
    <row r="64" spans="1:5">
      <c r="A64" s="137" t="s">
        <v>1122</v>
      </c>
      <c r="B64" s="137" t="s">
        <v>3528</v>
      </c>
      <c r="C64" s="218">
        <v>0</v>
      </c>
      <c r="D64" s="218">
        <v>0</v>
      </c>
      <c r="E64" s="218">
        <v>0</v>
      </c>
    </row>
    <row r="65" spans="1:5">
      <c r="A65" s="137" t="s">
        <v>1123</v>
      </c>
      <c r="B65" s="137" t="s">
        <v>3529</v>
      </c>
      <c r="C65" s="218">
        <v>-194194.26</v>
      </c>
      <c r="D65" s="218">
        <v>-194122.12</v>
      </c>
      <c r="E65" s="218">
        <v>-72.14</v>
      </c>
    </row>
    <row r="66" spans="1:5">
      <c r="A66" s="137" t="s">
        <v>3530</v>
      </c>
      <c r="B66" s="137" t="s">
        <v>3531</v>
      </c>
      <c r="C66" s="218">
        <v>0</v>
      </c>
      <c r="D66" s="218">
        <v>0</v>
      </c>
      <c r="E66" s="218">
        <v>0</v>
      </c>
    </row>
    <row r="67" spans="1:5">
      <c r="A67" s="137" t="s">
        <v>3532</v>
      </c>
      <c r="B67" s="137" t="s">
        <v>3533</v>
      </c>
      <c r="C67" s="218">
        <v>0</v>
      </c>
      <c r="D67" s="218">
        <v>0</v>
      </c>
      <c r="E67" s="218">
        <v>0</v>
      </c>
    </row>
    <row r="68" spans="1:5">
      <c r="A68" s="137" t="s">
        <v>3534</v>
      </c>
      <c r="B68" s="137" t="s">
        <v>3535</v>
      </c>
      <c r="C68" s="218">
        <v>0</v>
      </c>
      <c r="D68" s="218">
        <v>0</v>
      </c>
      <c r="E68" s="218">
        <v>0</v>
      </c>
    </row>
    <row r="69" spans="1:5">
      <c r="A69" s="137" t="s">
        <v>3536</v>
      </c>
      <c r="B69" s="137" t="s">
        <v>3537</v>
      </c>
      <c r="C69" s="218">
        <v>0</v>
      </c>
      <c r="D69" s="218">
        <v>0</v>
      </c>
      <c r="E69" s="218">
        <v>0</v>
      </c>
    </row>
    <row r="70" spans="1:5">
      <c r="A70" s="137" t="s">
        <v>3538</v>
      </c>
      <c r="B70" s="137" t="s">
        <v>3539</v>
      </c>
      <c r="C70" s="218">
        <v>0</v>
      </c>
      <c r="D70" s="218">
        <v>0</v>
      </c>
      <c r="E70" s="218">
        <v>0</v>
      </c>
    </row>
    <row r="71" spans="1:5">
      <c r="A71" s="137" t="s">
        <v>1124</v>
      </c>
      <c r="B71" s="137" t="s">
        <v>3540</v>
      </c>
      <c r="C71" s="218">
        <v>13527.73</v>
      </c>
      <c r="D71" s="218">
        <v>12400.85</v>
      </c>
      <c r="E71" s="218">
        <v>1126.8800000000001</v>
      </c>
    </row>
    <row r="72" spans="1:5">
      <c r="A72" s="137"/>
      <c r="B72" s="137"/>
      <c r="C72" s="219"/>
      <c r="D72" s="219"/>
      <c r="E72" s="219"/>
    </row>
    <row r="73" spans="1:5">
      <c r="A73" s="137" t="s">
        <v>3541</v>
      </c>
      <c r="B73" s="137" t="s">
        <v>3542</v>
      </c>
      <c r="C73" s="138">
        <v>163134.68</v>
      </c>
      <c r="D73" s="138">
        <v>135405.29</v>
      </c>
      <c r="E73" s="138">
        <v>27729.39</v>
      </c>
    </row>
    <row r="74" spans="1:5">
      <c r="A74" s="137"/>
      <c r="B74" s="137"/>
      <c r="C74" s="137"/>
      <c r="D74" s="137"/>
      <c r="E74" s="137"/>
    </row>
    <row r="75" spans="1:5">
      <c r="A75" s="137" t="s">
        <v>1125</v>
      </c>
      <c r="B75" s="137" t="s">
        <v>3543</v>
      </c>
      <c r="C75" s="137"/>
      <c r="D75" s="137"/>
      <c r="E75" s="137"/>
    </row>
    <row r="76" spans="1:5">
      <c r="A76" s="137" t="s">
        <v>3544</v>
      </c>
      <c r="B76" s="137" t="s">
        <v>3545</v>
      </c>
      <c r="C76" s="218">
        <v>0</v>
      </c>
      <c r="D76" s="218">
        <v>0</v>
      </c>
      <c r="E76" s="218">
        <v>0</v>
      </c>
    </row>
    <row r="77" spans="1:5">
      <c r="A77" s="137" t="s">
        <v>3546</v>
      </c>
      <c r="B77" s="137" t="s">
        <v>3547</v>
      </c>
      <c r="C77" s="218">
        <v>0</v>
      </c>
      <c r="D77" s="218">
        <v>0</v>
      </c>
      <c r="E77" s="218">
        <v>0</v>
      </c>
    </row>
    <row r="78" spans="1:5">
      <c r="A78" s="137" t="s">
        <v>3548</v>
      </c>
      <c r="B78" s="137" t="s">
        <v>3549</v>
      </c>
      <c r="C78" s="218">
        <v>0</v>
      </c>
      <c r="D78" s="218">
        <v>0</v>
      </c>
      <c r="E78" s="218">
        <v>0</v>
      </c>
    </row>
    <row r="79" spans="1:5">
      <c r="A79" s="137" t="s">
        <v>3550</v>
      </c>
      <c r="B79" s="137" t="s">
        <v>3551</v>
      </c>
      <c r="C79" s="218">
        <v>0</v>
      </c>
      <c r="D79" s="218">
        <v>0</v>
      </c>
      <c r="E79" s="218">
        <v>0</v>
      </c>
    </row>
    <row r="80" spans="1:5">
      <c r="A80" s="137" t="s">
        <v>3552</v>
      </c>
      <c r="B80" s="137" t="s">
        <v>3553</v>
      </c>
      <c r="C80" s="218">
        <v>0</v>
      </c>
      <c r="D80" s="218">
        <v>0</v>
      </c>
      <c r="E80" s="218">
        <v>0</v>
      </c>
    </row>
    <row r="81" spans="1:5">
      <c r="A81" s="137" t="s">
        <v>3554</v>
      </c>
      <c r="B81" s="137" t="s">
        <v>3555</v>
      </c>
      <c r="C81" s="218">
        <v>0</v>
      </c>
      <c r="D81" s="218">
        <v>0</v>
      </c>
      <c r="E81" s="218">
        <v>0</v>
      </c>
    </row>
    <row r="82" spans="1:5">
      <c r="A82" s="137" t="s">
        <v>3556</v>
      </c>
      <c r="B82" s="137" t="s">
        <v>3557</v>
      </c>
      <c r="C82" s="218">
        <v>0</v>
      </c>
      <c r="D82" s="218">
        <v>0</v>
      </c>
      <c r="E82" s="218">
        <v>0</v>
      </c>
    </row>
    <row r="83" spans="1:5">
      <c r="A83" s="137" t="s">
        <v>3558</v>
      </c>
      <c r="B83" s="137" t="s">
        <v>3559</v>
      </c>
      <c r="C83" s="218">
        <v>0</v>
      </c>
      <c r="D83" s="218">
        <v>0</v>
      </c>
      <c r="E83" s="218">
        <v>0</v>
      </c>
    </row>
    <row r="84" spans="1:5">
      <c r="A84" s="137" t="s">
        <v>3560</v>
      </c>
      <c r="B84" s="137" t="s">
        <v>3561</v>
      </c>
      <c r="C84" s="218">
        <v>0</v>
      </c>
      <c r="D84" s="218">
        <v>0</v>
      </c>
      <c r="E84" s="218">
        <v>0</v>
      </c>
    </row>
    <row r="85" spans="1:5">
      <c r="A85" s="137" t="s">
        <v>3562</v>
      </c>
      <c r="B85" s="137" t="s">
        <v>3563</v>
      </c>
      <c r="C85" s="218">
        <v>0</v>
      </c>
      <c r="D85" s="218">
        <v>0</v>
      </c>
      <c r="E85" s="218">
        <v>0</v>
      </c>
    </row>
    <row r="86" spans="1:5">
      <c r="A86" s="137" t="s">
        <v>3564</v>
      </c>
      <c r="B86" s="137" t="s">
        <v>3565</v>
      </c>
      <c r="C86" s="218">
        <v>0</v>
      </c>
      <c r="D86" s="218">
        <v>0</v>
      </c>
      <c r="E86" s="218">
        <v>0</v>
      </c>
    </row>
    <row r="87" spans="1:5">
      <c r="A87" s="137" t="s">
        <v>1126</v>
      </c>
      <c r="B87" s="137" t="s">
        <v>3566</v>
      </c>
      <c r="C87" s="218">
        <v>0</v>
      </c>
      <c r="D87" s="218">
        <v>0</v>
      </c>
      <c r="E87" s="218">
        <v>0</v>
      </c>
    </row>
    <row r="88" spans="1:5">
      <c r="A88" s="137"/>
      <c r="B88" s="137"/>
      <c r="C88" s="219"/>
      <c r="D88" s="219"/>
      <c r="E88" s="219"/>
    </row>
    <row r="89" spans="1:5">
      <c r="A89" s="137" t="s">
        <v>3567</v>
      </c>
      <c r="B89" s="137" t="s">
        <v>3568</v>
      </c>
      <c r="C89" s="138">
        <v>0</v>
      </c>
      <c r="D89" s="138">
        <v>0</v>
      </c>
      <c r="E89" s="138">
        <v>0</v>
      </c>
    </row>
    <row r="90" spans="1:5">
      <c r="A90" s="137"/>
      <c r="B90" s="137"/>
      <c r="C90" s="137"/>
      <c r="D90" s="137"/>
      <c r="E90" s="137"/>
    </row>
    <row r="91" spans="1:5">
      <c r="A91" s="137" t="s">
        <v>3569</v>
      </c>
      <c r="B91" s="137" t="s">
        <v>3570</v>
      </c>
      <c r="C91" s="137"/>
      <c r="D91" s="137"/>
      <c r="E91" s="137"/>
    </row>
    <row r="92" spans="1:5">
      <c r="A92" s="137" t="s">
        <v>3571</v>
      </c>
      <c r="B92" s="137" t="s">
        <v>3572</v>
      </c>
      <c r="C92" s="218">
        <v>0</v>
      </c>
      <c r="D92" s="218">
        <v>0</v>
      </c>
      <c r="E92" s="218">
        <v>0</v>
      </c>
    </row>
    <row r="93" spans="1:5">
      <c r="A93" s="137" t="s">
        <v>3573</v>
      </c>
      <c r="B93" s="137" t="s">
        <v>3574</v>
      </c>
      <c r="C93" s="218">
        <v>0</v>
      </c>
      <c r="D93" s="218">
        <v>0</v>
      </c>
      <c r="E93" s="218">
        <v>0</v>
      </c>
    </row>
    <row r="94" spans="1:5">
      <c r="A94" s="137" t="s">
        <v>3575</v>
      </c>
      <c r="B94" s="137" t="s">
        <v>3576</v>
      </c>
      <c r="C94" s="218">
        <v>0</v>
      </c>
      <c r="D94" s="218">
        <v>0</v>
      </c>
      <c r="E94" s="218">
        <v>0</v>
      </c>
    </row>
    <row r="95" spans="1:5">
      <c r="A95" s="137" t="s">
        <v>3577</v>
      </c>
      <c r="B95" s="137" t="s">
        <v>3578</v>
      </c>
      <c r="C95" s="218">
        <v>0</v>
      </c>
      <c r="D95" s="218">
        <v>0</v>
      </c>
      <c r="E95" s="218">
        <v>0</v>
      </c>
    </row>
    <row r="96" spans="1:5">
      <c r="A96" s="137" t="s">
        <v>3579</v>
      </c>
      <c r="B96" s="137" t="s">
        <v>3580</v>
      </c>
      <c r="C96" s="218">
        <v>0</v>
      </c>
      <c r="D96" s="218">
        <v>0</v>
      </c>
      <c r="E96" s="218">
        <v>0</v>
      </c>
    </row>
    <row r="97" spans="1:5">
      <c r="A97" s="137" t="s">
        <v>3581</v>
      </c>
      <c r="B97" s="137" t="s">
        <v>3582</v>
      </c>
      <c r="C97" s="218">
        <v>0</v>
      </c>
      <c r="D97" s="218">
        <v>0</v>
      </c>
      <c r="E97" s="218">
        <v>0</v>
      </c>
    </row>
    <row r="98" spans="1:5">
      <c r="A98" s="137" t="s">
        <v>3583</v>
      </c>
      <c r="B98" s="137" t="s">
        <v>3584</v>
      </c>
      <c r="C98" s="218">
        <v>0</v>
      </c>
      <c r="D98" s="218">
        <v>0</v>
      </c>
      <c r="E98" s="218">
        <v>0</v>
      </c>
    </row>
    <row r="99" spans="1:5">
      <c r="A99" s="137" t="s">
        <v>3585</v>
      </c>
      <c r="B99" s="137" t="s">
        <v>3586</v>
      </c>
      <c r="C99" s="218">
        <v>0</v>
      </c>
      <c r="D99" s="218">
        <v>0</v>
      </c>
      <c r="E99" s="218">
        <v>0</v>
      </c>
    </row>
    <row r="100" spans="1:5">
      <c r="A100" s="137" t="s">
        <v>3587</v>
      </c>
      <c r="B100" s="137" t="s">
        <v>3588</v>
      </c>
      <c r="C100" s="218">
        <v>0</v>
      </c>
      <c r="D100" s="218">
        <v>0</v>
      </c>
      <c r="E100" s="218">
        <v>0</v>
      </c>
    </row>
    <row r="101" spans="1:5">
      <c r="A101" s="137" t="s">
        <v>3589</v>
      </c>
      <c r="B101" s="137" t="s">
        <v>3590</v>
      </c>
      <c r="C101" s="218">
        <v>0</v>
      </c>
      <c r="D101" s="218">
        <v>0</v>
      </c>
      <c r="E101" s="218">
        <v>0</v>
      </c>
    </row>
    <row r="102" spans="1:5">
      <c r="A102" s="137" t="s">
        <v>3591</v>
      </c>
      <c r="B102" s="137" t="s">
        <v>3592</v>
      </c>
      <c r="C102" s="218">
        <v>0</v>
      </c>
      <c r="D102" s="218">
        <v>0</v>
      </c>
      <c r="E102" s="218">
        <v>0</v>
      </c>
    </row>
    <row r="103" spans="1:5">
      <c r="A103" s="137" t="s">
        <v>3593</v>
      </c>
      <c r="B103" s="137" t="s">
        <v>3594</v>
      </c>
      <c r="C103" s="218">
        <v>0</v>
      </c>
      <c r="D103" s="218">
        <v>0</v>
      </c>
      <c r="E103" s="218">
        <v>0</v>
      </c>
    </row>
    <row r="104" spans="1:5">
      <c r="A104" s="137" t="s">
        <v>3595</v>
      </c>
      <c r="B104" s="137" t="s">
        <v>3596</v>
      </c>
      <c r="C104" s="218">
        <v>0</v>
      </c>
      <c r="D104" s="218">
        <v>0</v>
      </c>
      <c r="E104" s="218">
        <v>0</v>
      </c>
    </row>
    <row r="105" spans="1:5">
      <c r="A105" s="137" t="s">
        <v>3597</v>
      </c>
      <c r="B105" s="137" t="s">
        <v>3598</v>
      </c>
      <c r="C105" s="218">
        <v>0</v>
      </c>
      <c r="D105" s="218">
        <v>0</v>
      </c>
      <c r="E105" s="218">
        <v>0</v>
      </c>
    </row>
    <row r="106" spans="1:5">
      <c r="A106" s="137" t="s">
        <v>3599</v>
      </c>
      <c r="B106" s="137" t="s">
        <v>3600</v>
      </c>
      <c r="C106" s="218">
        <v>0</v>
      </c>
      <c r="D106" s="218">
        <v>0</v>
      </c>
      <c r="E106" s="218">
        <v>0</v>
      </c>
    </row>
    <row r="107" spans="1:5">
      <c r="A107" s="137" t="s">
        <v>3601</v>
      </c>
      <c r="B107" s="137" t="s">
        <v>3602</v>
      </c>
      <c r="C107" s="218">
        <v>11555.42</v>
      </c>
      <c r="D107" s="218">
        <v>0</v>
      </c>
      <c r="E107" s="218">
        <v>11555.42</v>
      </c>
    </row>
    <row r="108" spans="1:5">
      <c r="A108" s="137" t="s">
        <v>3603</v>
      </c>
      <c r="B108" s="137" t="s">
        <v>3604</v>
      </c>
      <c r="C108" s="218">
        <v>0</v>
      </c>
      <c r="D108" s="218">
        <v>0</v>
      </c>
      <c r="E108" s="218">
        <v>0</v>
      </c>
    </row>
    <row r="109" spans="1:5">
      <c r="A109" s="137" t="s">
        <v>3605</v>
      </c>
      <c r="B109" s="137" t="s">
        <v>3606</v>
      </c>
      <c r="C109" s="218">
        <v>0</v>
      </c>
      <c r="D109" s="218">
        <v>0</v>
      </c>
      <c r="E109" s="218">
        <v>0</v>
      </c>
    </row>
    <row r="110" spans="1:5">
      <c r="A110" s="137" t="s">
        <v>3607</v>
      </c>
      <c r="B110" s="137" t="s">
        <v>3608</v>
      </c>
      <c r="C110" s="218">
        <v>0</v>
      </c>
      <c r="D110" s="218">
        <v>0</v>
      </c>
      <c r="E110" s="218">
        <v>0</v>
      </c>
    </row>
    <row r="111" spans="1:5">
      <c r="A111" s="137" t="s">
        <v>3609</v>
      </c>
      <c r="B111" s="137" t="s">
        <v>3610</v>
      </c>
      <c r="C111" s="218">
        <v>0</v>
      </c>
      <c r="D111" s="218">
        <v>0</v>
      </c>
      <c r="E111" s="218">
        <v>0</v>
      </c>
    </row>
    <row r="112" spans="1:5">
      <c r="A112" s="137" t="s">
        <v>3611</v>
      </c>
      <c r="B112" s="137" t="s">
        <v>3612</v>
      </c>
      <c r="C112" s="218">
        <v>0</v>
      </c>
      <c r="D112" s="218">
        <v>0</v>
      </c>
      <c r="E112" s="218">
        <v>0</v>
      </c>
    </row>
    <row r="113" spans="1:5">
      <c r="A113" s="137" t="s">
        <v>3613</v>
      </c>
      <c r="B113" s="137" t="s">
        <v>3614</v>
      </c>
      <c r="C113" s="218">
        <v>0</v>
      </c>
      <c r="D113" s="218">
        <v>0</v>
      </c>
      <c r="E113" s="218">
        <v>0</v>
      </c>
    </row>
    <row r="114" spans="1:5">
      <c r="A114" s="137" t="s">
        <v>3615</v>
      </c>
      <c r="B114" s="137" t="s">
        <v>3616</v>
      </c>
      <c r="C114" s="218">
        <v>0</v>
      </c>
      <c r="D114" s="218">
        <v>0</v>
      </c>
      <c r="E114" s="218">
        <v>0</v>
      </c>
    </row>
    <row r="115" spans="1:5">
      <c r="A115" s="137" t="s">
        <v>3617</v>
      </c>
      <c r="B115" s="137" t="s">
        <v>3618</v>
      </c>
      <c r="C115" s="218">
        <v>0</v>
      </c>
      <c r="D115" s="218">
        <v>0</v>
      </c>
      <c r="E115" s="218">
        <v>0</v>
      </c>
    </row>
    <row r="116" spans="1:5">
      <c r="A116" s="137" t="s">
        <v>3619</v>
      </c>
      <c r="B116" s="137" t="s">
        <v>3620</v>
      </c>
      <c r="C116" s="218">
        <v>0</v>
      </c>
      <c r="D116" s="218">
        <v>0</v>
      </c>
      <c r="E116" s="218">
        <v>0</v>
      </c>
    </row>
    <row r="117" spans="1:5">
      <c r="A117" s="137" t="s">
        <v>3621</v>
      </c>
      <c r="B117" s="137" t="s">
        <v>3622</v>
      </c>
      <c r="C117" s="218">
        <v>0</v>
      </c>
      <c r="D117" s="218">
        <v>0</v>
      </c>
      <c r="E117" s="218">
        <v>0</v>
      </c>
    </row>
    <row r="118" spans="1:5">
      <c r="A118" s="137" t="s">
        <v>3623</v>
      </c>
      <c r="B118" s="137" t="s">
        <v>3624</v>
      </c>
      <c r="C118" s="218">
        <v>0</v>
      </c>
      <c r="D118" s="218">
        <v>0</v>
      </c>
      <c r="E118" s="218">
        <v>0</v>
      </c>
    </row>
    <row r="119" spans="1:5">
      <c r="A119" s="137" t="s">
        <v>3625</v>
      </c>
      <c r="B119" s="137" t="s">
        <v>3626</v>
      </c>
      <c r="C119" s="218">
        <v>0</v>
      </c>
      <c r="D119" s="218">
        <v>0</v>
      </c>
      <c r="E119" s="218">
        <v>0</v>
      </c>
    </row>
    <row r="120" spans="1:5">
      <c r="A120" s="137" t="s">
        <v>3627</v>
      </c>
      <c r="B120" s="137" t="s">
        <v>3628</v>
      </c>
      <c r="C120" s="218">
        <v>0</v>
      </c>
      <c r="D120" s="218">
        <v>0</v>
      </c>
      <c r="E120" s="218">
        <v>0</v>
      </c>
    </row>
    <row r="121" spans="1:5">
      <c r="A121" s="137" t="s">
        <v>3629</v>
      </c>
      <c r="B121" s="137" t="s">
        <v>3630</v>
      </c>
      <c r="C121" s="218">
        <v>0</v>
      </c>
      <c r="D121" s="218">
        <v>0</v>
      </c>
      <c r="E121" s="218">
        <v>0</v>
      </c>
    </row>
    <row r="122" spans="1:5">
      <c r="A122" s="137" t="s">
        <v>3631</v>
      </c>
      <c r="B122" s="137" t="s">
        <v>3632</v>
      </c>
      <c r="C122" s="218">
        <v>0</v>
      </c>
      <c r="D122" s="218">
        <v>0</v>
      </c>
      <c r="E122" s="218">
        <v>0</v>
      </c>
    </row>
    <row r="123" spans="1:5">
      <c r="A123" s="137" t="s">
        <v>3633</v>
      </c>
      <c r="B123" s="137" t="s">
        <v>3634</v>
      </c>
      <c r="C123" s="218">
        <v>0</v>
      </c>
      <c r="D123" s="218">
        <v>0</v>
      </c>
      <c r="E123" s="218">
        <v>0</v>
      </c>
    </row>
    <row r="124" spans="1:5">
      <c r="A124" s="137" t="s">
        <v>3635</v>
      </c>
      <c r="B124" s="137" t="s">
        <v>3636</v>
      </c>
      <c r="C124" s="218">
        <v>0</v>
      </c>
      <c r="D124" s="218">
        <v>0</v>
      </c>
      <c r="E124" s="218">
        <v>0</v>
      </c>
    </row>
    <row r="125" spans="1:5">
      <c r="A125" s="137" t="s">
        <v>3637</v>
      </c>
      <c r="B125" s="137" t="s">
        <v>3638</v>
      </c>
      <c r="C125" s="218">
        <v>0</v>
      </c>
      <c r="D125" s="218">
        <v>0</v>
      </c>
      <c r="E125" s="218">
        <v>0</v>
      </c>
    </row>
    <row r="126" spans="1:5">
      <c r="A126" s="137" t="s">
        <v>3639</v>
      </c>
      <c r="B126" s="137" t="s">
        <v>3640</v>
      </c>
      <c r="C126" s="218">
        <v>0</v>
      </c>
      <c r="D126" s="218">
        <v>0</v>
      </c>
      <c r="E126" s="218">
        <v>0</v>
      </c>
    </row>
    <row r="127" spans="1:5">
      <c r="A127" s="137" t="s">
        <v>3641</v>
      </c>
      <c r="B127" s="137" t="s">
        <v>3642</v>
      </c>
      <c r="C127" s="218">
        <v>0</v>
      </c>
      <c r="D127" s="218">
        <v>0</v>
      </c>
      <c r="E127" s="218">
        <v>0</v>
      </c>
    </row>
    <row r="128" spans="1:5">
      <c r="A128" s="137" t="s">
        <v>3643</v>
      </c>
      <c r="B128" s="137" t="s">
        <v>3644</v>
      </c>
      <c r="C128" s="218">
        <v>0</v>
      </c>
      <c r="D128" s="218">
        <v>0</v>
      </c>
      <c r="E128" s="218">
        <v>0</v>
      </c>
    </row>
    <row r="129" spans="1:5">
      <c r="A129" s="137" t="s">
        <v>3645</v>
      </c>
      <c r="B129" s="137" t="s">
        <v>3646</v>
      </c>
      <c r="C129" s="218">
        <v>0</v>
      </c>
      <c r="D129" s="218">
        <v>0</v>
      </c>
      <c r="E129" s="218">
        <v>0</v>
      </c>
    </row>
    <row r="130" spans="1:5">
      <c r="A130" s="137" t="s">
        <v>3647</v>
      </c>
      <c r="B130" s="137" t="s">
        <v>3648</v>
      </c>
      <c r="C130" s="218">
        <v>0</v>
      </c>
      <c r="D130" s="218">
        <v>0</v>
      </c>
      <c r="E130" s="218">
        <v>0</v>
      </c>
    </row>
    <row r="131" spans="1:5">
      <c r="A131" s="137" t="s">
        <v>3649</v>
      </c>
      <c r="B131" s="137" t="s">
        <v>3650</v>
      </c>
      <c r="C131" s="218">
        <v>0</v>
      </c>
      <c r="D131" s="218">
        <v>0</v>
      </c>
      <c r="E131" s="218">
        <v>0</v>
      </c>
    </row>
    <row r="132" spans="1:5">
      <c r="A132" s="137" t="s">
        <v>3651</v>
      </c>
      <c r="B132" s="137" t="s">
        <v>3652</v>
      </c>
      <c r="C132" s="218">
        <v>0</v>
      </c>
      <c r="D132" s="218">
        <v>0</v>
      </c>
      <c r="E132" s="218">
        <v>0</v>
      </c>
    </row>
    <row r="133" spans="1:5">
      <c r="A133" s="137" t="s">
        <v>3653</v>
      </c>
      <c r="B133" s="137" t="s">
        <v>3654</v>
      </c>
      <c r="C133" s="218">
        <v>0</v>
      </c>
      <c r="D133" s="218">
        <v>0</v>
      </c>
      <c r="E133" s="218">
        <v>0</v>
      </c>
    </row>
    <row r="134" spans="1:5">
      <c r="A134" s="137" t="s">
        <v>3655</v>
      </c>
      <c r="B134" s="137" t="s">
        <v>3656</v>
      </c>
      <c r="C134" s="218">
        <v>0</v>
      </c>
      <c r="D134" s="218">
        <v>0</v>
      </c>
      <c r="E134" s="218">
        <v>0</v>
      </c>
    </row>
    <row r="135" spans="1:5">
      <c r="A135" s="137" t="s">
        <v>3657</v>
      </c>
      <c r="B135" s="137" t="s">
        <v>3658</v>
      </c>
      <c r="C135" s="218">
        <v>0</v>
      </c>
      <c r="D135" s="218">
        <v>0</v>
      </c>
      <c r="E135" s="218">
        <v>0</v>
      </c>
    </row>
    <row r="136" spans="1:5">
      <c r="A136" s="137" t="s">
        <v>3659</v>
      </c>
      <c r="B136" s="137" t="s">
        <v>3660</v>
      </c>
      <c r="C136" s="218">
        <v>0</v>
      </c>
      <c r="D136" s="218">
        <v>0</v>
      </c>
      <c r="E136" s="218">
        <v>0</v>
      </c>
    </row>
    <row r="137" spans="1:5">
      <c r="A137" s="137" t="s">
        <v>3661</v>
      </c>
      <c r="B137" s="137" t="s">
        <v>3662</v>
      </c>
      <c r="C137" s="218">
        <v>0</v>
      </c>
      <c r="D137" s="218">
        <v>0</v>
      </c>
      <c r="E137" s="218">
        <v>0</v>
      </c>
    </row>
    <row r="138" spans="1:5">
      <c r="A138" s="137" t="s">
        <v>3663</v>
      </c>
      <c r="B138" s="137" t="s">
        <v>3664</v>
      </c>
      <c r="C138" s="218">
        <v>0</v>
      </c>
      <c r="D138" s="218">
        <v>0</v>
      </c>
      <c r="E138" s="218">
        <v>0</v>
      </c>
    </row>
    <row r="139" spans="1:5">
      <c r="A139" s="137" t="s">
        <v>3665</v>
      </c>
      <c r="B139" s="137" t="s">
        <v>3666</v>
      </c>
      <c r="C139" s="218">
        <v>0</v>
      </c>
      <c r="D139" s="218">
        <v>0</v>
      </c>
      <c r="E139" s="218">
        <v>0</v>
      </c>
    </row>
    <row r="140" spans="1:5">
      <c r="A140" s="137" t="s">
        <v>3667</v>
      </c>
      <c r="B140" s="137" t="s">
        <v>3668</v>
      </c>
      <c r="C140" s="218">
        <v>0</v>
      </c>
      <c r="D140" s="218">
        <v>0</v>
      </c>
      <c r="E140" s="218">
        <v>0</v>
      </c>
    </row>
    <row r="141" spans="1:5">
      <c r="A141" s="137" t="s">
        <v>3669</v>
      </c>
      <c r="B141" s="137" t="s">
        <v>3670</v>
      </c>
      <c r="C141" s="218">
        <v>0</v>
      </c>
      <c r="D141" s="218">
        <v>0</v>
      </c>
      <c r="E141" s="218">
        <v>0</v>
      </c>
    </row>
    <row r="142" spans="1:5">
      <c r="A142" s="137" t="s">
        <v>3671</v>
      </c>
      <c r="B142" s="137" t="s">
        <v>3672</v>
      </c>
      <c r="C142" s="218">
        <v>0</v>
      </c>
      <c r="D142" s="218">
        <v>0</v>
      </c>
      <c r="E142" s="218">
        <v>0</v>
      </c>
    </row>
    <row r="143" spans="1:5">
      <c r="A143" s="137" t="s">
        <v>3673</v>
      </c>
      <c r="B143" s="137" t="s">
        <v>3674</v>
      </c>
      <c r="C143" s="218">
        <v>0</v>
      </c>
      <c r="D143" s="218">
        <v>0</v>
      </c>
      <c r="E143" s="218">
        <v>0</v>
      </c>
    </row>
    <row r="144" spans="1:5">
      <c r="A144" s="137" t="s">
        <v>3675</v>
      </c>
      <c r="B144" s="137" t="s">
        <v>3676</v>
      </c>
      <c r="C144" s="218">
        <v>0</v>
      </c>
      <c r="D144" s="218">
        <v>0</v>
      </c>
      <c r="E144" s="218">
        <v>0</v>
      </c>
    </row>
    <row r="145" spans="1:5">
      <c r="A145" s="137" t="s">
        <v>3677</v>
      </c>
      <c r="B145" s="137" t="s">
        <v>3678</v>
      </c>
      <c r="C145" s="218">
        <v>0</v>
      </c>
      <c r="D145" s="218">
        <v>0</v>
      </c>
      <c r="E145" s="218">
        <v>0</v>
      </c>
    </row>
    <row r="146" spans="1:5">
      <c r="A146" s="137" t="s">
        <v>3679</v>
      </c>
      <c r="B146" s="137" t="s">
        <v>3680</v>
      </c>
      <c r="C146" s="218">
        <v>0</v>
      </c>
      <c r="D146" s="218">
        <v>0</v>
      </c>
      <c r="E146" s="218">
        <v>0</v>
      </c>
    </row>
    <row r="147" spans="1:5">
      <c r="A147" s="137" t="s">
        <v>3681</v>
      </c>
      <c r="B147" s="137" t="s">
        <v>3682</v>
      </c>
      <c r="C147" s="218">
        <v>0</v>
      </c>
      <c r="D147" s="218">
        <v>0</v>
      </c>
      <c r="E147" s="218">
        <v>0</v>
      </c>
    </row>
    <row r="148" spans="1:5">
      <c r="A148" s="137" t="s">
        <v>3683</v>
      </c>
      <c r="B148" s="137" t="s">
        <v>3684</v>
      </c>
      <c r="C148" s="218">
        <v>0</v>
      </c>
      <c r="D148" s="218">
        <v>0</v>
      </c>
      <c r="E148" s="218">
        <v>0</v>
      </c>
    </row>
    <row r="149" spans="1:5">
      <c r="A149" s="137" t="s">
        <v>3685</v>
      </c>
      <c r="B149" s="137" t="s">
        <v>3686</v>
      </c>
      <c r="C149" s="218">
        <v>0</v>
      </c>
      <c r="D149" s="218">
        <v>0</v>
      </c>
      <c r="E149" s="218">
        <v>0</v>
      </c>
    </row>
    <row r="150" spans="1:5">
      <c r="A150" s="137" t="s">
        <v>3687</v>
      </c>
      <c r="B150" s="137" t="s">
        <v>3688</v>
      </c>
      <c r="C150" s="218">
        <v>0</v>
      </c>
      <c r="D150" s="218">
        <v>0</v>
      </c>
      <c r="E150" s="218">
        <v>0</v>
      </c>
    </row>
    <row r="151" spans="1:5">
      <c r="A151" s="137" t="s">
        <v>3689</v>
      </c>
      <c r="B151" s="137" t="s">
        <v>3690</v>
      </c>
      <c r="C151" s="218">
        <v>0</v>
      </c>
      <c r="D151" s="218">
        <v>0</v>
      </c>
      <c r="E151" s="218">
        <v>0</v>
      </c>
    </row>
    <row r="152" spans="1:5">
      <c r="A152" s="137" t="s">
        <v>3691</v>
      </c>
      <c r="B152" s="137" t="s">
        <v>3692</v>
      </c>
      <c r="C152" s="218">
        <v>0</v>
      </c>
      <c r="D152" s="218">
        <v>0</v>
      </c>
      <c r="E152" s="218">
        <v>0</v>
      </c>
    </row>
    <row r="153" spans="1:5">
      <c r="A153" s="137" t="s">
        <v>3693</v>
      </c>
      <c r="B153" s="137" t="s">
        <v>3694</v>
      </c>
      <c r="C153" s="218">
        <v>0</v>
      </c>
      <c r="D153" s="218">
        <v>0</v>
      </c>
      <c r="E153" s="218">
        <v>0</v>
      </c>
    </row>
    <row r="154" spans="1:5">
      <c r="A154" s="137" t="s">
        <v>3695</v>
      </c>
      <c r="B154" s="137" t="s">
        <v>3696</v>
      </c>
      <c r="C154" s="218">
        <v>0</v>
      </c>
      <c r="D154" s="218">
        <v>0</v>
      </c>
      <c r="E154" s="218">
        <v>0</v>
      </c>
    </row>
    <row r="155" spans="1:5">
      <c r="A155" s="137" t="s">
        <v>3697</v>
      </c>
      <c r="B155" s="137" t="s">
        <v>3698</v>
      </c>
      <c r="C155" s="218">
        <v>0</v>
      </c>
      <c r="D155" s="218">
        <v>0</v>
      </c>
      <c r="E155" s="218">
        <v>0</v>
      </c>
    </row>
    <row r="156" spans="1:5">
      <c r="A156" s="137" t="s">
        <v>3699</v>
      </c>
      <c r="B156" s="137" t="s">
        <v>3700</v>
      </c>
      <c r="C156" s="218">
        <v>0</v>
      </c>
      <c r="D156" s="218">
        <v>0</v>
      </c>
      <c r="E156" s="218">
        <v>0</v>
      </c>
    </row>
    <row r="157" spans="1:5">
      <c r="A157" s="137" t="s">
        <v>3701</v>
      </c>
      <c r="B157" s="137" t="s">
        <v>3702</v>
      </c>
      <c r="C157" s="218">
        <v>0</v>
      </c>
      <c r="D157" s="218">
        <v>0</v>
      </c>
      <c r="E157" s="218">
        <v>0</v>
      </c>
    </row>
    <row r="158" spans="1:5">
      <c r="A158" s="137" t="s">
        <v>3703</v>
      </c>
      <c r="B158" s="137" t="s">
        <v>3704</v>
      </c>
      <c r="C158" s="218">
        <v>0</v>
      </c>
      <c r="D158" s="218">
        <v>0</v>
      </c>
      <c r="E158" s="218">
        <v>0</v>
      </c>
    </row>
    <row r="159" spans="1:5">
      <c r="A159" s="137" t="s">
        <v>3705</v>
      </c>
      <c r="B159" s="137" t="s">
        <v>3706</v>
      </c>
      <c r="C159" s="218">
        <v>0</v>
      </c>
      <c r="D159" s="218">
        <v>0</v>
      </c>
      <c r="E159" s="218">
        <v>0</v>
      </c>
    </row>
    <row r="160" spans="1:5">
      <c r="A160" s="137" t="s">
        <v>3707</v>
      </c>
      <c r="B160" s="137" t="s">
        <v>3708</v>
      </c>
      <c r="C160" s="218">
        <v>0</v>
      </c>
      <c r="D160" s="218">
        <v>0</v>
      </c>
      <c r="E160" s="218">
        <v>0</v>
      </c>
    </row>
    <row r="161" spans="1:5">
      <c r="A161" s="137" t="s">
        <v>3709</v>
      </c>
      <c r="B161" s="137" t="s">
        <v>3710</v>
      </c>
      <c r="C161" s="218">
        <v>0</v>
      </c>
      <c r="D161" s="218">
        <v>0</v>
      </c>
      <c r="E161" s="218">
        <v>0</v>
      </c>
    </row>
    <row r="162" spans="1:5">
      <c r="A162" s="137" t="s">
        <v>3711</v>
      </c>
      <c r="B162" s="137" t="s">
        <v>3712</v>
      </c>
      <c r="C162" s="218">
        <v>0</v>
      </c>
      <c r="D162" s="218">
        <v>0</v>
      </c>
      <c r="E162" s="218">
        <v>0</v>
      </c>
    </row>
    <row r="163" spans="1:5">
      <c r="A163" s="137" t="s">
        <v>3713</v>
      </c>
      <c r="B163" s="137" t="s">
        <v>3714</v>
      </c>
      <c r="C163" s="218">
        <v>0</v>
      </c>
      <c r="D163" s="218">
        <v>0</v>
      </c>
      <c r="E163" s="218">
        <v>0</v>
      </c>
    </row>
    <row r="164" spans="1:5">
      <c r="A164" s="137" t="s">
        <v>3715</v>
      </c>
      <c r="B164" s="137" t="s">
        <v>3716</v>
      </c>
      <c r="C164" s="218">
        <v>0</v>
      </c>
      <c r="D164" s="218">
        <v>0</v>
      </c>
      <c r="E164" s="218">
        <v>0</v>
      </c>
    </row>
    <row r="165" spans="1:5">
      <c r="A165" s="137" t="s">
        <v>3717</v>
      </c>
      <c r="B165" s="137" t="s">
        <v>3533</v>
      </c>
      <c r="C165" s="218">
        <v>0</v>
      </c>
      <c r="D165" s="218">
        <v>0</v>
      </c>
      <c r="E165" s="218">
        <v>0</v>
      </c>
    </row>
    <row r="166" spans="1:5">
      <c r="A166" s="137" t="s">
        <v>3718</v>
      </c>
      <c r="B166" s="137" t="s">
        <v>3719</v>
      </c>
      <c r="C166" s="218">
        <v>0</v>
      </c>
      <c r="D166" s="218">
        <v>0</v>
      </c>
      <c r="E166" s="218">
        <v>0</v>
      </c>
    </row>
    <row r="167" spans="1:5">
      <c r="A167" s="137" t="s">
        <v>3720</v>
      </c>
      <c r="B167" s="137" t="s">
        <v>3721</v>
      </c>
      <c r="C167" s="218">
        <v>0</v>
      </c>
      <c r="D167" s="218">
        <v>0</v>
      </c>
      <c r="E167" s="218">
        <v>0</v>
      </c>
    </row>
    <row r="168" spans="1:5">
      <c r="A168" s="137" t="s">
        <v>3722</v>
      </c>
      <c r="B168" s="137" t="s">
        <v>3723</v>
      </c>
      <c r="C168" s="218">
        <v>0</v>
      </c>
      <c r="D168" s="218">
        <v>0</v>
      </c>
      <c r="E168" s="218">
        <v>0</v>
      </c>
    </row>
    <row r="169" spans="1:5">
      <c r="A169" s="137" t="s">
        <v>3724</v>
      </c>
      <c r="B169" s="137" t="s">
        <v>3725</v>
      </c>
      <c r="C169" s="218">
        <v>0</v>
      </c>
      <c r="D169" s="218">
        <v>0</v>
      </c>
      <c r="E169" s="218">
        <v>0</v>
      </c>
    </row>
    <row r="170" spans="1:5">
      <c r="A170" s="137" t="s">
        <v>3726</v>
      </c>
      <c r="B170" s="137" t="s">
        <v>3727</v>
      </c>
      <c r="C170" s="218">
        <v>0</v>
      </c>
      <c r="D170" s="218">
        <v>0</v>
      </c>
      <c r="E170" s="218">
        <v>0</v>
      </c>
    </row>
    <row r="171" spans="1:5">
      <c r="A171" s="137" t="s">
        <v>3728</v>
      </c>
      <c r="B171" s="137" t="s">
        <v>3729</v>
      </c>
      <c r="C171" s="218">
        <v>0</v>
      </c>
      <c r="D171" s="218">
        <v>0</v>
      </c>
      <c r="E171" s="218">
        <v>0</v>
      </c>
    </row>
    <row r="172" spans="1:5">
      <c r="A172" s="137" t="s">
        <v>3730</v>
      </c>
      <c r="B172" s="137" t="s">
        <v>3721</v>
      </c>
      <c r="C172" s="218">
        <v>0</v>
      </c>
      <c r="D172" s="218">
        <v>0</v>
      </c>
      <c r="E172" s="218">
        <v>0</v>
      </c>
    </row>
    <row r="173" spans="1:5">
      <c r="A173" s="137" t="s">
        <v>3731</v>
      </c>
      <c r="B173" s="137" t="s">
        <v>3732</v>
      </c>
      <c r="C173" s="218">
        <v>0</v>
      </c>
      <c r="D173" s="218">
        <v>0</v>
      </c>
      <c r="E173" s="218">
        <v>0</v>
      </c>
    </row>
    <row r="174" spans="1:5">
      <c r="A174" s="137" t="s">
        <v>3733</v>
      </c>
      <c r="B174" s="137" t="s">
        <v>3734</v>
      </c>
      <c r="C174" s="218">
        <v>0</v>
      </c>
      <c r="D174" s="218">
        <v>0</v>
      </c>
      <c r="E174" s="218">
        <v>0</v>
      </c>
    </row>
    <row r="175" spans="1:5">
      <c r="A175" s="137" t="s">
        <v>3735</v>
      </c>
      <c r="B175" s="137" t="s">
        <v>3736</v>
      </c>
      <c r="C175" s="218">
        <v>0</v>
      </c>
      <c r="D175" s="218">
        <v>0</v>
      </c>
      <c r="E175" s="218">
        <v>0</v>
      </c>
    </row>
    <row r="176" spans="1:5">
      <c r="A176" s="137" t="s">
        <v>3737</v>
      </c>
      <c r="B176" s="137" t="s">
        <v>3738</v>
      </c>
      <c r="C176" s="218">
        <v>0</v>
      </c>
      <c r="D176" s="218">
        <v>0</v>
      </c>
      <c r="E176" s="218">
        <v>0</v>
      </c>
    </row>
    <row r="177" spans="1:5">
      <c r="A177" s="137" t="s">
        <v>3739</v>
      </c>
      <c r="B177" s="137" t="s">
        <v>3732</v>
      </c>
      <c r="C177" s="218">
        <v>0</v>
      </c>
      <c r="D177" s="218">
        <v>0</v>
      </c>
      <c r="E177" s="218">
        <v>0</v>
      </c>
    </row>
    <row r="178" spans="1:5">
      <c r="A178" s="137" t="s">
        <v>3740</v>
      </c>
      <c r="B178" s="137" t="s">
        <v>3741</v>
      </c>
      <c r="C178" s="218">
        <v>0</v>
      </c>
      <c r="D178" s="218">
        <v>0</v>
      </c>
      <c r="E178" s="218">
        <v>0</v>
      </c>
    </row>
    <row r="179" spans="1:5">
      <c r="A179" s="137" t="s">
        <v>3742</v>
      </c>
      <c r="B179" s="137" t="s">
        <v>3743</v>
      </c>
      <c r="C179" s="218">
        <v>0</v>
      </c>
      <c r="D179" s="218">
        <v>0</v>
      </c>
      <c r="E179" s="218">
        <v>0</v>
      </c>
    </row>
    <row r="180" spans="1:5">
      <c r="A180" s="137" t="s">
        <v>3744</v>
      </c>
      <c r="B180" s="137" t="s">
        <v>3745</v>
      </c>
      <c r="C180" s="218">
        <v>0</v>
      </c>
      <c r="D180" s="218">
        <v>0</v>
      </c>
      <c r="E180" s="218">
        <v>0</v>
      </c>
    </row>
    <row r="181" spans="1:5">
      <c r="A181" s="137" t="s">
        <v>3746</v>
      </c>
      <c r="B181" s="137" t="s">
        <v>3747</v>
      </c>
      <c r="C181" s="218">
        <v>0</v>
      </c>
      <c r="D181" s="218">
        <v>0</v>
      </c>
      <c r="E181" s="218">
        <v>0</v>
      </c>
    </row>
    <row r="182" spans="1:5">
      <c r="A182" s="137"/>
      <c r="B182" s="137"/>
      <c r="C182" s="219"/>
      <c r="D182" s="219"/>
      <c r="E182" s="219"/>
    </row>
    <row r="183" spans="1:5">
      <c r="A183" s="137" t="s">
        <v>3748</v>
      </c>
      <c r="B183" s="137" t="s">
        <v>3570</v>
      </c>
      <c r="C183" s="138">
        <v>11555.42</v>
      </c>
      <c r="D183" s="138">
        <v>0</v>
      </c>
      <c r="E183" s="138">
        <v>11555.42</v>
      </c>
    </row>
    <row r="184" spans="1:5">
      <c r="A184" s="137"/>
      <c r="B184" s="137"/>
      <c r="C184" s="137"/>
      <c r="D184" s="137"/>
      <c r="E184" s="137"/>
    </row>
    <row r="185" spans="1:5">
      <c r="A185" s="137" t="s">
        <v>3749</v>
      </c>
      <c r="B185" s="137" t="s">
        <v>3750</v>
      </c>
      <c r="C185" s="137"/>
      <c r="D185" s="137"/>
      <c r="E185" s="137"/>
    </row>
    <row r="186" spans="1:5">
      <c r="A186" s="137" t="s">
        <v>3751</v>
      </c>
      <c r="B186" s="137" t="s">
        <v>3752</v>
      </c>
      <c r="C186" s="218">
        <v>0</v>
      </c>
      <c r="D186" s="218">
        <v>0</v>
      </c>
      <c r="E186" s="218">
        <v>0</v>
      </c>
    </row>
    <row r="187" spans="1:5">
      <c r="A187" s="137" t="s">
        <v>3753</v>
      </c>
      <c r="B187" s="137" t="s">
        <v>3754</v>
      </c>
      <c r="C187" s="218">
        <v>0</v>
      </c>
      <c r="D187" s="218">
        <v>0</v>
      </c>
      <c r="E187" s="218">
        <v>0</v>
      </c>
    </row>
    <row r="188" spans="1:5">
      <c r="A188" s="137" t="s">
        <v>3755</v>
      </c>
      <c r="B188" s="137" t="s">
        <v>3756</v>
      </c>
      <c r="C188" s="218">
        <v>1908.16</v>
      </c>
      <c r="D188" s="218">
        <v>4084.82</v>
      </c>
      <c r="E188" s="218">
        <v>-2176.66</v>
      </c>
    </row>
    <row r="189" spans="1:5">
      <c r="A189" s="137"/>
      <c r="B189" s="137"/>
      <c r="C189" s="219"/>
      <c r="D189" s="219"/>
      <c r="E189" s="219"/>
    </row>
    <row r="190" spans="1:5">
      <c r="A190" s="137" t="s">
        <v>3757</v>
      </c>
      <c r="B190" s="137" t="s">
        <v>3758</v>
      </c>
      <c r="C190" s="138">
        <v>1908.16</v>
      </c>
      <c r="D190" s="138">
        <v>4084.82</v>
      </c>
      <c r="E190" s="138">
        <v>-2176.66</v>
      </c>
    </row>
    <row r="191" spans="1:5">
      <c r="A191" s="137"/>
      <c r="B191" s="137"/>
      <c r="C191" s="219"/>
      <c r="D191" s="219"/>
      <c r="E191" s="219"/>
    </row>
    <row r="192" spans="1:5">
      <c r="A192" s="137" t="s">
        <v>3759</v>
      </c>
      <c r="B192" s="137" t="s">
        <v>3760</v>
      </c>
      <c r="C192" s="138">
        <v>470940.38</v>
      </c>
      <c r="D192" s="138">
        <v>381970.65</v>
      </c>
      <c r="E192" s="138">
        <v>88969.73</v>
      </c>
    </row>
    <row r="193" spans="1:5">
      <c r="A193" s="137"/>
      <c r="B193" s="137"/>
      <c r="C193" s="137"/>
      <c r="D193" s="137"/>
      <c r="E193" s="137"/>
    </row>
    <row r="194" spans="1:5">
      <c r="A194" s="137" t="s">
        <v>3761</v>
      </c>
      <c r="B194" s="137" t="s">
        <v>1128</v>
      </c>
      <c r="C194" s="137"/>
      <c r="D194" s="137"/>
      <c r="E194" s="137"/>
    </row>
    <row r="195" spans="1:5">
      <c r="A195" s="137"/>
      <c r="B195" s="137"/>
      <c r="C195" s="137"/>
      <c r="D195" s="137"/>
      <c r="E195" s="137"/>
    </row>
    <row r="196" spans="1:5">
      <c r="A196" s="137" t="s">
        <v>3762</v>
      </c>
      <c r="B196" s="137" t="s">
        <v>3763</v>
      </c>
      <c r="C196" s="137"/>
      <c r="D196" s="137"/>
      <c r="E196" s="137"/>
    </row>
    <row r="197" spans="1:5">
      <c r="A197" s="137" t="s">
        <v>3764</v>
      </c>
      <c r="B197" s="137" t="s">
        <v>3765</v>
      </c>
      <c r="C197" s="218">
        <v>6678209.0899999999</v>
      </c>
      <c r="D197" s="218">
        <v>6678209.0899999999</v>
      </c>
      <c r="E197" s="218">
        <v>0</v>
      </c>
    </row>
    <row r="198" spans="1:5">
      <c r="A198" s="137" t="s">
        <v>3766</v>
      </c>
      <c r="B198" s="137" t="s">
        <v>3767</v>
      </c>
      <c r="C198" s="218">
        <v>0</v>
      </c>
      <c r="D198" s="218">
        <v>0</v>
      </c>
      <c r="E198" s="218">
        <v>0</v>
      </c>
    </row>
    <row r="199" spans="1:5">
      <c r="A199" s="137" t="s">
        <v>3768</v>
      </c>
      <c r="B199" s="137" t="s">
        <v>3769</v>
      </c>
      <c r="C199" s="218">
        <v>7151892.4299999997</v>
      </c>
      <c r="D199" s="218">
        <v>7151892.4299999997</v>
      </c>
      <c r="E199" s="218">
        <v>0</v>
      </c>
    </row>
    <row r="200" spans="1:5">
      <c r="A200" s="137" t="s">
        <v>3770</v>
      </c>
      <c r="B200" s="137" t="s">
        <v>3771</v>
      </c>
      <c r="C200" s="218">
        <v>3770608.93</v>
      </c>
      <c r="D200" s="218">
        <v>3770608.93</v>
      </c>
      <c r="E200" s="218">
        <v>0</v>
      </c>
    </row>
    <row r="201" spans="1:5">
      <c r="A201" s="137" t="s">
        <v>3772</v>
      </c>
      <c r="B201" s="137" t="s">
        <v>3773</v>
      </c>
      <c r="C201" s="218">
        <v>26920683.449999999</v>
      </c>
      <c r="D201" s="218">
        <v>26920683.449999999</v>
      </c>
      <c r="E201" s="218">
        <v>0</v>
      </c>
    </row>
    <row r="202" spans="1:5">
      <c r="A202" s="137" t="s">
        <v>3774</v>
      </c>
      <c r="B202" s="137" t="s">
        <v>3775</v>
      </c>
      <c r="C202" s="218">
        <v>0</v>
      </c>
      <c r="D202" s="218">
        <v>0</v>
      </c>
      <c r="E202" s="218">
        <v>0</v>
      </c>
    </row>
    <row r="203" spans="1:5">
      <c r="A203" s="137" t="s">
        <v>3776</v>
      </c>
      <c r="B203" s="137" t="s">
        <v>3777</v>
      </c>
      <c r="C203" s="218">
        <v>0</v>
      </c>
      <c r="D203" s="218">
        <v>0</v>
      </c>
      <c r="E203" s="218">
        <v>0</v>
      </c>
    </row>
    <row r="204" spans="1:5">
      <c r="A204" s="137" t="s">
        <v>3778</v>
      </c>
      <c r="B204" s="137" t="s">
        <v>3779</v>
      </c>
      <c r="C204" s="218">
        <v>-12378231</v>
      </c>
      <c r="D204" s="218">
        <v>-12378231</v>
      </c>
      <c r="E204" s="218">
        <v>0</v>
      </c>
    </row>
    <row r="205" spans="1:5">
      <c r="A205" s="137" t="s">
        <v>3780</v>
      </c>
      <c r="B205" s="137" t="s">
        <v>3781</v>
      </c>
      <c r="C205" s="218">
        <v>0</v>
      </c>
      <c r="D205" s="218">
        <v>0</v>
      </c>
      <c r="E205" s="218">
        <v>0</v>
      </c>
    </row>
    <row r="206" spans="1:5">
      <c r="A206" s="137" t="s">
        <v>3782</v>
      </c>
      <c r="B206" s="137" t="s">
        <v>3783</v>
      </c>
      <c r="C206" s="218">
        <v>0</v>
      </c>
      <c r="D206" s="218">
        <v>0</v>
      </c>
      <c r="E206" s="218">
        <v>0</v>
      </c>
    </row>
    <row r="207" spans="1:5">
      <c r="A207" s="137" t="s">
        <v>3784</v>
      </c>
      <c r="B207" s="137" t="s">
        <v>3785</v>
      </c>
      <c r="C207" s="218">
        <v>0</v>
      </c>
      <c r="D207" s="218">
        <v>0</v>
      </c>
      <c r="E207" s="218">
        <v>0</v>
      </c>
    </row>
    <row r="208" spans="1:5">
      <c r="A208" s="137" t="s">
        <v>3786</v>
      </c>
      <c r="B208" s="137" t="s">
        <v>3787</v>
      </c>
      <c r="C208" s="218">
        <v>0</v>
      </c>
      <c r="D208" s="218">
        <v>0</v>
      </c>
      <c r="E208" s="218">
        <v>0</v>
      </c>
    </row>
    <row r="209" spans="1:5">
      <c r="A209" s="137" t="s">
        <v>3788</v>
      </c>
      <c r="B209" s="137" t="s">
        <v>3789</v>
      </c>
      <c r="C209" s="218">
        <v>0</v>
      </c>
      <c r="D209" s="218">
        <v>0</v>
      </c>
      <c r="E209" s="218">
        <v>0</v>
      </c>
    </row>
    <row r="210" spans="1:5">
      <c r="A210" s="137" t="s">
        <v>3790</v>
      </c>
      <c r="B210" s="137" t="s">
        <v>3791</v>
      </c>
      <c r="C210" s="218">
        <v>0</v>
      </c>
      <c r="D210" s="218">
        <v>0</v>
      </c>
      <c r="E210" s="218">
        <v>0</v>
      </c>
    </row>
    <row r="211" spans="1:5">
      <c r="A211" s="137" t="s">
        <v>3792</v>
      </c>
      <c r="B211" s="137" t="s">
        <v>3793</v>
      </c>
      <c r="C211" s="218">
        <v>0</v>
      </c>
      <c r="D211" s="218">
        <v>0</v>
      </c>
      <c r="E211" s="218">
        <v>0</v>
      </c>
    </row>
    <row r="212" spans="1:5">
      <c r="A212" s="137" t="s">
        <v>3794</v>
      </c>
      <c r="B212" s="137" t="s">
        <v>3795</v>
      </c>
      <c r="C212" s="218">
        <v>0</v>
      </c>
      <c r="D212" s="218">
        <v>0</v>
      </c>
      <c r="E212" s="218">
        <v>0</v>
      </c>
    </row>
    <row r="213" spans="1:5">
      <c r="A213" s="137" t="s">
        <v>3796</v>
      </c>
      <c r="B213" s="137" t="s">
        <v>3797</v>
      </c>
      <c r="C213" s="218">
        <v>0</v>
      </c>
      <c r="D213" s="218">
        <v>0</v>
      </c>
      <c r="E213" s="218">
        <v>0</v>
      </c>
    </row>
    <row r="214" spans="1:5">
      <c r="A214" s="137" t="s">
        <v>3798</v>
      </c>
      <c r="B214" s="137" t="s">
        <v>3799</v>
      </c>
      <c r="C214" s="218">
        <v>0</v>
      </c>
      <c r="D214" s="218">
        <v>0</v>
      </c>
      <c r="E214" s="218">
        <v>0</v>
      </c>
    </row>
    <row r="215" spans="1:5">
      <c r="A215" s="137" t="s">
        <v>3800</v>
      </c>
      <c r="B215" s="137" t="s">
        <v>3801</v>
      </c>
      <c r="C215" s="218">
        <v>0</v>
      </c>
      <c r="D215" s="218">
        <v>0</v>
      </c>
      <c r="E215" s="218">
        <v>0</v>
      </c>
    </row>
    <row r="216" spans="1:5">
      <c r="A216" s="137"/>
      <c r="B216" s="137"/>
      <c r="C216" s="219"/>
      <c r="D216" s="219"/>
      <c r="E216" s="219"/>
    </row>
    <row r="217" spans="1:5">
      <c r="A217" s="137" t="s">
        <v>3802</v>
      </c>
      <c r="B217" s="137" t="s">
        <v>3803</v>
      </c>
      <c r="C217" s="138">
        <v>32143162.899999999</v>
      </c>
      <c r="D217" s="138">
        <v>32143162.899999999</v>
      </c>
      <c r="E217" s="138">
        <v>0</v>
      </c>
    </row>
    <row r="218" spans="1:5">
      <c r="A218" s="137"/>
      <c r="B218" s="137"/>
      <c r="C218" s="137"/>
      <c r="D218" s="137"/>
      <c r="E218" s="137"/>
    </row>
    <row r="219" spans="1:5">
      <c r="A219" s="137" t="s">
        <v>3804</v>
      </c>
      <c r="B219" s="137" t="s">
        <v>3805</v>
      </c>
      <c r="C219" s="137"/>
      <c r="D219" s="137"/>
      <c r="E219" s="137"/>
    </row>
    <row r="220" spans="1:5">
      <c r="A220" s="137"/>
      <c r="B220" s="137"/>
      <c r="C220" s="137"/>
      <c r="D220" s="137"/>
      <c r="E220" s="137"/>
    </row>
    <row r="221" spans="1:5">
      <c r="A221" s="137" t="s">
        <v>3806</v>
      </c>
      <c r="B221" s="137" t="s">
        <v>3807</v>
      </c>
      <c r="C221" s="137"/>
      <c r="D221" s="137"/>
      <c r="E221" s="137"/>
    </row>
    <row r="222" spans="1:5">
      <c r="A222" s="137" t="s">
        <v>3808</v>
      </c>
      <c r="B222" s="137" t="s">
        <v>359</v>
      </c>
      <c r="C222" s="218">
        <v>259527.88</v>
      </c>
      <c r="D222" s="218">
        <v>238434.24</v>
      </c>
      <c r="E222" s="218">
        <v>21093.64</v>
      </c>
    </row>
    <row r="223" spans="1:5">
      <c r="A223" s="137" t="s">
        <v>3809</v>
      </c>
      <c r="B223" s="137" t="s">
        <v>3810</v>
      </c>
      <c r="C223" s="218">
        <v>0</v>
      </c>
      <c r="D223" s="218">
        <v>0</v>
      </c>
      <c r="E223" s="218">
        <v>0</v>
      </c>
    </row>
    <row r="224" spans="1:5">
      <c r="A224" s="137" t="s">
        <v>3811</v>
      </c>
      <c r="B224" s="137" t="s">
        <v>3812</v>
      </c>
      <c r="C224" s="218">
        <v>3450</v>
      </c>
      <c r="D224" s="218">
        <v>3450</v>
      </c>
      <c r="E224" s="218">
        <v>0</v>
      </c>
    </row>
    <row r="225" spans="1:5">
      <c r="A225" s="137" t="s">
        <v>3813</v>
      </c>
      <c r="B225" s="137" t="s">
        <v>3814</v>
      </c>
      <c r="C225" s="218">
        <v>0</v>
      </c>
      <c r="D225" s="218">
        <v>0</v>
      </c>
      <c r="E225" s="218">
        <v>0</v>
      </c>
    </row>
    <row r="226" spans="1:5">
      <c r="A226" s="137" t="s">
        <v>3815</v>
      </c>
      <c r="B226" s="137" t="s">
        <v>3816</v>
      </c>
      <c r="C226" s="218">
        <v>0</v>
      </c>
      <c r="D226" s="218">
        <v>0</v>
      </c>
      <c r="E226" s="218">
        <v>0</v>
      </c>
    </row>
    <row r="227" spans="1:5">
      <c r="A227" s="137" t="s">
        <v>3817</v>
      </c>
      <c r="B227" s="137" t="s">
        <v>3818</v>
      </c>
      <c r="C227" s="218">
        <v>0</v>
      </c>
      <c r="D227" s="218">
        <v>0</v>
      </c>
      <c r="E227" s="218">
        <v>0</v>
      </c>
    </row>
    <row r="228" spans="1:5">
      <c r="A228" s="137" t="s">
        <v>3819</v>
      </c>
      <c r="B228" s="137" t="s">
        <v>3820</v>
      </c>
      <c r="C228" s="218">
        <v>0</v>
      </c>
      <c r="D228" s="218">
        <v>0</v>
      </c>
      <c r="E228" s="218">
        <v>0</v>
      </c>
    </row>
    <row r="229" spans="1:5">
      <c r="A229" s="137" t="s">
        <v>3821</v>
      </c>
      <c r="B229" s="137" t="s">
        <v>3822</v>
      </c>
      <c r="C229" s="218">
        <v>5291.85</v>
      </c>
      <c r="D229" s="218">
        <v>5291.85</v>
      </c>
      <c r="E229" s="218">
        <v>0</v>
      </c>
    </row>
    <row r="230" spans="1:5">
      <c r="A230" s="137" t="s">
        <v>3823</v>
      </c>
      <c r="B230" s="137" t="s">
        <v>3824</v>
      </c>
      <c r="C230" s="218">
        <v>24035</v>
      </c>
      <c r="D230" s="218">
        <v>24035</v>
      </c>
      <c r="E230" s="218">
        <v>0</v>
      </c>
    </row>
    <row r="231" spans="1:5">
      <c r="A231" s="137" t="s">
        <v>3825</v>
      </c>
      <c r="B231" s="137" t="s">
        <v>3826</v>
      </c>
      <c r="C231" s="218">
        <v>7260</v>
      </c>
      <c r="D231" s="218">
        <v>7260</v>
      </c>
      <c r="E231" s="218">
        <v>0</v>
      </c>
    </row>
    <row r="232" spans="1:5">
      <c r="A232" s="137" t="s">
        <v>3827</v>
      </c>
      <c r="B232" s="137" t="s">
        <v>3828</v>
      </c>
      <c r="C232" s="218">
        <v>2290</v>
      </c>
      <c r="D232" s="218">
        <v>2290</v>
      </c>
      <c r="E232" s="218">
        <v>0</v>
      </c>
    </row>
    <row r="233" spans="1:5">
      <c r="A233" s="137" t="s">
        <v>3829</v>
      </c>
      <c r="B233" s="137" t="s">
        <v>3830</v>
      </c>
      <c r="C233" s="218">
        <v>130766.54</v>
      </c>
      <c r="D233" s="218">
        <v>130766.54</v>
      </c>
      <c r="E233" s="218">
        <v>0</v>
      </c>
    </row>
    <row r="234" spans="1:5">
      <c r="A234" s="137" t="s">
        <v>3831</v>
      </c>
      <c r="B234" s="137" t="s">
        <v>3832</v>
      </c>
      <c r="C234" s="218">
        <v>1968.35</v>
      </c>
      <c r="D234" s="218">
        <v>1968.35</v>
      </c>
      <c r="E234" s="218">
        <v>0</v>
      </c>
    </row>
    <row r="235" spans="1:5">
      <c r="A235" s="137" t="s">
        <v>3833</v>
      </c>
      <c r="B235" s="137" t="s">
        <v>3834</v>
      </c>
      <c r="C235" s="218">
        <v>6900</v>
      </c>
      <c r="D235" s="218">
        <v>6900</v>
      </c>
      <c r="E235" s="218">
        <v>0</v>
      </c>
    </row>
    <row r="236" spans="1:5">
      <c r="A236" s="137" t="s">
        <v>3835</v>
      </c>
      <c r="B236" s="137" t="s">
        <v>357</v>
      </c>
      <c r="C236" s="218">
        <v>394609.66</v>
      </c>
      <c r="D236" s="218">
        <v>394609.66</v>
      </c>
      <c r="E236" s="218">
        <v>0</v>
      </c>
    </row>
    <row r="237" spans="1:5">
      <c r="A237" s="137" t="s">
        <v>3836</v>
      </c>
      <c r="B237" s="137" t="s">
        <v>3837</v>
      </c>
      <c r="C237" s="218">
        <v>18350</v>
      </c>
      <c r="D237" s="218">
        <v>18350</v>
      </c>
      <c r="E237" s="218">
        <v>0</v>
      </c>
    </row>
    <row r="238" spans="1:5">
      <c r="A238" s="137" t="s">
        <v>3838</v>
      </c>
      <c r="B238" s="137" t="s">
        <v>3839</v>
      </c>
      <c r="C238" s="218">
        <v>1009957.43</v>
      </c>
      <c r="D238" s="218">
        <v>1009957.43</v>
      </c>
      <c r="E238" s="218">
        <v>0</v>
      </c>
    </row>
    <row r="239" spans="1:5">
      <c r="A239" s="137" t="s">
        <v>3840</v>
      </c>
      <c r="B239" s="137" t="s">
        <v>3841</v>
      </c>
      <c r="C239" s="218">
        <v>36409.040000000001</v>
      </c>
      <c r="D239" s="218">
        <v>36409.040000000001</v>
      </c>
      <c r="E239" s="218">
        <v>0</v>
      </c>
    </row>
    <row r="240" spans="1:5">
      <c r="A240" s="137" t="s">
        <v>3842</v>
      </c>
      <c r="B240" s="137" t="s">
        <v>3843</v>
      </c>
      <c r="C240" s="218">
        <v>2750.05</v>
      </c>
      <c r="D240" s="218">
        <v>2750.05</v>
      </c>
      <c r="E240" s="218">
        <v>0</v>
      </c>
    </row>
    <row r="241" spans="1:5">
      <c r="A241" s="137" t="s">
        <v>3844</v>
      </c>
      <c r="B241" s="137" t="s">
        <v>3845</v>
      </c>
      <c r="C241" s="218">
        <v>4086.9</v>
      </c>
      <c r="D241" s="218">
        <v>4086.9</v>
      </c>
      <c r="E241" s="218">
        <v>0</v>
      </c>
    </row>
    <row r="242" spans="1:5">
      <c r="A242" s="137" t="s">
        <v>3846</v>
      </c>
      <c r="B242" s="137" t="s">
        <v>3847</v>
      </c>
      <c r="C242" s="218">
        <v>22283.39</v>
      </c>
      <c r="D242" s="218">
        <v>22283.39</v>
      </c>
      <c r="E242" s="218">
        <v>0</v>
      </c>
    </row>
    <row r="243" spans="1:5">
      <c r="A243" s="137" t="s">
        <v>3848</v>
      </c>
      <c r="B243" s="137" t="s">
        <v>369</v>
      </c>
      <c r="C243" s="218">
        <v>0</v>
      </c>
      <c r="D243" s="218">
        <v>0</v>
      </c>
      <c r="E243" s="218">
        <v>0</v>
      </c>
    </row>
    <row r="244" spans="1:5">
      <c r="A244" s="137" t="s">
        <v>3849</v>
      </c>
      <c r="B244" s="137" t="s">
        <v>3850</v>
      </c>
      <c r="C244" s="218">
        <v>0</v>
      </c>
      <c r="D244" s="218">
        <v>0</v>
      </c>
      <c r="E244" s="218">
        <v>0</v>
      </c>
    </row>
    <row r="245" spans="1:5">
      <c r="A245" s="137" t="s">
        <v>3851</v>
      </c>
      <c r="B245" s="137" t="s">
        <v>3852</v>
      </c>
      <c r="C245" s="218">
        <v>1760</v>
      </c>
      <c r="D245" s="218">
        <v>1760</v>
      </c>
      <c r="E245" s="218">
        <v>0</v>
      </c>
    </row>
    <row r="246" spans="1:5">
      <c r="A246" s="137" t="s">
        <v>3853</v>
      </c>
      <c r="B246" s="137" t="s">
        <v>3854</v>
      </c>
      <c r="C246" s="218">
        <v>0</v>
      </c>
      <c r="D246" s="218">
        <v>0</v>
      </c>
      <c r="E246" s="218">
        <v>0</v>
      </c>
    </row>
    <row r="247" spans="1:5">
      <c r="A247" s="137" t="s">
        <v>3855</v>
      </c>
      <c r="B247" s="137" t="s">
        <v>3856</v>
      </c>
      <c r="C247" s="218">
        <v>96663.76</v>
      </c>
      <c r="D247" s="218">
        <v>96663.76</v>
      </c>
      <c r="E247" s="218">
        <v>0</v>
      </c>
    </row>
    <row r="248" spans="1:5">
      <c r="A248" s="137" t="s">
        <v>3857</v>
      </c>
      <c r="B248" s="137" t="s">
        <v>3858</v>
      </c>
      <c r="C248" s="218">
        <v>1445.54</v>
      </c>
      <c r="D248" s="218">
        <v>1445.54</v>
      </c>
      <c r="E248" s="218">
        <v>0</v>
      </c>
    </row>
    <row r="249" spans="1:5">
      <c r="A249" s="137" t="s">
        <v>3859</v>
      </c>
      <c r="B249" s="137" t="s">
        <v>3860</v>
      </c>
      <c r="C249" s="218">
        <v>0</v>
      </c>
      <c r="D249" s="218">
        <v>0</v>
      </c>
      <c r="E249" s="218">
        <v>0</v>
      </c>
    </row>
    <row r="250" spans="1:5">
      <c r="A250" s="137" t="s">
        <v>3861</v>
      </c>
      <c r="B250" s="137" t="s">
        <v>3862</v>
      </c>
      <c r="C250" s="218">
        <v>11252</v>
      </c>
      <c r="D250" s="218">
        <v>11252</v>
      </c>
      <c r="E250" s="218">
        <v>0</v>
      </c>
    </row>
    <row r="251" spans="1:5">
      <c r="A251" s="137" t="s">
        <v>3863</v>
      </c>
      <c r="B251" s="137" t="s">
        <v>3864</v>
      </c>
      <c r="C251" s="218">
        <v>0</v>
      </c>
      <c r="D251" s="218">
        <v>0</v>
      </c>
      <c r="E251" s="218">
        <v>0</v>
      </c>
    </row>
    <row r="252" spans="1:5">
      <c r="A252" s="137" t="s">
        <v>3865</v>
      </c>
      <c r="B252" s="137" t="s">
        <v>3866</v>
      </c>
      <c r="C252" s="218">
        <v>0</v>
      </c>
      <c r="D252" s="218">
        <v>0</v>
      </c>
      <c r="E252" s="218">
        <v>0</v>
      </c>
    </row>
    <row r="253" spans="1:5">
      <c r="A253" s="137" t="s">
        <v>3867</v>
      </c>
      <c r="B253" s="137" t="s">
        <v>3868</v>
      </c>
      <c r="C253" s="218">
        <v>3774.63</v>
      </c>
      <c r="D253" s="218">
        <v>3774.63</v>
      </c>
      <c r="E253" s="218">
        <v>0</v>
      </c>
    </row>
    <row r="254" spans="1:5">
      <c r="A254" s="137" t="s">
        <v>3869</v>
      </c>
      <c r="B254" s="137" t="s">
        <v>3870</v>
      </c>
      <c r="C254" s="218">
        <v>0</v>
      </c>
      <c r="D254" s="218">
        <v>0</v>
      </c>
      <c r="E254" s="218">
        <v>0</v>
      </c>
    </row>
    <row r="255" spans="1:5">
      <c r="A255" s="137" t="s">
        <v>3871</v>
      </c>
      <c r="B255" s="137" t="s">
        <v>3872</v>
      </c>
      <c r="C255" s="218">
        <v>0</v>
      </c>
      <c r="D255" s="218">
        <v>0</v>
      </c>
      <c r="E255" s="218">
        <v>0</v>
      </c>
    </row>
    <row r="256" spans="1:5">
      <c r="A256" s="137" t="s">
        <v>3873</v>
      </c>
      <c r="B256" s="137" t="s">
        <v>3874</v>
      </c>
      <c r="C256" s="218">
        <v>44343.81</v>
      </c>
      <c r="D256" s="218">
        <v>44343.81</v>
      </c>
      <c r="E256" s="218">
        <v>0</v>
      </c>
    </row>
    <row r="257" spans="1:5">
      <c r="A257" s="137" t="s">
        <v>3875</v>
      </c>
      <c r="B257" s="137" t="s">
        <v>3769</v>
      </c>
      <c r="C257" s="218">
        <v>2500</v>
      </c>
      <c r="D257" s="218">
        <v>2500</v>
      </c>
      <c r="E257" s="218">
        <v>0</v>
      </c>
    </row>
    <row r="258" spans="1:5">
      <c r="A258" s="137"/>
      <c r="B258" s="137"/>
      <c r="C258" s="219"/>
      <c r="D258" s="219"/>
      <c r="E258" s="219"/>
    </row>
    <row r="259" spans="1:5">
      <c r="A259" s="137" t="s">
        <v>3876</v>
      </c>
      <c r="B259" s="137" t="s">
        <v>3877</v>
      </c>
      <c r="C259" s="138">
        <v>2091675.83</v>
      </c>
      <c r="D259" s="138">
        <v>2070582.19</v>
      </c>
      <c r="E259" s="138">
        <v>21093.64</v>
      </c>
    </row>
    <row r="260" spans="1:5">
      <c r="A260" s="137"/>
      <c r="B260" s="137"/>
      <c r="C260" s="137"/>
      <c r="D260" s="137"/>
      <c r="E260" s="137"/>
    </row>
    <row r="261" spans="1:5">
      <c r="A261" s="137" t="s">
        <v>3878</v>
      </c>
      <c r="B261" s="137" t="s">
        <v>3879</v>
      </c>
      <c r="C261" s="137"/>
      <c r="D261" s="137"/>
      <c r="E261" s="137"/>
    </row>
    <row r="262" spans="1:5">
      <c r="A262" s="137" t="s">
        <v>3880</v>
      </c>
      <c r="B262" s="137" t="s">
        <v>3881</v>
      </c>
      <c r="C262" s="218">
        <v>0</v>
      </c>
      <c r="D262" s="218">
        <v>0</v>
      </c>
      <c r="E262" s="218">
        <v>0</v>
      </c>
    </row>
    <row r="263" spans="1:5">
      <c r="A263" s="137" t="s">
        <v>3882</v>
      </c>
      <c r="B263" s="137" t="s">
        <v>3883</v>
      </c>
      <c r="C263" s="218">
        <v>0</v>
      </c>
      <c r="D263" s="218">
        <v>0</v>
      </c>
      <c r="E263" s="218">
        <v>0</v>
      </c>
    </row>
    <row r="264" spans="1:5">
      <c r="A264" s="137" t="s">
        <v>3884</v>
      </c>
      <c r="B264" s="137" t="s">
        <v>3885</v>
      </c>
      <c r="C264" s="218">
        <v>5000</v>
      </c>
      <c r="D264" s="218">
        <v>5000</v>
      </c>
      <c r="E264" s="218">
        <v>0</v>
      </c>
    </row>
    <row r="265" spans="1:5">
      <c r="A265" s="137" t="s">
        <v>3886</v>
      </c>
      <c r="B265" s="137" t="s">
        <v>3887</v>
      </c>
      <c r="C265" s="218">
        <v>0</v>
      </c>
      <c r="D265" s="218">
        <v>0</v>
      </c>
      <c r="E265" s="218">
        <v>0</v>
      </c>
    </row>
    <row r="266" spans="1:5">
      <c r="A266" s="137" t="s">
        <v>3888</v>
      </c>
      <c r="B266" s="137" t="s">
        <v>3889</v>
      </c>
      <c r="C266" s="218">
        <v>19004.11</v>
      </c>
      <c r="D266" s="218">
        <v>19004.11</v>
      </c>
      <c r="E266" s="218">
        <v>0</v>
      </c>
    </row>
    <row r="267" spans="1:5">
      <c r="A267" s="137" t="s">
        <v>3890</v>
      </c>
      <c r="B267" s="137" t="s">
        <v>3891</v>
      </c>
      <c r="C267" s="218">
        <v>0</v>
      </c>
      <c r="D267" s="218">
        <v>0</v>
      </c>
      <c r="E267" s="218">
        <v>0</v>
      </c>
    </row>
    <row r="268" spans="1:5">
      <c r="A268" s="137" t="s">
        <v>3892</v>
      </c>
      <c r="B268" s="137" t="s">
        <v>3893</v>
      </c>
      <c r="C268" s="218">
        <v>0</v>
      </c>
      <c r="D268" s="218">
        <v>0</v>
      </c>
      <c r="E268" s="218">
        <v>0</v>
      </c>
    </row>
    <row r="269" spans="1:5">
      <c r="A269" s="137" t="s">
        <v>3894</v>
      </c>
      <c r="B269" s="137" t="s">
        <v>3895</v>
      </c>
      <c r="C269" s="218">
        <v>5450</v>
      </c>
      <c r="D269" s="218">
        <v>5450</v>
      </c>
      <c r="E269" s="218">
        <v>0</v>
      </c>
    </row>
    <row r="270" spans="1:5">
      <c r="A270" s="137" t="s">
        <v>3896</v>
      </c>
      <c r="B270" s="137" t="s">
        <v>3897</v>
      </c>
      <c r="C270" s="218">
        <v>1400</v>
      </c>
      <c r="D270" s="218">
        <v>1400</v>
      </c>
      <c r="E270" s="218">
        <v>0</v>
      </c>
    </row>
    <row r="271" spans="1:5">
      <c r="A271" s="137" t="s">
        <v>3898</v>
      </c>
      <c r="B271" s="137" t="s">
        <v>3899</v>
      </c>
      <c r="C271" s="218">
        <v>0</v>
      </c>
      <c r="D271" s="218">
        <v>0</v>
      </c>
      <c r="E271" s="218">
        <v>0</v>
      </c>
    </row>
    <row r="272" spans="1:5">
      <c r="A272" s="137" t="s">
        <v>3900</v>
      </c>
      <c r="B272" s="137" t="s">
        <v>3901</v>
      </c>
      <c r="C272" s="218">
        <v>10171.48</v>
      </c>
      <c r="D272" s="218">
        <v>10171.48</v>
      </c>
      <c r="E272" s="218">
        <v>0</v>
      </c>
    </row>
    <row r="273" spans="1:5">
      <c r="A273" s="137" t="s">
        <v>3902</v>
      </c>
      <c r="B273" s="137" t="s">
        <v>3903</v>
      </c>
      <c r="C273" s="218">
        <v>0</v>
      </c>
      <c r="D273" s="218">
        <v>0</v>
      </c>
      <c r="E273" s="218">
        <v>0</v>
      </c>
    </row>
    <row r="274" spans="1:5">
      <c r="A274" s="137" t="s">
        <v>3904</v>
      </c>
      <c r="B274" s="137" t="s">
        <v>3905</v>
      </c>
      <c r="C274" s="218">
        <v>0</v>
      </c>
      <c r="D274" s="218">
        <v>0</v>
      </c>
      <c r="E274" s="218">
        <v>0</v>
      </c>
    </row>
    <row r="275" spans="1:5">
      <c r="A275" s="137" t="s">
        <v>3906</v>
      </c>
      <c r="B275" s="137" t="s">
        <v>3907</v>
      </c>
      <c r="C275" s="218">
        <v>1250</v>
      </c>
      <c r="D275" s="218">
        <v>1250</v>
      </c>
      <c r="E275" s="218">
        <v>0</v>
      </c>
    </row>
    <row r="276" spans="1:5">
      <c r="A276" s="137" t="s">
        <v>3908</v>
      </c>
      <c r="B276" s="137" t="s">
        <v>3909</v>
      </c>
      <c r="C276" s="218">
        <v>15000</v>
      </c>
      <c r="D276" s="218">
        <v>15000</v>
      </c>
      <c r="E276" s="218">
        <v>0</v>
      </c>
    </row>
    <row r="277" spans="1:5">
      <c r="A277" s="137" t="s">
        <v>3910</v>
      </c>
      <c r="B277" s="137" t="s">
        <v>3911</v>
      </c>
      <c r="C277" s="218">
        <v>8500</v>
      </c>
      <c r="D277" s="218">
        <v>8500</v>
      </c>
      <c r="E277" s="218">
        <v>0</v>
      </c>
    </row>
    <row r="278" spans="1:5">
      <c r="A278" s="137" t="s">
        <v>3912</v>
      </c>
      <c r="B278" s="137" t="s">
        <v>3913</v>
      </c>
      <c r="C278" s="218">
        <v>0</v>
      </c>
      <c r="D278" s="218">
        <v>0</v>
      </c>
      <c r="E278" s="218">
        <v>0</v>
      </c>
    </row>
    <row r="279" spans="1:5">
      <c r="A279" s="137" t="s">
        <v>3914</v>
      </c>
      <c r="B279" s="137" t="s">
        <v>3915</v>
      </c>
      <c r="C279" s="218">
        <v>0</v>
      </c>
      <c r="D279" s="218">
        <v>0</v>
      </c>
      <c r="E279" s="218">
        <v>0</v>
      </c>
    </row>
    <row r="280" spans="1:5">
      <c r="A280" s="137" t="s">
        <v>3916</v>
      </c>
      <c r="B280" s="137" t="s">
        <v>3917</v>
      </c>
      <c r="C280" s="218">
        <v>16633.38</v>
      </c>
      <c r="D280" s="218">
        <v>16633.38</v>
      </c>
      <c r="E280" s="218">
        <v>0</v>
      </c>
    </row>
    <row r="281" spans="1:5">
      <c r="A281" s="137" t="s">
        <v>3918</v>
      </c>
      <c r="B281" s="137" t="s">
        <v>3919</v>
      </c>
      <c r="C281" s="218">
        <v>6890.98</v>
      </c>
      <c r="D281" s="218">
        <v>6890.98</v>
      </c>
      <c r="E281" s="218">
        <v>0</v>
      </c>
    </row>
    <row r="282" spans="1:5">
      <c r="A282" s="137" t="s">
        <v>3920</v>
      </c>
      <c r="B282" s="137" t="s">
        <v>3921</v>
      </c>
      <c r="C282" s="218">
        <v>0</v>
      </c>
      <c r="D282" s="218">
        <v>0</v>
      </c>
      <c r="E282" s="218">
        <v>0</v>
      </c>
    </row>
    <row r="283" spans="1:5">
      <c r="A283" s="137" t="s">
        <v>3922</v>
      </c>
      <c r="B283" s="137" t="s">
        <v>3923</v>
      </c>
      <c r="C283" s="218">
        <v>0</v>
      </c>
      <c r="D283" s="218">
        <v>0</v>
      </c>
      <c r="E283" s="218">
        <v>0</v>
      </c>
    </row>
    <row r="284" spans="1:5">
      <c r="A284" s="137" t="s">
        <v>3924</v>
      </c>
      <c r="B284" s="137" t="s">
        <v>3925</v>
      </c>
      <c r="C284" s="218">
        <v>0</v>
      </c>
      <c r="D284" s="218">
        <v>0</v>
      </c>
      <c r="E284" s="218">
        <v>0</v>
      </c>
    </row>
    <row r="285" spans="1:5">
      <c r="A285" s="137" t="s">
        <v>3926</v>
      </c>
      <c r="B285" s="137" t="s">
        <v>3927</v>
      </c>
      <c r="C285" s="218">
        <v>0</v>
      </c>
      <c r="D285" s="218">
        <v>0</v>
      </c>
      <c r="E285" s="218">
        <v>0</v>
      </c>
    </row>
    <row r="286" spans="1:5">
      <c r="A286" s="137" t="s">
        <v>3928</v>
      </c>
      <c r="B286" s="137" t="s">
        <v>3929</v>
      </c>
      <c r="C286" s="218">
        <v>6750</v>
      </c>
      <c r="D286" s="218">
        <v>6750</v>
      </c>
      <c r="E286" s="218">
        <v>0</v>
      </c>
    </row>
    <row r="287" spans="1:5">
      <c r="A287" s="137" t="s">
        <v>3930</v>
      </c>
      <c r="B287" s="137" t="s">
        <v>3931</v>
      </c>
      <c r="C287" s="218">
        <v>0</v>
      </c>
      <c r="D287" s="218">
        <v>0</v>
      </c>
      <c r="E287" s="218">
        <v>0</v>
      </c>
    </row>
    <row r="288" spans="1:5">
      <c r="A288" s="137" t="s">
        <v>3932</v>
      </c>
      <c r="B288" s="137" t="s">
        <v>3933</v>
      </c>
      <c r="C288" s="218">
        <v>0</v>
      </c>
      <c r="D288" s="218">
        <v>0</v>
      </c>
      <c r="E288" s="218">
        <v>0</v>
      </c>
    </row>
    <row r="289" spans="1:5">
      <c r="A289" s="137" t="s">
        <v>3934</v>
      </c>
      <c r="B289" s="137" t="s">
        <v>3935</v>
      </c>
      <c r="C289" s="218">
        <v>0</v>
      </c>
      <c r="D289" s="218">
        <v>0</v>
      </c>
      <c r="E289" s="218">
        <v>0</v>
      </c>
    </row>
    <row r="290" spans="1:5">
      <c r="A290" s="137" t="s">
        <v>3936</v>
      </c>
      <c r="B290" s="137" t="s">
        <v>3937</v>
      </c>
      <c r="C290" s="218">
        <v>1352</v>
      </c>
      <c r="D290" s="218">
        <v>1352</v>
      </c>
      <c r="E290" s="218">
        <v>0</v>
      </c>
    </row>
    <row r="291" spans="1:5">
      <c r="A291" s="137" t="s">
        <v>3938</v>
      </c>
      <c r="B291" s="137" t="s">
        <v>3939</v>
      </c>
      <c r="C291" s="218">
        <v>0</v>
      </c>
      <c r="D291" s="218">
        <v>0</v>
      </c>
      <c r="E291" s="218">
        <v>0</v>
      </c>
    </row>
    <row r="292" spans="1:5">
      <c r="A292" s="137" t="s">
        <v>3940</v>
      </c>
      <c r="B292" s="137" t="s">
        <v>3941</v>
      </c>
      <c r="C292" s="218">
        <v>0</v>
      </c>
      <c r="D292" s="218">
        <v>0</v>
      </c>
      <c r="E292" s="218">
        <v>0</v>
      </c>
    </row>
    <row r="293" spans="1:5">
      <c r="A293" s="137" t="s">
        <v>3942</v>
      </c>
      <c r="B293" s="137" t="s">
        <v>3943</v>
      </c>
      <c r="C293" s="218">
        <v>0</v>
      </c>
      <c r="D293" s="218">
        <v>0</v>
      </c>
      <c r="E293" s="218">
        <v>0</v>
      </c>
    </row>
    <row r="294" spans="1:5">
      <c r="A294" s="137" t="s">
        <v>3944</v>
      </c>
      <c r="B294" s="137" t="s">
        <v>3945</v>
      </c>
      <c r="C294" s="218">
        <v>0</v>
      </c>
      <c r="D294" s="218">
        <v>0</v>
      </c>
      <c r="E294" s="218">
        <v>0</v>
      </c>
    </row>
    <row r="295" spans="1:5">
      <c r="A295" s="137" t="s">
        <v>3946</v>
      </c>
      <c r="B295" s="137" t="s">
        <v>3947</v>
      </c>
      <c r="C295" s="218">
        <v>0</v>
      </c>
      <c r="D295" s="218">
        <v>0</v>
      </c>
      <c r="E295" s="218">
        <v>0</v>
      </c>
    </row>
    <row r="296" spans="1:5">
      <c r="A296" s="137" t="s">
        <v>3948</v>
      </c>
      <c r="B296" s="137" t="s">
        <v>3949</v>
      </c>
      <c r="C296" s="218">
        <v>14135.8</v>
      </c>
      <c r="D296" s="218">
        <v>14135.8</v>
      </c>
      <c r="E296" s="218">
        <v>0</v>
      </c>
    </row>
    <row r="297" spans="1:5">
      <c r="A297" s="137" t="s">
        <v>3950</v>
      </c>
      <c r="B297" s="137" t="s">
        <v>3951</v>
      </c>
      <c r="C297" s="218">
        <v>113242.3</v>
      </c>
      <c r="D297" s="218">
        <v>113242.3</v>
      </c>
      <c r="E297" s="218">
        <v>0</v>
      </c>
    </row>
    <row r="298" spans="1:5">
      <c r="A298" s="137" t="s">
        <v>3952</v>
      </c>
      <c r="B298" s="137" t="s">
        <v>3953</v>
      </c>
      <c r="C298" s="218">
        <v>0</v>
      </c>
      <c r="D298" s="218">
        <v>0</v>
      </c>
      <c r="E298" s="218">
        <v>0</v>
      </c>
    </row>
    <row r="299" spans="1:5">
      <c r="A299" s="137" t="s">
        <v>3954</v>
      </c>
      <c r="B299" s="137" t="s">
        <v>3955</v>
      </c>
      <c r="C299" s="218">
        <v>0</v>
      </c>
      <c r="D299" s="218">
        <v>0</v>
      </c>
      <c r="E299" s="218">
        <v>0</v>
      </c>
    </row>
    <row r="300" spans="1:5">
      <c r="A300" s="137" t="s">
        <v>3956</v>
      </c>
      <c r="B300" s="137" t="s">
        <v>3957</v>
      </c>
      <c r="C300" s="218">
        <v>0</v>
      </c>
      <c r="D300" s="218">
        <v>0</v>
      </c>
      <c r="E300" s="218">
        <v>0</v>
      </c>
    </row>
    <row r="301" spans="1:5">
      <c r="A301" s="137" t="s">
        <v>3958</v>
      </c>
      <c r="B301" s="137" t="s">
        <v>3959</v>
      </c>
      <c r="C301" s="218">
        <v>12740.51</v>
      </c>
      <c r="D301" s="218">
        <v>12740.51</v>
      </c>
      <c r="E301" s="218">
        <v>0</v>
      </c>
    </row>
    <row r="302" spans="1:5">
      <c r="A302" s="137" t="s">
        <v>3960</v>
      </c>
      <c r="B302" s="137" t="s">
        <v>3961</v>
      </c>
      <c r="C302" s="218">
        <v>120000</v>
      </c>
      <c r="D302" s="218">
        <v>120000</v>
      </c>
      <c r="E302" s="218">
        <v>0</v>
      </c>
    </row>
    <row r="303" spans="1:5">
      <c r="A303" s="137" t="s">
        <v>3962</v>
      </c>
      <c r="B303" s="137" t="s">
        <v>3963</v>
      </c>
      <c r="C303" s="218">
        <v>0</v>
      </c>
      <c r="D303" s="218">
        <v>0</v>
      </c>
      <c r="E303" s="218">
        <v>0</v>
      </c>
    </row>
    <row r="304" spans="1:5">
      <c r="A304" s="137" t="s">
        <v>3964</v>
      </c>
      <c r="B304" s="137" t="s">
        <v>3965</v>
      </c>
      <c r="C304" s="218">
        <v>0</v>
      </c>
      <c r="D304" s="218">
        <v>0</v>
      </c>
      <c r="E304" s="218">
        <v>0</v>
      </c>
    </row>
    <row r="305" spans="1:5">
      <c r="A305" s="137" t="s">
        <v>3966</v>
      </c>
      <c r="B305" s="137" t="s">
        <v>3967</v>
      </c>
      <c r="C305" s="218">
        <v>74480</v>
      </c>
      <c r="D305" s="218">
        <v>74480</v>
      </c>
      <c r="E305" s="218">
        <v>0</v>
      </c>
    </row>
    <row r="306" spans="1:5">
      <c r="A306" s="137" t="s">
        <v>3968</v>
      </c>
      <c r="B306" s="137" t="s">
        <v>3969</v>
      </c>
      <c r="C306" s="218">
        <v>0</v>
      </c>
      <c r="D306" s="218">
        <v>0</v>
      </c>
      <c r="E306" s="218">
        <v>0</v>
      </c>
    </row>
    <row r="307" spans="1:5">
      <c r="A307" s="137" t="s">
        <v>3970</v>
      </c>
      <c r="B307" s="137" t="s">
        <v>3971</v>
      </c>
      <c r="C307" s="218">
        <v>5563.31</v>
      </c>
      <c r="D307" s="218">
        <v>5563.31</v>
      </c>
      <c r="E307" s="218">
        <v>0</v>
      </c>
    </row>
    <row r="308" spans="1:5">
      <c r="A308" s="137" t="s">
        <v>3972</v>
      </c>
      <c r="B308" s="137" t="s">
        <v>3973</v>
      </c>
      <c r="C308" s="218">
        <v>0</v>
      </c>
      <c r="D308" s="218">
        <v>0</v>
      </c>
      <c r="E308" s="218">
        <v>0</v>
      </c>
    </row>
    <row r="309" spans="1:5">
      <c r="A309" s="137" t="s">
        <v>3974</v>
      </c>
      <c r="B309" s="137" t="s">
        <v>3975</v>
      </c>
      <c r="C309" s="218">
        <v>5962.9</v>
      </c>
      <c r="D309" s="218">
        <v>5962.9</v>
      </c>
      <c r="E309" s="218">
        <v>0</v>
      </c>
    </row>
    <row r="310" spans="1:5">
      <c r="A310" s="137" t="s">
        <v>3976</v>
      </c>
      <c r="B310" s="137" t="s">
        <v>3977</v>
      </c>
      <c r="C310" s="218">
        <v>0</v>
      </c>
      <c r="D310" s="218">
        <v>0</v>
      </c>
      <c r="E310" s="218">
        <v>0</v>
      </c>
    </row>
    <row r="311" spans="1:5">
      <c r="A311" s="137" t="s">
        <v>3978</v>
      </c>
      <c r="B311" s="137" t="s">
        <v>3979</v>
      </c>
      <c r="C311" s="218">
        <v>6300.94</v>
      </c>
      <c r="D311" s="218">
        <v>6300.94</v>
      </c>
      <c r="E311" s="218">
        <v>0</v>
      </c>
    </row>
    <row r="312" spans="1:5">
      <c r="A312" s="137" t="s">
        <v>3980</v>
      </c>
      <c r="B312" s="137" t="s">
        <v>3981</v>
      </c>
      <c r="C312" s="218">
        <v>0</v>
      </c>
      <c r="D312" s="218">
        <v>0</v>
      </c>
      <c r="E312" s="218">
        <v>0</v>
      </c>
    </row>
    <row r="313" spans="1:5">
      <c r="A313" s="137" t="s">
        <v>3982</v>
      </c>
      <c r="B313" s="137" t="s">
        <v>3983</v>
      </c>
      <c r="C313" s="218">
        <v>0</v>
      </c>
      <c r="D313" s="218">
        <v>0</v>
      </c>
      <c r="E313" s="218">
        <v>0</v>
      </c>
    </row>
    <row r="314" spans="1:5">
      <c r="A314" s="137" t="s">
        <v>3984</v>
      </c>
      <c r="B314" s="137" t="s">
        <v>477</v>
      </c>
      <c r="C314" s="218">
        <v>48086.6</v>
      </c>
      <c r="D314" s="218">
        <v>48086.6</v>
      </c>
      <c r="E314" s="218">
        <v>0</v>
      </c>
    </row>
    <row r="315" spans="1:5">
      <c r="A315" s="137" t="s">
        <v>3985</v>
      </c>
      <c r="B315" s="137" t="s">
        <v>3986</v>
      </c>
      <c r="C315" s="218">
        <v>0</v>
      </c>
      <c r="D315" s="218">
        <v>0</v>
      </c>
      <c r="E315" s="218">
        <v>0</v>
      </c>
    </row>
    <row r="316" spans="1:5">
      <c r="A316" s="137" t="s">
        <v>3987</v>
      </c>
      <c r="B316" s="137" t="s">
        <v>3988</v>
      </c>
      <c r="C316" s="218">
        <v>14200</v>
      </c>
      <c r="D316" s="218">
        <v>14200</v>
      </c>
      <c r="E316" s="218">
        <v>0</v>
      </c>
    </row>
    <row r="317" spans="1:5">
      <c r="A317" s="137" t="s">
        <v>3989</v>
      </c>
      <c r="B317" s="137" t="s">
        <v>3990</v>
      </c>
      <c r="C317" s="218">
        <v>0</v>
      </c>
      <c r="D317" s="218">
        <v>0</v>
      </c>
      <c r="E317" s="218">
        <v>0</v>
      </c>
    </row>
    <row r="318" spans="1:5">
      <c r="A318" s="137" t="s">
        <v>3991</v>
      </c>
      <c r="B318" s="137" t="s">
        <v>3992</v>
      </c>
      <c r="C318" s="218">
        <v>0</v>
      </c>
      <c r="D318" s="218">
        <v>0</v>
      </c>
      <c r="E318" s="218">
        <v>0</v>
      </c>
    </row>
    <row r="319" spans="1:5">
      <c r="A319" s="137" t="s">
        <v>3993</v>
      </c>
      <c r="B319" s="137" t="s">
        <v>3994</v>
      </c>
      <c r="C319" s="218">
        <v>8875</v>
      </c>
      <c r="D319" s="218">
        <v>8875</v>
      </c>
      <c r="E319" s="218">
        <v>0</v>
      </c>
    </row>
    <row r="320" spans="1:5">
      <c r="A320" s="137" t="s">
        <v>3995</v>
      </c>
      <c r="B320" s="137" t="s">
        <v>3996</v>
      </c>
      <c r="C320" s="218">
        <v>5291.85</v>
      </c>
      <c r="D320" s="218">
        <v>5291.85</v>
      </c>
      <c r="E320" s="218">
        <v>0</v>
      </c>
    </row>
    <row r="321" spans="1:5">
      <c r="A321" s="137" t="s">
        <v>3997</v>
      </c>
      <c r="B321" s="137" t="s">
        <v>3998</v>
      </c>
      <c r="C321" s="218">
        <v>0</v>
      </c>
      <c r="D321" s="218">
        <v>0</v>
      </c>
      <c r="E321" s="218">
        <v>0</v>
      </c>
    </row>
    <row r="322" spans="1:5">
      <c r="A322" s="137" t="s">
        <v>3999</v>
      </c>
      <c r="B322" s="137" t="s">
        <v>3771</v>
      </c>
      <c r="C322" s="218">
        <v>0</v>
      </c>
      <c r="D322" s="218">
        <v>0</v>
      </c>
      <c r="E322" s="218">
        <v>0</v>
      </c>
    </row>
    <row r="323" spans="1:5">
      <c r="A323" s="137" t="s">
        <v>4000</v>
      </c>
      <c r="B323" s="137" t="s">
        <v>4001</v>
      </c>
      <c r="C323" s="218">
        <v>0</v>
      </c>
      <c r="D323" s="218">
        <v>0</v>
      </c>
      <c r="E323" s="218">
        <v>0</v>
      </c>
    </row>
    <row r="324" spans="1:5">
      <c r="A324" s="137" t="s">
        <v>4002</v>
      </c>
      <c r="B324" s="137" t="s">
        <v>4003</v>
      </c>
      <c r="C324" s="218">
        <v>0</v>
      </c>
      <c r="D324" s="218">
        <v>0</v>
      </c>
      <c r="E324" s="218">
        <v>0</v>
      </c>
    </row>
    <row r="325" spans="1:5">
      <c r="A325" s="137" t="s">
        <v>4004</v>
      </c>
      <c r="B325" s="137" t="s">
        <v>4005</v>
      </c>
      <c r="C325" s="218">
        <v>0</v>
      </c>
      <c r="D325" s="218">
        <v>0</v>
      </c>
      <c r="E325" s="218">
        <v>0</v>
      </c>
    </row>
    <row r="326" spans="1:5">
      <c r="A326" s="137" t="s">
        <v>4006</v>
      </c>
      <c r="B326" s="137" t="s">
        <v>4007</v>
      </c>
      <c r="C326" s="218">
        <v>0</v>
      </c>
      <c r="D326" s="218">
        <v>0</v>
      </c>
      <c r="E326" s="218">
        <v>0</v>
      </c>
    </row>
    <row r="327" spans="1:5">
      <c r="A327" s="137" t="s">
        <v>4008</v>
      </c>
      <c r="B327" s="137" t="s">
        <v>4009</v>
      </c>
      <c r="C327" s="218">
        <v>0</v>
      </c>
      <c r="D327" s="218">
        <v>0</v>
      </c>
      <c r="E327" s="218">
        <v>0</v>
      </c>
    </row>
    <row r="328" spans="1:5">
      <c r="A328" s="137" t="s">
        <v>4010</v>
      </c>
      <c r="B328" s="137" t="s">
        <v>4011</v>
      </c>
      <c r="C328" s="218">
        <v>6009.06</v>
      </c>
      <c r="D328" s="218">
        <v>6009.06</v>
      </c>
      <c r="E328" s="218">
        <v>0</v>
      </c>
    </row>
    <row r="329" spans="1:5">
      <c r="A329" s="137" t="s">
        <v>4012</v>
      </c>
      <c r="B329" s="137" t="s">
        <v>3893</v>
      </c>
      <c r="C329" s="218">
        <v>0</v>
      </c>
      <c r="D329" s="218">
        <v>0</v>
      </c>
      <c r="E329" s="218">
        <v>0</v>
      </c>
    </row>
    <row r="330" spans="1:5">
      <c r="A330" s="137" t="s">
        <v>4013</v>
      </c>
      <c r="B330" s="137" t="s">
        <v>4014</v>
      </c>
      <c r="C330" s="218">
        <v>0</v>
      </c>
      <c r="D330" s="218">
        <v>0</v>
      </c>
      <c r="E330" s="218">
        <v>0</v>
      </c>
    </row>
    <row r="331" spans="1:5">
      <c r="A331" s="137" t="s">
        <v>4015</v>
      </c>
      <c r="B331" s="137" t="s">
        <v>3777</v>
      </c>
      <c r="C331" s="218">
        <v>0</v>
      </c>
      <c r="D331" s="218">
        <v>0</v>
      </c>
      <c r="E331" s="218">
        <v>0</v>
      </c>
    </row>
    <row r="332" spans="1:5">
      <c r="A332" s="137"/>
      <c r="B332" s="137"/>
      <c r="C332" s="219"/>
      <c r="D332" s="219"/>
      <c r="E332" s="219"/>
    </row>
    <row r="333" spans="1:5">
      <c r="A333" s="137" t="s">
        <v>4016</v>
      </c>
      <c r="B333" s="137" t="s">
        <v>4017</v>
      </c>
      <c r="C333" s="138">
        <v>532290.22</v>
      </c>
      <c r="D333" s="138">
        <v>532290.22</v>
      </c>
      <c r="E333" s="138">
        <v>0</v>
      </c>
    </row>
    <row r="334" spans="1:5">
      <c r="A334" s="137"/>
      <c r="B334" s="137"/>
      <c r="C334" s="137"/>
      <c r="D334" s="137"/>
      <c r="E334" s="137"/>
    </row>
    <row r="335" spans="1:5">
      <c r="A335" s="137" t="s">
        <v>4018</v>
      </c>
      <c r="B335" s="137" t="s">
        <v>4019</v>
      </c>
      <c r="C335" s="137"/>
      <c r="D335" s="137"/>
      <c r="E335" s="137"/>
    </row>
    <row r="336" spans="1:5">
      <c r="A336" s="137" t="s">
        <v>4020</v>
      </c>
      <c r="B336" s="137" t="s">
        <v>4021</v>
      </c>
      <c r="C336" s="218">
        <v>0</v>
      </c>
      <c r="D336" s="218">
        <v>0</v>
      </c>
      <c r="E336" s="218">
        <v>0</v>
      </c>
    </row>
    <row r="337" spans="1:5">
      <c r="A337" s="137" t="s">
        <v>4022</v>
      </c>
      <c r="B337" s="137" t="s">
        <v>4023</v>
      </c>
      <c r="C337" s="218">
        <v>0</v>
      </c>
      <c r="D337" s="218">
        <v>0</v>
      </c>
      <c r="E337" s="218">
        <v>0</v>
      </c>
    </row>
    <row r="338" spans="1:5">
      <c r="A338" s="137"/>
      <c r="B338" s="137"/>
      <c r="C338" s="219"/>
      <c r="D338" s="219"/>
      <c r="E338" s="219"/>
    </row>
    <row r="339" spans="1:5">
      <c r="A339" s="137" t="s">
        <v>4024</v>
      </c>
      <c r="B339" s="137" t="s">
        <v>4025</v>
      </c>
      <c r="C339" s="138">
        <v>0</v>
      </c>
      <c r="D339" s="138">
        <v>0</v>
      </c>
      <c r="E339" s="138">
        <v>0</v>
      </c>
    </row>
    <row r="340" spans="1:5">
      <c r="A340" s="137"/>
      <c r="B340" s="137"/>
      <c r="C340" s="219"/>
      <c r="D340" s="219"/>
      <c r="E340" s="219"/>
    </row>
    <row r="341" spans="1:5">
      <c r="A341" s="137" t="s">
        <v>4026</v>
      </c>
      <c r="B341" s="137" t="s">
        <v>4027</v>
      </c>
      <c r="C341" s="138">
        <v>2623966.0499999998</v>
      </c>
      <c r="D341" s="138">
        <v>2602872.41</v>
      </c>
      <c r="E341" s="138">
        <v>21093.64</v>
      </c>
    </row>
    <row r="342" spans="1:5">
      <c r="A342" s="137"/>
      <c r="B342" s="137"/>
      <c r="C342" s="137"/>
      <c r="D342" s="137"/>
      <c r="E342" s="137"/>
    </row>
    <row r="343" spans="1:5">
      <c r="A343" s="137" t="s">
        <v>4028</v>
      </c>
      <c r="B343" s="137" t="s">
        <v>4029</v>
      </c>
      <c r="C343" s="137"/>
      <c r="D343" s="137"/>
      <c r="E343" s="137"/>
    </row>
    <row r="344" spans="1:5">
      <c r="A344" s="137"/>
      <c r="B344" s="137"/>
      <c r="C344" s="137"/>
      <c r="D344" s="137"/>
      <c r="E344" s="137"/>
    </row>
    <row r="345" spans="1:5">
      <c r="A345" s="137" t="s">
        <v>4030</v>
      </c>
      <c r="B345" s="137" t="s">
        <v>4031</v>
      </c>
      <c r="C345" s="137"/>
      <c r="D345" s="137"/>
      <c r="E345" s="137"/>
    </row>
    <row r="346" spans="1:5">
      <c r="A346" s="137" t="s">
        <v>4032</v>
      </c>
      <c r="B346" s="137" t="s">
        <v>3773</v>
      </c>
      <c r="C346" s="218">
        <v>31000</v>
      </c>
      <c r="D346" s="218">
        <v>31000</v>
      </c>
      <c r="E346" s="218">
        <v>0</v>
      </c>
    </row>
    <row r="347" spans="1:5">
      <c r="A347" s="137" t="s">
        <v>4033</v>
      </c>
      <c r="B347" s="137" t="s">
        <v>4034</v>
      </c>
      <c r="C347" s="218">
        <v>0</v>
      </c>
      <c r="D347" s="218">
        <v>0</v>
      </c>
      <c r="E347" s="218">
        <v>0</v>
      </c>
    </row>
    <row r="348" spans="1:5">
      <c r="A348" s="137" t="s">
        <v>4035</v>
      </c>
      <c r="B348" s="137" t="s">
        <v>4036</v>
      </c>
      <c r="C348" s="218">
        <v>0</v>
      </c>
      <c r="D348" s="218">
        <v>0</v>
      </c>
      <c r="E348" s="218">
        <v>0</v>
      </c>
    </row>
    <row r="349" spans="1:5">
      <c r="A349" s="137" t="s">
        <v>4037</v>
      </c>
      <c r="B349" s="137" t="s">
        <v>4038</v>
      </c>
      <c r="C349" s="218">
        <v>0</v>
      </c>
      <c r="D349" s="218">
        <v>0</v>
      </c>
      <c r="E349" s="218">
        <v>0</v>
      </c>
    </row>
    <row r="350" spans="1:5">
      <c r="A350" s="137" t="s">
        <v>4039</v>
      </c>
      <c r="B350" s="137" t="s">
        <v>4040</v>
      </c>
      <c r="C350" s="218">
        <v>0</v>
      </c>
      <c r="D350" s="218">
        <v>0</v>
      </c>
      <c r="E350" s="218">
        <v>0</v>
      </c>
    </row>
    <row r="351" spans="1:5">
      <c r="A351" s="137" t="s">
        <v>4041</v>
      </c>
      <c r="B351" s="137" t="s">
        <v>4042</v>
      </c>
      <c r="C351" s="218">
        <v>0</v>
      </c>
      <c r="D351" s="218">
        <v>0</v>
      </c>
      <c r="E351" s="218">
        <v>0</v>
      </c>
    </row>
    <row r="352" spans="1:5">
      <c r="A352" s="137" t="s">
        <v>4043</v>
      </c>
      <c r="B352" s="137" t="s">
        <v>4044</v>
      </c>
      <c r="C352" s="218">
        <v>0</v>
      </c>
      <c r="D352" s="218">
        <v>0</v>
      </c>
      <c r="E352" s="218">
        <v>0</v>
      </c>
    </row>
    <row r="353" spans="1:5">
      <c r="A353" s="137" t="s">
        <v>4045</v>
      </c>
      <c r="B353" s="137" t="s">
        <v>4046</v>
      </c>
      <c r="C353" s="218">
        <v>0</v>
      </c>
      <c r="D353" s="218">
        <v>0</v>
      </c>
      <c r="E353" s="218">
        <v>0</v>
      </c>
    </row>
    <row r="354" spans="1:5">
      <c r="A354" s="137" t="s">
        <v>4047</v>
      </c>
      <c r="B354" s="137" t="s">
        <v>4048</v>
      </c>
      <c r="C354" s="218">
        <v>1271.47</v>
      </c>
      <c r="D354" s="218">
        <v>1271.47</v>
      </c>
      <c r="E354" s="218">
        <v>0</v>
      </c>
    </row>
    <row r="355" spans="1:5">
      <c r="A355" s="137" t="s">
        <v>4049</v>
      </c>
      <c r="B355" s="137" t="s">
        <v>4050</v>
      </c>
      <c r="C355" s="218">
        <v>0</v>
      </c>
      <c r="D355" s="218">
        <v>0</v>
      </c>
      <c r="E355" s="218">
        <v>0</v>
      </c>
    </row>
    <row r="356" spans="1:5">
      <c r="A356" s="137" t="s">
        <v>4051</v>
      </c>
      <c r="B356" s="137" t="s">
        <v>4052</v>
      </c>
      <c r="C356" s="218">
        <v>0</v>
      </c>
      <c r="D356" s="218">
        <v>0</v>
      </c>
      <c r="E356" s="218">
        <v>0</v>
      </c>
    </row>
    <row r="357" spans="1:5">
      <c r="A357" s="137" t="s">
        <v>4053</v>
      </c>
      <c r="B357" s="137" t="s">
        <v>3816</v>
      </c>
      <c r="C357" s="218">
        <v>0</v>
      </c>
      <c r="D357" s="218">
        <v>0</v>
      </c>
      <c r="E357" s="218">
        <v>0</v>
      </c>
    </row>
    <row r="358" spans="1:5">
      <c r="A358" s="137" t="s">
        <v>4054</v>
      </c>
      <c r="B358" s="137" t="s">
        <v>4055</v>
      </c>
      <c r="C358" s="218">
        <v>0</v>
      </c>
      <c r="D358" s="218">
        <v>0</v>
      </c>
      <c r="E358" s="218">
        <v>0</v>
      </c>
    </row>
    <row r="359" spans="1:5">
      <c r="A359" s="137" t="s">
        <v>4056</v>
      </c>
      <c r="B359" s="137" t="s">
        <v>4057</v>
      </c>
      <c r="C359" s="218">
        <v>0</v>
      </c>
      <c r="D359" s="218">
        <v>0</v>
      </c>
      <c r="E359" s="218">
        <v>0</v>
      </c>
    </row>
    <row r="360" spans="1:5">
      <c r="A360" s="137" t="s">
        <v>4058</v>
      </c>
      <c r="B360" s="137" t="s">
        <v>4059</v>
      </c>
      <c r="C360" s="218">
        <v>0</v>
      </c>
      <c r="D360" s="218">
        <v>0</v>
      </c>
      <c r="E360" s="218">
        <v>0</v>
      </c>
    </row>
    <row r="361" spans="1:5">
      <c r="A361" s="137" t="s">
        <v>4060</v>
      </c>
      <c r="B361" s="137" t="s">
        <v>2551</v>
      </c>
      <c r="C361" s="218">
        <v>0</v>
      </c>
      <c r="D361" s="218">
        <v>0</v>
      </c>
      <c r="E361" s="218">
        <v>0</v>
      </c>
    </row>
    <row r="362" spans="1:5">
      <c r="A362" s="137" t="s">
        <v>4061</v>
      </c>
      <c r="B362" s="137" t="s">
        <v>4062</v>
      </c>
      <c r="C362" s="218">
        <v>0</v>
      </c>
      <c r="D362" s="218">
        <v>0</v>
      </c>
      <c r="E362" s="218">
        <v>0</v>
      </c>
    </row>
    <row r="363" spans="1:5">
      <c r="A363" s="137" t="s">
        <v>4063</v>
      </c>
      <c r="B363" s="137" t="s">
        <v>4064</v>
      </c>
      <c r="C363" s="218">
        <v>0</v>
      </c>
      <c r="D363" s="218">
        <v>0</v>
      </c>
      <c r="E363" s="218">
        <v>0</v>
      </c>
    </row>
    <row r="364" spans="1:5">
      <c r="A364" s="137"/>
      <c r="B364" s="137"/>
      <c r="C364" s="219"/>
      <c r="D364" s="219"/>
      <c r="E364" s="219"/>
    </row>
    <row r="365" spans="1:5">
      <c r="A365" s="137" t="s">
        <v>4065</v>
      </c>
      <c r="B365" s="137" t="s">
        <v>4066</v>
      </c>
      <c r="C365" s="138">
        <v>32271.47</v>
      </c>
      <c r="D365" s="138">
        <v>32271.47</v>
      </c>
      <c r="E365" s="138">
        <v>0</v>
      </c>
    </row>
    <row r="366" spans="1:5">
      <c r="A366" s="137"/>
      <c r="B366" s="137"/>
      <c r="C366" s="137"/>
      <c r="D366" s="137"/>
      <c r="E366" s="137"/>
    </row>
    <row r="367" spans="1:5">
      <c r="A367" s="137" t="s">
        <v>4067</v>
      </c>
      <c r="B367" s="137" t="s">
        <v>4068</v>
      </c>
      <c r="C367" s="137"/>
      <c r="D367" s="137"/>
      <c r="E367" s="137"/>
    </row>
    <row r="368" spans="1:5">
      <c r="A368" s="137" t="s">
        <v>4069</v>
      </c>
      <c r="B368" s="137" t="s">
        <v>3765</v>
      </c>
      <c r="C368" s="218">
        <v>0</v>
      </c>
      <c r="D368" s="218">
        <v>0</v>
      </c>
      <c r="E368" s="218">
        <v>0</v>
      </c>
    </row>
    <row r="369" spans="1:5">
      <c r="A369" s="137" t="s">
        <v>4070</v>
      </c>
      <c r="B369" s="137" t="s">
        <v>4071</v>
      </c>
      <c r="C369" s="218">
        <v>0</v>
      </c>
      <c r="D369" s="218">
        <v>0</v>
      </c>
      <c r="E369" s="218">
        <v>0</v>
      </c>
    </row>
    <row r="370" spans="1:5">
      <c r="A370" s="137" t="s">
        <v>4072</v>
      </c>
      <c r="B370" s="137" t="s">
        <v>4073</v>
      </c>
      <c r="C370" s="218">
        <v>0</v>
      </c>
      <c r="D370" s="218">
        <v>0</v>
      </c>
      <c r="E370" s="218">
        <v>0</v>
      </c>
    </row>
    <row r="371" spans="1:5">
      <c r="A371" s="137" t="s">
        <v>4074</v>
      </c>
      <c r="B371" s="137" t="s">
        <v>4075</v>
      </c>
      <c r="C371" s="218">
        <v>0</v>
      </c>
      <c r="D371" s="218">
        <v>0</v>
      </c>
      <c r="E371" s="218">
        <v>0</v>
      </c>
    </row>
    <row r="372" spans="1:5">
      <c r="A372" s="137" t="s">
        <v>4076</v>
      </c>
      <c r="B372" s="137" t="s">
        <v>4077</v>
      </c>
      <c r="C372" s="218">
        <v>0</v>
      </c>
      <c r="D372" s="218">
        <v>0</v>
      </c>
      <c r="E372" s="218">
        <v>0</v>
      </c>
    </row>
    <row r="373" spans="1:5">
      <c r="A373" s="137" t="s">
        <v>4078</v>
      </c>
      <c r="B373" s="137" t="s">
        <v>4079</v>
      </c>
      <c r="C373" s="218">
        <v>0</v>
      </c>
      <c r="D373" s="218">
        <v>0</v>
      </c>
      <c r="E373" s="218">
        <v>0</v>
      </c>
    </row>
    <row r="374" spans="1:5">
      <c r="A374" s="137" t="s">
        <v>4080</v>
      </c>
      <c r="B374" s="137" t="s">
        <v>4081</v>
      </c>
      <c r="C374" s="218">
        <v>0</v>
      </c>
      <c r="D374" s="218">
        <v>0</v>
      </c>
      <c r="E374" s="218">
        <v>0</v>
      </c>
    </row>
    <row r="375" spans="1:5">
      <c r="A375" s="137" t="s">
        <v>4082</v>
      </c>
      <c r="B375" s="137" t="s">
        <v>261</v>
      </c>
      <c r="C375" s="218">
        <v>0</v>
      </c>
      <c r="D375" s="218">
        <v>0</v>
      </c>
      <c r="E375" s="218">
        <v>0</v>
      </c>
    </row>
    <row r="376" spans="1:5">
      <c r="A376" s="137" t="s">
        <v>4083</v>
      </c>
      <c r="B376" s="137" t="s">
        <v>4084</v>
      </c>
      <c r="C376" s="218">
        <v>0</v>
      </c>
      <c r="D376" s="218">
        <v>0</v>
      </c>
      <c r="E376" s="218">
        <v>0</v>
      </c>
    </row>
    <row r="377" spans="1:5">
      <c r="A377" s="137" t="s">
        <v>4085</v>
      </c>
      <c r="B377" s="137" t="s">
        <v>3866</v>
      </c>
      <c r="C377" s="218">
        <v>0</v>
      </c>
      <c r="D377" s="218">
        <v>0</v>
      </c>
      <c r="E377" s="218">
        <v>0</v>
      </c>
    </row>
    <row r="378" spans="1:5">
      <c r="A378" s="137" t="s">
        <v>4086</v>
      </c>
      <c r="B378" s="137" t="s">
        <v>4087</v>
      </c>
      <c r="C378" s="218">
        <v>0</v>
      </c>
      <c r="D378" s="218">
        <v>0</v>
      </c>
      <c r="E378" s="218">
        <v>0</v>
      </c>
    </row>
    <row r="379" spans="1:5">
      <c r="A379" s="137" t="s">
        <v>4088</v>
      </c>
      <c r="B379" s="137" t="s">
        <v>4089</v>
      </c>
      <c r="C379" s="218">
        <v>0</v>
      </c>
      <c r="D379" s="218">
        <v>0</v>
      </c>
      <c r="E379" s="218">
        <v>0</v>
      </c>
    </row>
    <row r="380" spans="1:5">
      <c r="A380" s="137" t="s">
        <v>4090</v>
      </c>
      <c r="B380" s="137" t="s">
        <v>4091</v>
      </c>
      <c r="C380" s="218">
        <v>0</v>
      </c>
      <c r="D380" s="218">
        <v>0</v>
      </c>
      <c r="E380" s="218">
        <v>0</v>
      </c>
    </row>
    <row r="381" spans="1:5">
      <c r="A381" s="137" t="s">
        <v>4092</v>
      </c>
      <c r="B381" s="137" t="s">
        <v>4093</v>
      </c>
      <c r="C381" s="218">
        <v>0</v>
      </c>
      <c r="D381" s="218">
        <v>0</v>
      </c>
      <c r="E381" s="218">
        <v>0</v>
      </c>
    </row>
    <row r="382" spans="1:5">
      <c r="A382" s="137" t="s">
        <v>4094</v>
      </c>
      <c r="B382" s="137" t="s">
        <v>4095</v>
      </c>
      <c r="C382" s="218">
        <v>0</v>
      </c>
      <c r="D382" s="218">
        <v>0</v>
      </c>
      <c r="E382" s="218">
        <v>0</v>
      </c>
    </row>
    <row r="383" spans="1:5">
      <c r="A383" s="137" t="s">
        <v>4096</v>
      </c>
      <c r="B383" s="137" t="s">
        <v>4097</v>
      </c>
      <c r="C383" s="218">
        <v>0</v>
      </c>
      <c r="D383" s="218">
        <v>0</v>
      </c>
      <c r="E383" s="218">
        <v>0</v>
      </c>
    </row>
    <row r="384" spans="1:5">
      <c r="A384" s="137" t="s">
        <v>4098</v>
      </c>
      <c r="B384" s="137" t="s">
        <v>4099</v>
      </c>
      <c r="C384" s="218">
        <v>0</v>
      </c>
      <c r="D384" s="218">
        <v>0</v>
      </c>
      <c r="E384" s="218">
        <v>0</v>
      </c>
    </row>
    <row r="385" spans="1:5">
      <c r="A385" s="137" t="s">
        <v>4100</v>
      </c>
      <c r="B385" s="137" t="s">
        <v>4101</v>
      </c>
      <c r="C385" s="218">
        <v>0</v>
      </c>
      <c r="D385" s="218">
        <v>0</v>
      </c>
      <c r="E385" s="218">
        <v>0</v>
      </c>
    </row>
    <row r="386" spans="1:5">
      <c r="A386" s="137" t="s">
        <v>4102</v>
      </c>
      <c r="B386" s="137" t="s">
        <v>4103</v>
      </c>
      <c r="C386" s="218">
        <v>0</v>
      </c>
      <c r="D386" s="218">
        <v>0</v>
      </c>
      <c r="E386" s="218">
        <v>0</v>
      </c>
    </row>
    <row r="387" spans="1:5">
      <c r="A387" s="137" t="s">
        <v>4104</v>
      </c>
      <c r="B387" s="137" t="s">
        <v>4105</v>
      </c>
      <c r="C387" s="218">
        <v>0</v>
      </c>
      <c r="D387" s="218">
        <v>0</v>
      </c>
      <c r="E387" s="218">
        <v>0</v>
      </c>
    </row>
    <row r="388" spans="1:5">
      <c r="A388" s="137"/>
      <c r="B388" s="137"/>
      <c r="C388" s="219"/>
      <c r="D388" s="219"/>
      <c r="E388" s="219"/>
    </row>
    <row r="389" spans="1:5">
      <c r="A389" s="137" t="s">
        <v>4106</v>
      </c>
      <c r="B389" s="137" t="s">
        <v>4107</v>
      </c>
      <c r="C389" s="138">
        <v>0</v>
      </c>
      <c r="D389" s="138">
        <v>0</v>
      </c>
      <c r="E389" s="138">
        <v>0</v>
      </c>
    </row>
    <row r="390" spans="1:5">
      <c r="A390" s="137"/>
      <c r="B390" s="137"/>
      <c r="C390" s="219"/>
      <c r="D390" s="219"/>
      <c r="E390" s="219"/>
    </row>
    <row r="391" spans="1:5">
      <c r="A391" s="137" t="s">
        <v>4108</v>
      </c>
      <c r="B391" s="137" t="s">
        <v>4109</v>
      </c>
      <c r="C391" s="138">
        <v>32271.47</v>
      </c>
      <c r="D391" s="138">
        <v>32271.47</v>
      </c>
      <c r="E391" s="138">
        <v>0</v>
      </c>
    </row>
    <row r="392" spans="1:5">
      <c r="A392" s="137" t="s">
        <v>4110</v>
      </c>
      <c r="B392" s="137" t="s">
        <v>4111</v>
      </c>
      <c r="C392" s="218">
        <v>0</v>
      </c>
      <c r="D392" s="218">
        <v>0</v>
      </c>
      <c r="E392" s="218">
        <v>0</v>
      </c>
    </row>
    <row r="393" spans="1:5">
      <c r="A393" s="137" t="s">
        <v>4112</v>
      </c>
      <c r="B393" s="137" t="s">
        <v>4113</v>
      </c>
      <c r="C393" s="218">
        <v>0</v>
      </c>
      <c r="D393" s="218">
        <v>0</v>
      </c>
      <c r="E393" s="218">
        <v>0</v>
      </c>
    </row>
    <row r="394" spans="1:5">
      <c r="A394" s="137"/>
      <c r="B394" s="137"/>
      <c r="C394" s="219"/>
      <c r="D394" s="219"/>
      <c r="E394" s="219"/>
    </row>
    <row r="395" spans="1:5">
      <c r="A395" s="137" t="s">
        <v>4114</v>
      </c>
      <c r="B395" s="137" t="s">
        <v>4115</v>
      </c>
      <c r="C395" s="138">
        <v>0</v>
      </c>
      <c r="D395" s="138">
        <v>0</v>
      </c>
      <c r="E395" s="138">
        <v>0</v>
      </c>
    </row>
    <row r="396" spans="1:5">
      <c r="A396" s="137"/>
      <c r="B396" s="137"/>
      <c r="C396" s="219"/>
      <c r="D396" s="219"/>
      <c r="E396" s="219"/>
    </row>
    <row r="397" spans="1:5">
      <c r="A397" s="137" t="s">
        <v>4116</v>
      </c>
      <c r="B397" s="137" t="s">
        <v>4117</v>
      </c>
      <c r="C397" s="138">
        <v>34799400.420000002</v>
      </c>
      <c r="D397" s="138">
        <v>34778306.780000001</v>
      </c>
      <c r="E397" s="138">
        <v>21093.64</v>
      </c>
    </row>
    <row r="398" spans="1:5">
      <c r="A398" s="137"/>
      <c r="B398" s="137"/>
      <c r="C398" s="137"/>
      <c r="D398" s="137"/>
      <c r="E398" s="137"/>
    </row>
    <row r="399" spans="1:5">
      <c r="A399" s="137" t="s">
        <v>1127</v>
      </c>
      <c r="B399" s="137" t="s">
        <v>4118</v>
      </c>
      <c r="C399" s="137"/>
      <c r="D399" s="137"/>
      <c r="E399" s="137"/>
    </row>
    <row r="400" spans="1:5">
      <c r="A400" s="137" t="s">
        <v>4119</v>
      </c>
      <c r="B400" s="137" t="s">
        <v>4120</v>
      </c>
      <c r="C400" s="218">
        <v>877910</v>
      </c>
      <c r="D400" s="218">
        <v>877910</v>
      </c>
      <c r="E400" s="218">
        <v>0</v>
      </c>
    </row>
    <row r="401" spans="1:5">
      <c r="A401" s="137" t="s">
        <v>4121</v>
      </c>
      <c r="B401" s="137" t="s">
        <v>4122</v>
      </c>
      <c r="C401" s="218">
        <v>-274347</v>
      </c>
      <c r="D401" s="218">
        <v>-274347</v>
      </c>
      <c r="E401" s="218">
        <v>0</v>
      </c>
    </row>
    <row r="402" spans="1:5">
      <c r="A402" s="137" t="s">
        <v>4123</v>
      </c>
      <c r="B402" s="137" t="s">
        <v>4124</v>
      </c>
      <c r="C402" s="218">
        <v>155838.72</v>
      </c>
      <c r="D402" s="218">
        <v>155838.72</v>
      </c>
      <c r="E402" s="218">
        <v>0</v>
      </c>
    </row>
    <row r="403" spans="1:5">
      <c r="A403" s="137" t="s">
        <v>4125</v>
      </c>
      <c r="B403" s="137" t="s">
        <v>4126</v>
      </c>
      <c r="C403" s="218">
        <v>0</v>
      </c>
      <c r="D403" s="218">
        <v>0</v>
      </c>
      <c r="E403" s="218">
        <v>0</v>
      </c>
    </row>
    <row r="404" spans="1:5">
      <c r="A404" s="137" t="s">
        <v>4127</v>
      </c>
      <c r="B404" s="137" t="s">
        <v>4128</v>
      </c>
      <c r="C404" s="218">
        <v>0</v>
      </c>
      <c r="D404" s="218">
        <v>0</v>
      </c>
      <c r="E404" s="218">
        <v>0</v>
      </c>
    </row>
    <row r="405" spans="1:5">
      <c r="A405" s="137" t="s">
        <v>4129</v>
      </c>
      <c r="B405" s="137" t="s">
        <v>4130</v>
      </c>
      <c r="C405" s="218">
        <v>0</v>
      </c>
      <c r="D405" s="218">
        <v>0</v>
      </c>
      <c r="E405" s="218">
        <v>0</v>
      </c>
    </row>
    <row r="406" spans="1:5">
      <c r="A406" s="137" t="s">
        <v>4131</v>
      </c>
      <c r="B406" s="137" t="s">
        <v>4132</v>
      </c>
      <c r="C406" s="218">
        <v>0</v>
      </c>
      <c r="D406" s="218">
        <v>0</v>
      </c>
      <c r="E406" s="218">
        <v>0</v>
      </c>
    </row>
    <row r="407" spans="1:5">
      <c r="A407" s="137" t="s">
        <v>4133</v>
      </c>
      <c r="B407" s="137" t="s">
        <v>4134</v>
      </c>
      <c r="C407" s="218">
        <v>0</v>
      </c>
      <c r="D407" s="218">
        <v>0</v>
      </c>
      <c r="E407" s="218">
        <v>0</v>
      </c>
    </row>
    <row r="408" spans="1:5">
      <c r="A408" s="137" t="s">
        <v>4135</v>
      </c>
      <c r="B408" s="137" t="s">
        <v>4136</v>
      </c>
      <c r="C408" s="218">
        <v>0</v>
      </c>
      <c r="D408" s="218">
        <v>0</v>
      </c>
      <c r="E408" s="218">
        <v>0</v>
      </c>
    </row>
    <row r="409" spans="1:5">
      <c r="A409" s="137" t="s">
        <v>1129</v>
      </c>
      <c r="B409" s="137" t="s">
        <v>4137</v>
      </c>
      <c r="C409" s="218">
        <v>0</v>
      </c>
      <c r="D409" s="218">
        <v>0</v>
      </c>
      <c r="E409" s="218">
        <v>0</v>
      </c>
    </row>
    <row r="410" spans="1:5">
      <c r="A410" s="137" t="s">
        <v>4138</v>
      </c>
      <c r="B410" s="137" t="s">
        <v>4139</v>
      </c>
      <c r="C410" s="218">
        <v>0</v>
      </c>
      <c r="D410" s="218">
        <v>0</v>
      </c>
      <c r="E410" s="218">
        <v>0</v>
      </c>
    </row>
    <row r="411" spans="1:5">
      <c r="A411" s="137" t="s">
        <v>4140</v>
      </c>
      <c r="B411" s="137" t="s">
        <v>4141</v>
      </c>
      <c r="C411" s="218">
        <v>0</v>
      </c>
      <c r="D411" s="218">
        <v>0</v>
      </c>
      <c r="E411" s="218">
        <v>0</v>
      </c>
    </row>
    <row r="412" spans="1:5">
      <c r="A412" s="137" t="s">
        <v>4142</v>
      </c>
      <c r="B412" s="137" t="s">
        <v>4143</v>
      </c>
      <c r="C412" s="218">
        <v>984000</v>
      </c>
      <c r="D412" s="218">
        <v>984000</v>
      </c>
      <c r="E412" s="218">
        <v>0</v>
      </c>
    </row>
    <row r="413" spans="1:5">
      <c r="A413" s="137" t="s">
        <v>4144</v>
      </c>
      <c r="B413" s="137" t="s">
        <v>4145</v>
      </c>
      <c r="C413" s="218">
        <v>-615000</v>
      </c>
      <c r="D413" s="218">
        <v>-615000</v>
      </c>
      <c r="E413" s="218">
        <v>0</v>
      </c>
    </row>
    <row r="414" spans="1:5">
      <c r="A414" s="137"/>
      <c r="B414" s="137"/>
      <c r="C414" s="219"/>
      <c r="D414" s="219"/>
      <c r="E414" s="219"/>
    </row>
    <row r="415" spans="1:5">
      <c r="A415" s="137" t="s">
        <v>4146</v>
      </c>
      <c r="B415" s="137" t="s">
        <v>4147</v>
      </c>
      <c r="C415" s="138">
        <v>1128401.72</v>
      </c>
      <c r="D415" s="138">
        <v>1128401.72</v>
      </c>
      <c r="E415" s="138">
        <v>0</v>
      </c>
    </row>
    <row r="416" spans="1:5">
      <c r="A416" s="137"/>
      <c r="B416" s="137"/>
      <c r="C416" s="137"/>
      <c r="D416" s="137"/>
      <c r="E416" s="137"/>
    </row>
    <row r="417" spans="1:5">
      <c r="A417" s="137" t="s">
        <v>1130</v>
      </c>
      <c r="B417" s="137" t="s">
        <v>1133</v>
      </c>
      <c r="C417" s="137"/>
      <c r="D417" s="137"/>
      <c r="E417" s="137"/>
    </row>
    <row r="418" spans="1:5">
      <c r="A418" s="137" t="s">
        <v>4148</v>
      </c>
      <c r="B418" s="137" t="s">
        <v>4149</v>
      </c>
      <c r="C418" s="218">
        <v>63575</v>
      </c>
      <c r="D418" s="218">
        <v>63575</v>
      </c>
      <c r="E418" s="218">
        <v>0</v>
      </c>
    </row>
    <row r="419" spans="1:5">
      <c r="A419" s="137" t="s">
        <v>4150</v>
      </c>
      <c r="B419" s="137" t="s">
        <v>4151</v>
      </c>
      <c r="C419" s="218">
        <v>0</v>
      </c>
      <c r="D419" s="218">
        <v>0</v>
      </c>
      <c r="E419" s="218">
        <v>0</v>
      </c>
    </row>
    <row r="420" spans="1:5">
      <c r="A420" s="137" t="s">
        <v>1131</v>
      </c>
      <c r="B420" s="137" t="s">
        <v>4152</v>
      </c>
      <c r="C420" s="218">
        <v>0</v>
      </c>
      <c r="D420" s="218">
        <v>0</v>
      </c>
      <c r="E420" s="218">
        <v>0</v>
      </c>
    </row>
    <row r="421" spans="1:5">
      <c r="A421" s="137" t="s">
        <v>4153</v>
      </c>
      <c r="B421" s="137" t="s">
        <v>4154</v>
      </c>
      <c r="C421" s="218">
        <v>0</v>
      </c>
      <c r="D421" s="218">
        <v>0</v>
      </c>
      <c r="E421" s="218">
        <v>0</v>
      </c>
    </row>
    <row r="422" spans="1:5">
      <c r="A422" s="137" t="s">
        <v>4155</v>
      </c>
      <c r="B422" s="137" t="s">
        <v>4156</v>
      </c>
      <c r="C422" s="218">
        <v>0</v>
      </c>
      <c r="D422" s="218">
        <v>0</v>
      </c>
      <c r="E422" s="218">
        <v>0</v>
      </c>
    </row>
    <row r="423" spans="1:5">
      <c r="A423" s="137" t="s">
        <v>4157</v>
      </c>
      <c r="B423" s="137" t="s">
        <v>4158</v>
      </c>
      <c r="C423" s="218">
        <v>0</v>
      </c>
      <c r="D423" s="218">
        <v>0</v>
      </c>
      <c r="E423" s="218">
        <v>0</v>
      </c>
    </row>
    <row r="424" spans="1:5">
      <c r="A424" s="137" t="s">
        <v>4159</v>
      </c>
      <c r="B424" s="137" t="s">
        <v>4160</v>
      </c>
      <c r="C424" s="218">
        <v>0</v>
      </c>
      <c r="D424" s="218">
        <v>0</v>
      </c>
      <c r="E424" s="218">
        <v>0</v>
      </c>
    </row>
    <row r="425" spans="1:5">
      <c r="A425" s="137"/>
      <c r="B425" s="137"/>
      <c r="C425" s="219"/>
      <c r="D425" s="219"/>
      <c r="E425" s="219"/>
    </row>
    <row r="426" spans="1:5">
      <c r="A426" s="137" t="s">
        <v>4161</v>
      </c>
      <c r="B426" s="137" t="s">
        <v>4162</v>
      </c>
      <c r="C426" s="138">
        <v>63575</v>
      </c>
      <c r="D426" s="138">
        <v>63575</v>
      </c>
      <c r="E426" s="138">
        <v>0</v>
      </c>
    </row>
    <row r="427" spans="1:5">
      <c r="A427" s="137"/>
      <c r="B427" s="137"/>
      <c r="C427" s="137"/>
      <c r="D427" s="137"/>
      <c r="E427" s="137"/>
    </row>
    <row r="428" spans="1:5">
      <c r="A428" s="137" t="s">
        <v>1132</v>
      </c>
      <c r="B428" s="137" t="s">
        <v>4163</v>
      </c>
      <c r="C428" s="137"/>
      <c r="D428" s="137"/>
      <c r="E428" s="137"/>
    </row>
    <row r="429" spans="1:5">
      <c r="A429" s="137"/>
      <c r="B429" s="137"/>
      <c r="C429" s="137"/>
      <c r="D429" s="137"/>
      <c r="E429" s="137"/>
    </row>
    <row r="430" spans="1:5">
      <c r="A430" s="137" t="s">
        <v>4164</v>
      </c>
      <c r="B430" s="137" t="s">
        <v>4163</v>
      </c>
      <c r="C430" s="137"/>
      <c r="D430" s="137"/>
      <c r="E430" s="137"/>
    </row>
    <row r="431" spans="1:5">
      <c r="A431" s="137" t="s">
        <v>4165</v>
      </c>
      <c r="B431" s="137" t="s">
        <v>4166</v>
      </c>
      <c r="C431" s="218">
        <v>0</v>
      </c>
      <c r="D431" s="218">
        <v>0</v>
      </c>
      <c r="E431" s="218">
        <v>0</v>
      </c>
    </row>
    <row r="432" spans="1:5">
      <c r="A432" s="137" t="s">
        <v>4167</v>
      </c>
      <c r="B432" s="137" t="s">
        <v>4168</v>
      </c>
      <c r="C432" s="218">
        <v>0</v>
      </c>
      <c r="D432" s="218">
        <v>0</v>
      </c>
      <c r="E432" s="218">
        <v>0</v>
      </c>
    </row>
    <row r="433" spans="1:5">
      <c r="A433" s="137" t="s">
        <v>4169</v>
      </c>
      <c r="B433" s="137" t="s">
        <v>4170</v>
      </c>
      <c r="C433" s="218">
        <v>0</v>
      </c>
      <c r="D433" s="218">
        <v>0</v>
      </c>
      <c r="E433" s="218">
        <v>0</v>
      </c>
    </row>
    <row r="434" spans="1:5">
      <c r="A434" s="137"/>
      <c r="B434" s="137"/>
      <c r="C434" s="219"/>
      <c r="D434" s="219"/>
      <c r="E434" s="219"/>
    </row>
    <row r="435" spans="1:5">
      <c r="A435" s="137" t="s">
        <v>4171</v>
      </c>
      <c r="B435" s="137" t="s">
        <v>4172</v>
      </c>
      <c r="C435" s="138">
        <v>0</v>
      </c>
      <c r="D435" s="138">
        <v>0</v>
      </c>
      <c r="E435" s="138">
        <v>0</v>
      </c>
    </row>
    <row r="436" spans="1:5">
      <c r="A436" s="137"/>
      <c r="B436" s="137"/>
      <c r="C436" s="137"/>
      <c r="D436" s="137"/>
      <c r="E436" s="137"/>
    </row>
    <row r="437" spans="1:5">
      <c r="A437" s="137" t="s">
        <v>4173</v>
      </c>
      <c r="B437" s="137" t="s">
        <v>4174</v>
      </c>
      <c r="C437" s="137"/>
      <c r="D437" s="137"/>
      <c r="E437" s="137"/>
    </row>
    <row r="438" spans="1:5">
      <c r="A438" s="137" t="s">
        <v>4175</v>
      </c>
      <c r="B438" s="137" t="s">
        <v>4176</v>
      </c>
      <c r="C438" s="218">
        <v>0</v>
      </c>
      <c r="D438" s="218">
        <v>0</v>
      </c>
      <c r="E438" s="218">
        <v>0</v>
      </c>
    </row>
    <row r="439" spans="1:5">
      <c r="A439" s="137" t="s">
        <v>4177</v>
      </c>
      <c r="B439" s="137" t="s">
        <v>4178</v>
      </c>
      <c r="C439" s="218">
        <v>0</v>
      </c>
      <c r="D439" s="218">
        <v>0</v>
      </c>
      <c r="E439" s="218">
        <v>0</v>
      </c>
    </row>
    <row r="440" spans="1:5">
      <c r="A440" s="137" t="s">
        <v>4179</v>
      </c>
      <c r="B440" s="137" t="s">
        <v>4180</v>
      </c>
      <c r="C440" s="218">
        <v>0</v>
      </c>
      <c r="D440" s="218">
        <v>0</v>
      </c>
      <c r="E440" s="218">
        <v>0</v>
      </c>
    </row>
    <row r="441" spans="1:5">
      <c r="A441" s="137"/>
      <c r="B441" s="137"/>
      <c r="C441" s="219"/>
      <c r="D441" s="219"/>
      <c r="E441" s="219"/>
    </row>
    <row r="442" spans="1:5">
      <c r="A442" s="137" t="s">
        <v>4181</v>
      </c>
      <c r="B442" s="137" t="s">
        <v>4182</v>
      </c>
      <c r="C442" s="138">
        <v>0</v>
      </c>
      <c r="D442" s="138">
        <v>0</v>
      </c>
      <c r="E442" s="138">
        <v>0</v>
      </c>
    </row>
    <row r="443" spans="1:5">
      <c r="A443" s="137"/>
      <c r="B443" s="137"/>
      <c r="C443" s="137"/>
      <c r="D443" s="137"/>
      <c r="E443" s="137"/>
    </row>
    <row r="444" spans="1:5">
      <c r="A444" s="137" t="s">
        <v>4183</v>
      </c>
      <c r="B444" s="137" t="s">
        <v>4184</v>
      </c>
      <c r="C444" s="137"/>
      <c r="D444" s="137"/>
      <c r="E444" s="137"/>
    </row>
    <row r="445" spans="1:5">
      <c r="A445" s="137" t="s">
        <v>4185</v>
      </c>
      <c r="B445" s="137" t="s">
        <v>4186</v>
      </c>
      <c r="C445" s="218">
        <v>0</v>
      </c>
      <c r="D445" s="218">
        <v>0</v>
      </c>
      <c r="E445" s="218">
        <v>0</v>
      </c>
    </row>
    <row r="446" spans="1:5">
      <c r="A446" s="137" t="s">
        <v>4187</v>
      </c>
      <c r="B446" s="137" t="s">
        <v>4188</v>
      </c>
      <c r="C446" s="218">
        <v>0</v>
      </c>
      <c r="D446" s="218">
        <v>0</v>
      </c>
      <c r="E446" s="218">
        <v>0</v>
      </c>
    </row>
    <row r="447" spans="1:5">
      <c r="A447" s="137" t="s">
        <v>4189</v>
      </c>
      <c r="B447" s="137" t="s">
        <v>4190</v>
      </c>
      <c r="C447" s="218">
        <v>0</v>
      </c>
      <c r="D447" s="218">
        <v>0</v>
      </c>
      <c r="E447" s="218">
        <v>0</v>
      </c>
    </row>
    <row r="448" spans="1:5">
      <c r="A448" s="137"/>
      <c r="B448" s="137"/>
      <c r="C448" s="219"/>
      <c r="D448" s="219"/>
      <c r="E448" s="219"/>
    </row>
    <row r="449" spans="1:5">
      <c r="A449" s="137" t="s">
        <v>4191</v>
      </c>
      <c r="B449" s="137" t="s">
        <v>4192</v>
      </c>
      <c r="C449" s="138">
        <v>0</v>
      </c>
      <c r="D449" s="138">
        <v>0</v>
      </c>
      <c r="E449" s="138">
        <v>0</v>
      </c>
    </row>
    <row r="450" spans="1:5">
      <c r="A450" s="137"/>
      <c r="B450" s="137"/>
      <c r="C450" s="137"/>
      <c r="D450" s="137"/>
      <c r="E450" s="137"/>
    </row>
    <row r="451" spans="1:5">
      <c r="A451" s="137" t="s">
        <v>2846</v>
      </c>
      <c r="B451" s="137" t="s">
        <v>4193</v>
      </c>
      <c r="C451" s="137"/>
      <c r="D451" s="137"/>
      <c r="E451" s="137"/>
    </row>
    <row r="452" spans="1:5">
      <c r="A452" s="137" t="s">
        <v>4194</v>
      </c>
      <c r="B452" s="137" t="s">
        <v>4195</v>
      </c>
      <c r="C452" s="218">
        <v>0</v>
      </c>
      <c r="D452" s="218">
        <v>0</v>
      </c>
      <c r="E452" s="218">
        <v>0</v>
      </c>
    </row>
    <row r="453" spans="1:5">
      <c r="A453" s="137" t="s">
        <v>4196</v>
      </c>
      <c r="B453" s="137" t="s">
        <v>4197</v>
      </c>
      <c r="C453" s="218">
        <v>0</v>
      </c>
      <c r="D453" s="218">
        <v>0</v>
      </c>
      <c r="E453" s="218">
        <v>0</v>
      </c>
    </row>
    <row r="454" spans="1:5">
      <c r="A454" s="137" t="s">
        <v>4198</v>
      </c>
      <c r="B454" s="137" t="s">
        <v>4199</v>
      </c>
      <c r="C454" s="218">
        <v>0</v>
      </c>
      <c r="D454" s="218">
        <v>0</v>
      </c>
      <c r="E454" s="218">
        <v>0</v>
      </c>
    </row>
    <row r="455" spans="1:5">
      <c r="A455" s="137"/>
      <c r="B455" s="137"/>
      <c r="C455" s="219"/>
      <c r="D455" s="219"/>
      <c r="E455" s="219"/>
    </row>
    <row r="456" spans="1:5">
      <c r="A456" s="137" t="s">
        <v>4200</v>
      </c>
      <c r="B456" s="137" t="s">
        <v>4201</v>
      </c>
      <c r="C456" s="138">
        <v>0</v>
      </c>
      <c r="D456" s="138">
        <v>0</v>
      </c>
      <c r="E456" s="138">
        <v>0</v>
      </c>
    </row>
    <row r="457" spans="1:5">
      <c r="A457" s="137"/>
      <c r="B457" s="137"/>
      <c r="C457" s="137"/>
      <c r="D457" s="137"/>
      <c r="E457" s="137"/>
    </row>
    <row r="458" spans="1:5">
      <c r="A458" s="137" t="s">
        <v>4202</v>
      </c>
      <c r="B458" s="137" t="s">
        <v>4203</v>
      </c>
      <c r="C458" s="137"/>
      <c r="D458" s="137"/>
      <c r="E458" s="137"/>
    </row>
    <row r="459" spans="1:5">
      <c r="A459" s="137" t="s">
        <v>4204</v>
      </c>
      <c r="B459" s="137" t="s">
        <v>4205</v>
      </c>
      <c r="C459" s="218">
        <v>0</v>
      </c>
      <c r="D459" s="218">
        <v>0</v>
      </c>
      <c r="E459" s="218">
        <v>0</v>
      </c>
    </row>
    <row r="460" spans="1:5">
      <c r="A460" s="137" t="s">
        <v>4206</v>
      </c>
      <c r="B460" s="137" t="s">
        <v>4207</v>
      </c>
      <c r="C460" s="218">
        <v>0</v>
      </c>
      <c r="D460" s="218">
        <v>0</v>
      </c>
      <c r="E460" s="218">
        <v>0</v>
      </c>
    </row>
    <row r="461" spans="1:5">
      <c r="A461" s="137" t="s">
        <v>4208</v>
      </c>
      <c r="B461" s="137" t="s">
        <v>4209</v>
      </c>
      <c r="C461" s="218">
        <v>0</v>
      </c>
      <c r="D461" s="218">
        <v>0</v>
      </c>
      <c r="E461" s="218">
        <v>0</v>
      </c>
    </row>
    <row r="462" spans="1:5">
      <c r="A462" s="137"/>
      <c r="B462" s="137"/>
      <c r="C462" s="219"/>
      <c r="D462" s="219"/>
      <c r="E462" s="219"/>
    </row>
    <row r="463" spans="1:5">
      <c r="A463" s="137" t="s">
        <v>4210</v>
      </c>
      <c r="B463" s="137" t="s">
        <v>4211</v>
      </c>
      <c r="C463" s="138">
        <v>0</v>
      </c>
      <c r="D463" s="138">
        <v>0</v>
      </c>
      <c r="E463" s="138">
        <v>0</v>
      </c>
    </row>
    <row r="464" spans="1:5">
      <c r="A464" s="137"/>
      <c r="B464" s="137"/>
      <c r="C464" s="137"/>
      <c r="D464" s="137"/>
      <c r="E464" s="137"/>
    </row>
    <row r="465" spans="1:5">
      <c r="A465" s="137" t="s">
        <v>4212</v>
      </c>
      <c r="B465" s="137" t="s">
        <v>4213</v>
      </c>
      <c r="C465" s="137"/>
      <c r="D465" s="137"/>
      <c r="E465" s="137"/>
    </row>
    <row r="466" spans="1:5">
      <c r="A466" s="137" t="s">
        <v>4214</v>
      </c>
      <c r="B466" s="137" t="s">
        <v>4215</v>
      </c>
      <c r="C466" s="218">
        <v>0</v>
      </c>
      <c r="D466" s="218">
        <v>0</v>
      </c>
      <c r="E466" s="218">
        <v>0</v>
      </c>
    </row>
    <row r="467" spans="1:5">
      <c r="A467" s="137" t="s">
        <v>4216</v>
      </c>
      <c r="B467" s="137" t="s">
        <v>4217</v>
      </c>
      <c r="C467" s="218">
        <v>0</v>
      </c>
      <c r="D467" s="218">
        <v>0</v>
      </c>
      <c r="E467" s="218">
        <v>0</v>
      </c>
    </row>
    <row r="468" spans="1:5">
      <c r="A468" s="137" t="s">
        <v>4218</v>
      </c>
      <c r="B468" s="137" t="s">
        <v>4219</v>
      </c>
      <c r="C468" s="218">
        <v>0</v>
      </c>
      <c r="D468" s="218">
        <v>0</v>
      </c>
      <c r="E468" s="218">
        <v>0</v>
      </c>
    </row>
    <row r="469" spans="1:5">
      <c r="A469" s="137"/>
      <c r="B469" s="137"/>
      <c r="C469" s="219"/>
      <c r="D469" s="219"/>
      <c r="E469" s="219"/>
    </row>
    <row r="470" spans="1:5">
      <c r="A470" s="137" t="s">
        <v>4220</v>
      </c>
      <c r="B470" s="137" t="s">
        <v>4221</v>
      </c>
      <c r="C470" s="138">
        <v>0</v>
      </c>
      <c r="D470" s="138">
        <v>0</v>
      </c>
      <c r="E470" s="138">
        <v>0</v>
      </c>
    </row>
    <row r="471" spans="1:5">
      <c r="A471" s="137"/>
      <c r="B471" s="137"/>
      <c r="C471" s="137"/>
      <c r="D471" s="137"/>
      <c r="E471" s="137"/>
    </row>
    <row r="472" spans="1:5">
      <c r="A472" s="137" t="s">
        <v>4222</v>
      </c>
      <c r="B472" s="137" t="s">
        <v>4223</v>
      </c>
      <c r="C472" s="137"/>
      <c r="D472" s="137"/>
      <c r="E472" s="137"/>
    </row>
    <row r="473" spans="1:5">
      <c r="A473" s="137" t="s">
        <v>4224</v>
      </c>
      <c r="B473" s="137" t="s">
        <v>4225</v>
      </c>
      <c r="C473" s="218">
        <v>0</v>
      </c>
      <c r="D473" s="218">
        <v>0</v>
      </c>
      <c r="E473" s="218">
        <v>0</v>
      </c>
    </row>
    <row r="474" spans="1:5">
      <c r="A474" s="137" t="s">
        <v>4226</v>
      </c>
      <c r="B474" s="137" t="s">
        <v>4227</v>
      </c>
      <c r="C474" s="218">
        <v>0</v>
      </c>
      <c r="D474" s="218">
        <v>0</v>
      </c>
      <c r="E474" s="218">
        <v>0</v>
      </c>
    </row>
    <row r="475" spans="1:5">
      <c r="A475" s="137" t="s">
        <v>4228</v>
      </c>
      <c r="B475" s="137" t="s">
        <v>4229</v>
      </c>
      <c r="C475" s="218">
        <v>0</v>
      </c>
      <c r="D475" s="218">
        <v>0</v>
      </c>
      <c r="E475" s="218">
        <v>0</v>
      </c>
    </row>
    <row r="476" spans="1:5">
      <c r="A476" s="137"/>
      <c r="B476" s="137"/>
      <c r="C476" s="219"/>
      <c r="D476" s="219"/>
      <c r="E476" s="219"/>
    </row>
    <row r="477" spans="1:5">
      <c r="A477" s="137" t="s">
        <v>4230</v>
      </c>
      <c r="B477" s="137" t="s">
        <v>4231</v>
      </c>
      <c r="C477" s="138">
        <v>0</v>
      </c>
      <c r="D477" s="138">
        <v>0</v>
      </c>
      <c r="E477" s="138">
        <v>0</v>
      </c>
    </row>
    <row r="478" spans="1:5">
      <c r="A478" s="137"/>
      <c r="B478" s="137"/>
      <c r="C478" s="137"/>
      <c r="D478" s="137"/>
      <c r="E478" s="137"/>
    </row>
    <row r="479" spans="1:5">
      <c r="A479" s="137" t="s">
        <v>4232</v>
      </c>
      <c r="B479" s="137" t="s">
        <v>4233</v>
      </c>
      <c r="C479" s="137"/>
      <c r="D479" s="137"/>
      <c r="E479" s="137"/>
    </row>
    <row r="480" spans="1:5">
      <c r="A480" s="137" t="s">
        <v>4234</v>
      </c>
      <c r="B480" s="137" t="s">
        <v>4235</v>
      </c>
      <c r="C480" s="218">
        <v>0</v>
      </c>
      <c r="D480" s="218">
        <v>0</v>
      </c>
      <c r="E480" s="218">
        <v>0</v>
      </c>
    </row>
    <row r="481" spans="1:5">
      <c r="A481" s="137" t="s">
        <v>4236</v>
      </c>
      <c r="B481" s="137" t="s">
        <v>4237</v>
      </c>
      <c r="C481" s="218">
        <v>0</v>
      </c>
      <c r="D481" s="218">
        <v>0</v>
      </c>
      <c r="E481" s="218">
        <v>0</v>
      </c>
    </row>
    <row r="482" spans="1:5">
      <c r="A482" s="137" t="s">
        <v>4238</v>
      </c>
      <c r="B482" s="137" t="s">
        <v>4239</v>
      </c>
      <c r="C482" s="218">
        <v>0</v>
      </c>
      <c r="D482" s="218">
        <v>0</v>
      </c>
      <c r="E482" s="218">
        <v>0</v>
      </c>
    </row>
    <row r="483" spans="1:5">
      <c r="A483" s="137"/>
      <c r="B483" s="137"/>
      <c r="C483" s="219"/>
      <c r="D483" s="219"/>
      <c r="E483" s="219"/>
    </row>
    <row r="484" spans="1:5">
      <c r="A484" s="137" t="s">
        <v>4240</v>
      </c>
      <c r="B484" s="137" t="s">
        <v>4241</v>
      </c>
      <c r="C484" s="138">
        <v>0</v>
      </c>
      <c r="D484" s="138">
        <v>0</v>
      </c>
      <c r="E484" s="138">
        <v>0</v>
      </c>
    </row>
    <row r="485" spans="1:5">
      <c r="A485" s="137"/>
      <c r="B485" s="137"/>
      <c r="C485" s="137"/>
      <c r="D485" s="137"/>
      <c r="E485" s="137"/>
    </row>
    <row r="486" spans="1:5">
      <c r="A486" s="137" t="s">
        <v>4242</v>
      </c>
      <c r="B486" s="137" t="s">
        <v>4243</v>
      </c>
      <c r="C486" s="137"/>
      <c r="D486" s="137"/>
      <c r="E486" s="137"/>
    </row>
    <row r="487" spans="1:5">
      <c r="A487" s="137" t="s">
        <v>4244</v>
      </c>
      <c r="B487" s="137" t="s">
        <v>4245</v>
      </c>
      <c r="C487" s="218">
        <v>0</v>
      </c>
      <c r="D487" s="218">
        <v>0</v>
      </c>
      <c r="E487" s="218">
        <v>0</v>
      </c>
    </row>
    <row r="488" spans="1:5">
      <c r="A488" s="137" t="s">
        <v>4246</v>
      </c>
      <c r="B488" s="137" t="s">
        <v>4247</v>
      </c>
      <c r="C488" s="218">
        <v>0</v>
      </c>
      <c r="D488" s="218">
        <v>0</v>
      </c>
      <c r="E488" s="218">
        <v>0</v>
      </c>
    </row>
    <row r="489" spans="1:5">
      <c r="A489" s="137" t="s">
        <v>4248</v>
      </c>
      <c r="B489" s="137" t="s">
        <v>4249</v>
      </c>
      <c r="C489" s="218">
        <v>0</v>
      </c>
      <c r="D489" s="218">
        <v>0</v>
      </c>
      <c r="E489" s="218">
        <v>0</v>
      </c>
    </row>
    <row r="490" spans="1:5">
      <c r="A490" s="137"/>
      <c r="B490" s="137"/>
      <c r="C490" s="219"/>
      <c r="D490" s="219"/>
      <c r="E490" s="219"/>
    </row>
    <row r="491" spans="1:5">
      <c r="A491" s="137" t="s">
        <v>4250</v>
      </c>
      <c r="B491" s="137" t="s">
        <v>4251</v>
      </c>
      <c r="C491" s="138">
        <v>0</v>
      </c>
      <c r="D491" s="138">
        <v>0</v>
      </c>
      <c r="E491" s="138">
        <v>0</v>
      </c>
    </row>
    <row r="492" spans="1:5">
      <c r="A492" s="137"/>
      <c r="B492" s="137"/>
      <c r="C492" s="137"/>
      <c r="D492" s="137"/>
      <c r="E492" s="137"/>
    </row>
    <row r="493" spans="1:5">
      <c r="A493" s="137" t="s">
        <v>4252</v>
      </c>
      <c r="B493" s="137" t="s">
        <v>4253</v>
      </c>
      <c r="C493" s="137"/>
      <c r="D493" s="137"/>
      <c r="E493" s="137"/>
    </row>
    <row r="494" spans="1:5">
      <c r="A494" s="137" t="s">
        <v>4254</v>
      </c>
      <c r="B494" s="137" t="s">
        <v>4255</v>
      </c>
      <c r="C494" s="218">
        <v>0</v>
      </c>
      <c r="D494" s="218">
        <v>0</v>
      </c>
      <c r="E494" s="218">
        <v>0</v>
      </c>
    </row>
    <row r="495" spans="1:5">
      <c r="A495" s="137" t="s">
        <v>4256</v>
      </c>
      <c r="B495" s="137" t="s">
        <v>4257</v>
      </c>
      <c r="C495" s="218">
        <v>0</v>
      </c>
      <c r="D495" s="218">
        <v>0</v>
      </c>
      <c r="E495" s="218">
        <v>0</v>
      </c>
    </row>
    <row r="496" spans="1:5">
      <c r="A496" s="137" t="s">
        <v>4258</v>
      </c>
      <c r="B496" s="137" t="s">
        <v>4259</v>
      </c>
      <c r="C496" s="218">
        <v>0</v>
      </c>
      <c r="D496" s="218">
        <v>0</v>
      </c>
      <c r="E496" s="218">
        <v>0</v>
      </c>
    </row>
    <row r="497" spans="1:5">
      <c r="A497" s="137"/>
      <c r="B497" s="137"/>
      <c r="C497" s="219"/>
      <c r="D497" s="219"/>
      <c r="E497" s="219"/>
    </row>
    <row r="498" spans="1:5">
      <c r="A498" s="137" t="s">
        <v>4260</v>
      </c>
      <c r="B498" s="137" t="s">
        <v>4261</v>
      </c>
      <c r="C498" s="138">
        <v>0</v>
      </c>
      <c r="D498" s="138">
        <v>0</v>
      </c>
      <c r="E498" s="138">
        <v>0</v>
      </c>
    </row>
    <row r="499" spans="1:5">
      <c r="A499" s="137"/>
      <c r="B499" s="137"/>
      <c r="C499" s="137"/>
      <c r="D499" s="137"/>
      <c r="E499" s="137"/>
    </row>
    <row r="500" spans="1:5">
      <c r="A500" s="137" t="s">
        <v>4262</v>
      </c>
      <c r="B500" s="137" t="s">
        <v>4263</v>
      </c>
      <c r="C500" s="137"/>
      <c r="D500" s="137"/>
      <c r="E500" s="137"/>
    </row>
    <row r="501" spans="1:5">
      <c r="A501" s="137" t="s">
        <v>4264</v>
      </c>
      <c r="B501" s="137" t="s">
        <v>4265</v>
      </c>
      <c r="C501" s="218">
        <v>0</v>
      </c>
      <c r="D501" s="218">
        <v>0</v>
      </c>
      <c r="E501" s="218">
        <v>0</v>
      </c>
    </row>
    <row r="502" spans="1:5">
      <c r="A502" s="137" t="s">
        <v>4266</v>
      </c>
      <c r="B502" s="137" t="s">
        <v>4267</v>
      </c>
      <c r="C502" s="218">
        <v>0</v>
      </c>
      <c r="D502" s="218">
        <v>0</v>
      </c>
      <c r="E502" s="218">
        <v>0</v>
      </c>
    </row>
    <row r="503" spans="1:5">
      <c r="A503" s="137" t="s">
        <v>4268</v>
      </c>
      <c r="B503" s="137" t="s">
        <v>4269</v>
      </c>
      <c r="C503" s="218">
        <v>0</v>
      </c>
      <c r="D503" s="218">
        <v>0</v>
      </c>
      <c r="E503" s="218">
        <v>0</v>
      </c>
    </row>
    <row r="504" spans="1:5">
      <c r="A504" s="137"/>
      <c r="B504" s="137"/>
      <c r="C504" s="219"/>
      <c r="D504" s="219"/>
      <c r="E504" s="219"/>
    </row>
    <row r="505" spans="1:5">
      <c r="A505" s="137" t="s">
        <v>4270</v>
      </c>
      <c r="B505" s="137" t="s">
        <v>4271</v>
      </c>
      <c r="C505" s="138">
        <v>0</v>
      </c>
      <c r="D505" s="138">
        <v>0</v>
      </c>
      <c r="E505" s="138">
        <v>0</v>
      </c>
    </row>
    <row r="506" spans="1:5">
      <c r="A506" s="137"/>
      <c r="B506" s="137"/>
      <c r="C506" s="137"/>
      <c r="D506" s="137"/>
      <c r="E506" s="137"/>
    </row>
    <row r="507" spans="1:5">
      <c r="A507" s="137" t="s">
        <v>4272</v>
      </c>
      <c r="B507" s="137" t="s">
        <v>4273</v>
      </c>
      <c r="C507" s="137"/>
      <c r="D507" s="137"/>
      <c r="E507" s="137"/>
    </row>
    <row r="508" spans="1:5">
      <c r="A508" s="137" t="s">
        <v>4274</v>
      </c>
      <c r="B508" s="137" t="s">
        <v>4275</v>
      </c>
      <c r="C508" s="218">
        <v>0</v>
      </c>
      <c r="D508" s="218">
        <v>0</v>
      </c>
      <c r="E508" s="218">
        <v>0</v>
      </c>
    </row>
    <row r="509" spans="1:5">
      <c r="A509" s="137" t="s">
        <v>4276</v>
      </c>
      <c r="B509" s="137" t="s">
        <v>4277</v>
      </c>
      <c r="C509" s="218">
        <v>0</v>
      </c>
      <c r="D509" s="218">
        <v>0</v>
      </c>
      <c r="E509" s="218">
        <v>0</v>
      </c>
    </row>
    <row r="510" spans="1:5">
      <c r="A510" s="137" t="s">
        <v>4278</v>
      </c>
      <c r="B510" s="137" t="s">
        <v>4279</v>
      </c>
      <c r="C510" s="218">
        <v>0</v>
      </c>
      <c r="D510" s="218">
        <v>0</v>
      </c>
      <c r="E510" s="218">
        <v>0</v>
      </c>
    </row>
    <row r="511" spans="1:5">
      <c r="A511" s="137"/>
      <c r="B511" s="137"/>
      <c r="C511" s="219"/>
      <c r="D511" s="219"/>
      <c r="E511" s="219"/>
    </row>
    <row r="512" spans="1:5">
      <c r="A512" s="137" t="s">
        <v>4280</v>
      </c>
      <c r="B512" s="137" t="s">
        <v>4281</v>
      </c>
      <c r="C512" s="138">
        <v>0</v>
      </c>
      <c r="D512" s="138">
        <v>0</v>
      </c>
      <c r="E512" s="138">
        <v>0</v>
      </c>
    </row>
    <row r="513" spans="1:5">
      <c r="A513" s="137"/>
      <c r="B513" s="137"/>
      <c r="C513" s="137"/>
      <c r="D513" s="137"/>
      <c r="E513" s="137"/>
    </row>
    <row r="514" spans="1:5">
      <c r="A514" s="137" t="s">
        <v>4282</v>
      </c>
      <c r="B514" s="137" t="s">
        <v>4283</v>
      </c>
      <c r="C514" s="137"/>
      <c r="D514" s="137"/>
      <c r="E514" s="137"/>
    </row>
    <row r="515" spans="1:5">
      <c r="A515" s="137" t="s">
        <v>4284</v>
      </c>
      <c r="B515" s="137" t="s">
        <v>4285</v>
      </c>
      <c r="C515" s="218">
        <v>0</v>
      </c>
      <c r="D515" s="218">
        <v>0</v>
      </c>
      <c r="E515" s="218">
        <v>0</v>
      </c>
    </row>
    <row r="516" spans="1:5">
      <c r="A516" s="137" t="s">
        <v>4286</v>
      </c>
      <c r="B516" s="137" t="s">
        <v>4287</v>
      </c>
      <c r="C516" s="218">
        <v>0</v>
      </c>
      <c r="D516" s="218">
        <v>0</v>
      </c>
      <c r="E516" s="218">
        <v>0</v>
      </c>
    </row>
    <row r="517" spans="1:5">
      <c r="A517" s="137" t="s">
        <v>4288</v>
      </c>
      <c r="B517" s="137" t="s">
        <v>4289</v>
      </c>
      <c r="C517" s="218">
        <v>0</v>
      </c>
      <c r="D517" s="218">
        <v>0</v>
      </c>
      <c r="E517" s="218">
        <v>0</v>
      </c>
    </row>
    <row r="518" spans="1:5">
      <c r="A518" s="137"/>
      <c r="B518" s="137"/>
      <c r="C518" s="219"/>
      <c r="D518" s="219"/>
      <c r="E518" s="219"/>
    </row>
    <row r="519" spans="1:5">
      <c r="A519" s="137" t="s">
        <v>4290</v>
      </c>
      <c r="B519" s="137" t="s">
        <v>4291</v>
      </c>
      <c r="C519" s="138">
        <v>0</v>
      </c>
      <c r="D519" s="138">
        <v>0</v>
      </c>
      <c r="E519" s="138">
        <v>0</v>
      </c>
    </row>
    <row r="520" spans="1:5">
      <c r="A520" s="137"/>
      <c r="B520" s="137"/>
      <c r="C520" s="137"/>
      <c r="D520" s="137"/>
      <c r="E520" s="137"/>
    </row>
    <row r="521" spans="1:5">
      <c r="A521" s="137" t="s">
        <v>4292</v>
      </c>
      <c r="B521" s="137" t="s">
        <v>4293</v>
      </c>
      <c r="C521" s="137"/>
      <c r="D521" s="137"/>
      <c r="E521" s="137"/>
    </row>
    <row r="522" spans="1:5">
      <c r="A522" s="137" t="s">
        <v>4294</v>
      </c>
      <c r="B522" s="137" t="s">
        <v>4295</v>
      </c>
      <c r="C522" s="218">
        <v>0</v>
      </c>
      <c r="D522" s="218">
        <v>0</v>
      </c>
      <c r="E522" s="218">
        <v>0</v>
      </c>
    </row>
    <row r="523" spans="1:5">
      <c r="A523" s="137" t="s">
        <v>4296</v>
      </c>
      <c r="B523" s="137" t="s">
        <v>4297</v>
      </c>
      <c r="C523" s="218">
        <v>0</v>
      </c>
      <c r="D523" s="218">
        <v>0</v>
      </c>
      <c r="E523" s="218">
        <v>0</v>
      </c>
    </row>
    <row r="524" spans="1:5">
      <c r="A524" s="137" t="s">
        <v>4298</v>
      </c>
      <c r="B524" s="137" t="s">
        <v>4299</v>
      </c>
      <c r="C524" s="218">
        <v>0</v>
      </c>
      <c r="D524" s="218">
        <v>0</v>
      </c>
      <c r="E524" s="218">
        <v>0</v>
      </c>
    </row>
    <row r="525" spans="1:5">
      <c r="A525" s="137"/>
      <c r="B525" s="137"/>
      <c r="C525" s="219"/>
      <c r="D525" s="219"/>
      <c r="E525" s="219"/>
    </row>
    <row r="526" spans="1:5">
      <c r="A526" s="137" t="s">
        <v>4300</v>
      </c>
      <c r="B526" s="137" t="s">
        <v>4301</v>
      </c>
      <c r="C526" s="138">
        <v>0</v>
      </c>
      <c r="D526" s="138">
        <v>0</v>
      </c>
      <c r="E526" s="138">
        <v>0</v>
      </c>
    </row>
    <row r="527" spans="1:5">
      <c r="A527" s="137"/>
      <c r="B527" s="137"/>
      <c r="C527" s="137"/>
      <c r="D527" s="137"/>
      <c r="E527" s="137"/>
    </row>
    <row r="528" spans="1:5">
      <c r="A528" s="137" t="s">
        <v>4302</v>
      </c>
      <c r="B528" s="137" t="s">
        <v>4303</v>
      </c>
      <c r="C528" s="137"/>
      <c r="D528" s="137"/>
      <c r="E528" s="137"/>
    </row>
    <row r="529" spans="1:5">
      <c r="A529" s="137" t="s">
        <v>4304</v>
      </c>
      <c r="B529" s="137" t="s">
        <v>4305</v>
      </c>
      <c r="C529" s="218">
        <v>0</v>
      </c>
      <c r="D529" s="218">
        <v>0</v>
      </c>
      <c r="E529" s="218">
        <v>0</v>
      </c>
    </row>
    <row r="530" spans="1:5">
      <c r="A530" s="137" t="s">
        <v>4306</v>
      </c>
      <c r="B530" s="137" t="s">
        <v>4307</v>
      </c>
      <c r="C530" s="218">
        <v>0</v>
      </c>
      <c r="D530" s="218">
        <v>0</v>
      </c>
      <c r="E530" s="218">
        <v>0</v>
      </c>
    </row>
    <row r="531" spans="1:5">
      <c r="A531" s="137" t="s">
        <v>4308</v>
      </c>
      <c r="B531" s="137" t="s">
        <v>4309</v>
      </c>
      <c r="C531" s="218">
        <v>0</v>
      </c>
      <c r="D531" s="218">
        <v>0</v>
      </c>
      <c r="E531" s="218">
        <v>0</v>
      </c>
    </row>
    <row r="532" spans="1:5">
      <c r="A532" s="137"/>
      <c r="B532" s="137"/>
      <c r="C532" s="219"/>
      <c r="D532" s="219"/>
      <c r="E532" s="219"/>
    </row>
    <row r="533" spans="1:5">
      <c r="A533" s="137" t="s">
        <v>4310</v>
      </c>
      <c r="B533" s="137" t="s">
        <v>4311</v>
      </c>
      <c r="C533" s="138">
        <v>0</v>
      </c>
      <c r="D533" s="138">
        <v>0</v>
      </c>
      <c r="E533" s="138">
        <v>0</v>
      </c>
    </row>
    <row r="534" spans="1:5">
      <c r="A534" s="137"/>
      <c r="B534" s="137"/>
      <c r="C534" s="137"/>
      <c r="D534" s="137"/>
      <c r="E534" s="137"/>
    </row>
    <row r="535" spans="1:5">
      <c r="A535" s="137" t="s">
        <v>4312</v>
      </c>
      <c r="B535" s="137" t="s">
        <v>4313</v>
      </c>
      <c r="C535" s="137"/>
      <c r="D535" s="137"/>
      <c r="E535" s="137"/>
    </row>
    <row r="536" spans="1:5">
      <c r="A536" s="137" t="s">
        <v>4314</v>
      </c>
      <c r="B536" s="137" t="s">
        <v>4315</v>
      </c>
      <c r="C536" s="218">
        <v>0</v>
      </c>
      <c r="D536" s="218">
        <v>0</v>
      </c>
      <c r="E536" s="218">
        <v>0</v>
      </c>
    </row>
    <row r="537" spans="1:5">
      <c r="A537" s="137" t="s">
        <v>4316</v>
      </c>
      <c r="B537" s="137" t="s">
        <v>4317</v>
      </c>
      <c r="C537" s="218">
        <v>0</v>
      </c>
      <c r="D537" s="218">
        <v>0</v>
      </c>
      <c r="E537" s="218">
        <v>0</v>
      </c>
    </row>
    <row r="538" spans="1:5">
      <c r="A538" s="137" t="s">
        <v>4318</v>
      </c>
      <c r="B538" s="137" t="s">
        <v>4319</v>
      </c>
      <c r="C538" s="218">
        <v>0</v>
      </c>
      <c r="D538" s="218">
        <v>0</v>
      </c>
      <c r="E538" s="218">
        <v>0</v>
      </c>
    </row>
    <row r="539" spans="1:5">
      <c r="A539" s="137"/>
      <c r="B539" s="137"/>
      <c r="C539" s="219"/>
      <c r="D539" s="219"/>
      <c r="E539" s="219"/>
    </row>
    <row r="540" spans="1:5">
      <c r="A540" s="137" t="s">
        <v>4320</v>
      </c>
      <c r="B540" s="137" t="s">
        <v>4321</v>
      </c>
      <c r="C540" s="138">
        <v>0</v>
      </c>
      <c r="D540" s="138">
        <v>0</v>
      </c>
      <c r="E540" s="138">
        <v>0</v>
      </c>
    </row>
    <row r="541" spans="1:5">
      <c r="A541" s="137"/>
      <c r="B541" s="137"/>
      <c r="C541" s="137"/>
      <c r="D541" s="137"/>
      <c r="E541" s="137"/>
    </row>
    <row r="542" spans="1:5">
      <c r="A542" s="137" t="s">
        <v>4322</v>
      </c>
      <c r="B542" s="137" t="s">
        <v>4323</v>
      </c>
      <c r="C542" s="137"/>
      <c r="D542" s="137"/>
      <c r="E542" s="137"/>
    </row>
    <row r="543" spans="1:5">
      <c r="A543" s="137" t="s">
        <v>4324</v>
      </c>
      <c r="B543" s="137" t="s">
        <v>4325</v>
      </c>
      <c r="C543" s="218">
        <v>0</v>
      </c>
      <c r="D543" s="218">
        <v>0</v>
      </c>
      <c r="E543" s="218">
        <v>0</v>
      </c>
    </row>
    <row r="544" spans="1:5">
      <c r="A544" s="137" t="s">
        <v>4326</v>
      </c>
      <c r="B544" s="137" t="s">
        <v>4327</v>
      </c>
      <c r="C544" s="218">
        <v>0</v>
      </c>
      <c r="D544" s="218">
        <v>0</v>
      </c>
      <c r="E544" s="218">
        <v>0</v>
      </c>
    </row>
    <row r="545" spans="1:5">
      <c r="A545" s="137" t="s">
        <v>4328</v>
      </c>
      <c r="B545" s="137" t="s">
        <v>4329</v>
      </c>
      <c r="C545" s="218">
        <v>0</v>
      </c>
      <c r="D545" s="218">
        <v>0</v>
      </c>
      <c r="E545" s="218">
        <v>0</v>
      </c>
    </row>
    <row r="546" spans="1:5">
      <c r="A546" s="137"/>
      <c r="B546" s="137"/>
      <c r="C546" s="219"/>
      <c r="D546" s="219"/>
      <c r="E546" s="219"/>
    </row>
    <row r="547" spans="1:5">
      <c r="A547" s="137" t="s">
        <v>4330</v>
      </c>
      <c r="B547" s="137" t="s">
        <v>4331</v>
      </c>
      <c r="C547" s="138">
        <v>0</v>
      </c>
      <c r="D547" s="138">
        <v>0</v>
      </c>
      <c r="E547" s="138">
        <v>0</v>
      </c>
    </row>
    <row r="548" spans="1:5">
      <c r="A548" s="137"/>
      <c r="B548" s="137"/>
      <c r="C548" s="137"/>
      <c r="D548" s="137"/>
      <c r="E548" s="137"/>
    </row>
    <row r="549" spans="1:5">
      <c r="A549" s="137" t="s">
        <v>4332</v>
      </c>
      <c r="B549" s="137" t="s">
        <v>4333</v>
      </c>
      <c r="C549" s="137"/>
      <c r="D549" s="137"/>
      <c r="E549" s="137"/>
    </row>
    <row r="550" spans="1:5">
      <c r="A550" s="137" t="s">
        <v>4334</v>
      </c>
      <c r="B550" s="137" t="s">
        <v>4335</v>
      </c>
      <c r="C550" s="218">
        <v>0</v>
      </c>
      <c r="D550" s="218">
        <v>0</v>
      </c>
      <c r="E550" s="218">
        <v>0</v>
      </c>
    </row>
    <row r="551" spans="1:5">
      <c r="A551" s="137" t="s">
        <v>4336</v>
      </c>
      <c r="B551" s="137" t="s">
        <v>4337</v>
      </c>
      <c r="C551" s="218">
        <v>0</v>
      </c>
      <c r="D551" s="218">
        <v>0</v>
      </c>
      <c r="E551" s="218">
        <v>0</v>
      </c>
    </row>
    <row r="552" spans="1:5">
      <c r="A552" s="137" t="s">
        <v>4338</v>
      </c>
      <c r="B552" s="137" t="s">
        <v>4339</v>
      </c>
      <c r="C552" s="218">
        <v>0</v>
      </c>
      <c r="D552" s="218">
        <v>0</v>
      </c>
      <c r="E552" s="218">
        <v>0</v>
      </c>
    </row>
    <row r="553" spans="1:5">
      <c r="A553" s="137"/>
      <c r="B553" s="137"/>
      <c r="C553" s="219"/>
      <c r="D553" s="219"/>
      <c r="E553" s="219"/>
    </row>
    <row r="554" spans="1:5">
      <c r="A554" s="137" t="s">
        <v>4340</v>
      </c>
      <c r="B554" s="137" t="s">
        <v>4341</v>
      </c>
      <c r="C554" s="138">
        <v>0</v>
      </c>
      <c r="D554" s="138">
        <v>0</v>
      </c>
      <c r="E554" s="138">
        <v>0</v>
      </c>
    </row>
    <row r="555" spans="1:5">
      <c r="A555" s="137"/>
      <c r="B555" s="137"/>
      <c r="C555" s="137"/>
      <c r="D555" s="137"/>
      <c r="E555" s="137"/>
    </row>
    <row r="556" spans="1:5">
      <c r="A556" s="137" t="s">
        <v>4342</v>
      </c>
      <c r="B556" s="137" t="s">
        <v>4343</v>
      </c>
      <c r="C556" s="137"/>
      <c r="D556" s="137"/>
      <c r="E556" s="137"/>
    </row>
    <row r="557" spans="1:5">
      <c r="A557" s="137" t="s">
        <v>4344</v>
      </c>
      <c r="B557" s="137" t="s">
        <v>4345</v>
      </c>
      <c r="C557" s="218">
        <v>0</v>
      </c>
      <c r="D557" s="218">
        <v>0</v>
      </c>
      <c r="E557" s="218">
        <v>0</v>
      </c>
    </row>
    <row r="558" spans="1:5">
      <c r="A558" s="137" t="s">
        <v>4346</v>
      </c>
      <c r="B558" s="137" t="s">
        <v>4347</v>
      </c>
      <c r="C558" s="218">
        <v>0</v>
      </c>
      <c r="D558" s="218">
        <v>0</v>
      </c>
      <c r="E558" s="218">
        <v>0</v>
      </c>
    </row>
    <row r="559" spans="1:5">
      <c r="A559" s="137" t="s">
        <v>4348</v>
      </c>
      <c r="B559" s="137" t="s">
        <v>4349</v>
      </c>
      <c r="C559" s="218">
        <v>0</v>
      </c>
      <c r="D559" s="218">
        <v>0</v>
      </c>
      <c r="E559" s="218">
        <v>0</v>
      </c>
    </row>
    <row r="560" spans="1:5">
      <c r="A560" s="137"/>
      <c r="B560" s="137"/>
      <c r="C560" s="219"/>
      <c r="D560" s="219"/>
      <c r="E560" s="219"/>
    </row>
    <row r="561" spans="1:5">
      <c r="A561" s="137" t="s">
        <v>4350</v>
      </c>
      <c r="B561" s="137" t="s">
        <v>4351</v>
      </c>
      <c r="C561" s="138">
        <v>0</v>
      </c>
      <c r="D561" s="138">
        <v>0</v>
      </c>
      <c r="E561" s="138">
        <v>0</v>
      </c>
    </row>
    <row r="562" spans="1:5">
      <c r="A562" s="137"/>
      <c r="B562" s="137"/>
      <c r="C562" s="137"/>
      <c r="D562" s="137"/>
      <c r="E562" s="137"/>
    </row>
    <row r="563" spans="1:5">
      <c r="A563" s="137" t="s">
        <v>4352</v>
      </c>
      <c r="B563" s="137" t="s">
        <v>4353</v>
      </c>
      <c r="C563" s="137"/>
      <c r="D563" s="137"/>
      <c r="E563" s="137"/>
    </row>
    <row r="564" spans="1:5">
      <c r="A564" s="137" t="s">
        <v>4354</v>
      </c>
      <c r="B564" s="137" t="s">
        <v>4355</v>
      </c>
      <c r="C564" s="218">
        <v>0</v>
      </c>
      <c r="D564" s="218">
        <v>0</v>
      </c>
      <c r="E564" s="218">
        <v>0</v>
      </c>
    </row>
    <row r="565" spans="1:5">
      <c r="A565" s="137" t="s">
        <v>4356</v>
      </c>
      <c r="B565" s="137" t="s">
        <v>4357</v>
      </c>
      <c r="C565" s="218">
        <v>0</v>
      </c>
      <c r="D565" s="218">
        <v>0</v>
      </c>
      <c r="E565" s="218">
        <v>0</v>
      </c>
    </row>
    <row r="566" spans="1:5">
      <c r="A566" s="137" t="s">
        <v>4358</v>
      </c>
      <c r="B566" s="137" t="s">
        <v>4359</v>
      </c>
      <c r="C566" s="218">
        <v>0</v>
      </c>
      <c r="D566" s="218">
        <v>0</v>
      </c>
      <c r="E566" s="218">
        <v>0</v>
      </c>
    </row>
    <row r="567" spans="1:5">
      <c r="A567" s="137"/>
      <c r="B567" s="137"/>
      <c r="C567" s="219"/>
      <c r="D567" s="219"/>
      <c r="E567" s="219"/>
    </row>
    <row r="568" spans="1:5">
      <c r="A568" s="137" t="s">
        <v>4360</v>
      </c>
      <c r="B568" s="137" t="s">
        <v>4361</v>
      </c>
      <c r="C568" s="138">
        <v>0</v>
      </c>
      <c r="D568" s="138">
        <v>0</v>
      </c>
      <c r="E568" s="138">
        <v>0</v>
      </c>
    </row>
    <row r="569" spans="1:5">
      <c r="A569" s="137"/>
      <c r="B569" s="137"/>
      <c r="C569" s="137"/>
      <c r="D569" s="137"/>
      <c r="E569" s="137"/>
    </row>
    <row r="570" spans="1:5">
      <c r="A570" s="137" t="s">
        <v>4362</v>
      </c>
      <c r="B570" s="137" t="s">
        <v>4363</v>
      </c>
      <c r="C570" s="137"/>
      <c r="D570" s="137"/>
      <c r="E570" s="137"/>
    </row>
    <row r="571" spans="1:5">
      <c r="A571" s="137" t="s">
        <v>4364</v>
      </c>
      <c r="B571" s="137" t="s">
        <v>4365</v>
      </c>
      <c r="C571" s="218">
        <v>0</v>
      </c>
      <c r="D571" s="218">
        <v>0</v>
      </c>
      <c r="E571" s="218">
        <v>0</v>
      </c>
    </row>
    <row r="572" spans="1:5">
      <c r="A572" s="137" t="s">
        <v>4366</v>
      </c>
      <c r="B572" s="137" t="s">
        <v>4367</v>
      </c>
      <c r="C572" s="218">
        <v>0</v>
      </c>
      <c r="D572" s="218">
        <v>0</v>
      </c>
      <c r="E572" s="218">
        <v>0</v>
      </c>
    </row>
    <row r="573" spans="1:5">
      <c r="A573" s="137" t="s">
        <v>4368</v>
      </c>
      <c r="B573" s="137" t="s">
        <v>4369</v>
      </c>
      <c r="C573" s="218">
        <v>0</v>
      </c>
      <c r="D573" s="218">
        <v>0</v>
      </c>
      <c r="E573" s="218">
        <v>0</v>
      </c>
    </row>
    <row r="574" spans="1:5">
      <c r="A574" s="137"/>
      <c r="B574" s="137"/>
      <c r="C574" s="219"/>
      <c r="D574" s="219"/>
      <c r="E574" s="219"/>
    </row>
    <row r="575" spans="1:5">
      <c r="A575" s="137" t="s">
        <v>4370</v>
      </c>
      <c r="B575" s="137" t="s">
        <v>4371</v>
      </c>
      <c r="C575" s="138">
        <v>0</v>
      </c>
      <c r="D575" s="138">
        <v>0</v>
      </c>
      <c r="E575" s="138">
        <v>0</v>
      </c>
    </row>
    <row r="576" spans="1:5">
      <c r="A576" s="137"/>
      <c r="B576" s="137"/>
      <c r="C576" s="137"/>
      <c r="D576" s="137"/>
      <c r="E576" s="137"/>
    </row>
    <row r="577" spans="1:5">
      <c r="A577" s="137" t="s">
        <v>4372</v>
      </c>
      <c r="B577" s="137" t="s">
        <v>4373</v>
      </c>
      <c r="C577" s="137"/>
      <c r="D577" s="137"/>
      <c r="E577" s="137"/>
    </row>
    <row r="578" spans="1:5">
      <c r="A578" s="137" t="s">
        <v>4374</v>
      </c>
      <c r="B578" s="137" t="s">
        <v>4375</v>
      </c>
      <c r="C578" s="218">
        <v>0</v>
      </c>
      <c r="D578" s="218">
        <v>0</v>
      </c>
      <c r="E578" s="218">
        <v>0</v>
      </c>
    </row>
    <row r="579" spans="1:5">
      <c r="A579" s="137" t="s">
        <v>4376</v>
      </c>
      <c r="B579" s="137" t="s">
        <v>4377</v>
      </c>
      <c r="C579" s="218">
        <v>0</v>
      </c>
      <c r="D579" s="218">
        <v>0</v>
      </c>
      <c r="E579" s="218">
        <v>0</v>
      </c>
    </row>
    <row r="580" spans="1:5">
      <c r="A580" s="137" t="s">
        <v>4378</v>
      </c>
      <c r="B580" s="137" t="s">
        <v>4379</v>
      </c>
      <c r="C580" s="218">
        <v>0</v>
      </c>
      <c r="D580" s="218">
        <v>0</v>
      </c>
      <c r="E580" s="218">
        <v>0</v>
      </c>
    </row>
    <row r="581" spans="1:5">
      <c r="A581" s="137"/>
      <c r="B581" s="137"/>
      <c r="C581" s="219"/>
      <c r="D581" s="219"/>
      <c r="E581" s="219"/>
    </row>
    <row r="582" spans="1:5">
      <c r="A582" s="137" t="s">
        <v>4380</v>
      </c>
      <c r="B582" s="137" t="s">
        <v>4381</v>
      </c>
      <c r="C582" s="138">
        <v>0</v>
      </c>
      <c r="D582" s="138">
        <v>0</v>
      </c>
      <c r="E582" s="138">
        <v>0</v>
      </c>
    </row>
    <row r="583" spans="1:5">
      <c r="A583" s="137"/>
      <c r="B583" s="137"/>
      <c r="C583" s="137"/>
      <c r="D583" s="137"/>
      <c r="E583" s="137"/>
    </row>
    <row r="584" spans="1:5">
      <c r="A584" s="137" t="s">
        <v>4382</v>
      </c>
      <c r="B584" s="137" t="s">
        <v>4383</v>
      </c>
      <c r="C584" s="137"/>
      <c r="D584" s="137"/>
      <c r="E584" s="137"/>
    </row>
    <row r="585" spans="1:5">
      <c r="A585" s="137" t="s">
        <v>4384</v>
      </c>
      <c r="B585" s="137" t="s">
        <v>4385</v>
      </c>
      <c r="C585" s="218">
        <v>0</v>
      </c>
      <c r="D585" s="218">
        <v>0</v>
      </c>
      <c r="E585" s="218">
        <v>0</v>
      </c>
    </row>
    <row r="586" spans="1:5">
      <c r="A586" s="137" t="s">
        <v>4386</v>
      </c>
      <c r="B586" s="137" t="s">
        <v>4387</v>
      </c>
      <c r="C586" s="218">
        <v>0</v>
      </c>
      <c r="D586" s="218">
        <v>0</v>
      </c>
      <c r="E586" s="218">
        <v>0</v>
      </c>
    </row>
    <row r="587" spans="1:5">
      <c r="A587" s="137" t="s">
        <v>4388</v>
      </c>
      <c r="B587" s="137" t="s">
        <v>4389</v>
      </c>
      <c r="C587" s="218">
        <v>0</v>
      </c>
      <c r="D587" s="218">
        <v>0</v>
      </c>
      <c r="E587" s="218">
        <v>0</v>
      </c>
    </row>
    <row r="588" spans="1:5">
      <c r="A588" s="137"/>
      <c r="B588" s="137"/>
      <c r="C588" s="219"/>
      <c r="D588" s="219"/>
      <c r="E588" s="219"/>
    </row>
    <row r="589" spans="1:5">
      <c r="A589" s="137" t="s">
        <v>4390</v>
      </c>
      <c r="B589" s="137" t="s">
        <v>4391</v>
      </c>
      <c r="C589" s="138">
        <v>0</v>
      </c>
      <c r="D589" s="138">
        <v>0</v>
      </c>
      <c r="E589" s="138">
        <v>0</v>
      </c>
    </row>
    <row r="590" spans="1:5">
      <c r="A590" s="137"/>
      <c r="B590" s="137"/>
      <c r="C590" s="137"/>
      <c r="D590" s="137"/>
      <c r="E590" s="137"/>
    </row>
    <row r="591" spans="1:5">
      <c r="A591" s="137" t="s">
        <v>4392</v>
      </c>
      <c r="B591" s="137" t="s">
        <v>4393</v>
      </c>
      <c r="C591" s="137"/>
      <c r="D591" s="137"/>
      <c r="E591" s="137"/>
    </row>
    <row r="592" spans="1:5">
      <c r="A592" s="137" t="s">
        <v>4394</v>
      </c>
      <c r="B592" s="137" t="s">
        <v>4395</v>
      </c>
      <c r="C592" s="218">
        <v>0</v>
      </c>
      <c r="D592" s="218">
        <v>0</v>
      </c>
      <c r="E592" s="218">
        <v>0</v>
      </c>
    </row>
    <row r="593" spans="1:5">
      <c r="A593" s="137" t="s">
        <v>4396</v>
      </c>
      <c r="B593" s="137" t="s">
        <v>4397</v>
      </c>
      <c r="C593" s="218">
        <v>0</v>
      </c>
      <c r="D593" s="218">
        <v>0</v>
      </c>
      <c r="E593" s="218">
        <v>0</v>
      </c>
    </row>
    <row r="594" spans="1:5">
      <c r="A594" s="137" t="s">
        <v>4398</v>
      </c>
      <c r="B594" s="137" t="s">
        <v>4399</v>
      </c>
      <c r="C594" s="218">
        <v>0</v>
      </c>
      <c r="D594" s="218">
        <v>0</v>
      </c>
      <c r="E594" s="218">
        <v>0</v>
      </c>
    </row>
    <row r="595" spans="1:5">
      <c r="A595" s="137"/>
      <c r="B595" s="137"/>
      <c r="C595" s="219"/>
      <c r="D595" s="219"/>
      <c r="E595" s="219"/>
    </row>
    <row r="596" spans="1:5">
      <c r="A596" s="137" t="s">
        <v>4400</v>
      </c>
      <c r="B596" s="137" t="s">
        <v>4401</v>
      </c>
      <c r="C596" s="138">
        <v>0</v>
      </c>
      <c r="D596" s="138">
        <v>0</v>
      </c>
      <c r="E596" s="138">
        <v>0</v>
      </c>
    </row>
    <row r="597" spans="1:5">
      <c r="A597" s="137"/>
      <c r="B597" s="137"/>
      <c r="C597" s="137"/>
      <c r="D597" s="137"/>
      <c r="E597" s="137"/>
    </row>
    <row r="598" spans="1:5">
      <c r="A598" s="137" t="s">
        <v>4402</v>
      </c>
      <c r="B598" s="137" t="s">
        <v>4403</v>
      </c>
      <c r="C598" s="137"/>
      <c r="D598" s="137"/>
      <c r="E598" s="137"/>
    </row>
    <row r="599" spans="1:5">
      <c r="A599" s="137" t="s">
        <v>4404</v>
      </c>
      <c r="B599" s="137" t="s">
        <v>4405</v>
      </c>
      <c r="C599" s="218">
        <v>0</v>
      </c>
      <c r="D599" s="218">
        <v>0</v>
      </c>
      <c r="E599" s="218">
        <v>0</v>
      </c>
    </row>
    <row r="600" spans="1:5">
      <c r="A600" s="137" t="s">
        <v>4406</v>
      </c>
      <c r="B600" s="137" t="s">
        <v>4407</v>
      </c>
      <c r="C600" s="218">
        <v>0</v>
      </c>
      <c r="D600" s="218">
        <v>0</v>
      </c>
      <c r="E600" s="218">
        <v>0</v>
      </c>
    </row>
    <row r="601" spans="1:5">
      <c r="A601" s="137" t="s">
        <v>4408</v>
      </c>
      <c r="B601" s="137" t="s">
        <v>4409</v>
      </c>
      <c r="C601" s="218">
        <v>0</v>
      </c>
      <c r="D601" s="218">
        <v>0</v>
      </c>
      <c r="E601" s="218">
        <v>0</v>
      </c>
    </row>
    <row r="602" spans="1:5">
      <c r="A602" s="137"/>
      <c r="B602" s="137"/>
      <c r="C602" s="219"/>
      <c r="D602" s="219"/>
      <c r="E602" s="219"/>
    </row>
    <row r="603" spans="1:5">
      <c r="A603" s="137" t="s">
        <v>4410</v>
      </c>
      <c r="B603" s="137" t="s">
        <v>4411</v>
      </c>
      <c r="C603" s="138">
        <v>0</v>
      </c>
      <c r="D603" s="138">
        <v>0</v>
      </c>
      <c r="E603" s="138">
        <v>0</v>
      </c>
    </row>
    <row r="604" spans="1:5">
      <c r="A604" s="137"/>
      <c r="B604" s="137"/>
      <c r="C604" s="137"/>
      <c r="D604" s="137"/>
      <c r="E604" s="137"/>
    </row>
    <row r="605" spans="1:5">
      <c r="A605" s="137" t="s">
        <v>4412</v>
      </c>
      <c r="B605" s="137" t="s">
        <v>4413</v>
      </c>
      <c r="C605" s="137"/>
      <c r="D605" s="137"/>
      <c r="E605" s="137"/>
    </row>
    <row r="606" spans="1:5">
      <c r="A606" s="137" t="s">
        <v>4414</v>
      </c>
      <c r="B606" s="137" t="s">
        <v>4415</v>
      </c>
      <c r="C606" s="218">
        <v>0</v>
      </c>
      <c r="D606" s="218">
        <v>0</v>
      </c>
      <c r="E606" s="218">
        <v>0</v>
      </c>
    </row>
    <row r="607" spans="1:5">
      <c r="A607" s="137" t="s">
        <v>4416</v>
      </c>
      <c r="B607" s="137" t="s">
        <v>4417</v>
      </c>
      <c r="C607" s="218">
        <v>0</v>
      </c>
      <c r="D607" s="218">
        <v>0</v>
      </c>
      <c r="E607" s="218">
        <v>0</v>
      </c>
    </row>
    <row r="608" spans="1:5">
      <c r="A608" s="137" t="s">
        <v>4418</v>
      </c>
      <c r="B608" s="137" t="s">
        <v>4419</v>
      </c>
      <c r="C608" s="218">
        <v>0</v>
      </c>
      <c r="D608" s="218">
        <v>0</v>
      </c>
      <c r="E608" s="218">
        <v>0</v>
      </c>
    </row>
    <row r="609" spans="1:5">
      <c r="A609" s="137"/>
      <c r="B609" s="137"/>
      <c r="C609" s="219"/>
      <c r="D609" s="219"/>
      <c r="E609" s="219"/>
    </row>
    <row r="610" spans="1:5">
      <c r="A610" s="137" t="s">
        <v>4420</v>
      </c>
      <c r="B610" s="137" t="s">
        <v>4421</v>
      </c>
      <c r="C610" s="138">
        <v>0</v>
      </c>
      <c r="D610" s="138">
        <v>0</v>
      </c>
      <c r="E610" s="138">
        <v>0</v>
      </c>
    </row>
    <row r="611" spans="1:5">
      <c r="A611" s="137"/>
      <c r="B611" s="137"/>
      <c r="C611" s="137"/>
      <c r="D611" s="137"/>
      <c r="E611" s="137"/>
    </row>
    <row r="612" spans="1:5">
      <c r="A612" s="137" t="s">
        <v>4422</v>
      </c>
      <c r="B612" s="137" t="s">
        <v>4423</v>
      </c>
      <c r="C612" s="137"/>
      <c r="D612" s="137"/>
      <c r="E612" s="137"/>
    </row>
    <row r="613" spans="1:5">
      <c r="A613" s="137" t="s">
        <v>4424</v>
      </c>
      <c r="B613" s="137" t="s">
        <v>4425</v>
      </c>
      <c r="C613" s="218">
        <v>0</v>
      </c>
      <c r="D613" s="218">
        <v>0</v>
      </c>
      <c r="E613" s="218">
        <v>0</v>
      </c>
    </row>
    <row r="614" spans="1:5">
      <c r="A614" s="137" t="s">
        <v>4426</v>
      </c>
      <c r="B614" s="137" t="s">
        <v>4427</v>
      </c>
      <c r="C614" s="218">
        <v>0</v>
      </c>
      <c r="D614" s="218">
        <v>0</v>
      </c>
      <c r="E614" s="218">
        <v>0</v>
      </c>
    </row>
    <row r="615" spans="1:5">
      <c r="A615" s="137" t="s">
        <v>4428</v>
      </c>
      <c r="B615" s="137" t="s">
        <v>4429</v>
      </c>
      <c r="C615" s="218">
        <v>0</v>
      </c>
      <c r="D615" s="218">
        <v>0</v>
      </c>
      <c r="E615" s="218">
        <v>0</v>
      </c>
    </row>
    <row r="616" spans="1:5">
      <c r="A616" s="137"/>
      <c r="B616" s="137"/>
      <c r="C616" s="219"/>
      <c r="D616" s="219"/>
      <c r="E616" s="219"/>
    </row>
    <row r="617" spans="1:5">
      <c r="A617" s="137" t="s">
        <v>4430</v>
      </c>
      <c r="B617" s="137" t="s">
        <v>4431</v>
      </c>
      <c r="C617" s="138">
        <v>0</v>
      </c>
      <c r="D617" s="138">
        <v>0</v>
      </c>
      <c r="E617" s="138">
        <v>0</v>
      </c>
    </row>
    <row r="618" spans="1:5">
      <c r="A618" s="137"/>
      <c r="B618" s="137"/>
      <c r="C618" s="137"/>
      <c r="D618" s="137"/>
      <c r="E618" s="137"/>
    </row>
    <row r="619" spans="1:5">
      <c r="A619" s="137" t="s">
        <v>4432</v>
      </c>
      <c r="B619" s="137" t="s">
        <v>4433</v>
      </c>
      <c r="C619" s="137"/>
      <c r="D619" s="137"/>
      <c r="E619" s="137"/>
    </row>
    <row r="620" spans="1:5">
      <c r="A620" s="137" t="s">
        <v>4434</v>
      </c>
      <c r="B620" s="137" t="s">
        <v>4435</v>
      </c>
      <c r="C620" s="218">
        <v>0</v>
      </c>
      <c r="D620" s="218">
        <v>0</v>
      </c>
      <c r="E620" s="218">
        <v>0</v>
      </c>
    </row>
    <row r="621" spans="1:5">
      <c r="A621" s="137" t="s">
        <v>4436</v>
      </c>
      <c r="B621" s="137" t="s">
        <v>4437</v>
      </c>
      <c r="C621" s="218">
        <v>0</v>
      </c>
      <c r="D621" s="218">
        <v>0</v>
      </c>
      <c r="E621" s="218">
        <v>0</v>
      </c>
    </row>
    <row r="622" spans="1:5">
      <c r="A622" s="137" t="s">
        <v>4438</v>
      </c>
      <c r="B622" s="137" t="s">
        <v>4439</v>
      </c>
      <c r="C622" s="218">
        <v>0</v>
      </c>
      <c r="D622" s="218">
        <v>0</v>
      </c>
      <c r="E622" s="218">
        <v>0</v>
      </c>
    </row>
    <row r="623" spans="1:5">
      <c r="A623" s="137"/>
      <c r="B623" s="137"/>
      <c r="C623" s="219"/>
      <c r="D623" s="219"/>
      <c r="E623" s="219"/>
    </row>
    <row r="624" spans="1:5">
      <c r="A624" s="137" t="s">
        <v>4440</v>
      </c>
      <c r="B624" s="137" t="s">
        <v>4441</v>
      </c>
      <c r="C624" s="138">
        <v>0</v>
      </c>
      <c r="D624" s="138">
        <v>0</v>
      </c>
      <c r="E624" s="138">
        <v>0</v>
      </c>
    </row>
    <row r="625" spans="1:5">
      <c r="A625" s="137"/>
      <c r="B625" s="137"/>
      <c r="C625" s="137"/>
      <c r="D625" s="137"/>
      <c r="E625" s="137"/>
    </row>
    <row r="626" spans="1:5">
      <c r="A626" s="137" t="s">
        <v>4442</v>
      </c>
      <c r="B626" s="137" t="s">
        <v>4443</v>
      </c>
      <c r="C626" s="137"/>
      <c r="D626" s="137"/>
      <c r="E626" s="137"/>
    </row>
    <row r="627" spans="1:5">
      <c r="A627" s="137" t="s">
        <v>4444</v>
      </c>
      <c r="B627" s="137" t="s">
        <v>4445</v>
      </c>
      <c r="C627" s="218">
        <v>0</v>
      </c>
      <c r="D627" s="218">
        <v>0</v>
      </c>
      <c r="E627" s="218">
        <v>0</v>
      </c>
    </row>
    <row r="628" spans="1:5">
      <c r="A628" s="137" t="s">
        <v>4446</v>
      </c>
      <c r="B628" s="137" t="s">
        <v>4447</v>
      </c>
      <c r="C628" s="218">
        <v>0</v>
      </c>
      <c r="D628" s="218">
        <v>0</v>
      </c>
      <c r="E628" s="218">
        <v>0</v>
      </c>
    </row>
    <row r="629" spans="1:5">
      <c r="A629" s="137" t="s">
        <v>4448</v>
      </c>
      <c r="B629" s="137" t="s">
        <v>4449</v>
      </c>
      <c r="C629" s="218">
        <v>0</v>
      </c>
      <c r="D629" s="218">
        <v>0</v>
      </c>
      <c r="E629" s="218">
        <v>0</v>
      </c>
    </row>
    <row r="630" spans="1:5">
      <c r="A630" s="137"/>
      <c r="B630" s="137"/>
      <c r="C630" s="219"/>
      <c r="D630" s="219"/>
      <c r="E630" s="219"/>
    </row>
    <row r="631" spans="1:5">
      <c r="A631" s="137" t="s">
        <v>4450</v>
      </c>
      <c r="B631" s="137" t="s">
        <v>4451</v>
      </c>
      <c r="C631" s="138">
        <v>0</v>
      </c>
      <c r="D631" s="138">
        <v>0</v>
      </c>
      <c r="E631" s="138">
        <v>0</v>
      </c>
    </row>
    <row r="632" spans="1:5">
      <c r="A632" s="137"/>
      <c r="B632" s="137"/>
      <c r="C632" s="137"/>
      <c r="D632" s="137"/>
      <c r="E632" s="137"/>
    </row>
    <row r="633" spans="1:5">
      <c r="A633" s="137" t="s">
        <v>4452</v>
      </c>
      <c r="B633" s="137" t="s">
        <v>4453</v>
      </c>
      <c r="C633" s="137"/>
      <c r="D633" s="137"/>
      <c r="E633" s="137"/>
    </row>
    <row r="634" spans="1:5">
      <c r="A634" s="137" t="s">
        <v>4454</v>
      </c>
      <c r="B634" s="137" t="s">
        <v>4455</v>
      </c>
      <c r="C634" s="218">
        <v>0</v>
      </c>
      <c r="D634" s="218">
        <v>0</v>
      </c>
      <c r="E634" s="218">
        <v>0</v>
      </c>
    </row>
    <row r="635" spans="1:5">
      <c r="A635" s="137" t="s">
        <v>4456</v>
      </c>
      <c r="B635" s="137" t="s">
        <v>4457</v>
      </c>
      <c r="C635" s="218">
        <v>0</v>
      </c>
      <c r="D635" s="218">
        <v>0</v>
      </c>
      <c r="E635" s="218">
        <v>0</v>
      </c>
    </row>
    <row r="636" spans="1:5">
      <c r="A636" s="137" t="s">
        <v>4458</v>
      </c>
      <c r="B636" s="137" t="s">
        <v>4459</v>
      </c>
      <c r="C636" s="218">
        <v>0</v>
      </c>
      <c r="D636" s="218">
        <v>0</v>
      </c>
      <c r="E636" s="218">
        <v>0</v>
      </c>
    </row>
    <row r="637" spans="1:5">
      <c r="A637" s="137"/>
      <c r="B637" s="137"/>
      <c r="C637" s="219"/>
      <c r="D637" s="219"/>
      <c r="E637" s="219"/>
    </row>
    <row r="638" spans="1:5">
      <c r="A638" s="137" t="s">
        <v>4460</v>
      </c>
      <c r="B638" s="137" t="s">
        <v>4461</v>
      </c>
      <c r="C638" s="138">
        <v>0</v>
      </c>
      <c r="D638" s="138">
        <v>0</v>
      </c>
      <c r="E638" s="138">
        <v>0</v>
      </c>
    </row>
    <row r="639" spans="1:5">
      <c r="A639" s="137"/>
      <c r="B639" s="137"/>
      <c r="C639" s="137"/>
      <c r="D639" s="137"/>
      <c r="E639" s="137"/>
    </row>
    <row r="640" spans="1:5">
      <c r="A640" s="137" t="s">
        <v>4462</v>
      </c>
      <c r="B640" s="137" t="s">
        <v>4463</v>
      </c>
      <c r="C640" s="137"/>
      <c r="D640" s="137"/>
      <c r="E640" s="137"/>
    </row>
    <row r="641" spans="1:5">
      <c r="A641" s="137" t="s">
        <v>4464</v>
      </c>
      <c r="B641" s="137" t="s">
        <v>4465</v>
      </c>
      <c r="C641" s="218">
        <v>0</v>
      </c>
      <c r="D641" s="218">
        <v>0</v>
      </c>
      <c r="E641" s="218">
        <v>0</v>
      </c>
    </row>
    <row r="642" spans="1:5">
      <c r="A642" s="137" t="s">
        <v>4466</v>
      </c>
      <c r="B642" s="137" t="s">
        <v>4467</v>
      </c>
      <c r="C642" s="218">
        <v>0</v>
      </c>
      <c r="D642" s="218">
        <v>0</v>
      </c>
      <c r="E642" s="218">
        <v>0</v>
      </c>
    </row>
    <row r="643" spans="1:5">
      <c r="A643" s="137" t="s">
        <v>4468</v>
      </c>
      <c r="B643" s="137" t="s">
        <v>4469</v>
      </c>
      <c r="C643" s="218">
        <v>0</v>
      </c>
      <c r="D643" s="218">
        <v>0</v>
      </c>
      <c r="E643" s="218">
        <v>0</v>
      </c>
    </row>
    <row r="644" spans="1:5">
      <c r="A644" s="137"/>
      <c r="B644" s="137"/>
      <c r="C644" s="219"/>
      <c r="D644" s="219"/>
      <c r="E644" s="219"/>
    </row>
    <row r="645" spans="1:5">
      <c r="A645" s="137" t="s">
        <v>4470</v>
      </c>
      <c r="B645" s="137" t="s">
        <v>4471</v>
      </c>
      <c r="C645" s="138">
        <v>0</v>
      </c>
      <c r="D645" s="138">
        <v>0</v>
      </c>
      <c r="E645" s="138">
        <v>0</v>
      </c>
    </row>
    <row r="646" spans="1:5">
      <c r="A646" s="137"/>
      <c r="B646" s="137"/>
      <c r="C646" s="137"/>
      <c r="D646" s="137"/>
      <c r="E646" s="137"/>
    </row>
    <row r="647" spans="1:5">
      <c r="A647" s="137" t="s">
        <v>4472</v>
      </c>
      <c r="B647" s="137" t="s">
        <v>4473</v>
      </c>
      <c r="C647" s="137"/>
      <c r="D647" s="137"/>
      <c r="E647" s="137"/>
    </row>
    <row r="648" spans="1:5">
      <c r="A648" s="137" t="s">
        <v>4474</v>
      </c>
      <c r="B648" s="137" t="s">
        <v>4475</v>
      </c>
      <c r="C648" s="218">
        <v>0</v>
      </c>
      <c r="D648" s="218">
        <v>0</v>
      </c>
      <c r="E648" s="218">
        <v>0</v>
      </c>
    </row>
    <row r="649" spans="1:5">
      <c r="A649" s="137" t="s">
        <v>4476</v>
      </c>
      <c r="B649" s="137" t="s">
        <v>4477</v>
      </c>
      <c r="C649" s="218">
        <v>0</v>
      </c>
      <c r="D649" s="218">
        <v>0</v>
      </c>
      <c r="E649" s="218">
        <v>0</v>
      </c>
    </row>
    <row r="650" spans="1:5">
      <c r="A650" s="137" t="s">
        <v>4478</v>
      </c>
      <c r="B650" s="137" t="s">
        <v>4479</v>
      </c>
      <c r="C650" s="218">
        <v>0</v>
      </c>
      <c r="D650" s="218">
        <v>0</v>
      </c>
      <c r="E650" s="218">
        <v>0</v>
      </c>
    </row>
    <row r="651" spans="1:5">
      <c r="A651" s="137"/>
      <c r="B651" s="137"/>
      <c r="C651" s="219"/>
      <c r="D651" s="219"/>
      <c r="E651" s="219"/>
    </row>
    <row r="652" spans="1:5">
      <c r="A652" s="137" t="s">
        <v>4480</v>
      </c>
      <c r="B652" s="137" t="s">
        <v>4481</v>
      </c>
      <c r="C652" s="138">
        <v>0</v>
      </c>
      <c r="D652" s="138">
        <v>0</v>
      </c>
      <c r="E652" s="138">
        <v>0</v>
      </c>
    </row>
    <row r="653" spans="1:5">
      <c r="A653" s="137"/>
      <c r="B653" s="137"/>
      <c r="C653" s="137"/>
      <c r="D653" s="137"/>
      <c r="E653" s="137"/>
    </row>
    <row r="654" spans="1:5">
      <c r="A654" s="137" t="s">
        <v>4482</v>
      </c>
      <c r="B654" s="137" t="s">
        <v>4483</v>
      </c>
      <c r="C654" s="137"/>
      <c r="D654" s="137"/>
      <c r="E654" s="137"/>
    </row>
    <row r="655" spans="1:5">
      <c r="A655" s="137" t="s">
        <v>4484</v>
      </c>
      <c r="B655" s="137" t="s">
        <v>4485</v>
      </c>
      <c r="C655" s="218">
        <v>0</v>
      </c>
      <c r="D655" s="218">
        <v>0</v>
      </c>
      <c r="E655" s="218">
        <v>0</v>
      </c>
    </row>
    <row r="656" spans="1:5">
      <c r="A656" s="137" t="s">
        <v>4486</v>
      </c>
      <c r="B656" s="137" t="s">
        <v>4487</v>
      </c>
      <c r="C656" s="218">
        <v>0</v>
      </c>
      <c r="D656" s="218">
        <v>0</v>
      </c>
      <c r="E656" s="218">
        <v>0</v>
      </c>
    </row>
    <row r="657" spans="1:5">
      <c r="A657" s="137" t="s">
        <v>4488</v>
      </c>
      <c r="B657" s="137" t="s">
        <v>4489</v>
      </c>
      <c r="C657" s="218">
        <v>0</v>
      </c>
      <c r="D657" s="218">
        <v>0</v>
      </c>
      <c r="E657" s="218">
        <v>0</v>
      </c>
    </row>
    <row r="658" spans="1:5">
      <c r="A658" s="137"/>
      <c r="B658" s="137"/>
      <c r="C658" s="219"/>
      <c r="D658" s="219"/>
      <c r="E658" s="219"/>
    </row>
    <row r="659" spans="1:5">
      <c r="A659" s="137" t="s">
        <v>4490</v>
      </c>
      <c r="B659" s="137" t="s">
        <v>4491</v>
      </c>
      <c r="C659" s="138">
        <v>0</v>
      </c>
      <c r="D659" s="138">
        <v>0</v>
      </c>
      <c r="E659" s="138">
        <v>0</v>
      </c>
    </row>
    <row r="660" spans="1:5">
      <c r="A660" s="137"/>
      <c r="B660" s="137"/>
      <c r="C660" s="137"/>
      <c r="D660" s="137"/>
      <c r="E660" s="137"/>
    </row>
    <row r="661" spans="1:5">
      <c r="A661" s="137" t="s">
        <v>4492</v>
      </c>
      <c r="B661" s="137" t="s">
        <v>4493</v>
      </c>
      <c r="C661" s="137"/>
      <c r="D661" s="137"/>
      <c r="E661" s="137"/>
    </row>
    <row r="662" spans="1:5">
      <c r="A662" s="137" t="s">
        <v>4494</v>
      </c>
      <c r="B662" s="137" t="s">
        <v>4495</v>
      </c>
      <c r="C662" s="218">
        <v>0</v>
      </c>
      <c r="D662" s="218">
        <v>0</v>
      </c>
      <c r="E662" s="218">
        <v>0</v>
      </c>
    </row>
    <row r="663" spans="1:5">
      <c r="A663" s="137" t="s">
        <v>4496</v>
      </c>
      <c r="B663" s="137" t="s">
        <v>4497</v>
      </c>
      <c r="C663" s="218">
        <v>0</v>
      </c>
      <c r="D663" s="218">
        <v>0</v>
      </c>
      <c r="E663" s="218">
        <v>0</v>
      </c>
    </row>
    <row r="664" spans="1:5">
      <c r="A664" s="137" t="s">
        <v>4498</v>
      </c>
      <c r="B664" s="137" t="s">
        <v>4499</v>
      </c>
      <c r="C664" s="218">
        <v>0</v>
      </c>
      <c r="D664" s="218">
        <v>0</v>
      </c>
      <c r="E664" s="218">
        <v>0</v>
      </c>
    </row>
    <row r="665" spans="1:5">
      <c r="A665" s="137"/>
      <c r="B665" s="137"/>
      <c r="C665" s="219"/>
      <c r="D665" s="219"/>
      <c r="E665" s="219"/>
    </row>
    <row r="666" spans="1:5">
      <c r="A666" s="137" t="s">
        <v>4500</v>
      </c>
      <c r="B666" s="137" t="s">
        <v>4501</v>
      </c>
      <c r="C666" s="138">
        <v>0</v>
      </c>
      <c r="D666" s="138">
        <v>0</v>
      </c>
      <c r="E666" s="138">
        <v>0</v>
      </c>
    </row>
    <row r="667" spans="1:5">
      <c r="A667" s="137"/>
      <c r="B667" s="137"/>
      <c r="C667" s="137"/>
      <c r="D667" s="137"/>
      <c r="E667" s="137"/>
    </row>
    <row r="668" spans="1:5">
      <c r="A668" s="137" t="s">
        <v>4502</v>
      </c>
      <c r="B668" s="137" t="s">
        <v>4503</v>
      </c>
      <c r="C668" s="137"/>
      <c r="D668" s="137"/>
      <c r="E668" s="137"/>
    </row>
    <row r="669" spans="1:5">
      <c r="A669" s="137" t="s">
        <v>4504</v>
      </c>
      <c r="B669" s="137" t="s">
        <v>4505</v>
      </c>
      <c r="C669" s="218">
        <v>0</v>
      </c>
      <c r="D669" s="218">
        <v>0</v>
      </c>
      <c r="E669" s="218">
        <v>0</v>
      </c>
    </row>
    <row r="670" spans="1:5">
      <c r="A670" s="137" t="s">
        <v>4506</v>
      </c>
      <c r="B670" s="137" t="s">
        <v>4507</v>
      </c>
      <c r="C670" s="218">
        <v>0</v>
      </c>
      <c r="D670" s="218">
        <v>0</v>
      </c>
      <c r="E670" s="218">
        <v>0</v>
      </c>
    </row>
    <row r="671" spans="1:5">
      <c r="A671" s="137" t="s">
        <v>4508</v>
      </c>
      <c r="B671" s="137" t="s">
        <v>4509</v>
      </c>
      <c r="C671" s="218">
        <v>0</v>
      </c>
      <c r="D671" s="218">
        <v>0</v>
      </c>
      <c r="E671" s="218">
        <v>0</v>
      </c>
    </row>
    <row r="672" spans="1:5">
      <c r="A672" s="137"/>
      <c r="B672" s="137"/>
      <c r="C672" s="219"/>
      <c r="D672" s="219"/>
      <c r="E672" s="219"/>
    </row>
    <row r="673" spans="1:5">
      <c r="A673" s="137" t="s">
        <v>4510</v>
      </c>
      <c r="B673" s="137" t="s">
        <v>4503</v>
      </c>
      <c r="C673" s="138">
        <v>0</v>
      </c>
      <c r="D673" s="138">
        <v>0</v>
      </c>
      <c r="E673" s="138">
        <v>0</v>
      </c>
    </row>
    <row r="674" spans="1:5">
      <c r="A674" s="137"/>
      <c r="B674" s="137"/>
      <c r="C674" s="137"/>
      <c r="D674" s="137"/>
      <c r="E674" s="137"/>
    </row>
    <row r="675" spans="1:5">
      <c r="A675" s="137" t="s">
        <v>4511</v>
      </c>
      <c r="B675" s="137" t="s">
        <v>4512</v>
      </c>
      <c r="C675" s="137"/>
      <c r="D675" s="137"/>
      <c r="E675" s="137"/>
    </row>
    <row r="676" spans="1:5">
      <c r="A676" s="137" t="s">
        <v>4513</v>
      </c>
      <c r="B676" s="137" t="s">
        <v>4514</v>
      </c>
      <c r="C676" s="218">
        <v>0</v>
      </c>
      <c r="D676" s="218">
        <v>0</v>
      </c>
      <c r="E676" s="218">
        <v>0</v>
      </c>
    </row>
    <row r="677" spans="1:5">
      <c r="A677" s="137" t="s">
        <v>4515</v>
      </c>
      <c r="B677" s="137" t="s">
        <v>4516</v>
      </c>
      <c r="C677" s="218">
        <v>0</v>
      </c>
      <c r="D677" s="218">
        <v>0</v>
      </c>
      <c r="E677" s="218">
        <v>0</v>
      </c>
    </row>
    <row r="678" spans="1:5">
      <c r="A678" s="137" t="s">
        <v>4517</v>
      </c>
      <c r="B678" s="137" t="s">
        <v>4518</v>
      </c>
      <c r="C678" s="218">
        <v>0</v>
      </c>
      <c r="D678" s="218">
        <v>0</v>
      </c>
      <c r="E678" s="218">
        <v>0</v>
      </c>
    </row>
    <row r="679" spans="1:5">
      <c r="A679" s="137"/>
      <c r="B679" s="137"/>
      <c r="C679" s="219"/>
      <c r="D679" s="219"/>
      <c r="E679" s="219"/>
    </row>
    <row r="680" spans="1:5">
      <c r="A680" s="137" t="s">
        <v>4519</v>
      </c>
      <c r="B680" s="137" t="s">
        <v>4520</v>
      </c>
      <c r="C680" s="138">
        <v>0</v>
      </c>
      <c r="D680" s="138">
        <v>0</v>
      </c>
      <c r="E680" s="138">
        <v>0</v>
      </c>
    </row>
    <row r="681" spans="1:5">
      <c r="A681" s="137"/>
      <c r="B681" s="137"/>
      <c r="C681" s="137"/>
      <c r="D681" s="137"/>
      <c r="E681" s="137"/>
    </row>
    <row r="682" spans="1:5">
      <c r="A682" s="137" t="s">
        <v>4521</v>
      </c>
      <c r="B682" s="137" t="s">
        <v>4522</v>
      </c>
      <c r="C682" s="137"/>
      <c r="D682" s="137"/>
      <c r="E682" s="137"/>
    </row>
    <row r="683" spans="1:5">
      <c r="A683" s="137" t="s">
        <v>4523</v>
      </c>
      <c r="B683" s="137" t="s">
        <v>4524</v>
      </c>
      <c r="C683" s="218">
        <v>0</v>
      </c>
      <c r="D683" s="218">
        <v>0</v>
      </c>
      <c r="E683" s="218">
        <v>0</v>
      </c>
    </row>
    <row r="684" spans="1:5">
      <c r="A684" s="137" t="s">
        <v>4525</v>
      </c>
      <c r="B684" s="137" t="s">
        <v>4526</v>
      </c>
      <c r="C684" s="218">
        <v>0</v>
      </c>
      <c r="D684" s="218">
        <v>0</v>
      </c>
      <c r="E684" s="218">
        <v>0</v>
      </c>
    </row>
    <row r="685" spans="1:5">
      <c r="A685" s="137" t="s">
        <v>4527</v>
      </c>
      <c r="B685" s="137" t="s">
        <v>4528</v>
      </c>
      <c r="C685" s="218">
        <v>0</v>
      </c>
      <c r="D685" s="218">
        <v>0</v>
      </c>
      <c r="E685" s="218">
        <v>0</v>
      </c>
    </row>
    <row r="686" spans="1:5">
      <c r="A686" s="137"/>
      <c r="B686" s="137"/>
      <c r="C686" s="219"/>
      <c r="D686" s="219"/>
      <c r="E686" s="219"/>
    </row>
    <row r="687" spans="1:5">
      <c r="A687" s="137" t="s">
        <v>4529</v>
      </c>
      <c r="B687" s="137" t="s">
        <v>4530</v>
      </c>
      <c r="C687" s="138">
        <v>0</v>
      </c>
      <c r="D687" s="138">
        <v>0</v>
      </c>
      <c r="E687" s="138">
        <v>0</v>
      </c>
    </row>
    <row r="688" spans="1:5">
      <c r="A688" s="137"/>
      <c r="B688" s="137"/>
      <c r="C688" s="137"/>
      <c r="D688" s="137"/>
      <c r="E688" s="137"/>
    </row>
    <row r="689" spans="1:5">
      <c r="A689" s="137" t="s">
        <v>4531</v>
      </c>
      <c r="B689" s="137" t="s">
        <v>4532</v>
      </c>
      <c r="C689" s="137"/>
      <c r="D689" s="137"/>
      <c r="E689" s="137"/>
    </row>
    <row r="690" spans="1:5">
      <c r="A690" s="137" t="s">
        <v>4533</v>
      </c>
      <c r="B690" s="137" t="s">
        <v>4534</v>
      </c>
      <c r="C690" s="218">
        <v>0</v>
      </c>
      <c r="D690" s="218">
        <v>0</v>
      </c>
      <c r="E690" s="218">
        <v>0</v>
      </c>
    </row>
    <row r="691" spans="1:5">
      <c r="A691" s="137" t="s">
        <v>4535</v>
      </c>
      <c r="B691" s="137" t="s">
        <v>4536</v>
      </c>
      <c r="C691" s="218">
        <v>0</v>
      </c>
      <c r="D691" s="218">
        <v>0</v>
      </c>
      <c r="E691" s="218">
        <v>0</v>
      </c>
    </row>
    <row r="692" spans="1:5">
      <c r="A692" s="137" t="s">
        <v>4537</v>
      </c>
      <c r="B692" s="137" t="s">
        <v>4538</v>
      </c>
      <c r="C692" s="218">
        <v>0</v>
      </c>
      <c r="D692" s="218">
        <v>0</v>
      </c>
      <c r="E692" s="218">
        <v>0</v>
      </c>
    </row>
    <row r="693" spans="1:5">
      <c r="A693" s="137"/>
      <c r="B693" s="137"/>
      <c r="C693" s="219"/>
      <c r="D693" s="219"/>
      <c r="E693" s="219"/>
    </row>
    <row r="694" spans="1:5">
      <c r="A694" s="137" t="s">
        <v>4539</v>
      </c>
      <c r="B694" s="137" t="s">
        <v>4540</v>
      </c>
      <c r="C694" s="138">
        <v>0</v>
      </c>
      <c r="D694" s="138">
        <v>0</v>
      </c>
      <c r="E694" s="138">
        <v>0</v>
      </c>
    </row>
    <row r="695" spans="1:5">
      <c r="A695" s="137"/>
      <c r="B695" s="137"/>
      <c r="C695" s="137"/>
      <c r="D695" s="137"/>
      <c r="E695" s="137"/>
    </row>
    <row r="696" spans="1:5">
      <c r="A696" s="137" t="s">
        <v>4541</v>
      </c>
      <c r="B696" s="137" t="s">
        <v>4542</v>
      </c>
      <c r="C696" s="137"/>
      <c r="D696" s="137"/>
      <c r="E696" s="137"/>
    </row>
    <row r="697" spans="1:5">
      <c r="A697" s="137" t="s">
        <v>4543</v>
      </c>
      <c r="B697" s="137" t="s">
        <v>4544</v>
      </c>
      <c r="C697" s="218">
        <v>0</v>
      </c>
      <c r="D697" s="218">
        <v>0</v>
      </c>
      <c r="E697" s="218">
        <v>0</v>
      </c>
    </row>
    <row r="698" spans="1:5">
      <c r="A698" s="137" t="s">
        <v>4545</v>
      </c>
      <c r="B698" s="137" t="s">
        <v>4546</v>
      </c>
      <c r="C698" s="218">
        <v>0</v>
      </c>
      <c r="D698" s="218">
        <v>0</v>
      </c>
      <c r="E698" s="218">
        <v>0</v>
      </c>
    </row>
    <row r="699" spans="1:5">
      <c r="A699" s="137" t="s">
        <v>4547</v>
      </c>
      <c r="B699" s="137" t="s">
        <v>4548</v>
      </c>
      <c r="C699" s="218">
        <v>0</v>
      </c>
      <c r="D699" s="218">
        <v>0</v>
      </c>
      <c r="E699" s="218">
        <v>0</v>
      </c>
    </row>
    <row r="700" spans="1:5">
      <c r="A700" s="137"/>
      <c r="B700" s="137"/>
      <c r="C700" s="219"/>
      <c r="D700" s="219"/>
      <c r="E700" s="219"/>
    </row>
    <row r="701" spans="1:5">
      <c r="A701" s="137" t="s">
        <v>4549</v>
      </c>
      <c r="B701" s="137" t="s">
        <v>4550</v>
      </c>
      <c r="C701" s="138">
        <v>0</v>
      </c>
      <c r="D701" s="138">
        <v>0</v>
      </c>
      <c r="E701" s="138">
        <v>0</v>
      </c>
    </row>
    <row r="702" spans="1:5">
      <c r="A702" s="137"/>
      <c r="B702" s="137"/>
      <c r="C702" s="137"/>
      <c r="D702" s="137"/>
      <c r="E702" s="137"/>
    </row>
    <row r="703" spans="1:5">
      <c r="A703" s="137" t="s">
        <v>4551</v>
      </c>
      <c r="B703" s="137" t="s">
        <v>4552</v>
      </c>
      <c r="C703" s="137"/>
      <c r="D703" s="137"/>
      <c r="E703" s="137"/>
    </row>
    <row r="704" spans="1:5">
      <c r="A704" s="137" t="s">
        <v>4553</v>
      </c>
      <c r="B704" s="137" t="s">
        <v>4554</v>
      </c>
      <c r="C704" s="218">
        <v>0</v>
      </c>
      <c r="D704" s="218">
        <v>0</v>
      </c>
      <c r="E704" s="218">
        <v>0</v>
      </c>
    </row>
    <row r="705" spans="1:5">
      <c r="A705" s="137" t="s">
        <v>4555</v>
      </c>
      <c r="B705" s="137" t="s">
        <v>4556</v>
      </c>
      <c r="C705" s="218">
        <v>0</v>
      </c>
      <c r="D705" s="218">
        <v>0</v>
      </c>
      <c r="E705" s="218">
        <v>0</v>
      </c>
    </row>
    <row r="706" spans="1:5">
      <c r="A706" s="137" t="s">
        <v>4557</v>
      </c>
      <c r="B706" s="137" t="s">
        <v>4558</v>
      </c>
      <c r="C706" s="218">
        <v>0</v>
      </c>
      <c r="D706" s="218">
        <v>0</v>
      </c>
      <c r="E706" s="218">
        <v>0</v>
      </c>
    </row>
    <row r="707" spans="1:5">
      <c r="A707" s="137"/>
      <c r="B707" s="137"/>
      <c r="C707" s="219"/>
      <c r="D707" s="219"/>
      <c r="E707" s="219"/>
    </row>
    <row r="708" spans="1:5">
      <c r="A708" s="137" t="s">
        <v>4559</v>
      </c>
      <c r="B708" s="137" t="s">
        <v>4560</v>
      </c>
      <c r="C708" s="138">
        <v>0</v>
      </c>
      <c r="D708" s="138">
        <v>0</v>
      </c>
      <c r="E708" s="138">
        <v>0</v>
      </c>
    </row>
    <row r="709" spans="1:5">
      <c r="A709" s="137"/>
      <c r="B709" s="137"/>
      <c r="C709" s="137"/>
      <c r="D709" s="137"/>
      <c r="E709" s="137"/>
    </row>
    <row r="710" spans="1:5">
      <c r="A710" s="137" t="s">
        <v>4561</v>
      </c>
      <c r="B710" s="137" t="s">
        <v>4562</v>
      </c>
      <c r="C710" s="137"/>
      <c r="D710" s="137"/>
      <c r="E710" s="137"/>
    </row>
    <row r="711" spans="1:5">
      <c r="A711" s="137" t="s">
        <v>4563</v>
      </c>
      <c r="B711" s="137" t="s">
        <v>4564</v>
      </c>
      <c r="C711" s="218">
        <v>0</v>
      </c>
      <c r="D711" s="218">
        <v>0</v>
      </c>
      <c r="E711" s="218">
        <v>0</v>
      </c>
    </row>
    <row r="712" spans="1:5">
      <c r="A712" s="137" t="s">
        <v>4565</v>
      </c>
      <c r="B712" s="137" t="s">
        <v>4566</v>
      </c>
      <c r="C712" s="218">
        <v>0</v>
      </c>
      <c r="D712" s="218">
        <v>0</v>
      </c>
      <c r="E712" s="218">
        <v>0</v>
      </c>
    </row>
    <row r="713" spans="1:5">
      <c r="A713" s="137" t="s">
        <v>4567</v>
      </c>
      <c r="B713" s="137" t="s">
        <v>4568</v>
      </c>
      <c r="C713" s="218">
        <v>0</v>
      </c>
      <c r="D713" s="218">
        <v>0</v>
      </c>
      <c r="E713" s="218">
        <v>0</v>
      </c>
    </row>
    <row r="714" spans="1:5">
      <c r="A714" s="137"/>
      <c r="B714" s="137"/>
      <c r="C714" s="219"/>
      <c r="D714" s="219"/>
      <c r="E714" s="219"/>
    </row>
    <row r="715" spans="1:5">
      <c r="A715" s="137" t="s">
        <v>4569</v>
      </c>
      <c r="B715" s="137" t="s">
        <v>4570</v>
      </c>
      <c r="C715" s="138">
        <v>0</v>
      </c>
      <c r="D715" s="138">
        <v>0</v>
      </c>
      <c r="E715" s="138">
        <v>0</v>
      </c>
    </row>
    <row r="716" spans="1:5">
      <c r="A716" s="137"/>
      <c r="B716" s="137"/>
      <c r="C716" s="137"/>
      <c r="D716" s="137"/>
      <c r="E716" s="137"/>
    </row>
    <row r="717" spans="1:5">
      <c r="A717" s="137" t="s">
        <v>4571</v>
      </c>
      <c r="B717" s="137" t="s">
        <v>4572</v>
      </c>
      <c r="C717" s="137"/>
      <c r="D717" s="137"/>
      <c r="E717" s="137"/>
    </row>
    <row r="718" spans="1:5">
      <c r="A718" s="137" t="s">
        <v>4573</v>
      </c>
      <c r="B718" s="137" t="s">
        <v>4574</v>
      </c>
      <c r="C718" s="218">
        <v>0</v>
      </c>
      <c r="D718" s="218">
        <v>0</v>
      </c>
      <c r="E718" s="218">
        <v>0</v>
      </c>
    </row>
    <row r="719" spans="1:5">
      <c r="A719" s="137" t="s">
        <v>4575</v>
      </c>
      <c r="B719" s="137" t="s">
        <v>4576</v>
      </c>
      <c r="C719" s="218">
        <v>0</v>
      </c>
      <c r="D719" s="218">
        <v>0</v>
      </c>
      <c r="E719" s="218">
        <v>0</v>
      </c>
    </row>
    <row r="720" spans="1:5">
      <c r="A720" s="137" t="s">
        <v>4577</v>
      </c>
      <c r="B720" s="137" t="s">
        <v>4578</v>
      </c>
      <c r="C720" s="218">
        <v>0</v>
      </c>
      <c r="D720" s="218">
        <v>0</v>
      </c>
      <c r="E720" s="218">
        <v>0</v>
      </c>
    </row>
    <row r="721" spans="1:5">
      <c r="A721" s="137"/>
      <c r="B721" s="137"/>
      <c r="C721" s="219"/>
      <c r="D721" s="219"/>
      <c r="E721" s="219"/>
    </row>
    <row r="722" spans="1:5">
      <c r="A722" s="137" t="s">
        <v>4579</v>
      </c>
      <c r="B722" s="137" t="s">
        <v>4580</v>
      </c>
      <c r="C722" s="138">
        <v>0</v>
      </c>
      <c r="D722" s="138">
        <v>0</v>
      </c>
      <c r="E722" s="138">
        <v>0</v>
      </c>
    </row>
    <row r="723" spans="1:5">
      <c r="A723" s="137"/>
      <c r="B723" s="137"/>
      <c r="C723" s="137"/>
      <c r="D723" s="137"/>
      <c r="E723" s="137"/>
    </row>
    <row r="724" spans="1:5">
      <c r="A724" s="137" t="s">
        <v>4581</v>
      </c>
      <c r="B724" s="137" t="s">
        <v>4582</v>
      </c>
      <c r="C724" s="137"/>
      <c r="D724" s="137"/>
      <c r="E724" s="137"/>
    </row>
    <row r="725" spans="1:5">
      <c r="A725" s="137" t="s">
        <v>4583</v>
      </c>
      <c r="B725" s="137" t="s">
        <v>4584</v>
      </c>
      <c r="C725" s="218">
        <v>0</v>
      </c>
      <c r="D725" s="218">
        <v>0</v>
      </c>
      <c r="E725" s="218">
        <v>0</v>
      </c>
    </row>
    <row r="726" spans="1:5">
      <c r="A726" s="137" t="s">
        <v>4585</v>
      </c>
      <c r="B726" s="137" t="s">
        <v>4586</v>
      </c>
      <c r="C726" s="218">
        <v>0</v>
      </c>
      <c r="D726" s="218">
        <v>0</v>
      </c>
      <c r="E726" s="218">
        <v>0</v>
      </c>
    </row>
    <row r="727" spans="1:5">
      <c r="A727" s="137" t="s">
        <v>4587</v>
      </c>
      <c r="B727" s="137" t="s">
        <v>4588</v>
      </c>
      <c r="C727" s="218">
        <v>0</v>
      </c>
      <c r="D727" s="218">
        <v>0</v>
      </c>
      <c r="E727" s="218">
        <v>0</v>
      </c>
    </row>
    <row r="728" spans="1:5">
      <c r="A728" s="137"/>
      <c r="B728" s="137"/>
      <c r="C728" s="219"/>
      <c r="D728" s="219"/>
      <c r="E728" s="219"/>
    </row>
    <row r="729" spans="1:5">
      <c r="A729" s="137" t="s">
        <v>4589</v>
      </c>
      <c r="B729" s="137" t="s">
        <v>4590</v>
      </c>
      <c r="C729" s="138">
        <v>0</v>
      </c>
      <c r="D729" s="138">
        <v>0</v>
      </c>
      <c r="E729" s="138">
        <v>0</v>
      </c>
    </row>
    <row r="730" spans="1:5">
      <c r="A730" s="137"/>
      <c r="B730" s="137"/>
      <c r="C730" s="137"/>
      <c r="D730" s="137"/>
      <c r="E730" s="137"/>
    </row>
    <row r="731" spans="1:5">
      <c r="A731" s="137" t="s">
        <v>4591</v>
      </c>
      <c r="B731" s="137" t="s">
        <v>4592</v>
      </c>
      <c r="C731" s="137"/>
      <c r="D731" s="137"/>
      <c r="E731" s="137"/>
    </row>
    <row r="732" spans="1:5">
      <c r="A732" s="137" t="s">
        <v>4593</v>
      </c>
      <c r="B732" s="137" t="s">
        <v>4594</v>
      </c>
      <c r="C732" s="218">
        <v>0</v>
      </c>
      <c r="D732" s="218">
        <v>0</v>
      </c>
      <c r="E732" s="218">
        <v>0</v>
      </c>
    </row>
    <row r="733" spans="1:5">
      <c r="A733" s="137" t="s">
        <v>4595</v>
      </c>
      <c r="B733" s="137" t="s">
        <v>4596</v>
      </c>
      <c r="C733" s="218">
        <v>0</v>
      </c>
      <c r="D733" s="218">
        <v>0</v>
      </c>
      <c r="E733" s="218">
        <v>0</v>
      </c>
    </row>
    <row r="734" spans="1:5">
      <c r="A734" s="137" t="s">
        <v>4597</v>
      </c>
      <c r="B734" s="137" t="s">
        <v>4598</v>
      </c>
      <c r="C734" s="218">
        <v>0</v>
      </c>
      <c r="D734" s="218">
        <v>0</v>
      </c>
      <c r="E734" s="218">
        <v>0</v>
      </c>
    </row>
    <row r="735" spans="1:5">
      <c r="A735" s="137"/>
      <c r="B735" s="137"/>
      <c r="C735" s="219"/>
      <c r="D735" s="219"/>
      <c r="E735" s="219"/>
    </row>
    <row r="736" spans="1:5">
      <c r="A736" s="137" t="s">
        <v>4599</v>
      </c>
      <c r="B736" s="137" t="s">
        <v>4600</v>
      </c>
      <c r="C736" s="138">
        <v>0</v>
      </c>
      <c r="D736" s="138">
        <v>0</v>
      </c>
      <c r="E736" s="138">
        <v>0</v>
      </c>
    </row>
    <row r="737" spans="1:5">
      <c r="A737" s="137"/>
      <c r="B737" s="137"/>
      <c r="C737" s="137"/>
      <c r="D737" s="137"/>
      <c r="E737" s="137"/>
    </row>
    <row r="738" spans="1:5">
      <c r="A738" s="137" t="s">
        <v>4601</v>
      </c>
      <c r="B738" s="137" t="s">
        <v>4602</v>
      </c>
      <c r="C738" s="137"/>
      <c r="D738" s="137"/>
      <c r="E738" s="137"/>
    </row>
    <row r="739" spans="1:5">
      <c r="A739" s="137" t="s">
        <v>4603</v>
      </c>
      <c r="B739" s="137" t="s">
        <v>4604</v>
      </c>
      <c r="C739" s="218">
        <v>0</v>
      </c>
      <c r="D739" s="218">
        <v>0</v>
      </c>
      <c r="E739" s="218">
        <v>0</v>
      </c>
    </row>
    <row r="740" spans="1:5">
      <c r="A740" s="137" t="s">
        <v>4605</v>
      </c>
      <c r="B740" s="137" t="s">
        <v>4606</v>
      </c>
      <c r="C740" s="218">
        <v>0</v>
      </c>
      <c r="D740" s="218">
        <v>0</v>
      </c>
      <c r="E740" s="218">
        <v>0</v>
      </c>
    </row>
    <row r="741" spans="1:5">
      <c r="A741" s="137" t="s">
        <v>4607</v>
      </c>
      <c r="B741" s="137" t="s">
        <v>4608</v>
      </c>
      <c r="C741" s="218">
        <v>0</v>
      </c>
      <c r="D741" s="218">
        <v>0</v>
      </c>
      <c r="E741" s="218">
        <v>0</v>
      </c>
    </row>
    <row r="742" spans="1:5">
      <c r="A742" s="137"/>
      <c r="B742" s="137"/>
      <c r="C742" s="219"/>
      <c r="D742" s="219"/>
      <c r="E742" s="219"/>
    </row>
    <row r="743" spans="1:5">
      <c r="A743" s="137" t="s">
        <v>4609</v>
      </c>
      <c r="B743" s="137" t="s">
        <v>4610</v>
      </c>
      <c r="C743" s="138">
        <v>0</v>
      </c>
      <c r="D743" s="138">
        <v>0</v>
      </c>
      <c r="E743" s="138">
        <v>0</v>
      </c>
    </row>
    <row r="744" spans="1:5">
      <c r="A744" s="137"/>
      <c r="B744" s="137"/>
      <c r="C744" s="137"/>
      <c r="D744" s="137"/>
      <c r="E744" s="137"/>
    </row>
    <row r="745" spans="1:5">
      <c r="A745" s="137" t="s">
        <v>4611</v>
      </c>
      <c r="B745" s="137" t="s">
        <v>4612</v>
      </c>
      <c r="C745" s="137"/>
      <c r="D745" s="137"/>
      <c r="E745" s="137"/>
    </row>
    <row r="746" spans="1:5">
      <c r="A746" s="137" t="s">
        <v>4613</v>
      </c>
      <c r="B746" s="137" t="s">
        <v>4614</v>
      </c>
      <c r="C746" s="218">
        <v>0</v>
      </c>
      <c r="D746" s="218">
        <v>0</v>
      </c>
      <c r="E746" s="218">
        <v>0</v>
      </c>
    </row>
    <row r="747" spans="1:5">
      <c r="A747" s="137" t="s">
        <v>4615</v>
      </c>
      <c r="B747" s="137" t="s">
        <v>4616</v>
      </c>
      <c r="C747" s="218">
        <v>0</v>
      </c>
      <c r="D747" s="218">
        <v>0</v>
      </c>
      <c r="E747" s="218">
        <v>0</v>
      </c>
    </row>
    <row r="748" spans="1:5">
      <c r="A748" s="137" t="s">
        <v>4617</v>
      </c>
      <c r="B748" s="137" t="s">
        <v>4618</v>
      </c>
      <c r="C748" s="218">
        <v>0</v>
      </c>
      <c r="D748" s="218">
        <v>0</v>
      </c>
      <c r="E748" s="218">
        <v>0</v>
      </c>
    </row>
    <row r="749" spans="1:5">
      <c r="A749" s="137"/>
      <c r="B749" s="137"/>
      <c r="C749" s="219"/>
      <c r="D749" s="219"/>
      <c r="E749" s="219"/>
    </row>
    <row r="750" spans="1:5">
      <c r="A750" s="137" t="s">
        <v>4619</v>
      </c>
      <c r="B750" s="137" t="s">
        <v>4620</v>
      </c>
      <c r="C750" s="138">
        <v>0</v>
      </c>
      <c r="D750" s="138">
        <v>0</v>
      </c>
      <c r="E750" s="138">
        <v>0</v>
      </c>
    </row>
    <row r="751" spans="1:5">
      <c r="A751" s="137"/>
      <c r="B751" s="137"/>
      <c r="C751" s="137"/>
      <c r="D751" s="137"/>
      <c r="E751" s="137"/>
    </row>
    <row r="752" spans="1:5">
      <c r="A752" s="137" t="s">
        <v>4621</v>
      </c>
      <c r="B752" s="137" t="s">
        <v>4622</v>
      </c>
      <c r="C752" s="137"/>
      <c r="D752" s="137"/>
      <c r="E752" s="137"/>
    </row>
    <row r="753" spans="1:5">
      <c r="A753" s="137" t="s">
        <v>4623</v>
      </c>
      <c r="B753" s="137" t="s">
        <v>4624</v>
      </c>
      <c r="C753" s="218">
        <v>0</v>
      </c>
      <c r="D753" s="218">
        <v>0</v>
      </c>
      <c r="E753" s="218">
        <v>0</v>
      </c>
    </row>
    <row r="754" spans="1:5">
      <c r="A754" s="137" t="s">
        <v>4625</v>
      </c>
      <c r="B754" s="137" t="s">
        <v>4626</v>
      </c>
      <c r="C754" s="218">
        <v>0</v>
      </c>
      <c r="D754" s="218">
        <v>0</v>
      </c>
      <c r="E754" s="218">
        <v>0</v>
      </c>
    </row>
    <row r="755" spans="1:5">
      <c r="A755" s="137" t="s">
        <v>4627</v>
      </c>
      <c r="B755" s="137" t="s">
        <v>4628</v>
      </c>
      <c r="C755" s="218">
        <v>0</v>
      </c>
      <c r="D755" s="218">
        <v>0</v>
      </c>
      <c r="E755" s="218">
        <v>0</v>
      </c>
    </row>
    <row r="756" spans="1:5">
      <c r="A756" s="137"/>
      <c r="B756" s="137"/>
      <c r="C756" s="219"/>
      <c r="D756" s="219"/>
      <c r="E756" s="219"/>
    </row>
    <row r="757" spans="1:5">
      <c r="A757" s="137" t="s">
        <v>4629</v>
      </c>
      <c r="B757" s="137" t="s">
        <v>4630</v>
      </c>
      <c r="C757" s="138">
        <v>0</v>
      </c>
      <c r="D757" s="138">
        <v>0</v>
      </c>
      <c r="E757" s="138">
        <v>0</v>
      </c>
    </row>
    <row r="758" spans="1:5">
      <c r="A758" s="137"/>
      <c r="B758" s="137"/>
      <c r="C758" s="137"/>
      <c r="D758" s="137"/>
      <c r="E758" s="137"/>
    </row>
    <row r="759" spans="1:5">
      <c r="A759" s="137" t="s">
        <v>4631</v>
      </c>
      <c r="B759" s="137" t="s">
        <v>4632</v>
      </c>
      <c r="C759" s="137"/>
      <c r="D759" s="137"/>
      <c r="E759" s="137"/>
    </row>
    <row r="760" spans="1:5">
      <c r="A760" s="137" t="s">
        <v>4633</v>
      </c>
      <c r="B760" s="137" t="s">
        <v>4634</v>
      </c>
      <c r="C760" s="218">
        <v>0</v>
      </c>
      <c r="D760" s="218">
        <v>0</v>
      </c>
      <c r="E760" s="218">
        <v>0</v>
      </c>
    </row>
    <row r="761" spans="1:5">
      <c r="A761" s="137" t="s">
        <v>4635</v>
      </c>
      <c r="B761" s="137" t="s">
        <v>4636</v>
      </c>
      <c r="C761" s="218">
        <v>0</v>
      </c>
      <c r="D761" s="218">
        <v>0</v>
      </c>
      <c r="E761" s="218">
        <v>0</v>
      </c>
    </row>
    <row r="762" spans="1:5">
      <c r="A762" s="137" t="s">
        <v>4637</v>
      </c>
      <c r="B762" s="137" t="s">
        <v>4638</v>
      </c>
      <c r="C762" s="218">
        <v>0</v>
      </c>
      <c r="D762" s="218">
        <v>0</v>
      </c>
      <c r="E762" s="218">
        <v>0</v>
      </c>
    </row>
    <row r="763" spans="1:5">
      <c r="A763" s="137"/>
      <c r="B763" s="137"/>
      <c r="C763" s="219"/>
      <c r="D763" s="219"/>
      <c r="E763" s="219"/>
    </row>
    <row r="764" spans="1:5">
      <c r="A764" s="137" t="s">
        <v>4639</v>
      </c>
      <c r="B764" s="137" t="s">
        <v>4640</v>
      </c>
      <c r="C764" s="138">
        <v>0</v>
      </c>
      <c r="D764" s="138">
        <v>0</v>
      </c>
      <c r="E764" s="138">
        <v>0</v>
      </c>
    </row>
    <row r="765" spans="1:5">
      <c r="A765" s="137"/>
      <c r="B765" s="137"/>
      <c r="C765" s="137"/>
      <c r="D765" s="137"/>
      <c r="E765" s="137"/>
    </row>
    <row r="766" spans="1:5">
      <c r="A766" s="137" t="s">
        <v>4641</v>
      </c>
      <c r="B766" s="137" t="s">
        <v>4642</v>
      </c>
      <c r="C766" s="137"/>
      <c r="D766" s="137"/>
      <c r="E766" s="137"/>
    </row>
    <row r="767" spans="1:5">
      <c r="A767" s="137" t="s">
        <v>4643</v>
      </c>
      <c r="B767" s="137" t="s">
        <v>4644</v>
      </c>
      <c r="C767" s="218">
        <v>0</v>
      </c>
      <c r="D767" s="218">
        <v>0</v>
      </c>
      <c r="E767" s="218">
        <v>0</v>
      </c>
    </row>
    <row r="768" spans="1:5">
      <c r="A768" s="137" t="s">
        <v>4645</v>
      </c>
      <c r="B768" s="137" t="s">
        <v>4646</v>
      </c>
      <c r="C768" s="218">
        <v>0</v>
      </c>
      <c r="D768" s="218">
        <v>0</v>
      </c>
      <c r="E768" s="218">
        <v>0</v>
      </c>
    </row>
    <row r="769" spans="1:5">
      <c r="A769" s="137" t="s">
        <v>4647</v>
      </c>
      <c r="B769" s="137" t="s">
        <v>4648</v>
      </c>
      <c r="C769" s="218">
        <v>0</v>
      </c>
      <c r="D769" s="218">
        <v>0</v>
      </c>
      <c r="E769" s="218">
        <v>0</v>
      </c>
    </row>
    <row r="770" spans="1:5">
      <c r="A770" s="137"/>
      <c r="B770" s="137"/>
      <c r="C770" s="219"/>
      <c r="D770" s="219"/>
      <c r="E770" s="219"/>
    </row>
    <row r="771" spans="1:5">
      <c r="A771" s="137" t="s">
        <v>4649</v>
      </c>
      <c r="B771" s="137" t="s">
        <v>4650</v>
      </c>
      <c r="C771" s="138">
        <v>0</v>
      </c>
      <c r="D771" s="138">
        <v>0</v>
      </c>
      <c r="E771" s="138">
        <v>0</v>
      </c>
    </row>
    <row r="772" spans="1:5">
      <c r="A772" s="137" t="s">
        <v>4651</v>
      </c>
      <c r="B772" s="137" t="s">
        <v>4652</v>
      </c>
      <c r="C772" s="218">
        <v>0</v>
      </c>
      <c r="D772" s="218">
        <v>0</v>
      </c>
      <c r="E772" s="218">
        <v>0</v>
      </c>
    </row>
    <row r="773" spans="1:5">
      <c r="A773" s="137" t="s">
        <v>4653</v>
      </c>
      <c r="B773" s="137" t="s">
        <v>4654</v>
      </c>
      <c r="C773" s="218">
        <v>0</v>
      </c>
      <c r="D773" s="218">
        <v>0</v>
      </c>
      <c r="E773" s="218">
        <v>0</v>
      </c>
    </row>
    <row r="774" spans="1:5">
      <c r="A774" s="137" t="s">
        <v>4655</v>
      </c>
      <c r="B774" s="137" t="s">
        <v>4656</v>
      </c>
      <c r="C774" s="218">
        <v>0</v>
      </c>
      <c r="D774" s="218">
        <v>0</v>
      </c>
      <c r="E774" s="218">
        <v>0</v>
      </c>
    </row>
    <row r="775" spans="1:5">
      <c r="A775" s="137"/>
      <c r="B775" s="137"/>
      <c r="C775" s="219"/>
      <c r="D775" s="219"/>
      <c r="E775" s="219"/>
    </row>
    <row r="776" spans="1:5">
      <c r="A776" s="137" t="s">
        <v>4657</v>
      </c>
      <c r="B776" s="137" t="s">
        <v>4172</v>
      </c>
      <c r="C776" s="138">
        <v>0</v>
      </c>
      <c r="D776" s="138">
        <v>0</v>
      </c>
      <c r="E776" s="138">
        <v>0</v>
      </c>
    </row>
    <row r="777" spans="1:5">
      <c r="A777" s="137"/>
      <c r="B777" s="137"/>
      <c r="C777" s="219"/>
      <c r="D777" s="219"/>
      <c r="E777" s="219"/>
    </row>
    <row r="778" spans="1:5">
      <c r="A778" s="137" t="s">
        <v>4658</v>
      </c>
      <c r="B778" s="137" t="s">
        <v>113</v>
      </c>
      <c r="C778" s="138">
        <v>36462317.520000003</v>
      </c>
      <c r="D778" s="138">
        <v>36352254.149999999</v>
      </c>
      <c r="E778" s="138">
        <v>110063.37</v>
      </c>
    </row>
    <row r="779" spans="1:5">
      <c r="A779" s="137"/>
      <c r="B779" s="137"/>
      <c r="C779" s="137"/>
      <c r="D779" s="137"/>
      <c r="E779" s="137"/>
    </row>
    <row r="780" spans="1:5">
      <c r="A780" s="137" t="s">
        <v>1134</v>
      </c>
      <c r="B780" s="137" t="s">
        <v>4659</v>
      </c>
      <c r="C780" s="137"/>
      <c r="D780" s="137"/>
      <c r="E780" s="137"/>
    </row>
    <row r="781" spans="1:5">
      <c r="A781" s="137"/>
      <c r="B781" s="137"/>
      <c r="C781" s="137"/>
      <c r="D781" s="137"/>
      <c r="E781" s="137"/>
    </row>
    <row r="782" spans="1:5">
      <c r="A782" s="137" t="s">
        <v>1135</v>
      </c>
      <c r="B782" s="137" t="s">
        <v>114</v>
      </c>
      <c r="C782" s="137"/>
      <c r="D782" s="137"/>
      <c r="E782" s="137"/>
    </row>
    <row r="783" spans="1:5">
      <c r="A783" s="137"/>
      <c r="B783" s="137"/>
      <c r="C783" s="137"/>
      <c r="D783" s="137"/>
      <c r="E783" s="137"/>
    </row>
    <row r="784" spans="1:5">
      <c r="A784" s="137" t="s">
        <v>1137</v>
      </c>
      <c r="B784" s="137" t="s">
        <v>1136</v>
      </c>
      <c r="C784" s="137"/>
      <c r="D784" s="137"/>
      <c r="E784" s="137"/>
    </row>
    <row r="785" spans="1:5">
      <c r="A785" s="137" t="s">
        <v>4660</v>
      </c>
      <c r="B785" s="137" t="s">
        <v>2497</v>
      </c>
      <c r="C785" s="218">
        <v>278767.98</v>
      </c>
      <c r="D785" s="218">
        <v>218478.35</v>
      </c>
      <c r="E785" s="218">
        <v>60289.63</v>
      </c>
    </row>
    <row r="786" spans="1:5">
      <c r="A786" s="137" t="s">
        <v>4661</v>
      </c>
      <c r="B786" s="137" t="s">
        <v>4662</v>
      </c>
      <c r="C786" s="218">
        <v>0</v>
      </c>
      <c r="D786" s="218">
        <v>0</v>
      </c>
      <c r="E786" s="218">
        <v>0</v>
      </c>
    </row>
    <row r="787" spans="1:5">
      <c r="A787" s="137" t="s">
        <v>4663</v>
      </c>
      <c r="B787" s="137" t="s">
        <v>4664</v>
      </c>
      <c r="C787" s="218">
        <v>0</v>
      </c>
      <c r="D787" s="218">
        <v>0</v>
      </c>
      <c r="E787" s="218">
        <v>0</v>
      </c>
    </row>
    <row r="788" spans="1:5">
      <c r="A788" s="137" t="s">
        <v>4665</v>
      </c>
      <c r="B788" s="137" t="s">
        <v>4666</v>
      </c>
      <c r="C788" s="218">
        <v>0</v>
      </c>
      <c r="D788" s="218">
        <v>0</v>
      </c>
      <c r="E788" s="218">
        <v>0</v>
      </c>
    </row>
    <row r="789" spans="1:5">
      <c r="A789" s="137" t="s">
        <v>4667</v>
      </c>
      <c r="B789" s="137" t="s">
        <v>4668</v>
      </c>
      <c r="C789" s="218">
        <v>0</v>
      </c>
      <c r="D789" s="218">
        <v>0</v>
      </c>
      <c r="E789" s="218">
        <v>0</v>
      </c>
    </row>
    <row r="790" spans="1:5">
      <c r="A790" s="137" t="s">
        <v>4669</v>
      </c>
      <c r="B790" s="137" t="s">
        <v>4670</v>
      </c>
      <c r="C790" s="218">
        <v>0</v>
      </c>
      <c r="D790" s="218">
        <v>0</v>
      </c>
      <c r="E790" s="218">
        <v>0</v>
      </c>
    </row>
    <row r="791" spans="1:5">
      <c r="A791" s="137" t="s">
        <v>4671</v>
      </c>
      <c r="B791" s="137" t="s">
        <v>2498</v>
      </c>
      <c r="C791" s="218">
        <v>77757.279999999999</v>
      </c>
      <c r="D791" s="218">
        <v>85411.85</v>
      </c>
      <c r="E791" s="218">
        <v>-7654.57</v>
      </c>
    </row>
    <row r="792" spans="1:5">
      <c r="A792" s="137" t="s">
        <v>4672</v>
      </c>
      <c r="B792" s="137" t="s">
        <v>4673</v>
      </c>
      <c r="C792" s="218">
        <v>0</v>
      </c>
      <c r="D792" s="218">
        <v>0</v>
      </c>
      <c r="E792" s="218">
        <v>0</v>
      </c>
    </row>
    <row r="793" spans="1:5">
      <c r="A793" s="137" t="s">
        <v>4674</v>
      </c>
      <c r="B793" s="137" t="s">
        <v>4675</v>
      </c>
      <c r="C793" s="218">
        <v>116368</v>
      </c>
      <c r="D793" s="218">
        <v>113564.5</v>
      </c>
      <c r="E793" s="218">
        <v>2803.5</v>
      </c>
    </row>
    <row r="794" spans="1:5">
      <c r="A794" s="137" t="s">
        <v>4676</v>
      </c>
      <c r="B794" s="137" t="s">
        <v>4677</v>
      </c>
      <c r="C794" s="218">
        <v>0</v>
      </c>
      <c r="D794" s="218">
        <v>0</v>
      </c>
      <c r="E794" s="218">
        <v>0</v>
      </c>
    </row>
    <row r="795" spans="1:5">
      <c r="A795" s="137" t="s">
        <v>4678</v>
      </c>
      <c r="B795" s="137" t="s">
        <v>4679</v>
      </c>
      <c r="C795" s="218">
        <v>0</v>
      </c>
      <c r="D795" s="218">
        <v>0</v>
      </c>
      <c r="E795" s="218">
        <v>0</v>
      </c>
    </row>
    <row r="796" spans="1:5">
      <c r="A796" s="137" t="s">
        <v>4680</v>
      </c>
      <c r="B796" s="137" t="s">
        <v>4681</v>
      </c>
      <c r="C796" s="218">
        <v>350</v>
      </c>
      <c r="D796" s="218">
        <v>350</v>
      </c>
      <c r="E796" s="218">
        <v>0</v>
      </c>
    </row>
    <row r="797" spans="1:5">
      <c r="A797" s="137" t="s">
        <v>4682</v>
      </c>
      <c r="B797" s="137" t="s">
        <v>4683</v>
      </c>
      <c r="C797" s="218">
        <v>200</v>
      </c>
      <c r="D797" s="218">
        <v>200</v>
      </c>
      <c r="E797" s="218">
        <v>0</v>
      </c>
    </row>
    <row r="798" spans="1:5">
      <c r="A798" s="137" t="s">
        <v>4684</v>
      </c>
      <c r="B798" s="137" t="s">
        <v>4685</v>
      </c>
      <c r="C798" s="218">
        <v>4992</v>
      </c>
      <c r="D798" s="218">
        <v>3659</v>
      </c>
      <c r="E798" s="218">
        <v>1333</v>
      </c>
    </row>
    <row r="799" spans="1:5">
      <c r="A799" s="137" t="s">
        <v>4686</v>
      </c>
      <c r="B799" s="137" t="s">
        <v>4687</v>
      </c>
      <c r="C799" s="218">
        <v>0</v>
      </c>
      <c r="D799" s="218">
        <v>0</v>
      </c>
      <c r="E799" s="218">
        <v>0</v>
      </c>
    </row>
    <row r="800" spans="1:5">
      <c r="A800" s="137" t="s">
        <v>4688</v>
      </c>
      <c r="B800" s="137" t="s">
        <v>4689</v>
      </c>
      <c r="C800" s="218">
        <v>72091.759999999995</v>
      </c>
      <c r="D800" s="218">
        <v>36045.879999999997</v>
      </c>
      <c r="E800" s="218">
        <v>36045.879999999997</v>
      </c>
    </row>
    <row r="801" spans="1:5">
      <c r="A801" s="137" t="s">
        <v>4690</v>
      </c>
      <c r="B801" s="137" t="s">
        <v>4691</v>
      </c>
      <c r="C801" s="218">
        <v>87765.3</v>
      </c>
      <c r="D801" s="218">
        <v>70212.240000000005</v>
      </c>
      <c r="E801" s="218">
        <v>17553.060000000001</v>
      </c>
    </row>
    <row r="802" spans="1:5">
      <c r="A802" s="137" t="s">
        <v>4692</v>
      </c>
      <c r="B802" s="137" t="s">
        <v>4693</v>
      </c>
      <c r="C802" s="218">
        <v>8077.67</v>
      </c>
      <c r="D802" s="218">
        <v>12386.53</v>
      </c>
      <c r="E802" s="218">
        <v>-4308.8599999999997</v>
      </c>
    </row>
    <row r="803" spans="1:5">
      <c r="A803" s="137" t="s">
        <v>4694</v>
      </c>
      <c r="B803" s="137" t="s">
        <v>4695</v>
      </c>
      <c r="C803" s="218">
        <v>0</v>
      </c>
      <c r="D803" s="218">
        <v>0</v>
      </c>
      <c r="E803" s="218">
        <v>0</v>
      </c>
    </row>
    <row r="804" spans="1:5">
      <c r="A804" s="137" t="s">
        <v>4696</v>
      </c>
      <c r="B804" s="137" t="s">
        <v>3533</v>
      </c>
      <c r="C804" s="218">
        <v>95000</v>
      </c>
      <c r="D804" s="218">
        <v>150000</v>
      </c>
      <c r="E804" s="218">
        <v>-55000</v>
      </c>
    </row>
    <row r="805" spans="1:5">
      <c r="A805" s="137" t="s">
        <v>4697</v>
      </c>
      <c r="B805" s="137" t="s">
        <v>3602</v>
      </c>
      <c r="C805" s="218">
        <v>0</v>
      </c>
      <c r="D805" s="218">
        <v>0</v>
      </c>
      <c r="E805" s="218">
        <v>0</v>
      </c>
    </row>
    <row r="806" spans="1:5">
      <c r="A806" s="137" t="s">
        <v>4698</v>
      </c>
      <c r="B806" s="137" t="s">
        <v>4699</v>
      </c>
      <c r="C806" s="218">
        <v>0</v>
      </c>
      <c r="D806" s="218">
        <v>0</v>
      </c>
      <c r="E806" s="218">
        <v>0</v>
      </c>
    </row>
    <row r="807" spans="1:5">
      <c r="A807" s="137" t="s">
        <v>4700</v>
      </c>
      <c r="B807" s="137" t="s">
        <v>4701</v>
      </c>
      <c r="C807" s="218">
        <v>0</v>
      </c>
      <c r="D807" s="218">
        <v>0</v>
      </c>
      <c r="E807" s="218">
        <v>0</v>
      </c>
    </row>
    <row r="808" spans="1:5">
      <c r="A808" s="137" t="s">
        <v>4702</v>
      </c>
      <c r="B808" s="137" t="s">
        <v>4703</v>
      </c>
      <c r="C808" s="218">
        <v>0</v>
      </c>
      <c r="D808" s="218">
        <v>0</v>
      </c>
      <c r="E808" s="218">
        <v>0</v>
      </c>
    </row>
    <row r="809" spans="1:5">
      <c r="A809" s="137" t="s">
        <v>4704</v>
      </c>
      <c r="B809" s="137" t="s">
        <v>4705</v>
      </c>
      <c r="C809" s="218">
        <v>0</v>
      </c>
      <c r="D809" s="218">
        <v>0</v>
      </c>
      <c r="E809" s="218">
        <v>0</v>
      </c>
    </row>
    <row r="810" spans="1:5">
      <c r="A810" s="137" t="s">
        <v>4706</v>
      </c>
      <c r="B810" s="137" t="s">
        <v>4707</v>
      </c>
      <c r="C810" s="218">
        <v>0</v>
      </c>
      <c r="D810" s="218">
        <v>0</v>
      </c>
      <c r="E810" s="218">
        <v>0</v>
      </c>
    </row>
    <row r="811" spans="1:5">
      <c r="A811" s="137" t="s">
        <v>4708</v>
      </c>
      <c r="B811" s="137" t="s">
        <v>4709</v>
      </c>
      <c r="C811" s="218">
        <v>0</v>
      </c>
      <c r="D811" s="218">
        <v>0</v>
      </c>
      <c r="E811" s="218">
        <v>0</v>
      </c>
    </row>
    <row r="812" spans="1:5">
      <c r="A812" s="137" t="s">
        <v>4710</v>
      </c>
      <c r="B812" s="137" t="s">
        <v>4711</v>
      </c>
      <c r="C812" s="218">
        <v>0</v>
      </c>
      <c r="D812" s="218">
        <v>0</v>
      </c>
      <c r="E812" s="218">
        <v>0</v>
      </c>
    </row>
    <row r="813" spans="1:5">
      <c r="A813" s="137" t="s">
        <v>4712</v>
      </c>
      <c r="B813" s="137" t="s">
        <v>4713</v>
      </c>
      <c r="C813" s="218">
        <v>0</v>
      </c>
      <c r="D813" s="218">
        <v>0</v>
      </c>
      <c r="E813" s="218">
        <v>0</v>
      </c>
    </row>
    <row r="814" spans="1:5">
      <c r="A814" s="137" t="s">
        <v>4714</v>
      </c>
      <c r="B814" s="137" t="s">
        <v>4715</v>
      </c>
      <c r="C814" s="218">
        <v>0</v>
      </c>
      <c r="D814" s="218">
        <v>0</v>
      </c>
      <c r="E814" s="218">
        <v>0</v>
      </c>
    </row>
    <row r="815" spans="1:5">
      <c r="A815" s="137" t="s">
        <v>4716</v>
      </c>
      <c r="B815" s="137" t="s">
        <v>4717</v>
      </c>
      <c r="C815" s="218">
        <v>0</v>
      </c>
      <c r="D815" s="218">
        <v>0</v>
      </c>
      <c r="E815" s="218">
        <v>0</v>
      </c>
    </row>
    <row r="816" spans="1:5">
      <c r="A816" s="137"/>
      <c r="B816" s="137"/>
      <c r="C816" s="219"/>
      <c r="D816" s="219"/>
      <c r="E816" s="219"/>
    </row>
    <row r="817" spans="1:5">
      <c r="A817" s="137" t="s">
        <v>117</v>
      </c>
      <c r="B817" s="137" t="s">
        <v>118</v>
      </c>
      <c r="C817" s="138">
        <v>741369.99</v>
      </c>
      <c r="D817" s="138">
        <v>690308.35</v>
      </c>
      <c r="E817" s="138">
        <v>51061.64</v>
      </c>
    </row>
    <row r="818" spans="1:5">
      <c r="A818" s="137"/>
      <c r="B818" s="137"/>
      <c r="C818" s="137"/>
      <c r="D818" s="137"/>
      <c r="E818" s="137"/>
    </row>
    <row r="819" spans="1:5">
      <c r="A819" s="137" t="s">
        <v>119</v>
      </c>
      <c r="B819" s="137" t="s">
        <v>120</v>
      </c>
      <c r="C819" s="137"/>
      <c r="D819" s="137"/>
      <c r="E819" s="137"/>
    </row>
    <row r="820" spans="1:5">
      <c r="A820" s="137" t="s">
        <v>121</v>
      </c>
      <c r="B820" s="137" t="s">
        <v>122</v>
      </c>
      <c r="C820" s="218">
        <v>36500000</v>
      </c>
      <c r="D820" s="218">
        <v>36500000</v>
      </c>
      <c r="E820" s="218">
        <v>0</v>
      </c>
    </row>
    <row r="821" spans="1:5">
      <c r="A821" s="137" t="s">
        <v>4718</v>
      </c>
      <c r="B821" s="137" t="s">
        <v>4719</v>
      </c>
      <c r="C821" s="218">
        <v>0</v>
      </c>
      <c r="D821" s="218">
        <v>0</v>
      </c>
      <c r="E821" s="218">
        <v>0</v>
      </c>
    </row>
    <row r="822" spans="1:5">
      <c r="A822" s="137" t="s">
        <v>4720</v>
      </c>
      <c r="B822" s="137" t="s">
        <v>4721</v>
      </c>
      <c r="C822" s="218">
        <v>0</v>
      </c>
      <c r="D822" s="218">
        <v>0</v>
      </c>
      <c r="E822" s="218">
        <v>0</v>
      </c>
    </row>
    <row r="823" spans="1:5">
      <c r="A823" s="137" t="s">
        <v>4722</v>
      </c>
      <c r="B823" s="137" t="s">
        <v>4723</v>
      </c>
      <c r="C823" s="218">
        <v>-1651872.45</v>
      </c>
      <c r="D823" s="218">
        <v>-1653622.45</v>
      </c>
      <c r="E823" s="218">
        <v>1750</v>
      </c>
    </row>
    <row r="824" spans="1:5">
      <c r="A824" s="137" t="s">
        <v>4724</v>
      </c>
      <c r="B824" s="137" t="s">
        <v>4725</v>
      </c>
      <c r="C824" s="218">
        <v>0</v>
      </c>
      <c r="D824" s="218">
        <v>0</v>
      </c>
      <c r="E824" s="218">
        <v>0</v>
      </c>
    </row>
    <row r="825" spans="1:5">
      <c r="A825" s="137" t="s">
        <v>4726</v>
      </c>
      <c r="B825" s="137" t="s">
        <v>4727</v>
      </c>
      <c r="C825" s="218">
        <v>0</v>
      </c>
      <c r="D825" s="218">
        <v>0</v>
      </c>
      <c r="E825" s="218">
        <v>0</v>
      </c>
    </row>
    <row r="826" spans="1:5">
      <c r="A826" s="137" t="s">
        <v>123</v>
      </c>
      <c r="B826" s="137" t="s">
        <v>124</v>
      </c>
      <c r="C826" s="218">
        <v>230000</v>
      </c>
      <c r="D826" s="218">
        <v>230000</v>
      </c>
      <c r="E826" s="218">
        <v>0</v>
      </c>
    </row>
    <row r="827" spans="1:5">
      <c r="A827" s="137" t="s">
        <v>125</v>
      </c>
      <c r="B827" s="137" t="s">
        <v>126</v>
      </c>
      <c r="C827" s="218">
        <v>43485</v>
      </c>
      <c r="D827" s="218">
        <v>40035</v>
      </c>
      <c r="E827" s="218">
        <v>3450</v>
      </c>
    </row>
    <row r="828" spans="1:5">
      <c r="A828" s="137" t="s">
        <v>4728</v>
      </c>
      <c r="B828" s="137" t="s">
        <v>4729</v>
      </c>
      <c r="C828" s="218">
        <v>0</v>
      </c>
      <c r="D828" s="218">
        <v>0</v>
      </c>
      <c r="E828" s="218">
        <v>0</v>
      </c>
    </row>
    <row r="829" spans="1:5">
      <c r="A829" s="137"/>
      <c r="B829" s="137"/>
      <c r="C829" s="219"/>
      <c r="D829" s="219"/>
      <c r="E829" s="219"/>
    </row>
    <row r="830" spans="1:5">
      <c r="A830" s="137" t="s">
        <v>127</v>
      </c>
      <c r="B830" s="137" t="s">
        <v>128</v>
      </c>
      <c r="C830" s="138">
        <v>35121612.549999997</v>
      </c>
      <c r="D830" s="138">
        <v>35116412.549999997</v>
      </c>
      <c r="E830" s="138">
        <v>5200</v>
      </c>
    </row>
    <row r="831" spans="1:5">
      <c r="A831" s="137" t="s">
        <v>4730</v>
      </c>
      <c r="B831" s="137" t="s">
        <v>4731</v>
      </c>
      <c r="C831" s="218">
        <v>0</v>
      </c>
      <c r="D831" s="218">
        <v>0</v>
      </c>
      <c r="E831" s="218">
        <v>0</v>
      </c>
    </row>
    <row r="832" spans="1:5">
      <c r="A832" s="137" t="s">
        <v>4732</v>
      </c>
      <c r="B832" s="137" t="s">
        <v>4733</v>
      </c>
      <c r="C832" s="218">
        <v>0</v>
      </c>
      <c r="D832" s="218">
        <v>0</v>
      </c>
      <c r="E832" s="218">
        <v>0</v>
      </c>
    </row>
    <row r="833" spans="1:5">
      <c r="A833" s="137" t="s">
        <v>4734</v>
      </c>
      <c r="B833" s="137" t="s">
        <v>4735</v>
      </c>
      <c r="C833" s="218">
        <v>0</v>
      </c>
      <c r="D833" s="218">
        <v>0</v>
      </c>
      <c r="E833" s="218">
        <v>0</v>
      </c>
    </row>
    <row r="834" spans="1:5">
      <c r="A834" s="137"/>
      <c r="B834" s="137"/>
      <c r="C834" s="219"/>
      <c r="D834" s="219"/>
      <c r="E834" s="219"/>
    </row>
    <row r="835" spans="1:5">
      <c r="A835" s="137" t="s">
        <v>4736</v>
      </c>
      <c r="B835" s="137" t="s">
        <v>4737</v>
      </c>
      <c r="C835" s="138">
        <v>0</v>
      </c>
      <c r="D835" s="138">
        <v>0</v>
      </c>
      <c r="E835" s="138">
        <v>0</v>
      </c>
    </row>
    <row r="836" spans="1:5">
      <c r="A836" s="137"/>
      <c r="B836" s="137"/>
      <c r="C836" s="219"/>
      <c r="D836" s="219"/>
      <c r="E836" s="219"/>
    </row>
    <row r="837" spans="1:5">
      <c r="A837" s="137" t="s">
        <v>129</v>
      </c>
      <c r="B837" s="137" t="s">
        <v>115</v>
      </c>
      <c r="C837" s="138">
        <v>35862982.539999999</v>
      </c>
      <c r="D837" s="138">
        <v>35806720.899999999</v>
      </c>
      <c r="E837" s="138">
        <v>56261.64</v>
      </c>
    </row>
    <row r="838" spans="1:5">
      <c r="A838" s="137"/>
      <c r="B838" s="137"/>
      <c r="C838" s="137"/>
      <c r="D838" s="137"/>
      <c r="E838" s="137"/>
    </row>
    <row r="839" spans="1:5">
      <c r="A839" s="137" t="s">
        <v>130</v>
      </c>
      <c r="B839" s="137" t="s">
        <v>131</v>
      </c>
      <c r="C839" s="137"/>
      <c r="D839" s="137"/>
      <c r="E839" s="137"/>
    </row>
    <row r="840" spans="1:5">
      <c r="A840" s="137"/>
      <c r="B840" s="137"/>
      <c r="C840" s="137"/>
      <c r="D840" s="137"/>
      <c r="E840" s="137"/>
    </row>
    <row r="841" spans="1:5">
      <c r="A841" s="137" t="s">
        <v>132</v>
      </c>
      <c r="B841" s="137" t="s">
        <v>133</v>
      </c>
      <c r="C841" s="137"/>
      <c r="D841" s="137"/>
      <c r="E841" s="137"/>
    </row>
    <row r="842" spans="1:5">
      <c r="A842" s="137" t="s">
        <v>134</v>
      </c>
      <c r="B842" s="137" t="s">
        <v>135</v>
      </c>
      <c r="C842" s="218">
        <v>16906007.309999999</v>
      </c>
      <c r="D842" s="218">
        <v>16906007.309999999</v>
      </c>
      <c r="E842" s="218">
        <v>0</v>
      </c>
    </row>
    <row r="843" spans="1:5">
      <c r="A843" s="137" t="s">
        <v>4738</v>
      </c>
      <c r="B843" s="137" t="s">
        <v>4739</v>
      </c>
      <c r="C843" s="218">
        <v>0</v>
      </c>
      <c r="D843" s="218">
        <v>0</v>
      </c>
      <c r="E843" s="218">
        <v>0</v>
      </c>
    </row>
    <row r="844" spans="1:5">
      <c r="A844" s="137" t="s">
        <v>4740</v>
      </c>
      <c r="B844" s="137" t="s">
        <v>4741</v>
      </c>
      <c r="C844" s="218">
        <v>0</v>
      </c>
      <c r="D844" s="218">
        <v>0</v>
      </c>
      <c r="E844" s="218">
        <v>0</v>
      </c>
    </row>
    <row r="845" spans="1:5">
      <c r="A845" s="137" t="s">
        <v>4742</v>
      </c>
      <c r="B845" s="137" t="s">
        <v>4743</v>
      </c>
      <c r="C845" s="218">
        <v>0</v>
      </c>
      <c r="D845" s="218">
        <v>0</v>
      </c>
      <c r="E845" s="218">
        <v>0</v>
      </c>
    </row>
    <row r="846" spans="1:5">
      <c r="A846" s="137" t="s">
        <v>4744</v>
      </c>
      <c r="B846" s="137" t="s">
        <v>4745</v>
      </c>
      <c r="C846" s="218">
        <v>0</v>
      </c>
      <c r="D846" s="218">
        <v>0</v>
      </c>
      <c r="E846" s="218">
        <v>0</v>
      </c>
    </row>
    <row r="847" spans="1:5">
      <c r="A847" s="137" t="s">
        <v>4746</v>
      </c>
      <c r="B847" s="137" t="s">
        <v>4747</v>
      </c>
      <c r="C847" s="218">
        <v>0</v>
      </c>
      <c r="D847" s="218">
        <v>0</v>
      </c>
      <c r="E847" s="218">
        <v>0</v>
      </c>
    </row>
    <row r="848" spans="1:5">
      <c r="A848" s="137" t="s">
        <v>4748</v>
      </c>
      <c r="B848" s="137" t="s">
        <v>4749</v>
      </c>
      <c r="C848" s="218">
        <v>0</v>
      </c>
      <c r="D848" s="218">
        <v>0</v>
      </c>
      <c r="E848" s="218">
        <v>0</v>
      </c>
    </row>
    <row r="849" spans="1:5">
      <c r="A849" s="137" t="s">
        <v>4750</v>
      </c>
      <c r="B849" s="137" t="s">
        <v>4751</v>
      </c>
      <c r="C849" s="218">
        <v>0</v>
      </c>
      <c r="D849" s="218">
        <v>0</v>
      </c>
      <c r="E849" s="218">
        <v>0</v>
      </c>
    </row>
    <row r="850" spans="1:5">
      <c r="A850" s="137" t="s">
        <v>4752</v>
      </c>
      <c r="B850" s="137" t="s">
        <v>4753</v>
      </c>
      <c r="C850" s="218">
        <v>0</v>
      </c>
      <c r="D850" s="218">
        <v>0</v>
      </c>
      <c r="E850" s="218">
        <v>0</v>
      </c>
    </row>
    <row r="851" spans="1:5">
      <c r="A851" s="137" t="s">
        <v>4754</v>
      </c>
      <c r="B851" s="137" t="s">
        <v>4755</v>
      </c>
      <c r="C851" s="218">
        <v>0</v>
      </c>
      <c r="D851" s="218">
        <v>0</v>
      </c>
      <c r="E851" s="218">
        <v>0</v>
      </c>
    </row>
    <row r="852" spans="1:5">
      <c r="A852" s="137" t="s">
        <v>4756</v>
      </c>
      <c r="B852" s="137" t="s">
        <v>4757</v>
      </c>
      <c r="C852" s="218">
        <v>0</v>
      </c>
      <c r="D852" s="218">
        <v>0</v>
      </c>
      <c r="E852" s="218">
        <v>0</v>
      </c>
    </row>
    <row r="853" spans="1:5">
      <c r="A853" s="137" t="s">
        <v>4758</v>
      </c>
      <c r="B853" s="137" t="s">
        <v>4759</v>
      </c>
      <c r="C853" s="218">
        <v>0</v>
      </c>
      <c r="D853" s="218">
        <v>0</v>
      </c>
      <c r="E853" s="218">
        <v>0</v>
      </c>
    </row>
    <row r="854" spans="1:5">
      <c r="A854" s="137" t="s">
        <v>4760</v>
      </c>
      <c r="B854" s="137" t="s">
        <v>4761</v>
      </c>
      <c r="C854" s="218">
        <v>0</v>
      </c>
      <c r="D854" s="218">
        <v>0</v>
      </c>
      <c r="E854" s="218">
        <v>0</v>
      </c>
    </row>
    <row r="855" spans="1:5">
      <c r="A855" s="137" t="s">
        <v>4762</v>
      </c>
      <c r="B855" s="137" t="s">
        <v>4763</v>
      </c>
      <c r="C855" s="218">
        <v>0</v>
      </c>
      <c r="D855" s="218">
        <v>0</v>
      </c>
      <c r="E855" s="218">
        <v>0</v>
      </c>
    </row>
    <row r="856" spans="1:5">
      <c r="A856" s="137" t="s">
        <v>4764</v>
      </c>
      <c r="B856" s="137" t="s">
        <v>4765</v>
      </c>
      <c r="C856" s="218">
        <v>0</v>
      </c>
      <c r="D856" s="218">
        <v>0</v>
      </c>
      <c r="E856" s="218">
        <v>0</v>
      </c>
    </row>
    <row r="857" spans="1:5">
      <c r="A857" s="137" t="s">
        <v>4766</v>
      </c>
      <c r="B857" s="137" t="s">
        <v>4767</v>
      </c>
      <c r="C857" s="218">
        <v>0</v>
      </c>
      <c r="D857" s="218">
        <v>0</v>
      </c>
      <c r="E857" s="218">
        <v>0</v>
      </c>
    </row>
    <row r="858" spans="1:5">
      <c r="A858" s="137" t="s">
        <v>4768</v>
      </c>
      <c r="B858" s="137" t="s">
        <v>4769</v>
      </c>
      <c r="C858" s="218">
        <v>0</v>
      </c>
      <c r="D858" s="218">
        <v>0</v>
      </c>
      <c r="E858" s="218">
        <v>0</v>
      </c>
    </row>
    <row r="859" spans="1:5">
      <c r="A859" s="137" t="s">
        <v>4770</v>
      </c>
      <c r="B859" s="137" t="s">
        <v>4771</v>
      </c>
      <c r="C859" s="218">
        <v>0</v>
      </c>
      <c r="D859" s="218">
        <v>0</v>
      </c>
      <c r="E859" s="218">
        <v>0</v>
      </c>
    </row>
    <row r="860" spans="1:5">
      <c r="A860" s="137" t="s">
        <v>4772</v>
      </c>
      <c r="B860" s="137" t="s">
        <v>4773</v>
      </c>
      <c r="C860" s="218">
        <v>0</v>
      </c>
      <c r="D860" s="218">
        <v>0</v>
      </c>
      <c r="E860" s="218">
        <v>0</v>
      </c>
    </row>
    <row r="861" spans="1:5">
      <c r="A861" s="137" t="s">
        <v>4774</v>
      </c>
      <c r="B861" s="137" t="s">
        <v>4775</v>
      </c>
      <c r="C861" s="218">
        <v>0</v>
      </c>
      <c r="D861" s="218">
        <v>0</v>
      </c>
      <c r="E861" s="218">
        <v>0</v>
      </c>
    </row>
    <row r="862" spans="1:5">
      <c r="A862" s="137" t="s">
        <v>4776</v>
      </c>
      <c r="B862" s="137" t="s">
        <v>4777</v>
      </c>
      <c r="C862" s="218">
        <v>0</v>
      </c>
      <c r="D862" s="218">
        <v>0</v>
      </c>
      <c r="E862" s="218">
        <v>0</v>
      </c>
    </row>
    <row r="863" spans="1:5">
      <c r="A863" s="137" t="s">
        <v>4778</v>
      </c>
      <c r="B863" s="137" t="s">
        <v>4779</v>
      </c>
      <c r="C863" s="218">
        <v>0</v>
      </c>
      <c r="D863" s="218">
        <v>0</v>
      </c>
      <c r="E863" s="218">
        <v>0</v>
      </c>
    </row>
    <row r="864" spans="1:5">
      <c r="A864" s="137" t="s">
        <v>4780</v>
      </c>
      <c r="B864" s="137" t="s">
        <v>4781</v>
      </c>
      <c r="C864" s="218">
        <v>0</v>
      </c>
      <c r="D864" s="218">
        <v>0</v>
      </c>
      <c r="E864" s="218">
        <v>0</v>
      </c>
    </row>
    <row r="865" spans="1:5">
      <c r="A865" s="137" t="s">
        <v>4782</v>
      </c>
      <c r="B865" s="137" t="s">
        <v>4783</v>
      </c>
      <c r="C865" s="218">
        <v>0</v>
      </c>
      <c r="D865" s="218">
        <v>0</v>
      </c>
      <c r="E865" s="218">
        <v>0</v>
      </c>
    </row>
    <row r="866" spans="1:5">
      <c r="A866" s="137" t="s">
        <v>4784</v>
      </c>
      <c r="B866" s="137" t="s">
        <v>4785</v>
      </c>
      <c r="C866" s="218">
        <v>0</v>
      </c>
      <c r="D866" s="218">
        <v>0</v>
      </c>
      <c r="E866" s="218">
        <v>0</v>
      </c>
    </row>
    <row r="867" spans="1:5">
      <c r="A867" s="137" t="s">
        <v>4786</v>
      </c>
      <c r="B867" s="137" t="s">
        <v>4787</v>
      </c>
      <c r="C867" s="218">
        <v>0</v>
      </c>
      <c r="D867" s="218">
        <v>0</v>
      </c>
      <c r="E867" s="218">
        <v>0</v>
      </c>
    </row>
    <row r="868" spans="1:5">
      <c r="A868" s="137" t="s">
        <v>4788</v>
      </c>
      <c r="B868" s="137" t="s">
        <v>4789</v>
      </c>
      <c r="C868" s="218">
        <v>0</v>
      </c>
      <c r="D868" s="218">
        <v>0</v>
      </c>
      <c r="E868" s="218">
        <v>0</v>
      </c>
    </row>
    <row r="869" spans="1:5">
      <c r="A869" s="137" t="s">
        <v>4790</v>
      </c>
      <c r="B869" s="137" t="s">
        <v>4791</v>
      </c>
      <c r="C869" s="218">
        <v>0</v>
      </c>
      <c r="D869" s="218">
        <v>0</v>
      </c>
      <c r="E869" s="218">
        <v>0</v>
      </c>
    </row>
    <row r="870" spans="1:5">
      <c r="A870" s="137" t="s">
        <v>4792</v>
      </c>
      <c r="B870" s="137" t="s">
        <v>4793</v>
      </c>
      <c r="C870" s="218">
        <v>0</v>
      </c>
      <c r="D870" s="218">
        <v>0</v>
      </c>
      <c r="E870" s="218">
        <v>0</v>
      </c>
    </row>
    <row r="871" spans="1:5">
      <c r="A871" s="137" t="s">
        <v>4794</v>
      </c>
      <c r="B871" s="137" t="s">
        <v>4795</v>
      </c>
      <c r="C871" s="218">
        <v>0</v>
      </c>
      <c r="D871" s="218">
        <v>0</v>
      </c>
      <c r="E871" s="218">
        <v>0</v>
      </c>
    </row>
    <row r="872" spans="1:5">
      <c r="A872" s="137" t="s">
        <v>4796</v>
      </c>
      <c r="B872" s="137" t="s">
        <v>4797</v>
      </c>
      <c r="C872" s="218">
        <v>0</v>
      </c>
      <c r="D872" s="218">
        <v>0</v>
      </c>
      <c r="E872" s="218">
        <v>0</v>
      </c>
    </row>
    <row r="873" spans="1:5">
      <c r="A873" s="137" t="s">
        <v>4798</v>
      </c>
      <c r="B873" s="137" t="s">
        <v>4799</v>
      </c>
      <c r="C873" s="218">
        <v>0</v>
      </c>
      <c r="D873" s="218">
        <v>0</v>
      </c>
      <c r="E873" s="218">
        <v>0</v>
      </c>
    </row>
    <row r="874" spans="1:5">
      <c r="A874" s="137" t="s">
        <v>4800</v>
      </c>
      <c r="B874" s="137" t="s">
        <v>4801</v>
      </c>
      <c r="C874" s="218">
        <v>0</v>
      </c>
      <c r="D874" s="218">
        <v>0</v>
      </c>
      <c r="E874" s="218">
        <v>0</v>
      </c>
    </row>
    <row r="875" spans="1:5">
      <c r="A875" s="137"/>
      <c r="B875" s="137"/>
      <c r="C875" s="219"/>
      <c r="D875" s="219"/>
      <c r="E875" s="219"/>
    </row>
    <row r="876" spans="1:5">
      <c r="A876" s="137" t="s">
        <v>136</v>
      </c>
      <c r="B876" s="137" t="s">
        <v>137</v>
      </c>
      <c r="C876" s="138">
        <v>16906007.309999999</v>
      </c>
      <c r="D876" s="138">
        <v>16906007.309999999</v>
      </c>
      <c r="E876" s="138">
        <v>0</v>
      </c>
    </row>
    <row r="877" spans="1:5">
      <c r="A877" s="137"/>
      <c r="B877" s="137"/>
      <c r="C877" s="137"/>
      <c r="D877" s="137"/>
      <c r="E877" s="137"/>
    </row>
    <row r="878" spans="1:5">
      <c r="A878" s="137" t="s">
        <v>138</v>
      </c>
      <c r="B878" s="137" t="s">
        <v>139</v>
      </c>
      <c r="C878" s="137"/>
      <c r="D878" s="137"/>
      <c r="E878" s="137"/>
    </row>
    <row r="879" spans="1:5">
      <c r="A879" s="137" t="s">
        <v>140</v>
      </c>
      <c r="B879" s="137" t="s">
        <v>141</v>
      </c>
      <c r="C879" s="218">
        <v>0</v>
      </c>
      <c r="D879" s="218">
        <v>0</v>
      </c>
      <c r="E879" s="218">
        <v>0</v>
      </c>
    </row>
    <row r="880" spans="1:5">
      <c r="A880" s="137" t="s">
        <v>4802</v>
      </c>
      <c r="B880" s="137" t="s">
        <v>4803</v>
      </c>
      <c r="C880" s="218">
        <v>0</v>
      </c>
      <c r="D880" s="218">
        <v>0</v>
      </c>
      <c r="E880" s="218">
        <v>0</v>
      </c>
    </row>
    <row r="881" spans="1:5">
      <c r="A881" s="137" t="s">
        <v>4804</v>
      </c>
      <c r="B881" s="137" t="s">
        <v>4805</v>
      </c>
      <c r="C881" s="218">
        <v>0</v>
      </c>
      <c r="D881" s="218">
        <v>0</v>
      </c>
      <c r="E881" s="218">
        <v>0</v>
      </c>
    </row>
    <row r="882" spans="1:5">
      <c r="A882" s="137" t="s">
        <v>4806</v>
      </c>
      <c r="B882" s="137" t="s">
        <v>4807</v>
      </c>
      <c r="C882" s="218">
        <v>0</v>
      </c>
      <c r="D882" s="218">
        <v>0</v>
      </c>
      <c r="E882" s="218">
        <v>0</v>
      </c>
    </row>
    <row r="883" spans="1:5">
      <c r="A883" s="137" t="s">
        <v>4808</v>
      </c>
      <c r="B883" s="137" t="s">
        <v>4809</v>
      </c>
      <c r="C883" s="218">
        <v>0</v>
      </c>
      <c r="D883" s="218">
        <v>0</v>
      </c>
      <c r="E883" s="218">
        <v>0</v>
      </c>
    </row>
    <row r="884" spans="1:5">
      <c r="A884" s="137" t="s">
        <v>4810</v>
      </c>
      <c r="B884" s="137" t="s">
        <v>4811</v>
      </c>
      <c r="C884" s="218">
        <v>0</v>
      </c>
      <c r="D884" s="218">
        <v>0</v>
      </c>
      <c r="E884" s="218">
        <v>0</v>
      </c>
    </row>
    <row r="885" spans="1:5">
      <c r="A885" s="137" t="s">
        <v>4812</v>
      </c>
      <c r="B885" s="137" t="s">
        <v>4813</v>
      </c>
      <c r="C885" s="218">
        <v>0</v>
      </c>
      <c r="D885" s="218">
        <v>0</v>
      </c>
      <c r="E885" s="218">
        <v>0</v>
      </c>
    </row>
    <row r="886" spans="1:5">
      <c r="A886" s="137" t="s">
        <v>4814</v>
      </c>
      <c r="B886" s="137" t="s">
        <v>4815</v>
      </c>
      <c r="C886" s="218">
        <v>0</v>
      </c>
      <c r="D886" s="218">
        <v>0</v>
      </c>
      <c r="E886" s="218">
        <v>0</v>
      </c>
    </row>
    <row r="887" spans="1:5">
      <c r="A887" s="137" t="s">
        <v>4816</v>
      </c>
      <c r="B887" s="137" t="s">
        <v>4817</v>
      </c>
      <c r="C887" s="218">
        <v>0</v>
      </c>
      <c r="D887" s="218">
        <v>0</v>
      </c>
      <c r="E887" s="218">
        <v>0</v>
      </c>
    </row>
    <row r="888" spans="1:5">
      <c r="A888" s="137" t="s">
        <v>4818</v>
      </c>
      <c r="B888" s="137" t="s">
        <v>4819</v>
      </c>
      <c r="C888" s="218">
        <v>0</v>
      </c>
      <c r="D888" s="218">
        <v>0</v>
      </c>
      <c r="E888" s="218">
        <v>0</v>
      </c>
    </row>
    <row r="889" spans="1:5">
      <c r="A889" s="137" t="s">
        <v>4820</v>
      </c>
      <c r="B889" s="137" t="s">
        <v>4821</v>
      </c>
      <c r="C889" s="218">
        <v>0</v>
      </c>
      <c r="D889" s="218">
        <v>0</v>
      </c>
      <c r="E889" s="218">
        <v>0</v>
      </c>
    </row>
    <row r="890" spans="1:5">
      <c r="A890" s="137" t="s">
        <v>4822</v>
      </c>
      <c r="B890" s="137" t="s">
        <v>4823</v>
      </c>
      <c r="C890" s="218">
        <v>0</v>
      </c>
      <c r="D890" s="218">
        <v>0</v>
      </c>
      <c r="E890" s="218">
        <v>0</v>
      </c>
    </row>
    <row r="891" spans="1:5">
      <c r="A891" s="137" t="s">
        <v>4824</v>
      </c>
      <c r="B891" s="137" t="s">
        <v>4825</v>
      </c>
      <c r="C891" s="218">
        <v>0</v>
      </c>
      <c r="D891" s="218">
        <v>0</v>
      </c>
      <c r="E891" s="218">
        <v>0</v>
      </c>
    </row>
    <row r="892" spans="1:5">
      <c r="A892" s="137" t="s">
        <v>4826</v>
      </c>
      <c r="B892" s="137" t="s">
        <v>4827</v>
      </c>
      <c r="C892" s="218">
        <v>0</v>
      </c>
      <c r="D892" s="218">
        <v>0</v>
      </c>
      <c r="E892" s="218">
        <v>0</v>
      </c>
    </row>
    <row r="893" spans="1:5">
      <c r="A893" s="137" t="s">
        <v>4828</v>
      </c>
      <c r="B893" s="137" t="s">
        <v>4829</v>
      </c>
      <c r="C893" s="218">
        <v>0</v>
      </c>
      <c r="D893" s="218">
        <v>0</v>
      </c>
      <c r="E893" s="218">
        <v>0</v>
      </c>
    </row>
    <row r="894" spans="1:5">
      <c r="A894" s="137" t="s">
        <v>4830</v>
      </c>
      <c r="B894" s="137" t="s">
        <v>4831</v>
      </c>
      <c r="C894" s="218">
        <v>0</v>
      </c>
      <c r="D894" s="218">
        <v>0</v>
      </c>
      <c r="E894" s="218">
        <v>0</v>
      </c>
    </row>
    <row r="895" spans="1:5">
      <c r="A895" s="137" t="s">
        <v>4832</v>
      </c>
      <c r="B895" s="137" t="s">
        <v>4833</v>
      </c>
      <c r="C895" s="218">
        <v>0</v>
      </c>
      <c r="D895" s="218">
        <v>0</v>
      </c>
      <c r="E895" s="218">
        <v>0</v>
      </c>
    </row>
    <row r="896" spans="1:5">
      <c r="A896" s="137" t="s">
        <v>4834</v>
      </c>
      <c r="B896" s="137" t="s">
        <v>4835</v>
      </c>
      <c r="C896" s="218">
        <v>0</v>
      </c>
      <c r="D896" s="218">
        <v>0</v>
      </c>
      <c r="E896" s="218">
        <v>0</v>
      </c>
    </row>
    <row r="897" spans="1:5">
      <c r="A897" s="137" t="s">
        <v>4836</v>
      </c>
      <c r="B897" s="137" t="s">
        <v>4837</v>
      </c>
      <c r="C897" s="218">
        <v>0</v>
      </c>
      <c r="D897" s="218">
        <v>0</v>
      </c>
      <c r="E897" s="218">
        <v>0</v>
      </c>
    </row>
    <row r="898" spans="1:5">
      <c r="A898" s="137" t="s">
        <v>4838</v>
      </c>
      <c r="B898" s="137" t="s">
        <v>4839</v>
      </c>
      <c r="C898" s="218">
        <v>0</v>
      </c>
      <c r="D898" s="218">
        <v>0</v>
      </c>
      <c r="E898" s="218">
        <v>0</v>
      </c>
    </row>
    <row r="899" spans="1:5">
      <c r="A899" s="137" t="s">
        <v>4840</v>
      </c>
      <c r="B899" s="137" t="s">
        <v>4841</v>
      </c>
      <c r="C899" s="218">
        <v>0</v>
      </c>
      <c r="D899" s="218">
        <v>0</v>
      </c>
      <c r="E899" s="218">
        <v>0</v>
      </c>
    </row>
    <row r="900" spans="1:5">
      <c r="A900" s="137" t="s">
        <v>4842</v>
      </c>
      <c r="B900" s="137" t="s">
        <v>4843</v>
      </c>
      <c r="C900" s="218">
        <v>0</v>
      </c>
      <c r="D900" s="218">
        <v>0</v>
      </c>
      <c r="E900" s="218">
        <v>0</v>
      </c>
    </row>
    <row r="901" spans="1:5">
      <c r="A901" s="137" t="s">
        <v>4844</v>
      </c>
      <c r="B901" s="137" t="s">
        <v>4845</v>
      </c>
      <c r="C901" s="218">
        <v>0</v>
      </c>
      <c r="D901" s="218">
        <v>0</v>
      </c>
      <c r="E901" s="218">
        <v>0</v>
      </c>
    </row>
    <row r="902" spans="1:5">
      <c r="A902" s="137" t="s">
        <v>4846</v>
      </c>
      <c r="B902" s="137" t="s">
        <v>4847</v>
      </c>
      <c r="C902" s="218">
        <v>0</v>
      </c>
      <c r="D902" s="218">
        <v>0</v>
      </c>
      <c r="E902" s="218">
        <v>0</v>
      </c>
    </row>
    <row r="903" spans="1:5">
      <c r="A903" s="137" t="s">
        <v>4848</v>
      </c>
      <c r="B903" s="137" t="s">
        <v>4849</v>
      </c>
      <c r="C903" s="218">
        <v>0</v>
      </c>
      <c r="D903" s="218">
        <v>0</v>
      </c>
      <c r="E903" s="218">
        <v>0</v>
      </c>
    </row>
    <row r="904" spans="1:5">
      <c r="A904" s="137" t="s">
        <v>4850</v>
      </c>
      <c r="B904" s="137" t="s">
        <v>4851</v>
      </c>
      <c r="C904" s="218">
        <v>0</v>
      </c>
      <c r="D904" s="218">
        <v>0</v>
      </c>
      <c r="E904" s="218">
        <v>0</v>
      </c>
    </row>
    <row r="905" spans="1:5">
      <c r="A905" s="137" t="s">
        <v>4852</v>
      </c>
      <c r="B905" s="137" t="s">
        <v>4853</v>
      </c>
      <c r="C905" s="218">
        <v>0</v>
      </c>
      <c r="D905" s="218">
        <v>0</v>
      </c>
      <c r="E905" s="218">
        <v>0</v>
      </c>
    </row>
    <row r="906" spans="1:5">
      <c r="A906" s="137" t="s">
        <v>4854</v>
      </c>
      <c r="B906" s="137" t="s">
        <v>4855</v>
      </c>
      <c r="C906" s="218">
        <v>0</v>
      </c>
      <c r="D906" s="218">
        <v>0</v>
      </c>
      <c r="E906" s="218">
        <v>0</v>
      </c>
    </row>
    <row r="907" spans="1:5">
      <c r="A907" s="137" t="s">
        <v>4856</v>
      </c>
      <c r="B907" s="137" t="s">
        <v>4857</v>
      </c>
      <c r="C907" s="218">
        <v>0</v>
      </c>
      <c r="D907" s="218">
        <v>0</v>
      </c>
      <c r="E907" s="218">
        <v>0</v>
      </c>
    </row>
    <row r="908" spans="1:5">
      <c r="A908" s="137" t="s">
        <v>4858</v>
      </c>
      <c r="B908" s="137" t="s">
        <v>4859</v>
      </c>
      <c r="C908" s="218">
        <v>0</v>
      </c>
      <c r="D908" s="218">
        <v>0</v>
      </c>
      <c r="E908" s="218">
        <v>0</v>
      </c>
    </row>
    <row r="909" spans="1:5">
      <c r="A909" s="137" t="s">
        <v>4860</v>
      </c>
      <c r="B909" s="137" t="s">
        <v>4861</v>
      </c>
      <c r="C909" s="218">
        <v>0</v>
      </c>
      <c r="D909" s="218">
        <v>0</v>
      </c>
      <c r="E909" s="218">
        <v>0</v>
      </c>
    </row>
    <row r="910" spans="1:5">
      <c r="A910" s="137" t="s">
        <v>4862</v>
      </c>
      <c r="B910" s="137" t="s">
        <v>4863</v>
      </c>
      <c r="C910" s="218">
        <v>0</v>
      </c>
      <c r="D910" s="218">
        <v>0</v>
      </c>
      <c r="E910" s="218">
        <v>0</v>
      </c>
    </row>
    <row r="911" spans="1:5">
      <c r="A911" s="137" t="s">
        <v>4864</v>
      </c>
      <c r="B911" s="137" t="s">
        <v>4865</v>
      </c>
      <c r="C911" s="218">
        <v>0</v>
      </c>
      <c r="D911" s="218">
        <v>0</v>
      </c>
      <c r="E911" s="218">
        <v>0</v>
      </c>
    </row>
    <row r="912" spans="1:5">
      <c r="A912" s="137" t="s">
        <v>4866</v>
      </c>
      <c r="B912" s="137" t="s">
        <v>4867</v>
      </c>
      <c r="C912" s="218">
        <v>0</v>
      </c>
      <c r="D912" s="218">
        <v>0</v>
      </c>
      <c r="E912" s="218">
        <v>0</v>
      </c>
    </row>
    <row r="913" spans="1:5">
      <c r="A913" s="137"/>
      <c r="B913" s="137"/>
      <c r="C913" s="219"/>
      <c r="D913" s="219"/>
      <c r="E913" s="219"/>
    </row>
    <row r="914" spans="1:5">
      <c r="A914" s="137" t="s">
        <v>142</v>
      </c>
      <c r="B914" s="137" t="s">
        <v>143</v>
      </c>
      <c r="C914" s="138">
        <v>0</v>
      </c>
      <c r="D914" s="138">
        <v>0</v>
      </c>
      <c r="E914" s="138">
        <v>0</v>
      </c>
    </row>
    <row r="915" spans="1:5">
      <c r="A915" s="137"/>
      <c r="B915" s="137"/>
      <c r="C915" s="137"/>
      <c r="D915" s="137"/>
      <c r="E915" s="137"/>
    </row>
    <row r="916" spans="1:5">
      <c r="A916" s="137" t="s">
        <v>4868</v>
      </c>
      <c r="B916" s="137" t="s">
        <v>4869</v>
      </c>
      <c r="C916" s="137"/>
      <c r="D916" s="137"/>
      <c r="E916" s="137"/>
    </row>
    <row r="917" spans="1:5">
      <c r="A917" s="137" t="s">
        <v>4870</v>
      </c>
      <c r="B917" s="137" t="s">
        <v>4871</v>
      </c>
      <c r="C917" s="218">
        <v>0</v>
      </c>
      <c r="D917" s="218">
        <v>0</v>
      </c>
      <c r="E917" s="218">
        <v>0</v>
      </c>
    </row>
    <row r="918" spans="1:5">
      <c r="A918" s="137" t="s">
        <v>4872</v>
      </c>
      <c r="B918" s="137" t="s">
        <v>4873</v>
      </c>
      <c r="C918" s="218">
        <v>0</v>
      </c>
      <c r="D918" s="218">
        <v>0</v>
      </c>
      <c r="E918" s="218">
        <v>0</v>
      </c>
    </row>
    <row r="919" spans="1:5">
      <c r="A919" s="137"/>
      <c r="B919" s="137"/>
      <c r="C919" s="219"/>
      <c r="D919" s="219"/>
      <c r="E919" s="219"/>
    </row>
    <row r="920" spans="1:5">
      <c r="A920" s="137" t="s">
        <v>4874</v>
      </c>
      <c r="B920" s="137" t="s">
        <v>4875</v>
      </c>
      <c r="C920" s="138">
        <v>0</v>
      </c>
      <c r="D920" s="138">
        <v>0</v>
      </c>
      <c r="E920" s="138">
        <v>0</v>
      </c>
    </row>
    <row r="921" spans="1:5">
      <c r="A921" s="137"/>
      <c r="B921" s="137"/>
      <c r="C921" s="137"/>
      <c r="D921" s="137"/>
      <c r="E921" s="137"/>
    </row>
    <row r="922" spans="1:5">
      <c r="A922" s="137" t="s">
        <v>4876</v>
      </c>
      <c r="B922" s="137" t="s">
        <v>4877</v>
      </c>
      <c r="C922" s="137"/>
      <c r="D922" s="137"/>
      <c r="E922" s="137"/>
    </row>
    <row r="923" spans="1:5">
      <c r="A923" s="137" t="s">
        <v>4878</v>
      </c>
      <c r="B923" s="137" t="s">
        <v>4879</v>
      </c>
      <c r="C923" s="218">
        <v>0</v>
      </c>
      <c r="D923" s="218">
        <v>0</v>
      </c>
      <c r="E923" s="218">
        <v>0</v>
      </c>
    </row>
    <row r="924" spans="1:5">
      <c r="A924" s="137" t="s">
        <v>4880</v>
      </c>
      <c r="B924" s="137" t="s">
        <v>4881</v>
      </c>
      <c r="C924" s="218">
        <v>0</v>
      </c>
      <c r="D924" s="218">
        <v>0</v>
      </c>
      <c r="E924" s="218">
        <v>0</v>
      </c>
    </row>
    <row r="925" spans="1:5">
      <c r="A925" s="137"/>
      <c r="B925" s="137"/>
      <c r="C925" s="219"/>
      <c r="D925" s="219"/>
      <c r="E925" s="219"/>
    </row>
    <row r="926" spans="1:5">
      <c r="A926" s="137" t="s">
        <v>4882</v>
      </c>
      <c r="B926" s="137" t="s">
        <v>4883</v>
      </c>
      <c r="C926" s="138">
        <v>0</v>
      </c>
      <c r="D926" s="138">
        <v>0</v>
      </c>
      <c r="E926" s="138">
        <v>0</v>
      </c>
    </row>
    <row r="927" spans="1:5">
      <c r="A927" s="137"/>
      <c r="B927" s="137"/>
      <c r="C927" s="137"/>
      <c r="D927" s="137"/>
      <c r="E927" s="137"/>
    </row>
    <row r="928" spans="1:5">
      <c r="A928" s="137" t="s">
        <v>4884</v>
      </c>
      <c r="B928" s="137" t="s">
        <v>4885</v>
      </c>
      <c r="C928" s="137"/>
      <c r="D928" s="137"/>
      <c r="E928" s="137"/>
    </row>
    <row r="929" spans="1:5">
      <c r="A929" s="137" t="s">
        <v>4886</v>
      </c>
      <c r="B929" s="137" t="s">
        <v>4887</v>
      </c>
      <c r="C929" s="218">
        <v>0</v>
      </c>
      <c r="D929" s="218">
        <v>0</v>
      </c>
      <c r="E929" s="218">
        <v>0</v>
      </c>
    </row>
    <row r="930" spans="1:5">
      <c r="A930" s="137" t="s">
        <v>4888</v>
      </c>
      <c r="B930" s="137" t="s">
        <v>4889</v>
      </c>
      <c r="C930" s="218">
        <v>0</v>
      </c>
      <c r="D930" s="218">
        <v>0</v>
      </c>
      <c r="E930" s="218">
        <v>0</v>
      </c>
    </row>
    <row r="931" spans="1:5">
      <c r="A931" s="137"/>
      <c r="B931" s="137"/>
      <c r="C931" s="219"/>
      <c r="D931" s="219"/>
      <c r="E931" s="219"/>
    </row>
    <row r="932" spans="1:5">
      <c r="A932" s="137" t="s">
        <v>4890</v>
      </c>
      <c r="B932" s="137" t="s">
        <v>4891</v>
      </c>
      <c r="C932" s="138">
        <v>0</v>
      </c>
      <c r="D932" s="138">
        <v>0</v>
      </c>
      <c r="E932" s="138">
        <v>0</v>
      </c>
    </row>
    <row r="933" spans="1:5">
      <c r="A933" s="137"/>
      <c r="B933" s="137"/>
      <c r="C933" s="137"/>
      <c r="D933" s="137"/>
      <c r="E933" s="137"/>
    </row>
    <row r="934" spans="1:5">
      <c r="A934" s="137" t="s">
        <v>144</v>
      </c>
      <c r="B934" s="137" t="s">
        <v>145</v>
      </c>
      <c r="C934" s="137"/>
      <c r="D934" s="137"/>
      <c r="E934" s="137"/>
    </row>
    <row r="935" spans="1:5">
      <c r="A935" s="137" t="s">
        <v>146</v>
      </c>
      <c r="B935" s="137" t="s">
        <v>147</v>
      </c>
      <c r="C935" s="218">
        <v>-850298.46</v>
      </c>
      <c r="D935" s="218">
        <v>-904100.19</v>
      </c>
      <c r="E935" s="218">
        <v>53801.73</v>
      </c>
    </row>
    <row r="936" spans="1:5">
      <c r="A936" s="137" t="s">
        <v>148</v>
      </c>
      <c r="B936" s="137" t="s">
        <v>149</v>
      </c>
      <c r="C936" s="218">
        <v>-15456373.869999999</v>
      </c>
      <c r="D936" s="218">
        <v>-15456373.869999999</v>
      </c>
      <c r="E936" s="218">
        <v>0</v>
      </c>
    </row>
    <row r="937" spans="1:5">
      <c r="A937" s="137"/>
      <c r="B937" s="137"/>
      <c r="C937" s="219"/>
      <c r="D937" s="219"/>
      <c r="E937" s="219"/>
    </row>
    <row r="938" spans="1:5">
      <c r="A938" s="137" t="s">
        <v>150</v>
      </c>
      <c r="B938" s="137" t="s">
        <v>151</v>
      </c>
      <c r="C938" s="138">
        <v>-16306672.33</v>
      </c>
      <c r="D938" s="138">
        <v>-16360474.060000001</v>
      </c>
      <c r="E938" s="138">
        <v>53801.73</v>
      </c>
    </row>
    <row r="939" spans="1:5">
      <c r="A939" s="137"/>
      <c r="B939" s="137"/>
      <c r="C939" s="219"/>
      <c r="D939" s="219"/>
      <c r="E939" s="219"/>
    </row>
    <row r="940" spans="1:5">
      <c r="A940" s="137" t="s">
        <v>152</v>
      </c>
      <c r="B940" s="137" t="s">
        <v>116</v>
      </c>
      <c r="C940" s="138">
        <v>599334.98</v>
      </c>
      <c r="D940" s="138">
        <v>545533.25</v>
      </c>
      <c r="E940" s="138">
        <v>53801.73</v>
      </c>
    </row>
    <row r="941" spans="1:5">
      <c r="A941" s="137"/>
      <c r="B941" s="137"/>
      <c r="C941" s="219"/>
      <c r="D941" s="219"/>
      <c r="E941" s="219"/>
    </row>
    <row r="942" spans="1:5">
      <c r="A942" s="137" t="s">
        <v>153</v>
      </c>
      <c r="B942" s="137" t="s">
        <v>154</v>
      </c>
      <c r="C942" s="138">
        <v>36462317.520000003</v>
      </c>
      <c r="D942" s="138">
        <v>36352254.149999999</v>
      </c>
      <c r="E942" s="138">
        <v>110063.37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5DC08-1107-4E79-A3B0-DDC7270E769D}">
  <sheetPr>
    <tabColor theme="0"/>
  </sheetPr>
  <dimension ref="A1:CK465"/>
  <sheetViews>
    <sheetView topLeftCell="A253" zoomScale="70" zoomScaleNormal="70" workbookViewId="0">
      <pane xSplit="2" topLeftCell="J1" activePane="topRight" state="frozen"/>
      <selection activeCell="Q367" sqref="Q1:Q1048576"/>
      <selection pane="topRight" activeCell="N225" sqref="N225"/>
    </sheetView>
  </sheetViews>
  <sheetFormatPr defaultColWidth="8.6328125" defaultRowHeight="14.5"/>
  <cols>
    <col min="1" max="1" width="11.453125" customWidth="1"/>
    <col min="2" max="2" width="37.08984375" customWidth="1"/>
    <col min="3" max="15" width="12.906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5227</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215"/>
      <c r="B5" s="215"/>
      <c r="C5" s="215" t="s">
        <v>642</v>
      </c>
      <c r="D5" s="215" t="s">
        <v>643</v>
      </c>
      <c r="E5" s="215" t="s">
        <v>644</v>
      </c>
      <c r="F5" s="215" t="s">
        <v>8</v>
      </c>
      <c r="G5" s="215" t="s">
        <v>9</v>
      </c>
      <c r="H5" s="215" t="s">
        <v>10</v>
      </c>
      <c r="I5" s="215" t="s">
        <v>11</v>
      </c>
      <c r="J5" s="215" t="s">
        <v>12</v>
      </c>
      <c r="K5" s="215" t="s">
        <v>13</v>
      </c>
      <c r="L5" s="215" t="s">
        <v>14</v>
      </c>
      <c r="M5" s="215" t="s">
        <v>15</v>
      </c>
      <c r="N5" s="215" t="s">
        <v>16</v>
      </c>
      <c r="O5" s="215" t="s">
        <v>18</v>
      </c>
    </row>
    <row r="6" spans="1:17">
      <c r="A6" s="217"/>
      <c r="B6" s="217"/>
      <c r="C6" s="217"/>
      <c r="D6" s="217"/>
      <c r="E6" s="217"/>
      <c r="F6" s="217"/>
      <c r="G6" s="217"/>
      <c r="H6" s="217"/>
      <c r="I6" s="217"/>
      <c r="J6" s="217"/>
      <c r="K6" s="217"/>
      <c r="L6" s="217"/>
      <c r="M6" s="217"/>
      <c r="N6" s="217"/>
      <c r="O6" s="217"/>
    </row>
    <row r="7" spans="1:17">
      <c r="A7" s="137" t="s">
        <v>193</v>
      </c>
      <c r="B7" s="137" t="s">
        <v>194</v>
      </c>
      <c r="C7" s="137"/>
      <c r="D7" s="137"/>
      <c r="E7" s="137"/>
      <c r="F7" s="137"/>
      <c r="G7" s="137"/>
      <c r="H7" s="137"/>
      <c r="I7" s="137"/>
      <c r="J7" s="137"/>
      <c r="K7" s="137"/>
      <c r="L7" s="137"/>
      <c r="M7" s="137"/>
      <c r="N7" s="137"/>
      <c r="O7" s="137"/>
    </row>
    <row r="8" spans="1:17">
      <c r="A8" s="137"/>
      <c r="B8" s="137"/>
      <c r="C8" s="137"/>
      <c r="D8" s="137"/>
      <c r="E8" s="137"/>
      <c r="F8" s="137"/>
      <c r="G8" s="137"/>
      <c r="H8" s="137"/>
      <c r="I8" s="137"/>
      <c r="J8" s="137"/>
      <c r="K8" s="137"/>
      <c r="L8" s="137"/>
      <c r="M8" s="137"/>
      <c r="N8" s="137"/>
      <c r="O8" s="137"/>
    </row>
    <row r="9" spans="1:17">
      <c r="A9" s="137" t="s">
        <v>195</v>
      </c>
      <c r="B9" s="137" t="s">
        <v>196</v>
      </c>
      <c r="C9" s="137"/>
      <c r="D9" s="137"/>
      <c r="E9" s="137"/>
      <c r="F9" s="137"/>
      <c r="G9" s="137"/>
      <c r="H9" s="137"/>
      <c r="I9" s="137"/>
      <c r="J9" s="137"/>
      <c r="K9" s="137"/>
      <c r="L9" s="137"/>
      <c r="M9" s="137"/>
      <c r="N9" s="137"/>
      <c r="O9" s="137"/>
    </row>
    <row r="10" spans="1:17">
      <c r="A10" s="137"/>
      <c r="B10" s="137"/>
      <c r="C10" s="137"/>
      <c r="D10" s="137"/>
      <c r="E10" s="137"/>
      <c r="F10" s="137"/>
      <c r="G10" s="137"/>
      <c r="H10" s="137"/>
      <c r="I10" s="137"/>
      <c r="J10" s="137"/>
      <c r="K10" s="137"/>
      <c r="L10" s="137"/>
      <c r="M10" s="137"/>
      <c r="N10" s="137"/>
      <c r="O10" s="137"/>
    </row>
    <row r="11" spans="1:17">
      <c r="A11" s="137" t="s">
        <v>197</v>
      </c>
      <c r="B11" s="137" t="s">
        <v>198</v>
      </c>
      <c r="C11" s="137"/>
      <c r="D11" s="137"/>
      <c r="E11" s="137"/>
      <c r="F11" s="137"/>
      <c r="G11" s="137"/>
      <c r="H11" s="137"/>
      <c r="I11" s="137"/>
      <c r="J11" s="137"/>
      <c r="K11" s="137"/>
      <c r="L11" s="137"/>
      <c r="M11" s="137"/>
      <c r="N11" s="137"/>
      <c r="O11" s="137"/>
    </row>
    <row r="12" spans="1:17">
      <c r="A12" s="137"/>
      <c r="B12" s="137"/>
      <c r="C12" s="137"/>
      <c r="D12" s="137"/>
      <c r="E12" s="137"/>
      <c r="F12" s="137"/>
      <c r="G12" s="137"/>
      <c r="H12" s="137"/>
      <c r="I12" s="137"/>
      <c r="J12" s="137"/>
      <c r="K12" s="137"/>
      <c r="L12" s="137"/>
      <c r="M12" s="137"/>
      <c r="N12" s="137"/>
      <c r="O12" s="137"/>
    </row>
    <row r="13" spans="1:17">
      <c r="A13" s="137" t="s">
        <v>199</v>
      </c>
      <c r="B13" s="137" t="s">
        <v>200</v>
      </c>
      <c r="C13" s="137"/>
      <c r="D13" s="137"/>
      <c r="E13" s="137"/>
      <c r="F13" s="137"/>
      <c r="G13" s="137"/>
      <c r="H13" s="137"/>
      <c r="I13" s="137"/>
      <c r="J13" s="137"/>
      <c r="K13" s="137"/>
      <c r="L13" s="137"/>
      <c r="M13" s="137"/>
      <c r="N13" s="137"/>
      <c r="O13" s="137"/>
    </row>
    <row r="14" spans="1:17">
      <c r="A14" s="137" t="s">
        <v>201</v>
      </c>
      <c r="B14" s="137" t="s">
        <v>202</v>
      </c>
      <c r="C14" s="218">
        <v>378050</v>
      </c>
      <c r="D14" s="218">
        <v>379475</v>
      </c>
      <c r="E14" s="218">
        <v>383635</v>
      </c>
      <c r="F14" s="218">
        <v>429455</v>
      </c>
      <c r="G14" s="218">
        <v>429455</v>
      </c>
      <c r="H14" s="218">
        <v>429455</v>
      </c>
      <c r="I14" s="218">
        <v>429455</v>
      </c>
      <c r="J14" s="218">
        <v>429455</v>
      </c>
      <c r="K14" s="218">
        <v>429455</v>
      </c>
      <c r="L14" s="218">
        <v>429455</v>
      </c>
      <c r="M14" s="218">
        <v>429455</v>
      </c>
      <c r="N14" s="218">
        <v>435050</v>
      </c>
      <c r="O14" s="218">
        <v>5011850</v>
      </c>
      <c r="Q14" s="12" t="s">
        <v>20</v>
      </c>
    </row>
    <row r="15" spans="1:17">
      <c r="A15" s="137" t="s">
        <v>4893</v>
      </c>
      <c r="B15" s="137" t="s">
        <v>4894</v>
      </c>
      <c r="C15" s="218">
        <v>0</v>
      </c>
      <c r="D15" s="218">
        <v>0</v>
      </c>
      <c r="E15" s="218">
        <v>0</v>
      </c>
      <c r="F15" s="218">
        <v>0</v>
      </c>
      <c r="G15" s="218">
        <v>0</v>
      </c>
      <c r="H15" s="218">
        <v>0</v>
      </c>
      <c r="I15" s="218">
        <v>0</v>
      </c>
      <c r="J15" s="218">
        <v>0</v>
      </c>
      <c r="K15" s="218">
        <v>0</v>
      </c>
      <c r="L15" s="218">
        <v>0</v>
      </c>
      <c r="M15" s="218">
        <v>0</v>
      </c>
      <c r="N15" s="218">
        <v>0</v>
      </c>
      <c r="O15" s="218">
        <v>0</v>
      </c>
      <c r="Q15" s="12" t="s">
        <v>20</v>
      </c>
    </row>
    <row r="16" spans="1:17">
      <c r="A16" s="137" t="s">
        <v>203</v>
      </c>
      <c r="B16" s="137" t="s">
        <v>204</v>
      </c>
      <c r="C16" s="218">
        <v>-19480.72</v>
      </c>
      <c r="D16" s="218">
        <v>-24442.42</v>
      </c>
      <c r="E16" s="218">
        <v>-34706.720000000001</v>
      </c>
      <c r="F16" s="218">
        <v>-73466.720000000001</v>
      </c>
      <c r="G16" s="218">
        <v>-71520.160000000003</v>
      </c>
      <c r="H16" s="218">
        <v>-73726.720000000001</v>
      </c>
      <c r="I16" s="218">
        <v>-74593</v>
      </c>
      <c r="J16" s="218">
        <v>-75888</v>
      </c>
      <c r="K16" s="218">
        <v>-78792</v>
      </c>
      <c r="L16" s="218">
        <v>-79118</v>
      </c>
      <c r="M16" s="218">
        <v>-78891</v>
      </c>
      <c r="N16" s="218">
        <v>-83309</v>
      </c>
      <c r="O16" s="218">
        <v>-767934.46</v>
      </c>
      <c r="Q16" s="12" t="s">
        <v>21</v>
      </c>
    </row>
    <row r="17" spans="1:17">
      <c r="A17" s="137"/>
      <c r="B17" s="137"/>
      <c r="C17" s="219"/>
      <c r="D17" s="219"/>
      <c r="E17" s="219"/>
      <c r="F17" s="219"/>
      <c r="G17" s="219"/>
      <c r="H17" s="219"/>
      <c r="I17" s="219"/>
      <c r="J17" s="219"/>
      <c r="K17" s="219"/>
      <c r="L17" s="219"/>
      <c r="M17" s="219"/>
      <c r="N17" s="219"/>
      <c r="O17" s="219"/>
    </row>
    <row r="18" spans="1:17">
      <c r="A18" s="137" t="s">
        <v>205</v>
      </c>
      <c r="B18" s="137" t="s">
        <v>206</v>
      </c>
      <c r="C18" s="138">
        <v>358569.28</v>
      </c>
      <c r="D18" s="138">
        <v>355032.58</v>
      </c>
      <c r="E18" s="138">
        <v>348928.28</v>
      </c>
      <c r="F18" s="138">
        <v>355988.28</v>
      </c>
      <c r="G18" s="138">
        <v>357934.84</v>
      </c>
      <c r="H18" s="138">
        <v>355728.28</v>
      </c>
      <c r="I18" s="138">
        <v>354862</v>
      </c>
      <c r="J18" s="138">
        <v>353567</v>
      </c>
      <c r="K18" s="138">
        <v>350663</v>
      </c>
      <c r="L18" s="138">
        <v>350337</v>
      </c>
      <c r="M18" s="138">
        <v>350564</v>
      </c>
      <c r="N18" s="138">
        <v>351741</v>
      </c>
      <c r="O18" s="138">
        <v>4243915.54</v>
      </c>
    </row>
    <row r="19" spans="1:17">
      <c r="A19" s="137"/>
      <c r="B19" s="137"/>
      <c r="C19" s="137"/>
      <c r="D19" s="137"/>
      <c r="E19" s="137"/>
      <c r="F19" s="137"/>
      <c r="G19" s="137"/>
      <c r="H19" s="137"/>
      <c r="I19" s="137"/>
      <c r="J19" s="137"/>
      <c r="K19" s="137"/>
      <c r="L19" s="137"/>
      <c r="M19" s="137"/>
      <c r="N19" s="137"/>
      <c r="O19" s="137"/>
    </row>
    <row r="20" spans="1:17">
      <c r="A20" s="137" t="s">
        <v>207</v>
      </c>
      <c r="B20" s="137" t="s">
        <v>208</v>
      </c>
      <c r="C20" s="137"/>
      <c r="D20" s="137"/>
      <c r="E20" s="137"/>
      <c r="F20" s="137"/>
      <c r="G20" s="137"/>
      <c r="H20" s="137"/>
      <c r="I20" s="137"/>
      <c r="J20" s="137"/>
      <c r="K20" s="137"/>
      <c r="L20" s="137"/>
      <c r="M20" s="137"/>
      <c r="N20" s="137"/>
      <c r="O20" s="137"/>
    </row>
    <row r="21" spans="1:17">
      <c r="A21" s="137" t="s">
        <v>209</v>
      </c>
      <c r="B21" s="137" t="s">
        <v>210</v>
      </c>
      <c r="C21" s="218">
        <v>-12335</v>
      </c>
      <c r="D21" s="218">
        <v>-9084</v>
      </c>
      <c r="E21" s="218">
        <v>-26827.64</v>
      </c>
      <c r="F21" s="218">
        <v>-12225.36</v>
      </c>
      <c r="G21" s="218">
        <v>-2251.13</v>
      </c>
      <c r="H21" s="218">
        <v>0</v>
      </c>
      <c r="I21" s="218">
        <v>0</v>
      </c>
      <c r="J21" s="218">
        <v>-235</v>
      </c>
      <c r="K21" s="218">
        <v>-1500</v>
      </c>
      <c r="L21" s="218">
        <v>-3500</v>
      </c>
      <c r="M21" s="218">
        <v>-800</v>
      </c>
      <c r="N21" s="218">
        <v>-2550</v>
      </c>
      <c r="O21" s="218">
        <v>-71308.13</v>
      </c>
      <c r="Q21" s="12" t="s">
        <v>22</v>
      </c>
    </row>
    <row r="22" spans="1:17">
      <c r="A22" s="137" t="s">
        <v>211</v>
      </c>
      <c r="B22" s="137" t="s">
        <v>212</v>
      </c>
      <c r="C22" s="218">
        <v>-102276.47</v>
      </c>
      <c r="D22" s="218">
        <v>-70381.98</v>
      </c>
      <c r="E22" s="218">
        <v>-70224.61</v>
      </c>
      <c r="F22" s="218">
        <v>-69568.25</v>
      </c>
      <c r="G22" s="218">
        <v>-41700.839999999997</v>
      </c>
      <c r="H22" s="218">
        <v>-69600.070000000007</v>
      </c>
      <c r="I22" s="218">
        <v>-82199.03</v>
      </c>
      <c r="J22" s="218">
        <v>-73149</v>
      </c>
      <c r="K22" s="218">
        <v>-77222.47</v>
      </c>
      <c r="L22" s="218">
        <v>-74436.490000000005</v>
      </c>
      <c r="M22" s="218">
        <v>-72910.52</v>
      </c>
      <c r="N22" s="218">
        <v>-79290.67</v>
      </c>
      <c r="O22" s="218">
        <v>-882960.4</v>
      </c>
      <c r="Q22" s="12" t="s">
        <v>26</v>
      </c>
    </row>
    <row r="23" spans="1:17">
      <c r="A23" s="137" t="s">
        <v>213</v>
      </c>
      <c r="B23" s="137" t="s">
        <v>214</v>
      </c>
      <c r="C23" s="218">
        <v>-672</v>
      </c>
      <c r="D23" s="218">
        <v>-918.6</v>
      </c>
      <c r="E23" s="218">
        <v>-918.6</v>
      </c>
      <c r="F23" s="218">
        <v>-918.6</v>
      </c>
      <c r="G23" s="218">
        <v>-918.6</v>
      </c>
      <c r="H23" s="218">
        <v>-918.6</v>
      </c>
      <c r="I23" s="218">
        <v>-632.23</v>
      </c>
      <c r="J23" s="218">
        <v>-672</v>
      </c>
      <c r="K23" s="218">
        <v>-672</v>
      </c>
      <c r="L23" s="218">
        <v>-672</v>
      </c>
      <c r="M23" s="218">
        <v>-672</v>
      </c>
      <c r="N23" s="218">
        <v>-480</v>
      </c>
      <c r="O23" s="218">
        <v>-9065.23</v>
      </c>
      <c r="Q23" s="12" t="s">
        <v>23</v>
      </c>
    </row>
    <row r="24" spans="1:17">
      <c r="A24" s="137" t="s">
        <v>4895</v>
      </c>
      <c r="B24" s="137" t="s">
        <v>4896</v>
      </c>
      <c r="C24" s="218">
        <v>0</v>
      </c>
      <c r="D24" s="218">
        <v>0</v>
      </c>
      <c r="E24" s="218">
        <v>0</v>
      </c>
      <c r="F24" s="218">
        <v>0</v>
      </c>
      <c r="G24" s="218">
        <v>0</v>
      </c>
      <c r="H24" s="218">
        <v>0</v>
      </c>
      <c r="I24" s="218">
        <v>0</v>
      </c>
      <c r="J24" s="218">
        <v>0</v>
      </c>
      <c r="K24" s="218">
        <v>0</v>
      </c>
      <c r="L24" s="218">
        <v>0</v>
      </c>
      <c r="M24" s="218">
        <v>0</v>
      </c>
      <c r="N24" s="218">
        <v>0</v>
      </c>
      <c r="O24" s="218">
        <v>0</v>
      </c>
      <c r="Q24" s="12" t="s">
        <v>27</v>
      </c>
    </row>
    <row r="25" spans="1:17">
      <c r="A25" s="137" t="s">
        <v>215</v>
      </c>
      <c r="B25" s="137" t="s">
        <v>216</v>
      </c>
      <c r="C25" s="218">
        <v>-2103.06</v>
      </c>
      <c r="D25" s="218">
        <v>-1495</v>
      </c>
      <c r="E25" s="218">
        <v>-1495</v>
      </c>
      <c r="F25" s="218">
        <v>-1615</v>
      </c>
      <c r="G25" s="218">
        <v>-1615</v>
      </c>
      <c r="H25" s="218">
        <v>-1615</v>
      </c>
      <c r="I25" s="218">
        <v>-1615</v>
      </c>
      <c r="J25" s="218">
        <v>-1615</v>
      </c>
      <c r="K25" s="218">
        <v>-1615</v>
      </c>
      <c r="L25" s="218">
        <v>-1615</v>
      </c>
      <c r="M25" s="218">
        <v>-1615</v>
      </c>
      <c r="N25" s="218">
        <v>-1615</v>
      </c>
      <c r="O25" s="218">
        <v>-19628.060000000001</v>
      </c>
      <c r="Q25" s="12" t="s">
        <v>23</v>
      </c>
    </row>
    <row r="26" spans="1:17">
      <c r="A26" s="137" t="s">
        <v>217</v>
      </c>
      <c r="B26" s="137" t="s">
        <v>218</v>
      </c>
      <c r="C26" s="218">
        <v>-6855</v>
      </c>
      <c r="D26" s="218">
        <v>-9590</v>
      </c>
      <c r="E26" s="218">
        <v>-10190</v>
      </c>
      <c r="F26" s="218">
        <v>-11750</v>
      </c>
      <c r="G26" s="218">
        <v>-13570</v>
      </c>
      <c r="H26" s="218">
        <v>-15290</v>
      </c>
      <c r="I26" s="218">
        <v>-15290</v>
      </c>
      <c r="J26" s="218">
        <v>-22055</v>
      </c>
      <c r="K26" s="218">
        <v>-20235</v>
      </c>
      <c r="L26" s="218">
        <v>-21760</v>
      </c>
      <c r="M26" s="218">
        <v>-21760</v>
      </c>
      <c r="N26" s="218">
        <v>-22360</v>
      </c>
      <c r="O26" s="218">
        <v>-190705</v>
      </c>
      <c r="Q26" s="12" t="s">
        <v>23</v>
      </c>
    </row>
    <row r="27" spans="1:17">
      <c r="A27" s="137" t="s">
        <v>220</v>
      </c>
      <c r="B27" s="137" t="s">
        <v>221</v>
      </c>
      <c r="C27" s="218">
        <v>-30216.21</v>
      </c>
      <c r="D27" s="218">
        <v>-25689.39</v>
      </c>
      <c r="E27" s="218">
        <v>-58098.35</v>
      </c>
      <c r="F27" s="218">
        <v>5770.87</v>
      </c>
      <c r="G27" s="218">
        <v>-73368.149999999994</v>
      </c>
      <c r="H27" s="218">
        <v>-23479.200000000001</v>
      </c>
      <c r="I27" s="218">
        <v>-18945.98</v>
      </c>
      <c r="J27" s="218">
        <v>-53633.29</v>
      </c>
      <c r="K27" s="218">
        <v>1506.66</v>
      </c>
      <c r="L27" s="218">
        <v>-74877.649999999994</v>
      </c>
      <c r="M27" s="218">
        <v>-13942.31</v>
      </c>
      <c r="N27" s="218">
        <v>4848.33</v>
      </c>
      <c r="O27" s="218">
        <v>-360124.67</v>
      </c>
      <c r="Q27" s="12" t="s">
        <v>27</v>
      </c>
    </row>
    <row r="28" spans="1:17">
      <c r="A28" s="137" t="s">
        <v>4897</v>
      </c>
      <c r="B28" s="137" t="s">
        <v>4898</v>
      </c>
      <c r="C28" s="218">
        <v>0</v>
      </c>
      <c r="D28" s="218">
        <v>0</v>
      </c>
      <c r="E28" s="218">
        <v>0</v>
      </c>
      <c r="F28" s="218">
        <v>0</v>
      </c>
      <c r="G28" s="218">
        <v>0</v>
      </c>
      <c r="H28" s="218">
        <v>0</v>
      </c>
      <c r="I28" s="218">
        <v>0</v>
      </c>
      <c r="J28" s="218">
        <v>0</v>
      </c>
      <c r="K28" s="218">
        <v>0</v>
      </c>
      <c r="L28" s="218">
        <v>0</v>
      </c>
      <c r="M28" s="218">
        <v>0</v>
      </c>
      <c r="N28" s="218">
        <v>0</v>
      </c>
      <c r="O28" s="218">
        <v>0</v>
      </c>
      <c r="Q28" s="12" t="s">
        <v>27</v>
      </c>
    </row>
    <row r="29" spans="1:17">
      <c r="A29" s="137" t="s">
        <v>4899</v>
      </c>
      <c r="B29" s="137" t="s">
        <v>4900</v>
      </c>
      <c r="C29" s="218">
        <v>0</v>
      </c>
      <c r="D29" s="218">
        <v>0</v>
      </c>
      <c r="E29" s="218">
        <v>0</v>
      </c>
      <c r="F29" s="218">
        <v>0</v>
      </c>
      <c r="G29" s="218">
        <v>0</v>
      </c>
      <c r="H29" s="218">
        <v>0</v>
      </c>
      <c r="I29" s="218">
        <v>0</v>
      </c>
      <c r="J29" s="218">
        <v>0</v>
      </c>
      <c r="K29" s="218">
        <v>0</v>
      </c>
      <c r="L29" s="218">
        <v>0</v>
      </c>
      <c r="M29" s="218">
        <v>0</v>
      </c>
      <c r="N29" s="218">
        <v>0</v>
      </c>
      <c r="O29" s="218">
        <v>0</v>
      </c>
      <c r="Q29" s="12" t="s">
        <v>27</v>
      </c>
    </row>
    <row r="30" spans="1:17">
      <c r="A30" s="137" t="s">
        <v>1138</v>
      </c>
      <c r="B30" s="137" t="s">
        <v>4901</v>
      </c>
      <c r="C30" s="218">
        <v>0</v>
      </c>
      <c r="D30" s="218">
        <v>0</v>
      </c>
      <c r="E30" s="218">
        <v>0</v>
      </c>
      <c r="F30" s="218">
        <v>0</v>
      </c>
      <c r="G30" s="218">
        <v>0</v>
      </c>
      <c r="H30" s="218">
        <v>0</v>
      </c>
      <c r="I30" s="218">
        <v>0</v>
      </c>
      <c r="J30" s="218">
        <v>0</v>
      </c>
      <c r="K30" s="218">
        <v>0</v>
      </c>
      <c r="L30" s="218">
        <v>0</v>
      </c>
      <c r="M30" s="218">
        <v>0</v>
      </c>
      <c r="N30" s="218">
        <v>0</v>
      </c>
      <c r="O30" s="218">
        <v>0</v>
      </c>
      <c r="Q30" s="12" t="s">
        <v>27</v>
      </c>
    </row>
    <row r="31" spans="1:17">
      <c r="A31" s="137" t="s">
        <v>4902</v>
      </c>
      <c r="B31" s="137" t="s">
        <v>4903</v>
      </c>
      <c r="C31" s="218">
        <v>0</v>
      </c>
      <c r="D31" s="218">
        <v>0</v>
      </c>
      <c r="E31" s="218">
        <v>0</v>
      </c>
      <c r="F31" s="218">
        <v>0</v>
      </c>
      <c r="G31" s="218">
        <v>0</v>
      </c>
      <c r="H31" s="218">
        <v>0</v>
      </c>
      <c r="I31" s="218">
        <v>0</v>
      </c>
      <c r="J31" s="218">
        <v>0</v>
      </c>
      <c r="K31" s="218">
        <v>0</v>
      </c>
      <c r="L31" s="218">
        <v>0</v>
      </c>
      <c r="M31" s="218">
        <v>0</v>
      </c>
      <c r="N31" s="218">
        <v>0</v>
      </c>
      <c r="O31" s="218">
        <v>0</v>
      </c>
      <c r="Q31" s="12" t="s">
        <v>27</v>
      </c>
    </row>
    <row r="32" spans="1:17">
      <c r="A32" s="137" t="s">
        <v>4904</v>
      </c>
      <c r="B32" s="137" t="s">
        <v>4905</v>
      </c>
      <c r="C32" s="218">
        <v>0</v>
      </c>
      <c r="D32" s="218">
        <v>0</v>
      </c>
      <c r="E32" s="218">
        <v>0</v>
      </c>
      <c r="F32" s="218">
        <v>0</v>
      </c>
      <c r="G32" s="218">
        <v>0</v>
      </c>
      <c r="H32" s="218">
        <v>-250</v>
      </c>
      <c r="I32" s="218">
        <v>-250</v>
      </c>
      <c r="J32" s="218">
        <v>-750</v>
      </c>
      <c r="K32" s="218">
        <v>0</v>
      </c>
      <c r="L32" s="218">
        <v>-250</v>
      </c>
      <c r="M32" s="218">
        <v>-250</v>
      </c>
      <c r="N32" s="218">
        <v>0</v>
      </c>
      <c r="O32" s="218">
        <v>-1750</v>
      </c>
      <c r="Q32" s="12" t="s">
        <v>22</v>
      </c>
    </row>
    <row r="33" spans="1:17">
      <c r="A33" s="137"/>
      <c r="B33" s="137"/>
      <c r="C33" s="219"/>
      <c r="D33" s="219"/>
      <c r="E33" s="219"/>
      <c r="F33" s="219"/>
      <c r="G33" s="219"/>
      <c r="H33" s="219"/>
      <c r="I33" s="219"/>
      <c r="J33" s="219"/>
      <c r="K33" s="219"/>
      <c r="L33" s="219"/>
      <c r="M33" s="219"/>
      <c r="N33" s="219"/>
      <c r="O33" s="219"/>
    </row>
    <row r="34" spans="1:17">
      <c r="A34" s="137" t="s">
        <v>222</v>
      </c>
      <c r="B34" s="137" t="s">
        <v>223</v>
      </c>
      <c r="C34" s="138">
        <v>-154457.74</v>
      </c>
      <c r="D34" s="138">
        <v>-117158.97</v>
      </c>
      <c r="E34" s="138">
        <v>-167754.20000000001</v>
      </c>
      <c r="F34" s="138">
        <v>-90306.34</v>
      </c>
      <c r="G34" s="138">
        <v>-133423.72</v>
      </c>
      <c r="H34" s="138">
        <v>-111152.87</v>
      </c>
      <c r="I34" s="138">
        <v>-118932.24</v>
      </c>
      <c r="J34" s="138">
        <v>-152109.29</v>
      </c>
      <c r="K34" s="138">
        <v>-99737.81</v>
      </c>
      <c r="L34" s="138">
        <v>-177111.14</v>
      </c>
      <c r="M34" s="138">
        <v>-111949.83</v>
      </c>
      <c r="N34" s="138">
        <v>-101447.34</v>
      </c>
      <c r="O34" s="138">
        <v>-1535541.49</v>
      </c>
    </row>
    <row r="35" spans="1:17">
      <c r="A35" s="137"/>
      <c r="B35" s="137"/>
      <c r="C35" s="137"/>
      <c r="D35" s="137"/>
      <c r="E35" s="137"/>
      <c r="F35" s="137"/>
      <c r="G35" s="137"/>
      <c r="H35" s="137"/>
      <c r="I35" s="137"/>
      <c r="J35" s="137"/>
      <c r="K35" s="137"/>
      <c r="L35" s="137"/>
      <c r="M35" s="137"/>
      <c r="N35" s="137"/>
      <c r="O35" s="137"/>
    </row>
    <row r="36" spans="1:17">
      <c r="A36" s="137" t="s">
        <v>224</v>
      </c>
      <c r="B36" s="137" t="s">
        <v>225</v>
      </c>
      <c r="C36" s="137"/>
      <c r="D36" s="137"/>
      <c r="E36" s="137"/>
      <c r="F36" s="137"/>
      <c r="G36" s="137"/>
      <c r="H36" s="137"/>
      <c r="I36" s="137"/>
      <c r="J36" s="137"/>
      <c r="K36" s="137"/>
      <c r="L36" s="137"/>
      <c r="M36" s="137"/>
      <c r="N36" s="137"/>
      <c r="O36" s="137"/>
    </row>
    <row r="37" spans="1:17">
      <c r="A37" s="137" t="s">
        <v>226</v>
      </c>
      <c r="B37" s="137" t="s">
        <v>227</v>
      </c>
      <c r="C37" s="218">
        <v>8499.4599999999991</v>
      </c>
      <c r="D37" s="218">
        <v>9690.34</v>
      </c>
      <c r="E37" s="218">
        <v>9535.2000000000007</v>
      </c>
      <c r="F37" s="218">
        <v>12530.55</v>
      </c>
      <c r="G37" s="218">
        <v>1903.06</v>
      </c>
      <c r="H37" s="218">
        <v>8646.4</v>
      </c>
      <c r="I37" s="218">
        <v>8081.04</v>
      </c>
      <c r="J37" s="218">
        <v>4516.67</v>
      </c>
      <c r="K37" s="218">
        <v>8262.19</v>
      </c>
      <c r="L37" s="218">
        <v>8086.4</v>
      </c>
      <c r="M37" s="218">
        <v>7991.23</v>
      </c>
      <c r="N37" s="218">
        <v>8582.86</v>
      </c>
      <c r="O37" s="218">
        <v>96325.4</v>
      </c>
      <c r="Q37" s="12" t="s">
        <v>36</v>
      </c>
    </row>
    <row r="38" spans="1:17">
      <c r="A38" s="137" t="s">
        <v>228</v>
      </c>
      <c r="B38" s="137" t="s">
        <v>229</v>
      </c>
      <c r="C38" s="218">
        <v>0</v>
      </c>
      <c r="D38" s="218">
        <v>0</v>
      </c>
      <c r="E38" s="218">
        <v>0</v>
      </c>
      <c r="F38" s="218">
        <v>607.5</v>
      </c>
      <c r="G38" s="218">
        <v>0</v>
      </c>
      <c r="H38" s="218">
        <v>0</v>
      </c>
      <c r="I38" s="218">
        <v>1324.37</v>
      </c>
      <c r="J38" s="218">
        <v>2521.85</v>
      </c>
      <c r="K38" s="218">
        <v>2161.3200000000002</v>
      </c>
      <c r="L38" s="218">
        <v>940.96</v>
      </c>
      <c r="M38" s="218">
        <v>1511.47</v>
      </c>
      <c r="N38" s="218">
        <v>2947.33</v>
      </c>
      <c r="O38" s="218">
        <v>12014.8</v>
      </c>
      <c r="Q38" s="12" t="s">
        <v>36</v>
      </c>
    </row>
    <row r="39" spans="1:17">
      <c r="A39" s="137" t="s">
        <v>230</v>
      </c>
      <c r="B39" s="137" t="s">
        <v>231</v>
      </c>
      <c r="C39" s="218">
        <v>2753.69</v>
      </c>
      <c r="D39" s="218">
        <v>3076.53</v>
      </c>
      <c r="E39" s="218">
        <v>3133.24</v>
      </c>
      <c r="F39" s="218">
        <v>3656.4</v>
      </c>
      <c r="G39" s="218">
        <v>605.47</v>
      </c>
      <c r="H39" s="218">
        <v>2786.61</v>
      </c>
      <c r="I39" s="218">
        <v>2605.35</v>
      </c>
      <c r="J39" s="218">
        <v>1623.61</v>
      </c>
      <c r="K39" s="218">
        <v>2720.05</v>
      </c>
      <c r="L39" s="218">
        <v>2680.39</v>
      </c>
      <c r="M39" s="218">
        <v>2652.8</v>
      </c>
      <c r="N39" s="218">
        <v>3019.85</v>
      </c>
      <c r="O39" s="218">
        <v>31313.99</v>
      </c>
      <c r="Q39" s="12" t="s">
        <v>31</v>
      </c>
    </row>
    <row r="40" spans="1:17">
      <c r="A40" s="137" t="s">
        <v>4906</v>
      </c>
      <c r="B40" s="137" t="s">
        <v>4907</v>
      </c>
      <c r="C40" s="218">
        <v>0</v>
      </c>
      <c r="D40" s="218">
        <v>0</v>
      </c>
      <c r="E40" s="218">
        <v>0</v>
      </c>
      <c r="F40" s="218">
        <v>0</v>
      </c>
      <c r="G40" s="218">
        <v>0</v>
      </c>
      <c r="H40" s="218">
        <v>0</v>
      </c>
      <c r="I40" s="218">
        <v>0</v>
      </c>
      <c r="J40" s="218">
        <v>0</v>
      </c>
      <c r="K40" s="218">
        <v>0</v>
      </c>
      <c r="L40" s="218">
        <v>0</v>
      </c>
      <c r="M40" s="218">
        <v>0</v>
      </c>
      <c r="N40" s="218">
        <v>0</v>
      </c>
      <c r="O40" s="218">
        <v>0</v>
      </c>
      <c r="Q40" s="12" t="s">
        <v>36</v>
      </c>
    </row>
    <row r="41" spans="1:17">
      <c r="A41" s="137" t="s">
        <v>232</v>
      </c>
      <c r="B41" s="137" t="s">
        <v>233</v>
      </c>
      <c r="C41" s="218">
        <v>1827.64</v>
      </c>
      <c r="D41" s="218">
        <v>2046.37</v>
      </c>
      <c r="E41" s="218">
        <v>2082.1999999999998</v>
      </c>
      <c r="F41" s="218">
        <v>2452.2399999999998</v>
      </c>
      <c r="G41" s="218">
        <v>402.97</v>
      </c>
      <c r="H41" s="218">
        <v>1857.74</v>
      </c>
      <c r="I41" s="218">
        <v>1736.91</v>
      </c>
      <c r="J41" s="218">
        <v>1067.79</v>
      </c>
      <c r="K41" s="218">
        <v>1813.35</v>
      </c>
      <c r="L41" s="218">
        <v>1786.9</v>
      </c>
      <c r="M41" s="218">
        <v>1768.53</v>
      </c>
      <c r="N41" s="218">
        <v>2013.23</v>
      </c>
      <c r="O41" s="218">
        <v>20855.87</v>
      </c>
      <c r="Q41" s="12" t="s">
        <v>36</v>
      </c>
    </row>
    <row r="42" spans="1:17">
      <c r="A42" s="137" t="s">
        <v>234</v>
      </c>
      <c r="B42" s="137" t="s">
        <v>235</v>
      </c>
      <c r="C42" s="218">
        <v>0</v>
      </c>
      <c r="D42" s="218">
        <v>0</v>
      </c>
      <c r="E42" s="218">
        <v>0</v>
      </c>
      <c r="F42" s="218">
        <v>0</v>
      </c>
      <c r="G42" s="218">
        <v>0</v>
      </c>
      <c r="H42" s="218">
        <v>0</v>
      </c>
      <c r="I42" s="218">
        <v>0</v>
      </c>
      <c r="J42" s="218">
        <v>0</v>
      </c>
      <c r="K42" s="218">
        <v>0</v>
      </c>
      <c r="L42" s="218">
        <v>0</v>
      </c>
      <c r="M42" s="218">
        <v>0</v>
      </c>
      <c r="N42" s="218">
        <v>0</v>
      </c>
      <c r="O42" s="218">
        <v>0</v>
      </c>
      <c r="Q42" s="12" t="s">
        <v>36</v>
      </c>
    </row>
    <row r="43" spans="1:17">
      <c r="A43" s="137" t="s">
        <v>236</v>
      </c>
      <c r="B43" s="137" t="s">
        <v>237</v>
      </c>
      <c r="C43" s="218">
        <v>5500</v>
      </c>
      <c r="D43" s="218">
        <v>6000</v>
      </c>
      <c r="E43" s="218">
        <v>4500</v>
      </c>
      <c r="F43" s="218">
        <v>6300</v>
      </c>
      <c r="G43" s="218">
        <v>5766.48</v>
      </c>
      <c r="H43" s="218">
        <v>6467.21</v>
      </c>
      <c r="I43" s="218">
        <v>7567.66</v>
      </c>
      <c r="J43" s="218">
        <v>5791.41</v>
      </c>
      <c r="K43" s="218">
        <v>7151.3</v>
      </c>
      <c r="L43" s="218">
        <v>7794.49</v>
      </c>
      <c r="M43" s="218">
        <v>11109.49</v>
      </c>
      <c r="N43" s="218">
        <v>5103.8999999999996</v>
      </c>
      <c r="O43" s="218">
        <v>79051.94</v>
      </c>
      <c r="Q43" s="12" t="s">
        <v>31</v>
      </c>
    </row>
    <row r="44" spans="1:17">
      <c r="A44" s="137" t="s">
        <v>238</v>
      </c>
      <c r="B44" s="137" t="s">
        <v>239</v>
      </c>
      <c r="C44" s="218">
        <v>0</v>
      </c>
      <c r="D44" s="218">
        <v>0</v>
      </c>
      <c r="E44" s="218">
        <v>0</v>
      </c>
      <c r="F44" s="218">
        <v>0</v>
      </c>
      <c r="G44" s="218">
        <v>0</v>
      </c>
      <c r="H44" s="218">
        <v>0</v>
      </c>
      <c r="I44" s="218">
        <v>0</v>
      </c>
      <c r="J44" s="218">
        <v>0</v>
      </c>
      <c r="K44" s="218">
        <v>0</v>
      </c>
      <c r="L44" s="218">
        <v>0</v>
      </c>
      <c r="M44" s="218">
        <v>0</v>
      </c>
      <c r="N44" s="218">
        <v>0</v>
      </c>
      <c r="O44" s="218">
        <v>0</v>
      </c>
      <c r="Q44" s="12" t="s">
        <v>31</v>
      </c>
    </row>
    <row r="45" spans="1:17">
      <c r="A45" s="137" t="s">
        <v>4908</v>
      </c>
      <c r="B45" s="137" t="s">
        <v>4909</v>
      </c>
      <c r="C45" s="218">
        <v>0</v>
      </c>
      <c r="D45" s="218">
        <v>0</v>
      </c>
      <c r="E45" s="218">
        <v>0</v>
      </c>
      <c r="F45" s="218">
        <v>0</v>
      </c>
      <c r="G45" s="218">
        <v>0</v>
      </c>
      <c r="H45" s="218">
        <v>0</v>
      </c>
      <c r="I45" s="218">
        <v>0</v>
      </c>
      <c r="J45" s="218">
        <v>0</v>
      </c>
      <c r="K45" s="218">
        <v>0</v>
      </c>
      <c r="L45" s="218">
        <v>0</v>
      </c>
      <c r="M45" s="218">
        <v>0</v>
      </c>
      <c r="N45" s="218">
        <v>0</v>
      </c>
      <c r="O45" s="218">
        <v>0</v>
      </c>
      <c r="Q45" s="12" t="s">
        <v>31</v>
      </c>
    </row>
    <row r="46" spans="1:17">
      <c r="A46" s="137" t="s">
        <v>240</v>
      </c>
      <c r="B46" s="137" t="s">
        <v>241</v>
      </c>
      <c r="C46" s="218">
        <v>375</v>
      </c>
      <c r="D46" s="218">
        <v>150</v>
      </c>
      <c r="E46" s="218">
        <v>450</v>
      </c>
      <c r="F46" s="218">
        <v>150</v>
      </c>
      <c r="G46" s="218">
        <v>225</v>
      </c>
      <c r="H46" s="218">
        <v>0</v>
      </c>
      <c r="I46" s="218">
        <v>375</v>
      </c>
      <c r="J46" s="218">
        <v>-375</v>
      </c>
      <c r="K46" s="218">
        <v>225</v>
      </c>
      <c r="L46" s="218">
        <v>150</v>
      </c>
      <c r="M46" s="218">
        <v>0</v>
      </c>
      <c r="N46" s="218">
        <v>75</v>
      </c>
      <c r="O46" s="218">
        <v>1800</v>
      </c>
      <c r="Q46" s="12" t="s">
        <v>31</v>
      </c>
    </row>
    <row r="47" spans="1:17">
      <c r="A47" s="137" t="s">
        <v>242</v>
      </c>
      <c r="B47" s="137" t="s">
        <v>243</v>
      </c>
      <c r="C47" s="218">
        <v>-22803.29</v>
      </c>
      <c r="D47" s="218">
        <v>-3068.14</v>
      </c>
      <c r="E47" s="218">
        <v>-12101.27</v>
      </c>
      <c r="F47" s="218">
        <v>-3668.81</v>
      </c>
      <c r="G47" s="218">
        <v>-35803.24</v>
      </c>
      <c r="H47" s="218">
        <v>-18609.099999999999</v>
      </c>
      <c r="I47" s="218">
        <v>-7439.52</v>
      </c>
      <c r="J47" s="218">
        <v>-14596.01</v>
      </c>
      <c r="K47" s="218">
        <v>-20334.29</v>
      </c>
      <c r="L47" s="218">
        <v>-24197.34</v>
      </c>
      <c r="M47" s="218">
        <v>-11101.02</v>
      </c>
      <c r="N47" s="218">
        <v>-3587.47</v>
      </c>
      <c r="O47" s="218">
        <v>-177309.5</v>
      </c>
      <c r="Q47" s="12" t="s">
        <v>27</v>
      </c>
    </row>
    <row r="48" spans="1:17">
      <c r="A48" s="137" t="s">
        <v>244</v>
      </c>
      <c r="B48" s="137" t="s">
        <v>245</v>
      </c>
      <c r="C48" s="218">
        <v>0</v>
      </c>
      <c r="D48" s="218">
        <v>0</v>
      </c>
      <c r="E48" s="218">
        <v>0</v>
      </c>
      <c r="F48" s="218">
        <v>0</v>
      </c>
      <c r="G48" s="218">
        <v>0</v>
      </c>
      <c r="H48" s="218">
        <v>0</v>
      </c>
      <c r="I48" s="218">
        <v>1599.51</v>
      </c>
      <c r="J48" s="218">
        <v>144.30000000000001</v>
      </c>
      <c r="K48" s="218">
        <v>0</v>
      </c>
      <c r="L48" s="218">
        <v>0</v>
      </c>
      <c r="M48" s="218">
        <v>0</v>
      </c>
      <c r="N48" s="218">
        <v>195</v>
      </c>
      <c r="O48" s="218">
        <v>1938.81</v>
      </c>
      <c r="Q48" s="12" t="s">
        <v>27</v>
      </c>
    </row>
    <row r="49" spans="1:17">
      <c r="A49" s="137" t="s">
        <v>246</v>
      </c>
      <c r="B49" s="137" t="s">
        <v>247</v>
      </c>
      <c r="C49" s="218">
        <v>42875</v>
      </c>
      <c r="D49" s="218">
        <v>150</v>
      </c>
      <c r="E49" s="218">
        <v>16813.14</v>
      </c>
      <c r="F49" s="218">
        <v>0</v>
      </c>
      <c r="G49" s="218">
        <v>0</v>
      </c>
      <c r="H49" s="218">
        <v>200</v>
      </c>
      <c r="I49" s="218">
        <v>525</v>
      </c>
      <c r="J49" s="218">
        <v>25</v>
      </c>
      <c r="K49" s="218">
        <v>200</v>
      </c>
      <c r="L49" s="218">
        <v>150</v>
      </c>
      <c r="M49" s="218">
        <v>0</v>
      </c>
      <c r="N49" s="218">
        <v>350</v>
      </c>
      <c r="O49" s="218">
        <v>61288.14</v>
      </c>
      <c r="Q49" s="12" t="s">
        <v>31</v>
      </c>
    </row>
    <row r="50" spans="1:17">
      <c r="A50" s="137" t="s">
        <v>4910</v>
      </c>
      <c r="B50" s="137" t="s">
        <v>503</v>
      </c>
      <c r="C50" s="218">
        <v>0</v>
      </c>
      <c r="D50" s="218">
        <v>3785.25</v>
      </c>
      <c r="E50" s="218">
        <v>0</v>
      </c>
      <c r="F50" s="218">
        <v>1453.08</v>
      </c>
      <c r="G50" s="218">
        <v>0</v>
      </c>
      <c r="H50" s="218">
        <v>1387.94</v>
      </c>
      <c r="I50" s="218">
        <v>0</v>
      </c>
      <c r="J50" s="218">
        <v>0</v>
      </c>
      <c r="K50" s="218">
        <v>0</v>
      </c>
      <c r="L50" s="218">
        <v>0</v>
      </c>
      <c r="M50" s="218">
        <v>0</v>
      </c>
      <c r="N50" s="218">
        <v>0</v>
      </c>
      <c r="O50" s="218">
        <v>6626.27</v>
      </c>
      <c r="Q50" s="12" t="s">
        <v>31</v>
      </c>
    </row>
    <row r="51" spans="1:17">
      <c r="A51" s="137" t="s">
        <v>4911</v>
      </c>
      <c r="B51" s="137" t="s">
        <v>4912</v>
      </c>
      <c r="C51" s="218">
        <v>0</v>
      </c>
      <c r="D51" s="218">
        <v>0</v>
      </c>
      <c r="E51" s="218">
        <v>0</v>
      </c>
      <c r="F51" s="218">
        <v>0</v>
      </c>
      <c r="G51" s="218">
        <v>0</v>
      </c>
      <c r="H51" s="218">
        <v>0</v>
      </c>
      <c r="I51" s="218">
        <v>0</v>
      </c>
      <c r="J51" s="218">
        <v>0</v>
      </c>
      <c r="K51" s="218">
        <v>0</v>
      </c>
      <c r="L51" s="218">
        <v>0</v>
      </c>
      <c r="M51" s="218">
        <v>0</v>
      </c>
      <c r="N51" s="218">
        <v>0</v>
      </c>
      <c r="O51" s="218">
        <v>0</v>
      </c>
      <c r="Q51" s="12" t="s">
        <v>31</v>
      </c>
    </row>
    <row r="52" spans="1:17">
      <c r="A52" s="137" t="s">
        <v>4913</v>
      </c>
      <c r="B52" s="137" t="s">
        <v>4914</v>
      </c>
      <c r="C52" s="218">
        <v>0</v>
      </c>
      <c r="D52" s="218">
        <v>0</v>
      </c>
      <c r="E52" s="218">
        <v>0</v>
      </c>
      <c r="F52" s="218">
        <v>0</v>
      </c>
      <c r="G52" s="218">
        <v>0</v>
      </c>
      <c r="H52" s="218">
        <v>0</v>
      </c>
      <c r="I52" s="218">
        <v>0</v>
      </c>
      <c r="J52" s="218">
        <v>0</v>
      </c>
      <c r="K52" s="218">
        <v>0</v>
      </c>
      <c r="L52" s="218">
        <v>0</v>
      </c>
      <c r="M52" s="218">
        <v>0</v>
      </c>
      <c r="N52" s="218">
        <v>0</v>
      </c>
      <c r="O52" s="218">
        <v>0</v>
      </c>
      <c r="Q52" s="12" t="s">
        <v>31</v>
      </c>
    </row>
    <row r="53" spans="1:17">
      <c r="A53" s="137" t="s">
        <v>4915</v>
      </c>
      <c r="B53" s="137" t="s">
        <v>4916</v>
      </c>
      <c r="C53" s="218">
        <v>0</v>
      </c>
      <c r="D53" s="218">
        <v>0</v>
      </c>
      <c r="E53" s="218">
        <v>0</v>
      </c>
      <c r="F53" s="218">
        <v>0</v>
      </c>
      <c r="G53" s="218">
        <v>0</v>
      </c>
      <c r="H53" s="218">
        <v>0</v>
      </c>
      <c r="I53" s="218">
        <v>0</v>
      </c>
      <c r="J53" s="218">
        <v>0</v>
      </c>
      <c r="K53" s="218">
        <v>0</v>
      </c>
      <c r="L53" s="218">
        <v>0</v>
      </c>
      <c r="M53" s="218">
        <v>0</v>
      </c>
      <c r="N53" s="218">
        <v>0</v>
      </c>
      <c r="O53" s="218">
        <v>0</v>
      </c>
      <c r="Q53" s="12" t="s">
        <v>31</v>
      </c>
    </row>
    <row r="54" spans="1:17">
      <c r="A54" s="137" t="s">
        <v>248</v>
      </c>
      <c r="B54" s="137" t="s">
        <v>249</v>
      </c>
      <c r="C54" s="218">
        <v>500</v>
      </c>
      <c r="D54" s="218">
        <v>6250</v>
      </c>
      <c r="E54" s="218">
        <v>5000</v>
      </c>
      <c r="F54" s="218">
        <v>2250</v>
      </c>
      <c r="G54" s="218">
        <v>1450</v>
      </c>
      <c r="H54" s="218">
        <v>3800</v>
      </c>
      <c r="I54" s="218">
        <v>6150</v>
      </c>
      <c r="J54" s="218">
        <v>3395</v>
      </c>
      <c r="K54" s="218">
        <v>150</v>
      </c>
      <c r="L54" s="218">
        <v>3296</v>
      </c>
      <c r="M54" s="218">
        <v>2025</v>
      </c>
      <c r="N54" s="218">
        <v>835</v>
      </c>
      <c r="O54" s="218">
        <v>35101</v>
      </c>
      <c r="Q54" s="12" t="s">
        <v>31</v>
      </c>
    </row>
    <row r="55" spans="1:17">
      <c r="A55" s="137" t="s">
        <v>4917</v>
      </c>
      <c r="B55" s="137" t="s">
        <v>4918</v>
      </c>
      <c r="C55" s="218">
        <v>0</v>
      </c>
      <c r="D55" s="218">
        <v>0</v>
      </c>
      <c r="E55" s="218">
        <v>0</v>
      </c>
      <c r="F55" s="218">
        <v>0</v>
      </c>
      <c r="G55" s="218">
        <v>0</v>
      </c>
      <c r="H55" s="218">
        <v>0</v>
      </c>
      <c r="I55" s="218">
        <v>0</v>
      </c>
      <c r="J55" s="218">
        <v>0</v>
      </c>
      <c r="K55" s="218">
        <v>0</v>
      </c>
      <c r="L55" s="218">
        <v>0</v>
      </c>
      <c r="M55" s="218">
        <v>0</v>
      </c>
      <c r="N55" s="218">
        <v>0</v>
      </c>
      <c r="O55" s="218">
        <v>0</v>
      </c>
      <c r="Q55" s="12" t="s">
        <v>79</v>
      </c>
    </row>
    <row r="56" spans="1:17">
      <c r="A56" s="137" t="s">
        <v>250</v>
      </c>
      <c r="B56" s="137" t="s">
        <v>251</v>
      </c>
      <c r="C56" s="218">
        <v>0</v>
      </c>
      <c r="D56" s="218">
        <v>0</v>
      </c>
      <c r="E56" s="218">
        <v>0</v>
      </c>
      <c r="F56" s="218">
        <v>0</v>
      </c>
      <c r="G56" s="218">
        <v>50</v>
      </c>
      <c r="H56" s="218">
        <v>0</v>
      </c>
      <c r="I56" s="218">
        <v>0</v>
      </c>
      <c r="J56" s="218">
        <v>0</v>
      </c>
      <c r="K56" s="218">
        <v>0</v>
      </c>
      <c r="L56" s="218">
        <v>0</v>
      </c>
      <c r="M56" s="218">
        <v>0</v>
      </c>
      <c r="N56" s="218">
        <v>0</v>
      </c>
      <c r="O56" s="218">
        <v>50</v>
      </c>
      <c r="Q56" s="12" t="s">
        <v>31</v>
      </c>
    </row>
    <row r="57" spans="1:17">
      <c r="A57" s="137" t="s">
        <v>4919</v>
      </c>
      <c r="B57" s="137" t="s">
        <v>4920</v>
      </c>
      <c r="C57" s="218">
        <v>0</v>
      </c>
      <c r="D57" s="218">
        <v>0</v>
      </c>
      <c r="E57" s="218">
        <v>0</v>
      </c>
      <c r="F57" s="218">
        <v>0</v>
      </c>
      <c r="G57" s="218">
        <v>0</v>
      </c>
      <c r="H57" s="218">
        <v>0</v>
      </c>
      <c r="I57" s="218">
        <v>0</v>
      </c>
      <c r="J57" s="218">
        <v>0</v>
      </c>
      <c r="K57" s="218">
        <v>0</v>
      </c>
      <c r="L57" s="218">
        <v>0</v>
      </c>
      <c r="M57" s="218">
        <v>0</v>
      </c>
      <c r="N57" s="218">
        <v>0</v>
      </c>
      <c r="O57" s="218">
        <v>0</v>
      </c>
      <c r="Q57" s="12" t="s">
        <v>31</v>
      </c>
    </row>
    <row r="58" spans="1:17">
      <c r="A58" s="137" t="s">
        <v>252</v>
      </c>
      <c r="B58" s="137" t="s">
        <v>253</v>
      </c>
      <c r="C58" s="218">
        <v>1200</v>
      </c>
      <c r="D58" s="218">
        <v>1500</v>
      </c>
      <c r="E58" s="218">
        <v>1229.03</v>
      </c>
      <c r="F58" s="218">
        <v>340</v>
      </c>
      <c r="G58" s="218">
        <v>300</v>
      </c>
      <c r="H58" s="218">
        <v>1683.87</v>
      </c>
      <c r="I58" s="218">
        <v>2100</v>
      </c>
      <c r="J58" s="218">
        <v>2603.23</v>
      </c>
      <c r="K58" s="218">
        <v>900</v>
      </c>
      <c r="L58" s="218">
        <v>1800</v>
      </c>
      <c r="M58" s="218">
        <v>1500</v>
      </c>
      <c r="N58" s="218">
        <v>2140</v>
      </c>
      <c r="O58" s="218">
        <v>17296.13</v>
      </c>
      <c r="Q58" s="12" t="s">
        <v>31</v>
      </c>
    </row>
    <row r="59" spans="1:17">
      <c r="A59" s="137" t="s">
        <v>254</v>
      </c>
      <c r="B59" s="137" t="s">
        <v>255</v>
      </c>
      <c r="C59" s="218">
        <v>319.52</v>
      </c>
      <c r="D59" s="218">
        <v>2022.67</v>
      </c>
      <c r="E59" s="218">
        <v>903.54</v>
      </c>
      <c r="F59" s="218">
        <v>762</v>
      </c>
      <c r="G59" s="218">
        <v>1465</v>
      </c>
      <c r="H59" s="218">
        <v>2097.1</v>
      </c>
      <c r="I59" s="218">
        <v>1159.71</v>
      </c>
      <c r="J59" s="218">
        <v>1166.1300000000001</v>
      </c>
      <c r="K59" s="218">
        <v>787.39</v>
      </c>
      <c r="L59" s="218">
        <v>797.74</v>
      </c>
      <c r="M59" s="218">
        <v>1707.9</v>
      </c>
      <c r="N59" s="218">
        <v>395</v>
      </c>
      <c r="O59" s="218">
        <v>13583.7</v>
      </c>
      <c r="Q59" s="12" t="s">
        <v>31</v>
      </c>
    </row>
    <row r="60" spans="1:17">
      <c r="A60" s="137" t="s">
        <v>256</v>
      </c>
      <c r="B60" s="137" t="s">
        <v>257</v>
      </c>
      <c r="C60" s="218">
        <v>4550.6000000000004</v>
      </c>
      <c r="D60" s="218">
        <v>0</v>
      </c>
      <c r="E60" s="218">
        <v>8110</v>
      </c>
      <c r="F60" s="218">
        <v>0</v>
      </c>
      <c r="G60" s="218">
        <v>4774</v>
      </c>
      <c r="H60" s="218">
        <v>13650</v>
      </c>
      <c r="I60" s="218">
        <v>2626</v>
      </c>
      <c r="J60" s="218">
        <v>2632</v>
      </c>
      <c r="K60" s="218">
        <v>2700</v>
      </c>
      <c r="L60" s="218">
        <v>5090</v>
      </c>
      <c r="M60" s="218">
        <v>1838</v>
      </c>
      <c r="N60" s="218">
        <v>4092</v>
      </c>
      <c r="O60" s="218">
        <v>50062.6</v>
      </c>
      <c r="Q60" s="12" t="s">
        <v>31</v>
      </c>
    </row>
    <row r="61" spans="1:17">
      <c r="A61" s="137" t="s">
        <v>4921</v>
      </c>
      <c r="B61" s="137" t="s">
        <v>4922</v>
      </c>
      <c r="C61" s="218">
        <v>0</v>
      </c>
      <c r="D61" s="218">
        <v>0</v>
      </c>
      <c r="E61" s="218">
        <v>0</v>
      </c>
      <c r="F61" s="218">
        <v>0</v>
      </c>
      <c r="G61" s="218">
        <v>0</v>
      </c>
      <c r="H61" s="218">
        <v>0</v>
      </c>
      <c r="I61" s="218">
        <v>0</v>
      </c>
      <c r="J61" s="218">
        <v>0</v>
      </c>
      <c r="K61" s="218">
        <v>0</v>
      </c>
      <c r="L61" s="218">
        <v>0</v>
      </c>
      <c r="M61" s="218">
        <v>0</v>
      </c>
      <c r="N61" s="218">
        <v>0</v>
      </c>
      <c r="O61" s="218">
        <v>0</v>
      </c>
      <c r="Q61" s="12" t="s">
        <v>31</v>
      </c>
    </row>
    <row r="62" spans="1:17">
      <c r="A62" s="137" t="s">
        <v>258</v>
      </c>
      <c r="B62" s="137" t="s">
        <v>259</v>
      </c>
      <c r="C62" s="218">
        <v>3825</v>
      </c>
      <c r="D62" s="218">
        <v>3450</v>
      </c>
      <c r="E62" s="218">
        <v>3525</v>
      </c>
      <c r="F62" s="218">
        <v>1425</v>
      </c>
      <c r="G62" s="218">
        <v>1350</v>
      </c>
      <c r="H62" s="218">
        <v>2025</v>
      </c>
      <c r="I62" s="218">
        <v>2250</v>
      </c>
      <c r="J62" s="218">
        <v>600</v>
      </c>
      <c r="K62" s="218">
        <v>2475</v>
      </c>
      <c r="L62" s="218">
        <v>2550</v>
      </c>
      <c r="M62" s="218">
        <v>1725</v>
      </c>
      <c r="N62" s="218">
        <v>1725</v>
      </c>
      <c r="O62" s="218">
        <v>26925</v>
      </c>
      <c r="Q62" s="12" t="s">
        <v>31</v>
      </c>
    </row>
    <row r="63" spans="1:17">
      <c r="A63" s="137" t="s">
        <v>4923</v>
      </c>
      <c r="B63" s="137" t="s">
        <v>4924</v>
      </c>
      <c r="C63" s="218">
        <v>1100</v>
      </c>
      <c r="D63" s="218">
        <v>0</v>
      </c>
      <c r="E63" s="218">
        <v>0</v>
      </c>
      <c r="F63" s="218">
        <v>0</v>
      </c>
      <c r="G63" s="218">
        <v>0</v>
      </c>
      <c r="H63" s="218">
        <v>0</v>
      </c>
      <c r="I63" s="218">
        <v>0</v>
      </c>
      <c r="J63" s="218">
        <v>0</v>
      </c>
      <c r="K63" s="218">
        <v>0</v>
      </c>
      <c r="L63" s="218">
        <v>0</v>
      </c>
      <c r="M63" s="218">
        <v>0</v>
      </c>
      <c r="N63" s="218">
        <v>0</v>
      </c>
      <c r="O63" s="218">
        <v>1100</v>
      </c>
      <c r="Q63" s="12" t="s">
        <v>31</v>
      </c>
    </row>
    <row r="64" spans="1:17">
      <c r="A64" s="137" t="s">
        <v>260</v>
      </c>
      <c r="B64" s="137" t="s">
        <v>261</v>
      </c>
      <c r="C64" s="218">
        <v>2800</v>
      </c>
      <c r="D64" s="218">
        <v>1050</v>
      </c>
      <c r="E64" s="218">
        <v>0</v>
      </c>
      <c r="F64" s="218">
        <v>3500</v>
      </c>
      <c r="G64" s="218">
        <v>1750</v>
      </c>
      <c r="H64" s="218">
        <v>3500</v>
      </c>
      <c r="I64" s="218">
        <v>4200</v>
      </c>
      <c r="J64" s="218">
        <v>1750</v>
      </c>
      <c r="K64" s="218">
        <v>2360</v>
      </c>
      <c r="L64" s="218">
        <v>3236</v>
      </c>
      <c r="M64" s="218">
        <v>6962</v>
      </c>
      <c r="N64" s="218">
        <v>3887</v>
      </c>
      <c r="O64" s="218">
        <v>34995</v>
      </c>
      <c r="Q64" s="12" t="s">
        <v>31</v>
      </c>
    </row>
    <row r="65" spans="1:17">
      <c r="A65" s="137" t="s">
        <v>262</v>
      </c>
      <c r="B65" s="137" t="s">
        <v>263</v>
      </c>
      <c r="C65" s="218">
        <v>100</v>
      </c>
      <c r="D65" s="218">
        <v>1875</v>
      </c>
      <c r="E65" s="218">
        <v>1125</v>
      </c>
      <c r="F65" s="218">
        <v>100</v>
      </c>
      <c r="G65" s="218">
        <v>0</v>
      </c>
      <c r="H65" s="218">
        <v>925</v>
      </c>
      <c r="I65" s="218">
        <v>1325</v>
      </c>
      <c r="J65" s="218">
        <v>625</v>
      </c>
      <c r="K65" s="218">
        <v>150</v>
      </c>
      <c r="L65" s="218">
        <v>275</v>
      </c>
      <c r="M65" s="218">
        <v>775</v>
      </c>
      <c r="N65" s="218">
        <v>175</v>
      </c>
      <c r="O65" s="218">
        <v>7450</v>
      </c>
      <c r="Q65" s="12" t="s">
        <v>31</v>
      </c>
    </row>
    <row r="66" spans="1:17">
      <c r="A66" s="137" t="s">
        <v>4925</v>
      </c>
      <c r="B66" s="137" t="s">
        <v>4926</v>
      </c>
      <c r="C66" s="218">
        <v>117.74</v>
      </c>
      <c r="D66" s="218">
        <v>285</v>
      </c>
      <c r="E66" s="218">
        <v>509.93</v>
      </c>
      <c r="F66" s="218">
        <v>600</v>
      </c>
      <c r="G66" s="218">
        <v>650</v>
      </c>
      <c r="H66" s="218">
        <v>608.07000000000005</v>
      </c>
      <c r="I66" s="218">
        <v>550</v>
      </c>
      <c r="J66" s="218">
        <v>540.32000000000005</v>
      </c>
      <c r="K66" s="218">
        <v>589.57000000000005</v>
      </c>
      <c r="L66" s="218">
        <v>601.61</v>
      </c>
      <c r="M66" s="218">
        <v>650</v>
      </c>
      <c r="N66" s="218">
        <v>566.07000000000005</v>
      </c>
      <c r="O66" s="218">
        <v>6268.31</v>
      </c>
      <c r="Q66" s="12" t="s">
        <v>31</v>
      </c>
    </row>
    <row r="67" spans="1:17">
      <c r="A67" s="137" t="s">
        <v>264</v>
      </c>
      <c r="B67" s="137" t="s">
        <v>265</v>
      </c>
      <c r="C67" s="218">
        <v>0</v>
      </c>
      <c r="D67" s="218">
        <v>0</v>
      </c>
      <c r="E67" s="218">
        <v>0</v>
      </c>
      <c r="F67" s="218">
        <v>0</v>
      </c>
      <c r="G67" s="218">
        <v>0</v>
      </c>
      <c r="H67" s="218">
        <v>0</v>
      </c>
      <c r="I67" s="218">
        <v>0</v>
      </c>
      <c r="J67" s="218">
        <v>0</v>
      </c>
      <c r="K67" s="218">
        <v>0</v>
      </c>
      <c r="L67" s="218">
        <v>0</v>
      </c>
      <c r="M67" s="218">
        <v>0</v>
      </c>
      <c r="N67" s="218">
        <v>0</v>
      </c>
      <c r="O67" s="218">
        <v>0</v>
      </c>
      <c r="Q67" s="12" t="s">
        <v>31</v>
      </c>
    </row>
    <row r="68" spans="1:17">
      <c r="A68" s="137" t="s">
        <v>266</v>
      </c>
      <c r="B68" s="137" t="s">
        <v>267</v>
      </c>
      <c r="C68" s="218">
        <v>0</v>
      </c>
      <c r="D68" s="218">
        <v>13200</v>
      </c>
      <c r="E68" s="218">
        <v>12850</v>
      </c>
      <c r="F68" s="218">
        <v>4600</v>
      </c>
      <c r="G68" s="218">
        <v>4405</v>
      </c>
      <c r="H68" s="218">
        <v>15015</v>
      </c>
      <c r="I68" s="218">
        <v>8105</v>
      </c>
      <c r="J68" s="218">
        <v>5106</v>
      </c>
      <c r="K68" s="218">
        <v>2590</v>
      </c>
      <c r="L68" s="218">
        <v>1685.1</v>
      </c>
      <c r="M68" s="218">
        <v>5385.9</v>
      </c>
      <c r="N68" s="218">
        <v>1916.46</v>
      </c>
      <c r="O68" s="218">
        <v>74858.460000000006</v>
      </c>
      <c r="Q68" s="12" t="s">
        <v>31</v>
      </c>
    </row>
    <row r="69" spans="1:17">
      <c r="A69" s="137" t="s">
        <v>268</v>
      </c>
      <c r="B69" s="137" t="s">
        <v>269</v>
      </c>
      <c r="C69" s="218">
        <v>0</v>
      </c>
      <c r="D69" s="218">
        <v>0</v>
      </c>
      <c r="E69" s="218">
        <v>0</v>
      </c>
      <c r="F69" s="218">
        <v>0</v>
      </c>
      <c r="G69" s="218">
        <v>0</v>
      </c>
      <c r="H69" s="218">
        <v>0</v>
      </c>
      <c r="I69" s="218">
        <v>0</v>
      </c>
      <c r="J69" s="218">
        <v>0</v>
      </c>
      <c r="K69" s="218">
        <v>0</v>
      </c>
      <c r="L69" s="218">
        <v>0</v>
      </c>
      <c r="M69" s="218">
        <v>0</v>
      </c>
      <c r="N69" s="218">
        <v>0</v>
      </c>
      <c r="O69" s="218">
        <v>0</v>
      </c>
      <c r="Q69" s="12" t="s">
        <v>31</v>
      </c>
    </row>
    <row r="70" spans="1:17">
      <c r="A70" s="137" t="s">
        <v>270</v>
      </c>
      <c r="B70" s="137" t="s">
        <v>271</v>
      </c>
      <c r="C70" s="218">
        <v>2061.59</v>
      </c>
      <c r="D70" s="218">
        <v>2338.08</v>
      </c>
      <c r="E70" s="218">
        <v>2447.91</v>
      </c>
      <c r="F70" s="218">
        <v>2521</v>
      </c>
      <c r="G70" s="218">
        <v>2593.85</v>
      </c>
      <c r="H70" s="218">
        <v>2554.8000000000002</v>
      </c>
      <c r="I70" s="218">
        <v>2438.75</v>
      </c>
      <c r="J70" s="218">
        <v>2473.56</v>
      </c>
      <c r="K70" s="218">
        <v>2432.84</v>
      </c>
      <c r="L70" s="218">
        <v>2474.71</v>
      </c>
      <c r="M70" s="218">
        <v>2502.96</v>
      </c>
      <c r="N70" s="218">
        <v>2447.13</v>
      </c>
      <c r="O70" s="218">
        <v>29287.18</v>
      </c>
      <c r="Q70" s="12" t="s">
        <v>31</v>
      </c>
    </row>
    <row r="71" spans="1:17">
      <c r="A71" s="137" t="s">
        <v>272</v>
      </c>
      <c r="B71" s="137" t="s">
        <v>273</v>
      </c>
      <c r="C71" s="218">
        <v>3095.77</v>
      </c>
      <c r="D71" s="218">
        <v>4701.63</v>
      </c>
      <c r="E71" s="218">
        <v>5739.42</v>
      </c>
      <c r="F71" s="218">
        <v>1477.5</v>
      </c>
      <c r="G71" s="218">
        <v>1174.46</v>
      </c>
      <c r="H71" s="218">
        <v>2250</v>
      </c>
      <c r="I71" s="218">
        <v>2050</v>
      </c>
      <c r="J71" s="218">
        <v>1450</v>
      </c>
      <c r="K71" s="218">
        <v>2425</v>
      </c>
      <c r="L71" s="218">
        <v>2025</v>
      </c>
      <c r="M71" s="218">
        <v>1225</v>
      </c>
      <c r="N71" s="218">
        <v>1025</v>
      </c>
      <c r="O71" s="218">
        <v>28638.78</v>
      </c>
      <c r="Q71" s="12" t="s">
        <v>31</v>
      </c>
    </row>
    <row r="72" spans="1:17">
      <c r="A72" s="137" t="s">
        <v>274</v>
      </c>
      <c r="B72" s="137" t="s">
        <v>275</v>
      </c>
      <c r="C72" s="218">
        <v>2267.13</v>
      </c>
      <c r="D72" s="218">
        <v>2535.19</v>
      </c>
      <c r="E72" s="218">
        <v>2609.62</v>
      </c>
      <c r="F72" s="218">
        <v>2694.03</v>
      </c>
      <c r="G72" s="218">
        <v>2783.66</v>
      </c>
      <c r="H72" s="218">
        <v>2762.28</v>
      </c>
      <c r="I72" s="218">
        <v>2641.99</v>
      </c>
      <c r="J72" s="218">
        <v>2679.68</v>
      </c>
      <c r="K72" s="218">
        <v>2635.55</v>
      </c>
      <c r="L72" s="218">
        <v>2680.92</v>
      </c>
      <c r="M72" s="218">
        <v>2711.55</v>
      </c>
      <c r="N72" s="218">
        <v>2651.06</v>
      </c>
      <c r="O72" s="218">
        <v>31652.66</v>
      </c>
      <c r="Q72" s="12" t="s">
        <v>31</v>
      </c>
    </row>
    <row r="73" spans="1:17">
      <c r="A73" s="137" t="s">
        <v>4927</v>
      </c>
      <c r="B73" s="137" t="s">
        <v>4928</v>
      </c>
      <c r="C73" s="218">
        <v>0</v>
      </c>
      <c r="D73" s="218">
        <v>0</v>
      </c>
      <c r="E73" s="218">
        <v>0</v>
      </c>
      <c r="F73" s="218">
        <v>0</v>
      </c>
      <c r="G73" s="218">
        <v>0</v>
      </c>
      <c r="H73" s="218">
        <v>0</v>
      </c>
      <c r="I73" s="218">
        <v>0</v>
      </c>
      <c r="J73" s="218">
        <v>0</v>
      </c>
      <c r="K73" s="218">
        <v>0</v>
      </c>
      <c r="L73" s="218">
        <v>0</v>
      </c>
      <c r="M73" s="218">
        <v>0</v>
      </c>
      <c r="N73" s="218">
        <v>0</v>
      </c>
      <c r="O73" s="218">
        <v>0</v>
      </c>
      <c r="Q73" s="12" t="s">
        <v>31</v>
      </c>
    </row>
    <row r="74" spans="1:17">
      <c r="A74" s="137" t="s">
        <v>4929</v>
      </c>
      <c r="B74" s="137" t="s">
        <v>4930</v>
      </c>
      <c r="C74" s="218">
        <v>0</v>
      </c>
      <c r="D74" s="218">
        <v>0</v>
      </c>
      <c r="E74" s="218">
        <v>0</v>
      </c>
      <c r="F74" s="218">
        <v>0</v>
      </c>
      <c r="G74" s="218">
        <v>0</v>
      </c>
      <c r="H74" s="218">
        <v>0</v>
      </c>
      <c r="I74" s="218">
        <v>0</v>
      </c>
      <c r="J74" s="218">
        <v>0</v>
      </c>
      <c r="K74" s="218">
        <v>0</v>
      </c>
      <c r="L74" s="218">
        <v>0</v>
      </c>
      <c r="M74" s="218">
        <v>0</v>
      </c>
      <c r="N74" s="218">
        <v>0</v>
      </c>
      <c r="O74" s="218">
        <v>0</v>
      </c>
      <c r="Q74" s="12" t="s">
        <v>31</v>
      </c>
    </row>
    <row r="75" spans="1:17">
      <c r="A75" s="137" t="s">
        <v>4931</v>
      </c>
      <c r="B75" s="137" t="s">
        <v>4932</v>
      </c>
      <c r="C75" s="218">
        <v>0</v>
      </c>
      <c r="D75" s="218">
        <v>0</v>
      </c>
      <c r="E75" s="218">
        <v>0</v>
      </c>
      <c r="F75" s="218">
        <v>0</v>
      </c>
      <c r="G75" s="218">
        <v>0</v>
      </c>
      <c r="H75" s="218">
        <v>0</v>
      </c>
      <c r="I75" s="218">
        <v>0</v>
      </c>
      <c r="J75" s="218">
        <v>0</v>
      </c>
      <c r="K75" s="218">
        <v>0</v>
      </c>
      <c r="L75" s="218">
        <v>0</v>
      </c>
      <c r="M75" s="218">
        <v>0</v>
      </c>
      <c r="N75" s="218">
        <v>0</v>
      </c>
      <c r="O75" s="218">
        <v>0</v>
      </c>
      <c r="Q75" s="12" t="s">
        <v>79</v>
      </c>
    </row>
    <row r="76" spans="1:17">
      <c r="A76" s="137" t="s">
        <v>4933</v>
      </c>
      <c r="B76" s="137" t="s">
        <v>4934</v>
      </c>
      <c r="C76" s="218">
        <v>0</v>
      </c>
      <c r="D76" s="218">
        <v>0</v>
      </c>
      <c r="E76" s="218">
        <v>0</v>
      </c>
      <c r="F76" s="218">
        <v>0</v>
      </c>
      <c r="G76" s="218">
        <v>0</v>
      </c>
      <c r="H76" s="218">
        <v>0</v>
      </c>
      <c r="I76" s="218">
        <v>0</v>
      </c>
      <c r="J76" s="218">
        <v>0</v>
      </c>
      <c r="K76" s="218">
        <v>0</v>
      </c>
      <c r="L76" s="218">
        <v>0</v>
      </c>
      <c r="M76" s="218">
        <v>0</v>
      </c>
      <c r="N76" s="218">
        <v>0</v>
      </c>
      <c r="O76" s="218">
        <v>0</v>
      </c>
      <c r="Q76" s="12" t="s">
        <v>31</v>
      </c>
    </row>
    <row r="77" spans="1:17">
      <c r="A77" s="137" t="s">
        <v>4935</v>
      </c>
      <c r="B77" s="137" t="s">
        <v>4936</v>
      </c>
      <c r="C77" s="218">
        <v>0</v>
      </c>
      <c r="D77" s="218">
        <v>0</v>
      </c>
      <c r="E77" s="218">
        <v>0</v>
      </c>
      <c r="F77" s="218">
        <v>0</v>
      </c>
      <c r="G77" s="218">
        <v>0</v>
      </c>
      <c r="H77" s="218">
        <v>0</v>
      </c>
      <c r="I77" s="218">
        <v>0</v>
      </c>
      <c r="J77" s="218">
        <v>0</v>
      </c>
      <c r="K77" s="218">
        <v>0</v>
      </c>
      <c r="L77" s="218">
        <v>0</v>
      </c>
      <c r="M77" s="218">
        <v>0</v>
      </c>
      <c r="N77" s="218">
        <v>0</v>
      </c>
      <c r="O77" s="218">
        <v>0</v>
      </c>
      <c r="Q77" s="12" t="s">
        <v>31</v>
      </c>
    </row>
    <row r="78" spans="1:17">
      <c r="A78" s="137" t="s">
        <v>4937</v>
      </c>
      <c r="B78" s="137" t="s">
        <v>4938</v>
      </c>
      <c r="C78" s="218">
        <v>0</v>
      </c>
      <c r="D78" s="218">
        <v>0</v>
      </c>
      <c r="E78" s="218">
        <v>0</v>
      </c>
      <c r="F78" s="218">
        <v>0</v>
      </c>
      <c r="G78" s="218">
        <v>0</v>
      </c>
      <c r="H78" s="218">
        <v>0</v>
      </c>
      <c r="I78" s="218">
        <v>0</v>
      </c>
      <c r="J78" s="218">
        <v>0</v>
      </c>
      <c r="K78" s="218">
        <v>0</v>
      </c>
      <c r="L78" s="218">
        <v>0</v>
      </c>
      <c r="M78" s="218">
        <v>0</v>
      </c>
      <c r="N78" s="218">
        <v>0</v>
      </c>
      <c r="O78" s="218">
        <v>0</v>
      </c>
      <c r="Q78" s="12" t="s">
        <v>31</v>
      </c>
    </row>
    <row r="79" spans="1:17">
      <c r="A79" s="137" t="s">
        <v>4939</v>
      </c>
      <c r="B79" s="137" t="s">
        <v>4940</v>
      </c>
      <c r="C79" s="218">
        <v>0</v>
      </c>
      <c r="D79" s="218">
        <v>0</v>
      </c>
      <c r="E79" s="218">
        <v>0</v>
      </c>
      <c r="F79" s="218">
        <v>0</v>
      </c>
      <c r="G79" s="218">
        <v>0</v>
      </c>
      <c r="H79" s="218">
        <v>0</v>
      </c>
      <c r="I79" s="218">
        <v>0</v>
      </c>
      <c r="J79" s="218">
        <v>0</v>
      </c>
      <c r="K79" s="218">
        <v>0</v>
      </c>
      <c r="L79" s="218">
        <v>0</v>
      </c>
      <c r="M79" s="218">
        <v>0</v>
      </c>
      <c r="N79" s="218">
        <v>0</v>
      </c>
      <c r="O79" s="218">
        <v>0</v>
      </c>
      <c r="Q79" s="12" t="s">
        <v>31</v>
      </c>
    </row>
    <row r="80" spans="1:17">
      <c r="A80" s="137"/>
      <c r="B80" s="137"/>
      <c r="C80" s="219"/>
      <c r="D80" s="219"/>
      <c r="E80" s="219"/>
      <c r="F80" s="219"/>
      <c r="G80" s="219"/>
      <c r="H80" s="219"/>
      <c r="I80" s="219"/>
      <c r="J80" s="219"/>
      <c r="K80" s="219"/>
      <c r="L80" s="219"/>
      <c r="M80" s="219"/>
      <c r="N80" s="219"/>
      <c r="O80" s="219"/>
    </row>
    <row r="81" spans="1:17">
      <c r="A81" s="137" t="s">
        <v>276</v>
      </c>
      <c r="B81" s="137" t="s">
        <v>277</v>
      </c>
      <c r="C81" s="138">
        <v>60964.85</v>
      </c>
      <c r="D81" s="138">
        <v>61037.919999999998</v>
      </c>
      <c r="E81" s="138">
        <v>68461.960000000006</v>
      </c>
      <c r="F81" s="138">
        <v>43750.49</v>
      </c>
      <c r="G81" s="138">
        <v>-4154.29</v>
      </c>
      <c r="H81" s="138">
        <v>53607.92</v>
      </c>
      <c r="I81" s="138">
        <v>51971.77</v>
      </c>
      <c r="J81" s="138">
        <v>25740.54</v>
      </c>
      <c r="K81" s="138">
        <v>22394.27</v>
      </c>
      <c r="L81" s="138">
        <v>23903.88</v>
      </c>
      <c r="M81" s="138">
        <v>42940.81</v>
      </c>
      <c r="N81" s="138">
        <v>40554.42</v>
      </c>
      <c r="O81" s="138">
        <v>491174.54</v>
      </c>
    </row>
    <row r="82" spans="1:17">
      <c r="A82" s="137"/>
      <c r="B82" s="137"/>
      <c r="C82" s="137"/>
      <c r="D82" s="137"/>
      <c r="E82" s="137"/>
      <c r="F82" s="137"/>
      <c r="G82" s="137"/>
      <c r="H82" s="137"/>
      <c r="I82" s="137"/>
      <c r="J82" s="137"/>
      <c r="K82" s="137"/>
      <c r="L82" s="137"/>
      <c r="M82" s="137"/>
      <c r="N82" s="137"/>
      <c r="O82" s="137"/>
    </row>
    <row r="83" spans="1:17">
      <c r="A83" s="137" t="s">
        <v>4941</v>
      </c>
      <c r="B83" s="137" t="s">
        <v>157</v>
      </c>
      <c r="C83" s="137"/>
      <c r="D83" s="137"/>
      <c r="E83" s="137"/>
      <c r="F83" s="137"/>
      <c r="G83" s="137"/>
      <c r="H83" s="137"/>
      <c r="I83" s="137"/>
      <c r="J83" s="137"/>
      <c r="K83" s="137"/>
      <c r="L83" s="137"/>
      <c r="M83" s="137"/>
      <c r="N83" s="137"/>
      <c r="O83" s="137"/>
    </row>
    <row r="84" spans="1:17">
      <c r="A84" s="137" t="s">
        <v>4942</v>
      </c>
      <c r="B84" s="137" t="s">
        <v>4943</v>
      </c>
      <c r="C84" s="218">
        <v>0</v>
      </c>
      <c r="D84" s="218">
        <v>0</v>
      </c>
      <c r="E84" s="218">
        <v>0</v>
      </c>
      <c r="F84" s="218">
        <v>0</v>
      </c>
      <c r="G84" s="218">
        <v>0</v>
      </c>
      <c r="H84" s="218">
        <v>0</v>
      </c>
      <c r="I84" s="218">
        <v>0</v>
      </c>
      <c r="J84" s="218">
        <v>0</v>
      </c>
      <c r="K84" s="218">
        <v>0</v>
      </c>
      <c r="L84" s="218">
        <v>0</v>
      </c>
      <c r="M84" s="218">
        <v>0</v>
      </c>
      <c r="N84" s="218">
        <v>0</v>
      </c>
      <c r="O84" s="218">
        <v>0</v>
      </c>
      <c r="Q84" s="12" t="s">
        <v>31</v>
      </c>
    </row>
    <row r="85" spans="1:17">
      <c r="A85" s="137" t="s">
        <v>4944</v>
      </c>
      <c r="B85" s="137" t="s">
        <v>4945</v>
      </c>
      <c r="C85" s="218">
        <v>0</v>
      </c>
      <c r="D85" s="218">
        <v>0</v>
      </c>
      <c r="E85" s="218">
        <v>0</v>
      </c>
      <c r="F85" s="218">
        <v>0</v>
      </c>
      <c r="G85" s="218">
        <v>0</v>
      </c>
      <c r="H85" s="218">
        <v>0</v>
      </c>
      <c r="I85" s="218">
        <v>0</v>
      </c>
      <c r="J85" s="218">
        <v>0</v>
      </c>
      <c r="K85" s="218">
        <v>0</v>
      </c>
      <c r="L85" s="218">
        <v>0</v>
      </c>
      <c r="M85" s="218">
        <v>0</v>
      </c>
      <c r="N85" s="218">
        <v>0</v>
      </c>
      <c r="O85" s="218">
        <v>0</v>
      </c>
      <c r="Q85" s="12" t="s">
        <v>31</v>
      </c>
    </row>
    <row r="86" spans="1:17">
      <c r="A86" s="137" t="s">
        <v>4946</v>
      </c>
      <c r="B86" s="137" t="s">
        <v>4947</v>
      </c>
      <c r="C86" s="218">
        <v>0</v>
      </c>
      <c r="D86" s="218">
        <v>0</v>
      </c>
      <c r="E86" s="218">
        <v>0</v>
      </c>
      <c r="F86" s="218">
        <v>0</v>
      </c>
      <c r="G86" s="218">
        <v>0</v>
      </c>
      <c r="H86" s="218">
        <v>0</v>
      </c>
      <c r="I86" s="218">
        <v>0</v>
      </c>
      <c r="J86" s="218">
        <v>0</v>
      </c>
      <c r="K86" s="218">
        <v>0</v>
      </c>
      <c r="L86" s="218">
        <v>0</v>
      </c>
      <c r="M86" s="218">
        <v>0</v>
      </c>
      <c r="N86" s="218">
        <v>0</v>
      </c>
      <c r="O86" s="218">
        <v>0</v>
      </c>
      <c r="Q86" s="12" t="s">
        <v>31</v>
      </c>
    </row>
    <row r="87" spans="1:17">
      <c r="A87" s="137" t="s">
        <v>4948</v>
      </c>
      <c r="B87" s="137" t="s">
        <v>4949</v>
      </c>
      <c r="C87" s="218">
        <v>0</v>
      </c>
      <c r="D87" s="218">
        <v>0</v>
      </c>
      <c r="E87" s="218">
        <v>0</v>
      </c>
      <c r="F87" s="218">
        <v>0</v>
      </c>
      <c r="G87" s="218">
        <v>0</v>
      </c>
      <c r="H87" s="218">
        <v>0</v>
      </c>
      <c r="I87" s="218">
        <v>0</v>
      </c>
      <c r="J87" s="218">
        <v>0</v>
      </c>
      <c r="K87" s="218">
        <v>0</v>
      </c>
      <c r="L87" s="218">
        <v>0</v>
      </c>
      <c r="M87" s="218">
        <v>0</v>
      </c>
      <c r="N87" s="218">
        <v>0</v>
      </c>
      <c r="O87" s="218">
        <v>0</v>
      </c>
      <c r="Q87" s="12" t="s">
        <v>31</v>
      </c>
    </row>
    <row r="88" spans="1:17">
      <c r="A88" s="137" t="s">
        <v>4950</v>
      </c>
      <c r="B88" s="137" t="s">
        <v>4951</v>
      </c>
      <c r="C88" s="218">
        <v>0</v>
      </c>
      <c r="D88" s="218">
        <v>0</v>
      </c>
      <c r="E88" s="218">
        <v>0</v>
      </c>
      <c r="F88" s="218">
        <v>0</v>
      </c>
      <c r="G88" s="218">
        <v>0</v>
      </c>
      <c r="H88" s="218">
        <v>0</v>
      </c>
      <c r="I88" s="218">
        <v>0</v>
      </c>
      <c r="J88" s="218">
        <v>0</v>
      </c>
      <c r="K88" s="218">
        <v>0</v>
      </c>
      <c r="L88" s="218">
        <v>0</v>
      </c>
      <c r="M88" s="218">
        <v>0</v>
      </c>
      <c r="N88" s="218">
        <v>0</v>
      </c>
      <c r="O88" s="218">
        <v>0</v>
      </c>
      <c r="Q88" s="12" t="s">
        <v>31</v>
      </c>
    </row>
    <row r="89" spans="1:17">
      <c r="A89" s="137" t="s">
        <v>4952</v>
      </c>
      <c r="B89" s="137" t="s">
        <v>4953</v>
      </c>
      <c r="C89" s="218">
        <v>0</v>
      </c>
      <c r="D89" s="218">
        <v>0</v>
      </c>
      <c r="E89" s="218">
        <v>0</v>
      </c>
      <c r="F89" s="218">
        <v>0</v>
      </c>
      <c r="G89" s="218">
        <v>0</v>
      </c>
      <c r="H89" s="218">
        <v>0</v>
      </c>
      <c r="I89" s="218">
        <v>0</v>
      </c>
      <c r="J89" s="218">
        <v>0</v>
      </c>
      <c r="K89" s="218">
        <v>0</v>
      </c>
      <c r="L89" s="218">
        <v>0</v>
      </c>
      <c r="M89" s="218">
        <v>0</v>
      </c>
      <c r="N89" s="218">
        <v>0</v>
      </c>
      <c r="O89" s="218">
        <v>0</v>
      </c>
      <c r="Q89" s="12" t="s">
        <v>31</v>
      </c>
    </row>
    <row r="90" spans="1:17">
      <c r="A90" s="137" t="s">
        <v>4954</v>
      </c>
      <c r="B90" s="137" t="s">
        <v>239</v>
      </c>
      <c r="C90" s="218">
        <v>0</v>
      </c>
      <c r="D90" s="218">
        <v>0</v>
      </c>
      <c r="E90" s="218">
        <v>0</v>
      </c>
      <c r="F90" s="218">
        <v>0</v>
      </c>
      <c r="G90" s="218">
        <v>0</v>
      </c>
      <c r="H90" s="218">
        <v>0</v>
      </c>
      <c r="I90" s="218">
        <v>0</v>
      </c>
      <c r="J90" s="218">
        <v>0</v>
      </c>
      <c r="K90" s="218">
        <v>0</v>
      </c>
      <c r="L90" s="218">
        <v>0</v>
      </c>
      <c r="M90" s="218">
        <v>0</v>
      </c>
      <c r="N90" s="218">
        <v>0</v>
      </c>
      <c r="O90" s="218">
        <v>0</v>
      </c>
      <c r="Q90" s="12" t="s">
        <v>31</v>
      </c>
    </row>
    <row r="91" spans="1:17">
      <c r="A91" s="137" t="s">
        <v>4955</v>
      </c>
      <c r="B91" s="137" t="s">
        <v>4956</v>
      </c>
      <c r="C91" s="218">
        <v>0</v>
      </c>
      <c r="D91" s="218">
        <v>0</v>
      </c>
      <c r="E91" s="218">
        <v>0</v>
      </c>
      <c r="F91" s="218">
        <v>0</v>
      </c>
      <c r="G91" s="218">
        <v>0</v>
      </c>
      <c r="H91" s="218">
        <v>0</v>
      </c>
      <c r="I91" s="218">
        <v>0</v>
      </c>
      <c r="J91" s="218">
        <v>0</v>
      </c>
      <c r="K91" s="218">
        <v>0</v>
      </c>
      <c r="L91" s="218">
        <v>0</v>
      </c>
      <c r="M91" s="218">
        <v>0</v>
      </c>
      <c r="N91" s="218">
        <v>0</v>
      </c>
      <c r="O91" s="218">
        <v>0</v>
      </c>
      <c r="Q91" s="12" t="s">
        <v>31</v>
      </c>
    </row>
    <row r="92" spans="1:17">
      <c r="A92" s="137"/>
      <c r="B92" s="137"/>
      <c r="C92" s="219"/>
      <c r="D92" s="219"/>
      <c r="E92" s="219"/>
      <c r="F92" s="219"/>
      <c r="G92" s="219"/>
      <c r="H92" s="219"/>
      <c r="I92" s="219"/>
      <c r="J92" s="219"/>
      <c r="K92" s="219"/>
      <c r="L92" s="219"/>
      <c r="M92" s="219"/>
      <c r="N92" s="219"/>
      <c r="O92" s="219"/>
    </row>
    <row r="93" spans="1:17">
      <c r="A93" s="137" t="s">
        <v>4957</v>
      </c>
      <c r="B93" s="137" t="s">
        <v>4958</v>
      </c>
      <c r="C93" s="138">
        <v>0</v>
      </c>
      <c r="D93" s="138">
        <v>0</v>
      </c>
      <c r="E93" s="138">
        <v>0</v>
      </c>
      <c r="F93" s="138">
        <v>0</v>
      </c>
      <c r="G93" s="138">
        <v>0</v>
      </c>
      <c r="H93" s="138">
        <v>0</v>
      </c>
      <c r="I93" s="138">
        <v>0</v>
      </c>
      <c r="J93" s="138">
        <v>0</v>
      </c>
      <c r="K93" s="138">
        <v>0</v>
      </c>
      <c r="L93" s="138">
        <v>0</v>
      </c>
      <c r="M93" s="138">
        <v>0</v>
      </c>
      <c r="N93" s="138">
        <v>0</v>
      </c>
      <c r="O93" s="138">
        <v>0</v>
      </c>
    </row>
    <row r="94" spans="1:17">
      <c r="A94" s="137"/>
      <c r="B94" s="137"/>
      <c r="C94" s="137"/>
      <c r="D94" s="137"/>
      <c r="E94" s="137"/>
      <c r="F94" s="137"/>
      <c r="G94" s="137"/>
      <c r="H94" s="137"/>
      <c r="I94" s="137"/>
      <c r="J94" s="137"/>
      <c r="K94" s="137"/>
      <c r="L94" s="137"/>
      <c r="M94" s="137"/>
      <c r="N94" s="137"/>
      <c r="O94" s="137"/>
    </row>
    <row r="95" spans="1:17">
      <c r="A95" s="137" t="s">
        <v>4959</v>
      </c>
      <c r="B95" s="137" t="s">
        <v>541</v>
      </c>
      <c r="C95" s="137"/>
      <c r="D95" s="137"/>
      <c r="E95" s="137"/>
      <c r="F95" s="137"/>
      <c r="G95" s="137"/>
      <c r="H95" s="137"/>
      <c r="I95" s="137"/>
      <c r="J95" s="137"/>
      <c r="K95" s="137"/>
      <c r="L95" s="137"/>
      <c r="M95" s="137"/>
      <c r="N95" s="137"/>
      <c r="O95" s="137"/>
    </row>
    <row r="96" spans="1:17">
      <c r="A96" s="137" t="s">
        <v>4960</v>
      </c>
      <c r="B96" s="137" t="s">
        <v>4961</v>
      </c>
      <c r="C96" s="218">
        <v>0</v>
      </c>
      <c r="D96" s="218">
        <v>0</v>
      </c>
      <c r="E96" s="218">
        <v>0</v>
      </c>
      <c r="F96" s="218">
        <v>0</v>
      </c>
      <c r="G96" s="218">
        <v>0</v>
      </c>
      <c r="H96" s="218">
        <v>0</v>
      </c>
      <c r="I96" s="218">
        <v>0</v>
      </c>
      <c r="J96" s="218">
        <v>0</v>
      </c>
      <c r="K96" s="218">
        <v>0</v>
      </c>
      <c r="L96" s="218">
        <v>0</v>
      </c>
      <c r="M96" s="218">
        <v>0</v>
      </c>
      <c r="N96" s="218">
        <v>0</v>
      </c>
      <c r="O96" s="218">
        <v>0</v>
      </c>
      <c r="Q96" s="12" t="s">
        <v>31</v>
      </c>
    </row>
    <row r="97" spans="1:17">
      <c r="A97" s="137" t="s">
        <v>4962</v>
      </c>
      <c r="B97" s="137" t="s">
        <v>569</v>
      </c>
      <c r="C97" s="218">
        <v>0</v>
      </c>
      <c r="D97" s="218">
        <v>0</v>
      </c>
      <c r="E97" s="218">
        <v>0</v>
      </c>
      <c r="F97" s="218">
        <v>0</v>
      </c>
      <c r="G97" s="218">
        <v>0</v>
      </c>
      <c r="H97" s="218">
        <v>0</v>
      </c>
      <c r="I97" s="218">
        <v>0</v>
      </c>
      <c r="J97" s="218">
        <v>0</v>
      </c>
      <c r="K97" s="218">
        <v>0</v>
      </c>
      <c r="L97" s="218">
        <v>0</v>
      </c>
      <c r="M97" s="218">
        <v>0</v>
      </c>
      <c r="N97" s="218">
        <v>0</v>
      </c>
      <c r="O97" s="218">
        <v>0</v>
      </c>
      <c r="Q97" s="12" t="s">
        <v>31</v>
      </c>
    </row>
    <row r="98" spans="1:17">
      <c r="A98" s="137" t="s">
        <v>4963</v>
      </c>
      <c r="B98" s="137" t="s">
        <v>4964</v>
      </c>
      <c r="C98" s="218">
        <v>0</v>
      </c>
      <c r="D98" s="218">
        <v>0</v>
      </c>
      <c r="E98" s="218">
        <v>0</v>
      </c>
      <c r="F98" s="218">
        <v>0</v>
      </c>
      <c r="G98" s="218">
        <v>0</v>
      </c>
      <c r="H98" s="218">
        <v>0</v>
      </c>
      <c r="I98" s="218">
        <v>0</v>
      </c>
      <c r="J98" s="218">
        <v>0</v>
      </c>
      <c r="K98" s="218">
        <v>0</v>
      </c>
      <c r="L98" s="218">
        <v>0</v>
      </c>
      <c r="M98" s="218">
        <v>0</v>
      </c>
      <c r="N98" s="218">
        <v>0</v>
      </c>
      <c r="O98" s="218">
        <v>0</v>
      </c>
      <c r="Q98" s="12" t="s">
        <v>31</v>
      </c>
    </row>
    <row r="99" spans="1:17">
      <c r="A99" s="137" t="s">
        <v>4965</v>
      </c>
      <c r="B99" s="137" t="s">
        <v>4097</v>
      </c>
      <c r="C99" s="218">
        <v>0</v>
      </c>
      <c r="D99" s="218">
        <v>0</v>
      </c>
      <c r="E99" s="218">
        <v>0</v>
      </c>
      <c r="F99" s="218">
        <v>0</v>
      </c>
      <c r="G99" s="218">
        <v>0</v>
      </c>
      <c r="H99" s="218">
        <v>0</v>
      </c>
      <c r="I99" s="218">
        <v>0</v>
      </c>
      <c r="J99" s="218">
        <v>0</v>
      </c>
      <c r="K99" s="218">
        <v>0</v>
      </c>
      <c r="L99" s="218">
        <v>0</v>
      </c>
      <c r="M99" s="218">
        <v>0</v>
      </c>
      <c r="N99" s="218">
        <v>0</v>
      </c>
      <c r="O99" s="218">
        <v>0</v>
      </c>
      <c r="Q99" s="12" t="s">
        <v>31</v>
      </c>
    </row>
    <row r="100" spans="1:17">
      <c r="A100" s="137" t="s">
        <v>1142</v>
      </c>
      <c r="B100" s="137" t="s">
        <v>4966</v>
      </c>
      <c r="C100" s="218">
        <v>0</v>
      </c>
      <c r="D100" s="218">
        <v>0</v>
      </c>
      <c r="E100" s="218">
        <v>0</v>
      </c>
      <c r="F100" s="218">
        <v>0</v>
      </c>
      <c r="G100" s="218">
        <v>0</v>
      </c>
      <c r="H100" s="218">
        <v>0</v>
      </c>
      <c r="I100" s="218">
        <v>0</v>
      </c>
      <c r="J100" s="218">
        <v>0</v>
      </c>
      <c r="K100" s="218">
        <v>0</v>
      </c>
      <c r="L100" s="218">
        <v>0</v>
      </c>
      <c r="M100" s="218">
        <v>0</v>
      </c>
      <c r="N100" s="218">
        <v>0</v>
      </c>
      <c r="O100" s="218">
        <v>0</v>
      </c>
      <c r="Q100" s="12" t="s">
        <v>31</v>
      </c>
    </row>
    <row r="101" spans="1:17">
      <c r="A101" s="137" t="s">
        <v>4967</v>
      </c>
      <c r="B101" s="137" t="s">
        <v>4968</v>
      </c>
      <c r="C101" s="218">
        <v>0</v>
      </c>
      <c r="D101" s="218">
        <v>0</v>
      </c>
      <c r="E101" s="218">
        <v>0</v>
      </c>
      <c r="F101" s="218">
        <v>0</v>
      </c>
      <c r="G101" s="218">
        <v>0</v>
      </c>
      <c r="H101" s="218">
        <v>0</v>
      </c>
      <c r="I101" s="218">
        <v>0</v>
      </c>
      <c r="J101" s="218">
        <v>0</v>
      </c>
      <c r="K101" s="218">
        <v>0</v>
      </c>
      <c r="L101" s="218">
        <v>0</v>
      </c>
      <c r="M101" s="218">
        <v>0</v>
      </c>
      <c r="N101" s="218">
        <v>0</v>
      </c>
      <c r="O101" s="218">
        <v>0</v>
      </c>
      <c r="Q101" s="12" t="s">
        <v>31</v>
      </c>
    </row>
    <row r="102" spans="1:17">
      <c r="A102" s="137"/>
      <c r="B102" s="137"/>
      <c r="C102" s="219"/>
      <c r="D102" s="219"/>
      <c r="E102" s="219"/>
      <c r="F102" s="219"/>
      <c r="G102" s="219"/>
      <c r="H102" s="219"/>
      <c r="I102" s="219"/>
      <c r="J102" s="219"/>
      <c r="K102" s="219"/>
      <c r="L102" s="219"/>
      <c r="M102" s="219"/>
      <c r="N102" s="219"/>
      <c r="O102" s="219"/>
    </row>
    <row r="103" spans="1:17">
      <c r="A103" s="137" t="s">
        <v>4969</v>
      </c>
      <c r="B103" s="137" t="s">
        <v>545</v>
      </c>
      <c r="C103" s="138">
        <v>0</v>
      </c>
      <c r="D103" s="138">
        <v>0</v>
      </c>
      <c r="E103" s="138">
        <v>0</v>
      </c>
      <c r="F103" s="138">
        <v>0</v>
      </c>
      <c r="G103" s="138">
        <v>0</v>
      </c>
      <c r="H103" s="138">
        <v>0</v>
      </c>
      <c r="I103" s="138">
        <v>0</v>
      </c>
      <c r="J103" s="138">
        <v>0</v>
      </c>
      <c r="K103" s="138">
        <v>0</v>
      </c>
      <c r="L103" s="138">
        <v>0</v>
      </c>
      <c r="M103" s="138">
        <v>0</v>
      </c>
      <c r="N103" s="138">
        <v>0</v>
      </c>
      <c r="O103" s="138">
        <v>0</v>
      </c>
    </row>
    <row r="104" spans="1:17">
      <c r="A104" s="137"/>
      <c r="B104" s="137"/>
      <c r="C104" s="219"/>
      <c r="D104" s="219"/>
      <c r="E104" s="219"/>
      <c r="F104" s="219"/>
      <c r="G104" s="219"/>
      <c r="H104" s="219"/>
      <c r="I104" s="219"/>
      <c r="J104" s="219"/>
      <c r="K104" s="219"/>
      <c r="L104" s="219"/>
      <c r="M104" s="219"/>
      <c r="N104" s="219"/>
      <c r="O104" s="219"/>
    </row>
    <row r="105" spans="1:17">
      <c r="A105" s="137" t="s">
        <v>4970</v>
      </c>
      <c r="B105" s="137" t="s">
        <v>4971</v>
      </c>
      <c r="C105" s="138">
        <v>0</v>
      </c>
      <c r="D105" s="138">
        <v>0</v>
      </c>
      <c r="E105" s="138">
        <v>0</v>
      </c>
      <c r="F105" s="138">
        <v>0</v>
      </c>
      <c r="G105" s="138">
        <v>0</v>
      </c>
      <c r="H105" s="138">
        <v>0</v>
      </c>
      <c r="I105" s="138">
        <v>0</v>
      </c>
      <c r="J105" s="138">
        <v>0</v>
      </c>
      <c r="K105" s="138">
        <v>0</v>
      </c>
      <c r="L105" s="138">
        <v>0</v>
      </c>
      <c r="M105" s="138">
        <v>0</v>
      </c>
      <c r="N105" s="138">
        <v>0</v>
      </c>
      <c r="O105" s="138">
        <v>0</v>
      </c>
    </row>
    <row r="106" spans="1:17">
      <c r="A106" s="137"/>
      <c r="B106" s="137"/>
      <c r="C106" s="219"/>
      <c r="D106" s="219"/>
      <c r="E106" s="219"/>
      <c r="F106" s="219"/>
      <c r="G106" s="219"/>
      <c r="H106" s="219"/>
      <c r="I106" s="219"/>
      <c r="J106" s="219"/>
      <c r="K106" s="219"/>
      <c r="L106" s="219"/>
      <c r="M106" s="219"/>
      <c r="N106" s="219"/>
      <c r="O106" s="219"/>
    </row>
    <row r="107" spans="1:17">
      <c r="A107" s="137" t="s">
        <v>278</v>
      </c>
      <c r="B107" s="137" t="s">
        <v>279</v>
      </c>
      <c r="C107" s="138">
        <v>265076.39</v>
      </c>
      <c r="D107" s="138">
        <v>298911.53000000003</v>
      </c>
      <c r="E107" s="138">
        <v>249636.04</v>
      </c>
      <c r="F107" s="138">
        <v>309432.43</v>
      </c>
      <c r="G107" s="138">
        <v>220356.83</v>
      </c>
      <c r="H107" s="138">
        <v>298183.33</v>
      </c>
      <c r="I107" s="138">
        <v>287901.53000000003</v>
      </c>
      <c r="J107" s="138">
        <v>227198.25</v>
      </c>
      <c r="K107" s="138">
        <v>273319.46000000002</v>
      </c>
      <c r="L107" s="138">
        <v>197129.74</v>
      </c>
      <c r="M107" s="138">
        <v>281554.98</v>
      </c>
      <c r="N107" s="138">
        <v>290848.08</v>
      </c>
      <c r="O107" s="138">
        <v>3199548.59</v>
      </c>
    </row>
    <row r="108" spans="1:17">
      <c r="A108" s="137"/>
      <c r="B108" s="137"/>
      <c r="C108" s="137"/>
      <c r="D108" s="137"/>
      <c r="E108" s="137"/>
      <c r="F108" s="137"/>
      <c r="G108" s="137"/>
      <c r="H108" s="137"/>
      <c r="I108" s="137"/>
      <c r="J108" s="137"/>
      <c r="K108" s="137"/>
      <c r="L108" s="137"/>
      <c r="M108" s="137"/>
      <c r="N108" s="137"/>
      <c r="O108" s="137"/>
    </row>
    <row r="109" spans="1:17">
      <c r="A109" s="137" t="s">
        <v>280</v>
      </c>
      <c r="B109" s="137" t="s">
        <v>281</v>
      </c>
      <c r="C109" s="137"/>
      <c r="D109" s="137"/>
      <c r="E109" s="137"/>
      <c r="F109" s="137"/>
      <c r="G109" s="137"/>
      <c r="H109" s="137"/>
      <c r="I109" s="137"/>
      <c r="J109" s="137"/>
      <c r="K109" s="137"/>
      <c r="L109" s="137"/>
      <c r="M109" s="137"/>
      <c r="N109" s="137"/>
      <c r="O109" s="137"/>
    </row>
    <row r="110" spans="1:17">
      <c r="A110" s="137"/>
      <c r="B110" s="137"/>
      <c r="C110" s="137"/>
      <c r="D110" s="137"/>
      <c r="E110" s="137"/>
      <c r="F110" s="137"/>
      <c r="G110" s="137"/>
      <c r="H110" s="137"/>
      <c r="I110" s="137"/>
      <c r="J110" s="137"/>
      <c r="K110" s="137"/>
      <c r="L110" s="137"/>
      <c r="M110" s="137"/>
      <c r="N110" s="137"/>
      <c r="O110" s="137"/>
    </row>
    <row r="111" spans="1:17">
      <c r="A111" s="137" t="s">
        <v>282</v>
      </c>
      <c r="B111" s="137" t="s">
        <v>283</v>
      </c>
      <c r="C111" s="137"/>
      <c r="D111" s="137"/>
      <c r="E111" s="137"/>
      <c r="F111" s="137"/>
      <c r="G111" s="137"/>
      <c r="H111" s="137"/>
      <c r="I111" s="137"/>
      <c r="J111" s="137"/>
      <c r="K111" s="137"/>
      <c r="L111" s="137"/>
      <c r="M111" s="137"/>
      <c r="N111" s="137"/>
      <c r="O111" s="137"/>
    </row>
    <row r="112" spans="1:17">
      <c r="A112" s="137" t="s">
        <v>284</v>
      </c>
      <c r="B112" s="137" t="s">
        <v>285</v>
      </c>
      <c r="C112" s="218">
        <v>8653.86</v>
      </c>
      <c r="D112" s="218">
        <v>5769.24</v>
      </c>
      <c r="E112" s="218">
        <v>5769.24</v>
      </c>
      <c r="F112" s="218">
        <v>5769.24</v>
      </c>
      <c r="G112" s="218">
        <v>5769.24</v>
      </c>
      <c r="H112" s="218">
        <v>8617.7999999999993</v>
      </c>
      <c r="I112" s="218">
        <v>5769.24</v>
      </c>
      <c r="J112" s="218">
        <v>5769.24</v>
      </c>
      <c r="K112" s="218">
        <v>5769.24</v>
      </c>
      <c r="L112" s="218">
        <v>5769.24</v>
      </c>
      <c r="M112" s="218">
        <v>8809.6299999999992</v>
      </c>
      <c r="N112" s="218">
        <v>5942.32</v>
      </c>
      <c r="O112" s="218">
        <v>78177.53</v>
      </c>
      <c r="Q112" s="12" t="s">
        <v>40</v>
      </c>
    </row>
    <row r="113" spans="1:17">
      <c r="A113" s="137" t="s">
        <v>4972</v>
      </c>
      <c r="B113" s="137" t="s">
        <v>4973</v>
      </c>
      <c r="C113" s="218">
        <v>0</v>
      </c>
      <c r="D113" s="218">
        <v>0</v>
      </c>
      <c r="E113" s="218">
        <v>0</v>
      </c>
      <c r="F113" s="218">
        <v>0</v>
      </c>
      <c r="G113" s="218">
        <v>0</v>
      </c>
      <c r="H113" s="218">
        <v>0</v>
      </c>
      <c r="I113" s="218">
        <v>0</v>
      </c>
      <c r="J113" s="218">
        <v>0</v>
      </c>
      <c r="K113" s="218">
        <v>0</v>
      </c>
      <c r="L113" s="218">
        <v>0</v>
      </c>
      <c r="M113" s="218">
        <v>0</v>
      </c>
      <c r="N113" s="218">
        <v>0</v>
      </c>
      <c r="O113" s="218">
        <v>0</v>
      </c>
      <c r="Q113" s="12" t="s">
        <v>40</v>
      </c>
    </row>
    <row r="114" spans="1:17">
      <c r="A114" s="137" t="s">
        <v>286</v>
      </c>
      <c r="B114" s="137" t="s">
        <v>287</v>
      </c>
      <c r="C114" s="218">
        <v>100</v>
      </c>
      <c r="D114" s="218">
        <v>156</v>
      </c>
      <c r="E114" s="218">
        <v>1050</v>
      </c>
      <c r="F114" s="218">
        <v>75</v>
      </c>
      <c r="G114" s="218">
        <v>143</v>
      </c>
      <c r="H114" s="218">
        <v>125</v>
      </c>
      <c r="I114" s="218">
        <v>50</v>
      </c>
      <c r="J114" s="218">
        <v>167</v>
      </c>
      <c r="K114" s="218">
        <v>133</v>
      </c>
      <c r="L114" s="218">
        <v>1033</v>
      </c>
      <c r="M114" s="218">
        <v>50</v>
      </c>
      <c r="N114" s="218">
        <v>50</v>
      </c>
      <c r="O114" s="218">
        <v>3132</v>
      </c>
      <c r="Q114" s="12" t="s">
        <v>40</v>
      </c>
    </row>
    <row r="115" spans="1:17">
      <c r="A115" s="137" t="s">
        <v>288</v>
      </c>
      <c r="B115" s="137" t="s">
        <v>289</v>
      </c>
      <c r="C115" s="218">
        <v>1350</v>
      </c>
      <c r="D115" s="218">
        <v>1350</v>
      </c>
      <c r="E115" s="218">
        <v>600</v>
      </c>
      <c r="F115" s="218">
        <v>300</v>
      </c>
      <c r="G115" s="218">
        <v>150</v>
      </c>
      <c r="H115" s="218">
        <v>0</v>
      </c>
      <c r="I115" s="218">
        <v>450</v>
      </c>
      <c r="J115" s="218">
        <v>600</v>
      </c>
      <c r="K115" s="218">
        <v>750</v>
      </c>
      <c r="L115" s="218">
        <v>600</v>
      </c>
      <c r="M115" s="218">
        <v>900</v>
      </c>
      <c r="N115" s="218">
        <v>600</v>
      </c>
      <c r="O115" s="218">
        <v>7650</v>
      </c>
      <c r="Q115" s="12" t="s">
        <v>40</v>
      </c>
    </row>
    <row r="116" spans="1:17">
      <c r="A116" s="137" t="s">
        <v>290</v>
      </c>
      <c r="B116" s="137" t="s">
        <v>291</v>
      </c>
      <c r="C116" s="218">
        <v>754.9</v>
      </c>
      <c r="D116" s="218">
        <v>544.52</v>
      </c>
      <c r="E116" s="218">
        <v>555.54</v>
      </c>
      <c r="F116" s="218">
        <v>457.61</v>
      </c>
      <c r="G116" s="218">
        <v>451.33</v>
      </c>
      <c r="H116" s="218">
        <v>650.17999999999995</v>
      </c>
      <c r="I116" s="218">
        <v>467.17</v>
      </c>
      <c r="J116" s="218">
        <v>487.6</v>
      </c>
      <c r="K116" s="218">
        <v>496.46</v>
      </c>
      <c r="L116" s="218">
        <v>553.80999999999995</v>
      </c>
      <c r="M116" s="218">
        <v>1026.42</v>
      </c>
      <c r="N116" s="218">
        <v>491.83</v>
      </c>
      <c r="O116" s="218">
        <v>6937.37</v>
      </c>
      <c r="Q116" s="12" t="s">
        <v>40</v>
      </c>
    </row>
    <row r="117" spans="1:17">
      <c r="A117" s="137" t="s">
        <v>292</v>
      </c>
      <c r="B117" s="137" t="s">
        <v>293</v>
      </c>
      <c r="C117" s="218">
        <v>2838.42</v>
      </c>
      <c r="D117" s="218">
        <v>3190.46</v>
      </c>
      <c r="E117" s="218">
        <v>3460.86</v>
      </c>
      <c r="F117" s="218">
        <v>1422.72</v>
      </c>
      <c r="G117" s="218">
        <v>1749.12</v>
      </c>
      <c r="H117" s="218">
        <v>5650.32</v>
      </c>
      <c r="I117" s="218">
        <v>3825.12</v>
      </c>
      <c r="J117" s="218">
        <v>9244.34</v>
      </c>
      <c r="K117" s="218">
        <v>4660.8</v>
      </c>
      <c r="L117" s="218">
        <v>4036</v>
      </c>
      <c r="M117" s="218">
        <v>5384.76</v>
      </c>
      <c r="N117" s="218">
        <v>3759.09</v>
      </c>
      <c r="O117" s="218">
        <v>49222.01</v>
      </c>
      <c r="Q117" s="12" t="s">
        <v>40</v>
      </c>
    </row>
    <row r="118" spans="1:17">
      <c r="A118" s="137" t="s">
        <v>294</v>
      </c>
      <c r="B118" s="137" t="s">
        <v>295</v>
      </c>
      <c r="C118" s="218">
        <v>232.05</v>
      </c>
      <c r="D118" s="218">
        <v>529.23</v>
      </c>
      <c r="E118" s="218">
        <v>99.06</v>
      </c>
      <c r="F118" s="218">
        <v>0</v>
      </c>
      <c r="G118" s="218">
        <v>0</v>
      </c>
      <c r="H118" s="218">
        <v>281.52</v>
      </c>
      <c r="I118" s="218">
        <v>135.72</v>
      </c>
      <c r="J118" s="218">
        <v>95.7</v>
      </c>
      <c r="K118" s="218">
        <v>191.52</v>
      </c>
      <c r="L118" s="218">
        <v>138.6</v>
      </c>
      <c r="M118" s="218">
        <v>0</v>
      </c>
      <c r="N118" s="218">
        <v>0</v>
      </c>
      <c r="O118" s="218">
        <v>1703.4</v>
      </c>
      <c r="Q118" s="12" t="s">
        <v>40</v>
      </c>
    </row>
    <row r="119" spans="1:17">
      <c r="A119" s="137" t="s">
        <v>296</v>
      </c>
      <c r="B119" s="137" t="s">
        <v>297</v>
      </c>
      <c r="C119" s="218">
        <v>0</v>
      </c>
      <c r="D119" s="218">
        <v>156</v>
      </c>
      <c r="E119" s="218">
        <v>0</v>
      </c>
      <c r="F119" s="218">
        <v>75</v>
      </c>
      <c r="G119" s="218">
        <v>143</v>
      </c>
      <c r="H119" s="218">
        <v>0</v>
      </c>
      <c r="I119" s="218">
        <v>0</v>
      </c>
      <c r="J119" s="218">
        <v>167</v>
      </c>
      <c r="K119" s="218">
        <v>133</v>
      </c>
      <c r="L119" s="218">
        <v>783</v>
      </c>
      <c r="M119" s="218">
        <v>50</v>
      </c>
      <c r="N119" s="218">
        <v>50</v>
      </c>
      <c r="O119" s="218">
        <v>1557</v>
      </c>
      <c r="Q119" s="12" t="s">
        <v>40</v>
      </c>
    </row>
    <row r="120" spans="1:17">
      <c r="A120" s="137" t="s">
        <v>298</v>
      </c>
      <c r="B120" s="137" t="s">
        <v>299</v>
      </c>
      <c r="C120" s="218">
        <v>0</v>
      </c>
      <c r="D120" s="218">
        <v>150</v>
      </c>
      <c r="E120" s="218">
        <v>0</v>
      </c>
      <c r="F120" s="218">
        <v>0</v>
      </c>
      <c r="G120" s="218">
        <v>750</v>
      </c>
      <c r="H120" s="218">
        <v>0</v>
      </c>
      <c r="I120" s="218">
        <v>0</v>
      </c>
      <c r="J120" s="218">
        <v>3088</v>
      </c>
      <c r="K120" s="218">
        <v>300</v>
      </c>
      <c r="L120" s="218">
        <v>1350</v>
      </c>
      <c r="M120" s="218">
        <v>750</v>
      </c>
      <c r="N120" s="218">
        <v>600</v>
      </c>
      <c r="O120" s="218">
        <v>6988</v>
      </c>
      <c r="Q120" s="12" t="s">
        <v>40</v>
      </c>
    </row>
    <row r="121" spans="1:17">
      <c r="A121" s="137" t="s">
        <v>300</v>
      </c>
      <c r="B121" s="137" t="s">
        <v>301</v>
      </c>
      <c r="C121" s="218">
        <v>336.21</v>
      </c>
      <c r="D121" s="218">
        <v>440.24</v>
      </c>
      <c r="E121" s="218">
        <v>337.24</v>
      </c>
      <c r="F121" s="218">
        <v>114.58</v>
      </c>
      <c r="G121" s="218">
        <v>196.03</v>
      </c>
      <c r="H121" s="218">
        <v>434.11</v>
      </c>
      <c r="I121" s="218">
        <v>289.89</v>
      </c>
      <c r="J121" s="218">
        <v>956.98</v>
      </c>
      <c r="K121" s="218">
        <v>391.21</v>
      </c>
      <c r="L121" s="218">
        <v>469.43</v>
      </c>
      <c r="M121" s="218">
        <v>649.08000000000004</v>
      </c>
      <c r="N121" s="218">
        <v>427.07</v>
      </c>
      <c r="O121" s="218">
        <v>5042.07</v>
      </c>
      <c r="Q121" s="12" t="s">
        <v>40</v>
      </c>
    </row>
    <row r="122" spans="1:17">
      <c r="A122" s="137" t="s">
        <v>302</v>
      </c>
      <c r="B122" s="137" t="s">
        <v>303</v>
      </c>
      <c r="C122" s="218">
        <v>5879.62</v>
      </c>
      <c r="D122" s="218">
        <v>6510.17</v>
      </c>
      <c r="E122" s="218">
        <v>6521.85</v>
      </c>
      <c r="F122" s="218">
        <v>5963</v>
      </c>
      <c r="G122" s="218">
        <v>5321.32</v>
      </c>
      <c r="H122" s="218">
        <v>4552.8</v>
      </c>
      <c r="I122" s="218">
        <v>0</v>
      </c>
      <c r="J122" s="218">
        <v>1920</v>
      </c>
      <c r="K122" s="218">
        <v>0</v>
      </c>
      <c r="L122" s="218">
        <v>0</v>
      </c>
      <c r="M122" s="218">
        <v>0</v>
      </c>
      <c r="N122" s="218">
        <v>0</v>
      </c>
      <c r="O122" s="218">
        <v>36668.76</v>
      </c>
      <c r="Q122" s="12" t="s">
        <v>40</v>
      </c>
    </row>
    <row r="123" spans="1:17">
      <c r="A123" s="137" t="s">
        <v>304</v>
      </c>
      <c r="B123" s="137" t="s">
        <v>305</v>
      </c>
      <c r="C123" s="218">
        <v>359.4</v>
      </c>
      <c r="D123" s="218">
        <v>175.2</v>
      </c>
      <c r="E123" s="218">
        <v>300.89999999999998</v>
      </c>
      <c r="F123" s="218">
        <v>338.4</v>
      </c>
      <c r="G123" s="218">
        <v>111.3</v>
      </c>
      <c r="H123" s="218">
        <v>50.4</v>
      </c>
      <c r="I123" s="218">
        <v>0</v>
      </c>
      <c r="J123" s="218">
        <v>90</v>
      </c>
      <c r="K123" s="218">
        <v>0</v>
      </c>
      <c r="L123" s="218">
        <v>0</v>
      </c>
      <c r="M123" s="218">
        <v>0</v>
      </c>
      <c r="N123" s="218">
        <v>0</v>
      </c>
      <c r="O123" s="218">
        <v>1425.6</v>
      </c>
      <c r="Q123" s="12" t="s">
        <v>40</v>
      </c>
    </row>
    <row r="124" spans="1:17">
      <c r="A124" s="137" t="s">
        <v>306</v>
      </c>
      <c r="B124" s="137" t="s">
        <v>307</v>
      </c>
      <c r="C124" s="218">
        <v>0</v>
      </c>
      <c r="D124" s="218">
        <v>312</v>
      </c>
      <c r="E124" s="218">
        <v>1800</v>
      </c>
      <c r="F124" s="218">
        <v>400</v>
      </c>
      <c r="G124" s="218">
        <v>143</v>
      </c>
      <c r="H124" s="218">
        <v>125</v>
      </c>
      <c r="I124" s="218">
        <v>0</v>
      </c>
      <c r="J124" s="218">
        <v>0</v>
      </c>
      <c r="K124" s="218">
        <v>0</v>
      </c>
      <c r="L124" s="218">
        <v>0</v>
      </c>
      <c r="M124" s="218">
        <v>0</v>
      </c>
      <c r="N124" s="218">
        <v>0</v>
      </c>
      <c r="O124" s="218">
        <v>2780</v>
      </c>
      <c r="Q124" s="12" t="s">
        <v>40</v>
      </c>
    </row>
    <row r="125" spans="1:17">
      <c r="A125" s="137" t="s">
        <v>308</v>
      </c>
      <c r="B125" s="137" t="s">
        <v>309</v>
      </c>
      <c r="C125" s="218">
        <v>0</v>
      </c>
      <c r="D125" s="218">
        <v>300</v>
      </c>
      <c r="E125" s="218">
        <v>1050</v>
      </c>
      <c r="F125" s="218">
        <v>4500</v>
      </c>
      <c r="G125" s="218">
        <v>150</v>
      </c>
      <c r="H125" s="218">
        <v>750</v>
      </c>
      <c r="I125" s="218">
        <v>0</v>
      </c>
      <c r="J125" s="218">
        <v>0</v>
      </c>
      <c r="K125" s="218">
        <v>0</v>
      </c>
      <c r="L125" s="218">
        <v>0</v>
      </c>
      <c r="M125" s="218">
        <v>0</v>
      </c>
      <c r="N125" s="218">
        <v>0</v>
      </c>
      <c r="O125" s="218">
        <v>6750</v>
      </c>
      <c r="Q125" s="12" t="s">
        <v>40</v>
      </c>
    </row>
    <row r="126" spans="1:17">
      <c r="A126" s="137" t="s">
        <v>310</v>
      </c>
      <c r="B126" s="137" t="s">
        <v>311</v>
      </c>
      <c r="C126" s="218">
        <v>634.65</v>
      </c>
      <c r="D126" s="218">
        <v>746.03</v>
      </c>
      <c r="E126" s="218">
        <v>895.26</v>
      </c>
      <c r="F126" s="218">
        <v>842.92</v>
      </c>
      <c r="G126" s="218">
        <v>428.74</v>
      </c>
      <c r="H126" s="218">
        <v>415.72</v>
      </c>
      <c r="I126" s="218">
        <v>0</v>
      </c>
      <c r="J126" s="218">
        <v>147.19999999999999</v>
      </c>
      <c r="K126" s="218">
        <v>0</v>
      </c>
      <c r="L126" s="218">
        <v>0</v>
      </c>
      <c r="M126" s="218">
        <v>0</v>
      </c>
      <c r="N126" s="218">
        <v>0</v>
      </c>
      <c r="O126" s="218">
        <v>4110.5200000000004</v>
      </c>
      <c r="Q126" s="12" t="s">
        <v>40</v>
      </c>
    </row>
    <row r="127" spans="1:17">
      <c r="A127" s="137" t="s">
        <v>312</v>
      </c>
      <c r="B127" s="137" t="s">
        <v>313</v>
      </c>
      <c r="C127" s="218">
        <v>21786.43</v>
      </c>
      <c r="D127" s="218">
        <v>14429.9</v>
      </c>
      <c r="E127" s="218">
        <v>14310.5</v>
      </c>
      <c r="F127" s="218">
        <v>14360.7</v>
      </c>
      <c r="G127" s="218">
        <v>14992</v>
      </c>
      <c r="H127" s="218">
        <v>22028.74</v>
      </c>
      <c r="I127" s="218">
        <v>14815.82</v>
      </c>
      <c r="J127" s="218">
        <v>7334.59</v>
      </c>
      <c r="K127" s="218">
        <v>14474.62</v>
      </c>
      <c r="L127" s="218">
        <v>14388.9</v>
      </c>
      <c r="M127" s="218">
        <v>22045.599999999999</v>
      </c>
      <c r="N127" s="218">
        <v>15166.89</v>
      </c>
      <c r="O127" s="218">
        <v>190134.69</v>
      </c>
      <c r="Q127" s="12" t="s">
        <v>40</v>
      </c>
    </row>
    <row r="128" spans="1:17">
      <c r="A128" s="137" t="s">
        <v>314</v>
      </c>
      <c r="B128" s="137" t="s">
        <v>315</v>
      </c>
      <c r="C128" s="218">
        <v>1500.59</v>
      </c>
      <c r="D128" s="218">
        <v>1105.77</v>
      </c>
      <c r="E128" s="218">
        <v>931.52</v>
      </c>
      <c r="F128" s="218">
        <v>1319.59</v>
      </c>
      <c r="G128" s="218">
        <v>841.29</v>
      </c>
      <c r="H128" s="218">
        <v>683.96</v>
      </c>
      <c r="I128" s="218">
        <v>456.7</v>
      </c>
      <c r="J128" s="218">
        <v>124.74</v>
      </c>
      <c r="K128" s="218">
        <v>261.43</v>
      </c>
      <c r="L128" s="218">
        <v>344.41</v>
      </c>
      <c r="M128" s="218">
        <v>294.26</v>
      </c>
      <c r="N128" s="218">
        <v>50.47</v>
      </c>
      <c r="O128" s="218">
        <v>7914.73</v>
      </c>
      <c r="Q128" s="12" t="s">
        <v>40</v>
      </c>
    </row>
    <row r="129" spans="1:17">
      <c r="A129" s="137" t="s">
        <v>316</v>
      </c>
      <c r="B129" s="137" t="s">
        <v>317</v>
      </c>
      <c r="C129" s="218">
        <v>400</v>
      </c>
      <c r="D129" s="218">
        <v>624</v>
      </c>
      <c r="E129" s="218">
        <v>3000</v>
      </c>
      <c r="F129" s="218">
        <v>0</v>
      </c>
      <c r="G129" s="218">
        <v>0</v>
      </c>
      <c r="H129" s="218">
        <v>0</v>
      </c>
      <c r="I129" s="218">
        <v>0</v>
      </c>
      <c r="J129" s="218">
        <v>668</v>
      </c>
      <c r="K129" s="218">
        <v>532</v>
      </c>
      <c r="L129" s="218">
        <v>2632</v>
      </c>
      <c r="M129" s="218">
        <v>200</v>
      </c>
      <c r="N129" s="218">
        <v>0</v>
      </c>
      <c r="O129" s="218">
        <v>8056</v>
      </c>
      <c r="Q129" s="12" t="s">
        <v>40</v>
      </c>
    </row>
    <row r="130" spans="1:17">
      <c r="A130" s="137" t="s">
        <v>4974</v>
      </c>
      <c r="B130" s="137" t="s">
        <v>4975</v>
      </c>
      <c r="C130" s="218">
        <v>0</v>
      </c>
      <c r="D130" s="218">
        <v>0</v>
      </c>
      <c r="E130" s="218">
        <v>0</v>
      </c>
      <c r="F130" s="218">
        <v>0</v>
      </c>
      <c r="G130" s="218">
        <v>0</v>
      </c>
      <c r="H130" s="218">
        <v>0</v>
      </c>
      <c r="I130" s="218">
        <v>0</v>
      </c>
      <c r="J130" s="218">
        <v>0</v>
      </c>
      <c r="K130" s="218">
        <v>0</v>
      </c>
      <c r="L130" s="218">
        <v>0</v>
      </c>
      <c r="M130" s="218">
        <v>0</v>
      </c>
      <c r="N130" s="218">
        <v>0</v>
      </c>
      <c r="O130" s="218">
        <v>0</v>
      </c>
      <c r="Q130" s="12" t="s">
        <v>40</v>
      </c>
    </row>
    <row r="131" spans="1:17">
      <c r="A131" s="137" t="s">
        <v>318</v>
      </c>
      <c r="B131" s="137" t="s">
        <v>319</v>
      </c>
      <c r="C131" s="218">
        <v>2028.83</v>
      </c>
      <c r="D131" s="218">
        <v>1236.22</v>
      </c>
      <c r="E131" s="218">
        <v>1395.35</v>
      </c>
      <c r="F131" s="218">
        <v>1199.1400000000001</v>
      </c>
      <c r="G131" s="218">
        <v>1210.78</v>
      </c>
      <c r="H131" s="218">
        <v>1736.83</v>
      </c>
      <c r="I131" s="218">
        <v>1167.8800000000001</v>
      </c>
      <c r="J131" s="218">
        <v>621.73</v>
      </c>
      <c r="K131" s="218">
        <v>1168</v>
      </c>
      <c r="L131" s="218">
        <v>1328.42</v>
      </c>
      <c r="M131" s="218">
        <v>2465.02</v>
      </c>
      <c r="N131" s="218">
        <v>1590.35</v>
      </c>
      <c r="O131" s="218">
        <v>17148.55</v>
      </c>
      <c r="Q131" s="12" t="s">
        <v>40</v>
      </c>
    </row>
    <row r="132" spans="1:17">
      <c r="A132" s="137" t="s">
        <v>4976</v>
      </c>
      <c r="B132" s="137" t="s">
        <v>4977</v>
      </c>
      <c r="C132" s="218">
        <v>0</v>
      </c>
      <c r="D132" s="218">
        <v>0</v>
      </c>
      <c r="E132" s="218">
        <v>0</v>
      </c>
      <c r="F132" s="218">
        <v>0</v>
      </c>
      <c r="G132" s="218">
        <v>0</v>
      </c>
      <c r="H132" s="218">
        <v>0</v>
      </c>
      <c r="I132" s="218">
        <v>0</v>
      </c>
      <c r="J132" s="218">
        <v>0</v>
      </c>
      <c r="K132" s="218">
        <v>0</v>
      </c>
      <c r="L132" s="218">
        <v>0</v>
      </c>
      <c r="M132" s="218">
        <v>0</v>
      </c>
      <c r="N132" s="218">
        <v>0</v>
      </c>
      <c r="O132" s="218">
        <v>0</v>
      </c>
      <c r="Q132" s="12" t="s">
        <v>40</v>
      </c>
    </row>
    <row r="133" spans="1:17">
      <c r="A133" s="137" t="s">
        <v>4978</v>
      </c>
      <c r="B133" s="137" t="s">
        <v>4979</v>
      </c>
      <c r="C133" s="218">
        <v>0</v>
      </c>
      <c r="D133" s="218">
        <v>0</v>
      </c>
      <c r="E133" s="218">
        <v>0</v>
      </c>
      <c r="F133" s="218">
        <v>0</v>
      </c>
      <c r="G133" s="218">
        <v>0</v>
      </c>
      <c r="H133" s="218">
        <v>0</v>
      </c>
      <c r="I133" s="218">
        <v>0</v>
      </c>
      <c r="J133" s="218">
        <v>0</v>
      </c>
      <c r="K133" s="218">
        <v>0</v>
      </c>
      <c r="L133" s="218">
        <v>0</v>
      </c>
      <c r="M133" s="218">
        <v>0</v>
      </c>
      <c r="N133" s="218">
        <v>0</v>
      </c>
      <c r="O133" s="218">
        <v>0</v>
      </c>
      <c r="Q133" s="12" t="s">
        <v>40</v>
      </c>
    </row>
    <row r="134" spans="1:17">
      <c r="A134" s="137" t="s">
        <v>4980</v>
      </c>
      <c r="B134" s="137" t="s">
        <v>4981</v>
      </c>
      <c r="C134" s="218">
        <v>0</v>
      </c>
      <c r="D134" s="218">
        <v>0</v>
      </c>
      <c r="E134" s="218">
        <v>0</v>
      </c>
      <c r="F134" s="218">
        <v>0</v>
      </c>
      <c r="G134" s="218">
        <v>0</v>
      </c>
      <c r="H134" s="218">
        <v>0</v>
      </c>
      <c r="I134" s="218">
        <v>0</v>
      </c>
      <c r="J134" s="218">
        <v>0</v>
      </c>
      <c r="K134" s="218">
        <v>0</v>
      </c>
      <c r="L134" s="218">
        <v>0</v>
      </c>
      <c r="M134" s="218">
        <v>0</v>
      </c>
      <c r="N134" s="218">
        <v>0</v>
      </c>
      <c r="O134" s="218">
        <v>0</v>
      </c>
      <c r="Q134" s="12" t="s">
        <v>40</v>
      </c>
    </row>
    <row r="135" spans="1:17">
      <c r="A135" s="137" t="s">
        <v>4982</v>
      </c>
      <c r="B135" s="137" t="s">
        <v>4983</v>
      </c>
      <c r="C135" s="218">
        <v>0</v>
      </c>
      <c r="D135" s="218">
        <v>0</v>
      </c>
      <c r="E135" s="218">
        <v>0</v>
      </c>
      <c r="F135" s="218">
        <v>0</v>
      </c>
      <c r="G135" s="218">
        <v>0</v>
      </c>
      <c r="H135" s="218">
        <v>0</v>
      </c>
      <c r="I135" s="218">
        <v>0</v>
      </c>
      <c r="J135" s="218">
        <v>0</v>
      </c>
      <c r="K135" s="218">
        <v>0</v>
      </c>
      <c r="L135" s="218">
        <v>0</v>
      </c>
      <c r="M135" s="218">
        <v>0</v>
      </c>
      <c r="N135" s="218">
        <v>0</v>
      </c>
      <c r="O135" s="218">
        <v>0</v>
      </c>
      <c r="Q135" s="12" t="s">
        <v>40</v>
      </c>
    </row>
    <row r="136" spans="1:17">
      <c r="A136" s="137" t="s">
        <v>4984</v>
      </c>
      <c r="B136" s="137" t="s">
        <v>4985</v>
      </c>
      <c r="C136" s="218">
        <v>0</v>
      </c>
      <c r="D136" s="218">
        <v>0</v>
      </c>
      <c r="E136" s="218">
        <v>0</v>
      </c>
      <c r="F136" s="218">
        <v>0</v>
      </c>
      <c r="G136" s="218">
        <v>0</v>
      </c>
      <c r="H136" s="218">
        <v>0</v>
      </c>
      <c r="I136" s="218">
        <v>0</v>
      </c>
      <c r="J136" s="218">
        <v>0</v>
      </c>
      <c r="K136" s="218">
        <v>0</v>
      </c>
      <c r="L136" s="218">
        <v>0</v>
      </c>
      <c r="M136" s="218">
        <v>0</v>
      </c>
      <c r="N136" s="218">
        <v>0</v>
      </c>
      <c r="O136" s="218">
        <v>0</v>
      </c>
      <c r="Q136" s="12" t="s">
        <v>40</v>
      </c>
    </row>
    <row r="137" spans="1:17">
      <c r="A137" s="137" t="s">
        <v>4986</v>
      </c>
      <c r="B137" s="137" t="s">
        <v>4987</v>
      </c>
      <c r="C137" s="218">
        <v>0</v>
      </c>
      <c r="D137" s="218">
        <v>0</v>
      </c>
      <c r="E137" s="218">
        <v>0</v>
      </c>
      <c r="F137" s="218">
        <v>0</v>
      </c>
      <c r="G137" s="218">
        <v>0</v>
      </c>
      <c r="H137" s="218">
        <v>0</v>
      </c>
      <c r="I137" s="218">
        <v>0</v>
      </c>
      <c r="J137" s="218">
        <v>0</v>
      </c>
      <c r="K137" s="218">
        <v>0</v>
      </c>
      <c r="L137" s="218">
        <v>0</v>
      </c>
      <c r="M137" s="218">
        <v>0</v>
      </c>
      <c r="N137" s="218">
        <v>0</v>
      </c>
      <c r="O137" s="218">
        <v>0</v>
      </c>
      <c r="Q137" s="12" t="s">
        <v>40</v>
      </c>
    </row>
    <row r="138" spans="1:17">
      <c r="A138" s="137" t="s">
        <v>4988</v>
      </c>
      <c r="B138" s="137" t="s">
        <v>4989</v>
      </c>
      <c r="C138" s="218">
        <v>0</v>
      </c>
      <c r="D138" s="218">
        <v>0</v>
      </c>
      <c r="E138" s="218">
        <v>0</v>
      </c>
      <c r="F138" s="218">
        <v>0</v>
      </c>
      <c r="G138" s="218">
        <v>0</v>
      </c>
      <c r="H138" s="218">
        <v>0</v>
      </c>
      <c r="I138" s="218">
        <v>0</v>
      </c>
      <c r="J138" s="218">
        <v>0</v>
      </c>
      <c r="K138" s="218">
        <v>0</v>
      </c>
      <c r="L138" s="218">
        <v>0</v>
      </c>
      <c r="M138" s="218">
        <v>0</v>
      </c>
      <c r="N138" s="218">
        <v>0</v>
      </c>
      <c r="O138" s="218">
        <v>0</v>
      </c>
      <c r="Q138" s="12" t="s">
        <v>40</v>
      </c>
    </row>
    <row r="139" spans="1:17">
      <c r="A139" s="137" t="s">
        <v>4990</v>
      </c>
      <c r="B139" s="137" t="s">
        <v>4991</v>
      </c>
      <c r="C139" s="218">
        <v>0</v>
      </c>
      <c r="D139" s="218">
        <v>0</v>
      </c>
      <c r="E139" s="218">
        <v>0</v>
      </c>
      <c r="F139" s="218">
        <v>0</v>
      </c>
      <c r="G139" s="218">
        <v>0</v>
      </c>
      <c r="H139" s="218">
        <v>0</v>
      </c>
      <c r="I139" s="218">
        <v>0</v>
      </c>
      <c r="J139" s="218">
        <v>0</v>
      </c>
      <c r="K139" s="218">
        <v>0</v>
      </c>
      <c r="L139" s="218">
        <v>0</v>
      </c>
      <c r="M139" s="218">
        <v>0</v>
      </c>
      <c r="N139" s="218">
        <v>0</v>
      </c>
      <c r="O139" s="218">
        <v>0</v>
      </c>
      <c r="Q139" s="12" t="s">
        <v>40</v>
      </c>
    </row>
    <row r="140" spans="1:17">
      <c r="A140" s="137" t="s">
        <v>4992</v>
      </c>
      <c r="B140" s="137" t="s">
        <v>4993</v>
      </c>
      <c r="C140" s="218">
        <v>0</v>
      </c>
      <c r="D140" s="218">
        <v>0</v>
      </c>
      <c r="E140" s="218">
        <v>0</v>
      </c>
      <c r="F140" s="218">
        <v>0</v>
      </c>
      <c r="G140" s="218">
        <v>0</v>
      </c>
      <c r="H140" s="218">
        <v>0</v>
      </c>
      <c r="I140" s="218">
        <v>0</v>
      </c>
      <c r="J140" s="218">
        <v>0</v>
      </c>
      <c r="K140" s="218">
        <v>0</v>
      </c>
      <c r="L140" s="218">
        <v>0</v>
      </c>
      <c r="M140" s="218">
        <v>0</v>
      </c>
      <c r="N140" s="218">
        <v>0</v>
      </c>
      <c r="O140" s="218">
        <v>0</v>
      </c>
      <c r="Q140" s="12" t="s">
        <v>40</v>
      </c>
    </row>
    <row r="141" spans="1:17">
      <c r="A141" s="137" t="s">
        <v>4994</v>
      </c>
      <c r="B141" s="137" t="s">
        <v>4128</v>
      </c>
      <c r="C141" s="218">
        <v>0</v>
      </c>
      <c r="D141" s="218">
        <v>0</v>
      </c>
      <c r="E141" s="218">
        <v>0</v>
      </c>
      <c r="F141" s="218">
        <v>0</v>
      </c>
      <c r="G141" s="218">
        <v>0</v>
      </c>
      <c r="H141" s="218">
        <v>0</v>
      </c>
      <c r="I141" s="218">
        <v>0</v>
      </c>
      <c r="J141" s="218">
        <v>0</v>
      </c>
      <c r="K141" s="218">
        <v>0</v>
      </c>
      <c r="L141" s="218">
        <v>0</v>
      </c>
      <c r="M141" s="218">
        <v>0</v>
      </c>
      <c r="N141" s="218">
        <v>0</v>
      </c>
      <c r="O141" s="218">
        <v>0</v>
      </c>
      <c r="Q141" s="12" t="s">
        <v>40</v>
      </c>
    </row>
    <row r="142" spans="1:17">
      <c r="A142" s="137" t="s">
        <v>4995</v>
      </c>
      <c r="B142" s="137" t="s">
        <v>4996</v>
      </c>
      <c r="C142" s="218">
        <v>0</v>
      </c>
      <c r="D142" s="218">
        <v>0</v>
      </c>
      <c r="E142" s="218">
        <v>0</v>
      </c>
      <c r="F142" s="218">
        <v>0</v>
      </c>
      <c r="G142" s="218">
        <v>0</v>
      </c>
      <c r="H142" s="218">
        <v>0</v>
      </c>
      <c r="I142" s="218">
        <v>0</v>
      </c>
      <c r="J142" s="218">
        <v>0</v>
      </c>
      <c r="K142" s="218">
        <v>0</v>
      </c>
      <c r="L142" s="218">
        <v>0</v>
      </c>
      <c r="M142" s="218">
        <v>0</v>
      </c>
      <c r="N142" s="218">
        <v>0</v>
      </c>
      <c r="O142" s="218">
        <v>0</v>
      </c>
      <c r="Q142" s="12" t="s">
        <v>40</v>
      </c>
    </row>
    <row r="143" spans="1:17">
      <c r="A143" s="137" t="s">
        <v>4997</v>
      </c>
      <c r="B143" s="137" t="s">
        <v>4998</v>
      </c>
      <c r="C143" s="218">
        <v>0</v>
      </c>
      <c r="D143" s="218">
        <v>0</v>
      </c>
      <c r="E143" s="218">
        <v>0</v>
      </c>
      <c r="F143" s="218">
        <v>0</v>
      </c>
      <c r="G143" s="218">
        <v>0</v>
      </c>
      <c r="H143" s="218">
        <v>0</v>
      </c>
      <c r="I143" s="218">
        <v>0</v>
      </c>
      <c r="J143" s="218">
        <v>0</v>
      </c>
      <c r="K143" s="218">
        <v>0</v>
      </c>
      <c r="L143" s="218">
        <v>0</v>
      </c>
      <c r="M143" s="218">
        <v>0</v>
      </c>
      <c r="N143" s="218">
        <v>0</v>
      </c>
      <c r="O143" s="218">
        <v>0</v>
      </c>
      <c r="Q143" s="12" t="s">
        <v>40</v>
      </c>
    </row>
    <row r="144" spans="1:17">
      <c r="A144" s="137" t="s">
        <v>4999</v>
      </c>
      <c r="B144" s="137" t="s">
        <v>5000</v>
      </c>
      <c r="C144" s="218">
        <v>4056</v>
      </c>
      <c r="D144" s="218">
        <v>1232</v>
      </c>
      <c r="E144" s="218">
        <v>2508</v>
      </c>
      <c r="F144" s="218">
        <v>0</v>
      </c>
      <c r="G144" s="218">
        <v>0</v>
      </c>
      <c r="H144" s="218">
        <v>0</v>
      </c>
      <c r="I144" s="218">
        <v>0</v>
      </c>
      <c r="J144" s="218">
        <v>2059.38</v>
      </c>
      <c r="K144" s="218">
        <v>2520.6799999999998</v>
      </c>
      <c r="L144" s="218">
        <v>16371.41</v>
      </c>
      <c r="M144" s="218">
        <v>5323.25</v>
      </c>
      <c r="N144" s="218">
        <v>3431.65</v>
      </c>
      <c r="O144" s="218">
        <v>37502.370000000003</v>
      </c>
      <c r="Q144" s="12" t="s">
        <v>40</v>
      </c>
    </row>
    <row r="145" spans="1:17">
      <c r="A145" s="137" t="s">
        <v>320</v>
      </c>
      <c r="B145" s="137" t="s">
        <v>321</v>
      </c>
      <c r="C145" s="218">
        <v>0</v>
      </c>
      <c r="D145" s="218">
        <v>0</v>
      </c>
      <c r="E145" s="218">
        <v>0</v>
      </c>
      <c r="F145" s="218">
        <v>0</v>
      </c>
      <c r="G145" s="218">
        <v>0</v>
      </c>
      <c r="H145" s="218">
        <v>0</v>
      </c>
      <c r="I145" s="218">
        <v>0</v>
      </c>
      <c r="J145" s="218">
        <v>0</v>
      </c>
      <c r="K145" s="218">
        <v>0</v>
      </c>
      <c r="L145" s="218">
        <v>0</v>
      </c>
      <c r="M145" s="218">
        <v>0</v>
      </c>
      <c r="N145" s="218">
        <v>0</v>
      </c>
      <c r="O145" s="218">
        <v>0</v>
      </c>
      <c r="Q145" s="12" t="s">
        <v>40</v>
      </c>
    </row>
    <row r="146" spans="1:17">
      <c r="A146" s="137" t="s">
        <v>5001</v>
      </c>
      <c r="B146" s="137" t="s">
        <v>5002</v>
      </c>
      <c r="C146" s="218">
        <v>0</v>
      </c>
      <c r="D146" s="218">
        <v>0</v>
      </c>
      <c r="E146" s="218">
        <v>0</v>
      </c>
      <c r="F146" s="218">
        <v>0</v>
      </c>
      <c r="G146" s="218">
        <v>0</v>
      </c>
      <c r="H146" s="218">
        <v>0</v>
      </c>
      <c r="I146" s="218">
        <v>0</v>
      </c>
      <c r="J146" s="218">
        <v>0</v>
      </c>
      <c r="K146" s="218">
        <v>0</v>
      </c>
      <c r="L146" s="218">
        <v>0</v>
      </c>
      <c r="M146" s="218">
        <v>0</v>
      </c>
      <c r="N146" s="218">
        <v>0</v>
      </c>
      <c r="O146" s="218">
        <v>0</v>
      </c>
      <c r="Q146" s="12" t="s">
        <v>40</v>
      </c>
    </row>
    <row r="147" spans="1:17">
      <c r="A147" s="137" t="s">
        <v>322</v>
      </c>
      <c r="B147" s="137" t="s">
        <v>323</v>
      </c>
      <c r="C147" s="218">
        <v>199.24</v>
      </c>
      <c r="D147" s="218">
        <v>101.46</v>
      </c>
      <c r="E147" s="218">
        <v>316.8</v>
      </c>
      <c r="F147" s="218">
        <v>101.46</v>
      </c>
      <c r="G147" s="218">
        <v>122.82</v>
      </c>
      <c r="H147" s="218">
        <v>140.85</v>
      </c>
      <c r="I147" s="218">
        <v>130.83000000000001</v>
      </c>
      <c r="J147" s="218">
        <v>130.83000000000001</v>
      </c>
      <c r="K147" s="218">
        <v>125.49</v>
      </c>
      <c r="L147" s="218">
        <v>125.49</v>
      </c>
      <c r="M147" s="218">
        <v>125.49</v>
      </c>
      <c r="N147" s="218">
        <v>120.03</v>
      </c>
      <c r="O147" s="218">
        <v>1740.79</v>
      </c>
      <c r="Q147" s="12" t="s">
        <v>40</v>
      </c>
    </row>
    <row r="148" spans="1:17">
      <c r="A148" s="137" t="s">
        <v>324</v>
      </c>
      <c r="B148" s="137" t="s">
        <v>325</v>
      </c>
      <c r="C148" s="218">
        <v>0</v>
      </c>
      <c r="D148" s="218">
        <v>0</v>
      </c>
      <c r="E148" s="218">
        <v>0</v>
      </c>
      <c r="F148" s="218">
        <v>0</v>
      </c>
      <c r="G148" s="218">
        <v>0</v>
      </c>
      <c r="H148" s="218">
        <v>0</v>
      </c>
      <c r="I148" s="218">
        <v>0</v>
      </c>
      <c r="J148" s="218">
        <v>0</v>
      </c>
      <c r="K148" s="218">
        <v>0</v>
      </c>
      <c r="L148" s="218">
        <v>0</v>
      </c>
      <c r="M148" s="218">
        <v>0</v>
      </c>
      <c r="N148" s="218">
        <v>0</v>
      </c>
      <c r="O148" s="218">
        <v>0</v>
      </c>
      <c r="Q148" s="12" t="s">
        <v>40</v>
      </c>
    </row>
    <row r="149" spans="1:17">
      <c r="A149" s="137" t="s">
        <v>326</v>
      </c>
      <c r="B149" s="137" t="s">
        <v>327</v>
      </c>
      <c r="C149" s="218">
        <v>2177.85</v>
      </c>
      <c r="D149" s="218">
        <v>1768.08</v>
      </c>
      <c r="E149" s="218">
        <v>1982.35</v>
      </c>
      <c r="F149" s="218">
        <v>1771.18</v>
      </c>
      <c r="G149" s="218">
        <v>1558.17</v>
      </c>
      <c r="H149" s="218">
        <v>2188.27</v>
      </c>
      <c r="I149" s="218">
        <v>1320.13</v>
      </c>
      <c r="J149" s="218">
        <v>1508.43</v>
      </c>
      <c r="K149" s="218">
        <v>1405.28</v>
      </c>
      <c r="L149" s="218">
        <v>1598.76</v>
      </c>
      <c r="M149" s="218">
        <v>1969.21</v>
      </c>
      <c r="N149" s="218">
        <v>1355.94</v>
      </c>
      <c r="O149" s="218">
        <v>20603.650000000001</v>
      </c>
      <c r="Q149" s="12" t="s">
        <v>40</v>
      </c>
    </row>
    <row r="150" spans="1:17">
      <c r="A150" s="137" t="s">
        <v>328</v>
      </c>
      <c r="B150" s="137" t="s">
        <v>329</v>
      </c>
      <c r="C150" s="218">
        <v>505.19</v>
      </c>
      <c r="D150" s="218">
        <v>363.76</v>
      </c>
      <c r="E150" s="218">
        <v>370.96</v>
      </c>
      <c r="F150" s="218">
        <v>584.1</v>
      </c>
      <c r="G150" s="218">
        <v>544.63</v>
      </c>
      <c r="H150" s="218">
        <v>733.73</v>
      </c>
      <c r="I150" s="218">
        <v>821.17</v>
      </c>
      <c r="J150" s="218">
        <v>484.12</v>
      </c>
      <c r="K150" s="218">
        <v>484.12</v>
      </c>
      <c r="L150" s="218">
        <v>497.19</v>
      </c>
      <c r="M150" s="218">
        <v>709.72</v>
      </c>
      <c r="N150" s="218">
        <v>485.08</v>
      </c>
      <c r="O150" s="218">
        <v>6583.77</v>
      </c>
      <c r="Q150" s="12" t="s">
        <v>40</v>
      </c>
    </row>
    <row r="151" spans="1:17">
      <c r="A151" s="137" t="s">
        <v>1143</v>
      </c>
      <c r="B151" s="137" t="s">
        <v>5003</v>
      </c>
      <c r="C151" s="218">
        <v>0</v>
      </c>
      <c r="D151" s="218">
        <v>0</v>
      </c>
      <c r="E151" s="218">
        <v>0</v>
      </c>
      <c r="F151" s="218">
        <v>0</v>
      </c>
      <c r="G151" s="218">
        <v>0</v>
      </c>
      <c r="H151" s="218">
        <v>0</v>
      </c>
      <c r="I151" s="218">
        <v>0</v>
      </c>
      <c r="J151" s="218">
        <v>0</v>
      </c>
      <c r="K151" s="218">
        <v>0</v>
      </c>
      <c r="L151" s="218">
        <v>0</v>
      </c>
      <c r="M151" s="218">
        <v>0</v>
      </c>
      <c r="N151" s="218">
        <v>0</v>
      </c>
      <c r="O151" s="218">
        <v>0</v>
      </c>
      <c r="Q151" s="12" t="s">
        <v>40</v>
      </c>
    </row>
    <row r="152" spans="1:17">
      <c r="A152" s="137" t="s">
        <v>330</v>
      </c>
      <c r="B152" s="137" t="s">
        <v>331</v>
      </c>
      <c r="C152" s="218">
        <v>549.41</v>
      </c>
      <c r="D152" s="218">
        <v>549.41</v>
      </c>
      <c r="E152" s="218">
        <v>1138.56</v>
      </c>
      <c r="F152" s="218">
        <v>1138.56</v>
      </c>
      <c r="G152" s="218">
        <v>1138.56</v>
      </c>
      <c r="H152" s="218">
        <v>1138.56</v>
      </c>
      <c r="I152" s="218">
        <v>1138.56</v>
      </c>
      <c r="J152" s="218">
        <v>1138.56</v>
      </c>
      <c r="K152" s="218">
        <v>1138.56</v>
      </c>
      <c r="L152" s="218">
        <v>1138.56</v>
      </c>
      <c r="M152" s="218">
        <v>1138.56</v>
      </c>
      <c r="N152" s="218">
        <v>1138.56</v>
      </c>
      <c r="O152" s="218">
        <v>12484.42</v>
      </c>
      <c r="Q152" s="100" t="s">
        <v>40</v>
      </c>
    </row>
    <row r="153" spans="1:17">
      <c r="A153" s="137" t="s">
        <v>332</v>
      </c>
      <c r="B153" s="137" t="s">
        <v>333</v>
      </c>
      <c r="C153" s="218">
        <v>0</v>
      </c>
      <c r="D153" s="218">
        <v>0</v>
      </c>
      <c r="E153" s="218">
        <v>0</v>
      </c>
      <c r="F153" s="218">
        <v>0</v>
      </c>
      <c r="G153" s="218">
        <v>1606.88</v>
      </c>
      <c r="H153" s="218">
        <v>2067.09</v>
      </c>
      <c r="I153" s="218">
        <v>730.4</v>
      </c>
      <c r="J153" s="218">
        <v>517.41999999999996</v>
      </c>
      <c r="K153" s="218">
        <v>744.22</v>
      </c>
      <c r="L153" s="218">
        <v>847.53</v>
      </c>
      <c r="M153" s="218">
        <v>1084.9000000000001</v>
      </c>
      <c r="N153" s="218">
        <v>734.38</v>
      </c>
      <c r="O153" s="218">
        <v>8332.82</v>
      </c>
      <c r="Q153" s="12" t="s">
        <v>40</v>
      </c>
    </row>
    <row r="154" spans="1:17">
      <c r="A154" s="137" t="s">
        <v>1144</v>
      </c>
      <c r="B154" s="137" t="s">
        <v>5004</v>
      </c>
      <c r="C154" s="218">
        <v>0</v>
      </c>
      <c r="D154" s="218">
        <v>0</v>
      </c>
      <c r="E154" s="218">
        <v>0</v>
      </c>
      <c r="F154" s="218">
        <v>0</v>
      </c>
      <c r="G154" s="218">
        <v>0</v>
      </c>
      <c r="H154" s="218">
        <v>0</v>
      </c>
      <c r="I154" s="218">
        <v>0</v>
      </c>
      <c r="J154" s="218">
        <v>0</v>
      </c>
      <c r="K154" s="218">
        <v>0</v>
      </c>
      <c r="L154" s="218">
        <v>0</v>
      </c>
      <c r="M154" s="218">
        <v>0</v>
      </c>
      <c r="N154" s="218">
        <v>0</v>
      </c>
      <c r="O154" s="218">
        <v>0</v>
      </c>
      <c r="Q154" s="100" t="s">
        <v>40</v>
      </c>
    </row>
    <row r="155" spans="1:17">
      <c r="A155" s="137" t="s">
        <v>5005</v>
      </c>
      <c r="B155" s="137" t="s">
        <v>5006</v>
      </c>
      <c r="C155" s="218">
        <v>0</v>
      </c>
      <c r="D155" s="218">
        <v>0</v>
      </c>
      <c r="E155" s="218">
        <v>0</v>
      </c>
      <c r="F155" s="218">
        <v>0</v>
      </c>
      <c r="G155" s="218">
        <v>0</v>
      </c>
      <c r="H155" s="218">
        <v>0</v>
      </c>
      <c r="I155" s="218">
        <v>0</v>
      </c>
      <c r="J155" s="218">
        <v>0</v>
      </c>
      <c r="K155" s="218">
        <v>0</v>
      </c>
      <c r="L155" s="218">
        <v>0</v>
      </c>
      <c r="M155" s="218">
        <v>0</v>
      </c>
      <c r="N155" s="218">
        <v>0</v>
      </c>
      <c r="O155" s="218">
        <v>0</v>
      </c>
      <c r="Q155" s="100" t="s">
        <v>40</v>
      </c>
    </row>
    <row r="156" spans="1:17">
      <c r="A156" s="137"/>
      <c r="B156" s="137"/>
      <c r="C156" s="219"/>
      <c r="D156" s="219"/>
      <c r="E156" s="219"/>
      <c r="F156" s="219"/>
      <c r="G156" s="219"/>
      <c r="H156" s="219"/>
      <c r="I156" s="219"/>
      <c r="J156" s="219"/>
      <c r="K156" s="219"/>
      <c r="L156" s="219"/>
      <c r="M156" s="219"/>
      <c r="N156" s="219"/>
      <c r="O156" s="219"/>
    </row>
    <row r="157" spans="1:17">
      <c r="A157" s="137" t="s">
        <v>334</v>
      </c>
      <c r="B157" s="137" t="s">
        <v>335</v>
      </c>
      <c r="C157" s="138">
        <v>54342.65</v>
      </c>
      <c r="D157" s="138">
        <v>41739.69</v>
      </c>
      <c r="E157" s="138">
        <v>48393.99</v>
      </c>
      <c r="F157" s="138">
        <v>40733.199999999997</v>
      </c>
      <c r="G157" s="138">
        <v>37521.21</v>
      </c>
      <c r="H157" s="138">
        <v>52370.879999999997</v>
      </c>
      <c r="I157" s="138">
        <v>31568.63</v>
      </c>
      <c r="J157" s="138">
        <v>37320.86</v>
      </c>
      <c r="K157" s="138">
        <v>35679.629999999997</v>
      </c>
      <c r="L157" s="138">
        <v>54005.75</v>
      </c>
      <c r="M157" s="138">
        <v>52975.9</v>
      </c>
      <c r="N157" s="138">
        <v>35993.660000000003</v>
      </c>
      <c r="O157" s="138">
        <v>522646.05</v>
      </c>
      <c r="Q157" s="100"/>
    </row>
    <row r="158" spans="1:17">
      <c r="A158" s="137"/>
      <c r="B158" s="137"/>
      <c r="C158" s="137"/>
      <c r="D158" s="137"/>
      <c r="E158" s="137"/>
      <c r="F158" s="137"/>
      <c r="G158" s="137"/>
      <c r="H158" s="137"/>
      <c r="I158" s="137"/>
      <c r="J158" s="137"/>
      <c r="K158" s="137"/>
      <c r="L158" s="137"/>
      <c r="M158" s="137"/>
      <c r="N158" s="137"/>
      <c r="O158" s="137"/>
    </row>
    <row r="159" spans="1:17">
      <c r="A159" s="137" t="s">
        <v>5007</v>
      </c>
      <c r="B159" s="137" t="s">
        <v>5008</v>
      </c>
      <c r="C159" s="137"/>
      <c r="D159" s="137"/>
      <c r="E159" s="137"/>
      <c r="F159" s="137"/>
      <c r="G159" s="137"/>
      <c r="H159" s="137"/>
      <c r="I159" s="137"/>
      <c r="J159" s="137"/>
      <c r="K159" s="137"/>
      <c r="L159" s="137"/>
      <c r="M159" s="137"/>
      <c r="N159" s="137"/>
      <c r="O159" s="137"/>
    </row>
    <row r="160" spans="1:17">
      <c r="A160" s="137" t="s">
        <v>5009</v>
      </c>
      <c r="B160" s="137" t="s">
        <v>5010</v>
      </c>
      <c r="C160" s="218">
        <v>0</v>
      </c>
      <c r="D160" s="218">
        <v>0</v>
      </c>
      <c r="E160" s="218">
        <v>0</v>
      </c>
      <c r="F160" s="218">
        <v>0</v>
      </c>
      <c r="G160" s="218">
        <v>0</v>
      </c>
      <c r="H160" s="218">
        <v>0</v>
      </c>
      <c r="I160" s="218">
        <v>0</v>
      </c>
      <c r="J160" s="218">
        <v>0</v>
      </c>
      <c r="K160" s="218">
        <v>0</v>
      </c>
      <c r="L160" s="218">
        <v>0</v>
      </c>
      <c r="M160" s="218">
        <v>0</v>
      </c>
      <c r="N160" s="218">
        <v>0</v>
      </c>
      <c r="O160" s="218">
        <v>0</v>
      </c>
      <c r="Q160" s="100"/>
    </row>
    <row r="161" spans="1:17">
      <c r="A161" s="137" t="s">
        <v>5011</v>
      </c>
      <c r="B161" s="137" t="s">
        <v>5012</v>
      </c>
      <c r="C161" s="218">
        <v>0</v>
      </c>
      <c r="D161" s="218">
        <v>0</v>
      </c>
      <c r="E161" s="218">
        <v>0</v>
      </c>
      <c r="F161" s="218">
        <v>0</v>
      </c>
      <c r="G161" s="218">
        <v>0</v>
      </c>
      <c r="H161" s="218">
        <v>0</v>
      </c>
      <c r="I161" s="218">
        <v>0</v>
      </c>
      <c r="J161" s="218">
        <v>0</v>
      </c>
      <c r="K161" s="218">
        <v>0</v>
      </c>
      <c r="L161" s="218">
        <v>0</v>
      </c>
      <c r="M161" s="218">
        <v>0</v>
      </c>
      <c r="N161" s="218">
        <v>0</v>
      </c>
      <c r="O161" s="218">
        <v>0</v>
      </c>
    </row>
    <row r="162" spans="1:17">
      <c r="A162" s="137" t="s">
        <v>5013</v>
      </c>
      <c r="B162" s="137" t="s">
        <v>5014</v>
      </c>
      <c r="C162" s="218">
        <v>0</v>
      </c>
      <c r="D162" s="218">
        <v>0</v>
      </c>
      <c r="E162" s="218">
        <v>0</v>
      </c>
      <c r="F162" s="218">
        <v>0</v>
      </c>
      <c r="G162" s="218">
        <v>0</v>
      </c>
      <c r="H162" s="218">
        <v>0</v>
      </c>
      <c r="I162" s="218">
        <v>0</v>
      </c>
      <c r="J162" s="218">
        <v>0</v>
      </c>
      <c r="K162" s="218">
        <v>0</v>
      </c>
      <c r="L162" s="218">
        <v>0</v>
      </c>
      <c r="M162" s="218">
        <v>0</v>
      </c>
      <c r="N162" s="218">
        <v>0</v>
      </c>
      <c r="O162" s="218">
        <v>0</v>
      </c>
    </row>
    <row r="163" spans="1:17">
      <c r="A163" s="137" t="s">
        <v>5015</v>
      </c>
      <c r="B163" s="137" t="s">
        <v>5016</v>
      </c>
      <c r="C163" s="218">
        <v>0</v>
      </c>
      <c r="D163" s="218">
        <v>0</v>
      </c>
      <c r="E163" s="218">
        <v>0</v>
      </c>
      <c r="F163" s="218">
        <v>0</v>
      </c>
      <c r="G163" s="218">
        <v>0</v>
      </c>
      <c r="H163" s="218">
        <v>0</v>
      </c>
      <c r="I163" s="218">
        <v>0</v>
      </c>
      <c r="J163" s="218">
        <v>0</v>
      </c>
      <c r="K163" s="218">
        <v>0</v>
      </c>
      <c r="L163" s="218">
        <v>0</v>
      </c>
      <c r="M163" s="218">
        <v>0</v>
      </c>
      <c r="N163" s="218">
        <v>0</v>
      </c>
      <c r="O163" s="218">
        <v>0</v>
      </c>
    </row>
    <row r="164" spans="1:17">
      <c r="A164" s="137" t="s">
        <v>5017</v>
      </c>
      <c r="B164" s="137" t="s">
        <v>5018</v>
      </c>
      <c r="C164" s="218">
        <v>0</v>
      </c>
      <c r="D164" s="218">
        <v>0</v>
      </c>
      <c r="E164" s="218">
        <v>0</v>
      </c>
      <c r="F164" s="218">
        <v>0</v>
      </c>
      <c r="G164" s="218">
        <v>0</v>
      </c>
      <c r="H164" s="218">
        <v>0</v>
      </c>
      <c r="I164" s="218">
        <v>0</v>
      </c>
      <c r="J164" s="218">
        <v>0</v>
      </c>
      <c r="K164" s="218">
        <v>0</v>
      </c>
      <c r="L164" s="218">
        <v>0</v>
      </c>
      <c r="M164" s="218">
        <v>0</v>
      </c>
      <c r="N164" s="218">
        <v>0</v>
      </c>
      <c r="O164" s="218">
        <v>0</v>
      </c>
    </row>
    <row r="165" spans="1:17">
      <c r="A165" s="137" t="s">
        <v>5019</v>
      </c>
      <c r="B165" s="137" t="s">
        <v>5020</v>
      </c>
      <c r="C165" s="218">
        <v>0</v>
      </c>
      <c r="D165" s="218">
        <v>0</v>
      </c>
      <c r="E165" s="218">
        <v>0</v>
      </c>
      <c r="F165" s="218">
        <v>0</v>
      </c>
      <c r="G165" s="218">
        <v>0</v>
      </c>
      <c r="H165" s="218">
        <v>0</v>
      </c>
      <c r="I165" s="218">
        <v>0</v>
      </c>
      <c r="J165" s="218">
        <v>0</v>
      </c>
      <c r="K165" s="218">
        <v>0</v>
      </c>
      <c r="L165" s="218">
        <v>0</v>
      </c>
      <c r="M165" s="218">
        <v>0</v>
      </c>
      <c r="N165" s="218">
        <v>0</v>
      </c>
      <c r="O165" s="218">
        <v>0</v>
      </c>
    </row>
    <row r="166" spans="1:17">
      <c r="A166" s="137" t="s">
        <v>5021</v>
      </c>
      <c r="B166" s="137" t="s">
        <v>5022</v>
      </c>
      <c r="C166" s="218">
        <v>0</v>
      </c>
      <c r="D166" s="218">
        <v>0</v>
      </c>
      <c r="E166" s="218">
        <v>0</v>
      </c>
      <c r="F166" s="218">
        <v>0</v>
      </c>
      <c r="G166" s="218">
        <v>0</v>
      </c>
      <c r="H166" s="218">
        <v>0</v>
      </c>
      <c r="I166" s="218">
        <v>0</v>
      </c>
      <c r="J166" s="218">
        <v>0</v>
      </c>
      <c r="K166" s="218">
        <v>0</v>
      </c>
      <c r="L166" s="218">
        <v>0</v>
      </c>
      <c r="M166" s="218">
        <v>0</v>
      </c>
      <c r="N166" s="218">
        <v>0</v>
      </c>
      <c r="O166" s="218">
        <v>0</v>
      </c>
    </row>
    <row r="167" spans="1:17">
      <c r="A167" s="137" t="s">
        <v>5023</v>
      </c>
      <c r="B167" s="137" t="s">
        <v>5024</v>
      </c>
      <c r="C167" s="218">
        <v>0</v>
      </c>
      <c r="D167" s="218">
        <v>0</v>
      </c>
      <c r="E167" s="218">
        <v>0</v>
      </c>
      <c r="F167" s="218">
        <v>0</v>
      </c>
      <c r="G167" s="218">
        <v>0</v>
      </c>
      <c r="H167" s="218">
        <v>0</v>
      </c>
      <c r="I167" s="218">
        <v>0</v>
      </c>
      <c r="J167" s="218">
        <v>0</v>
      </c>
      <c r="K167" s="218">
        <v>0</v>
      </c>
      <c r="L167" s="218">
        <v>0</v>
      </c>
      <c r="M167" s="218">
        <v>0</v>
      </c>
      <c r="N167" s="218">
        <v>0</v>
      </c>
      <c r="O167" s="218">
        <v>0</v>
      </c>
    </row>
    <row r="168" spans="1:17">
      <c r="A168" s="137"/>
      <c r="B168" s="137"/>
      <c r="C168" s="219"/>
      <c r="D168" s="219"/>
      <c r="E168" s="219"/>
      <c r="F168" s="219"/>
      <c r="G168" s="219"/>
      <c r="H168" s="219"/>
      <c r="I168" s="219"/>
      <c r="J168" s="219"/>
      <c r="K168" s="219"/>
      <c r="L168" s="219"/>
      <c r="M168" s="219"/>
      <c r="N168" s="219"/>
      <c r="O168" s="219"/>
    </row>
    <row r="169" spans="1:17">
      <c r="A169" s="137" t="s">
        <v>5025</v>
      </c>
      <c r="B169" s="137" t="s">
        <v>5026</v>
      </c>
      <c r="C169" s="138">
        <v>0</v>
      </c>
      <c r="D169" s="138">
        <v>0</v>
      </c>
      <c r="E169" s="138">
        <v>0</v>
      </c>
      <c r="F169" s="138">
        <v>0</v>
      </c>
      <c r="G169" s="138">
        <v>0</v>
      </c>
      <c r="H169" s="138">
        <v>0</v>
      </c>
      <c r="I169" s="138">
        <v>0</v>
      </c>
      <c r="J169" s="138">
        <v>0</v>
      </c>
      <c r="K169" s="138">
        <v>0</v>
      </c>
      <c r="L169" s="138">
        <v>0</v>
      </c>
      <c r="M169" s="138">
        <v>0</v>
      </c>
      <c r="N169" s="138">
        <v>0</v>
      </c>
      <c r="O169" s="138">
        <v>0</v>
      </c>
    </row>
    <row r="170" spans="1:17">
      <c r="A170" s="137"/>
      <c r="B170" s="137"/>
      <c r="C170" s="137"/>
      <c r="D170" s="137"/>
      <c r="E170" s="137"/>
      <c r="F170" s="137"/>
      <c r="G170" s="137"/>
      <c r="H170" s="137"/>
      <c r="I170" s="137"/>
      <c r="J170" s="137"/>
      <c r="K170" s="137"/>
      <c r="L170" s="137"/>
      <c r="M170" s="137"/>
      <c r="N170" s="137"/>
      <c r="O170" s="137"/>
    </row>
    <row r="171" spans="1:17">
      <c r="A171" s="137" t="s">
        <v>336</v>
      </c>
      <c r="B171" s="137" t="s">
        <v>337</v>
      </c>
      <c r="C171" s="137"/>
      <c r="D171" s="137"/>
      <c r="E171" s="137"/>
      <c r="F171" s="137"/>
      <c r="G171" s="137"/>
      <c r="H171" s="137"/>
      <c r="I171" s="137"/>
      <c r="J171" s="137"/>
      <c r="K171" s="137"/>
      <c r="L171" s="137"/>
      <c r="M171" s="137"/>
      <c r="N171" s="137"/>
      <c r="O171" s="137"/>
    </row>
    <row r="172" spans="1:17">
      <c r="A172" s="137" t="s">
        <v>5027</v>
      </c>
      <c r="B172" s="137" t="s">
        <v>357</v>
      </c>
      <c r="C172" s="218">
        <v>0</v>
      </c>
      <c r="D172" s="218">
        <v>0</v>
      </c>
      <c r="E172" s="218">
        <v>0</v>
      </c>
      <c r="F172" s="218">
        <v>0</v>
      </c>
      <c r="G172" s="218">
        <v>0</v>
      </c>
      <c r="H172" s="218">
        <v>0</v>
      </c>
      <c r="I172" s="218">
        <v>0</v>
      </c>
      <c r="J172" s="218">
        <v>0</v>
      </c>
      <c r="K172" s="218">
        <v>0</v>
      </c>
      <c r="L172" s="218">
        <v>0</v>
      </c>
      <c r="M172" s="218">
        <v>0</v>
      </c>
      <c r="N172" s="218">
        <v>0</v>
      </c>
      <c r="O172" s="218">
        <v>0</v>
      </c>
      <c r="Q172" s="12" t="s">
        <v>55</v>
      </c>
    </row>
    <row r="173" spans="1:17">
      <c r="A173" s="137" t="s">
        <v>5028</v>
      </c>
      <c r="B173" s="137" t="s">
        <v>3913</v>
      </c>
      <c r="C173" s="218">
        <v>0</v>
      </c>
      <c r="D173" s="218">
        <v>0</v>
      </c>
      <c r="E173" s="218">
        <v>0</v>
      </c>
      <c r="F173" s="218">
        <v>0</v>
      </c>
      <c r="G173" s="218">
        <v>0</v>
      </c>
      <c r="H173" s="218">
        <v>0</v>
      </c>
      <c r="I173" s="218">
        <v>0</v>
      </c>
      <c r="J173" s="218">
        <v>0</v>
      </c>
      <c r="K173" s="218">
        <v>0</v>
      </c>
      <c r="L173" s="218">
        <v>0</v>
      </c>
      <c r="M173" s="218">
        <v>0</v>
      </c>
      <c r="N173" s="218">
        <v>0</v>
      </c>
      <c r="O173" s="218">
        <v>0</v>
      </c>
      <c r="Q173" s="12" t="s">
        <v>55</v>
      </c>
    </row>
    <row r="174" spans="1:17">
      <c r="A174" s="137" t="s">
        <v>338</v>
      </c>
      <c r="B174" s="137" t="s">
        <v>339</v>
      </c>
      <c r="C174" s="218">
        <v>4300</v>
      </c>
      <c r="D174" s="218">
        <v>2900</v>
      </c>
      <c r="E174" s="218">
        <v>3600</v>
      </c>
      <c r="F174" s="218">
        <v>3600</v>
      </c>
      <c r="G174" s="218">
        <v>3600</v>
      </c>
      <c r="H174" s="218">
        <v>3600</v>
      </c>
      <c r="I174" s="218">
        <v>3600</v>
      </c>
      <c r="J174" s="218">
        <v>3600</v>
      </c>
      <c r="K174" s="218">
        <v>3600</v>
      </c>
      <c r="L174" s="218">
        <v>3600</v>
      </c>
      <c r="M174" s="218">
        <v>-3600</v>
      </c>
      <c r="N174" s="218">
        <v>-7200</v>
      </c>
      <c r="O174" s="218">
        <v>25200</v>
      </c>
      <c r="Q174" s="12" t="s">
        <v>52</v>
      </c>
    </row>
    <row r="175" spans="1:17">
      <c r="A175" s="137" t="s">
        <v>340</v>
      </c>
      <c r="B175" s="137" t="s">
        <v>341</v>
      </c>
      <c r="C175" s="218">
        <v>-300</v>
      </c>
      <c r="D175" s="218">
        <v>903</v>
      </c>
      <c r="E175" s="218">
        <v>350</v>
      </c>
      <c r="F175" s="218">
        <v>600</v>
      </c>
      <c r="G175" s="218">
        <v>685</v>
      </c>
      <c r="H175" s="218">
        <v>455</v>
      </c>
      <c r="I175" s="218">
        <v>455</v>
      </c>
      <c r="J175" s="218">
        <v>2660</v>
      </c>
      <c r="K175" s="218">
        <v>1760</v>
      </c>
      <c r="L175" s="218">
        <v>1035</v>
      </c>
      <c r="M175" s="218">
        <v>600</v>
      </c>
      <c r="N175" s="218">
        <v>455</v>
      </c>
      <c r="O175" s="218">
        <v>9658</v>
      </c>
      <c r="Q175" s="12" t="s">
        <v>55</v>
      </c>
    </row>
    <row r="176" spans="1:17">
      <c r="A176" s="137" t="s">
        <v>1712</v>
      </c>
      <c r="B176" s="137" t="s">
        <v>5029</v>
      </c>
      <c r="C176" s="218">
        <v>0</v>
      </c>
      <c r="D176" s="218">
        <v>0</v>
      </c>
      <c r="E176" s="218">
        <v>0</v>
      </c>
      <c r="F176" s="218">
        <v>0</v>
      </c>
      <c r="G176" s="218">
        <v>0</v>
      </c>
      <c r="H176" s="218">
        <v>0</v>
      </c>
      <c r="I176" s="218">
        <v>0</v>
      </c>
      <c r="J176" s="218">
        <v>0</v>
      </c>
      <c r="K176" s="218">
        <v>0</v>
      </c>
      <c r="L176" s="218">
        <v>0</v>
      </c>
      <c r="M176" s="218">
        <v>0</v>
      </c>
      <c r="N176" s="218">
        <v>0</v>
      </c>
      <c r="O176" s="218">
        <v>0</v>
      </c>
      <c r="Q176" s="12" t="s">
        <v>55</v>
      </c>
    </row>
    <row r="177" spans="1:17">
      <c r="A177" s="137" t="s">
        <v>342</v>
      </c>
      <c r="B177" s="137" t="s">
        <v>343</v>
      </c>
      <c r="C177" s="218">
        <v>800</v>
      </c>
      <c r="D177" s="218">
        <v>797</v>
      </c>
      <c r="E177" s="218">
        <v>1147</v>
      </c>
      <c r="F177" s="218">
        <v>1147</v>
      </c>
      <c r="G177" s="218">
        <v>1147</v>
      </c>
      <c r="H177" s="218">
        <v>1147</v>
      </c>
      <c r="I177" s="218">
        <v>347</v>
      </c>
      <c r="J177" s="218">
        <v>1147</v>
      </c>
      <c r="K177" s="218">
        <v>0</v>
      </c>
      <c r="L177" s="218">
        <v>0</v>
      </c>
      <c r="M177" s="218">
        <v>0</v>
      </c>
      <c r="N177" s="218">
        <v>0</v>
      </c>
      <c r="O177" s="218">
        <v>7679</v>
      </c>
      <c r="Q177" s="12" t="s">
        <v>52</v>
      </c>
    </row>
    <row r="178" spans="1:17">
      <c r="A178" s="137" t="s">
        <v>5030</v>
      </c>
      <c r="B178" s="137" t="s">
        <v>5031</v>
      </c>
      <c r="C178" s="218">
        <v>295.05</v>
      </c>
      <c r="D178" s="218">
        <v>295.05</v>
      </c>
      <c r="E178" s="218">
        <v>590.1</v>
      </c>
      <c r="F178" s="218">
        <v>590.1</v>
      </c>
      <c r="G178" s="218">
        <v>295.05</v>
      </c>
      <c r="H178" s="218">
        <v>295.05</v>
      </c>
      <c r="I178" s="218">
        <v>98.35</v>
      </c>
      <c r="J178" s="218">
        <v>2605.4499999999998</v>
      </c>
      <c r="K178" s="218">
        <v>521.09</v>
      </c>
      <c r="L178" s="218">
        <v>-167.36</v>
      </c>
      <c r="M178" s="218">
        <v>0</v>
      </c>
      <c r="N178" s="218">
        <v>0</v>
      </c>
      <c r="O178" s="218">
        <v>5417.93</v>
      </c>
      <c r="Q178" s="12" t="s">
        <v>55</v>
      </c>
    </row>
    <row r="179" spans="1:17">
      <c r="A179" s="137" t="s">
        <v>344</v>
      </c>
      <c r="B179" s="137" t="s">
        <v>345</v>
      </c>
      <c r="C179" s="218">
        <v>0</v>
      </c>
      <c r="D179" s="218">
        <v>0</v>
      </c>
      <c r="E179" s="218">
        <v>0</v>
      </c>
      <c r="F179" s="218">
        <v>0</v>
      </c>
      <c r="G179" s="218">
        <v>0</v>
      </c>
      <c r="H179" s="218">
        <v>0</v>
      </c>
      <c r="I179" s="218">
        <v>0</v>
      </c>
      <c r="J179" s="218">
        <v>0</v>
      </c>
      <c r="K179" s="218">
        <v>0</v>
      </c>
      <c r="L179" s="218">
        <v>0</v>
      </c>
      <c r="M179" s="218">
        <v>0</v>
      </c>
      <c r="N179" s="218">
        <v>0</v>
      </c>
      <c r="O179" s="218">
        <v>0</v>
      </c>
      <c r="Q179" s="12" t="s">
        <v>55</v>
      </c>
    </row>
    <row r="180" spans="1:17">
      <c r="A180" s="137" t="s">
        <v>346</v>
      </c>
      <c r="B180" s="137" t="s">
        <v>347</v>
      </c>
      <c r="C180" s="218">
        <v>10962</v>
      </c>
      <c r="D180" s="218">
        <v>14616</v>
      </c>
      <c r="E180" s="218">
        <v>17922</v>
      </c>
      <c r="F180" s="218">
        <v>12004.18</v>
      </c>
      <c r="G180" s="218">
        <v>10042.18</v>
      </c>
      <c r="H180" s="218">
        <v>9000</v>
      </c>
      <c r="I180" s="218">
        <v>10348.790000000001</v>
      </c>
      <c r="J180" s="218">
        <v>-1563.27</v>
      </c>
      <c r="K180" s="218">
        <v>-11983.09</v>
      </c>
      <c r="L180" s="218">
        <v>-27827.7</v>
      </c>
      <c r="M180" s="218">
        <v>1042.18</v>
      </c>
      <c r="N180" s="218">
        <v>70</v>
      </c>
      <c r="O180" s="218">
        <v>44633.27</v>
      </c>
      <c r="Q180" s="12" t="s">
        <v>57</v>
      </c>
    </row>
    <row r="181" spans="1:17">
      <c r="A181" s="137" t="s">
        <v>348</v>
      </c>
      <c r="B181" s="137" t="s">
        <v>349</v>
      </c>
      <c r="C181" s="218">
        <v>0</v>
      </c>
      <c r="D181" s="218">
        <v>0</v>
      </c>
      <c r="E181" s="218">
        <v>0</v>
      </c>
      <c r="F181" s="218">
        <v>0</v>
      </c>
      <c r="G181" s="218">
        <v>0</v>
      </c>
      <c r="H181" s="218">
        <v>0</v>
      </c>
      <c r="I181" s="218">
        <v>0</v>
      </c>
      <c r="J181" s="218">
        <v>0</v>
      </c>
      <c r="K181" s="218">
        <v>0</v>
      </c>
      <c r="L181" s="218">
        <v>0</v>
      </c>
      <c r="M181" s="218">
        <v>0</v>
      </c>
      <c r="N181" s="218">
        <v>0</v>
      </c>
      <c r="O181" s="218">
        <v>0</v>
      </c>
      <c r="Q181" s="12" t="s">
        <v>55</v>
      </c>
    </row>
    <row r="182" spans="1:17">
      <c r="A182" s="137" t="s">
        <v>350</v>
      </c>
      <c r="B182" s="137" t="s">
        <v>351</v>
      </c>
      <c r="C182" s="218">
        <v>0</v>
      </c>
      <c r="D182" s="218">
        <v>0</v>
      </c>
      <c r="E182" s="218">
        <v>0</v>
      </c>
      <c r="F182" s="218">
        <v>11447.2</v>
      </c>
      <c r="G182" s="218">
        <v>0</v>
      </c>
      <c r="H182" s="218">
        <v>0</v>
      </c>
      <c r="I182" s="218">
        <v>0</v>
      </c>
      <c r="J182" s="218">
        <v>0</v>
      </c>
      <c r="K182" s="218">
        <v>0</v>
      </c>
      <c r="L182" s="218">
        <v>0</v>
      </c>
      <c r="M182" s="218">
        <v>0</v>
      </c>
      <c r="N182" s="218">
        <v>0</v>
      </c>
      <c r="O182" s="218">
        <v>11447.2</v>
      </c>
      <c r="Q182" s="12" t="s">
        <v>57</v>
      </c>
    </row>
    <row r="183" spans="1:17">
      <c r="A183" s="137" t="s">
        <v>5032</v>
      </c>
      <c r="B183" s="137" t="s">
        <v>5033</v>
      </c>
      <c r="C183" s="218">
        <v>0</v>
      </c>
      <c r="D183" s="218">
        <v>0</v>
      </c>
      <c r="E183" s="218">
        <v>0</v>
      </c>
      <c r="F183" s="218">
        <v>0</v>
      </c>
      <c r="G183" s="218">
        <v>0</v>
      </c>
      <c r="H183" s="218">
        <v>0</v>
      </c>
      <c r="I183" s="218">
        <v>0</v>
      </c>
      <c r="J183" s="218">
        <v>0</v>
      </c>
      <c r="K183" s="218">
        <v>0</v>
      </c>
      <c r="L183" s="218">
        <v>0</v>
      </c>
      <c r="M183" s="218">
        <v>0</v>
      </c>
      <c r="N183" s="218">
        <v>0</v>
      </c>
      <c r="O183" s="218">
        <v>0</v>
      </c>
      <c r="Q183" s="12" t="s">
        <v>52</v>
      </c>
    </row>
    <row r="184" spans="1:17">
      <c r="A184" s="137"/>
      <c r="B184" s="137"/>
      <c r="C184" s="219"/>
      <c r="D184" s="219"/>
      <c r="E184" s="219"/>
      <c r="F184" s="219"/>
      <c r="G184" s="219"/>
      <c r="H184" s="219"/>
      <c r="I184" s="219"/>
      <c r="J184" s="219"/>
      <c r="K184" s="219"/>
      <c r="L184" s="219"/>
      <c r="M184" s="219"/>
      <c r="N184" s="219"/>
      <c r="O184" s="219"/>
    </row>
    <row r="185" spans="1:17">
      <c r="A185" s="137" t="s">
        <v>352</v>
      </c>
      <c r="B185" s="137" t="s">
        <v>353</v>
      </c>
      <c r="C185" s="138">
        <v>16057.05</v>
      </c>
      <c r="D185" s="138">
        <v>19511.05</v>
      </c>
      <c r="E185" s="138">
        <v>23609.1</v>
      </c>
      <c r="F185" s="138">
        <v>29388.48</v>
      </c>
      <c r="G185" s="138">
        <v>15769.23</v>
      </c>
      <c r="H185" s="138">
        <v>14497.05</v>
      </c>
      <c r="I185" s="138">
        <v>14849.14</v>
      </c>
      <c r="J185" s="138">
        <v>8449.18</v>
      </c>
      <c r="K185" s="138">
        <v>-6102</v>
      </c>
      <c r="L185" s="138">
        <v>-23360.06</v>
      </c>
      <c r="M185" s="138">
        <v>-1957.82</v>
      </c>
      <c r="N185" s="138">
        <v>-6675</v>
      </c>
      <c r="O185" s="138">
        <v>104035.4</v>
      </c>
    </row>
    <row r="186" spans="1:17">
      <c r="A186" s="137"/>
      <c r="B186" s="137"/>
      <c r="C186" s="137"/>
      <c r="D186" s="137"/>
      <c r="E186" s="137"/>
      <c r="F186" s="137"/>
      <c r="G186" s="137"/>
      <c r="H186" s="137"/>
      <c r="I186" s="137"/>
      <c r="J186" s="137"/>
      <c r="K186" s="137"/>
      <c r="L186" s="137"/>
      <c r="M186" s="137"/>
      <c r="N186" s="137"/>
      <c r="O186" s="137"/>
    </row>
    <row r="187" spans="1:17">
      <c r="A187" s="137" t="s">
        <v>354</v>
      </c>
      <c r="B187" s="137" t="s">
        <v>355</v>
      </c>
      <c r="C187" s="137"/>
      <c r="D187" s="137"/>
      <c r="E187" s="137"/>
      <c r="F187" s="137"/>
      <c r="G187" s="137"/>
      <c r="H187" s="137"/>
      <c r="I187" s="137"/>
      <c r="J187" s="137"/>
      <c r="K187" s="137"/>
      <c r="L187" s="137"/>
      <c r="M187" s="137"/>
      <c r="N187" s="137"/>
      <c r="O187" s="137"/>
    </row>
    <row r="188" spans="1:17">
      <c r="A188" s="137" t="s">
        <v>356</v>
      </c>
      <c r="B188" s="137" t="s">
        <v>357</v>
      </c>
      <c r="C188" s="218">
        <v>0</v>
      </c>
      <c r="D188" s="218">
        <v>1721</v>
      </c>
      <c r="E188" s="218">
        <v>517.79999999999995</v>
      </c>
      <c r="F188" s="218">
        <v>674.06</v>
      </c>
      <c r="G188" s="218">
        <v>628.33000000000004</v>
      </c>
      <c r="H188" s="218">
        <v>0</v>
      </c>
      <c r="I188" s="218">
        <v>0</v>
      </c>
      <c r="J188" s="218">
        <v>450.48</v>
      </c>
      <c r="K188" s="218">
        <v>-149.94999999999999</v>
      </c>
      <c r="L188" s="218">
        <v>0</v>
      </c>
      <c r="M188" s="218">
        <v>759.81</v>
      </c>
      <c r="N188" s="218">
        <v>844</v>
      </c>
      <c r="O188" s="218">
        <v>5445.53</v>
      </c>
      <c r="Q188" s="12" t="s">
        <v>55</v>
      </c>
    </row>
    <row r="189" spans="1:17">
      <c r="A189" s="137" t="s">
        <v>358</v>
      </c>
      <c r="B189" s="137" t="s">
        <v>359</v>
      </c>
      <c r="C189" s="218">
        <v>200</v>
      </c>
      <c r="D189" s="218">
        <v>275</v>
      </c>
      <c r="E189" s="218">
        <v>0</v>
      </c>
      <c r="F189" s="218">
        <v>0</v>
      </c>
      <c r="G189" s="218">
        <v>0</v>
      </c>
      <c r="H189" s="218">
        <v>0</v>
      </c>
      <c r="I189" s="218">
        <v>0</v>
      </c>
      <c r="J189" s="218">
        <v>0</v>
      </c>
      <c r="K189" s="218">
        <v>0</v>
      </c>
      <c r="L189" s="218">
        <v>0</v>
      </c>
      <c r="M189" s="218">
        <v>306.2</v>
      </c>
      <c r="N189" s="218">
        <v>0</v>
      </c>
      <c r="O189" s="218">
        <v>781.2</v>
      </c>
      <c r="Q189" s="12" t="s">
        <v>55</v>
      </c>
    </row>
    <row r="190" spans="1:17">
      <c r="A190" s="137" t="s">
        <v>360</v>
      </c>
      <c r="B190" s="137" t="s">
        <v>361</v>
      </c>
      <c r="C190" s="218">
        <v>340.52</v>
      </c>
      <c r="D190" s="218">
        <v>409.92</v>
      </c>
      <c r="E190" s="218">
        <v>81.900000000000006</v>
      </c>
      <c r="F190" s="218">
        <v>0</v>
      </c>
      <c r="G190" s="218">
        <v>0</v>
      </c>
      <c r="H190" s="218">
        <v>0</v>
      </c>
      <c r="I190" s="218">
        <v>0</v>
      </c>
      <c r="J190" s="218">
        <v>377.15</v>
      </c>
      <c r="K190" s="218">
        <v>141.33000000000001</v>
      </c>
      <c r="L190" s="218">
        <v>0</v>
      </c>
      <c r="M190" s="218">
        <v>832.59</v>
      </c>
      <c r="N190" s="218">
        <v>0</v>
      </c>
      <c r="O190" s="218">
        <v>2183.41</v>
      </c>
      <c r="Q190" s="12" t="s">
        <v>55</v>
      </c>
    </row>
    <row r="191" spans="1:17">
      <c r="A191" s="137" t="s">
        <v>362</v>
      </c>
      <c r="B191" s="137" t="s">
        <v>363</v>
      </c>
      <c r="C191" s="218">
        <v>0</v>
      </c>
      <c r="D191" s="218">
        <v>0</v>
      </c>
      <c r="E191" s="218">
        <v>0</v>
      </c>
      <c r="F191" s="218">
        <v>0</v>
      </c>
      <c r="G191" s="218">
        <v>0</v>
      </c>
      <c r="H191" s="218">
        <v>0</v>
      </c>
      <c r="I191" s="218">
        <v>0</v>
      </c>
      <c r="J191" s="218">
        <v>150</v>
      </c>
      <c r="K191" s="218">
        <v>0</v>
      </c>
      <c r="L191" s="218">
        <v>14.02</v>
      </c>
      <c r="M191" s="218">
        <v>207.6</v>
      </c>
      <c r="N191" s="218">
        <v>1995</v>
      </c>
      <c r="O191" s="218">
        <v>2366.62</v>
      </c>
      <c r="Q191" s="12" t="s">
        <v>55</v>
      </c>
    </row>
    <row r="192" spans="1:17">
      <c r="A192" s="137" t="s">
        <v>364</v>
      </c>
      <c r="B192" s="137" t="s">
        <v>365</v>
      </c>
      <c r="C192" s="218">
        <v>0</v>
      </c>
      <c r="D192" s="218">
        <v>0</v>
      </c>
      <c r="E192" s="218">
        <v>0</v>
      </c>
      <c r="F192" s="218">
        <v>221.54</v>
      </c>
      <c r="G192" s="218">
        <v>0</v>
      </c>
      <c r="H192" s="218">
        <v>0</v>
      </c>
      <c r="I192" s="218">
        <v>0</v>
      </c>
      <c r="J192" s="218">
        <v>0</v>
      </c>
      <c r="K192" s="218">
        <v>0</v>
      </c>
      <c r="L192" s="218">
        <v>0</v>
      </c>
      <c r="M192" s="218">
        <v>0</v>
      </c>
      <c r="N192" s="218">
        <v>0</v>
      </c>
      <c r="O192" s="218">
        <v>221.54</v>
      </c>
      <c r="Q192" s="12" t="s">
        <v>55</v>
      </c>
    </row>
    <row r="193" spans="1:17">
      <c r="A193" s="137" t="s">
        <v>366</v>
      </c>
      <c r="B193" s="137" t="s">
        <v>367</v>
      </c>
      <c r="C193" s="218">
        <v>0</v>
      </c>
      <c r="D193" s="218">
        <v>450</v>
      </c>
      <c r="E193" s="218">
        <v>0</v>
      </c>
      <c r="F193" s="218">
        <v>0</v>
      </c>
      <c r="G193" s="218">
        <v>0</v>
      </c>
      <c r="H193" s="218">
        <v>0</v>
      </c>
      <c r="I193" s="218">
        <v>0</v>
      </c>
      <c r="J193" s="218">
        <v>0</v>
      </c>
      <c r="K193" s="218">
        <v>0</v>
      </c>
      <c r="L193" s="218">
        <v>0</v>
      </c>
      <c r="M193" s="218">
        <v>0</v>
      </c>
      <c r="N193" s="218">
        <v>0</v>
      </c>
      <c r="O193" s="218">
        <v>450</v>
      </c>
      <c r="Q193" s="12" t="s">
        <v>55</v>
      </c>
    </row>
    <row r="194" spans="1:17">
      <c r="A194" s="137" t="s">
        <v>5034</v>
      </c>
      <c r="B194" s="137" t="s">
        <v>5035</v>
      </c>
      <c r="C194" s="218">
        <v>0</v>
      </c>
      <c r="D194" s="218">
        <v>0</v>
      </c>
      <c r="E194" s="218">
        <v>0</v>
      </c>
      <c r="F194" s="218">
        <v>0</v>
      </c>
      <c r="G194" s="218">
        <v>521.09</v>
      </c>
      <c r="H194" s="218">
        <v>0</v>
      </c>
      <c r="I194" s="218">
        <v>0</v>
      </c>
      <c r="J194" s="218">
        <v>0</v>
      </c>
      <c r="K194" s="218">
        <v>0</v>
      </c>
      <c r="L194" s="218">
        <v>0</v>
      </c>
      <c r="M194" s="218">
        <v>0</v>
      </c>
      <c r="N194" s="218">
        <v>0</v>
      </c>
      <c r="O194" s="218">
        <v>521.09</v>
      </c>
      <c r="Q194" s="12" t="s">
        <v>55</v>
      </c>
    </row>
    <row r="195" spans="1:17">
      <c r="A195" s="137" t="s">
        <v>368</v>
      </c>
      <c r="B195" s="137" t="s">
        <v>369</v>
      </c>
      <c r="C195" s="218">
        <v>0</v>
      </c>
      <c r="D195" s="218">
        <v>0</v>
      </c>
      <c r="E195" s="218">
        <v>0</v>
      </c>
      <c r="F195" s="218">
        <v>0</v>
      </c>
      <c r="G195" s="218">
        <v>0</v>
      </c>
      <c r="H195" s="218">
        <v>0</v>
      </c>
      <c r="I195" s="218">
        <v>0</v>
      </c>
      <c r="J195" s="218">
        <v>256.75</v>
      </c>
      <c r="K195" s="218">
        <v>0</v>
      </c>
      <c r="L195" s="218">
        <v>0</v>
      </c>
      <c r="M195" s="218">
        <v>0</v>
      </c>
      <c r="N195" s="218">
        <v>0</v>
      </c>
      <c r="O195" s="218">
        <v>256.75</v>
      </c>
      <c r="Q195" s="12" t="s">
        <v>55</v>
      </c>
    </row>
    <row r="196" spans="1:17">
      <c r="A196" s="137" t="s">
        <v>370</v>
      </c>
      <c r="B196" s="137" t="s">
        <v>371</v>
      </c>
      <c r="C196" s="218">
        <v>0</v>
      </c>
      <c r="D196" s="218">
        <v>0</v>
      </c>
      <c r="E196" s="218">
        <v>0</v>
      </c>
      <c r="F196" s="218">
        <v>450</v>
      </c>
      <c r="G196" s="218">
        <v>0</v>
      </c>
      <c r="H196" s="218">
        <v>0</v>
      </c>
      <c r="I196" s="218">
        <v>0</v>
      </c>
      <c r="J196" s="218">
        <v>0</v>
      </c>
      <c r="K196" s="218">
        <v>0</v>
      </c>
      <c r="L196" s="218">
        <v>0</v>
      </c>
      <c r="M196" s="218">
        <v>0</v>
      </c>
      <c r="N196" s="218">
        <v>0</v>
      </c>
      <c r="O196" s="218">
        <v>450</v>
      </c>
      <c r="Q196" s="12" t="s">
        <v>55</v>
      </c>
    </row>
    <row r="197" spans="1:17">
      <c r="A197" s="137" t="s">
        <v>1768</v>
      </c>
      <c r="B197" s="137" t="s">
        <v>5036</v>
      </c>
      <c r="C197" s="218">
        <v>0</v>
      </c>
      <c r="D197" s="218">
        <v>0</v>
      </c>
      <c r="E197" s="218">
        <v>0</v>
      </c>
      <c r="F197" s="218">
        <v>0</v>
      </c>
      <c r="G197" s="218">
        <v>0</v>
      </c>
      <c r="H197" s="218">
        <v>0</v>
      </c>
      <c r="I197" s="218">
        <v>0</v>
      </c>
      <c r="J197" s="218">
        <v>0</v>
      </c>
      <c r="K197" s="218">
        <v>0</v>
      </c>
      <c r="L197" s="218">
        <v>0</v>
      </c>
      <c r="M197" s="218">
        <v>0</v>
      </c>
      <c r="N197" s="218">
        <v>0</v>
      </c>
      <c r="O197" s="218">
        <v>0</v>
      </c>
      <c r="Q197" s="12" t="s">
        <v>55</v>
      </c>
    </row>
    <row r="198" spans="1:17">
      <c r="A198" s="137" t="s">
        <v>372</v>
      </c>
      <c r="B198" s="137" t="s">
        <v>373</v>
      </c>
      <c r="C198" s="218">
        <v>0</v>
      </c>
      <c r="D198" s="218">
        <v>0</v>
      </c>
      <c r="E198" s="218">
        <v>0</v>
      </c>
      <c r="F198" s="218">
        <v>0</v>
      </c>
      <c r="G198" s="218">
        <v>730</v>
      </c>
      <c r="H198" s="218">
        <v>0</v>
      </c>
      <c r="I198" s="218">
        <v>33.11</v>
      </c>
      <c r="J198" s="218">
        <v>0</v>
      </c>
      <c r="K198" s="218">
        <v>0</v>
      </c>
      <c r="L198" s="218">
        <v>0</v>
      </c>
      <c r="M198" s="218">
        <v>5035.28</v>
      </c>
      <c r="N198" s="218">
        <v>6445</v>
      </c>
      <c r="O198" s="218">
        <v>12243.39</v>
      </c>
      <c r="Q198" s="12" t="s">
        <v>55</v>
      </c>
    </row>
    <row r="199" spans="1:17">
      <c r="A199" s="137" t="s">
        <v>374</v>
      </c>
      <c r="B199" s="137" t="s">
        <v>375</v>
      </c>
      <c r="C199" s="218">
        <v>0</v>
      </c>
      <c r="D199" s="218">
        <v>0</v>
      </c>
      <c r="E199" s="218">
        <v>318.33</v>
      </c>
      <c r="F199" s="218">
        <v>0</v>
      </c>
      <c r="G199" s="218">
        <v>267.72000000000003</v>
      </c>
      <c r="H199" s="218">
        <v>705.1</v>
      </c>
      <c r="I199" s="218">
        <v>0</v>
      </c>
      <c r="J199" s="218">
        <v>824.84</v>
      </c>
      <c r="K199" s="218">
        <v>0</v>
      </c>
      <c r="L199" s="218">
        <v>0</v>
      </c>
      <c r="M199" s="218">
        <v>0</v>
      </c>
      <c r="N199" s="218">
        <v>0</v>
      </c>
      <c r="O199" s="218">
        <v>2115.9899999999998</v>
      </c>
      <c r="Q199" s="12" t="s">
        <v>52</v>
      </c>
    </row>
    <row r="200" spans="1:17">
      <c r="A200" s="137" t="s">
        <v>5037</v>
      </c>
      <c r="B200" s="137" t="s">
        <v>5038</v>
      </c>
      <c r="C200" s="218">
        <v>0</v>
      </c>
      <c r="D200" s="218">
        <v>0</v>
      </c>
      <c r="E200" s="218">
        <v>0</v>
      </c>
      <c r="F200" s="218">
        <v>0</v>
      </c>
      <c r="G200" s="218">
        <v>0</v>
      </c>
      <c r="H200" s="218">
        <v>0</v>
      </c>
      <c r="I200" s="218">
        <v>0</v>
      </c>
      <c r="J200" s="218">
        <v>0</v>
      </c>
      <c r="K200" s="218">
        <v>0</v>
      </c>
      <c r="L200" s="218">
        <v>0</v>
      </c>
      <c r="M200" s="218">
        <v>0</v>
      </c>
      <c r="N200" s="218">
        <v>0</v>
      </c>
      <c r="O200" s="218">
        <v>0</v>
      </c>
      <c r="Q200" s="12" t="s">
        <v>55</v>
      </c>
    </row>
    <row r="201" spans="1:17">
      <c r="A201" s="137" t="s">
        <v>376</v>
      </c>
      <c r="B201" s="137" t="s">
        <v>377</v>
      </c>
      <c r="C201" s="218">
        <v>1880</v>
      </c>
      <c r="D201" s="218">
        <v>1847.29</v>
      </c>
      <c r="E201" s="218">
        <v>725</v>
      </c>
      <c r="F201" s="218">
        <v>470</v>
      </c>
      <c r="G201" s="218">
        <v>2600</v>
      </c>
      <c r="H201" s="218">
        <v>0</v>
      </c>
      <c r="I201" s="218">
        <v>575</v>
      </c>
      <c r="J201" s="218">
        <v>1514</v>
      </c>
      <c r="K201" s="218">
        <v>0</v>
      </c>
      <c r="L201" s="218">
        <v>1875</v>
      </c>
      <c r="M201" s="218">
        <v>262.24</v>
      </c>
      <c r="N201" s="218">
        <v>2350</v>
      </c>
      <c r="O201" s="218">
        <v>14098.53</v>
      </c>
      <c r="Q201" s="12" t="s">
        <v>55</v>
      </c>
    </row>
    <row r="202" spans="1:17">
      <c r="A202" s="137" t="s">
        <v>378</v>
      </c>
      <c r="B202" s="137" t="s">
        <v>379</v>
      </c>
      <c r="C202" s="218">
        <v>420</v>
      </c>
      <c r="D202" s="218">
        <v>0</v>
      </c>
      <c r="E202" s="218">
        <v>0</v>
      </c>
      <c r="F202" s="218">
        <v>0</v>
      </c>
      <c r="G202" s="218">
        <v>495</v>
      </c>
      <c r="H202" s="218">
        <v>0</v>
      </c>
      <c r="I202" s="218">
        <v>0</v>
      </c>
      <c r="J202" s="218">
        <v>0</v>
      </c>
      <c r="K202" s="218">
        <v>0</v>
      </c>
      <c r="L202" s="218">
        <v>0</v>
      </c>
      <c r="M202" s="218">
        <v>3815.39</v>
      </c>
      <c r="N202" s="218">
        <v>2050.65</v>
      </c>
      <c r="O202" s="218">
        <v>6781.04</v>
      </c>
      <c r="Q202" s="12" t="s">
        <v>55</v>
      </c>
    </row>
    <row r="203" spans="1:17">
      <c r="A203" s="137" t="s">
        <v>380</v>
      </c>
      <c r="B203" s="137" t="s">
        <v>381</v>
      </c>
      <c r="C203" s="218">
        <v>0</v>
      </c>
      <c r="D203" s="218">
        <v>0</v>
      </c>
      <c r="E203" s="218">
        <v>0</v>
      </c>
      <c r="F203" s="218">
        <v>0</v>
      </c>
      <c r="G203" s="218">
        <v>0</v>
      </c>
      <c r="H203" s="218">
        <v>0</v>
      </c>
      <c r="I203" s="218">
        <v>0</v>
      </c>
      <c r="J203" s="218">
        <v>0</v>
      </c>
      <c r="K203" s="218">
        <v>0</v>
      </c>
      <c r="L203" s="218">
        <v>0</v>
      </c>
      <c r="M203" s="218">
        <v>0</v>
      </c>
      <c r="N203" s="218">
        <v>0</v>
      </c>
      <c r="O203" s="218">
        <v>0</v>
      </c>
      <c r="Q203" s="12" t="s">
        <v>55</v>
      </c>
    </row>
    <row r="204" spans="1:17">
      <c r="A204" s="137" t="s">
        <v>382</v>
      </c>
      <c r="B204" s="137" t="s">
        <v>383</v>
      </c>
      <c r="C204" s="218">
        <v>0</v>
      </c>
      <c r="D204" s="218">
        <v>0</v>
      </c>
      <c r="E204" s="218">
        <v>0</v>
      </c>
      <c r="F204" s="218">
        <v>0</v>
      </c>
      <c r="G204" s="218">
        <v>0</v>
      </c>
      <c r="H204" s="218">
        <v>0</v>
      </c>
      <c r="I204" s="218">
        <v>0</v>
      </c>
      <c r="J204" s="218">
        <v>0</v>
      </c>
      <c r="K204" s="218">
        <v>0</v>
      </c>
      <c r="L204" s="218">
        <v>0</v>
      </c>
      <c r="M204" s="218">
        <v>0</v>
      </c>
      <c r="N204" s="218">
        <v>0</v>
      </c>
      <c r="O204" s="218">
        <v>0</v>
      </c>
      <c r="Q204" s="12" t="s">
        <v>52</v>
      </c>
    </row>
    <row r="205" spans="1:17">
      <c r="A205" s="137" t="s">
        <v>384</v>
      </c>
      <c r="B205" s="137" t="s">
        <v>385</v>
      </c>
      <c r="C205" s="218">
        <v>0</v>
      </c>
      <c r="D205" s="218">
        <v>0</v>
      </c>
      <c r="E205" s="218">
        <v>0</v>
      </c>
      <c r="F205" s="218">
        <v>65</v>
      </c>
      <c r="G205" s="218">
        <v>0</v>
      </c>
      <c r="H205" s="218">
        <v>0</v>
      </c>
      <c r="I205" s="218">
        <v>0</v>
      </c>
      <c r="J205" s="218">
        <v>0</v>
      </c>
      <c r="K205" s="218">
        <v>0</v>
      </c>
      <c r="L205" s="218">
        <v>0</v>
      </c>
      <c r="M205" s="218">
        <v>0</v>
      </c>
      <c r="N205" s="218">
        <v>0</v>
      </c>
      <c r="O205" s="218">
        <v>65</v>
      </c>
      <c r="Q205" s="12" t="s">
        <v>55</v>
      </c>
    </row>
    <row r="206" spans="1:17">
      <c r="A206" s="137" t="s">
        <v>386</v>
      </c>
      <c r="B206" s="137" t="s">
        <v>387</v>
      </c>
      <c r="C206" s="218">
        <v>0</v>
      </c>
      <c r="D206" s="218">
        <v>0</v>
      </c>
      <c r="E206" s="218">
        <v>0</v>
      </c>
      <c r="F206" s="218">
        <v>0</v>
      </c>
      <c r="G206" s="218">
        <v>0</v>
      </c>
      <c r="H206" s="218">
        <v>0</v>
      </c>
      <c r="I206" s="218">
        <v>0</v>
      </c>
      <c r="J206" s="218">
        <v>0</v>
      </c>
      <c r="K206" s="218">
        <v>0</v>
      </c>
      <c r="L206" s="218">
        <v>0</v>
      </c>
      <c r="M206" s="218">
        <v>0</v>
      </c>
      <c r="N206" s="218">
        <v>0</v>
      </c>
      <c r="O206" s="218">
        <v>0</v>
      </c>
      <c r="Q206" s="12" t="s">
        <v>55</v>
      </c>
    </row>
    <row r="207" spans="1:17">
      <c r="A207" s="137" t="s">
        <v>388</v>
      </c>
      <c r="B207" s="137" t="s">
        <v>389</v>
      </c>
      <c r="C207" s="218">
        <v>0</v>
      </c>
      <c r="D207" s="218">
        <v>0</v>
      </c>
      <c r="E207" s="218">
        <v>0</v>
      </c>
      <c r="F207" s="218">
        <v>0</v>
      </c>
      <c r="G207" s="218">
        <v>0</v>
      </c>
      <c r="H207" s="218">
        <v>0</v>
      </c>
      <c r="I207" s="218">
        <v>0</v>
      </c>
      <c r="J207" s="218">
        <v>0</v>
      </c>
      <c r="K207" s="218">
        <v>0</v>
      </c>
      <c r="L207" s="218">
        <v>0</v>
      </c>
      <c r="M207" s="218">
        <v>0</v>
      </c>
      <c r="N207" s="218">
        <v>0</v>
      </c>
      <c r="O207" s="218">
        <v>0</v>
      </c>
      <c r="Q207" s="12" t="s">
        <v>55</v>
      </c>
    </row>
    <row r="208" spans="1:17">
      <c r="A208" s="137" t="s">
        <v>390</v>
      </c>
      <c r="B208" s="137" t="s">
        <v>391</v>
      </c>
      <c r="C208" s="218">
        <v>0</v>
      </c>
      <c r="D208" s="218">
        <v>0</v>
      </c>
      <c r="E208" s="218">
        <v>0</v>
      </c>
      <c r="F208" s="218">
        <v>0</v>
      </c>
      <c r="G208" s="218">
        <v>1165</v>
      </c>
      <c r="H208" s="218">
        <v>165</v>
      </c>
      <c r="I208" s="218">
        <v>0</v>
      </c>
      <c r="J208" s="218">
        <v>350</v>
      </c>
      <c r="K208" s="218">
        <v>735</v>
      </c>
      <c r="L208" s="218">
        <v>0</v>
      </c>
      <c r="M208" s="218">
        <v>1055</v>
      </c>
      <c r="N208" s="218">
        <v>0</v>
      </c>
      <c r="O208" s="218">
        <v>3470</v>
      </c>
      <c r="Q208" s="12" t="s">
        <v>55</v>
      </c>
    </row>
    <row r="209" spans="1:17">
      <c r="A209" s="137" t="s">
        <v>392</v>
      </c>
      <c r="B209" s="137" t="s">
        <v>393</v>
      </c>
      <c r="C209" s="218">
        <v>0</v>
      </c>
      <c r="D209" s="218">
        <v>0</v>
      </c>
      <c r="E209" s="218">
        <v>0</v>
      </c>
      <c r="F209" s="218">
        <v>0</v>
      </c>
      <c r="G209" s="218">
        <v>0</v>
      </c>
      <c r="H209" s="218">
        <v>0</v>
      </c>
      <c r="I209" s="218">
        <v>0</v>
      </c>
      <c r="J209" s="218">
        <v>0</v>
      </c>
      <c r="K209" s="218">
        <v>0</v>
      </c>
      <c r="L209" s="218">
        <v>0</v>
      </c>
      <c r="M209" s="218">
        <v>0</v>
      </c>
      <c r="N209" s="218">
        <v>0</v>
      </c>
      <c r="O209" s="218">
        <v>0</v>
      </c>
      <c r="Q209" s="12" t="s">
        <v>55</v>
      </c>
    </row>
    <row r="210" spans="1:17">
      <c r="A210" s="137" t="s">
        <v>394</v>
      </c>
      <c r="B210" s="137" t="s">
        <v>395</v>
      </c>
      <c r="C210" s="218">
        <v>0</v>
      </c>
      <c r="D210" s="218">
        <v>0</v>
      </c>
      <c r="E210" s="218">
        <v>0</v>
      </c>
      <c r="F210" s="218">
        <v>0</v>
      </c>
      <c r="G210" s="218">
        <v>0</v>
      </c>
      <c r="H210" s="218">
        <v>0</v>
      </c>
      <c r="I210" s="218">
        <v>0</v>
      </c>
      <c r="J210" s="218">
        <v>0</v>
      </c>
      <c r="K210" s="218">
        <v>0</v>
      </c>
      <c r="L210" s="218">
        <v>0</v>
      </c>
      <c r="M210" s="218">
        <v>1335</v>
      </c>
      <c r="N210" s="218">
        <v>0</v>
      </c>
      <c r="O210" s="218">
        <v>1335</v>
      </c>
      <c r="Q210" s="12" t="s">
        <v>55</v>
      </c>
    </row>
    <row r="211" spans="1:17">
      <c r="A211" s="137" t="s">
        <v>396</v>
      </c>
      <c r="B211" s="137" t="s">
        <v>397</v>
      </c>
      <c r="C211" s="218">
        <v>300</v>
      </c>
      <c r="D211" s="218">
        <v>915</v>
      </c>
      <c r="E211" s="218">
        <v>700</v>
      </c>
      <c r="F211" s="218">
        <v>0</v>
      </c>
      <c r="G211" s="218">
        <v>280</v>
      </c>
      <c r="H211" s="218">
        <v>0</v>
      </c>
      <c r="I211" s="218">
        <v>0</v>
      </c>
      <c r="J211" s="218">
        <v>0</v>
      </c>
      <c r="K211" s="218">
        <v>0</v>
      </c>
      <c r="L211" s="218">
        <v>0</v>
      </c>
      <c r="M211" s="218">
        <v>0</v>
      </c>
      <c r="N211" s="218">
        <v>0</v>
      </c>
      <c r="O211" s="218">
        <v>2195</v>
      </c>
      <c r="Q211" s="12" t="s">
        <v>55</v>
      </c>
    </row>
    <row r="212" spans="1:17">
      <c r="A212" s="137" t="s">
        <v>398</v>
      </c>
      <c r="B212" s="137" t="s">
        <v>399</v>
      </c>
      <c r="C212" s="218">
        <v>0</v>
      </c>
      <c r="D212" s="218">
        <v>0</v>
      </c>
      <c r="E212" s="218">
        <v>0</v>
      </c>
      <c r="F212" s="218">
        <v>0</v>
      </c>
      <c r="G212" s="218">
        <v>400</v>
      </c>
      <c r="H212" s="218">
        <v>0</v>
      </c>
      <c r="I212" s="218">
        <v>0</v>
      </c>
      <c r="J212" s="218">
        <v>0</v>
      </c>
      <c r="K212" s="218">
        <v>0</v>
      </c>
      <c r="L212" s="218">
        <v>0</v>
      </c>
      <c r="M212" s="218">
        <v>0</v>
      </c>
      <c r="N212" s="218">
        <v>385</v>
      </c>
      <c r="O212" s="218">
        <v>785</v>
      </c>
      <c r="Q212" s="12" t="s">
        <v>55</v>
      </c>
    </row>
    <row r="213" spans="1:17">
      <c r="A213" s="137" t="s">
        <v>5039</v>
      </c>
      <c r="B213" s="137" t="s">
        <v>5040</v>
      </c>
      <c r="C213" s="218">
        <v>0</v>
      </c>
      <c r="D213" s="218">
        <v>0</v>
      </c>
      <c r="E213" s="218">
        <v>0</v>
      </c>
      <c r="F213" s="218">
        <v>0</v>
      </c>
      <c r="G213" s="218">
        <v>0</v>
      </c>
      <c r="H213" s="218">
        <v>0</v>
      </c>
      <c r="I213" s="218">
        <v>0</v>
      </c>
      <c r="J213" s="218">
        <v>0</v>
      </c>
      <c r="K213" s="218">
        <v>0</v>
      </c>
      <c r="L213" s="218">
        <v>0</v>
      </c>
      <c r="M213" s="218">
        <v>0</v>
      </c>
      <c r="N213" s="218">
        <v>0</v>
      </c>
      <c r="O213" s="218">
        <v>0</v>
      </c>
      <c r="Q213" s="12" t="s">
        <v>55</v>
      </c>
    </row>
    <row r="214" spans="1:17">
      <c r="A214" s="137" t="s">
        <v>1774</v>
      </c>
      <c r="B214" s="137" t="s">
        <v>5041</v>
      </c>
      <c r="C214" s="218">
        <v>0</v>
      </c>
      <c r="D214" s="218">
        <v>0</v>
      </c>
      <c r="E214" s="218">
        <v>0</v>
      </c>
      <c r="F214" s="218">
        <v>0</v>
      </c>
      <c r="G214" s="218">
        <v>0</v>
      </c>
      <c r="H214" s="218">
        <v>0</v>
      </c>
      <c r="I214" s="218">
        <v>0</v>
      </c>
      <c r="J214" s="218">
        <v>0</v>
      </c>
      <c r="K214" s="218">
        <v>0</v>
      </c>
      <c r="L214" s="218">
        <v>0</v>
      </c>
      <c r="M214" s="218">
        <v>0</v>
      </c>
      <c r="N214" s="218">
        <v>0</v>
      </c>
      <c r="O214" s="218">
        <v>0</v>
      </c>
      <c r="Q214" s="12" t="s">
        <v>55</v>
      </c>
    </row>
    <row r="215" spans="1:17">
      <c r="A215" s="137" t="s">
        <v>400</v>
      </c>
      <c r="B215" s="137" t="s">
        <v>401</v>
      </c>
      <c r="C215" s="218">
        <v>400</v>
      </c>
      <c r="D215" s="218">
        <v>0</v>
      </c>
      <c r="E215" s="218">
        <v>0</v>
      </c>
      <c r="F215" s="218">
        <v>0</v>
      </c>
      <c r="G215" s="218">
        <v>0</v>
      </c>
      <c r="H215" s="218">
        <v>0</v>
      </c>
      <c r="I215" s="218">
        <v>0</v>
      </c>
      <c r="J215" s="218">
        <v>0</v>
      </c>
      <c r="K215" s="218">
        <v>0</v>
      </c>
      <c r="L215" s="218">
        <v>0</v>
      </c>
      <c r="M215" s="218">
        <v>0</v>
      </c>
      <c r="N215" s="218">
        <v>0</v>
      </c>
      <c r="O215" s="218">
        <v>400</v>
      </c>
      <c r="Q215" s="12" t="s">
        <v>52</v>
      </c>
    </row>
    <row r="216" spans="1:17">
      <c r="A216" s="137" t="s">
        <v>5042</v>
      </c>
      <c r="B216" s="137" t="s">
        <v>5043</v>
      </c>
      <c r="C216" s="218">
        <v>0</v>
      </c>
      <c r="D216" s="218">
        <v>0</v>
      </c>
      <c r="E216" s="218">
        <v>0</v>
      </c>
      <c r="F216" s="218">
        <v>0</v>
      </c>
      <c r="G216" s="218">
        <v>0</v>
      </c>
      <c r="H216" s="218">
        <v>0</v>
      </c>
      <c r="I216" s="218">
        <v>0</v>
      </c>
      <c r="J216" s="218">
        <v>0</v>
      </c>
      <c r="K216" s="218">
        <v>0</v>
      </c>
      <c r="L216" s="218">
        <v>0</v>
      </c>
      <c r="M216" s="218">
        <v>0</v>
      </c>
      <c r="N216" s="218">
        <v>0</v>
      </c>
      <c r="O216" s="218">
        <v>0</v>
      </c>
      <c r="Q216" s="12" t="s">
        <v>55</v>
      </c>
    </row>
    <row r="217" spans="1:17">
      <c r="A217" s="137" t="s">
        <v>402</v>
      </c>
      <c r="B217" s="137" t="s">
        <v>403</v>
      </c>
      <c r="C217" s="218">
        <v>0</v>
      </c>
      <c r="D217" s="218">
        <v>140</v>
      </c>
      <c r="E217" s="218">
        <v>0</v>
      </c>
      <c r="F217" s="218">
        <v>0</v>
      </c>
      <c r="G217" s="218">
        <v>0</v>
      </c>
      <c r="H217" s="218">
        <v>0</v>
      </c>
      <c r="I217" s="218">
        <v>0</v>
      </c>
      <c r="J217" s="218">
        <v>0</v>
      </c>
      <c r="K217" s="218">
        <v>0</v>
      </c>
      <c r="L217" s="218">
        <v>0</v>
      </c>
      <c r="M217" s="218">
        <v>0</v>
      </c>
      <c r="N217" s="218">
        <v>0</v>
      </c>
      <c r="O217" s="218">
        <v>140</v>
      </c>
      <c r="Q217" s="12" t="s">
        <v>55</v>
      </c>
    </row>
    <row r="218" spans="1:17">
      <c r="A218" s="137" t="s">
        <v>404</v>
      </c>
      <c r="B218" s="137" t="s">
        <v>405</v>
      </c>
      <c r="C218" s="218">
        <v>0</v>
      </c>
      <c r="D218" s="218">
        <v>0</v>
      </c>
      <c r="E218" s="218">
        <v>0</v>
      </c>
      <c r="F218" s="218">
        <v>0</v>
      </c>
      <c r="G218" s="218">
        <v>0</v>
      </c>
      <c r="H218" s="218">
        <v>0</v>
      </c>
      <c r="I218" s="218">
        <v>0</v>
      </c>
      <c r="J218" s="218">
        <v>0</v>
      </c>
      <c r="K218" s="218">
        <v>0</v>
      </c>
      <c r="L218" s="218">
        <v>0</v>
      </c>
      <c r="M218" s="218">
        <v>0</v>
      </c>
      <c r="N218" s="218">
        <v>0</v>
      </c>
      <c r="O218" s="218">
        <v>0</v>
      </c>
      <c r="Q218" s="12" t="s">
        <v>55</v>
      </c>
    </row>
    <row r="219" spans="1:17">
      <c r="A219" s="137" t="s">
        <v>406</v>
      </c>
      <c r="B219" s="137" t="s">
        <v>407</v>
      </c>
      <c r="C219" s="218">
        <v>0</v>
      </c>
      <c r="D219" s="218">
        <v>0</v>
      </c>
      <c r="E219" s="218">
        <v>0</v>
      </c>
      <c r="F219" s="218">
        <v>0</v>
      </c>
      <c r="G219" s="218">
        <v>403.44</v>
      </c>
      <c r="H219" s="218">
        <v>0</v>
      </c>
      <c r="I219" s="218">
        <v>0</v>
      </c>
      <c r="J219" s="218">
        <v>0</v>
      </c>
      <c r="K219" s="218">
        <v>0</v>
      </c>
      <c r="L219" s="218">
        <v>0</v>
      </c>
      <c r="M219" s="218">
        <v>0</v>
      </c>
      <c r="N219" s="218">
        <v>0</v>
      </c>
      <c r="O219" s="218">
        <v>403.44</v>
      </c>
      <c r="Q219" s="12" t="s">
        <v>55</v>
      </c>
    </row>
    <row r="220" spans="1:17">
      <c r="A220" s="137" t="s">
        <v>408</v>
      </c>
      <c r="B220" s="137" t="s">
        <v>409</v>
      </c>
      <c r="C220" s="218">
        <v>0</v>
      </c>
      <c r="D220" s="218">
        <v>0</v>
      </c>
      <c r="E220" s="218">
        <v>0</v>
      </c>
      <c r="F220" s="218">
        <v>0</v>
      </c>
      <c r="G220" s="218">
        <v>0</v>
      </c>
      <c r="H220" s="218">
        <v>0</v>
      </c>
      <c r="I220" s="218">
        <v>0</v>
      </c>
      <c r="J220" s="218">
        <v>0</v>
      </c>
      <c r="K220" s="218">
        <v>0</v>
      </c>
      <c r="L220" s="218">
        <v>0</v>
      </c>
      <c r="M220" s="218">
        <v>0</v>
      </c>
      <c r="N220" s="218">
        <v>0</v>
      </c>
      <c r="O220" s="218">
        <v>0</v>
      </c>
      <c r="Q220" s="12" t="s">
        <v>55</v>
      </c>
    </row>
    <row r="221" spans="1:17">
      <c r="A221" s="137" t="s">
        <v>410</v>
      </c>
      <c r="B221" s="137" t="s">
        <v>411</v>
      </c>
      <c r="C221" s="218">
        <v>400</v>
      </c>
      <c r="D221" s="218">
        <v>0</v>
      </c>
      <c r="E221" s="218">
        <v>1750</v>
      </c>
      <c r="F221" s="218">
        <v>0</v>
      </c>
      <c r="G221" s="218">
        <v>450</v>
      </c>
      <c r="H221" s="218">
        <v>0</v>
      </c>
      <c r="I221" s="218">
        <v>0</v>
      </c>
      <c r="J221" s="218">
        <v>0</v>
      </c>
      <c r="K221" s="218">
        <v>0</v>
      </c>
      <c r="L221" s="218">
        <v>0</v>
      </c>
      <c r="M221" s="218">
        <v>0</v>
      </c>
      <c r="N221" s="218">
        <v>0</v>
      </c>
      <c r="O221" s="218">
        <v>2600</v>
      </c>
      <c r="Q221" s="12" t="s">
        <v>55</v>
      </c>
    </row>
    <row r="222" spans="1:17">
      <c r="A222" s="137" t="s">
        <v>412</v>
      </c>
      <c r="B222" s="137" t="s">
        <v>413</v>
      </c>
      <c r="C222" s="218">
        <v>0</v>
      </c>
      <c r="D222" s="218">
        <v>0</v>
      </c>
      <c r="E222" s="218">
        <v>0</v>
      </c>
      <c r="F222" s="218">
        <v>0</v>
      </c>
      <c r="G222" s="218">
        <v>0</v>
      </c>
      <c r="H222" s="218">
        <v>0</v>
      </c>
      <c r="I222" s="218">
        <v>0</v>
      </c>
      <c r="J222" s="218">
        <v>0</v>
      </c>
      <c r="K222" s="218">
        <v>0</v>
      </c>
      <c r="L222" s="218">
        <v>0</v>
      </c>
      <c r="M222" s="218">
        <v>0</v>
      </c>
      <c r="N222" s="218">
        <v>0</v>
      </c>
      <c r="O222" s="218">
        <v>0</v>
      </c>
      <c r="Q222" s="12" t="s">
        <v>57</v>
      </c>
    </row>
    <row r="223" spans="1:17">
      <c r="A223" s="137" t="s">
        <v>414</v>
      </c>
      <c r="B223" s="137" t="s">
        <v>415</v>
      </c>
      <c r="C223" s="218">
        <v>0</v>
      </c>
      <c r="D223" s="218">
        <v>0</v>
      </c>
      <c r="E223" s="218">
        <v>0</v>
      </c>
      <c r="F223" s="218">
        <v>0</v>
      </c>
      <c r="G223" s="218">
        <v>0</v>
      </c>
      <c r="H223" s="218">
        <v>0</v>
      </c>
      <c r="I223" s="218">
        <v>0</v>
      </c>
      <c r="J223" s="218">
        <v>0</v>
      </c>
      <c r="K223" s="218">
        <v>0</v>
      </c>
      <c r="L223" s="218">
        <v>0</v>
      </c>
      <c r="M223" s="218">
        <v>0</v>
      </c>
      <c r="N223" s="218">
        <v>0</v>
      </c>
      <c r="O223" s="218">
        <v>0</v>
      </c>
      <c r="Q223" s="12" t="s">
        <v>55</v>
      </c>
    </row>
    <row r="224" spans="1:17">
      <c r="A224" s="137" t="s">
        <v>416</v>
      </c>
      <c r="B224" s="137" t="s">
        <v>417</v>
      </c>
      <c r="C224" s="218">
        <v>500</v>
      </c>
      <c r="D224" s="218">
        <v>0</v>
      </c>
      <c r="E224" s="218">
        <v>0</v>
      </c>
      <c r="F224" s="218">
        <v>0</v>
      </c>
      <c r="G224" s="218">
        <v>455</v>
      </c>
      <c r="H224" s="218">
        <v>189</v>
      </c>
      <c r="I224" s="218">
        <v>0</v>
      </c>
      <c r="J224" s="218">
        <v>0</v>
      </c>
      <c r="K224" s="218">
        <v>0</v>
      </c>
      <c r="L224" s="218">
        <v>0</v>
      </c>
      <c r="M224" s="218">
        <v>0</v>
      </c>
      <c r="N224" s="218">
        <v>0</v>
      </c>
      <c r="O224" s="218">
        <v>1144</v>
      </c>
      <c r="Q224" s="12" t="s">
        <v>55</v>
      </c>
    </row>
    <row r="225" spans="1:17">
      <c r="A225" s="137" t="s">
        <v>418</v>
      </c>
      <c r="B225" s="137" t="s">
        <v>419</v>
      </c>
      <c r="C225" s="218">
        <v>0</v>
      </c>
      <c r="D225" s="218">
        <v>955</v>
      </c>
      <c r="E225" s="218">
        <v>0</v>
      </c>
      <c r="F225" s="218">
        <v>0</v>
      </c>
      <c r="G225" s="218">
        <v>250</v>
      </c>
      <c r="H225" s="218">
        <v>0</v>
      </c>
      <c r="I225" s="218">
        <v>0</v>
      </c>
      <c r="J225" s="218">
        <v>0</v>
      </c>
      <c r="K225" s="218">
        <v>0</v>
      </c>
      <c r="L225" s="218">
        <v>675</v>
      </c>
      <c r="M225" s="218">
        <v>0</v>
      </c>
      <c r="N225" s="218">
        <v>2600</v>
      </c>
      <c r="O225" s="218">
        <v>4480</v>
      </c>
      <c r="Q225" s="12" t="s">
        <v>55</v>
      </c>
    </row>
    <row r="226" spans="1:17">
      <c r="A226" s="137" t="s">
        <v>420</v>
      </c>
      <c r="B226" s="137" t="s">
        <v>421</v>
      </c>
      <c r="C226" s="218">
        <v>0</v>
      </c>
      <c r="D226" s="218">
        <v>402.16</v>
      </c>
      <c r="E226" s="218">
        <v>0</v>
      </c>
      <c r="F226" s="218">
        <v>200</v>
      </c>
      <c r="G226" s="218">
        <v>500</v>
      </c>
      <c r="H226" s="218">
        <v>0</v>
      </c>
      <c r="I226" s="218">
        <v>0</v>
      </c>
      <c r="J226" s="218">
        <v>0</v>
      </c>
      <c r="K226" s="218">
        <v>0</v>
      </c>
      <c r="L226" s="218">
        <v>0</v>
      </c>
      <c r="M226" s="218">
        <v>0</v>
      </c>
      <c r="N226" s="218">
        <v>125</v>
      </c>
      <c r="O226" s="218">
        <v>1227.1600000000001</v>
      </c>
      <c r="Q226" s="12" t="s">
        <v>55</v>
      </c>
    </row>
    <row r="227" spans="1:17">
      <c r="A227" s="137" t="s">
        <v>422</v>
      </c>
      <c r="B227" s="137" t="s">
        <v>423</v>
      </c>
      <c r="C227" s="218">
        <v>3125</v>
      </c>
      <c r="D227" s="218">
        <v>2785</v>
      </c>
      <c r="E227" s="218">
        <v>1550</v>
      </c>
      <c r="F227" s="218">
        <v>0</v>
      </c>
      <c r="G227" s="218">
        <v>5440</v>
      </c>
      <c r="H227" s="218">
        <v>0</v>
      </c>
      <c r="I227" s="218">
        <v>0</v>
      </c>
      <c r="J227" s="218">
        <v>0</v>
      </c>
      <c r="K227" s="218">
        <v>0</v>
      </c>
      <c r="L227" s="218">
        <v>1150</v>
      </c>
      <c r="M227" s="218">
        <v>0</v>
      </c>
      <c r="N227" s="218">
        <v>7190</v>
      </c>
      <c r="O227" s="218">
        <v>21240</v>
      </c>
      <c r="Q227" s="12" t="s">
        <v>55</v>
      </c>
    </row>
    <row r="228" spans="1:17">
      <c r="A228" s="137" t="s">
        <v>5044</v>
      </c>
      <c r="B228" s="137" t="s">
        <v>5045</v>
      </c>
      <c r="C228" s="218">
        <v>0</v>
      </c>
      <c r="D228" s="218">
        <v>350</v>
      </c>
      <c r="E228" s="218">
        <v>0</v>
      </c>
      <c r="F228" s="218">
        <v>0</v>
      </c>
      <c r="G228" s="218">
        <v>0</v>
      </c>
      <c r="H228" s="218">
        <v>0</v>
      </c>
      <c r="I228" s="218">
        <v>0</v>
      </c>
      <c r="J228" s="218">
        <v>0</v>
      </c>
      <c r="K228" s="218">
        <v>0</v>
      </c>
      <c r="L228" s="218">
        <v>0</v>
      </c>
      <c r="M228" s="218">
        <v>0</v>
      </c>
      <c r="N228" s="218">
        <v>0</v>
      </c>
      <c r="O228" s="218">
        <v>350</v>
      </c>
      <c r="Q228" s="12" t="s">
        <v>55</v>
      </c>
    </row>
    <row r="229" spans="1:17">
      <c r="A229" s="137" t="s">
        <v>424</v>
      </c>
      <c r="B229" s="137" t="s">
        <v>425</v>
      </c>
      <c r="C229" s="218">
        <v>1543.88</v>
      </c>
      <c r="D229" s="218">
        <v>0</v>
      </c>
      <c r="E229" s="218">
        <v>0</v>
      </c>
      <c r="F229" s="218">
        <v>0</v>
      </c>
      <c r="G229" s="218">
        <v>0</v>
      </c>
      <c r="H229" s="218">
        <v>0</v>
      </c>
      <c r="I229" s="218">
        <v>0</v>
      </c>
      <c r="J229" s="218">
        <v>1579.06</v>
      </c>
      <c r="K229" s="218">
        <v>0</v>
      </c>
      <c r="L229" s="218">
        <v>-681.78</v>
      </c>
      <c r="M229" s="218">
        <v>0</v>
      </c>
      <c r="N229" s="218">
        <v>0</v>
      </c>
      <c r="O229" s="218">
        <v>2441.16</v>
      </c>
      <c r="Q229" s="12" t="s">
        <v>57</v>
      </c>
    </row>
    <row r="230" spans="1:17">
      <c r="A230" s="137" t="s">
        <v>5046</v>
      </c>
      <c r="B230" s="137" t="s">
        <v>5047</v>
      </c>
      <c r="C230" s="218">
        <v>0</v>
      </c>
      <c r="D230" s="218">
        <v>0</v>
      </c>
      <c r="E230" s="218">
        <v>0</v>
      </c>
      <c r="F230" s="218">
        <v>0</v>
      </c>
      <c r="G230" s="218">
        <v>0</v>
      </c>
      <c r="H230" s="218">
        <v>0</v>
      </c>
      <c r="I230" s="218">
        <v>0</v>
      </c>
      <c r="J230" s="218">
        <v>0</v>
      </c>
      <c r="K230" s="218">
        <v>0</v>
      </c>
      <c r="L230" s="218">
        <v>0</v>
      </c>
      <c r="M230" s="218">
        <v>0</v>
      </c>
      <c r="N230" s="218">
        <v>0</v>
      </c>
      <c r="O230" s="218">
        <v>0</v>
      </c>
      <c r="Q230" s="12" t="s">
        <v>55</v>
      </c>
    </row>
    <row r="231" spans="1:17">
      <c r="A231" s="137" t="s">
        <v>5048</v>
      </c>
      <c r="B231" s="137" t="s">
        <v>5049</v>
      </c>
      <c r="C231" s="218">
        <v>0</v>
      </c>
      <c r="D231" s="218">
        <v>0</v>
      </c>
      <c r="E231" s="218">
        <v>0</v>
      </c>
      <c r="F231" s="218">
        <v>0</v>
      </c>
      <c r="G231" s="218">
        <v>0</v>
      </c>
      <c r="H231" s="218">
        <v>0</v>
      </c>
      <c r="I231" s="218">
        <v>0</v>
      </c>
      <c r="J231" s="218">
        <v>0</v>
      </c>
      <c r="K231" s="218">
        <v>0</v>
      </c>
      <c r="L231" s="218">
        <v>0</v>
      </c>
      <c r="M231" s="218">
        <v>0</v>
      </c>
      <c r="N231" s="218">
        <v>0</v>
      </c>
      <c r="O231" s="218">
        <v>0</v>
      </c>
      <c r="Q231" s="12" t="s">
        <v>55</v>
      </c>
    </row>
    <row r="232" spans="1:17">
      <c r="A232" s="137"/>
      <c r="B232" s="137"/>
      <c r="C232" s="219"/>
      <c r="D232" s="219"/>
      <c r="E232" s="219"/>
      <c r="F232" s="219"/>
      <c r="G232" s="219"/>
      <c r="H232" s="219"/>
      <c r="I232" s="219"/>
      <c r="J232" s="219"/>
      <c r="K232" s="219"/>
      <c r="L232" s="219"/>
      <c r="M232" s="219"/>
      <c r="N232" s="219"/>
      <c r="O232" s="219"/>
    </row>
    <row r="233" spans="1:17">
      <c r="A233" s="137" t="s">
        <v>426</v>
      </c>
      <c r="B233" s="137" t="s">
        <v>427</v>
      </c>
      <c r="C233" s="138">
        <v>9109.4</v>
      </c>
      <c r="D233" s="138">
        <v>10250.370000000001</v>
      </c>
      <c r="E233" s="138">
        <v>5643.03</v>
      </c>
      <c r="F233" s="138">
        <v>2080.6</v>
      </c>
      <c r="G233" s="138">
        <v>14585.58</v>
      </c>
      <c r="H233" s="138">
        <v>1059.0999999999999</v>
      </c>
      <c r="I233" s="138">
        <v>608.11</v>
      </c>
      <c r="J233" s="138">
        <v>5502.28</v>
      </c>
      <c r="K233" s="138">
        <v>726.38</v>
      </c>
      <c r="L233" s="138">
        <v>3032.24</v>
      </c>
      <c r="M233" s="138">
        <v>13609.11</v>
      </c>
      <c r="N233" s="138">
        <v>23984.65</v>
      </c>
      <c r="O233" s="138">
        <v>90190.85</v>
      </c>
    </row>
    <row r="234" spans="1:17">
      <c r="A234" s="137"/>
      <c r="B234" s="137"/>
      <c r="C234" s="137"/>
      <c r="D234" s="137"/>
      <c r="E234" s="137"/>
      <c r="F234" s="137"/>
      <c r="G234" s="137"/>
      <c r="H234" s="137"/>
      <c r="I234" s="137"/>
      <c r="J234" s="137"/>
      <c r="K234" s="137"/>
      <c r="L234" s="137"/>
      <c r="M234" s="137"/>
      <c r="N234" s="137"/>
      <c r="O234" s="137"/>
    </row>
    <row r="235" spans="1:17">
      <c r="A235" s="137" t="s">
        <v>428</v>
      </c>
      <c r="B235" s="137" t="s">
        <v>429</v>
      </c>
      <c r="C235" s="137"/>
      <c r="D235" s="137"/>
      <c r="E235" s="137"/>
      <c r="F235" s="137"/>
      <c r="G235" s="137"/>
      <c r="H235" s="137"/>
      <c r="I235" s="137"/>
      <c r="J235" s="137"/>
      <c r="K235" s="137"/>
      <c r="L235" s="137"/>
      <c r="M235" s="137"/>
      <c r="N235" s="137"/>
      <c r="O235" s="137"/>
    </row>
    <row r="236" spans="1:17">
      <c r="A236" s="137" t="s">
        <v>430</v>
      </c>
      <c r="B236" s="137" t="s">
        <v>431</v>
      </c>
      <c r="C236" s="218">
        <v>2195</v>
      </c>
      <c r="D236" s="218">
        <v>3615</v>
      </c>
      <c r="E236" s="218">
        <v>2310</v>
      </c>
      <c r="F236" s="218">
        <v>2595</v>
      </c>
      <c r="G236" s="218">
        <v>1695</v>
      </c>
      <c r="H236" s="218">
        <v>0</v>
      </c>
      <c r="I236" s="218">
        <v>0</v>
      </c>
      <c r="J236" s="218">
        <v>250</v>
      </c>
      <c r="K236" s="218">
        <v>1525</v>
      </c>
      <c r="L236" s="218">
        <v>1120</v>
      </c>
      <c r="M236" s="218">
        <v>1680</v>
      </c>
      <c r="N236" s="218">
        <v>1325</v>
      </c>
      <c r="O236" s="218">
        <v>18310</v>
      </c>
      <c r="Q236" s="12" t="s">
        <v>54</v>
      </c>
    </row>
    <row r="237" spans="1:17">
      <c r="A237" s="137" t="s">
        <v>432</v>
      </c>
      <c r="B237" s="137" t="s">
        <v>403</v>
      </c>
      <c r="C237" s="218">
        <v>125</v>
      </c>
      <c r="D237" s="218">
        <v>175</v>
      </c>
      <c r="E237" s="218">
        <v>75</v>
      </c>
      <c r="F237" s="218">
        <v>370</v>
      </c>
      <c r="G237" s="218">
        <v>0</v>
      </c>
      <c r="H237" s="218">
        <v>0</v>
      </c>
      <c r="I237" s="218">
        <v>0</v>
      </c>
      <c r="J237" s="218">
        <v>0</v>
      </c>
      <c r="K237" s="218">
        <v>0</v>
      </c>
      <c r="L237" s="218">
        <v>170</v>
      </c>
      <c r="M237" s="218">
        <v>220</v>
      </c>
      <c r="N237" s="218">
        <v>305</v>
      </c>
      <c r="O237" s="218">
        <v>1440</v>
      </c>
      <c r="Q237" s="12" t="s">
        <v>54</v>
      </c>
    </row>
    <row r="238" spans="1:17">
      <c r="A238" s="137" t="s">
        <v>433</v>
      </c>
      <c r="B238" s="137" t="s">
        <v>434</v>
      </c>
      <c r="C238" s="218">
        <v>0</v>
      </c>
      <c r="D238" s="218">
        <v>1485</v>
      </c>
      <c r="E238" s="218">
        <v>0</v>
      </c>
      <c r="F238" s="218">
        <v>990</v>
      </c>
      <c r="G238" s="218">
        <v>617.78</v>
      </c>
      <c r="H238" s="218">
        <v>0</v>
      </c>
      <c r="I238" s="218">
        <v>0</v>
      </c>
      <c r="J238" s="218">
        <v>955.54</v>
      </c>
      <c r="K238" s="218">
        <v>797.38</v>
      </c>
      <c r="L238" s="218">
        <v>323.16000000000003</v>
      </c>
      <c r="M238" s="218">
        <v>0</v>
      </c>
      <c r="N238" s="218">
        <v>475</v>
      </c>
      <c r="O238" s="218">
        <v>5643.86</v>
      </c>
      <c r="Q238" s="12" t="s">
        <v>54</v>
      </c>
    </row>
    <row r="239" spans="1:17">
      <c r="A239" s="137" t="s">
        <v>435</v>
      </c>
      <c r="B239" s="137" t="s">
        <v>436</v>
      </c>
      <c r="C239" s="218">
        <v>1400</v>
      </c>
      <c r="D239" s="218">
        <v>0</v>
      </c>
      <c r="E239" s="218">
        <v>0</v>
      </c>
      <c r="F239" s="218">
        <v>0</v>
      </c>
      <c r="G239" s="218">
        <v>0</v>
      </c>
      <c r="H239" s="218">
        <v>0</v>
      </c>
      <c r="I239" s="218">
        <v>0</v>
      </c>
      <c r="J239" s="218">
        <v>0</v>
      </c>
      <c r="K239" s="218">
        <v>0</v>
      </c>
      <c r="L239" s="218">
        <v>0</v>
      </c>
      <c r="M239" s="218">
        <v>0</v>
      </c>
      <c r="N239" s="218">
        <v>0</v>
      </c>
      <c r="O239" s="218">
        <v>1400</v>
      </c>
      <c r="Q239" s="12" t="s">
        <v>54</v>
      </c>
    </row>
    <row r="240" spans="1:17">
      <c r="A240" s="137" t="s">
        <v>437</v>
      </c>
      <c r="B240" s="137" t="s">
        <v>438</v>
      </c>
      <c r="C240" s="218">
        <v>875</v>
      </c>
      <c r="D240" s="218">
        <v>1850</v>
      </c>
      <c r="E240" s="218">
        <v>410</v>
      </c>
      <c r="F240" s="218">
        <v>1390</v>
      </c>
      <c r="G240" s="218">
        <v>1350</v>
      </c>
      <c r="H240" s="218">
        <v>0</v>
      </c>
      <c r="I240" s="218">
        <v>0</v>
      </c>
      <c r="J240" s="218">
        <v>0</v>
      </c>
      <c r="K240" s="218">
        <v>0</v>
      </c>
      <c r="L240" s="218">
        <v>220</v>
      </c>
      <c r="M240" s="218">
        <v>250</v>
      </c>
      <c r="N240" s="218">
        <v>430</v>
      </c>
      <c r="O240" s="218">
        <v>6775</v>
      </c>
      <c r="Q240" s="12" t="s">
        <v>54</v>
      </c>
    </row>
    <row r="241" spans="1:17">
      <c r="A241" s="137" t="s">
        <v>439</v>
      </c>
      <c r="B241" s="137" t="s">
        <v>440</v>
      </c>
      <c r="C241" s="218">
        <v>0</v>
      </c>
      <c r="D241" s="218">
        <v>0</v>
      </c>
      <c r="E241" s="218">
        <v>0</v>
      </c>
      <c r="F241" s="218">
        <v>0</v>
      </c>
      <c r="G241" s="218">
        <v>0</v>
      </c>
      <c r="H241" s="218">
        <v>0</v>
      </c>
      <c r="I241" s="218">
        <v>0</v>
      </c>
      <c r="J241" s="218">
        <v>0</v>
      </c>
      <c r="K241" s="218">
        <v>0</v>
      </c>
      <c r="L241" s="218">
        <v>0</v>
      </c>
      <c r="M241" s="218">
        <v>0</v>
      </c>
      <c r="N241" s="218">
        <v>0</v>
      </c>
      <c r="O241" s="218">
        <v>0</v>
      </c>
      <c r="Q241" s="12" t="s">
        <v>54</v>
      </c>
    </row>
    <row r="242" spans="1:17">
      <c r="A242" s="137" t="s">
        <v>441</v>
      </c>
      <c r="B242" s="137" t="s">
        <v>442</v>
      </c>
      <c r="C242" s="218">
        <v>0</v>
      </c>
      <c r="D242" s="218">
        <v>180</v>
      </c>
      <c r="E242" s="218">
        <v>0</v>
      </c>
      <c r="F242" s="218">
        <v>0</v>
      </c>
      <c r="G242" s="218">
        <v>0</v>
      </c>
      <c r="H242" s="218">
        <v>0</v>
      </c>
      <c r="I242" s="218">
        <v>0</v>
      </c>
      <c r="J242" s="218">
        <v>0</v>
      </c>
      <c r="K242" s="218">
        <v>0</v>
      </c>
      <c r="L242" s="218">
        <v>0</v>
      </c>
      <c r="M242" s="218">
        <v>0</v>
      </c>
      <c r="N242" s="218">
        <v>0</v>
      </c>
      <c r="O242" s="218">
        <v>180</v>
      </c>
      <c r="Q242" s="12" t="s">
        <v>54</v>
      </c>
    </row>
    <row r="243" spans="1:17">
      <c r="A243" s="137" t="s">
        <v>443</v>
      </c>
      <c r="B243" s="137" t="s">
        <v>369</v>
      </c>
      <c r="C243" s="218">
        <v>0</v>
      </c>
      <c r="D243" s="218">
        <v>0</v>
      </c>
      <c r="E243" s="218">
        <v>0</v>
      </c>
      <c r="F243" s="218">
        <v>0</v>
      </c>
      <c r="G243" s="218">
        <v>0</v>
      </c>
      <c r="H243" s="218">
        <v>0</v>
      </c>
      <c r="I243" s="218">
        <v>0</v>
      </c>
      <c r="J243" s="218">
        <v>0</v>
      </c>
      <c r="K243" s="218">
        <v>0</v>
      </c>
      <c r="L243" s="218">
        <v>0</v>
      </c>
      <c r="M243" s="218">
        <v>0</v>
      </c>
      <c r="N243" s="218">
        <v>0</v>
      </c>
      <c r="O243" s="218">
        <v>0</v>
      </c>
      <c r="Q243" s="12" t="s">
        <v>54</v>
      </c>
    </row>
    <row r="244" spans="1:17">
      <c r="A244" s="137" t="s">
        <v>444</v>
      </c>
      <c r="B244" s="137" t="s">
        <v>445</v>
      </c>
      <c r="C244" s="218">
        <v>442.98</v>
      </c>
      <c r="D244" s="218">
        <v>0</v>
      </c>
      <c r="E244" s="218">
        <v>0</v>
      </c>
      <c r="F244" s="218">
        <v>0</v>
      </c>
      <c r="G244" s="218">
        <v>0</v>
      </c>
      <c r="H244" s="218">
        <v>0</v>
      </c>
      <c r="I244" s="218">
        <v>0</v>
      </c>
      <c r="J244" s="218">
        <v>0</v>
      </c>
      <c r="K244" s="218">
        <v>0</v>
      </c>
      <c r="L244" s="218">
        <v>0</v>
      </c>
      <c r="M244" s="218">
        <v>0</v>
      </c>
      <c r="N244" s="218">
        <v>0</v>
      </c>
      <c r="O244" s="218">
        <v>442.98</v>
      </c>
      <c r="Q244" s="12" t="s">
        <v>54</v>
      </c>
    </row>
    <row r="245" spans="1:17">
      <c r="A245" s="137" t="s">
        <v>446</v>
      </c>
      <c r="B245" s="137" t="s">
        <v>447</v>
      </c>
      <c r="C245" s="218">
        <v>0</v>
      </c>
      <c r="D245" s="218">
        <v>0</v>
      </c>
      <c r="E245" s="218">
        <v>0</v>
      </c>
      <c r="F245" s="218">
        <v>0</v>
      </c>
      <c r="G245" s="218">
        <v>0</v>
      </c>
      <c r="H245" s="218">
        <v>0</v>
      </c>
      <c r="I245" s="218">
        <v>0</v>
      </c>
      <c r="J245" s="218">
        <v>0</v>
      </c>
      <c r="K245" s="218">
        <v>0</v>
      </c>
      <c r="L245" s="218">
        <v>0</v>
      </c>
      <c r="M245" s="218">
        <v>0</v>
      </c>
      <c r="N245" s="218">
        <v>0</v>
      </c>
      <c r="O245" s="218">
        <v>0</v>
      </c>
      <c r="Q245" s="12" t="s">
        <v>54</v>
      </c>
    </row>
    <row r="246" spans="1:17">
      <c r="A246" s="137" t="s">
        <v>5050</v>
      </c>
      <c r="B246" s="137" t="s">
        <v>5051</v>
      </c>
      <c r="C246" s="218">
        <v>0</v>
      </c>
      <c r="D246" s="218">
        <v>0</v>
      </c>
      <c r="E246" s="218">
        <v>0</v>
      </c>
      <c r="F246" s="218">
        <v>0</v>
      </c>
      <c r="G246" s="218">
        <v>0</v>
      </c>
      <c r="H246" s="218">
        <v>0</v>
      </c>
      <c r="I246" s="218">
        <v>0</v>
      </c>
      <c r="J246" s="218">
        <v>0</v>
      </c>
      <c r="K246" s="218">
        <v>0</v>
      </c>
      <c r="L246" s="218">
        <v>0</v>
      </c>
      <c r="M246" s="218">
        <v>0</v>
      </c>
      <c r="N246" s="218">
        <v>0</v>
      </c>
      <c r="O246" s="218">
        <v>0</v>
      </c>
      <c r="Q246" s="12" t="s">
        <v>54</v>
      </c>
    </row>
    <row r="247" spans="1:17">
      <c r="A247" s="137" t="s">
        <v>448</v>
      </c>
      <c r="B247" s="137" t="s">
        <v>449</v>
      </c>
      <c r="C247" s="218">
        <v>0</v>
      </c>
      <c r="D247" s="218">
        <v>0</v>
      </c>
      <c r="E247" s="218">
        <v>0</v>
      </c>
      <c r="F247" s="218">
        <v>0</v>
      </c>
      <c r="G247" s="218">
        <v>0</v>
      </c>
      <c r="H247" s="218">
        <v>0</v>
      </c>
      <c r="I247" s="218">
        <v>0</v>
      </c>
      <c r="J247" s="218">
        <v>0</v>
      </c>
      <c r="K247" s="218">
        <v>0</v>
      </c>
      <c r="L247" s="218">
        <v>0</v>
      </c>
      <c r="M247" s="218">
        <v>0</v>
      </c>
      <c r="N247" s="218">
        <v>0</v>
      </c>
      <c r="O247" s="218">
        <v>0</v>
      </c>
      <c r="Q247" s="12" t="s">
        <v>54</v>
      </c>
    </row>
    <row r="248" spans="1:17">
      <c r="A248" s="137" t="s">
        <v>450</v>
      </c>
      <c r="B248" s="137" t="s">
        <v>451</v>
      </c>
      <c r="C248" s="218">
        <v>920</v>
      </c>
      <c r="D248" s="218">
        <v>2715</v>
      </c>
      <c r="E248" s="218">
        <v>4825</v>
      </c>
      <c r="F248" s="218">
        <v>2850</v>
      </c>
      <c r="G248" s="218">
        <v>1950</v>
      </c>
      <c r="H248" s="218">
        <v>0</v>
      </c>
      <c r="I248" s="218">
        <v>0</v>
      </c>
      <c r="J248" s="218">
        <v>0</v>
      </c>
      <c r="K248" s="218">
        <v>400</v>
      </c>
      <c r="L248" s="218">
        <v>1165</v>
      </c>
      <c r="M248" s="218">
        <v>575</v>
      </c>
      <c r="N248" s="218">
        <v>875</v>
      </c>
      <c r="O248" s="218">
        <v>16275</v>
      </c>
      <c r="Q248" s="12" t="s">
        <v>54</v>
      </c>
    </row>
    <row r="249" spans="1:17">
      <c r="A249" s="137" t="s">
        <v>452</v>
      </c>
      <c r="B249" s="137" t="s">
        <v>453</v>
      </c>
      <c r="C249" s="218">
        <v>0</v>
      </c>
      <c r="D249" s="218">
        <v>0</v>
      </c>
      <c r="E249" s="218">
        <v>0</v>
      </c>
      <c r="F249" s="218">
        <v>0</v>
      </c>
      <c r="G249" s="218">
        <v>0</v>
      </c>
      <c r="H249" s="218">
        <v>0</v>
      </c>
      <c r="I249" s="218">
        <v>0</v>
      </c>
      <c r="J249" s="218">
        <v>0</v>
      </c>
      <c r="K249" s="218">
        <v>0</v>
      </c>
      <c r="L249" s="218">
        <v>0</v>
      </c>
      <c r="M249" s="218">
        <v>0</v>
      </c>
      <c r="N249" s="218">
        <v>0</v>
      </c>
      <c r="O249" s="218">
        <v>0</v>
      </c>
      <c r="Q249" s="12" t="s">
        <v>54</v>
      </c>
    </row>
    <row r="250" spans="1:17">
      <c r="A250" s="137" t="s">
        <v>454</v>
      </c>
      <c r="B250" s="137" t="s">
        <v>455</v>
      </c>
      <c r="C250" s="218">
        <v>0</v>
      </c>
      <c r="D250" s="218">
        <v>0</v>
      </c>
      <c r="E250" s="218">
        <v>0</v>
      </c>
      <c r="F250" s="218">
        <v>0</v>
      </c>
      <c r="G250" s="218">
        <v>0</v>
      </c>
      <c r="H250" s="218">
        <v>350</v>
      </c>
      <c r="I250" s="218">
        <v>0</v>
      </c>
      <c r="J250" s="218">
        <v>0</v>
      </c>
      <c r="K250" s="218">
        <v>0</v>
      </c>
      <c r="L250" s="218">
        <v>0</v>
      </c>
      <c r="M250" s="218">
        <v>0</v>
      </c>
      <c r="N250" s="218">
        <v>0</v>
      </c>
      <c r="O250" s="218">
        <v>350</v>
      </c>
      <c r="Q250" s="12" t="s">
        <v>54</v>
      </c>
    </row>
    <row r="251" spans="1:17">
      <c r="A251" s="137"/>
      <c r="B251" s="137"/>
      <c r="C251" s="219"/>
      <c r="D251" s="219"/>
      <c r="E251" s="219"/>
      <c r="F251" s="219"/>
      <c r="G251" s="219"/>
      <c r="H251" s="219"/>
      <c r="I251" s="219"/>
      <c r="J251" s="219"/>
      <c r="K251" s="219"/>
      <c r="L251" s="219"/>
      <c r="M251" s="219"/>
      <c r="N251" s="219"/>
      <c r="O251" s="219"/>
    </row>
    <row r="252" spans="1:17">
      <c r="A252" s="137" t="s">
        <v>456</v>
      </c>
      <c r="B252" s="137" t="s">
        <v>457</v>
      </c>
      <c r="C252" s="138">
        <v>5957.98</v>
      </c>
      <c r="D252" s="138">
        <v>10020</v>
      </c>
      <c r="E252" s="138">
        <v>7620</v>
      </c>
      <c r="F252" s="138">
        <v>8195</v>
      </c>
      <c r="G252" s="138">
        <v>5612.78</v>
      </c>
      <c r="H252" s="138">
        <v>350</v>
      </c>
      <c r="I252" s="138">
        <v>0</v>
      </c>
      <c r="J252" s="138">
        <v>1205.54</v>
      </c>
      <c r="K252" s="138">
        <v>2722.38</v>
      </c>
      <c r="L252" s="138">
        <v>2998.16</v>
      </c>
      <c r="M252" s="138">
        <v>2725</v>
      </c>
      <c r="N252" s="138">
        <v>3410</v>
      </c>
      <c r="O252" s="138">
        <v>50816.84</v>
      </c>
    </row>
    <row r="253" spans="1:17">
      <c r="A253" s="137"/>
      <c r="B253" s="137"/>
      <c r="C253" s="137"/>
      <c r="D253" s="137"/>
      <c r="E253" s="137"/>
      <c r="F253" s="137"/>
      <c r="G253" s="137"/>
      <c r="H253" s="137"/>
      <c r="I253" s="137"/>
      <c r="J253" s="137"/>
      <c r="K253" s="137"/>
      <c r="L253" s="137"/>
      <c r="M253" s="137"/>
      <c r="N253" s="137"/>
      <c r="O253" s="137"/>
    </row>
    <row r="254" spans="1:17">
      <c r="A254" s="137" t="s">
        <v>458</v>
      </c>
      <c r="B254" s="137" t="s">
        <v>459</v>
      </c>
      <c r="C254" s="137"/>
      <c r="D254" s="137"/>
      <c r="E254" s="137"/>
      <c r="F254" s="137"/>
      <c r="G254" s="137"/>
      <c r="H254" s="137"/>
      <c r="I254" s="137"/>
      <c r="J254" s="137"/>
      <c r="K254" s="137"/>
      <c r="L254" s="137"/>
      <c r="M254" s="137"/>
      <c r="N254" s="137"/>
      <c r="O254" s="137"/>
    </row>
    <row r="255" spans="1:17">
      <c r="A255" s="137" t="s">
        <v>460</v>
      </c>
      <c r="B255" s="137" t="s">
        <v>461</v>
      </c>
      <c r="C255" s="218">
        <v>8225</v>
      </c>
      <c r="D255" s="218">
        <v>11456.41</v>
      </c>
      <c r="E255" s="218">
        <v>8185</v>
      </c>
      <c r="F255" s="218">
        <v>4284.3500000000004</v>
      </c>
      <c r="G255" s="218">
        <v>5176.38</v>
      </c>
      <c r="H255" s="218">
        <v>28180.46</v>
      </c>
      <c r="I255" s="218">
        <v>25674.28</v>
      </c>
      <c r="J255" s="218">
        <v>8194.7199999999993</v>
      </c>
      <c r="K255" s="218">
        <v>4881.78</v>
      </c>
      <c r="L255" s="218">
        <v>5210.62</v>
      </c>
      <c r="M255" s="218">
        <v>5528.56</v>
      </c>
      <c r="N255" s="218">
        <v>4972.8500000000004</v>
      </c>
      <c r="O255" s="218">
        <v>119970.41</v>
      </c>
      <c r="Q255" s="12" t="s">
        <v>59</v>
      </c>
    </row>
    <row r="256" spans="1:17">
      <c r="A256" s="137" t="s">
        <v>5052</v>
      </c>
      <c r="B256" s="137" t="s">
        <v>5053</v>
      </c>
      <c r="C256" s="218">
        <v>0</v>
      </c>
      <c r="D256" s="218">
        <v>0</v>
      </c>
      <c r="E256" s="218">
        <v>0</v>
      </c>
      <c r="F256" s="218">
        <v>0</v>
      </c>
      <c r="G256" s="218">
        <v>0</v>
      </c>
      <c r="H256" s="218">
        <v>0</v>
      </c>
      <c r="I256" s="218">
        <v>0</v>
      </c>
      <c r="J256" s="218">
        <v>0</v>
      </c>
      <c r="K256" s="218">
        <v>0</v>
      </c>
      <c r="L256" s="218">
        <v>0</v>
      </c>
      <c r="M256" s="218">
        <v>0</v>
      </c>
      <c r="N256" s="218">
        <v>0</v>
      </c>
      <c r="O256" s="218">
        <v>0</v>
      </c>
      <c r="Q256" s="12" t="s">
        <v>59</v>
      </c>
    </row>
    <row r="257" spans="1:17">
      <c r="A257" s="137" t="s">
        <v>5054</v>
      </c>
      <c r="B257" s="137" t="s">
        <v>2550</v>
      </c>
      <c r="C257" s="218">
        <v>0</v>
      </c>
      <c r="D257" s="218">
        <v>0</v>
      </c>
      <c r="E257" s="218">
        <v>0</v>
      </c>
      <c r="F257" s="218">
        <v>0</v>
      </c>
      <c r="G257" s="218">
        <v>0</v>
      </c>
      <c r="H257" s="218">
        <v>0</v>
      </c>
      <c r="I257" s="218">
        <v>0</v>
      </c>
      <c r="J257" s="218">
        <v>0</v>
      </c>
      <c r="K257" s="218">
        <v>0</v>
      </c>
      <c r="L257" s="218">
        <v>0</v>
      </c>
      <c r="M257" s="218">
        <v>0</v>
      </c>
      <c r="N257" s="218">
        <v>0</v>
      </c>
      <c r="O257" s="218">
        <v>0</v>
      </c>
      <c r="Q257" s="12" t="s">
        <v>59</v>
      </c>
    </row>
    <row r="258" spans="1:17">
      <c r="A258" s="137" t="s">
        <v>5055</v>
      </c>
      <c r="B258" s="137" t="s">
        <v>5056</v>
      </c>
      <c r="C258" s="218">
        <v>0</v>
      </c>
      <c r="D258" s="218">
        <v>0</v>
      </c>
      <c r="E258" s="218">
        <v>0</v>
      </c>
      <c r="F258" s="218">
        <v>0</v>
      </c>
      <c r="G258" s="218">
        <v>0</v>
      </c>
      <c r="H258" s="218">
        <v>0</v>
      </c>
      <c r="I258" s="218">
        <v>0</v>
      </c>
      <c r="J258" s="218">
        <v>0</v>
      </c>
      <c r="K258" s="218">
        <v>0</v>
      </c>
      <c r="L258" s="218">
        <v>0</v>
      </c>
      <c r="M258" s="218">
        <v>0</v>
      </c>
      <c r="N258" s="218">
        <v>0</v>
      </c>
      <c r="O258" s="218">
        <v>0</v>
      </c>
      <c r="Q258" s="12" t="s">
        <v>59</v>
      </c>
    </row>
    <row r="259" spans="1:17">
      <c r="A259" s="137" t="s">
        <v>462</v>
      </c>
      <c r="B259" s="137" t="s">
        <v>463</v>
      </c>
      <c r="C259" s="218">
        <v>9764.6200000000008</v>
      </c>
      <c r="D259" s="218">
        <v>11166.46</v>
      </c>
      <c r="E259" s="218">
        <v>12535</v>
      </c>
      <c r="F259" s="218">
        <v>11066.47</v>
      </c>
      <c r="G259" s="218">
        <v>15435.01</v>
      </c>
      <c r="H259" s="218">
        <v>13488.58</v>
      </c>
      <c r="I259" s="218">
        <v>13020.38</v>
      </c>
      <c r="J259" s="218">
        <v>15058.24</v>
      </c>
      <c r="K259" s="218">
        <v>13176.14</v>
      </c>
      <c r="L259" s="218">
        <v>16628.82</v>
      </c>
      <c r="M259" s="218">
        <v>15551.48</v>
      </c>
      <c r="N259" s="218">
        <v>12541.04</v>
      </c>
      <c r="O259" s="218">
        <v>159432.24</v>
      </c>
      <c r="Q259" s="12" t="s">
        <v>59</v>
      </c>
    </row>
    <row r="260" spans="1:17">
      <c r="A260" s="137" t="s">
        <v>5057</v>
      </c>
      <c r="B260" s="137" t="s">
        <v>5058</v>
      </c>
      <c r="C260" s="218">
        <v>0</v>
      </c>
      <c r="D260" s="218">
        <v>0</v>
      </c>
      <c r="E260" s="218">
        <v>0</v>
      </c>
      <c r="F260" s="218">
        <v>0</v>
      </c>
      <c r="G260" s="218">
        <v>0</v>
      </c>
      <c r="H260" s="218">
        <v>0</v>
      </c>
      <c r="I260" s="218">
        <v>0</v>
      </c>
      <c r="J260" s="218">
        <v>0</v>
      </c>
      <c r="K260" s="218">
        <v>0</v>
      </c>
      <c r="L260" s="218">
        <v>0</v>
      </c>
      <c r="M260" s="218">
        <v>0</v>
      </c>
      <c r="N260" s="218">
        <v>0</v>
      </c>
      <c r="O260" s="218">
        <v>0</v>
      </c>
      <c r="Q260" s="12" t="s">
        <v>59</v>
      </c>
    </row>
    <row r="261" spans="1:17">
      <c r="A261" s="137" t="s">
        <v>464</v>
      </c>
      <c r="B261" s="137" t="s">
        <v>465</v>
      </c>
      <c r="C261" s="218">
        <v>6670.5</v>
      </c>
      <c r="D261" s="218">
        <v>6426.12</v>
      </c>
      <c r="E261" s="218">
        <v>6463.97</v>
      </c>
      <c r="F261" s="218">
        <v>6865.44</v>
      </c>
      <c r="G261" s="218">
        <v>6482.89</v>
      </c>
      <c r="H261" s="218">
        <v>6888.9</v>
      </c>
      <c r="I261" s="218">
        <v>13717.14</v>
      </c>
      <c r="J261" s="218">
        <v>6942.93</v>
      </c>
      <c r="K261" s="218">
        <v>7989.2</v>
      </c>
      <c r="L261" s="218">
        <v>8567.44</v>
      </c>
      <c r="M261" s="218">
        <v>8793.9599999999991</v>
      </c>
      <c r="N261" s="218">
        <v>8499.32</v>
      </c>
      <c r="O261" s="218">
        <v>94307.81</v>
      </c>
      <c r="Q261" s="12" t="s">
        <v>61</v>
      </c>
    </row>
    <row r="262" spans="1:17">
      <c r="A262" s="137" t="s">
        <v>466</v>
      </c>
      <c r="B262" s="137" t="s">
        <v>467</v>
      </c>
      <c r="C262" s="218">
        <v>0</v>
      </c>
      <c r="D262" s="218">
        <v>0</v>
      </c>
      <c r="E262" s="218">
        <v>0</v>
      </c>
      <c r="F262" s="218">
        <v>0</v>
      </c>
      <c r="G262" s="218">
        <v>0</v>
      </c>
      <c r="H262" s="218">
        <v>0</v>
      </c>
      <c r="I262" s="218">
        <v>0</v>
      </c>
      <c r="J262" s="218">
        <v>0</v>
      </c>
      <c r="K262" s="218">
        <v>0</v>
      </c>
      <c r="L262" s="218">
        <v>0</v>
      </c>
      <c r="M262" s="218">
        <v>0</v>
      </c>
      <c r="N262" s="218">
        <v>0</v>
      </c>
      <c r="O262" s="218">
        <v>0</v>
      </c>
      <c r="Q262" s="12" t="s">
        <v>61</v>
      </c>
    </row>
    <row r="263" spans="1:17">
      <c r="A263" s="137" t="s">
        <v>5059</v>
      </c>
      <c r="B263" s="137" t="s">
        <v>5060</v>
      </c>
      <c r="C263" s="218">
        <v>0</v>
      </c>
      <c r="D263" s="218">
        <v>0</v>
      </c>
      <c r="E263" s="218">
        <v>0</v>
      </c>
      <c r="F263" s="218">
        <v>0</v>
      </c>
      <c r="G263" s="218">
        <v>0</v>
      </c>
      <c r="H263" s="218">
        <v>0</v>
      </c>
      <c r="I263" s="218">
        <v>0</v>
      </c>
      <c r="J263" s="218">
        <v>0</v>
      </c>
      <c r="K263" s="218">
        <v>0</v>
      </c>
      <c r="L263" s="218">
        <v>0</v>
      </c>
      <c r="M263" s="218">
        <v>0</v>
      </c>
      <c r="N263" s="218">
        <v>0</v>
      </c>
      <c r="O263" s="218">
        <v>0</v>
      </c>
      <c r="Q263" s="12" t="s">
        <v>59</v>
      </c>
    </row>
    <row r="264" spans="1:17">
      <c r="A264" s="137" t="s">
        <v>1840</v>
      </c>
      <c r="B264" s="137" t="s">
        <v>5061</v>
      </c>
      <c r="C264" s="218">
        <v>0</v>
      </c>
      <c r="D264" s="218">
        <v>0</v>
      </c>
      <c r="E264" s="218">
        <v>0</v>
      </c>
      <c r="F264" s="218">
        <v>0</v>
      </c>
      <c r="G264" s="218">
        <v>0</v>
      </c>
      <c r="H264" s="218">
        <v>0</v>
      </c>
      <c r="I264" s="218">
        <v>0</v>
      </c>
      <c r="J264" s="218">
        <v>0</v>
      </c>
      <c r="K264" s="218">
        <v>0</v>
      </c>
      <c r="L264" s="218">
        <v>0</v>
      </c>
      <c r="M264" s="218">
        <v>0</v>
      </c>
      <c r="N264" s="218">
        <v>0</v>
      </c>
      <c r="O264" s="218">
        <v>0</v>
      </c>
      <c r="Q264" s="12" t="s">
        <v>59</v>
      </c>
    </row>
    <row r="265" spans="1:17">
      <c r="A265" s="137" t="s">
        <v>468</v>
      </c>
      <c r="B265" s="137" t="s">
        <v>469</v>
      </c>
      <c r="C265" s="218">
        <v>0</v>
      </c>
      <c r="D265" s="218">
        <v>0</v>
      </c>
      <c r="E265" s="218">
        <v>0</v>
      </c>
      <c r="F265" s="218">
        <v>0</v>
      </c>
      <c r="G265" s="218">
        <v>1002.75</v>
      </c>
      <c r="H265" s="218">
        <v>992.25</v>
      </c>
      <c r="I265" s="218">
        <v>1283.25</v>
      </c>
      <c r="J265" s="218">
        <v>1326.75</v>
      </c>
      <c r="K265" s="218">
        <v>1175.25</v>
      </c>
      <c r="L265" s="218">
        <v>1101</v>
      </c>
      <c r="M265" s="218">
        <v>1074.45</v>
      </c>
      <c r="N265" s="218">
        <v>1186.5</v>
      </c>
      <c r="O265" s="218">
        <v>9142.2000000000007</v>
      </c>
      <c r="Q265" s="12" t="s">
        <v>59</v>
      </c>
    </row>
    <row r="266" spans="1:17">
      <c r="A266" s="137" t="s">
        <v>5062</v>
      </c>
      <c r="B266" s="137" t="s">
        <v>5063</v>
      </c>
      <c r="C266" s="218">
        <v>0</v>
      </c>
      <c r="D266" s="218">
        <v>0</v>
      </c>
      <c r="E266" s="218">
        <v>0</v>
      </c>
      <c r="F266" s="218">
        <v>0</v>
      </c>
      <c r="G266" s="218">
        <v>0</v>
      </c>
      <c r="H266" s="218">
        <v>0</v>
      </c>
      <c r="I266" s="218">
        <v>0</v>
      </c>
      <c r="J266" s="218">
        <v>0</v>
      </c>
      <c r="K266" s="218">
        <v>0</v>
      </c>
      <c r="L266" s="218">
        <v>0</v>
      </c>
      <c r="M266" s="218">
        <v>0</v>
      </c>
      <c r="N266" s="218">
        <v>0</v>
      </c>
      <c r="O266" s="218">
        <v>0</v>
      </c>
      <c r="Q266" s="12" t="s">
        <v>59</v>
      </c>
    </row>
    <row r="267" spans="1:17">
      <c r="A267" s="137"/>
      <c r="B267" s="137"/>
      <c r="C267" s="219"/>
      <c r="D267" s="219"/>
      <c r="E267" s="219"/>
      <c r="F267" s="219"/>
      <c r="G267" s="219"/>
      <c r="H267" s="219"/>
      <c r="I267" s="219"/>
      <c r="J267" s="219"/>
      <c r="K267" s="219"/>
      <c r="L267" s="219"/>
      <c r="M267" s="219"/>
      <c r="N267" s="219"/>
      <c r="O267" s="219"/>
    </row>
    <row r="268" spans="1:17">
      <c r="A268" s="137" t="s">
        <v>470</v>
      </c>
      <c r="B268" s="137" t="s">
        <v>471</v>
      </c>
      <c r="C268" s="138">
        <v>24660.12</v>
      </c>
      <c r="D268" s="138">
        <v>29048.99</v>
      </c>
      <c r="E268" s="138">
        <v>27183.97</v>
      </c>
      <c r="F268" s="138">
        <v>22216.26</v>
      </c>
      <c r="G268" s="138">
        <v>28097.03</v>
      </c>
      <c r="H268" s="138">
        <v>49550.19</v>
      </c>
      <c r="I268" s="138">
        <v>53695.05</v>
      </c>
      <c r="J268" s="138">
        <v>31522.639999999999</v>
      </c>
      <c r="K268" s="138">
        <v>27222.37</v>
      </c>
      <c r="L268" s="138">
        <v>31507.88</v>
      </c>
      <c r="M268" s="138">
        <v>30948.45</v>
      </c>
      <c r="N268" s="138">
        <v>27199.71</v>
      </c>
      <c r="O268" s="138">
        <v>382852.66</v>
      </c>
    </row>
    <row r="269" spans="1:17">
      <c r="A269" s="137"/>
      <c r="B269" s="137"/>
      <c r="C269" s="137"/>
      <c r="D269" s="137"/>
      <c r="E269" s="137"/>
      <c r="F269" s="137"/>
      <c r="G269" s="137"/>
      <c r="H269" s="137"/>
      <c r="I269" s="137"/>
      <c r="J269" s="137"/>
      <c r="K269" s="137"/>
      <c r="L269" s="137"/>
      <c r="M269" s="137"/>
      <c r="N269" s="137"/>
      <c r="O269" s="137"/>
    </row>
    <row r="270" spans="1:17">
      <c r="A270" s="137" t="s">
        <v>472</v>
      </c>
      <c r="B270" s="137" t="s">
        <v>473</v>
      </c>
      <c r="C270" s="137"/>
      <c r="D270" s="137"/>
      <c r="E270" s="137"/>
      <c r="F270" s="137"/>
      <c r="G270" s="137"/>
      <c r="H270" s="137"/>
      <c r="I270" s="137"/>
      <c r="J270" s="137"/>
      <c r="K270" s="137"/>
      <c r="L270" s="137"/>
      <c r="M270" s="137"/>
      <c r="N270" s="137"/>
      <c r="O270" s="137"/>
    </row>
    <row r="271" spans="1:17">
      <c r="A271" s="137" t="s">
        <v>474</v>
      </c>
      <c r="B271" s="137" t="s">
        <v>475</v>
      </c>
      <c r="C271" s="218">
        <v>7677.52</v>
      </c>
      <c r="D271" s="218">
        <v>11833.88</v>
      </c>
      <c r="E271" s="218">
        <v>11987.89</v>
      </c>
      <c r="F271" s="218">
        <v>5542</v>
      </c>
      <c r="G271" s="218">
        <v>4206.2700000000004</v>
      </c>
      <c r="H271" s="218">
        <v>5662.36</v>
      </c>
      <c r="I271" s="218">
        <v>2529.38</v>
      </c>
      <c r="J271" s="218">
        <v>1649.67</v>
      </c>
      <c r="K271" s="218">
        <v>1867.84</v>
      </c>
      <c r="L271" s="218">
        <v>-2850</v>
      </c>
      <c r="M271" s="218">
        <v>2759.75</v>
      </c>
      <c r="N271" s="218">
        <v>2748.67</v>
      </c>
      <c r="O271" s="218">
        <v>55615.23</v>
      </c>
      <c r="Q271" s="12" t="s">
        <v>42</v>
      </c>
    </row>
    <row r="272" spans="1:17">
      <c r="A272" s="137" t="s">
        <v>476</v>
      </c>
      <c r="B272" s="137" t="s">
        <v>477</v>
      </c>
      <c r="C272" s="218">
        <v>0</v>
      </c>
      <c r="D272" s="218">
        <v>0</v>
      </c>
      <c r="E272" s="218">
        <v>0</v>
      </c>
      <c r="F272" s="218">
        <v>0</v>
      </c>
      <c r="G272" s="218">
        <v>0</v>
      </c>
      <c r="H272" s="218">
        <v>0</v>
      </c>
      <c r="I272" s="218">
        <v>0</v>
      </c>
      <c r="J272" s="218">
        <v>0</v>
      </c>
      <c r="K272" s="218">
        <v>0</v>
      </c>
      <c r="L272" s="218">
        <v>0</v>
      </c>
      <c r="M272" s="218">
        <v>0</v>
      </c>
      <c r="N272" s="218">
        <v>0</v>
      </c>
      <c r="O272" s="218">
        <v>0</v>
      </c>
      <c r="Q272" s="12" t="s">
        <v>42</v>
      </c>
    </row>
    <row r="273" spans="1:17">
      <c r="A273" s="137" t="s">
        <v>478</v>
      </c>
      <c r="B273" s="137" t="s">
        <v>479</v>
      </c>
      <c r="C273" s="218">
        <v>0</v>
      </c>
      <c r="D273" s="218">
        <v>0</v>
      </c>
      <c r="E273" s="218">
        <v>0</v>
      </c>
      <c r="F273" s="218">
        <v>0</v>
      </c>
      <c r="G273" s="218">
        <v>247.42</v>
      </c>
      <c r="H273" s="218">
        <v>0</v>
      </c>
      <c r="I273" s="218">
        <v>260</v>
      </c>
      <c r="J273" s="218">
        <v>130</v>
      </c>
      <c r="K273" s="218">
        <v>12.58</v>
      </c>
      <c r="L273" s="218">
        <v>0</v>
      </c>
      <c r="M273" s="218">
        <v>0</v>
      </c>
      <c r="N273" s="218">
        <v>235.5</v>
      </c>
      <c r="O273" s="218">
        <v>885.5</v>
      </c>
      <c r="Q273" s="12" t="s">
        <v>42</v>
      </c>
    </row>
    <row r="274" spans="1:17">
      <c r="A274" s="137" t="s">
        <v>480</v>
      </c>
      <c r="B274" s="137" t="s">
        <v>481</v>
      </c>
      <c r="C274" s="218">
        <v>231.95</v>
      </c>
      <c r="D274" s="218">
        <v>231.95</v>
      </c>
      <c r="E274" s="218">
        <v>231.95</v>
      </c>
      <c r="F274" s="218">
        <v>231.95</v>
      </c>
      <c r="G274" s="218">
        <v>463.9</v>
      </c>
      <c r="H274" s="218">
        <v>0</v>
      </c>
      <c r="I274" s="218">
        <v>231.95</v>
      </c>
      <c r="J274" s="218">
        <v>231.95</v>
      </c>
      <c r="K274" s="218">
        <v>-366.66</v>
      </c>
      <c r="L274" s="218">
        <v>0</v>
      </c>
      <c r="M274" s="218">
        <v>0</v>
      </c>
      <c r="N274" s="218">
        <v>397.58</v>
      </c>
      <c r="O274" s="218">
        <v>1886.52</v>
      </c>
      <c r="Q274" s="12" t="s">
        <v>42</v>
      </c>
    </row>
    <row r="275" spans="1:17">
      <c r="A275" s="137" t="s">
        <v>1848</v>
      </c>
      <c r="B275" s="137" t="s">
        <v>5064</v>
      </c>
      <c r="C275" s="218">
        <v>0</v>
      </c>
      <c r="D275" s="218">
        <v>0</v>
      </c>
      <c r="E275" s="218">
        <v>0</v>
      </c>
      <c r="F275" s="218">
        <v>0</v>
      </c>
      <c r="G275" s="218">
        <v>0</v>
      </c>
      <c r="H275" s="218">
        <v>0</v>
      </c>
      <c r="I275" s="218">
        <v>0</v>
      </c>
      <c r="J275" s="218">
        <v>0</v>
      </c>
      <c r="K275" s="218">
        <v>0</v>
      </c>
      <c r="L275" s="218">
        <v>0</v>
      </c>
      <c r="M275" s="218">
        <v>0</v>
      </c>
      <c r="N275" s="218">
        <v>0</v>
      </c>
      <c r="O275" s="218">
        <v>0</v>
      </c>
      <c r="Q275" s="12" t="s">
        <v>42</v>
      </c>
    </row>
    <row r="276" spans="1:17">
      <c r="A276" s="137" t="s">
        <v>482</v>
      </c>
      <c r="B276" s="137" t="s">
        <v>483</v>
      </c>
      <c r="C276" s="218">
        <v>0</v>
      </c>
      <c r="D276" s="218">
        <v>0</v>
      </c>
      <c r="E276" s="218">
        <v>0</v>
      </c>
      <c r="F276" s="218">
        <v>0</v>
      </c>
      <c r="G276" s="218">
        <v>0</v>
      </c>
      <c r="H276" s="218">
        <v>0</v>
      </c>
      <c r="I276" s="218">
        <v>0</v>
      </c>
      <c r="J276" s="218">
        <v>0</v>
      </c>
      <c r="K276" s="218">
        <v>0</v>
      </c>
      <c r="L276" s="218">
        <v>0</v>
      </c>
      <c r="M276" s="218">
        <v>0</v>
      </c>
      <c r="N276" s="218">
        <v>0</v>
      </c>
      <c r="O276" s="218">
        <v>0</v>
      </c>
      <c r="Q276" s="12" t="s">
        <v>42</v>
      </c>
    </row>
    <row r="277" spans="1:17">
      <c r="A277" s="137" t="s">
        <v>5065</v>
      </c>
      <c r="B277" s="137" t="s">
        <v>5066</v>
      </c>
      <c r="C277" s="218">
        <v>0</v>
      </c>
      <c r="D277" s="218">
        <v>0</v>
      </c>
      <c r="E277" s="218">
        <v>0</v>
      </c>
      <c r="F277" s="218">
        <v>0</v>
      </c>
      <c r="G277" s="218">
        <v>0</v>
      </c>
      <c r="H277" s="218">
        <v>0</v>
      </c>
      <c r="I277" s="218">
        <v>0</v>
      </c>
      <c r="J277" s="218">
        <v>0</v>
      </c>
      <c r="K277" s="218">
        <v>0</v>
      </c>
      <c r="L277" s="218">
        <v>0</v>
      </c>
      <c r="M277" s="218">
        <v>0</v>
      </c>
      <c r="N277" s="218">
        <v>0</v>
      </c>
      <c r="O277" s="218">
        <v>0</v>
      </c>
      <c r="Q277" s="12" t="s">
        <v>42</v>
      </c>
    </row>
    <row r="278" spans="1:17">
      <c r="A278" s="137" t="s">
        <v>5067</v>
      </c>
      <c r="B278" s="137" t="s">
        <v>5068</v>
      </c>
      <c r="C278" s="218">
        <v>0</v>
      </c>
      <c r="D278" s="218">
        <v>0</v>
      </c>
      <c r="E278" s="218">
        <v>0</v>
      </c>
      <c r="F278" s="218">
        <v>0</v>
      </c>
      <c r="G278" s="218">
        <v>0</v>
      </c>
      <c r="H278" s="218">
        <v>0</v>
      </c>
      <c r="I278" s="218">
        <v>0</v>
      </c>
      <c r="J278" s="218">
        <v>0</v>
      </c>
      <c r="K278" s="218">
        <v>0</v>
      </c>
      <c r="L278" s="218">
        <v>0</v>
      </c>
      <c r="M278" s="218">
        <v>0</v>
      </c>
      <c r="N278" s="218">
        <v>0</v>
      </c>
      <c r="O278" s="218">
        <v>0</v>
      </c>
      <c r="Q278" s="12" t="s">
        <v>42</v>
      </c>
    </row>
    <row r="279" spans="1:17">
      <c r="A279" s="137" t="s">
        <v>5069</v>
      </c>
      <c r="B279" s="137" t="s">
        <v>5070</v>
      </c>
      <c r="C279" s="218">
        <v>0</v>
      </c>
      <c r="D279" s="218">
        <v>0</v>
      </c>
      <c r="E279" s="218">
        <v>0</v>
      </c>
      <c r="F279" s="218">
        <v>0</v>
      </c>
      <c r="G279" s="218">
        <v>0</v>
      </c>
      <c r="H279" s="218">
        <v>0</v>
      </c>
      <c r="I279" s="218">
        <v>0</v>
      </c>
      <c r="J279" s="218">
        <v>0</v>
      </c>
      <c r="K279" s="218">
        <v>0</v>
      </c>
      <c r="L279" s="218">
        <v>0</v>
      </c>
      <c r="M279" s="218">
        <v>0</v>
      </c>
      <c r="N279" s="218">
        <v>0</v>
      </c>
      <c r="O279" s="218">
        <v>0</v>
      </c>
      <c r="Q279" s="12" t="s">
        <v>42</v>
      </c>
    </row>
    <row r="280" spans="1:17">
      <c r="A280" s="137" t="s">
        <v>484</v>
      </c>
      <c r="B280" s="137" t="s">
        <v>485</v>
      </c>
      <c r="C280" s="218">
        <v>0</v>
      </c>
      <c r="D280" s="218">
        <v>475.98</v>
      </c>
      <c r="E280" s="218">
        <v>3200</v>
      </c>
      <c r="F280" s="218">
        <v>0</v>
      </c>
      <c r="G280" s="218">
        <v>0</v>
      </c>
      <c r="H280" s="218">
        <v>0</v>
      </c>
      <c r="I280" s="218">
        <v>0</v>
      </c>
      <c r="J280" s="218">
        <v>0</v>
      </c>
      <c r="K280" s="218">
        <v>0</v>
      </c>
      <c r="L280" s="218">
        <v>0</v>
      </c>
      <c r="M280" s="218">
        <v>0</v>
      </c>
      <c r="N280" s="218">
        <v>0</v>
      </c>
      <c r="O280" s="218">
        <v>3675.98</v>
      </c>
      <c r="Q280" s="12" t="s">
        <v>42</v>
      </c>
    </row>
    <row r="281" spans="1:17">
      <c r="A281" s="137"/>
      <c r="B281" s="137"/>
      <c r="C281" s="219"/>
      <c r="D281" s="219"/>
      <c r="E281" s="219"/>
      <c r="F281" s="219"/>
      <c r="G281" s="219"/>
      <c r="H281" s="219"/>
      <c r="I281" s="219"/>
      <c r="J281" s="219"/>
      <c r="K281" s="219"/>
      <c r="L281" s="219"/>
      <c r="M281" s="219"/>
      <c r="N281" s="219"/>
      <c r="O281" s="219"/>
    </row>
    <row r="282" spans="1:17">
      <c r="A282" s="137" t="s">
        <v>486</v>
      </c>
      <c r="B282" s="137" t="s">
        <v>487</v>
      </c>
      <c r="C282" s="138">
        <v>7909.47</v>
      </c>
      <c r="D282" s="138">
        <v>12541.81</v>
      </c>
      <c r="E282" s="138">
        <v>15419.84</v>
      </c>
      <c r="F282" s="138">
        <v>5773.95</v>
      </c>
      <c r="G282" s="138">
        <v>4917.59</v>
      </c>
      <c r="H282" s="138">
        <v>5662.36</v>
      </c>
      <c r="I282" s="138">
        <v>3021.33</v>
      </c>
      <c r="J282" s="138">
        <v>2011.62</v>
      </c>
      <c r="K282" s="138">
        <v>1513.76</v>
      </c>
      <c r="L282" s="138">
        <v>-2850</v>
      </c>
      <c r="M282" s="138">
        <v>2759.75</v>
      </c>
      <c r="N282" s="138">
        <v>3381.75</v>
      </c>
      <c r="O282" s="138">
        <v>62063.23</v>
      </c>
    </row>
    <row r="283" spans="1:17">
      <c r="A283" s="137"/>
      <c r="B283" s="137"/>
      <c r="C283" s="137"/>
      <c r="D283" s="137"/>
      <c r="E283" s="137"/>
      <c r="F283" s="137"/>
      <c r="G283" s="137"/>
      <c r="H283" s="137"/>
      <c r="I283" s="137"/>
      <c r="J283" s="137"/>
      <c r="K283" s="137"/>
      <c r="L283" s="137"/>
      <c r="M283" s="137"/>
      <c r="N283" s="137"/>
      <c r="O283" s="137"/>
    </row>
    <row r="284" spans="1:17">
      <c r="A284" s="137" t="s">
        <v>488</v>
      </c>
      <c r="B284" s="137" t="s">
        <v>489</v>
      </c>
      <c r="C284" s="137"/>
      <c r="D284" s="137"/>
      <c r="E284" s="137"/>
      <c r="F284" s="137"/>
      <c r="G284" s="137"/>
      <c r="H284" s="137"/>
      <c r="I284" s="137"/>
      <c r="J284" s="137"/>
      <c r="K284" s="137"/>
      <c r="L284" s="137"/>
      <c r="M284" s="137"/>
      <c r="N284" s="137"/>
      <c r="O284" s="137"/>
    </row>
    <row r="285" spans="1:17">
      <c r="A285" s="137" t="s">
        <v>490</v>
      </c>
      <c r="B285" s="137" t="s">
        <v>491</v>
      </c>
      <c r="C285" s="218">
        <v>0</v>
      </c>
      <c r="D285" s="218">
        <v>147.04</v>
      </c>
      <c r="E285" s="218">
        <v>0</v>
      </c>
      <c r="F285" s="218">
        <v>0</v>
      </c>
      <c r="G285" s="218">
        <v>0</v>
      </c>
      <c r="H285" s="218">
        <v>0</v>
      </c>
      <c r="I285" s="218">
        <v>0</v>
      </c>
      <c r="J285" s="218">
        <v>0</v>
      </c>
      <c r="K285" s="218">
        <v>0</v>
      </c>
      <c r="L285" s="218">
        <v>0</v>
      </c>
      <c r="M285" s="218">
        <v>0</v>
      </c>
      <c r="N285" s="218">
        <v>0</v>
      </c>
      <c r="O285" s="218">
        <v>147.04</v>
      </c>
      <c r="Q285" s="12" t="s">
        <v>43</v>
      </c>
    </row>
    <row r="286" spans="1:17">
      <c r="A286" s="137" t="s">
        <v>492</v>
      </c>
      <c r="B286" s="137" t="s">
        <v>493</v>
      </c>
      <c r="C286" s="218">
        <v>11056.45</v>
      </c>
      <c r="D286" s="218">
        <v>3480.4</v>
      </c>
      <c r="E286" s="218">
        <v>6793.03</v>
      </c>
      <c r="F286" s="218">
        <v>5260.4</v>
      </c>
      <c r="G286" s="218">
        <v>4074.49</v>
      </c>
      <c r="H286" s="218">
        <v>4732.6400000000003</v>
      </c>
      <c r="I286" s="218">
        <v>346.59</v>
      </c>
      <c r="J286" s="218">
        <v>5610.27</v>
      </c>
      <c r="K286" s="218">
        <v>1868.24</v>
      </c>
      <c r="L286" s="218">
        <v>1927.51</v>
      </c>
      <c r="M286" s="218">
        <v>3687.86</v>
      </c>
      <c r="N286" s="218">
        <v>3916.21</v>
      </c>
      <c r="O286" s="218">
        <v>52754.09</v>
      </c>
      <c r="Q286" s="12" t="s">
        <v>43</v>
      </c>
    </row>
    <row r="287" spans="1:17">
      <c r="A287" s="137" t="s">
        <v>5071</v>
      </c>
      <c r="B287" s="137" t="s">
        <v>5072</v>
      </c>
      <c r="C287" s="218">
        <v>0</v>
      </c>
      <c r="D287" s="218">
        <v>0</v>
      </c>
      <c r="E287" s="218">
        <v>0</v>
      </c>
      <c r="F287" s="218">
        <v>0</v>
      </c>
      <c r="G287" s="218">
        <v>0</v>
      </c>
      <c r="H287" s="218">
        <v>0</v>
      </c>
      <c r="I287" s="218">
        <v>0</v>
      </c>
      <c r="J287" s="218">
        <v>0</v>
      </c>
      <c r="K287" s="218">
        <v>0</v>
      </c>
      <c r="L287" s="218">
        <v>0</v>
      </c>
      <c r="M287" s="218">
        <v>0</v>
      </c>
      <c r="N287" s="218">
        <v>0</v>
      </c>
      <c r="O287" s="218">
        <v>0</v>
      </c>
      <c r="Q287" s="12" t="s">
        <v>43</v>
      </c>
    </row>
    <row r="288" spans="1:17">
      <c r="A288" s="137" t="s">
        <v>494</v>
      </c>
      <c r="B288" s="137" t="s">
        <v>495</v>
      </c>
      <c r="C288" s="218">
        <v>262.87</v>
      </c>
      <c r="D288" s="218">
        <v>262.87</v>
      </c>
      <c r="E288" s="218">
        <v>262.87</v>
      </c>
      <c r="F288" s="218">
        <v>265.54000000000002</v>
      </c>
      <c r="G288" s="218">
        <v>260.2</v>
      </c>
      <c r="H288" s="218">
        <v>260.2</v>
      </c>
      <c r="I288" s="218">
        <v>257.52999999999997</v>
      </c>
      <c r="J288" s="218">
        <v>268.20999999999998</v>
      </c>
      <c r="K288" s="218">
        <v>512.87</v>
      </c>
      <c r="L288" s="218">
        <v>262.87</v>
      </c>
      <c r="M288" s="218">
        <v>262.87</v>
      </c>
      <c r="N288" s="218">
        <v>255.55</v>
      </c>
      <c r="O288" s="218">
        <v>3394.45</v>
      </c>
      <c r="Q288" s="12" t="s">
        <v>43</v>
      </c>
    </row>
    <row r="289" spans="1:17">
      <c r="A289" s="137" t="s">
        <v>496</v>
      </c>
      <c r="B289" s="137" t="s">
        <v>497</v>
      </c>
      <c r="C289" s="218">
        <v>563.82000000000005</v>
      </c>
      <c r="D289" s="218">
        <v>233.19</v>
      </c>
      <c r="E289" s="218">
        <v>0</v>
      </c>
      <c r="F289" s="218">
        <v>812.09</v>
      </c>
      <c r="G289" s="218">
        <v>649.78</v>
      </c>
      <c r="H289" s="218">
        <v>439.35</v>
      </c>
      <c r="I289" s="218">
        <v>658.98</v>
      </c>
      <c r="J289" s="218">
        <v>148.11000000000001</v>
      </c>
      <c r="K289" s="218">
        <v>-578.98</v>
      </c>
      <c r="L289" s="218">
        <v>344.24</v>
      </c>
      <c r="M289" s="218">
        <v>1492.48</v>
      </c>
      <c r="N289" s="218">
        <v>40</v>
      </c>
      <c r="O289" s="218">
        <v>4803.0600000000004</v>
      </c>
      <c r="Q289" s="12" t="s">
        <v>43</v>
      </c>
    </row>
    <row r="290" spans="1:17">
      <c r="A290" s="137" t="s">
        <v>5073</v>
      </c>
      <c r="B290" s="137" t="s">
        <v>5074</v>
      </c>
      <c r="C290" s="218">
        <v>0</v>
      </c>
      <c r="D290" s="218">
        <v>0</v>
      </c>
      <c r="E290" s="218">
        <v>0</v>
      </c>
      <c r="F290" s="218">
        <v>0</v>
      </c>
      <c r="G290" s="218">
        <v>0</v>
      </c>
      <c r="H290" s="218">
        <v>0</v>
      </c>
      <c r="I290" s="218">
        <v>0</v>
      </c>
      <c r="J290" s="218">
        <v>0</v>
      </c>
      <c r="K290" s="218">
        <v>0</v>
      </c>
      <c r="L290" s="218">
        <v>0</v>
      </c>
      <c r="M290" s="218">
        <v>0</v>
      </c>
      <c r="N290" s="218">
        <v>0</v>
      </c>
      <c r="O290" s="218">
        <v>0</v>
      </c>
      <c r="Q290" s="12" t="s">
        <v>43</v>
      </c>
    </row>
    <row r="291" spans="1:17">
      <c r="A291" s="137" t="s">
        <v>498</v>
      </c>
      <c r="B291" s="137" t="s">
        <v>499</v>
      </c>
      <c r="C291" s="218">
        <v>0</v>
      </c>
      <c r="D291" s="218">
        <v>0</v>
      </c>
      <c r="E291" s="218">
        <v>0</v>
      </c>
      <c r="F291" s="218">
        <v>120</v>
      </c>
      <c r="G291" s="218">
        <v>0</v>
      </c>
      <c r="H291" s="218">
        <v>0</v>
      </c>
      <c r="I291" s="218">
        <v>0</v>
      </c>
      <c r="J291" s="218">
        <v>120</v>
      </c>
      <c r="K291" s="218">
        <v>0</v>
      </c>
      <c r="L291" s="218">
        <v>144.5</v>
      </c>
      <c r="M291" s="218">
        <v>0</v>
      </c>
      <c r="N291" s="218">
        <v>156.75</v>
      </c>
      <c r="O291" s="218">
        <v>541.25</v>
      </c>
      <c r="Q291" s="12" t="s">
        <v>43</v>
      </c>
    </row>
    <row r="292" spans="1:17">
      <c r="A292" s="137" t="s">
        <v>500</v>
      </c>
      <c r="B292" s="137" t="s">
        <v>501</v>
      </c>
      <c r="C292" s="218">
        <v>283.38</v>
      </c>
      <c r="D292" s="218">
        <v>285.43</v>
      </c>
      <c r="E292" s="218">
        <v>285.13</v>
      </c>
      <c r="F292" s="218">
        <v>336.42</v>
      </c>
      <c r="G292" s="218">
        <v>360.45</v>
      </c>
      <c r="H292" s="218">
        <v>341.76</v>
      </c>
      <c r="I292" s="218">
        <v>336.42</v>
      </c>
      <c r="J292" s="218">
        <v>336.42</v>
      </c>
      <c r="K292" s="218">
        <v>328.41</v>
      </c>
      <c r="L292" s="218">
        <v>341.76</v>
      </c>
      <c r="M292" s="218">
        <v>325.74</v>
      </c>
      <c r="N292" s="218">
        <v>325.74</v>
      </c>
      <c r="O292" s="218">
        <v>3887.06</v>
      </c>
      <c r="Q292" s="12" t="s">
        <v>43</v>
      </c>
    </row>
    <row r="293" spans="1:17">
      <c r="A293" s="137" t="s">
        <v>502</v>
      </c>
      <c r="B293" s="137" t="s">
        <v>503</v>
      </c>
      <c r="C293" s="218">
        <v>503.2</v>
      </c>
      <c r="D293" s="218">
        <v>1291.76</v>
      </c>
      <c r="E293" s="218">
        <v>816.5</v>
      </c>
      <c r="F293" s="218">
        <v>0</v>
      </c>
      <c r="G293" s="218">
        <v>1280.46</v>
      </c>
      <c r="H293" s="218">
        <v>646.41</v>
      </c>
      <c r="I293" s="218">
        <v>656.19</v>
      </c>
      <c r="J293" s="218">
        <v>656.9</v>
      </c>
      <c r="K293" s="218">
        <v>0</v>
      </c>
      <c r="L293" s="218">
        <v>1313.8</v>
      </c>
      <c r="M293" s="218">
        <v>697.2</v>
      </c>
      <c r="N293" s="218">
        <v>697.2</v>
      </c>
      <c r="O293" s="218">
        <v>8559.6200000000008</v>
      </c>
      <c r="Q293" s="12" t="s">
        <v>43</v>
      </c>
    </row>
    <row r="294" spans="1:17">
      <c r="A294" s="137" t="s">
        <v>504</v>
      </c>
      <c r="B294" s="137" t="s">
        <v>505</v>
      </c>
      <c r="C294" s="218">
        <v>61.92</v>
      </c>
      <c r="D294" s="218">
        <v>61.92</v>
      </c>
      <c r="E294" s="218">
        <v>59.51</v>
      </c>
      <c r="F294" s="218">
        <v>0</v>
      </c>
      <c r="G294" s="218">
        <v>0</v>
      </c>
      <c r="H294" s="218">
        <v>0</v>
      </c>
      <c r="I294" s="218">
        <v>0</v>
      </c>
      <c r="J294" s="218">
        <v>0</v>
      </c>
      <c r="K294" s="218">
        <v>0</v>
      </c>
      <c r="L294" s="218">
        <v>0</v>
      </c>
      <c r="M294" s="218">
        <v>0</v>
      </c>
      <c r="N294" s="218">
        <v>193.85</v>
      </c>
      <c r="O294" s="218">
        <v>377.2</v>
      </c>
      <c r="Q294" s="12" t="s">
        <v>43</v>
      </c>
    </row>
    <row r="295" spans="1:17">
      <c r="A295" s="137"/>
      <c r="B295" s="137"/>
      <c r="C295" s="219"/>
      <c r="D295" s="219"/>
      <c r="E295" s="219"/>
      <c r="F295" s="219"/>
      <c r="G295" s="219"/>
      <c r="H295" s="219"/>
      <c r="I295" s="219"/>
      <c r="J295" s="219"/>
      <c r="K295" s="219"/>
      <c r="L295" s="219"/>
      <c r="M295" s="219"/>
      <c r="N295" s="219"/>
      <c r="O295" s="219"/>
    </row>
    <row r="296" spans="1:17">
      <c r="A296" s="137" t="s">
        <v>506</v>
      </c>
      <c r="B296" s="137" t="s">
        <v>507</v>
      </c>
      <c r="C296" s="138">
        <v>12731.64</v>
      </c>
      <c r="D296" s="138">
        <v>5762.61</v>
      </c>
      <c r="E296" s="138">
        <v>8217.0400000000009</v>
      </c>
      <c r="F296" s="138">
        <v>6794.45</v>
      </c>
      <c r="G296" s="138">
        <v>6625.38</v>
      </c>
      <c r="H296" s="138">
        <v>6420.36</v>
      </c>
      <c r="I296" s="138">
        <v>2255.71</v>
      </c>
      <c r="J296" s="138">
        <v>7139.91</v>
      </c>
      <c r="K296" s="138">
        <v>2130.54</v>
      </c>
      <c r="L296" s="138">
        <v>4334.68</v>
      </c>
      <c r="M296" s="138">
        <v>6466.15</v>
      </c>
      <c r="N296" s="138">
        <v>5585.3</v>
      </c>
      <c r="O296" s="138">
        <v>74463.77</v>
      </c>
    </row>
    <row r="297" spans="1:17">
      <c r="A297" s="137"/>
      <c r="B297" s="137"/>
      <c r="C297" s="137"/>
      <c r="D297" s="137"/>
      <c r="E297" s="137"/>
      <c r="F297" s="137"/>
      <c r="G297" s="137"/>
      <c r="H297" s="137"/>
      <c r="I297" s="137"/>
      <c r="J297" s="137"/>
      <c r="K297" s="137"/>
      <c r="L297" s="137"/>
      <c r="M297" s="137"/>
      <c r="N297" s="137"/>
      <c r="O297" s="137"/>
    </row>
    <row r="298" spans="1:17">
      <c r="A298" s="137" t="s">
        <v>508</v>
      </c>
      <c r="B298" s="137" t="s">
        <v>509</v>
      </c>
      <c r="C298" s="137"/>
      <c r="D298" s="137"/>
      <c r="E298" s="137"/>
      <c r="F298" s="137"/>
      <c r="G298" s="137"/>
      <c r="H298" s="137"/>
      <c r="I298" s="137"/>
      <c r="J298" s="137"/>
      <c r="K298" s="137"/>
      <c r="L298" s="137"/>
      <c r="M298" s="137"/>
      <c r="N298" s="137"/>
      <c r="O298" s="137"/>
    </row>
    <row r="299" spans="1:17">
      <c r="A299" s="137" t="s">
        <v>510</v>
      </c>
      <c r="B299" s="137" t="s">
        <v>511</v>
      </c>
      <c r="C299" s="218">
        <v>76.75</v>
      </c>
      <c r="D299" s="218">
        <v>4.79</v>
      </c>
      <c r="E299" s="218">
        <v>4.9400000000000004</v>
      </c>
      <c r="F299" s="218">
        <v>81.88</v>
      </c>
      <c r="G299" s="218">
        <v>179.93</v>
      </c>
      <c r="H299" s="218">
        <v>567.51</v>
      </c>
      <c r="I299" s="218">
        <v>340.58</v>
      </c>
      <c r="J299" s="218">
        <v>123.56</v>
      </c>
      <c r="K299" s="218">
        <v>276.62</v>
      </c>
      <c r="L299" s="218">
        <v>189.78</v>
      </c>
      <c r="M299" s="218">
        <v>176.3</v>
      </c>
      <c r="N299" s="218">
        <v>151.22999999999999</v>
      </c>
      <c r="O299" s="218">
        <v>2173.87</v>
      </c>
      <c r="Q299" s="12" t="s">
        <v>43</v>
      </c>
    </row>
    <row r="300" spans="1:17">
      <c r="A300" s="137" t="s">
        <v>512</v>
      </c>
      <c r="B300" s="137" t="s">
        <v>513</v>
      </c>
      <c r="C300" s="218">
        <v>1746.78</v>
      </c>
      <c r="D300" s="218">
        <v>1163.2</v>
      </c>
      <c r="E300" s="218">
        <v>1463.2</v>
      </c>
      <c r="F300" s="218">
        <v>1225.2</v>
      </c>
      <c r="G300" s="218">
        <v>704.2</v>
      </c>
      <c r="H300" s="218">
        <v>1196.8</v>
      </c>
      <c r="I300" s="218">
        <v>0</v>
      </c>
      <c r="J300" s="218">
        <v>839</v>
      </c>
      <c r="K300" s="218">
        <v>431</v>
      </c>
      <c r="L300" s="218">
        <v>1130.1500000000001</v>
      </c>
      <c r="M300" s="218">
        <v>1909.92</v>
      </c>
      <c r="N300" s="218">
        <v>1819.45</v>
      </c>
      <c r="O300" s="218">
        <v>13628.9</v>
      </c>
      <c r="Q300" s="12" t="s">
        <v>43</v>
      </c>
    </row>
    <row r="301" spans="1:17">
      <c r="A301" s="137" t="s">
        <v>514</v>
      </c>
      <c r="B301" s="137" t="s">
        <v>515</v>
      </c>
      <c r="C301" s="218">
        <v>0</v>
      </c>
      <c r="D301" s="218">
        <v>0</v>
      </c>
      <c r="E301" s="218">
        <v>0</v>
      </c>
      <c r="F301" s="218">
        <v>0</v>
      </c>
      <c r="G301" s="218">
        <v>0</v>
      </c>
      <c r="H301" s="218">
        <v>0</v>
      </c>
      <c r="I301" s="218">
        <v>0</v>
      </c>
      <c r="J301" s="218">
        <v>0</v>
      </c>
      <c r="K301" s="218">
        <v>1642.5</v>
      </c>
      <c r="L301" s="218">
        <v>1923</v>
      </c>
      <c r="M301" s="218">
        <v>4578.5</v>
      </c>
      <c r="N301" s="218">
        <v>2485</v>
      </c>
      <c r="O301" s="218">
        <v>10629</v>
      </c>
      <c r="Q301" s="12" t="s">
        <v>43</v>
      </c>
    </row>
    <row r="302" spans="1:17">
      <c r="A302" s="137" t="s">
        <v>516</v>
      </c>
      <c r="B302" s="137" t="s">
        <v>517</v>
      </c>
      <c r="C302" s="218">
        <v>0</v>
      </c>
      <c r="D302" s="218">
        <v>0</v>
      </c>
      <c r="E302" s="218">
        <v>0</v>
      </c>
      <c r="F302" s="218">
        <v>1700</v>
      </c>
      <c r="G302" s="218">
        <v>2395.27</v>
      </c>
      <c r="H302" s="218">
        <v>0</v>
      </c>
      <c r="I302" s="218">
        <v>0</v>
      </c>
      <c r="J302" s="218">
        <v>0</v>
      </c>
      <c r="K302" s="218">
        <v>0</v>
      </c>
      <c r="L302" s="218">
        <v>0</v>
      </c>
      <c r="M302" s="218">
        <v>0</v>
      </c>
      <c r="N302" s="218">
        <v>0</v>
      </c>
      <c r="O302" s="218">
        <v>4095.27</v>
      </c>
      <c r="Q302" s="12" t="s">
        <v>43</v>
      </c>
    </row>
    <row r="303" spans="1:17">
      <c r="A303" s="137" t="s">
        <v>518</v>
      </c>
      <c r="B303" s="137" t="s">
        <v>519</v>
      </c>
      <c r="C303" s="218">
        <v>-2408.2199999999998</v>
      </c>
      <c r="D303" s="218">
        <v>2418.1999999999998</v>
      </c>
      <c r="E303" s="218">
        <v>7061.4</v>
      </c>
      <c r="F303" s="218">
        <v>-2184.9</v>
      </c>
      <c r="G303" s="218">
        <v>1572.95</v>
      </c>
      <c r="H303" s="218">
        <v>1895.57</v>
      </c>
      <c r="I303" s="218">
        <v>1620.05</v>
      </c>
      <c r="J303" s="218">
        <v>7034.5</v>
      </c>
      <c r="K303" s="218">
        <v>-248.75</v>
      </c>
      <c r="L303" s="218">
        <v>-2975.85</v>
      </c>
      <c r="M303" s="218">
        <v>2638.15</v>
      </c>
      <c r="N303" s="218">
        <v>240.25</v>
      </c>
      <c r="O303" s="218">
        <v>16663.349999999999</v>
      </c>
      <c r="Q303" s="12" t="s">
        <v>43</v>
      </c>
    </row>
    <row r="304" spans="1:17">
      <c r="A304" s="137" t="s">
        <v>520</v>
      </c>
      <c r="B304" s="137" t="s">
        <v>521</v>
      </c>
      <c r="C304" s="218">
        <v>200</v>
      </c>
      <c r="D304" s="218">
        <v>0</v>
      </c>
      <c r="E304" s="218">
        <v>0</v>
      </c>
      <c r="F304" s="218">
        <v>0</v>
      </c>
      <c r="G304" s="218">
        <v>0</v>
      </c>
      <c r="H304" s="218">
        <v>0</v>
      </c>
      <c r="I304" s="218">
        <v>0</v>
      </c>
      <c r="J304" s="218">
        <v>0</v>
      </c>
      <c r="K304" s="218">
        <v>0</v>
      </c>
      <c r="L304" s="218">
        <v>0</v>
      </c>
      <c r="M304" s="218">
        <v>0</v>
      </c>
      <c r="N304" s="218">
        <v>0</v>
      </c>
      <c r="O304" s="218">
        <v>200</v>
      </c>
      <c r="Q304" s="12" t="s">
        <v>43</v>
      </c>
    </row>
    <row r="305" spans="1:17">
      <c r="A305" s="137" t="s">
        <v>5075</v>
      </c>
      <c r="B305" s="137" t="s">
        <v>5076</v>
      </c>
      <c r="C305" s="218">
        <v>0</v>
      </c>
      <c r="D305" s="218">
        <v>0</v>
      </c>
      <c r="E305" s="218">
        <v>0</v>
      </c>
      <c r="F305" s="218">
        <v>0</v>
      </c>
      <c r="G305" s="218">
        <v>0</v>
      </c>
      <c r="H305" s="218">
        <v>0</v>
      </c>
      <c r="I305" s="218">
        <v>0</v>
      </c>
      <c r="J305" s="218">
        <v>0</v>
      </c>
      <c r="K305" s="218">
        <v>0</v>
      </c>
      <c r="L305" s="218">
        <v>0</v>
      </c>
      <c r="M305" s="218">
        <v>0</v>
      </c>
      <c r="N305" s="218">
        <v>0</v>
      </c>
      <c r="O305" s="218">
        <v>0</v>
      </c>
      <c r="Q305" s="12" t="s">
        <v>43</v>
      </c>
    </row>
    <row r="306" spans="1:17">
      <c r="A306" s="137" t="s">
        <v>5077</v>
      </c>
      <c r="B306" s="137" t="s">
        <v>5078</v>
      </c>
      <c r="C306" s="218">
        <v>0</v>
      </c>
      <c r="D306" s="218">
        <v>0</v>
      </c>
      <c r="E306" s="218">
        <v>0</v>
      </c>
      <c r="F306" s="218">
        <v>0</v>
      </c>
      <c r="G306" s="218">
        <v>0</v>
      </c>
      <c r="H306" s="218">
        <v>15.02</v>
      </c>
      <c r="I306" s="218">
        <v>0</v>
      </c>
      <c r="J306" s="218">
        <v>70.62</v>
      </c>
      <c r="K306" s="218">
        <v>0</v>
      </c>
      <c r="L306" s="218">
        <v>0</v>
      </c>
      <c r="M306" s="218">
        <v>0</v>
      </c>
      <c r="N306" s="218">
        <v>0</v>
      </c>
      <c r="O306" s="218">
        <v>85.64</v>
      </c>
      <c r="Q306" s="12" t="s">
        <v>43</v>
      </c>
    </row>
    <row r="307" spans="1:17">
      <c r="A307" s="137" t="s">
        <v>522</v>
      </c>
      <c r="B307" s="137" t="s">
        <v>523</v>
      </c>
      <c r="C307" s="218">
        <v>639.65</v>
      </c>
      <c r="D307" s="218">
        <v>677.23</v>
      </c>
      <c r="E307" s="218">
        <v>387.99</v>
      </c>
      <c r="F307" s="218">
        <v>587.16</v>
      </c>
      <c r="G307" s="218">
        <v>534.4</v>
      </c>
      <c r="H307" s="218">
        <v>335.04</v>
      </c>
      <c r="I307" s="218">
        <v>257.82</v>
      </c>
      <c r="J307" s="218">
        <v>373.35</v>
      </c>
      <c r="K307" s="218">
        <v>922.16</v>
      </c>
      <c r="L307" s="218">
        <v>389.89</v>
      </c>
      <c r="M307" s="218">
        <v>792.85</v>
      </c>
      <c r="N307" s="218">
        <v>424.55</v>
      </c>
      <c r="O307" s="218">
        <v>6322.09</v>
      </c>
      <c r="Q307" s="12" t="s">
        <v>43</v>
      </c>
    </row>
    <row r="308" spans="1:17">
      <c r="A308" s="137" t="s">
        <v>1924</v>
      </c>
      <c r="B308" s="137" t="s">
        <v>5079</v>
      </c>
      <c r="C308" s="218">
        <v>0</v>
      </c>
      <c r="D308" s="218">
        <v>0</v>
      </c>
      <c r="E308" s="218">
        <v>0</v>
      </c>
      <c r="F308" s="218">
        <v>0</v>
      </c>
      <c r="G308" s="218">
        <v>0</v>
      </c>
      <c r="H308" s="218">
        <v>0</v>
      </c>
      <c r="I308" s="218">
        <v>0</v>
      </c>
      <c r="J308" s="218">
        <v>0</v>
      </c>
      <c r="K308" s="218">
        <v>0</v>
      </c>
      <c r="L308" s="218">
        <v>0</v>
      </c>
      <c r="M308" s="218">
        <v>0</v>
      </c>
      <c r="N308" s="218">
        <v>0</v>
      </c>
      <c r="O308" s="218">
        <v>0</v>
      </c>
      <c r="Q308" s="12" t="s">
        <v>43</v>
      </c>
    </row>
    <row r="309" spans="1:17">
      <c r="A309" s="137" t="s">
        <v>524</v>
      </c>
      <c r="B309" s="137" t="s">
        <v>525</v>
      </c>
      <c r="C309" s="218">
        <v>0</v>
      </c>
      <c r="D309" s="218">
        <v>0</v>
      </c>
      <c r="E309" s="218">
        <v>0</v>
      </c>
      <c r="F309" s="218">
        <v>0</v>
      </c>
      <c r="G309" s="218">
        <v>0</v>
      </c>
      <c r="H309" s="218">
        <v>0</v>
      </c>
      <c r="I309" s="218">
        <v>0</v>
      </c>
      <c r="J309" s="218">
        <v>0</v>
      </c>
      <c r="K309" s="218">
        <v>0</v>
      </c>
      <c r="L309" s="218">
        <v>0</v>
      </c>
      <c r="M309" s="218">
        <v>0</v>
      </c>
      <c r="N309" s="218">
        <v>0</v>
      </c>
      <c r="O309" s="218">
        <v>0</v>
      </c>
      <c r="Q309" s="12" t="s">
        <v>43</v>
      </c>
    </row>
    <row r="310" spans="1:17">
      <c r="A310" s="137" t="s">
        <v>5080</v>
      </c>
      <c r="B310" s="137" t="s">
        <v>5081</v>
      </c>
      <c r="C310" s="218">
        <v>0</v>
      </c>
      <c r="D310" s="218">
        <v>0</v>
      </c>
      <c r="E310" s="218">
        <v>0</v>
      </c>
      <c r="F310" s="218">
        <v>0</v>
      </c>
      <c r="G310" s="218">
        <v>0</v>
      </c>
      <c r="H310" s="218">
        <v>0</v>
      </c>
      <c r="I310" s="218">
        <v>0</v>
      </c>
      <c r="J310" s="218">
        <v>0</v>
      </c>
      <c r="K310" s="218">
        <v>0</v>
      </c>
      <c r="L310" s="218">
        <v>0</v>
      </c>
      <c r="M310" s="218">
        <v>0</v>
      </c>
      <c r="N310" s="218">
        <v>0</v>
      </c>
      <c r="O310" s="218">
        <v>0</v>
      </c>
      <c r="Q310" s="12" t="s">
        <v>43</v>
      </c>
    </row>
    <row r="311" spans="1:17">
      <c r="A311" s="137" t="s">
        <v>5082</v>
      </c>
      <c r="B311" s="137" t="s">
        <v>5083</v>
      </c>
      <c r="C311" s="218">
        <v>0</v>
      </c>
      <c r="D311" s="218">
        <v>0</v>
      </c>
      <c r="E311" s="218">
        <v>0</v>
      </c>
      <c r="F311" s="218">
        <v>0</v>
      </c>
      <c r="G311" s="218">
        <v>0</v>
      </c>
      <c r="H311" s="218">
        <v>0</v>
      </c>
      <c r="I311" s="218">
        <v>0</v>
      </c>
      <c r="J311" s="218">
        <v>0</v>
      </c>
      <c r="K311" s="218">
        <v>0</v>
      </c>
      <c r="L311" s="218">
        <v>0</v>
      </c>
      <c r="M311" s="218">
        <v>0</v>
      </c>
      <c r="N311" s="218">
        <v>0</v>
      </c>
      <c r="O311" s="218">
        <v>0</v>
      </c>
      <c r="Q311" s="12" t="s">
        <v>43</v>
      </c>
    </row>
    <row r="312" spans="1:17">
      <c r="A312" s="137" t="s">
        <v>5084</v>
      </c>
      <c r="B312" s="137" t="s">
        <v>5085</v>
      </c>
      <c r="C312" s="218">
        <v>0</v>
      </c>
      <c r="D312" s="218">
        <v>800.6</v>
      </c>
      <c r="E312" s="218">
        <v>177.4</v>
      </c>
      <c r="F312" s="218">
        <v>0</v>
      </c>
      <c r="G312" s="218">
        <v>134.99</v>
      </c>
      <c r="H312" s="218">
        <v>0</v>
      </c>
      <c r="I312" s="218">
        <v>18.309999999999999</v>
      </c>
      <c r="J312" s="218">
        <v>11.91</v>
      </c>
      <c r="K312" s="218">
        <v>0</v>
      </c>
      <c r="L312" s="218">
        <v>0</v>
      </c>
      <c r="M312" s="218">
        <v>0</v>
      </c>
      <c r="N312" s="218">
        <v>0</v>
      </c>
      <c r="O312" s="218">
        <v>1143.21</v>
      </c>
      <c r="Q312" s="12" t="s">
        <v>43</v>
      </c>
    </row>
    <row r="313" spans="1:17">
      <c r="A313" s="137" t="s">
        <v>526</v>
      </c>
      <c r="B313" s="137" t="s">
        <v>527</v>
      </c>
      <c r="C313" s="218">
        <v>100</v>
      </c>
      <c r="D313" s="218">
        <v>100</v>
      </c>
      <c r="E313" s="218">
        <v>100</v>
      </c>
      <c r="F313" s="218">
        <v>100</v>
      </c>
      <c r="G313" s="218">
        <v>100</v>
      </c>
      <c r="H313" s="218">
        <v>100</v>
      </c>
      <c r="I313" s="218">
        <v>100</v>
      </c>
      <c r="J313" s="218">
        <v>100</v>
      </c>
      <c r="K313" s="218">
        <v>100</v>
      </c>
      <c r="L313" s="218">
        <v>100</v>
      </c>
      <c r="M313" s="218">
        <v>100</v>
      </c>
      <c r="N313" s="218">
        <v>100</v>
      </c>
      <c r="O313" s="218">
        <v>1200</v>
      </c>
      <c r="Q313" s="12" t="s">
        <v>43</v>
      </c>
    </row>
    <row r="314" spans="1:17">
      <c r="A314" s="137" t="s">
        <v>528</v>
      </c>
      <c r="B314" s="137" t="s">
        <v>529</v>
      </c>
      <c r="C314" s="218">
        <v>5332.17</v>
      </c>
      <c r="D314" s="218">
        <v>2789.96</v>
      </c>
      <c r="E314" s="218">
        <v>678.88</v>
      </c>
      <c r="F314" s="218">
        <v>3150.92</v>
      </c>
      <c r="G314" s="218">
        <v>155.55000000000001</v>
      </c>
      <c r="H314" s="218">
        <v>155.55000000000001</v>
      </c>
      <c r="I314" s="218">
        <v>155.55000000000001</v>
      </c>
      <c r="J314" s="218">
        <v>5123.55</v>
      </c>
      <c r="K314" s="218">
        <v>4944</v>
      </c>
      <c r="L314" s="218">
        <v>5124</v>
      </c>
      <c r="M314" s="218">
        <v>2472</v>
      </c>
      <c r="N314" s="218">
        <v>4799.08</v>
      </c>
      <c r="O314" s="218">
        <v>34881.21</v>
      </c>
      <c r="Q314" s="12" t="s">
        <v>43</v>
      </c>
    </row>
    <row r="315" spans="1:17">
      <c r="A315" s="137"/>
      <c r="B315" s="137"/>
      <c r="C315" s="219"/>
      <c r="D315" s="219"/>
      <c r="E315" s="219"/>
      <c r="F315" s="219"/>
      <c r="G315" s="219"/>
      <c r="H315" s="219"/>
      <c r="I315" s="219"/>
      <c r="J315" s="219"/>
      <c r="K315" s="219"/>
      <c r="L315" s="219"/>
      <c r="M315" s="219"/>
      <c r="N315" s="219"/>
      <c r="O315" s="219"/>
    </row>
    <row r="316" spans="1:17">
      <c r="A316" s="137" t="s">
        <v>530</v>
      </c>
      <c r="B316" s="137" t="s">
        <v>531</v>
      </c>
      <c r="C316" s="138">
        <v>5687.13</v>
      </c>
      <c r="D316" s="138">
        <v>7953.98</v>
      </c>
      <c r="E316" s="138">
        <v>9873.81</v>
      </c>
      <c r="F316" s="138">
        <v>4660.26</v>
      </c>
      <c r="G316" s="138">
        <v>5777.29</v>
      </c>
      <c r="H316" s="138">
        <v>4265.49</v>
      </c>
      <c r="I316" s="138">
        <v>2492.31</v>
      </c>
      <c r="J316" s="138">
        <v>13676.49</v>
      </c>
      <c r="K316" s="138">
        <v>8067.53</v>
      </c>
      <c r="L316" s="138">
        <v>5880.97</v>
      </c>
      <c r="M316" s="138">
        <v>12667.72</v>
      </c>
      <c r="N316" s="138">
        <v>10019.56</v>
      </c>
      <c r="O316" s="138">
        <v>91022.54</v>
      </c>
    </row>
    <row r="317" spans="1:17">
      <c r="A317" s="137"/>
      <c r="B317" s="137"/>
      <c r="C317" s="137"/>
      <c r="D317" s="137"/>
      <c r="E317" s="137"/>
      <c r="F317" s="137"/>
      <c r="G317" s="137"/>
      <c r="H317" s="137"/>
      <c r="I317" s="137"/>
      <c r="J317" s="137"/>
      <c r="K317" s="137"/>
      <c r="L317" s="137"/>
      <c r="M317" s="137"/>
      <c r="N317" s="137"/>
      <c r="O317" s="137"/>
    </row>
    <row r="318" spans="1:17">
      <c r="A318" s="137" t="s">
        <v>532</v>
      </c>
      <c r="B318" s="137" t="s">
        <v>533</v>
      </c>
      <c r="C318" s="137"/>
      <c r="D318" s="137"/>
      <c r="E318" s="137"/>
      <c r="F318" s="137"/>
      <c r="G318" s="137"/>
      <c r="H318" s="137"/>
      <c r="I318" s="137"/>
      <c r="J318" s="137"/>
      <c r="K318" s="137"/>
      <c r="L318" s="137"/>
      <c r="M318" s="137"/>
      <c r="N318" s="137"/>
      <c r="O318" s="137"/>
    </row>
    <row r="319" spans="1:17">
      <c r="A319" s="137" t="s">
        <v>534</v>
      </c>
      <c r="B319" s="137" t="s">
        <v>535</v>
      </c>
      <c r="C319" s="218">
        <v>36045.879999999997</v>
      </c>
      <c r="D319" s="218">
        <v>36045.879999999997</v>
      </c>
      <c r="E319" s="218">
        <v>36045.879999999997</v>
      </c>
      <c r="F319" s="218">
        <v>36045.879999999997</v>
      </c>
      <c r="G319" s="218">
        <v>36045.879999999997</v>
      </c>
      <c r="H319" s="218">
        <v>36045.879999999997</v>
      </c>
      <c r="I319" s="218">
        <v>36045.879999999997</v>
      </c>
      <c r="J319" s="218">
        <v>25547.08</v>
      </c>
      <c r="K319" s="218">
        <v>34996</v>
      </c>
      <c r="L319" s="218">
        <v>34996</v>
      </c>
      <c r="M319" s="218">
        <v>36045.879999999997</v>
      </c>
      <c r="N319" s="218">
        <v>36045.879999999997</v>
      </c>
      <c r="O319" s="218">
        <v>419952</v>
      </c>
      <c r="Q319" s="12" t="s">
        <v>66</v>
      </c>
    </row>
    <row r="320" spans="1:17">
      <c r="A320" s="137" t="s">
        <v>5086</v>
      </c>
      <c r="B320" s="137" t="s">
        <v>5087</v>
      </c>
      <c r="C320" s="218">
        <v>0</v>
      </c>
      <c r="D320" s="218">
        <v>0</v>
      </c>
      <c r="E320" s="218">
        <v>0</v>
      </c>
      <c r="F320" s="218">
        <v>0</v>
      </c>
      <c r="G320" s="218">
        <v>0</v>
      </c>
      <c r="H320" s="218">
        <v>0</v>
      </c>
      <c r="I320" s="218">
        <v>0</v>
      </c>
      <c r="J320" s="218">
        <v>0</v>
      </c>
      <c r="K320" s="218">
        <v>0</v>
      </c>
      <c r="L320" s="218">
        <v>0</v>
      </c>
      <c r="M320" s="218">
        <v>0</v>
      </c>
      <c r="N320" s="218">
        <v>0</v>
      </c>
      <c r="O320" s="218">
        <v>0</v>
      </c>
      <c r="Q320" s="12" t="s">
        <v>66</v>
      </c>
    </row>
    <row r="321" spans="1:17">
      <c r="A321" s="137" t="s">
        <v>5088</v>
      </c>
      <c r="B321" s="137" t="s">
        <v>5089</v>
      </c>
      <c r="C321" s="218">
        <v>0</v>
      </c>
      <c r="D321" s="218">
        <v>0</v>
      </c>
      <c r="E321" s="218">
        <v>0</v>
      </c>
      <c r="F321" s="218">
        <v>0</v>
      </c>
      <c r="G321" s="218">
        <v>0</v>
      </c>
      <c r="H321" s="218">
        <v>0</v>
      </c>
      <c r="I321" s="218">
        <v>0</v>
      </c>
      <c r="J321" s="218">
        <v>0</v>
      </c>
      <c r="K321" s="218">
        <v>0</v>
      </c>
      <c r="L321" s="218">
        <v>0</v>
      </c>
      <c r="M321" s="218">
        <v>0</v>
      </c>
      <c r="N321" s="218">
        <v>0</v>
      </c>
      <c r="O321" s="218">
        <v>0</v>
      </c>
      <c r="Q321" s="12" t="s">
        <v>66</v>
      </c>
    </row>
    <row r="322" spans="1:17">
      <c r="A322" s="137" t="s">
        <v>5090</v>
      </c>
      <c r="B322" s="137" t="s">
        <v>5091</v>
      </c>
      <c r="C322" s="218">
        <v>0</v>
      </c>
      <c r="D322" s="218">
        <v>0</v>
      </c>
      <c r="E322" s="218">
        <v>0</v>
      </c>
      <c r="F322" s="218">
        <v>0</v>
      </c>
      <c r="G322" s="218">
        <v>0</v>
      </c>
      <c r="H322" s="218">
        <v>0</v>
      </c>
      <c r="I322" s="218">
        <v>0</v>
      </c>
      <c r="J322" s="218">
        <v>0</v>
      </c>
      <c r="K322" s="218">
        <v>0</v>
      </c>
      <c r="L322" s="218">
        <v>0</v>
      </c>
      <c r="M322" s="218">
        <v>0</v>
      </c>
      <c r="N322" s="218">
        <v>0</v>
      </c>
      <c r="O322" s="218">
        <v>0</v>
      </c>
      <c r="Q322" s="12" t="s">
        <v>66</v>
      </c>
    </row>
    <row r="323" spans="1:17">
      <c r="A323" s="137" t="s">
        <v>1958</v>
      </c>
      <c r="B323" s="137" t="s">
        <v>5092</v>
      </c>
      <c r="C323" s="218">
        <v>0</v>
      </c>
      <c r="D323" s="218">
        <v>0</v>
      </c>
      <c r="E323" s="218">
        <v>0</v>
      </c>
      <c r="F323" s="218">
        <v>0</v>
      </c>
      <c r="G323" s="218">
        <v>0</v>
      </c>
      <c r="H323" s="218">
        <v>0</v>
      </c>
      <c r="I323" s="218">
        <v>0</v>
      </c>
      <c r="J323" s="218">
        <v>0</v>
      </c>
      <c r="K323" s="218">
        <v>0</v>
      </c>
      <c r="L323" s="218">
        <v>0</v>
      </c>
      <c r="M323" s="218">
        <v>0</v>
      </c>
      <c r="N323" s="218">
        <v>0</v>
      </c>
      <c r="O323" s="218">
        <v>0</v>
      </c>
      <c r="Q323" s="12" t="s">
        <v>66</v>
      </c>
    </row>
    <row r="324" spans="1:17">
      <c r="A324" s="137" t="s">
        <v>5093</v>
      </c>
      <c r="B324" s="137" t="s">
        <v>5094</v>
      </c>
      <c r="C324" s="218">
        <v>0</v>
      </c>
      <c r="D324" s="218">
        <v>0</v>
      </c>
      <c r="E324" s="218">
        <v>0</v>
      </c>
      <c r="F324" s="218">
        <v>0</v>
      </c>
      <c r="G324" s="218">
        <v>0</v>
      </c>
      <c r="H324" s="218">
        <v>0</v>
      </c>
      <c r="I324" s="218">
        <v>0</v>
      </c>
      <c r="J324" s="218">
        <v>0</v>
      </c>
      <c r="K324" s="218">
        <v>0</v>
      </c>
      <c r="L324" s="218">
        <v>0</v>
      </c>
      <c r="M324" s="218">
        <v>0</v>
      </c>
      <c r="N324" s="218">
        <v>0</v>
      </c>
      <c r="O324" s="218">
        <v>0</v>
      </c>
      <c r="Q324" s="12" t="s">
        <v>66</v>
      </c>
    </row>
    <row r="325" spans="1:17">
      <c r="A325" s="137" t="s">
        <v>5095</v>
      </c>
      <c r="B325" s="137" t="s">
        <v>5096</v>
      </c>
      <c r="C325" s="218">
        <v>0</v>
      </c>
      <c r="D325" s="218">
        <v>0</v>
      </c>
      <c r="E325" s="218">
        <v>0</v>
      </c>
      <c r="F325" s="218">
        <v>0</v>
      </c>
      <c r="G325" s="218">
        <v>0</v>
      </c>
      <c r="H325" s="218">
        <v>0</v>
      </c>
      <c r="I325" s="218">
        <v>0</v>
      </c>
      <c r="J325" s="218">
        <v>0</v>
      </c>
      <c r="K325" s="218">
        <v>0</v>
      </c>
      <c r="L325" s="218">
        <v>0</v>
      </c>
      <c r="M325" s="218">
        <v>0</v>
      </c>
      <c r="N325" s="218">
        <v>0</v>
      </c>
      <c r="O325" s="218">
        <v>0</v>
      </c>
      <c r="Q325" s="12" t="s">
        <v>66</v>
      </c>
    </row>
    <row r="326" spans="1:17">
      <c r="A326" s="137" t="s">
        <v>536</v>
      </c>
      <c r="B326" s="137" t="s">
        <v>537</v>
      </c>
      <c r="C326" s="218">
        <v>17553.04</v>
      </c>
      <c r="D326" s="218">
        <v>17553.03</v>
      </c>
      <c r="E326" s="218">
        <v>17553.03</v>
      </c>
      <c r="F326" s="218">
        <v>17553.03</v>
      </c>
      <c r="G326" s="218">
        <v>17553.03</v>
      </c>
      <c r="H326" s="218">
        <v>17553.03</v>
      </c>
      <c r="I326" s="218">
        <v>17553.060000000001</v>
      </c>
      <c r="J326" s="218">
        <v>17553.060000000001</v>
      </c>
      <c r="K326" s="218">
        <v>17553.060000000001</v>
      </c>
      <c r="L326" s="218">
        <v>17553.060000000001</v>
      </c>
      <c r="M326" s="218">
        <v>17553.060000000001</v>
      </c>
      <c r="N326" s="218">
        <v>17553.060000000001</v>
      </c>
      <c r="O326" s="218">
        <v>210636.55</v>
      </c>
      <c r="Q326" s="12" t="s">
        <v>64</v>
      </c>
    </row>
    <row r="327" spans="1:17">
      <c r="A327" s="137" t="s">
        <v>5097</v>
      </c>
      <c r="B327" s="137" t="s">
        <v>5098</v>
      </c>
      <c r="C327" s="218">
        <v>0</v>
      </c>
      <c r="D327" s="218">
        <v>0</v>
      </c>
      <c r="E327" s="218">
        <v>0</v>
      </c>
      <c r="F327" s="218">
        <v>0</v>
      </c>
      <c r="G327" s="218">
        <v>0</v>
      </c>
      <c r="H327" s="218">
        <v>0</v>
      </c>
      <c r="I327" s="218">
        <v>0</v>
      </c>
      <c r="J327" s="218">
        <v>0</v>
      </c>
      <c r="K327" s="218">
        <v>0</v>
      </c>
      <c r="L327" s="218">
        <v>0</v>
      </c>
      <c r="M327" s="218">
        <v>0</v>
      </c>
      <c r="N327" s="218">
        <v>0</v>
      </c>
      <c r="O327" s="218">
        <v>0</v>
      </c>
      <c r="Q327" s="12" t="s">
        <v>64</v>
      </c>
    </row>
    <row r="328" spans="1:17">
      <c r="A328" s="137" t="s">
        <v>2820</v>
      </c>
      <c r="B328" s="137" t="s">
        <v>5099</v>
      </c>
      <c r="C328" s="218">
        <v>0</v>
      </c>
      <c r="D328" s="218">
        <v>0</v>
      </c>
      <c r="E328" s="218">
        <v>0</v>
      </c>
      <c r="F328" s="218">
        <v>0</v>
      </c>
      <c r="G328" s="218">
        <v>0</v>
      </c>
      <c r="H328" s="218">
        <v>0</v>
      </c>
      <c r="I328" s="218">
        <v>0</v>
      </c>
      <c r="J328" s="218">
        <v>0</v>
      </c>
      <c r="K328" s="218">
        <v>0</v>
      </c>
      <c r="L328" s="218">
        <v>0</v>
      </c>
      <c r="M328" s="218">
        <v>0</v>
      </c>
      <c r="N328" s="218">
        <v>0</v>
      </c>
      <c r="O328" s="218">
        <v>0</v>
      </c>
      <c r="Q328" s="12" t="s">
        <v>64</v>
      </c>
    </row>
    <row r="329" spans="1:17">
      <c r="A329" s="137" t="s">
        <v>5100</v>
      </c>
      <c r="B329" s="137" t="s">
        <v>5101</v>
      </c>
      <c r="C329" s="218">
        <v>0</v>
      </c>
      <c r="D329" s="218">
        <v>0</v>
      </c>
      <c r="E329" s="218">
        <v>0</v>
      </c>
      <c r="F329" s="218">
        <v>0</v>
      </c>
      <c r="G329" s="218">
        <v>0</v>
      </c>
      <c r="H329" s="218">
        <v>0</v>
      </c>
      <c r="I329" s="218">
        <v>0</v>
      </c>
      <c r="J329" s="218">
        <v>0</v>
      </c>
      <c r="K329" s="218">
        <v>0</v>
      </c>
      <c r="L329" s="218">
        <v>0</v>
      </c>
      <c r="M329" s="218">
        <v>0</v>
      </c>
      <c r="N329" s="218">
        <v>0</v>
      </c>
      <c r="O329" s="218">
        <v>0</v>
      </c>
      <c r="Q329" s="12" t="s">
        <v>64</v>
      </c>
    </row>
    <row r="330" spans="1:17">
      <c r="A330" s="137" t="s">
        <v>5102</v>
      </c>
      <c r="B330" s="137" t="s">
        <v>5103</v>
      </c>
      <c r="C330" s="218">
        <v>0</v>
      </c>
      <c r="D330" s="218">
        <v>0</v>
      </c>
      <c r="E330" s="218">
        <v>0</v>
      </c>
      <c r="F330" s="218">
        <v>0</v>
      </c>
      <c r="G330" s="218">
        <v>0</v>
      </c>
      <c r="H330" s="218">
        <v>0</v>
      </c>
      <c r="I330" s="218">
        <v>0</v>
      </c>
      <c r="J330" s="218">
        <v>0</v>
      </c>
      <c r="K330" s="218">
        <v>0</v>
      </c>
      <c r="L330" s="218">
        <v>0</v>
      </c>
      <c r="M330" s="218">
        <v>0</v>
      </c>
      <c r="N330" s="218">
        <v>0</v>
      </c>
      <c r="O330" s="218">
        <v>0</v>
      </c>
      <c r="Q330" s="12" t="s">
        <v>64</v>
      </c>
    </row>
    <row r="331" spans="1:17">
      <c r="A331" s="137" t="s">
        <v>5104</v>
      </c>
      <c r="B331" s="137" t="s">
        <v>5105</v>
      </c>
      <c r="C331" s="218">
        <v>0</v>
      </c>
      <c r="D331" s="218">
        <v>0</v>
      </c>
      <c r="E331" s="218">
        <v>0</v>
      </c>
      <c r="F331" s="218">
        <v>0</v>
      </c>
      <c r="G331" s="218">
        <v>0</v>
      </c>
      <c r="H331" s="218">
        <v>0</v>
      </c>
      <c r="I331" s="218">
        <v>0</v>
      </c>
      <c r="J331" s="218">
        <v>0</v>
      </c>
      <c r="K331" s="218">
        <v>0</v>
      </c>
      <c r="L331" s="218">
        <v>0</v>
      </c>
      <c r="M331" s="218">
        <v>0</v>
      </c>
      <c r="N331" s="218">
        <v>0</v>
      </c>
      <c r="O331" s="218">
        <v>0</v>
      </c>
      <c r="Q331" s="12" t="s">
        <v>64</v>
      </c>
    </row>
    <row r="332" spans="1:17">
      <c r="A332" s="137" t="s">
        <v>5106</v>
      </c>
      <c r="B332" s="137" t="s">
        <v>5107</v>
      </c>
      <c r="C332" s="218">
        <v>0</v>
      </c>
      <c r="D332" s="218">
        <v>0</v>
      </c>
      <c r="E332" s="218">
        <v>0</v>
      </c>
      <c r="F332" s="218">
        <v>0</v>
      </c>
      <c r="G332" s="218">
        <v>0</v>
      </c>
      <c r="H332" s="218">
        <v>0</v>
      </c>
      <c r="I332" s="218">
        <v>0</v>
      </c>
      <c r="J332" s="218">
        <v>0</v>
      </c>
      <c r="K332" s="218">
        <v>0</v>
      </c>
      <c r="L332" s="218">
        <v>0</v>
      </c>
      <c r="M332" s="218">
        <v>0</v>
      </c>
      <c r="N332" s="218">
        <v>0</v>
      </c>
      <c r="O332" s="218">
        <v>0</v>
      </c>
      <c r="Q332" s="12" t="s">
        <v>64</v>
      </c>
    </row>
    <row r="333" spans="1:17">
      <c r="A333" s="137" t="s">
        <v>5108</v>
      </c>
      <c r="B333" s="137" t="s">
        <v>5109</v>
      </c>
      <c r="C333" s="218">
        <v>0</v>
      </c>
      <c r="D333" s="218">
        <v>0</v>
      </c>
      <c r="E333" s="218">
        <v>0</v>
      </c>
      <c r="F333" s="218">
        <v>0</v>
      </c>
      <c r="G333" s="218">
        <v>0</v>
      </c>
      <c r="H333" s="218">
        <v>0</v>
      </c>
      <c r="I333" s="218">
        <v>0</v>
      </c>
      <c r="J333" s="218">
        <v>0</v>
      </c>
      <c r="K333" s="218">
        <v>0</v>
      </c>
      <c r="L333" s="218">
        <v>0</v>
      </c>
      <c r="M333" s="218">
        <v>0</v>
      </c>
      <c r="N333" s="218">
        <v>0</v>
      </c>
      <c r="O333" s="218">
        <v>0</v>
      </c>
      <c r="Q333" s="12" t="s">
        <v>64</v>
      </c>
    </row>
    <row r="334" spans="1:17">
      <c r="A334" s="137" t="s">
        <v>5110</v>
      </c>
      <c r="B334" s="137" t="s">
        <v>5111</v>
      </c>
      <c r="C334" s="218">
        <v>0</v>
      </c>
      <c r="D334" s="218">
        <v>0</v>
      </c>
      <c r="E334" s="218">
        <v>0</v>
      </c>
      <c r="F334" s="218">
        <v>0</v>
      </c>
      <c r="G334" s="218">
        <v>0</v>
      </c>
      <c r="H334" s="218">
        <v>0</v>
      </c>
      <c r="I334" s="218">
        <v>0</v>
      </c>
      <c r="J334" s="218">
        <v>0</v>
      </c>
      <c r="K334" s="218">
        <v>0</v>
      </c>
      <c r="L334" s="218">
        <v>0</v>
      </c>
      <c r="M334" s="218">
        <v>0</v>
      </c>
      <c r="N334" s="218">
        <v>0</v>
      </c>
      <c r="O334" s="218">
        <v>0</v>
      </c>
      <c r="Q334" s="12" t="s">
        <v>64</v>
      </c>
    </row>
    <row r="335" spans="1:17">
      <c r="A335" s="137" t="s">
        <v>5112</v>
      </c>
      <c r="B335" s="137" t="s">
        <v>5113</v>
      </c>
      <c r="C335" s="218">
        <v>0</v>
      </c>
      <c r="D335" s="218">
        <v>0</v>
      </c>
      <c r="E335" s="218">
        <v>0</v>
      </c>
      <c r="F335" s="218">
        <v>0</v>
      </c>
      <c r="G335" s="218">
        <v>0</v>
      </c>
      <c r="H335" s="218">
        <v>0</v>
      </c>
      <c r="I335" s="218">
        <v>0</v>
      </c>
      <c r="J335" s="218">
        <v>0</v>
      </c>
      <c r="K335" s="218">
        <v>0</v>
      </c>
      <c r="L335" s="218">
        <v>0</v>
      </c>
      <c r="M335" s="218">
        <v>0</v>
      </c>
      <c r="N335" s="218">
        <v>0</v>
      </c>
      <c r="O335" s="218">
        <v>0</v>
      </c>
      <c r="Q335" s="12" t="s">
        <v>64</v>
      </c>
    </row>
    <row r="336" spans="1:17">
      <c r="A336" s="137" t="s">
        <v>5114</v>
      </c>
      <c r="B336" s="137" t="s">
        <v>5115</v>
      </c>
      <c r="C336" s="218">
        <v>0</v>
      </c>
      <c r="D336" s="218">
        <v>0</v>
      </c>
      <c r="E336" s="218">
        <v>0</v>
      </c>
      <c r="F336" s="218">
        <v>0</v>
      </c>
      <c r="G336" s="218">
        <v>0</v>
      </c>
      <c r="H336" s="218">
        <v>0</v>
      </c>
      <c r="I336" s="218">
        <v>0</v>
      </c>
      <c r="J336" s="218">
        <v>0</v>
      </c>
      <c r="K336" s="218">
        <v>0</v>
      </c>
      <c r="L336" s="218">
        <v>0</v>
      </c>
      <c r="M336" s="218">
        <v>0</v>
      </c>
      <c r="N336" s="218">
        <v>0</v>
      </c>
      <c r="O336" s="218">
        <v>0</v>
      </c>
      <c r="Q336" s="12" t="s">
        <v>64</v>
      </c>
    </row>
    <row r="337" spans="1:17">
      <c r="A337" s="137" t="s">
        <v>5116</v>
      </c>
      <c r="B337" s="137" t="s">
        <v>5117</v>
      </c>
      <c r="C337" s="218">
        <v>0</v>
      </c>
      <c r="D337" s="218">
        <v>0</v>
      </c>
      <c r="E337" s="218">
        <v>0</v>
      </c>
      <c r="F337" s="218">
        <v>0</v>
      </c>
      <c r="G337" s="218">
        <v>0</v>
      </c>
      <c r="H337" s="218">
        <v>0</v>
      </c>
      <c r="I337" s="218">
        <v>0</v>
      </c>
      <c r="J337" s="218">
        <v>0</v>
      </c>
      <c r="K337" s="218">
        <v>0</v>
      </c>
      <c r="L337" s="218">
        <v>0</v>
      </c>
      <c r="M337" s="218">
        <v>0</v>
      </c>
      <c r="N337" s="218">
        <v>0</v>
      </c>
      <c r="O337" s="218">
        <v>0</v>
      </c>
      <c r="Q337" s="12" t="s">
        <v>64</v>
      </c>
    </row>
    <row r="338" spans="1:17">
      <c r="A338" s="137" t="s">
        <v>5118</v>
      </c>
      <c r="B338" s="137" t="s">
        <v>5119</v>
      </c>
      <c r="C338" s="218">
        <v>0</v>
      </c>
      <c r="D338" s="218">
        <v>0</v>
      </c>
      <c r="E338" s="218">
        <v>0</v>
      </c>
      <c r="F338" s="218">
        <v>0</v>
      </c>
      <c r="G338" s="218">
        <v>0</v>
      </c>
      <c r="H338" s="218">
        <v>0</v>
      </c>
      <c r="I338" s="218">
        <v>0</v>
      </c>
      <c r="J338" s="218">
        <v>0</v>
      </c>
      <c r="K338" s="218">
        <v>0</v>
      </c>
      <c r="L338" s="218">
        <v>0</v>
      </c>
      <c r="M338" s="218">
        <v>0</v>
      </c>
      <c r="N338" s="218">
        <v>0</v>
      </c>
      <c r="O338" s="218">
        <v>0</v>
      </c>
      <c r="Q338" s="12" t="s">
        <v>64</v>
      </c>
    </row>
    <row r="339" spans="1:17">
      <c r="A339" s="137"/>
      <c r="B339" s="137"/>
      <c r="C339" s="219"/>
      <c r="D339" s="219"/>
      <c r="E339" s="219"/>
      <c r="F339" s="219"/>
      <c r="G339" s="219"/>
      <c r="H339" s="219"/>
      <c r="I339" s="219"/>
      <c r="J339" s="219"/>
      <c r="K339" s="219"/>
      <c r="L339" s="219"/>
      <c r="M339" s="219"/>
      <c r="N339" s="219"/>
      <c r="O339" s="219"/>
    </row>
    <row r="340" spans="1:17">
      <c r="A340" s="137" t="s">
        <v>538</v>
      </c>
      <c r="B340" s="137" t="s">
        <v>539</v>
      </c>
      <c r="C340" s="138">
        <v>53598.92</v>
      </c>
      <c r="D340" s="138">
        <v>53598.91</v>
      </c>
      <c r="E340" s="138">
        <v>53598.91</v>
      </c>
      <c r="F340" s="138">
        <v>53598.91</v>
      </c>
      <c r="G340" s="138">
        <v>53598.91</v>
      </c>
      <c r="H340" s="138">
        <v>53598.91</v>
      </c>
      <c r="I340" s="138">
        <v>53598.94</v>
      </c>
      <c r="J340" s="138">
        <v>43100.14</v>
      </c>
      <c r="K340" s="138">
        <v>52549.06</v>
      </c>
      <c r="L340" s="138">
        <v>52549.06</v>
      </c>
      <c r="M340" s="138">
        <v>53598.94</v>
      </c>
      <c r="N340" s="138">
        <v>53598.94</v>
      </c>
      <c r="O340" s="138">
        <v>630588.55000000005</v>
      </c>
    </row>
    <row r="341" spans="1:17">
      <c r="A341" s="137"/>
      <c r="B341" s="137"/>
      <c r="C341" s="137"/>
      <c r="D341" s="137"/>
      <c r="E341" s="137"/>
      <c r="F341" s="137"/>
      <c r="G341" s="137"/>
      <c r="H341" s="137"/>
      <c r="I341" s="137"/>
      <c r="J341" s="137"/>
      <c r="K341" s="137"/>
      <c r="L341" s="137"/>
      <c r="M341" s="137"/>
      <c r="N341" s="137"/>
      <c r="O341" s="137"/>
    </row>
    <row r="342" spans="1:17">
      <c r="A342" s="137" t="s">
        <v>540</v>
      </c>
      <c r="B342" s="137" t="s">
        <v>541</v>
      </c>
      <c r="C342" s="137"/>
      <c r="D342" s="137"/>
      <c r="E342" s="137"/>
      <c r="F342" s="137"/>
      <c r="G342" s="137"/>
      <c r="H342" s="137"/>
      <c r="I342" s="137"/>
      <c r="J342" s="137"/>
      <c r="K342" s="137"/>
      <c r="L342" s="137"/>
      <c r="M342" s="137"/>
      <c r="N342" s="137"/>
      <c r="O342" s="137"/>
    </row>
    <row r="343" spans="1:17">
      <c r="A343" s="137" t="s">
        <v>542</v>
      </c>
      <c r="B343" s="137" t="s">
        <v>543</v>
      </c>
      <c r="C343" s="218">
        <v>8481.5400000000009</v>
      </c>
      <c r="D343" s="218">
        <v>6813.43</v>
      </c>
      <c r="E343" s="218">
        <v>7888.82</v>
      </c>
      <c r="F343" s="218">
        <v>6658.24</v>
      </c>
      <c r="G343" s="218">
        <v>6669.07</v>
      </c>
      <c r="H343" s="218">
        <v>6518.97</v>
      </c>
      <c r="I343" s="218">
        <v>6302.65</v>
      </c>
      <c r="J343" s="218">
        <v>7788.19</v>
      </c>
      <c r="K343" s="218">
        <v>7009.66</v>
      </c>
      <c r="L343" s="218">
        <v>15779.91</v>
      </c>
      <c r="M343" s="218">
        <v>6569.95</v>
      </c>
      <c r="N343" s="218">
        <v>6446.9</v>
      </c>
      <c r="O343" s="218">
        <v>92927.33</v>
      </c>
      <c r="Q343" s="12" t="s">
        <v>51</v>
      </c>
    </row>
    <row r="344" spans="1:17">
      <c r="A344" s="137" t="s">
        <v>5120</v>
      </c>
      <c r="B344" s="137" t="s">
        <v>5121</v>
      </c>
      <c r="C344" s="218">
        <v>0</v>
      </c>
      <c r="D344" s="218">
        <v>0</v>
      </c>
      <c r="E344" s="218">
        <v>0</v>
      </c>
      <c r="F344" s="218">
        <v>0</v>
      </c>
      <c r="G344" s="218">
        <v>0</v>
      </c>
      <c r="H344" s="218">
        <v>0</v>
      </c>
      <c r="I344" s="218">
        <v>0</v>
      </c>
      <c r="J344" s="218">
        <v>0</v>
      </c>
      <c r="K344" s="218">
        <v>0</v>
      </c>
      <c r="L344" s="218">
        <v>0</v>
      </c>
      <c r="M344" s="218">
        <v>0</v>
      </c>
      <c r="N344" s="218">
        <v>0</v>
      </c>
      <c r="O344" s="218">
        <v>0</v>
      </c>
      <c r="Q344" s="12" t="s">
        <v>51</v>
      </c>
    </row>
    <row r="345" spans="1:17">
      <c r="A345" s="137" t="s">
        <v>5122</v>
      </c>
      <c r="B345" s="137" t="s">
        <v>5123</v>
      </c>
      <c r="C345" s="218">
        <v>0</v>
      </c>
      <c r="D345" s="218">
        <v>0</v>
      </c>
      <c r="E345" s="218">
        <v>0</v>
      </c>
      <c r="F345" s="218">
        <v>0</v>
      </c>
      <c r="G345" s="218">
        <v>0</v>
      </c>
      <c r="H345" s="218">
        <v>0</v>
      </c>
      <c r="I345" s="218">
        <v>0</v>
      </c>
      <c r="J345" s="218">
        <v>0</v>
      </c>
      <c r="K345" s="218">
        <v>0</v>
      </c>
      <c r="L345" s="218">
        <v>0</v>
      </c>
      <c r="M345" s="218">
        <v>0</v>
      </c>
      <c r="N345" s="218">
        <v>0</v>
      </c>
      <c r="O345" s="218">
        <v>0</v>
      </c>
      <c r="Q345" s="12" t="s">
        <v>51</v>
      </c>
    </row>
    <row r="346" spans="1:17">
      <c r="A346" s="137"/>
      <c r="B346" s="137"/>
      <c r="C346" s="219"/>
      <c r="D346" s="219"/>
      <c r="E346" s="219"/>
      <c r="F346" s="219"/>
      <c r="G346" s="219"/>
      <c r="H346" s="219"/>
      <c r="I346" s="219"/>
      <c r="J346" s="219"/>
      <c r="K346" s="219"/>
      <c r="L346" s="219"/>
      <c r="M346" s="219"/>
      <c r="N346" s="219"/>
      <c r="O346" s="219"/>
    </row>
    <row r="347" spans="1:17">
      <c r="A347" s="137" t="s">
        <v>544</v>
      </c>
      <c r="B347" s="137" t="s">
        <v>545</v>
      </c>
      <c r="C347" s="138">
        <v>8481.5400000000009</v>
      </c>
      <c r="D347" s="138">
        <v>6813.43</v>
      </c>
      <c r="E347" s="138">
        <v>7888.82</v>
      </c>
      <c r="F347" s="138">
        <v>6658.24</v>
      </c>
      <c r="G347" s="138">
        <v>6669.07</v>
      </c>
      <c r="H347" s="138">
        <v>6518.97</v>
      </c>
      <c r="I347" s="138">
        <v>6302.65</v>
      </c>
      <c r="J347" s="138">
        <v>7788.19</v>
      </c>
      <c r="K347" s="138">
        <v>7009.66</v>
      </c>
      <c r="L347" s="138">
        <v>15779.91</v>
      </c>
      <c r="M347" s="138">
        <v>6569.95</v>
      </c>
      <c r="N347" s="138">
        <v>6446.9</v>
      </c>
      <c r="O347" s="138">
        <v>92927.33</v>
      </c>
    </row>
    <row r="348" spans="1:17">
      <c r="A348" s="137"/>
      <c r="B348" s="137"/>
      <c r="C348" s="219"/>
      <c r="D348" s="219"/>
      <c r="E348" s="219"/>
      <c r="F348" s="219"/>
      <c r="G348" s="219"/>
      <c r="H348" s="219"/>
      <c r="I348" s="219"/>
      <c r="J348" s="219"/>
      <c r="K348" s="219"/>
      <c r="L348" s="219"/>
      <c r="M348" s="219"/>
      <c r="N348" s="219"/>
      <c r="O348" s="219"/>
    </row>
    <row r="349" spans="1:17">
      <c r="A349" s="137" t="s">
        <v>546</v>
      </c>
      <c r="B349" s="137" t="s">
        <v>547</v>
      </c>
      <c r="C349" s="138">
        <v>198535.9</v>
      </c>
      <c r="D349" s="138">
        <v>197240.84</v>
      </c>
      <c r="E349" s="138">
        <v>207448.51</v>
      </c>
      <c r="F349" s="138">
        <v>180099.35</v>
      </c>
      <c r="G349" s="138">
        <v>179174.07</v>
      </c>
      <c r="H349" s="138">
        <v>194293.31</v>
      </c>
      <c r="I349" s="138">
        <v>168391.87</v>
      </c>
      <c r="J349" s="138">
        <v>157716.85</v>
      </c>
      <c r="K349" s="138">
        <v>131519.31</v>
      </c>
      <c r="L349" s="138">
        <v>143878.59</v>
      </c>
      <c r="M349" s="138">
        <v>180363.15</v>
      </c>
      <c r="N349" s="138">
        <v>162945.47</v>
      </c>
      <c r="O349" s="138">
        <v>2101607.2200000002</v>
      </c>
    </row>
    <row r="350" spans="1:17">
      <c r="A350" s="137"/>
      <c r="B350" s="137"/>
      <c r="C350" s="219"/>
      <c r="D350" s="219"/>
      <c r="E350" s="219"/>
      <c r="F350" s="219"/>
      <c r="G350" s="219"/>
      <c r="H350" s="219"/>
      <c r="I350" s="219"/>
      <c r="J350" s="219"/>
      <c r="K350" s="219"/>
      <c r="L350" s="219"/>
      <c r="M350" s="219"/>
      <c r="N350" s="219"/>
      <c r="O350" s="219"/>
    </row>
    <row r="351" spans="1:17">
      <c r="A351" s="137" t="s">
        <v>548</v>
      </c>
      <c r="B351" s="137" t="s">
        <v>549</v>
      </c>
      <c r="C351" s="138">
        <v>66540.490000000005</v>
      </c>
      <c r="D351" s="138">
        <v>101670.69</v>
      </c>
      <c r="E351" s="138">
        <v>42187.53</v>
      </c>
      <c r="F351" s="138">
        <v>129333.08</v>
      </c>
      <c r="G351" s="138">
        <v>41182.76</v>
      </c>
      <c r="H351" s="138">
        <v>103890.02</v>
      </c>
      <c r="I351" s="138">
        <v>119509.66</v>
      </c>
      <c r="J351" s="138">
        <v>69481.399999999994</v>
      </c>
      <c r="K351" s="138">
        <v>141800.15</v>
      </c>
      <c r="L351" s="138">
        <v>53251.15</v>
      </c>
      <c r="M351" s="138">
        <v>101191.83</v>
      </c>
      <c r="N351" s="138">
        <v>127902.61</v>
      </c>
      <c r="O351" s="138">
        <v>1097941.3700000001</v>
      </c>
    </row>
    <row r="352" spans="1:17">
      <c r="A352" s="137"/>
      <c r="B352" s="137"/>
      <c r="C352" s="137"/>
      <c r="D352" s="137"/>
      <c r="E352" s="137"/>
      <c r="F352" s="137"/>
      <c r="G352" s="137"/>
      <c r="H352" s="137"/>
      <c r="I352" s="137"/>
      <c r="J352" s="137"/>
      <c r="K352" s="137"/>
      <c r="L352" s="137"/>
      <c r="M352" s="137"/>
      <c r="N352" s="137"/>
      <c r="O352" s="137"/>
    </row>
    <row r="353" spans="1:17">
      <c r="A353" s="137" t="s">
        <v>550</v>
      </c>
      <c r="B353" s="137" t="s">
        <v>551</v>
      </c>
      <c r="C353" s="137"/>
      <c r="D353" s="137"/>
      <c r="E353" s="137"/>
      <c r="F353" s="137"/>
      <c r="G353" s="137"/>
      <c r="H353" s="137"/>
      <c r="I353" s="137"/>
      <c r="J353" s="137"/>
      <c r="K353" s="137"/>
      <c r="L353" s="137"/>
      <c r="M353" s="137"/>
      <c r="N353" s="137"/>
      <c r="O353" s="137"/>
    </row>
    <row r="354" spans="1:17">
      <c r="A354" s="137"/>
      <c r="B354" s="137"/>
      <c r="C354" s="137"/>
      <c r="D354" s="137"/>
      <c r="E354" s="137"/>
      <c r="F354" s="137"/>
      <c r="G354" s="137"/>
      <c r="H354" s="137"/>
      <c r="I354" s="137"/>
      <c r="J354" s="137"/>
      <c r="K354" s="137"/>
      <c r="L354" s="137"/>
      <c r="M354" s="137"/>
      <c r="N354" s="137"/>
      <c r="O354" s="137"/>
    </row>
    <row r="355" spans="1:17">
      <c r="A355" s="137" t="s">
        <v>552</v>
      </c>
      <c r="B355" s="137" t="s">
        <v>553</v>
      </c>
      <c r="C355" s="137"/>
      <c r="D355" s="137"/>
      <c r="E355" s="137"/>
      <c r="F355" s="137"/>
      <c r="G355" s="137"/>
      <c r="H355" s="137"/>
      <c r="I355" s="137"/>
      <c r="J355" s="137"/>
      <c r="K355" s="137"/>
      <c r="L355" s="137"/>
      <c r="M355" s="137"/>
      <c r="N355" s="137"/>
      <c r="O355" s="137"/>
    </row>
    <row r="356" spans="1:17">
      <c r="A356" s="137" t="s">
        <v>554</v>
      </c>
      <c r="B356" s="137" t="s">
        <v>555</v>
      </c>
      <c r="C356" s="218">
        <v>297335.03999999998</v>
      </c>
      <c r="D356" s="218">
        <v>0</v>
      </c>
      <c r="E356" s="218">
        <v>0</v>
      </c>
      <c r="F356" s="218">
        <v>67594.759999999995</v>
      </c>
      <c r="G356" s="218">
        <v>236755.67</v>
      </c>
      <c r="H356" s="218">
        <v>62623.38</v>
      </c>
      <c r="I356" s="218">
        <v>119810.07</v>
      </c>
      <c r="J356" s="218">
        <v>118187.59</v>
      </c>
      <c r="K356" s="218">
        <v>87921.52</v>
      </c>
      <c r="L356" s="218">
        <v>65155.199999999997</v>
      </c>
      <c r="M356" s="218">
        <v>86247.87</v>
      </c>
      <c r="N356" s="218">
        <v>60181.95</v>
      </c>
      <c r="O356" s="218">
        <v>1201813.05</v>
      </c>
      <c r="Q356" s="12" t="s">
        <v>68</v>
      </c>
    </row>
    <row r="357" spans="1:17">
      <c r="A357" s="137" t="s">
        <v>5124</v>
      </c>
      <c r="B357" s="137" t="s">
        <v>5125</v>
      </c>
      <c r="C357" s="218">
        <v>0</v>
      </c>
      <c r="D357" s="218">
        <v>0</v>
      </c>
      <c r="E357" s="218">
        <v>0</v>
      </c>
      <c r="F357" s="218">
        <v>0</v>
      </c>
      <c r="G357" s="218">
        <v>0</v>
      </c>
      <c r="H357" s="218">
        <v>0</v>
      </c>
      <c r="I357" s="218">
        <v>0</v>
      </c>
      <c r="J357" s="218">
        <v>0</v>
      </c>
      <c r="K357" s="218">
        <v>0</v>
      </c>
      <c r="L357" s="218">
        <v>0</v>
      </c>
      <c r="M357" s="218">
        <v>0</v>
      </c>
      <c r="N357" s="218">
        <v>0</v>
      </c>
      <c r="O357" s="218">
        <v>0</v>
      </c>
      <c r="Q357" s="12" t="s">
        <v>68</v>
      </c>
    </row>
    <row r="358" spans="1:17">
      <c r="A358" s="137" t="s">
        <v>5126</v>
      </c>
      <c r="B358" s="137" t="s">
        <v>5127</v>
      </c>
      <c r="C358" s="218">
        <v>0</v>
      </c>
      <c r="D358" s="218">
        <v>0</v>
      </c>
      <c r="E358" s="218">
        <v>0</v>
      </c>
      <c r="F358" s="218">
        <v>0</v>
      </c>
      <c r="G358" s="218">
        <v>0</v>
      </c>
      <c r="H358" s="218">
        <v>0</v>
      </c>
      <c r="I358" s="218">
        <v>0</v>
      </c>
      <c r="J358" s="218">
        <v>0</v>
      </c>
      <c r="K358" s="218">
        <v>0</v>
      </c>
      <c r="L358" s="218">
        <v>0</v>
      </c>
      <c r="M358" s="218">
        <v>0</v>
      </c>
      <c r="N358" s="218">
        <v>0</v>
      </c>
      <c r="O358" s="218">
        <v>0</v>
      </c>
      <c r="Q358" s="12" t="s">
        <v>68</v>
      </c>
    </row>
    <row r="359" spans="1:17">
      <c r="A359" s="137" t="s">
        <v>5128</v>
      </c>
      <c r="B359" s="137" t="s">
        <v>5129</v>
      </c>
      <c r="C359" s="218">
        <v>0</v>
      </c>
      <c r="D359" s="218">
        <v>0</v>
      </c>
      <c r="E359" s="218">
        <v>0</v>
      </c>
      <c r="F359" s="218">
        <v>0</v>
      </c>
      <c r="G359" s="218">
        <v>0</v>
      </c>
      <c r="H359" s="218">
        <v>0</v>
      </c>
      <c r="I359" s="218">
        <v>0</v>
      </c>
      <c r="J359" s="218">
        <v>0</v>
      </c>
      <c r="K359" s="218">
        <v>0</v>
      </c>
      <c r="L359" s="218">
        <v>0</v>
      </c>
      <c r="M359" s="218">
        <v>0</v>
      </c>
      <c r="N359" s="218">
        <v>0</v>
      </c>
      <c r="O359" s="218">
        <v>0</v>
      </c>
      <c r="Q359" s="12" t="s">
        <v>68</v>
      </c>
    </row>
    <row r="360" spans="1:17">
      <c r="A360" s="137" t="s">
        <v>5130</v>
      </c>
      <c r="B360" s="137" t="s">
        <v>5131</v>
      </c>
      <c r="C360" s="218">
        <v>0</v>
      </c>
      <c r="D360" s="218">
        <v>0</v>
      </c>
      <c r="E360" s="218">
        <v>0</v>
      </c>
      <c r="F360" s="218">
        <v>0</v>
      </c>
      <c r="G360" s="218">
        <v>0</v>
      </c>
      <c r="H360" s="218">
        <v>0</v>
      </c>
      <c r="I360" s="218">
        <v>0</v>
      </c>
      <c r="J360" s="218">
        <v>0</v>
      </c>
      <c r="K360" s="218">
        <v>0</v>
      </c>
      <c r="L360" s="218">
        <v>0</v>
      </c>
      <c r="M360" s="218">
        <v>0</v>
      </c>
      <c r="N360" s="218">
        <v>0</v>
      </c>
      <c r="O360" s="218">
        <v>0</v>
      </c>
      <c r="Q360" s="12" t="s">
        <v>68</v>
      </c>
    </row>
    <row r="361" spans="1:17">
      <c r="A361" s="137" t="s">
        <v>5132</v>
      </c>
      <c r="B361" s="137" t="s">
        <v>5133</v>
      </c>
      <c r="C361" s="218">
        <v>0</v>
      </c>
      <c r="D361" s="218">
        <v>0</v>
      </c>
      <c r="E361" s="218">
        <v>0</v>
      </c>
      <c r="F361" s="218">
        <v>0</v>
      </c>
      <c r="G361" s="218">
        <v>0</v>
      </c>
      <c r="H361" s="218">
        <v>0</v>
      </c>
      <c r="I361" s="218">
        <v>0</v>
      </c>
      <c r="J361" s="218">
        <v>0</v>
      </c>
      <c r="K361" s="218">
        <v>0</v>
      </c>
      <c r="L361" s="218">
        <v>0</v>
      </c>
      <c r="M361" s="218">
        <v>0</v>
      </c>
      <c r="N361" s="218">
        <v>0</v>
      </c>
      <c r="O361" s="218">
        <v>0</v>
      </c>
      <c r="Q361" s="12" t="s">
        <v>68</v>
      </c>
    </row>
    <row r="362" spans="1:17">
      <c r="A362" s="137" t="s">
        <v>556</v>
      </c>
      <c r="B362" s="137" t="s">
        <v>557</v>
      </c>
      <c r="C362" s="218">
        <v>-68155.64</v>
      </c>
      <c r="D362" s="218">
        <v>-72846.91</v>
      </c>
      <c r="E362" s="218">
        <v>0</v>
      </c>
      <c r="F362" s="218">
        <v>0</v>
      </c>
      <c r="G362" s="218">
        <v>0</v>
      </c>
      <c r="H362" s="218">
        <v>0</v>
      </c>
      <c r="I362" s="218">
        <v>0</v>
      </c>
      <c r="J362" s="218">
        <v>0</v>
      </c>
      <c r="K362" s="218">
        <v>0</v>
      </c>
      <c r="L362" s="218">
        <v>0</v>
      </c>
      <c r="M362" s="218">
        <v>0</v>
      </c>
      <c r="N362" s="218">
        <v>0</v>
      </c>
      <c r="O362" s="218">
        <v>-141002.54999999999</v>
      </c>
      <c r="Q362" s="12" t="s">
        <v>68</v>
      </c>
    </row>
    <row r="363" spans="1:17">
      <c r="A363" s="137" t="s">
        <v>5134</v>
      </c>
      <c r="B363" s="137" t="s">
        <v>5135</v>
      </c>
      <c r="C363" s="218">
        <v>0</v>
      </c>
      <c r="D363" s="218">
        <v>0</v>
      </c>
      <c r="E363" s="218">
        <v>0</v>
      </c>
      <c r="F363" s="218">
        <v>0</v>
      </c>
      <c r="G363" s="218">
        <v>0</v>
      </c>
      <c r="H363" s="218">
        <v>0</v>
      </c>
      <c r="I363" s="218">
        <v>0</v>
      </c>
      <c r="J363" s="218">
        <v>0</v>
      </c>
      <c r="K363" s="218">
        <v>0</v>
      </c>
      <c r="L363" s="218">
        <v>0</v>
      </c>
      <c r="M363" s="218">
        <v>0</v>
      </c>
      <c r="N363" s="218">
        <v>0</v>
      </c>
      <c r="O363" s="218">
        <v>0</v>
      </c>
      <c r="Q363" s="12" t="s">
        <v>68</v>
      </c>
    </row>
    <row r="364" spans="1:17">
      <c r="A364" s="137" t="s">
        <v>5136</v>
      </c>
      <c r="B364" s="137" t="s">
        <v>5137</v>
      </c>
      <c r="C364" s="218">
        <v>0</v>
      </c>
      <c r="D364" s="218">
        <v>0</v>
      </c>
      <c r="E364" s="218">
        <v>0</v>
      </c>
      <c r="F364" s="218">
        <v>0</v>
      </c>
      <c r="G364" s="218">
        <v>0</v>
      </c>
      <c r="H364" s="218">
        <v>0</v>
      </c>
      <c r="I364" s="218">
        <v>0</v>
      </c>
      <c r="J364" s="218">
        <v>0</v>
      </c>
      <c r="K364" s="218">
        <v>0</v>
      </c>
      <c r="L364" s="218">
        <v>0</v>
      </c>
      <c r="M364" s="218">
        <v>0</v>
      </c>
      <c r="N364" s="218">
        <v>0</v>
      </c>
      <c r="O364" s="218">
        <v>0</v>
      </c>
      <c r="Q364" s="12" t="s">
        <v>68</v>
      </c>
    </row>
    <row r="365" spans="1:17">
      <c r="A365" s="137" t="s">
        <v>558</v>
      </c>
      <c r="B365" s="137" t="s">
        <v>559</v>
      </c>
      <c r="C365" s="218">
        <v>3450</v>
      </c>
      <c r="D365" s="218">
        <v>3450</v>
      </c>
      <c r="E365" s="218">
        <v>3450</v>
      </c>
      <c r="F365" s="218">
        <v>3450</v>
      </c>
      <c r="G365" s="218">
        <v>3450</v>
      </c>
      <c r="H365" s="218">
        <v>3450</v>
      </c>
      <c r="I365" s="218">
        <v>3450</v>
      </c>
      <c r="J365" s="218">
        <v>3450</v>
      </c>
      <c r="K365" s="218">
        <v>3450</v>
      </c>
      <c r="L365" s="218">
        <v>3450</v>
      </c>
      <c r="M365" s="218">
        <v>3450</v>
      </c>
      <c r="N365" s="218">
        <v>3450</v>
      </c>
      <c r="O365" s="218">
        <v>41400</v>
      </c>
      <c r="Q365" s="12" t="s">
        <v>68</v>
      </c>
    </row>
    <row r="366" spans="1:17">
      <c r="A366" s="137"/>
      <c r="B366" s="137"/>
      <c r="C366" s="219"/>
      <c r="D366" s="219"/>
      <c r="E366" s="219"/>
      <c r="F366" s="219"/>
      <c r="G366" s="219"/>
      <c r="H366" s="219"/>
      <c r="I366" s="219"/>
      <c r="J366" s="219"/>
      <c r="K366" s="219"/>
      <c r="L366" s="219"/>
      <c r="M366" s="219"/>
      <c r="N366" s="219"/>
      <c r="O366" s="219"/>
    </row>
    <row r="367" spans="1:17">
      <c r="A367" s="137" t="s">
        <v>560</v>
      </c>
      <c r="B367" s="137" t="s">
        <v>561</v>
      </c>
      <c r="C367" s="138">
        <v>232629.4</v>
      </c>
      <c r="D367" s="138">
        <v>-69396.91</v>
      </c>
      <c r="E367" s="138">
        <v>3450</v>
      </c>
      <c r="F367" s="138">
        <v>71044.759999999995</v>
      </c>
      <c r="G367" s="138">
        <v>240205.67</v>
      </c>
      <c r="H367" s="138">
        <v>66073.38</v>
      </c>
      <c r="I367" s="138">
        <v>123260.07</v>
      </c>
      <c r="J367" s="138">
        <v>121637.59</v>
      </c>
      <c r="K367" s="138">
        <v>91371.520000000004</v>
      </c>
      <c r="L367" s="138">
        <v>68605.2</v>
      </c>
      <c r="M367" s="138">
        <v>89697.87</v>
      </c>
      <c r="N367" s="138">
        <v>63631.95</v>
      </c>
      <c r="O367" s="138">
        <v>1102210.5</v>
      </c>
    </row>
    <row r="368" spans="1:17">
      <c r="A368" s="137"/>
      <c r="B368" s="137"/>
      <c r="C368" s="137"/>
      <c r="D368" s="137"/>
      <c r="E368" s="137"/>
      <c r="F368" s="137"/>
      <c r="G368" s="137"/>
      <c r="H368" s="137"/>
      <c r="I368" s="137"/>
      <c r="J368" s="137"/>
      <c r="K368" s="137"/>
      <c r="L368" s="137"/>
      <c r="M368" s="137"/>
      <c r="N368" s="137"/>
      <c r="O368" s="137"/>
    </row>
    <row r="369" spans="1:17">
      <c r="A369" s="137" t="s">
        <v>562</v>
      </c>
      <c r="B369" s="137" t="s">
        <v>563</v>
      </c>
      <c r="C369" s="137"/>
      <c r="D369" s="137"/>
      <c r="E369" s="137"/>
      <c r="F369" s="137"/>
      <c r="G369" s="137"/>
      <c r="H369" s="137"/>
      <c r="I369" s="137"/>
      <c r="J369" s="137"/>
      <c r="K369" s="137"/>
      <c r="L369" s="137"/>
      <c r="M369" s="137"/>
      <c r="N369" s="137"/>
      <c r="O369" s="137"/>
    </row>
    <row r="370" spans="1:17">
      <c r="A370" s="137" t="s">
        <v>564</v>
      </c>
      <c r="B370" s="137" t="s">
        <v>565</v>
      </c>
      <c r="C370" s="218">
        <v>-11709.91</v>
      </c>
      <c r="D370" s="218">
        <v>0</v>
      </c>
      <c r="E370" s="218">
        <v>608.45000000000005</v>
      </c>
      <c r="F370" s="218">
        <v>7627.77</v>
      </c>
      <c r="G370" s="218">
        <v>3475</v>
      </c>
      <c r="H370" s="218">
        <v>0</v>
      </c>
      <c r="I370" s="218">
        <v>3450</v>
      </c>
      <c r="J370" s="218">
        <v>0</v>
      </c>
      <c r="K370" s="218">
        <v>0</v>
      </c>
      <c r="L370" s="218">
        <v>1431.04</v>
      </c>
      <c r="M370" s="218">
        <v>0</v>
      </c>
      <c r="N370" s="218">
        <v>0</v>
      </c>
      <c r="O370" s="218">
        <v>4882.3500000000004</v>
      </c>
      <c r="Q370" s="12" t="s">
        <v>70</v>
      </c>
    </row>
    <row r="371" spans="1:17">
      <c r="A371" s="137" t="s">
        <v>566</v>
      </c>
      <c r="B371" s="137" t="s">
        <v>567</v>
      </c>
      <c r="C371" s="218">
        <v>2372</v>
      </c>
      <c r="D371" s="218">
        <v>2938.5</v>
      </c>
      <c r="E371" s="218">
        <v>4274.6400000000003</v>
      </c>
      <c r="F371" s="218">
        <v>5770</v>
      </c>
      <c r="G371" s="218">
        <v>3499.99</v>
      </c>
      <c r="H371" s="218">
        <v>34126</v>
      </c>
      <c r="I371" s="218">
        <v>348.5</v>
      </c>
      <c r="J371" s="218">
        <v>7839.2</v>
      </c>
      <c r="K371" s="218">
        <v>32971</v>
      </c>
      <c r="L371" s="218">
        <v>3940.14</v>
      </c>
      <c r="M371" s="218">
        <v>0</v>
      </c>
      <c r="N371" s="218">
        <v>634</v>
      </c>
      <c r="O371" s="218">
        <v>98713.97</v>
      </c>
      <c r="Q371" s="12" t="s">
        <v>70</v>
      </c>
    </row>
    <row r="372" spans="1:17">
      <c r="A372" s="137" t="s">
        <v>5138</v>
      </c>
      <c r="B372" s="137" t="s">
        <v>5139</v>
      </c>
      <c r="C372" s="218">
        <v>0</v>
      </c>
      <c r="D372" s="218">
        <v>0</v>
      </c>
      <c r="E372" s="218">
        <v>950.78</v>
      </c>
      <c r="F372" s="218">
        <v>150</v>
      </c>
      <c r="G372" s="218">
        <v>0</v>
      </c>
      <c r="H372" s="218">
        <v>0</v>
      </c>
      <c r="I372" s="218">
        <v>0</v>
      </c>
      <c r="J372" s="218">
        <v>1969.51</v>
      </c>
      <c r="K372" s="218">
        <v>0</v>
      </c>
      <c r="L372" s="218">
        <v>321.3</v>
      </c>
      <c r="M372" s="218">
        <v>0</v>
      </c>
      <c r="N372" s="218">
        <v>105.88</v>
      </c>
      <c r="O372" s="218">
        <v>3497.47</v>
      </c>
      <c r="Q372" s="12" t="s">
        <v>70</v>
      </c>
    </row>
    <row r="373" spans="1:17">
      <c r="A373" s="137" t="s">
        <v>568</v>
      </c>
      <c r="B373" s="137" t="s">
        <v>569</v>
      </c>
      <c r="C373" s="218">
        <v>2827.18</v>
      </c>
      <c r="D373" s="218">
        <v>2271.14</v>
      </c>
      <c r="E373" s="218">
        <v>2629.61</v>
      </c>
      <c r="F373" s="218">
        <v>2219.41</v>
      </c>
      <c r="G373" s="218">
        <v>2223.02</v>
      </c>
      <c r="H373" s="218">
        <v>2172.9899999999998</v>
      </c>
      <c r="I373" s="218">
        <v>2100.88</v>
      </c>
      <c r="J373" s="218">
        <v>2596.06</v>
      </c>
      <c r="K373" s="218">
        <v>2336.5500000000002</v>
      </c>
      <c r="L373" s="218">
        <v>5259.99</v>
      </c>
      <c r="M373" s="218">
        <v>2189.98</v>
      </c>
      <c r="N373" s="218">
        <v>2148.9699999999998</v>
      </c>
      <c r="O373" s="218">
        <v>30975.78</v>
      </c>
      <c r="Q373" s="12" t="s">
        <v>69</v>
      </c>
    </row>
    <row r="374" spans="1:17">
      <c r="A374" s="137" t="s">
        <v>570</v>
      </c>
      <c r="B374" s="137" t="s">
        <v>571</v>
      </c>
      <c r="C374" s="218">
        <v>0</v>
      </c>
      <c r="D374" s="218">
        <v>0</v>
      </c>
      <c r="E374" s="218">
        <v>0</v>
      </c>
      <c r="F374" s="218">
        <v>0</v>
      </c>
      <c r="G374" s="218">
        <v>0</v>
      </c>
      <c r="H374" s="218">
        <v>0</v>
      </c>
      <c r="I374" s="218">
        <v>0</v>
      </c>
      <c r="J374" s="218">
        <v>0</v>
      </c>
      <c r="K374" s="218">
        <v>0</v>
      </c>
      <c r="L374" s="218">
        <v>0</v>
      </c>
      <c r="M374" s="218">
        <v>0</v>
      </c>
      <c r="N374" s="218">
        <v>0</v>
      </c>
      <c r="O374" s="218">
        <v>0</v>
      </c>
      <c r="Q374" s="12" t="s">
        <v>69</v>
      </c>
    </row>
    <row r="375" spans="1:17">
      <c r="A375" s="137" t="s">
        <v>5140</v>
      </c>
      <c r="B375" s="137" t="s">
        <v>5141</v>
      </c>
      <c r="C375" s="218">
        <v>0</v>
      </c>
      <c r="D375" s="218">
        <v>0</v>
      </c>
      <c r="E375" s="218">
        <v>0</v>
      </c>
      <c r="F375" s="218">
        <v>0</v>
      </c>
      <c r="G375" s="218">
        <v>0</v>
      </c>
      <c r="H375" s="218">
        <v>1045</v>
      </c>
      <c r="I375" s="218">
        <v>0</v>
      </c>
      <c r="J375" s="218">
        <v>0</v>
      </c>
      <c r="K375" s="218">
        <v>0</v>
      </c>
      <c r="L375" s="218">
        <v>0</v>
      </c>
      <c r="M375" s="218">
        <v>0</v>
      </c>
      <c r="N375" s="218">
        <v>0</v>
      </c>
      <c r="O375" s="218">
        <v>1045</v>
      </c>
      <c r="Q375" s="12" t="s">
        <v>70</v>
      </c>
    </row>
    <row r="376" spans="1:17">
      <c r="A376" s="137" t="s">
        <v>5142</v>
      </c>
      <c r="B376" s="137" t="s">
        <v>5143</v>
      </c>
      <c r="C376" s="218">
        <v>0</v>
      </c>
      <c r="D376" s="218">
        <v>0</v>
      </c>
      <c r="E376" s="218">
        <v>0</v>
      </c>
      <c r="F376" s="218">
        <v>0</v>
      </c>
      <c r="G376" s="218">
        <v>0</v>
      </c>
      <c r="H376" s="218">
        <v>0</v>
      </c>
      <c r="I376" s="218">
        <v>0</v>
      </c>
      <c r="J376" s="218">
        <v>0</v>
      </c>
      <c r="K376" s="218">
        <v>0</v>
      </c>
      <c r="L376" s="218">
        <v>0</v>
      </c>
      <c r="M376" s="218">
        <v>0</v>
      </c>
      <c r="N376" s="218">
        <v>0</v>
      </c>
      <c r="O376" s="218">
        <v>0</v>
      </c>
      <c r="Q376" s="12" t="s">
        <v>70</v>
      </c>
    </row>
    <row r="377" spans="1:17">
      <c r="A377" s="137" t="s">
        <v>572</v>
      </c>
      <c r="B377" s="137" t="s">
        <v>573</v>
      </c>
      <c r="C377" s="218">
        <v>0</v>
      </c>
      <c r="D377" s="218">
        <v>1978.5</v>
      </c>
      <c r="E377" s="218">
        <v>500</v>
      </c>
      <c r="F377" s="218">
        <v>59</v>
      </c>
      <c r="G377" s="218">
        <v>0</v>
      </c>
      <c r="H377" s="218">
        <v>0</v>
      </c>
      <c r="I377" s="218">
        <v>0</v>
      </c>
      <c r="J377" s="218">
        <v>0</v>
      </c>
      <c r="K377" s="218">
        <v>-350</v>
      </c>
      <c r="L377" s="218">
        <v>0</v>
      </c>
      <c r="M377" s="218">
        <v>0</v>
      </c>
      <c r="N377" s="218">
        <v>0</v>
      </c>
      <c r="O377" s="218">
        <v>2187.5</v>
      </c>
      <c r="Q377" s="12" t="s">
        <v>70</v>
      </c>
    </row>
    <row r="378" spans="1:17">
      <c r="A378" s="137" t="s">
        <v>574</v>
      </c>
      <c r="B378" s="137" t="s">
        <v>575</v>
      </c>
      <c r="C378" s="218">
        <v>0</v>
      </c>
      <c r="D378" s="218">
        <v>0</v>
      </c>
      <c r="E378" s="218">
        <v>0</v>
      </c>
      <c r="F378" s="218">
        <v>0</v>
      </c>
      <c r="G378" s="218">
        <v>0</v>
      </c>
      <c r="H378" s="218">
        <v>0</v>
      </c>
      <c r="I378" s="218">
        <v>0</v>
      </c>
      <c r="J378" s="218">
        <v>0</v>
      </c>
      <c r="K378" s="218">
        <v>0</v>
      </c>
      <c r="L378" s="218">
        <v>0</v>
      </c>
      <c r="M378" s="218">
        <v>0</v>
      </c>
      <c r="N378" s="218">
        <v>1750</v>
      </c>
      <c r="O378" s="218">
        <v>1750</v>
      </c>
      <c r="Q378" s="12" t="s">
        <v>70</v>
      </c>
    </row>
    <row r="379" spans="1:17">
      <c r="A379" s="137" t="s">
        <v>5144</v>
      </c>
      <c r="B379" s="137" t="s">
        <v>5145</v>
      </c>
      <c r="C379" s="218">
        <v>0</v>
      </c>
      <c r="D379" s="218">
        <v>0</v>
      </c>
      <c r="E379" s="218">
        <v>0</v>
      </c>
      <c r="F379" s="218">
        <v>0</v>
      </c>
      <c r="G379" s="218">
        <v>0</v>
      </c>
      <c r="H379" s="218">
        <v>0</v>
      </c>
      <c r="I379" s="218">
        <v>0</v>
      </c>
      <c r="J379" s="218">
        <v>0</v>
      </c>
      <c r="K379" s="218">
        <v>0</v>
      </c>
      <c r="L379" s="218">
        <v>0</v>
      </c>
      <c r="M379" s="218">
        <v>0</v>
      </c>
      <c r="N379" s="218">
        <v>0</v>
      </c>
      <c r="O379" s="218">
        <v>0</v>
      </c>
      <c r="Q379" s="12" t="s">
        <v>70</v>
      </c>
    </row>
    <row r="380" spans="1:17">
      <c r="A380" s="137" t="s">
        <v>5146</v>
      </c>
      <c r="B380" s="137" t="s">
        <v>5147</v>
      </c>
      <c r="C380" s="218">
        <v>0</v>
      </c>
      <c r="D380" s="218">
        <v>0</v>
      </c>
      <c r="E380" s="218">
        <v>0</v>
      </c>
      <c r="F380" s="218">
        <v>0</v>
      </c>
      <c r="G380" s="218">
        <v>0</v>
      </c>
      <c r="H380" s="218">
        <v>0</v>
      </c>
      <c r="I380" s="218">
        <v>0</v>
      </c>
      <c r="J380" s="218">
        <v>0</v>
      </c>
      <c r="K380" s="218">
        <v>0</v>
      </c>
      <c r="L380" s="218">
        <v>0</v>
      </c>
      <c r="M380" s="218">
        <v>0</v>
      </c>
      <c r="N380" s="218">
        <v>0</v>
      </c>
      <c r="O380" s="218">
        <v>0</v>
      </c>
      <c r="Q380" s="12" t="s">
        <v>70</v>
      </c>
    </row>
    <row r="381" spans="1:17">
      <c r="A381" s="137" t="s">
        <v>5148</v>
      </c>
      <c r="B381" s="137" t="s">
        <v>5149</v>
      </c>
      <c r="C381" s="218">
        <v>0</v>
      </c>
      <c r="D381" s="218">
        <v>0</v>
      </c>
      <c r="E381" s="218">
        <v>0</v>
      </c>
      <c r="F381" s="218">
        <v>0</v>
      </c>
      <c r="G381" s="218">
        <v>0</v>
      </c>
      <c r="H381" s="218">
        <v>0</v>
      </c>
      <c r="I381" s="218">
        <v>0</v>
      </c>
      <c r="J381" s="218">
        <v>0</v>
      </c>
      <c r="K381" s="218">
        <v>0</v>
      </c>
      <c r="L381" s="218">
        <v>0</v>
      </c>
      <c r="M381" s="218">
        <v>0</v>
      </c>
      <c r="N381" s="218">
        <v>0</v>
      </c>
      <c r="O381" s="218">
        <v>0</v>
      </c>
      <c r="Q381" s="12" t="s">
        <v>70</v>
      </c>
    </row>
    <row r="382" spans="1:17">
      <c r="A382" s="137" t="s">
        <v>5150</v>
      </c>
      <c r="B382" s="137" t="s">
        <v>5151</v>
      </c>
      <c r="C382" s="218">
        <v>0</v>
      </c>
      <c r="D382" s="218">
        <v>1344</v>
      </c>
      <c r="E382" s="218">
        <v>0</v>
      </c>
      <c r="F382" s="218">
        <v>0</v>
      </c>
      <c r="G382" s="218">
        <v>0</v>
      </c>
      <c r="H382" s="218">
        <v>0</v>
      </c>
      <c r="I382" s="218">
        <v>0</v>
      </c>
      <c r="J382" s="218">
        <v>0</v>
      </c>
      <c r="K382" s="218">
        <v>0</v>
      </c>
      <c r="L382" s="218">
        <v>0</v>
      </c>
      <c r="M382" s="218">
        <v>0</v>
      </c>
      <c r="N382" s="218">
        <v>0</v>
      </c>
      <c r="O382" s="218">
        <v>1344</v>
      </c>
      <c r="Q382" s="12" t="s">
        <v>70</v>
      </c>
    </row>
    <row r="383" spans="1:17">
      <c r="A383" s="137" t="s">
        <v>5152</v>
      </c>
      <c r="B383" s="137" t="s">
        <v>5153</v>
      </c>
      <c r="C383" s="218">
        <v>0</v>
      </c>
      <c r="D383" s="218">
        <v>0</v>
      </c>
      <c r="E383" s="218">
        <v>0</v>
      </c>
      <c r="F383" s="218">
        <v>0</v>
      </c>
      <c r="G383" s="218">
        <v>0</v>
      </c>
      <c r="H383" s="218">
        <v>0</v>
      </c>
      <c r="I383" s="218">
        <v>0</v>
      </c>
      <c r="J383" s="218">
        <v>0</v>
      </c>
      <c r="K383" s="218">
        <v>0</v>
      </c>
      <c r="L383" s="218">
        <v>0</v>
      </c>
      <c r="M383" s="218">
        <v>0</v>
      </c>
      <c r="N383" s="218">
        <v>0</v>
      </c>
      <c r="O383" s="218">
        <v>0</v>
      </c>
      <c r="Q383" s="12" t="s">
        <v>70</v>
      </c>
    </row>
    <row r="384" spans="1:17">
      <c r="A384" s="137" t="s">
        <v>5154</v>
      </c>
      <c r="B384" s="137" t="s">
        <v>5155</v>
      </c>
      <c r="C384" s="218">
        <v>0</v>
      </c>
      <c r="D384" s="218">
        <v>0</v>
      </c>
      <c r="E384" s="218">
        <v>0</v>
      </c>
      <c r="F384" s="218">
        <v>0</v>
      </c>
      <c r="G384" s="218">
        <v>0</v>
      </c>
      <c r="H384" s="218">
        <v>0</v>
      </c>
      <c r="I384" s="218">
        <v>0</v>
      </c>
      <c r="J384" s="218">
        <v>0</v>
      </c>
      <c r="K384" s="218">
        <v>0</v>
      </c>
      <c r="L384" s="218">
        <v>0</v>
      </c>
      <c r="M384" s="218">
        <v>0</v>
      </c>
      <c r="N384" s="218">
        <v>0</v>
      </c>
      <c r="O384" s="218">
        <v>0</v>
      </c>
      <c r="Q384" s="12" t="s">
        <v>70</v>
      </c>
    </row>
    <row r="385" spans="1:17">
      <c r="A385" s="137" t="s">
        <v>5156</v>
      </c>
      <c r="B385" s="137" t="s">
        <v>5157</v>
      </c>
      <c r="C385" s="218">
        <v>0</v>
      </c>
      <c r="D385" s="218">
        <v>0</v>
      </c>
      <c r="E385" s="218">
        <v>0</v>
      </c>
      <c r="F385" s="218">
        <v>0</v>
      </c>
      <c r="G385" s="218">
        <v>0</v>
      </c>
      <c r="H385" s="218">
        <v>0</v>
      </c>
      <c r="I385" s="218">
        <v>0</v>
      </c>
      <c r="J385" s="218">
        <v>0</v>
      </c>
      <c r="K385" s="218">
        <v>0</v>
      </c>
      <c r="L385" s="218">
        <v>0</v>
      </c>
      <c r="M385" s="218">
        <v>0</v>
      </c>
      <c r="N385" s="218">
        <v>0</v>
      </c>
      <c r="O385" s="218">
        <v>0</v>
      </c>
      <c r="Q385" s="12" t="s">
        <v>70</v>
      </c>
    </row>
    <row r="386" spans="1:17">
      <c r="A386" s="137" t="s">
        <v>5158</v>
      </c>
      <c r="B386" s="137" t="s">
        <v>5159</v>
      </c>
      <c r="C386" s="218">
        <v>0</v>
      </c>
      <c r="D386" s="218">
        <v>0</v>
      </c>
      <c r="E386" s="218">
        <v>0</v>
      </c>
      <c r="F386" s="218">
        <v>0</v>
      </c>
      <c r="G386" s="218">
        <v>0</v>
      </c>
      <c r="H386" s="218">
        <v>0</v>
      </c>
      <c r="I386" s="218">
        <v>0</v>
      </c>
      <c r="J386" s="218">
        <v>0</v>
      </c>
      <c r="K386" s="218">
        <v>0</v>
      </c>
      <c r="L386" s="218">
        <v>0</v>
      </c>
      <c r="M386" s="218">
        <v>0</v>
      </c>
      <c r="N386" s="218">
        <v>0</v>
      </c>
      <c r="O386" s="218">
        <v>0</v>
      </c>
      <c r="Q386" s="12" t="s">
        <v>70</v>
      </c>
    </row>
    <row r="387" spans="1:17">
      <c r="A387" s="137" t="s">
        <v>5160</v>
      </c>
      <c r="B387" s="137" t="s">
        <v>5161</v>
      </c>
      <c r="C387" s="218">
        <v>0</v>
      </c>
      <c r="D387" s="218">
        <v>0</v>
      </c>
      <c r="E387" s="218">
        <v>0</v>
      </c>
      <c r="F387" s="218">
        <v>106.5</v>
      </c>
      <c r="G387" s="218">
        <v>0</v>
      </c>
      <c r="H387" s="218">
        <v>0</v>
      </c>
      <c r="I387" s="218">
        <v>0</v>
      </c>
      <c r="J387" s="218">
        <v>348.82</v>
      </c>
      <c r="K387" s="218">
        <v>0</v>
      </c>
      <c r="L387" s="218">
        <v>0</v>
      </c>
      <c r="M387" s="218">
        <v>0</v>
      </c>
      <c r="N387" s="218">
        <v>0</v>
      </c>
      <c r="O387" s="218">
        <v>455.32</v>
      </c>
      <c r="Q387" s="12" t="s">
        <v>70</v>
      </c>
    </row>
    <row r="388" spans="1:17">
      <c r="A388" s="137" t="s">
        <v>576</v>
      </c>
      <c r="B388" s="137" t="s">
        <v>577</v>
      </c>
      <c r="C388" s="218">
        <v>0</v>
      </c>
      <c r="D388" s="218">
        <v>0</v>
      </c>
      <c r="E388" s="218">
        <v>0</v>
      </c>
      <c r="F388" s="218">
        <v>0</v>
      </c>
      <c r="G388" s="218">
        <v>0</v>
      </c>
      <c r="H388" s="218">
        <v>0</v>
      </c>
      <c r="I388" s="218">
        <v>0</v>
      </c>
      <c r="J388" s="218">
        <v>0</v>
      </c>
      <c r="K388" s="218">
        <v>0</v>
      </c>
      <c r="L388" s="218">
        <v>0</v>
      </c>
      <c r="M388" s="218">
        <v>0</v>
      </c>
      <c r="N388" s="218">
        <v>0</v>
      </c>
      <c r="O388" s="218">
        <v>0</v>
      </c>
      <c r="Q388" s="12" t="s">
        <v>70</v>
      </c>
    </row>
    <row r="389" spans="1:17">
      <c r="A389" s="137" t="s">
        <v>5162</v>
      </c>
      <c r="B389" s="137" t="s">
        <v>5163</v>
      </c>
      <c r="C389" s="218">
        <v>0</v>
      </c>
      <c r="D389" s="218">
        <v>0</v>
      </c>
      <c r="E389" s="218">
        <v>0</v>
      </c>
      <c r="F389" s="218">
        <v>0</v>
      </c>
      <c r="G389" s="218">
        <v>0</v>
      </c>
      <c r="H389" s="218">
        <v>0</v>
      </c>
      <c r="I389" s="218">
        <v>0</v>
      </c>
      <c r="J389" s="218">
        <v>0</v>
      </c>
      <c r="K389" s="218">
        <v>0</v>
      </c>
      <c r="L389" s="218">
        <v>0</v>
      </c>
      <c r="M389" s="218">
        <v>0</v>
      </c>
      <c r="N389" s="218">
        <v>0</v>
      </c>
      <c r="O389" s="218">
        <v>0</v>
      </c>
      <c r="Q389" s="12" t="s">
        <v>70</v>
      </c>
    </row>
    <row r="390" spans="1:17">
      <c r="A390" s="137" t="s">
        <v>5164</v>
      </c>
      <c r="B390" s="137" t="s">
        <v>5165</v>
      </c>
      <c r="C390" s="218">
        <v>0</v>
      </c>
      <c r="D390" s="218">
        <v>0</v>
      </c>
      <c r="E390" s="218">
        <v>0</v>
      </c>
      <c r="F390" s="218">
        <v>0</v>
      </c>
      <c r="G390" s="218">
        <v>0</v>
      </c>
      <c r="H390" s="218">
        <v>0</v>
      </c>
      <c r="I390" s="218">
        <v>0</v>
      </c>
      <c r="J390" s="218">
        <v>0</v>
      </c>
      <c r="K390" s="218">
        <v>0</v>
      </c>
      <c r="L390" s="218">
        <v>0</v>
      </c>
      <c r="M390" s="218">
        <v>0</v>
      </c>
      <c r="N390" s="218">
        <v>0</v>
      </c>
      <c r="O390" s="218">
        <v>0</v>
      </c>
      <c r="Q390" s="12" t="s">
        <v>70</v>
      </c>
    </row>
    <row r="391" spans="1:17">
      <c r="A391" s="137" t="s">
        <v>578</v>
      </c>
      <c r="B391" s="137" t="s">
        <v>579</v>
      </c>
      <c r="C391" s="218">
        <v>10430.709999999999</v>
      </c>
      <c r="D391" s="218">
        <v>114.81</v>
      </c>
      <c r="E391" s="218">
        <v>192.27</v>
      </c>
      <c r="F391" s="218">
        <v>117.48</v>
      </c>
      <c r="G391" s="218">
        <v>173.55</v>
      </c>
      <c r="H391" s="218">
        <v>221.61</v>
      </c>
      <c r="I391" s="218">
        <v>310.33999999999997</v>
      </c>
      <c r="J391" s="218">
        <v>133.5</v>
      </c>
      <c r="K391" s="218">
        <v>253.65</v>
      </c>
      <c r="L391" s="218">
        <v>-5154.6099999999997</v>
      </c>
      <c r="M391" s="218">
        <v>88.11</v>
      </c>
      <c r="N391" s="218">
        <v>183.83</v>
      </c>
      <c r="O391" s="218">
        <v>7065.25</v>
      </c>
      <c r="Q391" s="12" t="s">
        <v>70</v>
      </c>
    </row>
    <row r="392" spans="1:17">
      <c r="A392" s="137"/>
      <c r="B392" s="137"/>
      <c r="C392" s="219"/>
      <c r="D392" s="219"/>
      <c r="E392" s="219"/>
      <c r="F392" s="219"/>
      <c r="G392" s="219"/>
      <c r="H392" s="219"/>
      <c r="I392" s="219"/>
      <c r="J392" s="219"/>
      <c r="K392" s="219"/>
      <c r="L392" s="219"/>
      <c r="M392" s="219"/>
      <c r="N392" s="219"/>
      <c r="O392" s="219"/>
    </row>
    <row r="393" spans="1:17">
      <c r="A393" s="137" t="s">
        <v>580</v>
      </c>
      <c r="B393" s="137" t="s">
        <v>581</v>
      </c>
      <c r="C393" s="138">
        <v>3919.98</v>
      </c>
      <c r="D393" s="138">
        <v>8646.9500000000007</v>
      </c>
      <c r="E393" s="138">
        <v>9155.75</v>
      </c>
      <c r="F393" s="138">
        <v>16050.16</v>
      </c>
      <c r="G393" s="138">
        <v>9371.56</v>
      </c>
      <c r="H393" s="138">
        <v>37565.599999999999</v>
      </c>
      <c r="I393" s="138">
        <v>6209.72</v>
      </c>
      <c r="J393" s="138">
        <v>12887.09</v>
      </c>
      <c r="K393" s="138">
        <v>35211.199999999997</v>
      </c>
      <c r="L393" s="138">
        <v>5797.86</v>
      </c>
      <c r="M393" s="138">
        <v>2278.09</v>
      </c>
      <c r="N393" s="138">
        <v>4822.68</v>
      </c>
      <c r="O393" s="138">
        <v>151916.64000000001</v>
      </c>
    </row>
    <row r="394" spans="1:17">
      <c r="A394" s="137"/>
      <c r="B394" s="137"/>
      <c r="C394" s="137"/>
      <c r="D394" s="137"/>
      <c r="E394" s="137"/>
      <c r="F394" s="137"/>
      <c r="G394" s="137"/>
      <c r="H394" s="137"/>
      <c r="I394" s="137"/>
      <c r="J394" s="137"/>
      <c r="K394" s="137"/>
      <c r="L394" s="137"/>
      <c r="M394" s="137"/>
      <c r="N394" s="137"/>
      <c r="O394" s="137"/>
    </row>
    <row r="395" spans="1:17">
      <c r="A395" s="137" t="s">
        <v>582</v>
      </c>
      <c r="B395" s="137" t="s">
        <v>583</v>
      </c>
      <c r="C395" s="137"/>
      <c r="D395" s="137"/>
      <c r="E395" s="137"/>
      <c r="F395" s="137"/>
      <c r="G395" s="137"/>
      <c r="H395" s="137"/>
      <c r="I395" s="137"/>
      <c r="J395" s="137"/>
      <c r="K395" s="137"/>
      <c r="L395" s="137"/>
      <c r="M395" s="137"/>
      <c r="N395" s="137"/>
      <c r="O395" s="137"/>
    </row>
    <row r="396" spans="1:17">
      <c r="A396" s="137" t="s">
        <v>584</v>
      </c>
      <c r="B396" s="137" t="s">
        <v>585</v>
      </c>
      <c r="C396" s="218">
        <v>2327.7800000000002</v>
      </c>
      <c r="D396" s="218">
        <v>101.91</v>
      </c>
      <c r="E396" s="218">
        <v>0</v>
      </c>
      <c r="F396" s="218">
        <v>0</v>
      </c>
      <c r="G396" s="218">
        <v>792.62</v>
      </c>
      <c r="H396" s="218">
        <v>402.17</v>
      </c>
      <c r="I396" s="218">
        <v>0</v>
      </c>
      <c r="J396" s="218">
        <v>601.84</v>
      </c>
      <c r="K396" s="218">
        <v>278.95999999999998</v>
      </c>
      <c r="L396" s="218">
        <v>0</v>
      </c>
      <c r="M396" s="218">
        <v>352.21</v>
      </c>
      <c r="N396" s="218">
        <v>0</v>
      </c>
      <c r="O396" s="218">
        <v>4857.49</v>
      </c>
      <c r="Q396" s="12" t="s">
        <v>70</v>
      </c>
    </row>
    <row r="397" spans="1:17">
      <c r="A397" s="137" t="s">
        <v>5166</v>
      </c>
      <c r="B397" s="137" t="s">
        <v>5167</v>
      </c>
      <c r="C397" s="218">
        <v>0</v>
      </c>
      <c r="D397" s="218">
        <v>0</v>
      </c>
      <c r="E397" s="218">
        <v>0</v>
      </c>
      <c r="F397" s="218">
        <v>0</v>
      </c>
      <c r="G397" s="218">
        <v>0</v>
      </c>
      <c r="H397" s="218">
        <v>0</v>
      </c>
      <c r="I397" s="218">
        <v>0</v>
      </c>
      <c r="J397" s="218">
        <v>0</v>
      </c>
      <c r="K397" s="218">
        <v>0</v>
      </c>
      <c r="L397" s="218">
        <v>0</v>
      </c>
      <c r="M397" s="218">
        <v>0</v>
      </c>
      <c r="N397" s="218">
        <v>0</v>
      </c>
      <c r="O397" s="218">
        <v>0</v>
      </c>
      <c r="Q397" s="12" t="s">
        <v>70</v>
      </c>
    </row>
    <row r="398" spans="1:17">
      <c r="A398" s="137" t="s">
        <v>586</v>
      </c>
      <c r="B398" s="137" t="s">
        <v>587</v>
      </c>
      <c r="C398" s="218">
        <v>844.05</v>
      </c>
      <c r="D398" s="218">
        <v>0</v>
      </c>
      <c r="E398" s="218">
        <v>0</v>
      </c>
      <c r="F398" s="218">
        <v>0</v>
      </c>
      <c r="G398" s="218">
        <v>0</v>
      </c>
      <c r="H398" s="218">
        <v>0</v>
      </c>
      <c r="I398" s="218">
        <v>0</v>
      </c>
      <c r="J398" s="218">
        <v>365.06</v>
      </c>
      <c r="K398" s="218">
        <v>-598</v>
      </c>
      <c r="L398" s="218">
        <v>0</v>
      </c>
      <c r="M398" s="218">
        <v>0</v>
      </c>
      <c r="N398" s="218">
        <v>0</v>
      </c>
      <c r="O398" s="218">
        <v>611.11</v>
      </c>
      <c r="Q398" s="12" t="s">
        <v>70</v>
      </c>
    </row>
    <row r="399" spans="1:17">
      <c r="A399" s="137" t="s">
        <v>588</v>
      </c>
      <c r="B399" s="137" t="s">
        <v>589</v>
      </c>
      <c r="C399" s="218">
        <v>415.26</v>
      </c>
      <c r="D399" s="218">
        <v>325.79000000000002</v>
      </c>
      <c r="E399" s="218">
        <v>0</v>
      </c>
      <c r="F399" s="218">
        <v>0</v>
      </c>
      <c r="G399" s="218">
        <v>0</v>
      </c>
      <c r="H399" s="218">
        <v>0</v>
      </c>
      <c r="I399" s="218">
        <v>1533.5</v>
      </c>
      <c r="J399" s="218">
        <v>123.07</v>
      </c>
      <c r="K399" s="218">
        <v>0</v>
      </c>
      <c r="L399" s="218">
        <v>0</v>
      </c>
      <c r="M399" s="218">
        <v>65.92</v>
      </c>
      <c r="N399" s="218">
        <v>0</v>
      </c>
      <c r="O399" s="218">
        <v>2463.54</v>
      </c>
      <c r="Q399" s="12" t="s">
        <v>70</v>
      </c>
    </row>
    <row r="400" spans="1:17">
      <c r="A400" s="137" t="s">
        <v>590</v>
      </c>
      <c r="B400" s="137" t="s">
        <v>591</v>
      </c>
      <c r="C400" s="218">
        <v>471.78</v>
      </c>
      <c r="D400" s="218">
        <v>1271.8900000000001</v>
      </c>
      <c r="E400" s="218">
        <v>0</v>
      </c>
      <c r="F400" s="218">
        <v>0</v>
      </c>
      <c r="G400" s="218">
        <v>0</v>
      </c>
      <c r="H400" s="218">
        <v>0</v>
      </c>
      <c r="I400" s="218">
        <v>0</v>
      </c>
      <c r="J400" s="218">
        <v>392.5</v>
      </c>
      <c r="K400" s="218">
        <v>0</v>
      </c>
      <c r="L400" s="218">
        <v>0</v>
      </c>
      <c r="M400" s="218">
        <v>0</v>
      </c>
      <c r="N400" s="218">
        <v>0</v>
      </c>
      <c r="O400" s="218">
        <v>2136.17</v>
      </c>
      <c r="Q400" s="12" t="s">
        <v>70</v>
      </c>
    </row>
    <row r="401" spans="1:17">
      <c r="A401" s="137" t="s">
        <v>5168</v>
      </c>
      <c r="B401" s="137" t="s">
        <v>5169</v>
      </c>
      <c r="C401" s="218">
        <v>0</v>
      </c>
      <c r="D401" s="218">
        <v>0</v>
      </c>
      <c r="E401" s="218">
        <v>0</v>
      </c>
      <c r="F401" s="218">
        <v>0</v>
      </c>
      <c r="G401" s="218">
        <v>0</v>
      </c>
      <c r="H401" s="218">
        <v>0</v>
      </c>
      <c r="I401" s="218">
        <v>0</v>
      </c>
      <c r="J401" s="218">
        <v>0</v>
      </c>
      <c r="K401" s="218">
        <v>0</v>
      </c>
      <c r="L401" s="218">
        <v>0</v>
      </c>
      <c r="M401" s="218">
        <v>0</v>
      </c>
      <c r="N401" s="218">
        <v>0</v>
      </c>
      <c r="O401" s="218">
        <v>0</v>
      </c>
      <c r="Q401" s="12" t="s">
        <v>70</v>
      </c>
    </row>
    <row r="402" spans="1:17">
      <c r="A402" s="137" t="s">
        <v>592</v>
      </c>
      <c r="B402" s="137" t="s">
        <v>593</v>
      </c>
      <c r="C402" s="218">
        <v>0</v>
      </c>
      <c r="D402" s="218">
        <v>259.52999999999997</v>
      </c>
      <c r="E402" s="218">
        <v>0</v>
      </c>
      <c r="F402" s="218">
        <v>0</v>
      </c>
      <c r="G402" s="218">
        <v>0</v>
      </c>
      <c r="H402" s="218">
        <v>0</v>
      </c>
      <c r="I402" s="218">
        <v>0</v>
      </c>
      <c r="J402" s="218">
        <v>0</v>
      </c>
      <c r="K402" s="218">
        <v>0</v>
      </c>
      <c r="L402" s="218">
        <v>0</v>
      </c>
      <c r="M402" s="218">
        <v>0</v>
      </c>
      <c r="N402" s="218">
        <v>0</v>
      </c>
      <c r="O402" s="218">
        <v>259.52999999999997</v>
      </c>
      <c r="Q402" s="12" t="s">
        <v>70</v>
      </c>
    </row>
    <row r="403" spans="1:17">
      <c r="A403" s="137" t="s">
        <v>5170</v>
      </c>
      <c r="B403" s="137" t="s">
        <v>5171</v>
      </c>
      <c r="C403" s="218">
        <v>0</v>
      </c>
      <c r="D403" s="218">
        <v>0</v>
      </c>
      <c r="E403" s="218">
        <v>0</v>
      </c>
      <c r="F403" s="218">
        <v>0</v>
      </c>
      <c r="G403" s="218">
        <v>0</v>
      </c>
      <c r="H403" s="218">
        <v>0</v>
      </c>
      <c r="I403" s="218">
        <v>0</v>
      </c>
      <c r="J403" s="218">
        <v>0</v>
      </c>
      <c r="K403" s="218">
        <v>0</v>
      </c>
      <c r="L403" s="218">
        <v>0</v>
      </c>
      <c r="M403" s="218">
        <v>0</v>
      </c>
      <c r="N403" s="218">
        <v>0</v>
      </c>
      <c r="O403" s="218">
        <v>0</v>
      </c>
      <c r="Q403" s="12" t="s">
        <v>70</v>
      </c>
    </row>
    <row r="404" spans="1:17">
      <c r="A404" s="137"/>
      <c r="B404" s="137"/>
      <c r="C404" s="219"/>
      <c r="D404" s="219"/>
      <c r="E404" s="219"/>
      <c r="F404" s="219"/>
      <c r="G404" s="219"/>
      <c r="H404" s="219"/>
      <c r="I404" s="219"/>
      <c r="J404" s="219"/>
      <c r="K404" s="219"/>
      <c r="L404" s="219"/>
      <c r="M404" s="219"/>
      <c r="N404" s="219"/>
      <c r="O404" s="219"/>
    </row>
    <row r="405" spans="1:17">
      <c r="A405" s="137" t="s">
        <v>594</v>
      </c>
      <c r="B405" s="137" t="s">
        <v>595</v>
      </c>
      <c r="C405" s="138">
        <v>4058.87</v>
      </c>
      <c r="D405" s="138">
        <v>1959.12</v>
      </c>
      <c r="E405" s="138">
        <v>0</v>
      </c>
      <c r="F405" s="138">
        <v>0</v>
      </c>
      <c r="G405" s="138">
        <v>792.62</v>
      </c>
      <c r="H405" s="138">
        <v>402.17</v>
      </c>
      <c r="I405" s="138">
        <v>1533.5</v>
      </c>
      <c r="J405" s="138">
        <v>1482.47</v>
      </c>
      <c r="K405" s="138">
        <v>-319.04000000000002</v>
      </c>
      <c r="L405" s="138">
        <v>0</v>
      </c>
      <c r="M405" s="138">
        <v>418.13</v>
      </c>
      <c r="N405" s="138">
        <v>0</v>
      </c>
      <c r="O405" s="138">
        <v>10327.84</v>
      </c>
    </row>
    <row r="406" spans="1:17">
      <c r="A406" s="137"/>
      <c r="B406" s="137"/>
      <c r="C406" s="137"/>
      <c r="D406" s="137"/>
      <c r="E406" s="137"/>
      <c r="F406" s="137"/>
      <c r="G406" s="137"/>
      <c r="H406" s="137"/>
      <c r="I406" s="137"/>
      <c r="J406" s="137"/>
      <c r="K406" s="137"/>
      <c r="L406" s="137"/>
      <c r="M406" s="137"/>
      <c r="N406" s="137"/>
      <c r="O406" s="137"/>
    </row>
    <row r="407" spans="1:17">
      <c r="A407" s="137" t="s">
        <v>596</v>
      </c>
      <c r="B407" s="137" t="s">
        <v>597</v>
      </c>
      <c r="C407" s="137"/>
      <c r="D407" s="137"/>
      <c r="E407" s="137"/>
      <c r="F407" s="137"/>
      <c r="G407" s="137"/>
      <c r="H407" s="137"/>
      <c r="I407" s="137"/>
      <c r="J407" s="137"/>
      <c r="K407" s="137"/>
      <c r="L407" s="137"/>
      <c r="M407" s="137"/>
      <c r="N407" s="137"/>
      <c r="O407" s="137"/>
    </row>
    <row r="408" spans="1:17">
      <c r="A408" s="137" t="s">
        <v>598</v>
      </c>
      <c r="B408" s="137" t="s">
        <v>599</v>
      </c>
      <c r="C408" s="218">
        <v>6625</v>
      </c>
      <c r="D408" s="218">
        <v>5490</v>
      </c>
      <c r="E408" s="218">
        <v>3653.49</v>
      </c>
      <c r="F408" s="218">
        <v>1250</v>
      </c>
      <c r="G408" s="218">
        <v>550</v>
      </c>
      <c r="H408" s="218">
        <v>0</v>
      </c>
      <c r="I408" s="218">
        <v>575</v>
      </c>
      <c r="J408" s="218">
        <v>1387.5</v>
      </c>
      <c r="K408" s="218">
        <v>1275</v>
      </c>
      <c r="L408" s="218">
        <v>2912.13</v>
      </c>
      <c r="M408" s="218">
        <v>0</v>
      </c>
      <c r="N408" s="218">
        <v>0</v>
      </c>
      <c r="O408" s="218">
        <v>23718.12</v>
      </c>
      <c r="Q408" s="12" t="s">
        <v>71</v>
      </c>
    </row>
    <row r="409" spans="1:17">
      <c r="A409" s="137" t="s">
        <v>600</v>
      </c>
      <c r="B409" s="137" t="s">
        <v>601</v>
      </c>
      <c r="C409" s="218">
        <v>0</v>
      </c>
      <c r="D409" s="218">
        <v>0</v>
      </c>
      <c r="E409" s="218">
        <v>0</v>
      </c>
      <c r="F409" s="218">
        <v>0</v>
      </c>
      <c r="G409" s="218">
        <v>1689.34</v>
      </c>
      <c r="H409" s="218">
        <v>10</v>
      </c>
      <c r="I409" s="218">
        <v>0</v>
      </c>
      <c r="J409" s="218">
        <v>0</v>
      </c>
      <c r="K409" s="218">
        <v>-43955.76</v>
      </c>
      <c r="L409" s="218">
        <v>2167.96</v>
      </c>
      <c r="M409" s="218">
        <v>2250</v>
      </c>
      <c r="N409" s="218">
        <v>0</v>
      </c>
      <c r="O409" s="218">
        <v>-37838.46</v>
      </c>
      <c r="Q409" s="12" t="s">
        <v>71</v>
      </c>
    </row>
    <row r="410" spans="1:17">
      <c r="A410" s="137" t="s">
        <v>602</v>
      </c>
      <c r="B410" s="137" t="s">
        <v>603</v>
      </c>
      <c r="C410" s="218">
        <v>1185.43</v>
      </c>
      <c r="D410" s="218">
        <v>0</v>
      </c>
      <c r="E410" s="218">
        <v>0</v>
      </c>
      <c r="F410" s="218">
        <v>0</v>
      </c>
      <c r="G410" s="218">
        <v>1900</v>
      </c>
      <c r="H410" s="218">
        <v>0</v>
      </c>
      <c r="I410" s="218">
        <v>0</v>
      </c>
      <c r="J410" s="218">
        <v>0</v>
      </c>
      <c r="K410" s="218">
        <v>0</v>
      </c>
      <c r="L410" s="218">
        <v>632.05999999999995</v>
      </c>
      <c r="M410" s="218">
        <v>0</v>
      </c>
      <c r="N410" s="218">
        <v>0</v>
      </c>
      <c r="O410" s="218">
        <v>3717.49</v>
      </c>
      <c r="Q410" s="12" t="s">
        <v>71</v>
      </c>
    </row>
    <row r="411" spans="1:17">
      <c r="A411" s="137" t="s">
        <v>5172</v>
      </c>
      <c r="B411" s="137" t="s">
        <v>5173</v>
      </c>
      <c r="C411" s="218">
        <v>0</v>
      </c>
      <c r="D411" s="218">
        <v>0</v>
      </c>
      <c r="E411" s="218">
        <v>0</v>
      </c>
      <c r="F411" s="218">
        <v>0</v>
      </c>
      <c r="G411" s="218">
        <v>0</v>
      </c>
      <c r="H411" s="218">
        <v>0</v>
      </c>
      <c r="I411" s="218">
        <v>0</v>
      </c>
      <c r="J411" s="218">
        <v>0</v>
      </c>
      <c r="K411" s="218">
        <v>0</v>
      </c>
      <c r="L411" s="218">
        <v>0</v>
      </c>
      <c r="M411" s="218">
        <v>0</v>
      </c>
      <c r="N411" s="218">
        <v>0</v>
      </c>
      <c r="O411" s="218">
        <v>0</v>
      </c>
      <c r="Q411" s="12" t="s">
        <v>71</v>
      </c>
    </row>
    <row r="412" spans="1:17">
      <c r="A412" s="137" t="s">
        <v>604</v>
      </c>
      <c r="B412" s="137" t="s">
        <v>605</v>
      </c>
      <c r="C412" s="218">
        <v>0</v>
      </c>
      <c r="D412" s="218">
        <v>2117.38</v>
      </c>
      <c r="E412" s="218">
        <v>0</v>
      </c>
      <c r="F412" s="218">
        <v>0</v>
      </c>
      <c r="G412" s="218">
        <v>0</v>
      </c>
      <c r="H412" s="218">
        <v>0</v>
      </c>
      <c r="I412" s="218">
        <v>0</v>
      </c>
      <c r="J412" s="218">
        <v>0</v>
      </c>
      <c r="K412" s="218">
        <v>72.95</v>
      </c>
      <c r="L412" s="218">
        <v>41.24</v>
      </c>
      <c r="M412" s="218">
        <v>0</v>
      </c>
      <c r="N412" s="218">
        <v>0</v>
      </c>
      <c r="O412" s="218">
        <v>2231.5700000000002</v>
      </c>
      <c r="Q412" s="12" t="s">
        <v>71</v>
      </c>
    </row>
    <row r="413" spans="1:17">
      <c r="A413" s="137" t="s">
        <v>606</v>
      </c>
      <c r="B413" s="137" t="s">
        <v>607</v>
      </c>
      <c r="C413" s="218">
        <v>0</v>
      </c>
      <c r="D413" s="218">
        <v>0</v>
      </c>
      <c r="E413" s="218">
        <v>0</v>
      </c>
      <c r="F413" s="218">
        <v>0</v>
      </c>
      <c r="G413" s="218">
        <v>0</v>
      </c>
      <c r="H413" s="218">
        <v>0</v>
      </c>
      <c r="I413" s="218">
        <v>0</v>
      </c>
      <c r="J413" s="218">
        <v>0</v>
      </c>
      <c r="K413" s="218">
        <v>0</v>
      </c>
      <c r="L413" s="218">
        <v>782.44</v>
      </c>
      <c r="M413" s="218">
        <v>0</v>
      </c>
      <c r="N413" s="218">
        <v>0</v>
      </c>
      <c r="O413" s="218">
        <v>782.44</v>
      </c>
      <c r="Q413" s="12" t="s">
        <v>71</v>
      </c>
    </row>
    <row r="414" spans="1:17">
      <c r="A414" s="137" t="s">
        <v>608</v>
      </c>
      <c r="B414" s="137" t="s">
        <v>609</v>
      </c>
      <c r="C414" s="218">
        <v>0</v>
      </c>
      <c r="D414" s="218">
        <v>0</v>
      </c>
      <c r="E414" s="218">
        <v>0</v>
      </c>
      <c r="F414" s="218">
        <v>0</v>
      </c>
      <c r="G414" s="218">
        <v>0</v>
      </c>
      <c r="H414" s="218">
        <v>0</v>
      </c>
      <c r="I414" s="218">
        <v>0</v>
      </c>
      <c r="J414" s="218">
        <v>0</v>
      </c>
      <c r="K414" s="218">
        <v>0</v>
      </c>
      <c r="L414" s="218">
        <v>0</v>
      </c>
      <c r="M414" s="218">
        <v>0</v>
      </c>
      <c r="N414" s="218">
        <v>0</v>
      </c>
      <c r="O414" s="218">
        <v>0</v>
      </c>
      <c r="Q414" s="12" t="s">
        <v>71</v>
      </c>
    </row>
    <row r="415" spans="1:17">
      <c r="A415" s="137" t="s">
        <v>5174</v>
      </c>
      <c r="B415" s="137" t="s">
        <v>5175</v>
      </c>
      <c r="C415" s="218">
        <v>0</v>
      </c>
      <c r="D415" s="218">
        <v>0</v>
      </c>
      <c r="E415" s="218">
        <v>0</v>
      </c>
      <c r="F415" s="218">
        <v>0</v>
      </c>
      <c r="G415" s="218">
        <v>0</v>
      </c>
      <c r="H415" s="218">
        <v>0</v>
      </c>
      <c r="I415" s="218">
        <v>0</v>
      </c>
      <c r="J415" s="218">
        <v>0</v>
      </c>
      <c r="K415" s="218">
        <v>0</v>
      </c>
      <c r="L415" s="218">
        <v>0</v>
      </c>
      <c r="M415" s="218">
        <v>0</v>
      </c>
      <c r="N415" s="218">
        <v>0</v>
      </c>
      <c r="O415" s="218">
        <v>0</v>
      </c>
      <c r="Q415" s="12" t="s">
        <v>71</v>
      </c>
    </row>
    <row r="416" spans="1:17">
      <c r="A416" s="137" t="s">
        <v>610</v>
      </c>
      <c r="B416" s="137" t="s">
        <v>611</v>
      </c>
      <c r="C416" s="218">
        <v>0</v>
      </c>
      <c r="D416" s="218">
        <v>1000</v>
      </c>
      <c r="E416" s="218">
        <v>0</v>
      </c>
      <c r="F416" s="218">
        <v>0</v>
      </c>
      <c r="G416" s="218">
        <v>699.6</v>
      </c>
      <c r="H416" s="218">
        <v>0</v>
      </c>
      <c r="I416" s="218">
        <v>0</v>
      </c>
      <c r="J416" s="218">
        <v>0</v>
      </c>
      <c r="K416" s="218">
        <v>0</v>
      </c>
      <c r="L416" s="218">
        <v>0</v>
      </c>
      <c r="M416" s="218">
        <v>0</v>
      </c>
      <c r="N416" s="218">
        <v>0</v>
      </c>
      <c r="O416" s="218">
        <v>1699.6</v>
      </c>
      <c r="Q416" s="12" t="s">
        <v>71</v>
      </c>
    </row>
    <row r="417" spans="1:17">
      <c r="A417" s="137" t="s">
        <v>612</v>
      </c>
      <c r="B417" s="137" t="s">
        <v>613</v>
      </c>
      <c r="C417" s="218">
        <v>1775</v>
      </c>
      <c r="D417" s="218">
        <v>2820</v>
      </c>
      <c r="E417" s="218">
        <v>1450</v>
      </c>
      <c r="F417" s="218">
        <v>3080</v>
      </c>
      <c r="G417" s="218">
        <v>4420</v>
      </c>
      <c r="H417" s="218">
        <v>0</v>
      </c>
      <c r="I417" s="218">
        <v>0</v>
      </c>
      <c r="J417" s="218">
        <v>625</v>
      </c>
      <c r="K417" s="218">
        <v>4870</v>
      </c>
      <c r="L417" s="218">
        <v>975</v>
      </c>
      <c r="M417" s="218">
        <v>0</v>
      </c>
      <c r="N417" s="218">
        <v>0</v>
      </c>
      <c r="O417" s="218">
        <v>20015</v>
      </c>
      <c r="Q417" s="12" t="s">
        <v>71</v>
      </c>
    </row>
    <row r="418" spans="1:17">
      <c r="A418" s="137" t="s">
        <v>614</v>
      </c>
      <c r="B418" s="137" t="s">
        <v>615</v>
      </c>
      <c r="C418" s="218">
        <v>907.5</v>
      </c>
      <c r="D418" s="218">
        <v>0</v>
      </c>
      <c r="E418" s="218">
        <v>0</v>
      </c>
      <c r="F418" s="218">
        <v>0</v>
      </c>
      <c r="G418" s="218">
        <v>0</v>
      </c>
      <c r="H418" s="218">
        <v>0</v>
      </c>
      <c r="I418" s="218">
        <v>0</v>
      </c>
      <c r="J418" s="218">
        <v>0</v>
      </c>
      <c r="K418" s="218">
        <v>0</v>
      </c>
      <c r="L418" s="218">
        <v>0</v>
      </c>
      <c r="M418" s="218">
        <v>0</v>
      </c>
      <c r="N418" s="218">
        <v>0</v>
      </c>
      <c r="O418" s="218">
        <v>907.5</v>
      </c>
      <c r="Q418" s="12" t="s">
        <v>71</v>
      </c>
    </row>
    <row r="419" spans="1:17">
      <c r="A419" s="137" t="s">
        <v>616</v>
      </c>
      <c r="B419" s="137" t="s">
        <v>617</v>
      </c>
      <c r="C419" s="218">
        <v>2655.09</v>
      </c>
      <c r="D419" s="218">
        <v>2812.24</v>
      </c>
      <c r="E419" s="218">
        <v>2414.85</v>
      </c>
      <c r="F419" s="218">
        <v>9834.3700000000008</v>
      </c>
      <c r="G419" s="218">
        <v>2550.81</v>
      </c>
      <c r="H419" s="218">
        <v>0</v>
      </c>
      <c r="I419" s="218">
        <v>0</v>
      </c>
      <c r="J419" s="218">
        <v>2940.28</v>
      </c>
      <c r="K419" s="218">
        <v>-3016.77</v>
      </c>
      <c r="L419" s="218">
        <v>5239.63</v>
      </c>
      <c r="M419" s="218">
        <v>12967.06</v>
      </c>
      <c r="N419" s="218">
        <v>1281.25</v>
      </c>
      <c r="O419" s="218">
        <v>39678.81</v>
      </c>
      <c r="Q419" s="12" t="s">
        <v>71</v>
      </c>
    </row>
    <row r="420" spans="1:17">
      <c r="A420" s="137" t="s">
        <v>618</v>
      </c>
      <c r="B420" s="137" t="s">
        <v>619</v>
      </c>
      <c r="C420" s="218">
        <v>0</v>
      </c>
      <c r="D420" s="218">
        <v>1450</v>
      </c>
      <c r="E420" s="218">
        <v>1383</v>
      </c>
      <c r="F420" s="218">
        <v>6350</v>
      </c>
      <c r="G420" s="218">
        <v>0</v>
      </c>
      <c r="H420" s="218">
        <v>600</v>
      </c>
      <c r="I420" s="218">
        <v>0</v>
      </c>
      <c r="J420" s="218">
        <v>0</v>
      </c>
      <c r="K420" s="218">
        <v>0</v>
      </c>
      <c r="L420" s="218">
        <v>6787.73</v>
      </c>
      <c r="M420" s="218">
        <v>1477.78</v>
      </c>
      <c r="N420" s="218">
        <v>0</v>
      </c>
      <c r="O420" s="218">
        <v>18048.509999999998</v>
      </c>
      <c r="Q420" s="12" t="s">
        <v>71</v>
      </c>
    </row>
    <row r="421" spans="1:17">
      <c r="A421" s="137" t="s">
        <v>620</v>
      </c>
      <c r="B421" s="137" t="s">
        <v>621</v>
      </c>
      <c r="C421" s="218">
        <v>0</v>
      </c>
      <c r="D421" s="218">
        <v>0</v>
      </c>
      <c r="E421" s="218">
        <v>0</v>
      </c>
      <c r="F421" s="218">
        <v>0</v>
      </c>
      <c r="G421" s="218">
        <v>686.84</v>
      </c>
      <c r="H421" s="218">
        <v>0</v>
      </c>
      <c r="I421" s="218">
        <v>0</v>
      </c>
      <c r="J421" s="218">
        <v>0</v>
      </c>
      <c r="K421" s="218">
        <v>-116.32</v>
      </c>
      <c r="L421" s="218">
        <v>0</v>
      </c>
      <c r="M421" s="218">
        <v>0</v>
      </c>
      <c r="N421" s="218">
        <v>0</v>
      </c>
      <c r="O421" s="218">
        <v>570.52</v>
      </c>
      <c r="Q421" s="12" t="s">
        <v>71</v>
      </c>
    </row>
    <row r="422" spans="1:17">
      <c r="A422" s="137" t="s">
        <v>5176</v>
      </c>
      <c r="B422" s="137" t="s">
        <v>5177</v>
      </c>
      <c r="C422" s="218">
        <v>0</v>
      </c>
      <c r="D422" s="218">
        <v>0</v>
      </c>
      <c r="E422" s="218">
        <v>0</v>
      </c>
      <c r="F422" s="218">
        <v>0</v>
      </c>
      <c r="G422" s="218">
        <v>0</v>
      </c>
      <c r="H422" s="218">
        <v>0</v>
      </c>
      <c r="I422" s="218">
        <v>0</v>
      </c>
      <c r="J422" s="218">
        <v>0</v>
      </c>
      <c r="K422" s="218">
        <v>0</v>
      </c>
      <c r="L422" s="218">
        <v>0</v>
      </c>
      <c r="M422" s="218">
        <v>0</v>
      </c>
      <c r="N422" s="218">
        <v>0</v>
      </c>
      <c r="O422" s="218">
        <v>0</v>
      </c>
      <c r="Q422" s="12" t="s">
        <v>71</v>
      </c>
    </row>
    <row r="423" spans="1:17">
      <c r="A423" s="137" t="s">
        <v>5178</v>
      </c>
      <c r="B423" s="137" t="s">
        <v>5179</v>
      </c>
      <c r="C423" s="218">
        <v>0</v>
      </c>
      <c r="D423" s="218">
        <v>0</v>
      </c>
      <c r="E423" s="218">
        <v>0</v>
      </c>
      <c r="F423" s="218">
        <v>0</v>
      </c>
      <c r="G423" s="218">
        <v>0</v>
      </c>
      <c r="H423" s="218">
        <v>0</v>
      </c>
      <c r="I423" s="218">
        <v>0</v>
      </c>
      <c r="J423" s="218">
        <v>0</v>
      </c>
      <c r="K423" s="218">
        <v>0</v>
      </c>
      <c r="L423" s="218">
        <v>0</v>
      </c>
      <c r="M423" s="218">
        <v>4900</v>
      </c>
      <c r="N423" s="218">
        <v>0</v>
      </c>
      <c r="O423" s="218">
        <v>4900</v>
      </c>
      <c r="Q423" s="12" t="s">
        <v>71</v>
      </c>
    </row>
    <row r="424" spans="1:17">
      <c r="A424" s="137" t="s">
        <v>622</v>
      </c>
      <c r="B424" s="137" t="s">
        <v>623</v>
      </c>
      <c r="C424" s="218">
        <v>0</v>
      </c>
      <c r="D424" s="218">
        <v>0</v>
      </c>
      <c r="E424" s="218">
        <v>0</v>
      </c>
      <c r="F424" s="218">
        <v>0</v>
      </c>
      <c r="G424" s="218">
        <v>0</v>
      </c>
      <c r="H424" s="218">
        <v>0</v>
      </c>
      <c r="I424" s="218">
        <v>0</v>
      </c>
      <c r="J424" s="218">
        <v>0</v>
      </c>
      <c r="K424" s="218">
        <v>0</v>
      </c>
      <c r="L424" s="218">
        <v>0</v>
      </c>
      <c r="M424" s="218">
        <v>0</v>
      </c>
      <c r="N424" s="218">
        <v>0</v>
      </c>
      <c r="O424" s="218">
        <v>0</v>
      </c>
      <c r="Q424" s="12" t="s">
        <v>71</v>
      </c>
    </row>
    <row r="425" spans="1:17">
      <c r="A425" s="137" t="s">
        <v>5180</v>
      </c>
      <c r="B425" s="137" t="s">
        <v>5181</v>
      </c>
      <c r="C425" s="218">
        <v>0</v>
      </c>
      <c r="D425" s="218">
        <v>0</v>
      </c>
      <c r="E425" s="218">
        <v>0</v>
      </c>
      <c r="F425" s="218">
        <v>0</v>
      </c>
      <c r="G425" s="218">
        <v>0</v>
      </c>
      <c r="H425" s="218">
        <v>0</v>
      </c>
      <c r="I425" s="218">
        <v>0</v>
      </c>
      <c r="J425" s="218">
        <v>0</v>
      </c>
      <c r="K425" s="218">
        <v>0</v>
      </c>
      <c r="L425" s="218">
        <v>0</v>
      </c>
      <c r="M425" s="218">
        <v>0</v>
      </c>
      <c r="N425" s="218">
        <v>0</v>
      </c>
      <c r="O425" s="218">
        <v>0</v>
      </c>
      <c r="Q425" s="12" t="s">
        <v>71</v>
      </c>
    </row>
    <row r="426" spans="1:17">
      <c r="A426" s="137" t="s">
        <v>624</v>
      </c>
      <c r="B426" s="137" t="s">
        <v>625</v>
      </c>
      <c r="C426" s="218">
        <v>0</v>
      </c>
      <c r="D426" s="218">
        <v>0</v>
      </c>
      <c r="E426" s="218">
        <v>0</v>
      </c>
      <c r="F426" s="218">
        <v>781.77</v>
      </c>
      <c r="G426" s="218">
        <v>0</v>
      </c>
      <c r="H426" s="218">
        <v>0</v>
      </c>
      <c r="I426" s="218">
        <v>0</v>
      </c>
      <c r="J426" s="218">
        <v>0</v>
      </c>
      <c r="K426" s="218">
        <v>-3774.77</v>
      </c>
      <c r="L426" s="218">
        <v>0</v>
      </c>
      <c r="M426" s="218">
        <v>0</v>
      </c>
      <c r="N426" s="218">
        <v>0</v>
      </c>
      <c r="O426" s="218">
        <v>-2993</v>
      </c>
      <c r="Q426" s="12" t="s">
        <v>71</v>
      </c>
    </row>
    <row r="427" spans="1:17">
      <c r="A427" s="137" t="s">
        <v>5182</v>
      </c>
      <c r="B427" s="137" t="s">
        <v>5183</v>
      </c>
      <c r="C427" s="218">
        <v>1523.58</v>
      </c>
      <c r="D427" s="218">
        <v>0</v>
      </c>
      <c r="E427" s="218">
        <v>0</v>
      </c>
      <c r="F427" s="218">
        <v>0</v>
      </c>
      <c r="G427" s="218">
        <v>0</v>
      </c>
      <c r="H427" s="218">
        <v>0</v>
      </c>
      <c r="I427" s="218">
        <v>0</v>
      </c>
      <c r="J427" s="218">
        <v>0</v>
      </c>
      <c r="K427" s="218">
        <v>0</v>
      </c>
      <c r="L427" s="218">
        <v>0</v>
      </c>
      <c r="M427" s="218">
        <v>0</v>
      </c>
      <c r="N427" s="218">
        <v>0</v>
      </c>
      <c r="O427" s="218">
        <v>1523.58</v>
      </c>
      <c r="Q427" s="12" t="s">
        <v>71</v>
      </c>
    </row>
    <row r="428" spans="1:17">
      <c r="A428" s="137" t="s">
        <v>5184</v>
      </c>
      <c r="B428" s="137" t="s">
        <v>4023</v>
      </c>
      <c r="C428" s="218">
        <v>0</v>
      </c>
      <c r="D428" s="218">
        <v>0</v>
      </c>
      <c r="E428" s="218">
        <v>0</v>
      </c>
      <c r="F428" s="218">
        <v>0</v>
      </c>
      <c r="G428" s="218">
        <v>0</v>
      </c>
      <c r="H428" s="218">
        <v>0</v>
      </c>
      <c r="I428" s="218">
        <v>0</v>
      </c>
      <c r="J428" s="218">
        <v>0</v>
      </c>
      <c r="K428" s="218">
        <v>0</v>
      </c>
      <c r="L428" s="218">
        <v>0</v>
      </c>
      <c r="M428" s="218">
        <v>0</v>
      </c>
      <c r="N428" s="218">
        <v>0</v>
      </c>
      <c r="O428" s="218">
        <v>0</v>
      </c>
      <c r="Q428" s="12" t="s">
        <v>71</v>
      </c>
    </row>
    <row r="429" spans="1:17">
      <c r="A429" s="137" t="s">
        <v>626</v>
      </c>
      <c r="B429" s="137" t="s">
        <v>627</v>
      </c>
      <c r="C429" s="218">
        <v>2555</v>
      </c>
      <c r="D429" s="218">
        <v>4100</v>
      </c>
      <c r="E429" s="218">
        <v>0</v>
      </c>
      <c r="F429" s="218">
        <v>1300</v>
      </c>
      <c r="G429" s="218">
        <v>0</v>
      </c>
      <c r="H429" s="218">
        <v>0</v>
      </c>
      <c r="I429" s="218">
        <v>0</v>
      </c>
      <c r="J429" s="218">
        <v>2100</v>
      </c>
      <c r="K429" s="218">
        <v>0</v>
      </c>
      <c r="L429" s="218">
        <v>615</v>
      </c>
      <c r="M429" s="218">
        <v>0</v>
      </c>
      <c r="N429" s="218">
        <v>0</v>
      </c>
      <c r="O429" s="218">
        <v>10670</v>
      </c>
      <c r="Q429" s="12" t="s">
        <v>71</v>
      </c>
    </row>
    <row r="430" spans="1:17">
      <c r="A430" s="137" t="s">
        <v>5185</v>
      </c>
      <c r="B430" s="137" t="s">
        <v>5186</v>
      </c>
      <c r="C430" s="218">
        <v>0</v>
      </c>
      <c r="D430" s="218">
        <v>7860</v>
      </c>
      <c r="E430" s="218">
        <v>2100</v>
      </c>
      <c r="F430" s="218">
        <v>0</v>
      </c>
      <c r="G430" s="218">
        <v>0</v>
      </c>
      <c r="H430" s="218">
        <v>0</v>
      </c>
      <c r="I430" s="218">
        <v>0</v>
      </c>
      <c r="J430" s="218">
        <v>0</v>
      </c>
      <c r="K430" s="218">
        <v>0</v>
      </c>
      <c r="L430" s="218">
        <v>-13763</v>
      </c>
      <c r="M430" s="218">
        <v>0</v>
      </c>
      <c r="N430" s="218">
        <v>0</v>
      </c>
      <c r="O430" s="218">
        <v>-3803</v>
      </c>
      <c r="Q430" s="12" t="s">
        <v>71</v>
      </c>
    </row>
    <row r="431" spans="1:17">
      <c r="A431" s="137" t="s">
        <v>628</v>
      </c>
      <c r="B431" s="137" t="s">
        <v>629</v>
      </c>
      <c r="C431" s="218">
        <v>0</v>
      </c>
      <c r="D431" s="218">
        <v>810</v>
      </c>
      <c r="E431" s="218">
        <v>1750</v>
      </c>
      <c r="F431" s="218">
        <v>850</v>
      </c>
      <c r="G431" s="218">
        <v>1100</v>
      </c>
      <c r="H431" s="218">
        <v>0</v>
      </c>
      <c r="I431" s="218">
        <v>0</v>
      </c>
      <c r="J431" s="218">
        <v>0</v>
      </c>
      <c r="K431" s="218">
        <v>600</v>
      </c>
      <c r="L431" s="218">
        <v>850</v>
      </c>
      <c r="M431" s="218">
        <v>0</v>
      </c>
      <c r="N431" s="218">
        <v>0</v>
      </c>
      <c r="O431" s="218">
        <v>5960</v>
      </c>
      <c r="Q431" s="12" t="s">
        <v>71</v>
      </c>
    </row>
    <row r="432" spans="1:17">
      <c r="A432" s="137" t="s">
        <v>630</v>
      </c>
      <c r="B432" s="137" t="s">
        <v>631</v>
      </c>
      <c r="C432" s="218">
        <v>0</v>
      </c>
      <c r="D432" s="218">
        <v>0</v>
      </c>
      <c r="E432" s="218">
        <v>0</v>
      </c>
      <c r="F432" s="218">
        <v>0</v>
      </c>
      <c r="G432" s="218">
        <v>0</v>
      </c>
      <c r="H432" s="218">
        <v>0</v>
      </c>
      <c r="I432" s="218">
        <v>0</v>
      </c>
      <c r="J432" s="218">
        <v>0</v>
      </c>
      <c r="K432" s="218">
        <v>0</v>
      </c>
      <c r="L432" s="218">
        <v>0</v>
      </c>
      <c r="M432" s="218">
        <v>0</v>
      </c>
      <c r="N432" s="218">
        <v>0</v>
      </c>
      <c r="O432" s="218">
        <v>0</v>
      </c>
      <c r="Q432" s="12" t="s">
        <v>71</v>
      </c>
    </row>
    <row r="433" spans="1:17">
      <c r="A433" s="137" t="s">
        <v>632</v>
      </c>
      <c r="B433" s="137" t="s">
        <v>633</v>
      </c>
      <c r="C433" s="218">
        <v>1400</v>
      </c>
      <c r="D433" s="218">
        <v>1100</v>
      </c>
      <c r="E433" s="218">
        <v>0</v>
      </c>
      <c r="F433" s="218">
        <v>0</v>
      </c>
      <c r="G433" s="218">
        <v>1460</v>
      </c>
      <c r="H433" s="218">
        <v>0</v>
      </c>
      <c r="I433" s="218">
        <v>0</v>
      </c>
      <c r="J433" s="218">
        <v>1045</v>
      </c>
      <c r="K433" s="218">
        <v>1260</v>
      </c>
      <c r="L433" s="218">
        <v>4425</v>
      </c>
      <c r="M433" s="218">
        <v>3501.4</v>
      </c>
      <c r="N433" s="218">
        <v>4365</v>
      </c>
      <c r="O433" s="218">
        <v>18556.400000000001</v>
      </c>
      <c r="Q433" s="12" t="s">
        <v>71</v>
      </c>
    </row>
    <row r="434" spans="1:17">
      <c r="A434" s="137" t="s">
        <v>5187</v>
      </c>
      <c r="B434" s="137" t="s">
        <v>5188</v>
      </c>
      <c r="C434" s="218">
        <v>0</v>
      </c>
      <c r="D434" s="218">
        <v>0</v>
      </c>
      <c r="E434" s="218">
        <v>0</v>
      </c>
      <c r="F434" s="218">
        <v>0</v>
      </c>
      <c r="G434" s="218">
        <v>0</v>
      </c>
      <c r="H434" s="218">
        <v>0</v>
      </c>
      <c r="I434" s="218">
        <v>0</v>
      </c>
      <c r="J434" s="218">
        <v>0</v>
      </c>
      <c r="K434" s="218">
        <v>0</v>
      </c>
      <c r="L434" s="218">
        <v>0</v>
      </c>
      <c r="M434" s="218">
        <v>0</v>
      </c>
      <c r="N434" s="218">
        <v>0</v>
      </c>
      <c r="O434" s="218">
        <v>0</v>
      </c>
      <c r="Q434" s="12" t="s">
        <v>71</v>
      </c>
    </row>
    <row r="435" spans="1:17">
      <c r="A435" s="137" t="s">
        <v>5189</v>
      </c>
      <c r="B435" s="137" t="s">
        <v>5190</v>
      </c>
      <c r="C435" s="218">
        <v>0</v>
      </c>
      <c r="D435" s="218">
        <v>0</v>
      </c>
      <c r="E435" s="218">
        <v>0</v>
      </c>
      <c r="F435" s="218">
        <v>0</v>
      </c>
      <c r="G435" s="218">
        <v>0</v>
      </c>
      <c r="H435" s="218">
        <v>0</v>
      </c>
      <c r="I435" s="218">
        <v>0</v>
      </c>
      <c r="J435" s="218">
        <v>0</v>
      </c>
      <c r="K435" s="218">
        <v>0</v>
      </c>
      <c r="L435" s="218">
        <v>0</v>
      </c>
      <c r="M435" s="218">
        <v>0</v>
      </c>
      <c r="N435" s="218">
        <v>0</v>
      </c>
      <c r="O435" s="218">
        <v>0</v>
      </c>
      <c r="Q435" s="12" t="s">
        <v>71</v>
      </c>
    </row>
    <row r="436" spans="1:17">
      <c r="A436" s="137" t="s">
        <v>5191</v>
      </c>
      <c r="B436" s="137" t="s">
        <v>5192</v>
      </c>
      <c r="C436" s="218">
        <v>0</v>
      </c>
      <c r="D436" s="218">
        <v>0</v>
      </c>
      <c r="E436" s="218">
        <v>0</v>
      </c>
      <c r="F436" s="218">
        <v>0</v>
      </c>
      <c r="G436" s="218">
        <v>0</v>
      </c>
      <c r="H436" s="218">
        <v>0</v>
      </c>
      <c r="I436" s="218">
        <v>0</v>
      </c>
      <c r="J436" s="218">
        <v>0</v>
      </c>
      <c r="K436" s="218">
        <v>0</v>
      </c>
      <c r="L436" s="218">
        <v>0</v>
      </c>
      <c r="M436" s="218">
        <v>0</v>
      </c>
      <c r="N436" s="218">
        <v>0</v>
      </c>
      <c r="O436" s="218">
        <v>0</v>
      </c>
      <c r="Q436" s="12" t="s">
        <v>71</v>
      </c>
    </row>
    <row r="437" spans="1:17">
      <c r="A437" s="137" t="s">
        <v>5193</v>
      </c>
      <c r="B437" s="137" t="s">
        <v>5194</v>
      </c>
      <c r="C437" s="218">
        <v>0</v>
      </c>
      <c r="D437" s="218">
        <v>0</v>
      </c>
      <c r="E437" s="218">
        <v>0</v>
      </c>
      <c r="F437" s="218">
        <v>0</v>
      </c>
      <c r="G437" s="218">
        <v>0</v>
      </c>
      <c r="H437" s="218">
        <v>0</v>
      </c>
      <c r="I437" s="218">
        <v>0</v>
      </c>
      <c r="J437" s="218">
        <v>0</v>
      </c>
      <c r="K437" s="218">
        <v>0</v>
      </c>
      <c r="L437" s="218">
        <v>0</v>
      </c>
      <c r="M437" s="218">
        <v>0</v>
      </c>
      <c r="N437" s="218">
        <v>0</v>
      </c>
      <c r="O437" s="218">
        <v>0</v>
      </c>
      <c r="Q437" s="12" t="s">
        <v>71</v>
      </c>
    </row>
    <row r="438" spans="1:17">
      <c r="A438" s="137" t="s">
        <v>5195</v>
      </c>
      <c r="B438" s="137" t="s">
        <v>5196</v>
      </c>
      <c r="C438" s="218">
        <v>0</v>
      </c>
      <c r="D438" s="218">
        <v>0</v>
      </c>
      <c r="E438" s="218">
        <v>0</v>
      </c>
      <c r="F438" s="218">
        <v>0</v>
      </c>
      <c r="G438" s="218">
        <v>0</v>
      </c>
      <c r="H438" s="218">
        <v>0</v>
      </c>
      <c r="I438" s="218">
        <v>0</v>
      </c>
      <c r="J438" s="218">
        <v>0</v>
      </c>
      <c r="K438" s="218">
        <v>0</v>
      </c>
      <c r="L438" s="218">
        <v>0</v>
      </c>
      <c r="M438" s="218">
        <v>0</v>
      </c>
      <c r="N438" s="218">
        <v>0</v>
      </c>
      <c r="O438" s="218">
        <v>0</v>
      </c>
      <c r="Q438" s="12" t="s">
        <v>71</v>
      </c>
    </row>
    <row r="439" spans="1:17">
      <c r="A439" s="137" t="s">
        <v>634</v>
      </c>
      <c r="B439" s="137" t="s">
        <v>635</v>
      </c>
      <c r="C439" s="218">
        <v>0</v>
      </c>
      <c r="D439" s="218">
        <v>0</v>
      </c>
      <c r="E439" s="218">
        <v>0</v>
      </c>
      <c r="F439" s="218">
        <v>0</v>
      </c>
      <c r="G439" s="218">
        <v>0</v>
      </c>
      <c r="H439" s="218">
        <v>0</v>
      </c>
      <c r="I439" s="218">
        <v>0</v>
      </c>
      <c r="J439" s="218">
        <v>0</v>
      </c>
      <c r="K439" s="218">
        <v>0</v>
      </c>
      <c r="L439" s="218">
        <v>0</v>
      </c>
      <c r="M439" s="218">
        <v>0</v>
      </c>
      <c r="N439" s="218">
        <v>0</v>
      </c>
      <c r="O439" s="218">
        <v>0</v>
      </c>
      <c r="Q439" s="12" t="s">
        <v>71</v>
      </c>
    </row>
    <row r="440" spans="1:17">
      <c r="A440" s="137" t="s">
        <v>1153</v>
      </c>
      <c r="B440" s="137" t="s">
        <v>5197</v>
      </c>
      <c r="C440" s="218">
        <v>0</v>
      </c>
      <c r="D440" s="218">
        <v>0</v>
      </c>
      <c r="E440" s="218">
        <v>0</v>
      </c>
      <c r="F440" s="218">
        <v>0</v>
      </c>
      <c r="G440" s="218">
        <v>0</v>
      </c>
      <c r="H440" s="218">
        <v>0</v>
      </c>
      <c r="I440" s="218">
        <v>0</v>
      </c>
      <c r="J440" s="218">
        <v>0</v>
      </c>
      <c r="K440" s="218">
        <v>0</v>
      </c>
      <c r="L440" s="218">
        <v>0</v>
      </c>
      <c r="M440" s="218">
        <v>0</v>
      </c>
      <c r="N440" s="218">
        <v>0</v>
      </c>
      <c r="O440" s="218">
        <v>0</v>
      </c>
      <c r="Q440" s="12" t="s">
        <v>71</v>
      </c>
    </row>
    <row r="441" spans="1:17">
      <c r="A441" s="137" t="s">
        <v>5198</v>
      </c>
      <c r="B441" s="137" t="s">
        <v>5199</v>
      </c>
      <c r="C441" s="218">
        <v>0</v>
      </c>
      <c r="D441" s="218">
        <v>0</v>
      </c>
      <c r="E441" s="218">
        <v>0</v>
      </c>
      <c r="F441" s="218">
        <v>0</v>
      </c>
      <c r="G441" s="218">
        <v>0</v>
      </c>
      <c r="H441" s="218">
        <v>0</v>
      </c>
      <c r="I441" s="218">
        <v>0</v>
      </c>
      <c r="J441" s="218">
        <v>0</v>
      </c>
      <c r="K441" s="218">
        <v>0</v>
      </c>
      <c r="L441" s="218">
        <v>0</v>
      </c>
      <c r="M441" s="218">
        <v>0</v>
      </c>
      <c r="N441" s="218">
        <v>0</v>
      </c>
      <c r="O441" s="218">
        <v>0</v>
      </c>
      <c r="Q441" s="12" t="s">
        <v>71</v>
      </c>
    </row>
    <row r="442" spans="1:17">
      <c r="A442" s="137"/>
      <c r="B442" s="137"/>
      <c r="C442" s="219"/>
      <c r="D442" s="219"/>
      <c r="E442" s="219"/>
      <c r="F442" s="219"/>
      <c r="G442" s="219"/>
      <c r="H442" s="219"/>
      <c r="I442" s="219"/>
      <c r="J442" s="219"/>
      <c r="K442" s="219"/>
      <c r="L442" s="219"/>
      <c r="M442" s="219"/>
      <c r="N442" s="219"/>
      <c r="O442" s="219"/>
    </row>
    <row r="443" spans="1:17">
      <c r="A443" s="137" t="s">
        <v>636</v>
      </c>
      <c r="B443" s="137" t="s">
        <v>637</v>
      </c>
      <c r="C443" s="138">
        <v>18626.599999999999</v>
      </c>
      <c r="D443" s="138">
        <v>29559.62</v>
      </c>
      <c r="E443" s="138">
        <v>12751.34</v>
      </c>
      <c r="F443" s="138">
        <v>23446.14</v>
      </c>
      <c r="G443" s="138">
        <v>15056.59</v>
      </c>
      <c r="H443" s="138">
        <v>610</v>
      </c>
      <c r="I443" s="138">
        <v>575</v>
      </c>
      <c r="J443" s="138">
        <v>8097.78</v>
      </c>
      <c r="K443" s="138">
        <v>-42785.67</v>
      </c>
      <c r="L443" s="138">
        <v>11665.19</v>
      </c>
      <c r="M443" s="138">
        <v>25096.240000000002</v>
      </c>
      <c r="N443" s="138">
        <v>5646.25</v>
      </c>
      <c r="O443" s="138">
        <v>108345.08</v>
      </c>
    </row>
    <row r="444" spans="1:17">
      <c r="A444" s="137" t="s">
        <v>5200</v>
      </c>
      <c r="B444" s="137" t="s">
        <v>3797</v>
      </c>
      <c r="C444" s="218">
        <v>0</v>
      </c>
      <c r="D444" s="218">
        <v>0</v>
      </c>
      <c r="E444" s="218">
        <v>0</v>
      </c>
      <c r="F444" s="218">
        <v>0</v>
      </c>
      <c r="G444" s="218">
        <v>0</v>
      </c>
      <c r="H444" s="218">
        <v>0</v>
      </c>
      <c r="I444" s="218">
        <v>0</v>
      </c>
      <c r="J444" s="218">
        <v>0</v>
      </c>
      <c r="K444" s="218">
        <v>0</v>
      </c>
      <c r="L444" s="218">
        <v>0</v>
      </c>
      <c r="M444" s="218">
        <v>0</v>
      </c>
      <c r="N444" s="218">
        <v>0</v>
      </c>
      <c r="O444" s="218">
        <v>0</v>
      </c>
    </row>
    <row r="445" spans="1:17">
      <c r="A445" s="137" t="s">
        <v>5201</v>
      </c>
      <c r="B445" s="137" t="s">
        <v>5202</v>
      </c>
      <c r="C445" s="218">
        <v>0</v>
      </c>
      <c r="D445" s="218">
        <v>0</v>
      </c>
      <c r="E445" s="218">
        <v>0</v>
      </c>
      <c r="F445" s="218">
        <v>0</v>
      </c>
      <c r="G445" s="218">
        <v>0</v>
      </c>
      <c r="H445" s="218">
        <v>0</v>
      </c>
      <c r="I445" s="218">
        <v>0</v>
      </c>
      <c r="J445" s="218">
        <v>0</v>
      </c>
      <c r="K445" s="218">
        <v>0</v>
      </c>
      <c r="L445" s="218">
        <v>0</v>
      </c>
      <c r="M445" s="218">
        <v>0</v>
      </c>
      <c r="N445" s="218">
        <v>0</v>
      </c>
      <c r="O445" s="218">
        <v>0</v>
      </c>
    </row>
    <row r="446" spans="1:17">
      <c r="A446" s="137" t="s">
        <v>5203</v>
      </c>
      <c r="B446" s="137" t="s">
        <v>5204</v>
      </c>
      <c r="C446" s="218">
        <v>0</v>
      </c>
      <c r="D446" s="218">
        <v>0</v>
      </c>
      <c r="E446" s="218">
        <v>0</v>
      </c>
      <c r="F446" s="218">
        <v>0</v>
      </c>
      <c r="G446" s="218">
        <v>0</v>
      </c>
      <c r="H446" s="218">
        <v>0</v>
      </c>
      <c r="I446" s="218">
        <v>0</v>
      </c>
      <c r="J446" s="218">
        <v>0</v>
      </c>
      <c r="K446" s="218">
        <v>0</v>
      </c>
      <c r="L446" s="218">
        <v>0</v>
      </c>
      <c r="M446" s="218">
        <v>0</v>
      </c>
      <c r="N446" s="218">
        <v>0</v>
      </c>
      <c r="O446" s="218">
        <v>0</v>
      </c>
      <c r="Q446" s="12" t="s">
        <v>70</v>
      </c>
    </row>
    <row r="447" spans="1:17">
      <c r="A447" s="137" t="s">
        <v>5205</v>
      </c>
      <c r="B447" s="137" t="s">
        <v>5206</v>
      </c>
      <c r="C447" s="218">
        <v>0</v>
      </c>
      <c r="D447" s="218">
        <v>0</v>
      </c>
      <c r="E447" s="218">
        <v>0</v>
      </c>
      <c r="F447" s="218">
        <v>0</v>
      </c>
      <c r="G447" s="218">
        <v>0</v>
      </c>
      <c r="H447" s="218">
        <v>0</v>
      </c>
      <c r="I447" s="218">
        <v>0</v>
      </c>
      <c r="J447" s="218">
        <v>0</v>
      </c>
      <c r="K447" s="218">
        <v>0</v>
      </c>
      <c r="L447" s="218">
        <v>0</v>
      </c>
      <c r="M447" s="218">
        <v>0</v>
      </c>
      <c r="N447" s="218">
        <v>0</v>
      </c>
      <c r="O447" s="218">
        <v>0</v>
      </c>
      <c r="Q447" s="12" t="s">
        <v>70</v>
      </c>
    </row>
    <row r="448" spans="1:17">
      <c r="A448" s="137" t="s">
        <v>5207</v>
      </c>
      <c r="B448" s="137" t="s">
        <v>5208</v>
      </c>
      <c r="C448" s="218">
        <v>0</v>
      </c>
      <c r="D448" s="218">
        <v>0</v>
      </c>
      <c r="E448" s="218">
        <v>0</v>
      </c>
      <c r="F448" s="218">
        <v>0</v>
      </c>
      <c r="G448" s="218">
        <v>0</v>
      </c>
      <c r="H448" s="218">
        <v>0</v>
      </c>
      <c r="I448" s="218">
        <v>0</v>
      </c>
      <c r="J448" s="218">
        <v>0</v>
      </c>
      <c r="K448" s="218">
        <v>0</v>
      </c>
      <c r="L448" s="218">
        <v>0</v>
      </c>
      <c r="M448" s="218">
        <v>0</v>
      </c>
      <c r="N448" s="218">
        <v>0</v>
      </c>
      <c r="O448" s="218">
        <v>0</v>
      </c>
      <c r="Q448" s="12" t="s">
        <v>70</v>
      </c>
    </row>
    <row r="449" spans="1:17">
      <c r="A449" s="137" t="s">
        <v>179</v>
      </c>
      <c r="B449" s="137" t="s">
        <v>180</v>
      </c>
      <c r="C449" s="218">
        <v>0</v>
      </c>
      <c r="D449" s="218">
        <v>0</v>
      </c>
      <c r="E449" s="218">
        <v>0</v>
      </c>
      <c r="F449" s="218">
        <v>0</v>
      </c>
      <c r="G449" s="218">
        <v>0</v>
      </c>
      <c r="H449" s="218">
        <v>0</v>
      </c>
      <c r="I449" s="218">
        <v>0</v>
      </c>
      <c r="J449" s="218">
        <v>0</v>
      </c>
      <c r="K449" s="218">
        <v>0</v>
      </c>
      <c r="L449" s="218">
        <v>0</v>
      </c>
      <c r="M449" s="218">
        <v>0</v>
      </c>
      <c r="N449" s="218">
        <v>0</v>
      </c>
      <c r="O449" s="218">
        <v>0</v>
      </c>
      <c r="Q449" s="12" t="s">
        <v>70</v>
      </c>
    </row>
    <row r="450" spans="1:17">
      <c r="A450" s="137" t="s">
        <v>5209</v>
      </c>
      <c r="B450" s="137" t="s">
        <v>4021</v>
      </c>
      <c r="C450" s="218">
        <v>0</v>
      </c>
      <c r="D450" s="218">
        <v>0</v>
      </c>
      <c r="E450" s="218">
        <v>0</v>
      </c>
      <c r="F450" s="218">
        <v>0</v>
      </c>
      <c r="G450" s="218">
        <v>0</v>
      </c>
      <c r="H450" s="218">
        <v>0</v>
      </c>
      <c r="I450" s="218">
        <v>0</v>
      </c>
      <c r="J450" s="218">
        <v>0</v>
      </c>
      <c r="K450" s="218">
        <v>0</v>
      </c>
      <c r="L450" s="218">
        <v>0</v>
      </c>
      <c r="M450" s="218">
        <v>0</v>
      </c>
      <c r="N450" s="218">
        <v>0</v>
      </c>
      <c r="O450" s="218">
        <v>0</v>
      </c>
      <c r="Q450" s="12" t="s">
        <v>70</v>
      </c>
    </row>
    <row r="451" spans="1:17">
      <c r="A451" s="137" t="s">
        <v>5210</v>
      </c>
      <c r="B451" s="137" t="s">
        <v>5211</v>
      </c>
      <c r="C451" s="218">
        <v>0</v>
      </c>
      <c r="D451" s="218">
        <v>0</v>
      </c>
      <c r="E451" s="218">
        <v>0</v>
      </c>
      <c r="F451" s="218">
        <v>0</v>
      </c>
      <c r="G451" s="218">
        <v>0</v>
      </c>
      <c r="H451" s="218">
        <v>0</v>
      </c>
      <c r="I451" s="218">
        <v>0</v>
      </c>
      <c r="J451" s="218">
        <v>0</v>
      </c>
      <c r="K451" s="218">
        <v>0</v>
      </c>
      <c r="L451" s="218">
        <v>0</v>
      </c>
      <c r="M451" s="218">
        <v>0</v>
      </c>
      <c r="N451" s="218">
        <v>0</v>
      </c>
      <c r="O451" s="218">
        <v>0</v>
      </c>
      <c r="Q451" s="12" t="s">
        <v>70</v>
      </c>
    </row>
    <row r="452" spans="1:17">
      <c r="A452" s="137"/>
      <c r="B452" s="137"/>
      <c r="C452" s="219"/>
      <c r="D452" s="219"/>
      <c r="E452" s="219"/>
      <c r="F452" s="219"/>
      <c r="G452" s="219"/>
      <c r="H452" s="219"/>
      <c r="I452" s="219"/>
      <c r="J452" s="219"/>
      <c r="K452" s="219"/>
      <c r="L452" s="219"/>
      <c r="M452" s="219"/>
      <c r="N452" s="219"/>
      <c r="O452" s="219"/>
    </row>
    <row r="453" spans="1:17">
      <c r="A453" s="137" t="s">
        <v>5212</v>
      </c>
      <c r="B453" s="137" t="s">
        <v>5213</v>
      </c>
      <c r="C453" s="138">
        <v>0</v>
      </c>
      <c r="D453" s="138">
        <v>0</v>
      </c>
      <c r="E453" s="138">
        <v>0</v>
      </c>
      <c r="F453" s="138">
        <v>0</v>
      </c>
      <c r="G453" s="138">
        <v>0</v>
      </c>
      <c r="H453" s="138">
        <v>0</v>
      </c>
      <c r="I453" s="138">
        <v>0</v>
      </c>
      <c r="J453" s="138">
        <v>0</v>
      </c>
      <c r="K453" s="138">
        <v>0</v>
      </c>
      <c r="L453" s="138">
        <v>0</v>
      </c>
      <c r="M453" s="138">
        <v>0</v>
      </c>
      <c r="N453" s="138">
        <v>0</v>
      </c>
      <c r="O453" s="138">
        <v>0</v>
      </c>
    </row>
    <row r="454" spans="1:17">
      <c r="A454" s="137"/>
      <c r="B454" s="137"/>
      <c r="C454" s="219"/>
      <c r="D454" s="219"/>
      <c r="E454" s="219"/>
      <c r="F454" s="219"/>
      <c r="G454" s="219"/>
      <c r="H454" s="219"/>
      <c r="I454" s="219"/>
      <c r="J454" s="219"/>
      <c r="K454" s="219"/>
      <c r="L454" s="219"/>
      <c r="M454" s="219"/>
      <c r="N454" s="219"/>
      <c r="O454" s="219"/>
    </row>
    <row r="455" spans="1:17">
      <c r="A455" s="137" t="s">
        <v>181</v>
      </c>
      <c r="B455" s="137" t="s">
        <v>182</v>
      </c>
      <c r="C455" s="138">
        <v>259234.85</v>
      </c>
      <c r="D455" s="138">
        <v>-29231.22</v>
      </c>
      <c r="E455" s="138">
        <v>25357.09</v>
      </c>
      <c r="F455" s="138">
        <v>110541.06</v>
      </c>
      <c r="G455" s="138">
        <v>265426.44</v>
      </c>
      <c r="H455" s="138">
        <v>104651.15</v>
      </c>
      <c r="I455" s="138">
        <v>131578.29</v>
      </c>
      <c r="J455" s="138">
        <v>144104.93</v>
      </c>
      <c r="K455" s="138">
        <v>83478.009999999995</v>
      </c>
      <c r="L455" s="138">
        <v>86068.25</v>
      </c>
      <c r="M455" s="138">
        <v>117490.33</v>
      </c>
      <c r="N455" s="138">
        <v>74100.88</v>
      </c>
      <c r="O455" s="138">
        <v>1372800.06</v>
      </c>
    </row>
    <row r="456" spans="1:17">
      <c r="A456" s="137"/>
      <c r="B456" s="137"/>
      <c r="C456" s="137"/>
      <c r="D456" s="137"/>
      <c r="E456" s="137"/>
      <c r="F456" s="137"/>
      <c r="G456" s="137"/>
      <c r="H456" s="137"/>
      <c r="I456" s="137"/>
      <c r="J456" s="137"/>
      <c r="K456" s="137"/>
      <c r="L456" s="137"/>
      <c r="M456" s="137"/>
      <c r="N456" s="137"/>
      <c r="O456" s="137"/>
    </row>
    <row r="457" spans="1:17">
      <c r="A457" s="137" t="s">
        <v>5214</v>
      </c>
      <c r="B457" s="137" t="s">
        <v>5215</v>
      </c>
      <c r="C457" s="137"/>
      <c r="D457" s="137"/>
      <c r="E457" s="137"/>
      <c r="F457" s="137"/>
      <c r="G457" s="137"/>
      <c r="H457" s="137"/>
      <c r="I457" s="137"/>
      <c r="J457" s="137"/>
      <c r="K457" s="137"/>
      <c r="L457" s="137"/>
      <c r="M457" s="137"/>
      <c r="N457" s="137"/>
      <c r="O457" s="137"/>
    </row>
    <row r="458" spans="1:17">
      <c r="A458" s="137" t="s">
        <v>5216</v>
      </c>
      <c r="B458" s="137" t="s">
        <v>5217</v>
      </c>
      <c r="C458" s="218">
        <v>0</v>
      </c>
      <c r="D458" s="218">
        <v>0</v>
      </c>
      <c r="E458" s="218">
        <v>0</v>
      </c>
      <c r="F458" s="218">
        <v>0</v>
      </c>
      <c r="G458" s="218">
        <v>0</v>
      </c>
      <c r="H458" s="218">
        <v>0</v>
      </c>
      <c r="I458" s="218">
        <v>0</v>
      </c>
      <c r="J458" s="218">
        <v>0</v>
      </c>
      <c r="K458" s="218">
        <v>0</v>
      </c>
      <c r="L458" s="218">
        <v>0</v>
      </c>
      <c r="M458" s="218">
        <v>0</v>
      </c>
      <c r="N458" s="218">
        <v>0</v>
      </c>
      <c r="O458" s="218">
        <v>0</v>
      </c>
    </row>
    <row r="459" spans="1:17">
      <c r="A459" s="137" t="s">
        <v>5218</v>
      </c>
      <c r="B459" s="137" t="s">
        <v>5219</v>
      </c>
      <c r="C459" s="218">
        <v>0</v>
      </c>
      <c r="D459" s="218">
        <v>0</v>
      </c>
      <c r="E459" s="218">
        <v>0</v>
      </c>
      <c r="F459" s="218">
        <v>0</v>
      </c>
      <c r="G459" s="218">
        <v>0</v>
      </c>
      <c r="H459" s="218">
        <v>0</v>
      </c>
      <c r="I459" s="218">
        <v>0</v>
      </c>
      <c r="J459" s="218">
        <v>0</v>
      </c>
      <c r="K459" s="218">
        <v>0</v>
      </c>
      <c r="L459" s="218">
        <v>0</v>
      </c>
      <c r="M459" s="218">
        <v>0</v>
      </c>
      <c r="N459" s="218">
        <v>0</v>
      </c>
      <c r="O459" s="218">
        <v>0</v>
      </c>
    </row>
    <row r="460" spans="1:17">
      <c r="A460" s="137" t="s">
        <v>5220</v>
      </c>
      <c r="B460" s="137" t="s">
        <v>4993</v>
      </c>
      <c r="C460" s="218">
        <v>0</v>
      </c>
      <c r="D460" s="218">
        <v>0</v>
      </c>
      <c r="E460" s="218">
        <v>0</v>
      </c>
      <c r="F460" s="218">
        <v>0</v>
      </c>
      <c r="G460" s="218">
        <v>0</v>
      </c>
      <c r="H460" s="218">
        <v>0</v>
      </c>
      <c r="I460" s="218">
        <v>0</v>
      </c>
      <c r="J460" s="218">
        <v>0</v>
      </c>
      <c r="K460" s="218">
        <v>0</v>
      </c>
      <c r="L460" s="218">
        <v>0</v>
      </c>
      <c r="M460" s="218">
        <v>0</v>
      </c>
      <c r="N460" s="218">
        <v>0</v>
      </c>
      <c r="O460" s="218">
        <v>0</v>
      </c>
    </row>
    <row r="461" spans="1:17">
      <c r="A461" s="137" t="s">
        <v>5221</v>
      </c>
      <c r="B461" s="137" t="s">
        <v>5222</v>
      </c>
      <c r="C461" s="218">
        <v>0</v>
      </c>
      <c r="D461" s="218">
        <v>0</v>
      </c>
      <c r="E461" s="218">
        <v>0</v>
      </c>
      <c r="F461" s="218">
        <v>0</v>
      </c>
      <c r="G461" s="218">
        <v>0</v>
      </c>
      <c r="H461" s="218">
        <v>0</v>
      </c>
      <c r="I461" s="218">
        <v>0</v>
      </c>
      <c r="J461" s="218">
        <v>0</v>
      </c>
      <c r="K461" s="218">
        <v>0</v>
      </c>
      <c r="L461" s="218">
        <v>0</v>
      </c>
      <c r="M461" s="218">
        <v>0</v>
      </c>
      <c r="N461" s="218">
        <v>0</v>
      </c>
      <c r="O461" s="218">
        <v>0</v>
      </c>
    </row>
    <row r="462" spans="1:17">
      <c r="A462" s="137"/>
      <c r="B462" s="137"/>
      <c r="C462" s="219"/>
      <c r="D462" s="219"/>
      <c r="E462" s="219"/>
      <c r="F462" s="219"/>
      <c r="G462" s="219"/>
      <c r="H462" s="219"/>
      <c r="I462" s="219"/>
      <c r="J462" s="219"/>
      <c r="K462" s="219"/>
      <c r="L462" s="219"/>
      <c r="M462" s="219"/>
      <c r="N462" s="219"/>
      <c r="O462" s="219"/>
    </row>
    <row r="463" spans="1:17">
      <c r="A463" s="137" t="s">
        <v>5223</v>
      </c>
      <c r="B463" s="137" t="s">
        <v>5224</v>
      </c>
      <c r="C463" s="138">
        <v>0</v>
      </c>
      <c r="D463" s="138">
        <v>0</v>
      </c>
      <c r="E463" s="138">
        <v>0</v>
      </c>
      <c r="F463" s="138">
        <v>0</v>
      </c>
      <c r="G463" s="138">
        <v>0</v>
      </c>
      <c r="H463" s="138">
        <v>0</v>
      </c>
      <c r="I463" s="138">
        <v>0</v>
      </c>
      <c r="J463" s="138">
        <v>0</v>
      </c>
      <c r="K463" s="138">
        <v>0</v>
      </c>
      <c r="L463" s="138">
        <v>0</v>
      </c>
      <c r="M463" s="138">
        <v>0</v>
      </c>
      <c r="N463" s="138">
        <v>0</v>
      </c>
      <c r="O463" s="138">
        <v>0</v>
      </c>
    </row>
    <row r="464" spans="1:17">
      <c r="A464" s="137"/>
      <c r="B464" s="137"/>
      <c r="C464" s="219"/>
      <c r="D464" s="219"/>
      <c r="E464" s="219"/>
      <c r="F464" s="219"/>
      <c r="G464" s="219"/>
      <c r="H464" s="219"/>
      <c r="I464" s="219"/>
      <c r="J464" s="219"/>
      <c r="K464" s="219"/>
      <c r="L464" s="219"/>
      <c r="M464" s="219"/>
      <c r="N464" s="219"/>
      <c r="O464" s="219"/>
    </row>
    <row r="465" spans="1:15">
      <c r="A465" s="137" t="s">
        <v>177</v>
      </c>
      <c r="B465" s="137" t="s">
        <v>178</v>
      </c>
      <c r="C465" s="138">
        <v>-192694.36</v>
      </c>
      <c r="D465" s="138">
        <v>130901.91</v>
      </c>
      <c r="E465" s="138">
        <v>16830.439999999999</v>
      </c>
      <c r="F465" s="138">
        <v>18792.02</v>
      </c>
      <c r="G465" s="138">
        <v>-224243.68</v>
      </c>
      <c r="H465" s="138">
        <v>-761.13</v>
      </c>
      <c r="I465" s="138">
        <v>-12068.63</v>
      </c>
      <c r="J465" s="138">
        <v>-74623.53</v>
      </c>
      <c r="K465" s="138">
        <v>58322.14</v>
      </c>
      <c r="L465" s="138">
        <v>-32817.1</v>
      </c>
      <c r="M465" s="138">
        <v>-16298.5</v>
      </c>
      <c r="N465" s="138">
        <v>53801.73</v>
      </c>
      <c r="O465" s="138">
        <v>-274858.69</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908E9-0088-4D1B-B253-89C4754F2E1A}">
  <sheetPr>
    <tabColor theme="5" tint="0.39997558519241921"/>
  </sheetPr>
  <dimension ref="A1:P63"/>
  <sheetViews>
    <sheetView zoomScaleNormal="100" workbookViewId="0">
      <selection activeCell="B64" sqref="B64"/>
    </sheetView>
  </sheetViews>
  <sheetFormatPr defaultRowHeight="14.5"/>
  <cols>
    <col min="1" max="1" width="25.36328125" bestFit="1" customWidth="1"/>
    <col min="2" max="11" width="12.54296875" customWidth="1"/>
    <col min="12" max="13" width="12.54296875" style="15" customWidth="1"/>
    <col min="14" max="14" width="12.54296875" customWidth="1"/>
    <col min="16" max="16" width="13.36328125" customWidth="1"/>
    <col min="17" max="17" width="12.6328125" bestFit="1" customWidth="1"/>
    <col min="19" max="19" width="9.6328125" bestFit="1" customWidth="1"/>
  </cols>
  <sheetData>
    <row r="1" spans="1:16" ht="15" thickBot="1">
      <c r="A1" s="2" t="s">
        <v>75</v>
      </c>
      <c r="B1" s="78" t="str">
        <f>'The Pynes - Input (IS)'!C5</f>
        <v>Mar 2024</v>
      </c>
      <c r="C1" s="79" t="str">
        <f>'The Pynes - Input (IS)'!D5</f>
        <v>Apr 2024</v>
      </c>
      <c r="D1" s="78" t="str">
        <f>'The Pynes - Input (IS)'!E5</f>
        <v>May 2024</v>
      </c>
      <c r="E1" s="79" t="str">
        <f>'The Pynes - Input (IS)'!F5</f>
        <v>Jun 2024</v>
      </c>
      <c r="F1" s="78" t="str">
        <f>'The Pynes - Input (IS)'!G5</f>
        <v>Jul 2024</v>
      </c>
      <c r="G1" s="79" t="str">
        <f>'The Pynes - Input (IS)'!H5</f>
        <v>Aug 2024</v>
      </c>
      <c r="H1" s="78" t="str">
        <f>'The Pynes - Input (IS)'!I5</f>
        <v>Sep 2024</v>
      </c>
      <c r="I1" s="79" t="str">
        <f>'The Pynes - Input (IS)'!J5</f>
        <v>Oct 2024</v>
      </c>
      <c r="J1" s="78" t="str">
        <f>'The Pynes - Input (IS)'!K5</f>
        <v>Nov 2024</v>
      </c>
      <c r="K1" s="79" t="str">
        <f>'The Pynes - Input (IS)'!L5</f>
        <v>Dec 2024</v>
      </c>
      <c r="L1" s="86" t="str">
        <f>'The Pynes - Input (IS)'!M5</f>
        <v>Jan 2025</v>
      </c>
      <c r="M1" s="87" t="str">
        <f>'The Pynes - Input (IS)'!N5</f>
        <v>Feb 2025</v>
      </c>
      <c r="N1" s="80" t="s">
        <v>76</v>
      </c>
      <c r="P1" s="6">
        <v>1000</v>
      </c>
    </row>
    <row r="2" spans="1:16" ht="15" thickTop="1">
      <c r="A2" s="296" t="s">
        <v>20</v>
      </c>
      <c r="B2" s="286">
        <f>SUMIFS('The Pynes - Input (IS)'!C:C,'The Pynes - Input (IS)'!$Q:$Q,'The Pynes - CRES'!$A2)/'The Pynes - CRES'!$P$1</f>
        <v>378.05</v>
      </c>
      <c r="C2" s="287">
        <f>SUMIFS('The Pynes - Input (IS)'!D:D,'The Pynes - Input (IS)'!$Q:$Q,'The Pynes - CRES'!$A2)/'The Pynes - CRES'!$P$1</f>
        <v>379.47500000000002</v>
      </c>
      <c r="D2" s="286">
        <f>SUMIFS('The Pynes - Input (IS)'!E:E,'The Pynes - Input (IS)'!$Q:$Q,'The Pynes - CRES'!$A2)/'The Pynes - CRES'!$P$1</f>
        <v>383.63499999999999</v>
      </c>
      <c r="E2" s="287">
        <f>SUMIFS('The Pynes - Input (IS)'!F:F,'The Pynes - Input (IS)'!$Q:$Q,'The Pynes - CRES'!$A2)/'The Pynes - CRES'!$P$1</f>
        <v>429.45499999999998</v>
      </c>
      <c r="F2" s="286">
        <f>SUMIFS('The Pynes - Input (IS)'!G:G,'The Pynes - Input (IS)'!$Q:$Q,'The Pynes - CRES'!$A2)/'The Pynes - CRES'!$P$1</f>
        <v>429.45499999999998</v>
      </c>
      <c r="G2" s="287">
        <f>SUMIFS('The Pynes - Input (IS)'!H:H,'The Pynes - Input (IS)'!$Q:$Q,'The Pynes - CRES'!$A2)/'The Pynes - CRES'!$P$1</f>
        <v>429.45499999999998</v>
      </c>
      <c r="H2" s="286">
        <f>SUMIFS('The Pynes - Input (IS)'!I:I,'The Pynes - Input (IS)'!$Q:$Q,'The Pynes - CRES'!$A2)/'The Pynes - CRES'!$P$1</f>
        <v>429.45499999999998</v>
      </c>
      <c r="I2" s="287">
        <f>SUMIFS('The Pynes - Input (IS)'!J:J,'The Pynes - Input (IS)'!$Q:$Q,'The Pynes - CRES'!$A2)/'The Pynes - CRES'!$P$1</f>
        <v>429.45499999999998</v>
      </c>
      <c r="J2" s="286">
        <f>SUMIFS('The Pynes - Input (IS)'!K:K,'The Pynes - Input (IS)'!$Q:$Q,'The Pynes - CRES'!$A2)/'The Pynes - CRES'!$P$1</f>
        <v>429.45499999999998</v>
      </c>
      <c r="K2" s="287">
        <f>SUMIFS('The Pynes - Input (IS)'!L:L,'The Pynes - Input (IS)'!$Q:$Q,'The Pynes - CRES'!$A2)/'The Pynes - CRES'!$P$1</f>
        <v>429.45499999999998</v>
      </c>
      <c r="L2" s="286">
        <f>SUMIFS('The Pynes - Input (IS)'!M:M,'The Pynes - Input (IS)'!$Q:$Q,'The Pynes - CRES'!$A2)/'The Pynes - CRES'!$P$1</f>
        <v>429.45499999999998</v>
      </c>
      <c r="M2" s="287">
        <f>SUMIFS('The Pynes - Input (IS)'!N:N,'The Pynes - Input (IS)'!$Q:$Q,'The Pynes - CRES'!$A2)/'The Pynes - CRES'!$P$1</f>
        <v>435.05</v>
      </c>
      <c r="N2" s="81">
        <f>SUM(B2:M2)</f>
        <v>5011.8500000000004</v>
      </c>
    </row>
    <row r="3" spans="1:16" ht="15" thickBot="1">
      <c r="A3" s="296" t="s">
        <v>21</v>
      </c>
      <c r="B3" s="286">
        <f>SUMIFS('The Pynes - Input (IS)'!C:C,'The Pynes - Input (IS)'!$Q:$Q,'The Pynes - CRES'!$A3)/'The Pynes - CRES'!$P$1</f>
        <v>-19.480720000000002</v>
      </c>
      <c r="C3" s="287">
        <f>SUMIFS('The Pynes - Input (IS)'!D:D,'The Pynes - Input (IS)'!$Q:$Q,'The Pynes - CRES'!$A3)/'The Pynes - CRES'!$P$1</f>
        <v>-24.442419999999998</v>
      </c>
      <c r="D3" s="286">
        <f>SUMIFS('The Pynes - Input (IS)'!E:E,'The Pynes - Input (IS)'!$Q:$Q,'The Pynes - CRES'!$A3)/'The Pynes - CRES'!$P$1</f>
        <v>-34.706720000000004</v>
      </c>
      <c r="E3" s="287">
        <f>SUMIFS('The Pynes - Input (IS)'!F:F,'The Pynes - Input (IS)'!$Q:$Q,'The Pynes - CRES'!$A3)/'The Pynes - CRES'!$P$1</f>
        <v>-73.466719999999995</v>
      </c>
      <c r="F3" s="286">
        <f>SUMIFS('The Pynes - Input (IS)'!G:G,'The Pynes - Input (IS)'!$Q:$Q,'The Pynes - CRES'!$A3)/'The Pynes - CRES'!$P$1</f>
        <v>-71.520160000000004</v>
      </c>
      <c r="G3" s="287">
        <f>SUMIFS('The Pynes - Input (IS)'!H:H,'The Pynes - Input (IS)'!$Q:$Q,'The Pynes - CRES'!$A3)/'The Pynes - CRES'!$P$1</f>
        <v>-73.72672</v>
      </c>
      <c r="H3" s="286">
        <f>SUMIFS('The Pynes - Input (IS)'!I:I,'The Pynes - Input (IS)'!$Q:$Q,'The Pynes - CRES'!$A3)/'The Pynes - CRES'!$P$1</f>
        <v>-74.593000000000004</v>
      </c>
      <c r="I3" s="287">
        <f>SUMIFS('The Pynes - Input (IS)'!J:J,'The Pynes - Input (IS)'!$Q:$Q,'The Pynes - CRES'!$A3)/'The Pynes - CRES'!$P$1</f>
        <v>-75.888000000000005</v>
      </c>
      <c r="J3" s="286">
        <f>SUMIFS('The Pynes - Input (IS)'!K:K,'The Pynes - Input (IS)'!$Q:$Q,'The Pynes - CRES'!$A3)/'The Pynes - CRES'!$P$1</f>
        <v>-78.792000000000002</v>
      </c>
      <c r="K3" s="287">
        <f>SUMIFS('The Pynes - Input (IS)'!L:L,'The Pynes - Input (IS)'!$Q:$Q,'The Pynes - CRES'!$A3)/'The Pynes - CRES'!$P$1</f>
        <v>-79.117999999999995</v>
      </c>
      <c r="L3" s="286">
        <f>SUMIFS('The Pynes - Input (IS)'!M:M,'The Pynes - Input (IS)'!$Q:$Q,'The Pynes - CRES'!$A3)/'The Pynes - CRES'!$P$1</f>
        <v>-78.891000000000005</v>
      </c>
      <c r="M3" s="287">
        <f>SUMIFS('The Pynes - Input (IS)'!N:N,'The Pynes - Input (IS)'!$Q:$Q,'The Pynes - CRES'!$A3)/'The Pynes - CRES'!$P$1</f>
        <v>-83.308999999999997</v>
      </c>
      <c r="N3" s="271">
        <f t="shared" ref="N3:N14" si="0">SUM(B3:M3)</f>
        <v>-767.93446000000006</v>
      </c>
    </row>
    <row r="4" spans="1:16" ht="15" thickBot="1">
      <c r="A4" s="187" t="s">
        <v>77</v>
      </c>
      <c r="B4" s="191">
        <f>SUM(B2:B3)</f>
        <v>358.56927999999999</v>
      </c>
      <c r="C4" s="192">
        <f t="shared" ref="C4:M4" si="1">SUM(C2:C3)</f>
        <v>355.03258000000005</v>
      </c>
      <c r="D4" s="191">
        <f t="shared" si="1"/>
        <v>348.92827999999997</v>
      </c>
      <c r="E4" s="192">
        <f t="shared" si="1"/>
        <v>355.98827999999997</v>
      </c>
      <c r="F4" s="191">
        <f t="shared" si="1"/>
        <v>357.93484000000001</v>
      </c>
      <c r="G4" s="192">
        <f t="shared" si="1"/>
        <v>355.72827999999998</v>
      </c>
      <c r="H4" s="191">
        <f t="shared" si="1"/>
        <v>354.86199999999997</v>
      </c>
      <c r="I4" s="192">
        <f t="shared" si="1"/>
        <v>353.56700000000001</v>
      </c>
      <c r="J4" s="191">
        <f t="shared" si="1"/>
        <v>350.66300000000001</v>
      </c>
      <c r="K4" s="192">
        <f t="shared" si="1"/>
        <v>350.33699999999999</v>
      </c>
      <c r="L4" s="191">
        <f t="shared" si="1"/>
        <v>350.56399999999996</v>
      </c>
      <c r="M4" s="192">
        <f t="shared" si="1"/>
        <v>351.74099999999999</v>
      </c>
      <c r="N4" s="193">
        <f t="shared" si="0"/>
        <v>4243.91554</v>
      </c>
    </row>
    <row r="5" spans="1:16">
      <c r="A5" s="306" t="s">
        <v>26</v>
      </c>
      <c r="B5" s="286">
        <f>SUMIFS('The Pynes - Input (IS)'!C:C,'The Pynes - Input (IS)'!$Q:$Q,'The Pynes - CRES'!$A5)/'The Pynes - CRES'!$P$1</f>
        <v>-102.27647</v>
      </c>
      <c r="C5" s="287">
        <f>SUMIFS('The Pynes - Input (IS)'!D:D,'The Pynes - Input (IS)'!$Q:$Q,'The Pynes - CRES'!$A5)/'The Pynes - CRES'!$P$1</f>
        <v>-70.381979999999999</v>
      </c>
      <c r="D5" s="286">
        <f>SUMIFS('The Pynes - Input (IS)'!E:E,'The Pynes - Input (IS)'!$Q:$Q,'The Pynes - CRES'!$A5)/'The Pynes - CRES'!$P$1</f>
        <v>-70.224609999999998</v>
      </c>
      <c r="E5" s="287">
        <f>SUMIFS('The Pynes - Input (IS)'!F:F,'The Pynes - Input (IS)'!$Q:$Q,'The Pynes - CRES'!$A5)/'The Pynes - CRES'!$P$1</f>
        <v>-69.568250000000006</v>
      </c>
      <c r="F5" s="286">
        <f>SUMIFS('The Pynes - Input (IS)'!G:G,'The Pynes - Input (IS)'!$Q:$Q,'The Pynes - CRES'!$A5)/'The Pynes - CRES'!$P$1</f>
        <v>-41.700839999999999</v>
      </c>
      <c r="G5" s="287">
        <f>SUMIFS('The Pynes - Input (IS)'!H:H,'The Pynes - Input (IS)'!$Q:$Q,'The Pynes - CRES'!$A5)/'The Pynes - CRES'!$P$1</f>
        <v>-69.600070000000002</v>
      </c>
      <c r="H5" s="286">
        <f>SUMIFS('The Pynes - Input (IS)'!I:I,'The Pynes - Input (IS)'!$Q:$Q,'The Pynes - CRES'!$A5)/'The Pynes - CRES'!$P$1</f>
        <v>-82.199029999999993</v>
      </c>
      <c r="I5" s="287">
        <f>SUMIFS('The Pynes - Input (IS)'!J:J,'The Pynes - Input (IS)'!$Q:$Q,'The Pynes - CRES'!$A5)/'The Pynes - CRES'!$P$1</f>
        <v>-73.149000000000001</v>
      </c>
      <c r="J5" s="286">
        <f>SUMIFS('The Pynes - Input (IS)'!K:K,'The Pynes - Input (IS)'!$Q:$Q,'The Pynes - CRES'!$A5)/'The Pynes - CRES'!$P$1</f>
        <v>-77.222470000000001</v>
      </c>
      <c r="K5" s="287">
        <f>SUMIFS('The Pynes - Input (IS)'!L:L,'The Pynes - Input (IS)'!$Q:$Q,'The Pynes - CRES'!$A5)/'The Pynes - CRES'!$P$1</f>
        <v>-74.436490000000006</v>
      </c>
      <c r="L5" s="286">
        <f>SUMIFS('The Pynes - Input (IS)'!M:M,'The Pynes - Input (IS)'!$Q:$Q,'The Pynes - CRES'!$A5)/'The Pynes - CRES'!$P$1</f>
        <v>-72.910520000000005</v>
      </c>
      <c r="M5" s="287">
        <f>SUMIFS('The Pynes - Input (IS)'!N:N,'The Pynes - Input (IS)'!$Q:$Q,'The Pynes - CRES'!$A5)/'The Pynes - CRES'!$P$1</f>
        <v>-79.290669999999992</v>
      </c>
      <c r="N5" s="271">
        <f t="shared" si="0"/>
        <v>-882.96040000000005</v>
      </c>
    </row>
    <row r="6" spans="1:16">
      <c r="A6" s="306" t="s">
        <v>23</v>
      </c>
      <c r="B6" s="286">
        <f>SUMIFS('The Pynes - Input (IS)'!C:C,'The Pynes - Input (IS)'!$Q:$Q,'The Pynes - CRES'!$A6)/'The Pynes - CRES'!$P$1</f>
        <v>-9.6300600000000003</v>
      </c>
      <c r="C6" s="287">
        <f>SUMIFS('The Pynes - Input (IS)'!D:D,'The Pynes - Input (IS)'!$Q:$Q,'The Pynes - CRES'!$A6)/'The Pynes - CRES'!$P$1</f>
        <v>-12.0036</v>
      </c>
      <c r="D6" s="286">
        <f>SUMIFS('The Pynes - Input (IS)'!E:E,'The Pynes - Input (IS)'!$Q:$Q,'The Pynes - CRES'!$A6)/'The Pynes - CRES'!$P$1</f>
        <v>-12.6036</v>
      </c>
      <c r="E6" s="287">
        <f>SUMIFS('The Pynes - Input (IS)'!F:F,'The Pynes - Input (IS)'!$Q:$Q,'The Pynes - CRES'!$A6)/'The Pynes - CRES'!$P$1</f>
        <v>-14.2836</v>
      </c>
      <c r="F6" s="286">
        <f>SUMIFS('The Pynes - Input (IS)'!G:G,'The Pynes - Input (IS)'!$Q:$Q,'The Pynes - CRES'!$A6)/'The Pynes - CRES'!$P$1</f>
        <v>-16.1036</v>
      </c>
      <c r="G6" s="287">
        <f>SUMIFS('The Pynes - Input (IS)'!H:H,'The Pynes - Input (IS)'!$Q:$Q,'The Pynes - CRES'!$A6)/'The Pynes - CRES'!$P$1</f>
        <v>-17.823599999999999</v>
      </c>
      <c r="H6" s="286">
        <f>SUMIFS('The Pynes - Input (IS)'!I:I,'The Pynes - Input (IS)'!$Q:$Q,'The Pynes - CRES'!$A6)/'The Pynes - CRES'!$P$1</f>
        <v>-17.537230000000001</v>
      </c>
      <c r="I6" s="287">
        <f>SUMIFS('The Pynes - Input (IS)'!J:J,'The Pynes - Input (IS)'!$Q:$Q,'The Pynes - CRES'!$A6)/'The Pynes - CRES'!$P$1</f>
        <v>-24.341999999999999</v>
      </c>
      <c r="J6" s="286">
        <f>SUMIFS('The Pynes - Input (IS)'!K:K,'The Pynes - Input (IS)'!$Q:$Q,'The Pynes - CRES'!$A6)/'The Pynes - CRES'!$P$1</f>
        <v>-22.521999999999998</v>
      </c>
      <c r="K6" s="287">
        <f>SUMIFS('The Pynes - Input (IS)'!L:L,'The Pynes - Input (IS)'!$Q:$Q,'The Pynes - CRES'!$A6)/'The Pynes - CRES'!$P$1</f>
        <v>-24.047000000000001</v>
      </c>
      <c r="L6" s="286">
        <f>SUMIFS('The Pynes - Input (IS)'!M:M,'The Pynes - Input (IS)'!$Q:$Q,'The Pynes - CRES'!$A6)/'The Pynes - CRES'!$P$1</f>
        <v>-24.047000000000001</v>
      </c>
      <c r="M6" s="287">
        <f>SUMIFS('The Pynes - Input (IS)'!N:N,'The Pynes - Input (IS)'!$Q:$Q,'The Pynes - CRES'!$A6)/'The Pynes - CRES'!$P$1</f>
        <v>-24.454999999999998</v>
      </c>
      <c r="N6" s="271">
        <f t="shared" si="0"/>
        <v>-219.39828999999997</v>
      </c>
    </row>
    <row r="7" spans="1:16">
      <c r="A7" s="306" t="s">
        <v>22</v>
      </c>
      <c r="B7" s="286">
        <f>SUMIFS('The Pynes - Input (IS)'!C:C,'The Pynes - Input (IS)'!$Q:$Q,'The Pynes - CRES'!$A7)/'The Pynes - CRES'!$P$1</f>
        <v>-12.335000000000001</v>
      </c>
      <c r="C7" s="287">
        <f>SUMIFS('The Pynes - Input (IS)'!D:D,'The Pynes - Input (IS)'!$Q:$Q,'The Pynes - CRES'!$A7)/'The Pynes - CRES'!$P$1</f>
        <v>-9.0839999999999996</v>
      </c>
      <c r="D7" s="286">
        <f>SUMIFS('The Pynes - Input (IS)'!E:E,'The Pynes - Input (IS)'!$Q:$Q,'The Pynes - CRES'!$A7)/'The Pynes - CRES'!$P$1</f>
        <v>-26.827639999999999</v>
      </c>
      <c r="E7" s="287">
        <f>SUMIFS('The Pynes - Input (IS)'!F:F,'The Pynes - Input (IS)'!$Q:$Q,'The Pynes - CRES'!$A7)/'The Pynes - CRES'!$P$1</f>
        <v>-12.22536</v>
      </c>
      <c r="F7" s="286">
        <f>SUMIFS('The Pynes - Input (IS)'!G:G,'The Pynes - Input (IS)'!$Q:$Q,'The Pynes - CRES'!$A7)/'The Pynes - CRES'!$P$1</f>
        <v>-2.2511300000000003</v>
      </c>
      <c r="G7" s="287">
        <f>SUMIFS('The Pynes - Input (IS)'!H:H,'The Pynes - Input (IS)'!$Q:$Q,'The Pynes - CRES'!$A7)/'The Pynes - CRES'!$P$1</f>
        <v>-0.25</v>
      </c>
      <c r="H7" s="286">
        <f>SUMIFS('The Pynes - Input (IS)'!I:I,'The Pynes - Input (IS)'!$Q:$Q,'The Pynes - CRES'!$A7)/'The Pynes - CRES'!$P$1</f>
        <v>-0.25</v>
      </c>
      <c r="I7" s="287">
        <f>SUMIFS('The Pynes - Input (IS)'!J:J,'The Pynes - Input (IS)'!$Q:$Q,'The Pynes - CRES'!$A7)/'The Pynes - CRES'!$P$1</f>
        <v>-0.98499999999999999</v>
      </c>
      <c r="J7" s="286">
        <f>SUMIFS('The Pynes - Input (IS)'!K:K,'The Pynes - Input (IS)'!$Q:$Q,'The Pynes - CRES'!$A7)/'The Pynes - CRES'!$P$1</f>
        <v>-1.5</v>
      </c>
      <c r="K7" s="287">
        <f>SUMIFS('The Pynes - Input (IS)'!L:L,'The Pynes - Input (IS)'!$Q:$Q,'The Pynes - CRES'!$A7)/'The Pynes - CRES'!$P$1</f>
        <v>-3.75</v>
      </c>
      <c r="L7" s="286">
        <f>SUMIFS('The Pynes - Input (IS)'!M:M,'The Pynes - Input (IS)'!$Q:$Q,'The Pynes - CRES'!$A7)/'The Pynes - CRES'!$P$1</f>
        <v>-1.05</v>
      </c>
      <c r="M7" s="287">
        <f>SUMIFS('The Pynes - Input (IS)'!N:N,'The Pynes - Input (IS)'!$Q:$Q,'The Pynes - CRES'!$A7)/'The Pynes - CRES'!$P$1</f>
        <v>-2.5499999999999998</v>
      </c>
      <c r="N7" s="271">
        <f t="shared" si="0"/>
        <v>-73.058130000000006</v>
      </c>
    </row>
    <row r="8" spans="1:16" ht="15" thickBot="1">
      <c r="A8" s="306" t="s">
        <v>27</v>
      </c>
      <c r="B8" s="286">
        <f>SUMIFS('The Pynes - Input (IS)'!C:C,'The Pynes - Input (IS)'!$Q:$Q,'The Pynes - CRES'!$A8)/'The Pynes - CRES'!$P$1</f>
        <v>-53.019500000000001</v>
      </c>
      <c r="C8" s="287">
        <f>SUMIFS('The Pynes - Input (IS)'!D:D,'The Pynes - Input (IS)'!$Q:$Q,'The Pynes - CRES'!$A8)/'The Pynes - CRES'!$P$1</f>
        <v>-28.757529999999999</v>
      </c>
      <c r="D8" s="286">
        <f>SUMIFS('The Pynes - Input (IS)'!E:E,'The Pynes - Input (IS)'!$Q:$Q,'The Pynes - CRES'!$A8)/'The Pynes - CRES'!$P$1</f>
        <v>-70.199619999999996</v>
      </c>
      <c r="E8" s="287">
        <f>SUMIFS('The Pynes - Input (IS)'!F:F,'The Pynes - Input (IS)'!$Q:$Q,'The Pynes - CRES'!$A8)/'The Pynes - CRES'!$P$1</f>
        <v>2.1020599999999998</v>
      </c>
      <c r="F8" s="286">
        <f>SUMIFS('The Pynes - Input (IS)'!G:G,'The Pynes - Input (IS)'!$Q:$Q,'The Pynes - CRES'!$A8)/'The Pynes - CRES'!$P$1</f>
        <v>-109.17138999999999</v>
      </c>
      <c r="G8" s="287">
        <f>SUMIFS('The Pynes - Input (IS)'!H:H,'The Pynes - Input (IS)'!$Q:$Q,'The Pynes - CRES'!$A8)/'The Pynes - CRES'!$P$1</f>
        <v>-42.088300000000004</v>
      </c>
      <c r="H8" s="286">
        <f>SUMIFS('The Pynes - Input (IS)'!I:I,'The Pynes - Input (IS)'!$Q:$Q,'The Pynes - CRES'!$A8)/'The Pynes - CRES'!$P$1</f>
        <v>-24.785990000000002</v>
      </c>
      <c r="I8" s="287">
        <f>SUMIFS('The Pynes - Input (IS)'!J:J,'The Pynes - Input (IS)'!$Q:$Q,'The Pynes - CRES'!$A8)/'The Pynes - CRES'!$P$1</f>
        <v>-68.084999999999994</v>
      </c>
      <c r="J8" s="286">
        <f>SUMIFS('The Pynes - Input (IS)'!K:K,'The Pynes - Input (IS)'!$Q:$Q,'The Pynes - CRES'!$A8)/'The Pynes - CRES'!$P$1</f>
        <v>-18.827630000000003</v>
      </c>
      <c r="K8" s="287">
        <f>SUMIFS('The Pynes - Input (IS)'!L:L,'The Pynes - Input (IS)'!$Q:$Q,'The Pynes - CRES'!$A8)/'The Pynes - CRES'!$P$1</f>
        <v>-99.074989999999985</v>
      </c>
      <c r="L8" s="286">
        <f>SUMIFS('The Pynes - Input (IS)'!M:M,'The Pynes - Input (IS)'!$Q:$Q,'The Pynes - CRES'!$A8)/'The Pynes - CRES'!$P$1</f>
        <v>-25.043330000000001</v>
      </c>
      <c r="M8" s="287">
        <f>SUMIFS('The Pynes - Input (IS)'!N:N,'The Pynes - Input (IS)'!$Q:$Q,'The Pynes - CRES'!$A8)/'The Pynes - CRES'!$P$1</f>
        <v>1.4558600000000002</v>
      </c>
      <c r="N8" s="271">
        <f t="shared" si="0"/>
        <v>-535.49535999999989</v>
      </c>
    </row>
    <row r="9" spans="1:16" ht="15" thickBot="1">
      <c r="A9" s="187" t="s">
        <v>78</v>
      </c>
      <c r="B9" s="191">
        <f>SUM(B4:B8)</f>
        <v>181.30824999999996</v>
      </c>
      <c r="C9" s="192">
        <f t="shared" ref="C9:M9" si="2">SUM(C4:C8)</f>
        <v>234.80547000000004</v>
      </c>
      <c r="D9" s="191">
        <f t="shared" si="2"/>
        <v>169.07280999999995</v>
      </c>
      <c r="E9" s="192">
        <f t="shared" si="2"/>
        <v>262.01312999999999</v>
      </c>
      <c r="F9" s="191">
        <f t="shared" si="2"/>
        <v>188.70788000000005</v>
      </c>
      <c r="G9" s="192">
        <f t="shared" si="2"/>
        <v>225.96630999999996</v>
      </c>
      <c r="H9" s="191">
        <f t="shared" si="2"/>
        <v>230.08974999999998</v>
      </c>
      <c r="I9" s="192">
        <f t="shared" si="2"/>
        <v>187.00600000000003</v>
      </c>
      <c r="J9" s="191">
        <f t="shared" si="2"/>
        <v>230.59090000000003</v>
      </c>
      <c r="K9" s="192">
        <f t="shared" si="2"/>
        <v>149.02852000000001</v>
      </c>
      <c r="L9" s="191">
        <f t="shared" si="2"/>
        <v>227.51314999999994</v>
      </c>
      <c r="M9" s="192">
        <f t="shared" si="2"/>
        <v>246.90119000000001</v>
      </c>
      <c r="N9" s="193">
        <f t="shared" si="0"/>
        <v>2533.0033599999997</v>
      </c>
    </row>
    <row r="10" spans="1:16">
      <c r="A10" s="306" t="s">
        <v>79</v>
      </c>
      <c r="B10" s="286">
        <f>SUMIFS('The Pynes - Input (IS)'!C:C,'The Pynes - Input (IS)'!$Q:$Q,'The Pynes - CRES'!$A10)/'The Pynes - CRES'!$P$1</f>
        <v>0</v>
      </c>
      <c r="C10" s="287">
        <f>SUMIFS('The Pynes - Input (IS)'!D:D,'The Pynes - Input (IS)'!$Q:$Q,'The Pynes - CRES'!$A10)/'The Pynes - CRES'!$P$1</f>
        <v>0</v>
      </c>
      <c r="D10" s="286">
        <f>SUMIFS('The Pynes - Input (IS)'!E:E,'The Pynes - Input (IS)'!$Q:$Q,'The Pynes - CRES'!$A10)/'The Pynes - CRES'!$P$1</f>
        <v>0</v>
      </c>
      <c r="E10" s="287">
        <f>SUMIFS('The Pynes - Input (IS)'!F:F,'The Pynes - Input (IS)'!$Q:$Q,'The Pynes - CRES'!$A10)/'The Pynes - CRES'!$P$1</f>
        <v>0</v>
      </c>
      <c r="F10" s="286">
        <f>SUMIFS('The Pynes - Input (IS)'!G:G,'The Pynes - Input (IS)'!$Q:$Q,'The Pynes - CRES'!$A10)/'The Pynes - CRES'!$P$1</f>
        <v>0</v>
      </c>
      <c r="G10" s="287">
        <f>SUMIFS('The Pynes - Input (IS)'!H:H,'The Pynes - Input (IS)'!$Q:$Q,'The Pynes - CRES'!$A10)/'The Pynes - CRES'!$P$1</f>
        <v>0</v>
      </c>
      <c r="H10" s="286">
        <f>SUMIFS('The Pynes - Input (IS)'!I:I,'The Pynes - Input (IS)'!$Q:$Q,'The Pynes - CRES'!$A10)/'The Pynes - CRES'!$P$1</f>
        <v>0</v>
      </c>
      <c r="I10" s="287">
        <f>SUMIFS('The Pynes - Input (IS)'!J:J,'The Pynes - Input (IS)'!$Q:$Q,'The Pynes - CRES'!$A10)/'The Pynes - CRES'!$P$1</f>
        <v>0</v>
      </c>
      <c r="J10" s="286">
        <f>SUMIFS('The Pynes - Input (IS)'!K:K,'The Pynes - Input (IS)'!$Q:$Q,'The Pynes - CRES'!$A10)/'The Pynes - CRES'!$P$1</f>
        <v>0</v>
      </c>
      <c r="K10" s="287">
        <f>SUMIFS('The Pynes - Input (IS)'!L:L,'The Pynes - Input (IS)'!$Q:$Q,'The Pynes - CRES'!$A10)/'The Pynes - CRES'!$P$1</f>
        <v>0</v>
      </c>
      <c r="L10" s="286">
        <f>SUMIFS('The Pynes - Input (IS)'!M:M,'The Pynes - Input (IS)'!$Q:$Q,'The Pynes - CRES'!$A10)/'The Pynes - CRES'!$P$1</f>
        <v>0</v>
      </c>
      <c r="M10" s="287">
        <f>SUMIFS('The Pynes - Input (IS)'!N:N,'The Pynes - Input (IS)'!$Q:$Q,'The Pynes - CRES'!$A10)/'The Pynes - CRES'!$P$1</f>
        <v>0</v>
      </c>
      <c r="N10" s="271">
        <f t="shared" si="0"/>
        <v>0</v>
      </c>
    </row>
    <row r="11" spans="1:16">
      <c r="A11" s="306" t="s">
        <v>36</v>
      </c>
      <c r="B11" s="286">
        <f>SUMIFS('The Pynes - Input (IS)'!C:C,'The Pynes - Input (IS)'!$Q:$Q,'The Pynes - CRES'!$A11)/'The Pynes - CRES'!$P$1</f>
        <v>10.327099999999998</v>
      </c>
      <c r="C11" s="287">
        <f>SUMIFS('The Pynes - Input (IS)'!D:D,'The Pynes - Input (IS)'!$Q:$Q,'The Pynes - CRES'!$A11)/'The Pynes - CRES'!$P$1</f>
        <v>11.736709999999999</v>
      </c>
      <c r="D11" s="286">
        <f>SUMIFS('The Pynes - Input (IS)'!E:E,'The Pynes - Input (IS)'!$Q:$Q,'The Pynes - CRES'!$A11)/'The Pynes - CRES'!$P$1</f>
        <v>11.617400000000002</v>
      </c>
      <c r="E11" s="287">
        <f>SUMIFS('The Pynes - Input (IS)'!F:F,'The Pynes - Input (IS)'!$Q:$Q,'The Pynes - CRES'!$A11)/'The Pynes - CRES'!$P$1</f>
        <v>15.59029</v>
      </c>
      <c r="F11" s="286">
        <f>SUMIFS('The Pynes - Input (IS)'!G:G,'The Pynes - Input (IS)'!$Q:$Q,'The Pynes - CRES'!$A11)/'The Pynes - CRES'!$P$1</f>
        <v>2.3060299999999998</v>
      </c>
      <c r="G11" s="287">
        <f>SUMIFS('The Pynes - Input (IS)'!H:H,'The Pynes - Input (IS)'!$Q:$Q,'The Pynes - CRES'!$A11)/'The Pynes - CRES'!$P$1</f>
        <v>10.50414</v>
      </c>
      <c r="H11" s="286">
        <f>SUMIFS('The Pynes - Input (IS)'!I:I,'The Pynes - Input (IS)'!$Q:$Q,'The Pynes - CRES'!$A11)/'The Pynes - CRES'!$P$1</f>
        <v>11.14232</v>
      </c>
      <c r="I11" s="287">
        <f>SUMIFS('The Pynes - Input (IS)'!J:J,'The Pynes - Input (IS)'!$Q:$Q,'The Pynes - CRES'!$A11)/'The Pynes - CRES'!$P$1</f>
        <v>8.1063100000000006</v>
      </c>
      <c r="J11" s="286">
        <f>SUMIFS('The Pynes - Input (IS)'!K:K,'The Pynes - Input (IS)'!$Q:$Q,'The Pynes - CRES'!$A11)/'The Pynes - CRES'!$P$1</f>
        <v>12.23686</v>
      </c>
      <c r="K11" s="287">
        <f>SUMIFS('The Pynes - Input (IS)'!L:L,'The Pynes - Input (IS)'!$Q:$Q,'The Pynes - CRES'!$A11)/'The Pynes - CRES'!$P$1</f>
        <v>10.814260000000001</v>
      </c>
      <c r="L11" s="286">
        <f>SUMIFS('The Pynes - Input (IS)'!M:M,'The Pynes - Input (IS)'!$Q:$Q,'The Pynes - CRES'!$A11)/'The Pynes - CRES'!$P$1</f>
        <v>11.271229999999999</v>
      </c>
      <c r="M11" s="287">
        <f>SUMIFS('The Pynes - Input (IS)'!N:N,'The Pynes - Input (IS)'!$Q:$Q,'The Pynes - CRES'!$A11)/'The Pynes - CRES'!$P$1</f>
        <v>13.543419999999999</v>
      </c>
      <c r="N11" s="271">
        <f t="shared" si="0"/>
        <v>129.19607000000002</v>
      </c>
    </row>
    <row r="12" spans="1:16" ht="15" thickBot="1">
      <c r="A12" s="188" t="s">
        <v>31</v>
      </c>
      <c r="B12" s="82">
        <f>SUMIFS('The Pynes - Input (IS)'!C:C,'The Pynes - Input (IS)'!$Q:$Q,'The Pynes - CRES'!$A12)/'The Pynes - CRES'!$P$1</f>
        <v>73.441040000000015</v>
      </c>
      <c r="C12" s="83">
        <f>SUMIFS('The Pynes - Input (IS)'!D:D,'The Pynes - Input (IS)'!$Q:$Q,'The Pynes - CRES'!$A12)/'The Pynes - CRES'!$P$1</f>
        <v>52.369349999999997</v>
      </c>
      <c r="D12" s="82">
        <f>SUMIFS('The Pynes - Input (IS)'!E:E,'The Pynes - Input (IS)'!$Q:$Q,'The Pynes - CRES'!$A12)/'The Pynes - CRES'!$P$1</f>
        <v>68.945829999999987</v>
      </c>
      <c r="E12" s="83">
        <f>SUMIFS('The Pynes - Input (IS)'!F:F,'The Pynes - Input (IS)'!$Q:$Q,'The Pynes - CRES'!$A12)/'The Pynes - CRES'!$P$1</f>
        <v>31.829009999999997</v>
      </c>
      <c r="F12" s="82">
        <f>SUMIFS('The Pynes - Input (IS)'!G:G,'The Pynes - Input (IS)'!$Q:$Q,'The Pynes - CRES'!$A12)/'The Pynes - CRES'!$P$1</f>
        <v>29.342919999999999</v>
      </c>
      <c r="G12" s="83">
        <f>SUMIFS('The Pynes - Input (IS)'!H:H,'The Pynes - Input (IS)'!$Q:$Q,'The Pynes - CRES'!$A12)/'The Pynes - CRES'!$P$1</f>
        <v>61.712879999999998</v>
      </c>
      <c r="H12" s="82">
        <f>SUMIFS('The Pynes - Input (IS)'!I:I,'The Pynes - Input (IS)'!$Q:$Q,'The Pynes - CRES'!$A12)/'The Pynes - CRES'!$P$1</f>
        <v>46.669460000000001</v>
      </c>
      <c r="I12" s="83">
        <f>SUMIFS('The Pynes - Input (IS)'!J:J,'The Pynes - Input (IS)'!$Q:$Q,'The Pynes - CRES'!$A12)/'The Pynes - CRES'!$P$1</f>
        <v>32.085940000000001</v>
      </c>
      <c r="J12" s="82">
        <f>SUMIFS('The Pynes - Input (IS)'!K:K,'The Pynes - Input (IS)'!$Q:$Q,'The Pynes - CRES'!$A12)/'The Pynes - CRES'!$P$1</f>
        <v>30.491699999999998</v>
      </c>
      <c r="K12" s="83">
        <f>SUMIFS('The Pynes - Input (IS)'!L:L,'The Pynes - Input (IS)'!$Q:$Q,'The Pynes - CRES'!$A12)/'The Pynes - CRES'!$P$1</f>
        <v>37.286959999999993</v>
      </c>
      <c r="L12" s="82">
        <f>SUMIFS('The Pynes - Input (IS)'!M:M,'The Pynes - Input (IS)'!$Q:$Q,'The Pynes - CRES'!$A12)/'The Pynes - CRES'!$P$1</f>
        <v>42.770600000000009</v>
      </c>
      <c r="M12" s="83">
        <f>SUMIFS('The Pynes - Input (IS)'!N:N,'The Pynes - Input (IS)'!$Q:$Q,'The Pynes - CRES'!$A12)/'The Pynes - CRES'!$P$1</f>
        <v>30.403470000000002</v>
      </c>
      <c r="N12" s="272">
        <f t="shared" si="0"/>
        <v>537.34915999999998</v>
      </c>
    </row>
    <row r="13" spans="1:16" ht="15" thickBot="1">
      <c r="A13" s="189" t="s">
        <v>80</v>
      </c>
      <c r="B13" s="194">
        <f>SUM(B10:B12)</f>
        <v>83.768140000000017</v>
      </c>
      <c r="C13" s="195">
        <f t="shared" ref="C13:M13" si="3">SUM(C10:C12)</f>
        <v>64.106059999999999</v>
      </c>
      <c r="D13" s="194">
        <f t="shared" si="3"/>
        <v>80.56322999999999</v>
      </c>
      <c r="E13" s="195">
        <f t="shared" si="3"/>
        <v>47.419299999999993</v>
      </c>
      <c r="F13" s="194">
        <f t="shared" si="3"/>
        <v>31.648949999999999</v>
      </c>
      <c r="G13" s="195">
        <f t="shared" si="3"/>
        <v>72.217019999999991</v>
      </c>
      <c r="H13" s="194">
        <f t="shared" si="3"/>
        <v>57.811779999999999</v>
      </c>
      <c r="I13" s="195">
        <f t="shared" si="3"/>
        <v>40.192250000000001</v>
      </c>
      <c r="J13" s="194">
        <f t="shared" si="3"/>
        <v>42.728560000000002</v>
      </c>
      <c r="K13" s="195">
        <f t="shared" si="3"/>
        <v>48.101219999999998</v>
      </c>
      <c r="L13" s="194">
        <f t="shared" si="3"/>
        <v>54.041830000000004</v>
      </c>
      <c r="M13" s="195">
        <f t="shared" si="3"/>
        <v>43.946890000000003</v>
      </c>
      <c r="N13" s="196">
        <f t="shared" si="0"/>
        <v>666.54523000000006</v>
      </c>
    </row>
    <row r="14" spans="1:16" ht="15.5" thickTop="1" thickBot="1">
      <c r="A14" s="190" t="s">
        <v>81</v>
      </c>
      <c r="B14" s="197">
        <f>SUM(B13,B9)</f>
        <v>265.07638999999995</v>
      </c>
      <c r="C14" s="198">
        <f t="shared" ref="C14:M14" si="4">SUM(C13,C9)</f>
        <v>298.91153000000003</v>
      </c>
      <c r="D14" s="197">
        <f t="shared" si="4"/>
        <v>249.63603999999992</v>
      </c>
      <c r="E14" s="198">
        <f t="shared" si="4"/>
        <v>309.43242999999995</v>
      </c>
      <c r="F14" s="197">
        <f t="shared" si="4"/>
        <v>220.35683000000006</v>
      </c>
      <c r="G14" s="198">
        <f t="shared" si="4"/>
        <v>298.18332999999996</v>
      </c>
      <c r="H14" s="197">
        <f t="shared" si="4"/>
        <v>287.90152999999998</v>
      </c>
      <c r="I14" s="198">
        <f t="shared" si="4"/>
        <v>227.19825000000003</v>
      </c>
      <c r="J14" s="197">
        <f t="shared" si="4"/>
        <v>273.31946000000005</v>
      </c>
      <c r="K14" s="198">
        <f t="shared" si="4"/>
        <v>197.12974000000003</v>
      </c>
      <c r="L14" s="197">
        <f t="shared" si="4"/>
        <v>281.55497999999994</v>
      </c>
      <c r="M14" s="198">
        <f t="shared" si="4"/>
        <v>290.84808000000004</v>
      </c>
      <c r="N14" s="199">
        <f t="shared" si="0"/>
        <v>3199.5485899999999</v>
      </c>
      <c r="O14" s="124"/>
      <c r="P14" s="15">
        <f>M14*1000</f>
        <v>290848.08</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SUMIFS('The Pynes - Input (IS)'!C:C,'The Pynes - Input (IS)'!$Q:$Q,'The Pynes - CRES'!$A17)/'The Pynes - CRES'!$P$16</f>
        <v>-18.418770000000006</v>
      </c>
      <c r="C17" s="287">
        <f>SUMIFS('The Pynes - Input (IS)'!D:D,'The Pynes - Input (IS)'!$Q:$Q,'The Pynes - CRES'!$A17)/'The Pynes - CRES'!$P$16</f>
        <v>-13.71659</v>
      </c>
      <c r="D17" s="286">
        <f>SUMIFS('The Pynes - Input (IS)'!E:E,'The Pynes - Input (IS)'!$Q:$Q,'The Pynes - CRES'!$A17)/'The Pynes - CRES'!$P$16</f>
        <v>-18.090850000000007</v>
      </c>
      <c r="E17" s="287">
        <f>SUMIFS('The Pynes - Input (IS)'!F:F,'The Pynes - Input (IS)'!$Q:$Q,'The Pynes - CRES'!$A17)/'The Pynes - CRES'!$P$16</f>
        <v>-11.454709999999999</v>
      </c>
      <c r="F17" s="286">
        <f>SUMIFS('The Pynes - Input (IS)'!G:G,'The Pynes - Input (IS)'!$Q:$Q,'The Pynes - CRES'!$A17)/'The Pynes - CRES'!$P$16</f>
        <v>-12.402669999999999</v>
      </c>
      <c r="G17" s="287">
        <f>SUMIFS('The Pynes - Input (IS)'!H:H,'The Pynes - Input (IS)'!$Q:$Q,'The Pynes - CRES'!$A17)/'The Pynes - CRES'!$P$16</f>
        <v>-10.685850000000002</v>
      </c>
      <c r="H17" s="286">
        <f>SUMIFS('The Pynes - Input (IS)'!I:I,'The Pynes - Input (IS)'!$Q:$Q,'The Pynes - CRES'!$A17)/'The Pynes - CRES'!$P$16</f>
        <v>-4.7480200000000004</v>
      </c>
      <c r="I17" s="287">
        <f>SUMIFS('The Pynes - Input (IS)'!J:J,'The Pynes - Input (IS)'!$Q:$Q,'The Pynes - CRES'!$A17)/'The Pynes - CRES'!$P$16</f>
        <v>-20.816400000000002</v>
      </c>
      <c r="J17" s="286">
        <f>SUMIFS('The Pynes - Input (IS)'!K:K,'The Pynes - Input (IS)'!$Q:$Q,'The Pynes - CRES'!$A17)/'The Pynes - CRES'!$P$16</f>
        <v>-10.19807</v>
      </c>
      <c r="K17" s="287">
        <f>SUMIFS('The Pynes - Input (IS)'!L:L,'The Pynes - Input (IS)'!$Q:$Q,'The Pynes - CRES'!$A17)/'The Pynes - CRES'!$P$16</f>
        <v>-10.215650000000002</v>
      </c>
      <c r="L17" s="286">
        <f>SUMIFS('The Pynes - Input (IS)'!M:M,'The Pynes - Input (IS)'!$Q:$Q,'The Pynes - CRES'!$A17)/'The Pynes - CRES'!$P$16</f>
        <v>-19.133869999999998</v>
      </c>
      <c r="M17" s="287">
        <f>SUMIFS('The Pynes - Input (IS)'!N:N,'The Pynes - Input (IS)'!$Q:$Q,'The Pynes - CRES'!$A17)/'The Pynes - CRES'!$P$16</f>
        <v>-15.604859999999999</v>
      </c>
      <c r="N17" s="81">
        <f>SUM(B17:M17)</f>
        <v>-165.48631</v>
      </c>
    </row>
    <row r="18" spans="1:16">
      <c r="A18" s="296" t="s">
        <v>51</v>
      </c>
      <c r="B18" s="286">
        <f>SUMIFS('The Pynes - Input (IS)'!C:C,'The Pynes - Input (IS)'!$Q:$Q,'The Pynes - CRES'!$A18)/'The Pynes - CRES'!$P$16</f>
        <v>-8.4815400000000007</v>
      </c>
      <c r="C18" s="287">
        <f>SUMIFS('The Pynes - Input (IS)'!D:D,'The Pynes - Input (IS)'!$Q:$Q,'The Pynes - CRES'!$A18)/'The Pynes - CRES'!$P$16</f>
        <v>-6.8134300000000003</v>
      </c>
      <c r="D18" s="286">
        <f>SUMIFS('The Pynes - Input (IS)'!E:E,'The Pynes - Input (IS)'!$Q:$Q,'The Pynes - CRES'!$A18)/'The Pynes - CRES'!$P$16</f>
        <v>-7.8888199999999999</v>
      </c>
      <c r="E18" s="287">
        <f>SUMIFS('The Pynes - Input (IS)'!F:F,'The Pynes - Input (IS)'!$Q:$Q,'The Pynes - CRES'!$A18)/'The Pynes - CRES'!$P$16</f>
        <v>-6.6582400000000002</v>
      </c>
      <c r="F18" s="286">
        <f>SUMIFS('The Pynes - Input (IS)'!G:G,'The Pynes - Input (IS)'!$Q:$Q,'The Pynes - CRES'!$A18)/'The Pynes - CRES'!$P$16</f>
        <v>-6.6690699999999996</v>
      </c>
      <c r="G18" s="287">
        <f>SUMIFS('The Pynes - Input (IS)'!H:H,'The Pynes - Input (IS)'!$Q:$Q,'The Pynes - CRES'!$A18)/'The Pynes - CRES'!$P$16</f>
        <v>-6.5189700000000004</v>
      </c>
      <c r="H18" s="286">
        <f>SUMIFS('The Pynes - Input (IS)'!I:I,'The Pynes - Input (IS)'!$Q:$Q,'The Pynes - CRES'!$A18)/'The Pynes - CRES'!$P$16</f>
        <v>-6.3026499999999999</v>
      </c>
      <c r="I18" s="287">
        <f>SUMIFS('The Pynes - Input (IS)'!J:J,'The Pynes - Input (IS)'!$Q:$Q,'The Pynes - CRES'!$A18)/'The Pynes - CRES'!$P$16</f>
        <v>-7.7881899999999993</v>
      </c>
      <c r="J18" s="286">
        <f>SUMIFS('The Pynes - Input (IS)'!K:K,'The Pynes - Input (IS)'!$Q:$Q,'The Pynes - CRES'!$A18)/'The Pynes - CRES'!$P$16</f>
        <v>-7.0096600000000002</v>
      </c>
      <c r="K18" s="287">
        <f>SUMIFS('The Pynes - Input (IS)'!L:L,'The Pynes - Input (IS)'!$Q:$Q,'The Pynes - CRES'!$A18)/'The Pynes - CRES'!$P$16</f>
        <v>-15.779909999999999</v>
      </c>
      <c r="L18" s="286">
        <f>SUMIFS('The Pynes - Input (IS)'!M:M,'The Pynes - Input (IS)'!$Q:$Q,'The Pynes - CRES'!$A18)/'The Pynes - CRES'!$P$16</f>
        <v>-6.5699499999999995</v>
      </c>
      <c r="M18" s="287">
        <f>SUMIFS('The Pynes - Input (IS)'!N:N,'The Pynes - Input (IS)'!$Q:$Q,'The Pynes - CRES'!$A18)/'The Pynes - CRES'!$P$16</f>
        <v>-6.4468999999999994</v>
      </c>
      <c r="N18" s="271">
        <f t="shared" ref="N18:N32" si="6">SUM(B18:M18)</f>
        <v>-92.927330000000012</v>
      </c>
    </row>
    <row r="19" spans="1:16">
      <c r="A19" s="296" t="s">
        <v>40</v>
      </c>
      <c r="B19" s="286">
        <f>SUMIFS('The Pynes - Input (IS)'!C:C,'The Pynes - Input (IS)'!$Q:$Q,'The Pynes - CRES'!$A19)/'The Pynes - CRES'!$P$16</f>
        <v>-54.342649999999999</v>
      </c>
      <c r="C19" s="287">
        <f>SUMIFS('The Pynes - Input (IS)'!D:D,'The Pynes - Input (IS)'!$Q:$Q,'The Pynes - CRES'!$A19)/'The Pynes - CRES'!$P$16</f>
        <v>-41.739690000000003</v>
      </c>
      <c r="D19" s="286">
        <f>SUMIFS('The Pynes - Input (IS)'!E:E,'The Pynes - Input (IS)'!$Q:$Q,'The Pynes - CRES'!$A19)/'The Pynes - CRES'!$P$16</f>
        <v>-48.393989999999988</v>
      </c>
      <c r="E19" s="287">
        <f>SUMIFS('The Pynes - Input (IS)'!F:F,'The Pynes - Input (IS)'!$Q:$Q,'The Pynes - CRES'!$A19)/'The Pynes - CRES'!$P$16</f>
        <v>-40.733199999999989</v>
      </c>
      <c r="F19" s="286">
        <f>SUMIFS('The Pynes - Input (IS)'!G:G,'The Pynes - Input (IS)'!$Q:$Q,'The Pynes - CRES'!$A19)/'The Pynes - CRES'!$P$16</f>
        <v>-37.521209999999989</v>
      </c>
      <c r="G19" s="287">
        <f>SUMIFS('The Pynes - Input (IS)'!H:H,'The Pynes - Input (IS)'!$Q:$Q,'The Pynes - CRES'!$A19)/'The Pynes - CRES'!$P$16</f>
        <v>-52.370880000000007</v>
      </c>
      <c r="H19" s="286">
        <f>SUMIFS('The Pynes - Input (IS)'!I:I,'The Pynes - Input (IS)'!$Q:$Q,'The Pynes - CRES'!$A19)/'The Pynes - CRES'!$P$16</f>
        <v>-31.568630000000006</v>
      </c>
      <c r="I19" s="287">
        <f>SUMIFS('The Pynes - Input (IS)'!J:J,'The Pynes - Input (IS)'!$Q:$Q,'The Pynes - CRES'!$A19)/'The Pynes - CRES'!$P$16</f>
        <v>-37.320860000000003</v>
      </c>
      <c r="J19" s="286">
        <f>SUMIFS('The Pynes - Input (IS)'!K:K,'The Pynes - Input (IS)'!$Q:$Q,'The Pynes - CRES'!$A19)/'The Pynes - CRES'!$P$16</f>
        <v>-35.679630000000003</v>
      </c>
      <c r="K19" s="287">
        <f>SUMIFS('The Pynes - Input (IS)'!L:L,'The Pynes - Input (IS)'!$Q:$Q,'The Pynes - CRES'!$A19)/'The Pynes - CRES'!$P$16</f>
        <v>-54.005749999999999</v>
      </c>
      <c r="L19" s="286">
        <f>SUMIFS('The Pynes - Input (IS)'!M:M,'The Pynes - Input (IS)'!$Q:$Q,'The Pynes - CRES'!$A19)/'The Pynes - CRES'!$P$16</f>
        <v>-52.975899999999996</v>
      </c>
      <c r="M19" s="287">
        <f>SUMIFS('The Pynes - Input (IS)'!N:N,'The Pynes - Input (IS)'!$Q:$Q,'The Pynes - CRES'!$A19)/'The Pynes - CRES'!$P$16</f>
        <v>-35.993659999999998</v>
      </c>
      <c r="N19" s="271">
        <f t="shared" si="6"/>
        <v>-522.64604999999983</v>
      </c>
    </row>
    <row r="20" spans="1:16">
      <c r="A20" s="296" t="s">
        <v>64</v>
      </c>
      <c r="B20" s="286">
        <f>SUMIFS('The Pynes - Input (IS)'!C:C,'The Pynes - Input (IS)'!$Q:$Q,'The Pynes - CRES'!$A20)/'The Pynes - CRES'!$P$16</f>
        <v>-17.553039999999999</v>
      </c>
      <c r="C20" s="287">
        <f>SUMIFS('The Pynes - Input (IS)'!D:D,'The Pynes - Input (IS)'!$Q:$Q,'The Pynes - CRES'!$A20)/'The Pynes - CRES'!$P$16</f>
        <v>-17.55303</v>
      </c>
      <c r="D20" s="286">
        <f>SUMIFS('The Pynes - Input (IS)'!E:E,'The Pynes - Input (IS)'!$Q:$Q,'The Pynes - CRES'!$A20)/'The Pynes - CRES'!$P$16</f>
        <v>-17.55303</v>
      </c>
      <c r="E20" s="287">
        <f>SUMIFS('The Pynes - Input (IS)'!F:F,'The Pynes - Input (IS)'!$Q:$Q,'The Pynes - CRES'!$A20)/'The Pynes - CRES'!$P$16</f>
        <v>-17.55303</v>
      </c>
      <c r="F20" s="286">
        <f>SUMIFS('The Pynes - Input (IS)'!G:G,'The Pynes - Input (IS)'!$Q:$Q,'The Pynes - CRES'!$A20)/'The Pynes - CRES'!$P$16</f>
        <v>-17.55303</v>
      </c>
      <c r="G20" s="287">
        <f>SUMIFS('The Pynes - Input (IS)'!H:H,'The Pynes - Input (IS)'!$Q:$Q,'The Pynes - CRES'!$A20)/'The Pynes - CRES'!$P$16</f>
        <v>-17.55303</v>
      </c>
      <c r="H20" s="286">
        <f>SUMIFS('The Pynes - Input (IS)'!I:I,'The Pynes - Input (IS)'!$Q:$Q,'The Pynes - CRES'!$A20)/'The Pynes - CRES'!$P$16</f>
        <v>-17.553060000000002</v>
      </c>
      <c r="I20" s="287">
        <f>SUMIFS('The Pynes - Input (IS)'!J:J,'The Pynes - Input (IS)'!$Q:$Q,'The Pynes - CRES'!$A20)/'The Pynes - CRES'!$P$16</f>
        <v>-17.553060000000002</v>
      </c>
      <c r="J20" s="286">
        <f>SUMIFS('The Pynes - Input (IS)'!K:K,'The Pynes - Input (IS)'!$Q:$Q,'The Pynes - CRES'!$A20)/'The Pynes - CRES'!$P$16</f>
        <v>-17.553060000000002</v>
      </c>
      <c r="K20" s="287">
        <f>SUMIFS('The Pynes - Input (IS)'!L:L,'The Pynes - Input (IS)'!$Q:$Q,'The Pynes - CRES'!$A20)/'The Pynes - CRES'!$P$16</f>
        <v>-17.553060000000002</v>
      </c>
      <c r="L20" s="286">
        <f>SUMIFS('The Pynes - Input (IS)'!M:M,'The Pynes - Input (IS)'!$Q:$Q,'The Pynes - CRES'!$A20)/'The Pynes - CRES'!$P$16</f>
        <v>-17.553060000000002</v>
      </c>
      <c r="M20" s="287">
        <f>SUMIFS('The Pynes - Input (IS)'!N:N,'The Pynes - Input (IS)'!$Q:$Q,'The Pynes - CRES'!$A20)/'The Pynes - CRES'!$P$16</f>
        <v>-17.553060000000002</v>
      </c>
      <c r="N20" s="271">
        <f t="shared" si="6"/>
        <v>-210.63655000000006</v>
      </c>
      <c r="P20" s="16"/>
    </row>
    <row r="21" spans="1:16">
      <c r="A21" s="296" t="s">
        <v>66</v>
      </c>
      <c r="B21" s="286">
        <f>SUMIFS('The Pynes - Input (IS)'!C:C,'The Pynes - Input (IS)'!$Q:$Q,'The Pynes - CRES'!$A21)/'The Pynes - CRES'!$P$16</f>
        <v>-36.045879999999997</v>
      </c>
      <c r="C21" s="287">
        <f>SUMIFS('The Pynes - Input (IS)'!D:D,'The Pynes - Input (IS)'!$Q:$Q,'The Pynes - CRES'!$A21)/'The Pynes - CRES'!$P$16</f>
        <v>-36.045879999999997</v>
      </c>
      <c r="D21" s="286">
        <f>SUMIFS('The Pynes - Input (IS)'!E:E,'The Pynes - Input (IS)'!$Q:$Q,'The Pynes - CRES'!$A21)/'The Pynes - CRES'!$P$16</f>
        <v>-36.045879999999997</v>
      </c>
      <c r="E21" s="287">
        <f>SUMIFS('The Pynes - Input (IS)'!F:F,'The Pynes - Input (IS)'!$Q:$Q,'The Pynes - CRES'!$A21)/'The Pynes - CRES'!$P$16</f>
        <v>-36.045879999999997</v>
      </c>
      <c r="F21" s="286">
        <f>SUMIFS('The Pynes - Input (IS)'!G:G,'The Pynes - Input (IS)'!$Q:$Q,'The Pynes - CRES'!$A21)/'The Pynes - CRES'!$P$16</f>
        <v>-36.045879999999997</v>
      </c>
      <c r="G21" s="287">
        <f>SUMIFS('The Pynes - Input (IS)'!H:H,'The Pynes - Input (IS)'!$Q:$Q,'The Pynes - CRES'!$A21)/'The Pynes - CRES'!$P$16</f>
        <v>-36.045879999999997</v>
      </c>
      <c r="H21" s="286">
        <f>SUMIFS('The Pynes - Input (IS)'!I:I,'The Pynes - Input (IS)'!$Q:$Q,'The Pynes - CRES'!$A21)/'The Pynes - CRES'!$P$16</f>
        <v>-36.045879999999997</v>
      </c>
      <c r="I21" s="287">
        <f>SUMIFS('The Pynes - Input (IS)'!J:J,'The Pynes - Input (IS)'!$Q:$Q,'The Pynes - CRES'!$A21)/'The Pynes - CRES'!$P$16</f>
        <v>-25.547080000000001</v>
      </c>
      <c r="J21" s="286">
        <f>SUMIFS('The Pynes - Input (IS)'!K:K,'The Pynes - Input (IS)'!$Q:$Q,'The Pynes - CRES'!$A21)/'The Pynes - CRES'!$P$16</f>
        <v>-34.996000000000002</v>
      </c>
      <c r="K21" s="287">
        <f>SUMIFS('The Pynes - Input (IS)'!L:L,'The Pynes - Input (IS)'!$Q:$Q,'The Pynes - CRES'!$A21)/'The Pynes - CRES'!$P$16</f>
        <v>-34.996000000000002</v>
      </c>
      <c r="L21" s="286">
        <f>SUMIFS('The Pynes - Input (IS)'!M:M,'The Pynes - Input (IS)'!$Q:$Q,'The Pynes - CRES'!$A21)/'The Pynes - CRES'!$P$16</f>
        <v>-36.045879999999997</v>
      </c>
      <c r="M21" s="287">
        <f>SUMIFS('The Pynes - Input (IS)'!N:N,'The Pynes - Input (IS)'!$Q:$Q,'The Pynes - CRES'!$A21)/'The Pynes - CRES'!$P$16</f>
        <v>-36.045879999999997</v>
      </c>
      <c r="N21" s="271">
        <f t="shared" si="6"/>
        <v>-419.952</v>
      </c>
      <c r="P21" s="16"/>
    </row>
    <row r="22" spans="1:16">
      <c r="A22" s="296" t="s">
        <v>42</v>
      </c>
      <c r="B22" s="286">
        <f>SUMIFS('The Pynes - Input (IS)'!C:C,'The Pynes - Input (IS)'!$Q:$Q,'The Pynes - CRES'!$A22)/'The Pynes - CRES'!$P$16</f>
        <v>-7.9094700000000007</v>
      </c>
      <c r="C22" s="287">
        <f>SUMIFS('The Pynes - Input (IS)'!D:D,'The Pynes - Input (IS)'!$Q:$Q,'The Pynes - CRES'!$A22)/'The Pynes - CRES'!$P$16</f>
        <v>-12.54181</v>
      </c>
      <c r="D22" s="286">
        <f>SUMIFS('The Pynes - Input (IS)'!E:E,'The Pynes - Input (IS)'!$Q:$Q,'The Pynes - CRES'!$A22)/'The Pynes - CRES'!$P$16</f>
        <v>-15.419840000000001</v>
      </c>
      <c r="E22" s="287">
        <f>SUMIFS('The Pynes - Input (IS)'!F:F,'The Pynes - Input (IS)'!$Q:$Q,'The Pynes - CRES'!$A22)/'The Pynes - CRES'!$P$16</f>
        <v>-5.7739500000000001</v>
      </c>
      <c r="F22" s="286">
        <f>SUMIFS('The Pynes - Input (IS)'!G:G,'The Pynes - Input (IS)'!$Q:$Q,'The Pynes - CRES'!$A22)/'The Pynes - CRES'!$P$16</f>
        <v>-4.9175900000000006</v>
      </c>
      <c r="G22" s="287">
        <f>SUMIFS('The Pynes - Input (IS)'!H:H,'The Pynes - Input (IS)'!$Q:$Q,'The Pynes - CRES'!$A22)/'The Pynes - CRES'!$P$16</f>
        <v>-5.6623599999999996</v>
      </c>
      <c r="H22" s="286">
        <f>SUMIFS('The Pynes - Input (IS)'!I:I,'The Pynes - Input (IS)'!$Q:$Q,'The Pynes - CRES'!$A22)/'The Pynes - CRES'!$P$16</f>
        <v>-3.0213299999999998</v>
      </c>
      <c r="I22" s="287">
        <f>SUMIFS('The Pynes - Input (IS)'!J:J,'The Pynes - Input (IS)'!$Q:$Q,'The Pynes - CRES'!$A22)/'The Pynes - CRES'!$P$16</f>
        <v>-2.0116200000000002</v>
      </c>
      <c r="J22" s="286">
        <f>SUMIFS('The Pynes - Input (IS)'!K:K,'The Pynes - Input (IS)'!$Q:$Q,'The Pynes - CRES'!$A22)/'The Pynes - CRES'!$P$16</f>
        <v>-1.5137599999999998</v>
      </c>
      <c r="K22" s="287">
        <f>SUMIFS('The Pynes - Input (IS)'!L:L,'The Pynes - Input (IS)'!$Q:$Q,'The Pynes - CRES'!$A22)/'The Pynes - CRES'!$P$16</f>
        <v>2.85</v>
      </c>
      <c r="L22" s="286">
        <f>SUMIFS('The Pynes - Input (IS)'!M:M,'The Pynes - Input (IS)'!$Q:$Q,'The Pynes - CRES'!$A22)/'The Pynes - CRES'!$P$16</f>
        <v>-2.7597499999999999</v>
      </c>
      <c r="M22" s="287">
        <f>SUMIFS('The Pynes - Input (IS)'!N:N,'The Pynes - Input (IS)'!$Q:$Q,'The Pynes - CRES'!$A22)/'The Pynes - CRES'!$P$16</f>
        <v>-3.3817499999999998</v>
      </c>
      <c r="N22" s="271">
        <f t="shared" si="6"/>
        <v>-62.063229999999997</v>
      </c>
    </row>
    <row r="23" spans="1:16">
      <c r="A23" s="296" t="s">
        <v>82</v>
      </c>
      <c r="B23" s="286">
        <f>SUMIFS('The Pynes - Input (IS)'!C:C,'The Pynes - Input (IS)'!$Q:$Q,'The Pynes - CRES'!$A23)/'The Pynes - CRES'!$P$16</f>
        <v>0</v>
      </c>
      <c r="C23" s="287">
        <f>SUMIFS('The Pynes - Input (IS)'!D:D,'The Pynes - Input (IS)'!$Q:$Q,'The Pynes - CRES'!$A23)/'The Pynes - CRES'!$P$16</f>
        <v>0</v>
      </c>
      <c r="D23" s="286">
        <f>SUMIFS('The Pynes - Input (IS)'!E:E,'The Pynes - Input (IS)'!$Q:$Q,'The Pynes - CRES'!$A23)/'The Pynes - CRES'!$P$16</f>
        <v>0</v>
      </c>
      <c r="E23" s="287">
        <f>SUMIFS('The Pynes - Input (IS)'!F:F,'The Pynes - Input (IS)'!$Q:$Q,'The Pynes - CRES'!$A23)/'The Pynes - CRES'!$P$16</f>
        <v>0</v>
      </c>
      <c r="F23" s="286">
        <f>SUMIFS('The Pynes - Input (IS)'!G:G,'The Pynes - Input (IS)'!$Q:$Q,'The Pynes - CRES'!$A23)/'The Pynes - CRES'!$P$16</f>
        <v>0</v>
      </c>
      <c r="G23" s="287">
        <f>SUMIFS('The Pynes - Input (IS)'!H:H,'The Pynes - Input (IS)'!$Q:$Q,'The Pynes - CRES'!$A23)/'The Pynes - CRES'!$P$16</f>
        <v>0</v>
      </c>
      <c r="H23" s="286">
        <f>SUMIFS('The Pynes - Input (IS)'!I:I,'The Pynes - Input (IS)'!$Q:$Q,'The Pynes - CRES'!$A23)/'The Pynes - CRES'!$P$16</f>
        <v>0</v>
      </c>
      <c r="I23" s="287">
        <f>SUMIFS('The Pynes - Input (IS)'!J:J,'The Pynes - Input (IS)'!$Q:$Q,'The Pynes - CRES'!$A23)/'The Pynes - CRES'!$P$16</f>
        <v>0</v>
      </c>
      <c r="J23" s="286">
        <f>SUMIFS('The Pynes - Input (IS)'!K:K,'The Pynes - Input (IS)'!$Q:$Q,'The Pynes - CRES'!$A23)/'The Pynes - CRES'!$P$16</f>
        <v>0</v>
      </c>
      <c r="K23" s="287">
        <f>SUMIFS('The Pynes - Input (IS)'!L:L,'The Pynes - Input (IS)'!$Q:$Q,'The Pynes - CRES'!$A23)/'The Pynes - CRES'!$P$16</f>
        <v>0</v>
      </c>
      <c r="L23" s="286">
        <f>SUMIFS('The Pynes - Input (IS)'!M:M,'The Pynes - Input (IS)'!$Q:$Q,'The Pynes - CRES'!$A23)/'The Pynes - CRES'!$P$16</f>
        <v>0</v>
      </c>
      <c r="M23" s="287">
        <f>SUMIFS('The Pynes - Input (IS)'!N:N,'The Pynes - Input (IS)'!$Q:$Q,'The Pynes - CRES'!$A23)/'The Pynes - CRES'!$P$16</f>
        <v>0</v>
      </c>
      <c r="N23" s="271">
        <f t="shared" si="6"/>
        <v>0</v>
      </c>
    </row>
    <row r="24" spans="1:16">
      <c r="A24" s="296" t="s">
        <v>52</v>
      </c>
      <c r="B24" s="286">
        <f>SUMIFS('The Pynes - Input (IS)'!C:C,'The Pynes - Input (IS)'!$Q:$Q,'The Pynes - CRES'!$A24)/'The Pynes - CRES'!$P$16</f>
        <v>-5.5</v>
      </c>
      <c r="C24" s="287">
        <f>SUMIFS('The Pynes - Input (IS)'!D:D,'The Pynes - Input (IS)'!$Q:$Q,'The Pynes - CRES'!$A24)/'The Pynes - CRES'!$P$16</f>
        <v>-3.6970000000000001</v>
      </c>
      <c r="D24" s="286">
        <f>SUMIFS('The Pynes - Input (IS)'!E:E,'The Pynes - Input (IS)'!$Q:$Q,'The Pynes - CRES'!$A24)/'The Pynes - CRES'!$P$16</f>
        <v>-5.0653300000000003</v>
      </c>
      <c r="E24" s="287">
        <f>SUMIFS('The Pynes - Input (IS)'!F:F,'The Pynes - Input (IS)'!$Q:$Q,'The Pynes - CRES'!$A24)/'The Pynes - CRES'!$P$16</f>
        <v>-4.7469999999999999</v>
      </c>
      <c r="F24" s="286">
        <f>SUMIFS('The Pynes - Input (IS)'!G:G,'The Pynes - Input (IS)'!$Q:$Q,'The Pynes - CRES'!$A24)/'The Pynes - CRES'!$P$16</f>
        <v>-5.0147200000000005</v>
      </c>
      <c r="G24" s="287">
        <f>SUMIFS('The Pynes - Input (IS)'!H:H,'The Pynes - Input (IS)'!$Q:$Q,'The Pynes - CRES'!$A24)/'The Pynes - CRES'!$P$16</f>
        <v>-5.4521000000000006</v>
      </c>
      <c r="H24" s="286">
        <f>SUMIFS('The Pynes - Input (IS)'!I:I,'The Pynes - Input (IS)'!$Q:$Q,'The Pynes - CRES'!$A24)/'The Pynes - CRES'!$P$16</f>
        <v>-3.9470000000000001</v>
      </c>
      <c r="I24" s="287">
        <f>SUMIFS('The Pynes - Input (IS)'!J:J,'The Pynes - Input (IS)'!$Q:$Q,'The Pynes - CRES'!$A24)/'The Pynes - CRES'!$P$16</f>
        <v>-5.5718399999999999</v>
      </c>
      <c r="J24" s="286">
        <f>SUMIFS('The Pynes - Input (IS)'!K:K,'The Pynes - Input (IS)'!$Q:$Q,'The Pynes - CRES'!$A24)/'The Pynes - CRES'!$P$16</f>
        <v>-3.6</v>
      </c>
      <c r="K24" s="287">
        <f>SUMIFS('The Pynes - Input (IS)'!L:L,'The Pynes - Input (IS)'!$Q:$Q,'The Pynes - CRES'!$A24)/'The Pynes - CRES'!$P$16</f>
        <v>-3.6</v>
      </c>
      <c r="L24" s="286">
        <f>SUMIFS('The Pynes - Input (IS)'!M:M,'The Pynes - Input (IS)'!$Q:$Q,'The Pynes - CRES'!$A24)/'The Pynes - CRES'!$P$16</f>
        <v>3.6</v>
      </c>
      <c r="M24" s="287">
        <f>SUMIFS('The Pynes - Input (IS)'!N:N,'The Pynes - Input (IS)'!$Q:$Q,'The Pynes - CRES'!$A24)/'The Pynes - CRES'!$P$16</f>
        <v>7.2</v>
      </c>
      <c r="N24" s="271">
        <f t="shared" si="6"/>
        <v>-35.39499</v>
      </c>
    </row>
    <row r="25" spans="1:16">
      <c r="A25" s="296" t="s">
        <v>57</v>
      </c>
      <c r="B25" s="286">
        <f>SUMIFS('The Pynes - Input (IS)'!C:C,'The Pynes - Input (IS)'!$Q:$Q,'The Pynes - CRES'!$A25)/'The Pynes - CRES'!$P$16</f>
        <v>-12.505880000000001</v>
      </c>
      <c r="C25" s="287">
        <f>SUMIFS('The Pynes - Input (IS)'!D:D,'The Pynes - Input (IS)'!$Q:$Q,'The Pynes - CRES'!$A25)/'The Pynes - CRES'!$P$16</f>
        <v>-14.616</v>
      </c>
      <c r="D25" s="286">
        <f>SUMIFS('The Pynes - Input (IS)'!E:E,'The Pynes - Input (IS)'!$Q:$Q,'The Pynes - CRES'!$A25)/'The Pynes - CRES'!$P$16</f>
        <v>-17.922000000000001</v>
      </c>
      <c r="E25" s="287">
        <f>SUMIFS('The Pynes - Input (IS)'!F:F,'The Pynes - Input (IS)'!$Q:$Q,'The Pynes - CRES'!$A25)/'The Pynes - CRES'!$P$16</f>
        <v>-23.45138</v>
      </c>
      <c r="F25" s="286">
        <f>SUMIFS('The Pynes - Input (IS)'!G:G,'The Pynes - Input (IS)'!$Q:$Q,'The Pynes - CRES'!$A25)/'The Pynes - CRES'!$P$16</f>
        <v>-10.04218</v>
      </c>
      <c r="G25" s="287">
        <f>SUMIFS('The Pynes - Input (IS)'!H:H,'The Pynes - Input (IS)'!$Q:$Q,'The Pynes - CRES'!$A25)/'The Pynes - CRES'!$P$16</f>
        <v>-9</v>
      </c>
      <c r="H25" s="286">
        <f>SUMIFS('The Pynes - Input (IS)'!I:I,'The Pynes - Input (IS)'!$Q:$Q,'The Pynes - CRES'!$A25)/'The Pynes - CRES'!$P$16</f>
        <v>-10.348790000000001</v>
      </c>
      <c r="I25" s="287">
        <f>SUMIFS('The Pynes - Input (IS)'!J:J,'The Pynes - Input (IS)'!$Q:$Q,'The Pynes - CRES'!$A25)/'The Pynes - CRES'!$P$16</f>
        <v>-1.5789999999999964E-2</v>
      </c>
      <c r="J25" s="286">
        <f>SUMIFS('The Pynes - Input (IS)'!K:K,'The Pynes - Input (IS)'!$Q:$Q,'The Pynes - CRES'!$A25)/'The Pynes - CRES'!$P$16</f>
        <v>11.983090000000001</v>
      </c>
      <c r="K25" s="287">
        <f>SUMIFS('The Pynes - Input (IS)'!L:L,'The Pynes - Input (IS)'!$Q:$Q,'The Pynes - CRES'!$A25)/'The Pynes - CRES'!$P$16</f>
        <v>28.50948</v>
      </c>
      <c r="L25" s="286">
        <f>SUMIFS('The Pynes - Input (IS)'!M:M,'The Pynes - Input (IS)'!$Q:$Q,'The Pynes - CRES'!$A25)/'The Pynes - CRES'!$P$16</f>
        <v>-1.0421800000000001</v>
      </c>
      <c r="M25" s="287">
        <f>SUMIFS('The Pynes - Input (IS)'!N:N,'The Pynes - Input (IS)'!$Q:$Q,'The Pynes - CRES'!$A25)/'The Pynes - CRES'!$P$16</f>
        <v>-7.0000000000000007E-2</v>
      </c>
      <c r="N25" s="271">
        <f t="shared" si="6"/>
        <v>-58.521630000000009</v>
      </c>
    </row>
    <row r="26" spans="1:16">
      <c r="A26" s="296" t="s">
        <v>55</v>
      </c>
      <c r="B26" s="286">
        <f>SUMIFS('The Pynes - Input (IS)'!C:C,'The Pynes - Input (IS)'!$Q:$Q,'The Pynes - CRES'!$A26)/'The Pynes - CRES'!$P$16</f>
        <v>-7.1605699999999999</v>
      </c>
      <c r="C26" s="287">
        <f>SUMIFS('The Pynes - Input (IS)'!D:D,'The Pynes - Input (IS)'!$Q:$Q,'The Pynes - CRES'!$A26)/'The Pynes - CRES'!$P$16</f>
        <v>-11.44842</v>
      </c>
      <c r="D26" s="286">
        <f>SUMIFS('The Pynes - Input (IS)'!E:E,'The Pynes - Input (IS)'!$Q:$Q,'The Pynes - CRES'!$A26)/'The Pynes - CRES'!$P$16</f>
        <v>-6.2648000000000001</v>
      </c>
      <c r="E26" s="287">
        <f>SUMIFS('The Pynes - Input (IS)'!F:F,'The Pynes - Input (IS)'!$Q:$Q,'The Pynes - CRES'!$A26)/'The Pynes - CRES'!$P$16</f>
        <v>-3.2706999999999997</v>
      </c>
      <c r="F26" s="286">
        <f>SUMIFS('The Pynes - Input (IS)'!G:G,'The Pynes - Input (IS)'!$Q:$Q,'The Pynes - CRES'!$A26)/'The Pynes - CRES'!$P$16</f>
        <v>-15.29791</v>
      </c>
      <c r="G26" s="287">
        <f>SUMIFS('The Pynes - Input (IS)'!H:H,'The Pynes - Input (IS)'!$Q:$Q,'The Pynes - CRES'!$A26)/'The Pynes - CRES'!$P$16</f>
        <v>-1.10405</v>
      </c>
      <c r="H26" s="286">
        <f>SUMIFS('The Pynes - Input (IS)'!I:I,'The Pynes - Input (IS)'!$Q:$Q,'The Pynes - CRES'!$A26)/'The Pynes - CRES'!$P$16</f>
        <v>-1.1614599999999999</v>
      </c>
      <c r="I26" s="287">
        <f>SUMIFS('The Pynes - Input (IS)'!J:J,'The Pynes - Input (IS)'!$Q:$Q,'The Pynes - CRES'!$A26)/'The Pynes - CRES'!$P$16</f>
        <v>-8.3638300000000001</v>
      </c>
      <c r="J26" s="286">
        <f>SUMIFS('The Pynes - Input (IS)'!K:K,'The Pynes - Input (IS)'!$Q:$Q,'The Pynes - CRES'!$A26)/'The Pynes - CRES'!$P$16</f>
        <v>-3.0074700000000001</v>
      </c>
      <c r="K26" s="287">
        <f>SUMIFS('The Pynes - Input (IS)'!L:L,'The Pynes - Input (IS)'!$Q:$Q,'The Pynes - CRES'!$A26)/'The Pynes - CRES'!$P$16</f>
        <v>-4.5816600000000003</v>
      </c>
      <c r="L26" s="286">
        <f>SUMIFS('The Pynes - Input (IS)'!M:M,'The Pynes - Input (IS)'!$Q:$Q,'The Pynes - CRES'!$A26)/'The Pynes - CRES'!$P$16</f>
        <v>-14.209109999999999</v>
      </c>
      <c r="M26" s="287">
        <f>SUMIFS('The Pynes - Input (IS)'!N:N,'The Pynes - Input (IS)'!$Q:$Q,'The Pynes - CRES'!$A26)/'The Pynes - CRES'!$P$16</f>
        <v>-24.43965</v>
      </c>
      <c r="N26" s="271">
        <f t="shared" si="6"/>
        <v>-100.30963</v>
      </c>
    </row>
    <row r="27" spans="1:16">
      <c r="A27" s="296" t="s">
        <v>54</v>
      </c>
      <c r="B27" s="286">
        <f>SUMIFS('The Pynes - Input (IS)'!C:C,'The Pynes - Input (IS)'!$Q:$Q,'The Pynes - CRES'!$A27)/'The Pynes - CRES'!$P$16</f>
        <v>-5.9579799999999992</v>
      </c>
      <c r="C27" s="287">
        <f>SUMIFS('The Pynes - Input (IS)'!D:D,'The Pynes - Input (IS)'!$Q:$Q,'The Pynes - CRES'!$A27)/'The Pynes - CRES'!$P$16</f>
        <v>-10.02</v>
      </c>
      <c r="D27" s="286">
        <f>SUMIFS('The Pynes - Input (IS)'!E:E,'The Pynes - Input (IS)'!$Q:$Q,'The Pynes - CRES'!$A27)/'The Pynes - CRES'!$P$16</f>
        <v>-7.62</v>
      </c>
      <c r="E27" s="287">
        <f>SUMIFS('The Pynes - Input (IS)'!F:F,'The Pynes - Input (IS)'!$Q:$Q,'The Pynes - CRES'!$A27)/'The Pynes - CRES'!$P$16</f>
        <v>-8.1950000000000003</v>
      </c>
      <c r="F27" s="286">
        <f>SUMIFS('The Pynes - Input (IS)'!G:G,'The Pynes - Input (IS)'!$Q:$Q,'The Pynes - CRES'!$A27)/'The Pynes - CRES'!$P$16</f>
        <v>-5.6127799999999999</v>
      </c>
      <c r="G27" s="287">
        <f>SUMIFS('The Pynes - Input (IS)'!H:H,'The Pynes - Input (IS)'!$Q:$Q,'The Pynes - CRES'!$A27)/'The Pynes - CRES'!$P$16</f>
        <v>-0.35</v>
      </c>
      <c r="H27" s="286">
        <f>SUMIFS('The Pynes - Input (IS)'!I:I,'The Pynes - Input (IS)'!$Q:$Q,'The Pynes - CRES'!$A27)/'The Pynes - CRES'!$P$16</f>
        <v>0</v>
      </c>
      <c r="I27" s="287">
        <f>SUMIFS('The Pynes - Input (IS)'!J:J,'The Pynes - Input (IS)'!$Q:$Q,'The Pynes - CRES'!$A27)/'The Pynes - CRES'!$P$16</f>
        <v>-1.2055400000000001</v>
      </c>
      <c r="J27" s="286">
        <f>SUMIFS('The Pynes - Input (IS)'!K:K,'The Pynes - Input (IS)'!$Q:$Q,'The Pynes - CRES'!$A27)/'The Pynes - CRES'!$P$16</f>
        <v>-2.7223800000000002</v>
      </c>
      <c r="K27" s="287">
        <f>SUMIFS('The Pynes - Input (IS)'!L:L,'The Pynes - Input (IS)'!$Q:$Q,'The Pynes - CRES'!$A27)/'The Pynes - CRES'!$P$16</f>
        <v>-2.9981599999999999</v>
      </c>
      <c r="L27" s="286">
        <f>SUMIFS('The Pynes - Input (IS)'!M:M,'The Pynes - Input (IS)'!$Q:$Q,'The Pynes - CRES'!$A27)/'The Pynes - CRES'!$P$16</f>
        <v>-2.7250000000000001</v>
      </c>
      <c r="M27" s="287">
        <f>SUMIFS('The Pynes - Input (IS)'!N:N,'The Pynes - Input (IS)'!$Q:$Q,'The Pynes - CRES'!$A27)/'The Pynes - CRES'!$P$16</f>
        <v>-3.41</v>
      </c>
      <c r="N27" s="271">
        <f t="shared" si="6"/>
        <v>-50.816839999999999</v>
      </c>
    </row>
    <row r="28" spans="1:16">
      <c r="A28" s="296" t="s">
        <v>59</v>
      </c>
      <c r="B28" s="286">
        <f>SUMIFS('The Pynes - Input (IS)'!C:C,'The Pynes - Input (IS)'!$Q:$Q,'The Pynes - CRES'!$A28)/'The Pynes - CRES'!$P$16</f>
        <v>-17.989620000000002</v>
      </c>
      <c r="C28" s="287">
        <f>SUMIFS('The Pynes - Input (IS)'!D:D,'The Pynes - Input (IS)'!$Q:$Q,'The Pynes - CRES'!$A28)/'The Pynes - CRES'!$P$16</f>
        <v>-22.622869999999999</v>
      </c>
      <c r="D28" s="286">
        <f>SUMIFS('The Pynes - Input (IS)'!E:E,'The Pynes - Input (IS)'!$Q:$Q,'The Pynes - CRES'!$A28)/'The Pynes - CRES'!$P$16</f>
        <v>-20.72</v>
      </c>
      <c r="E28" s="287">
        <f>SUMIFS('The Pynes - Input (IS)'!F:F,'The Pynes - Input (IS)'!$Q:$Q,'The Pynes - CRES'!$A28)/'The Pynes - CRES'!$P$16</f>
        <v>-15.350820000000001</v>
      </c>
      <c r="F28" s="286">
        <f>SUMIFS('The Pynes - Input (IS)'!G:G,'The Pynes - Input (IS)'!$Q:$Q,'The Pynes - CRES'!$A28)/'The Pynes - CRES'!$P$16</f>
        <v>-21.614139999999999</v>
      </c>
      <c r="G28" s="287">
        <f>SUMIFS('The Pynes - Input (IS)'!H:H,'The Pynes - Input (IS)'!$Q:$Q,'The Pynes - CRES'!$A28)/'The Pynes - CRES'!$P$16</f>
        <v>-42.661290000000001</v>
      </c>
      <c r="H28" s="286">
        <f>SUMIFS('The Pynes - Input (IS)'!I:I,'The Pynes - Input (IS)'!$Q:$Q,'The Pynes - CRES'!$A28)/'The Pynes - CRES'!$P$16</f>
        <v>-39.977909999999994</v>
      </c>
      <c r="I28" s="287">
        <f>SUMIFS('The Pynes - Input (IS)'!J:J,'The Pynes - Input (IS)'!$Q:$Q,'The Pynes - CRES'!$A28)/'The Pynes - CRES'!$P$16</f>
        <v>-24.579709999999999</v>
      </c>
      <c r="J28" s="286">
        <f>SUMIFS('The Pynes - Input (IS)'!K:K,'The Pynes - Input (IS)'!$Q:$Q,'The Pynes - CRES'!$A28)/'The Pynes - CRES'!$P$16</f>
        <v>-19.233169999999998</v>
      </c>
      <c r="K28" s="287">
        <f>SUMIFS('The Pynes - Input (IS)'!L:L,'The Pynes - Input (IS)'!$Q:$Q,'The Pynes - CRES'!$A28)/'The Pynes - CRES'!$P$16</f>
        <v>-22.940439999999999</v>
      </c>
      <c r="L28" s="286">
        <f>SUMIFS('The Pynes - Input (IS)'!M:M,'The Pynes - Input (IS)'!$Q:$Q,'The Pynes - CRES'!$A28)/'The Pynes - CRES'!$P$16</f>
        <v>-22.154490000000003</v>
      </c>
      <c r="M28" s="287">
        <f>SUMIFS('The Pynes - Input (IS)'!N:N,'The Pynes - Input (IS)'!$Q:$Q,'The Pynes - CRES'!$A28)/'The Pynes - CRES'!$P$16</f>
        <v>-18.700389999999999</v>
      </c>
      <c r="N28" s="271">
        <f t="shared" si="6"/>
        <v>-288.54485</v>
      </c>
    </row>
    <row r="29" spans="1:16">
      <c r="A29" s="296" t="s">
        <v>61</v>
      </c>
      <c r="B29" s="286">
        <f>SUMIFS('The Pynes - Input (IS)'!C:C,'The Pynes - Input (IS)'!$Q:$Q,'The Pynes - CRES'!$A29)/'The Pynes - CRES'!$P$16</f>
        <v>-6.6704999999999997</v>
      </c>
      <c r="C29" s="287">
        <f>SUMIFS('The Pynes - Input (IS)'!D:D,'The Pynes - Input (IS)'!$Q:$Q,'The Pynes - CRES'!$A29)/'The Pynes - CRES'!$P$16</f>
        <v>-6.4261200000000001</v>
      </c>
      <c r="D29" s="286">
        <f>SUMIFS('The Pynes - Input (IS)'!E:E,'The Pynes - Input (IS)'!$Q:$Q,'The Pynes - CRES'!$A29)/'The Pynes - CRES'!$P$16</f>
        <v>-6.4639700000000007</v>
      </c>
      <c r="E29" s="287">
        <f>SUMIFS('The Pynes - Input (IS)'!F:F,'The Pynes - Input (IS)'!$Q:$Q,'The Pynes - CRES'!$A29)/'The Pynes - CRES'!$P$16</f>
        <v>-6.8654399999999995</v>
      </c>
      <c r="F29" s="286">
        <f>SUMIFS('The Pynes - Input (IS)'!G:G,'The Pynes - Input (IS)'!$Q:$Q,'The Pynes - CRES'!$A29)/'The Pynes - CRES'!$P$16</f>
        <v>-6.4828900000000003</v>
      </c>
      <c r="G29" s="287">
        <f>SUMIFS('The Pynes - Input (IS)'!H:H,'The Pynes - Input (IS)'!$Q:$Q,'The Pynes - CRES'!$A29)/'The Pynes - CRES'!$P$16</f>
        <v>-6.8888999999999996</v>
      </c>
      <c r="H29" s="286">
        <f>SUMIFS('The Pynes - Input (IS)'!I:I,'The Pynes - Input (IS)'!$Q:$Q,'The Pynes - CRES'!$A29)/'The Pynes - CRES'!$P$16</f>
        <v>-13.717139999999999</v>
      </c>
      <c r="I29" s="287">
        <f>SUMIFS('The Pynes - Input (IS)'!J:J,'The Pynes - Input (IS)'!$Q:$Q,'The Pynes - CRES'!$A29)/'The Pynes - CRES'!$P$16</f>
        <v>-6.9429300000000005</v>
      </c>
      <c r="J29" s="286">
        <f>SUMIFS('The Pynes - Input (IS)'!K:K,'The Pynes - Input (IS)'!$Q:$Q,'The Pynes - CRES'!$A29)/'The Pynes - CRES'!$P$16</f>
        <v>-7.9891999999999994</v>
      </c>
      <c r="K29" s="287">
        <f>SUMIFS('The Pynes - Input (IS)'!L:L,'The Pynes - Input (IS)'!$Q:$Q,'The Pynes - CRES'!$A29)/'The Pynes - CRES'!$P$16</f>
        <v>-8.5674400000000013</v>
      </c>
      <c r="L29" s="286">
        <f>SUMIFS('The Pynes - Input (IS)'!M:M,'The Pynes - Input (IS)'!$Q:$Q,'The Pynes - CRES'!$A29)/'The Pynes - CRES'!$P$16</f>
        <v>-8.7939599999999984</v>
      </c>
      <c r="M29" s="287">
        <f>SUMIFS('The Pynes - Input (IS)'!N:N,'The Pynes - Input (IS)'!$Q:$Q,'The Pynes - CRES'!$A29)/'The Pynes - CRES'!$P$16</f>
        <v>-8.4993199999999991</v>
      </c>
      <c r="N29" s="271">
        <f t="shared" si="6"/>
        <v>-94.307810000000003</v>
      </c>
    </row>
    <row r="30" spans="1:16">
      <c r="A30" s="296" t="s">
        <v>83</v>
      </c>
      <c r="B30" s="286">
        <f>SUMIFS('The Pynes - Input (IS)'!C:C,'The Pynes - Input (IS)'!$Q:$Q,'The Pynes - CRES'!$A30)/'The Pynes - CRES'!$P$16</f>
        <v>0</v>
      </c>
      <c r="C30" s="287">
        <f>SUMIFS('The Pynes - Input (IS)'!D:D,'The Pynes - Input (IS)'!$Q:$Q,'The Pynes - CRES'!$A30)/'The Pynes - CRES'!$P$16</f>
        <v>0</v>
      </c>
      <c r="D30" s="286">
        <f>SUMIFS('The Pynes - Input (IS)'!E:E,'The Pynes - Input (IS)'!$Q:$Q,'The Pynes - CRES'!$A30)/'The Pynes - CRES'!$P$16</f>
        <v>0</v>
      </c>
      <c r="E30" s="287">
        <f>SUMIFS('The Pynes - Input (IS)'!F:F,'The Pynes - Input (IS)'!$Q:$Q,'The Pynes - CRES'!$A30)/'The Pynes - CRES'!$P$16</f>
        <v>0</v>
      </c>
      <c r="F30" s="286">
        <f>SUMIFS('The Pynes - Input (IS)'!G:G,'The Pynes - Input (IS)'!$Q:$Q,'The Pynes - CRES'!$A30)/'The Pynes - CRES'!$P$16</f>
        <v>0</v>
      </c>
      <c r="G30" s="287">
        <f>SUMIFS('The Pynes - Input (IS)'!H:H,'The Pynes - Input (IS)'!$Q:$Q,'The Pynes - CRES'!$A30)/'The Pynes - CRES'!$P$16</f>
        <v>0</v>
      </c>
      <c r="H30" s="286">
        <f>SUMIFS('The Pynes - Input (IS)'!I:I,'The Pynes - Input (IS)'!$Q:$Q,'The Pynes - CRES'!$A30)/'The Pynes - CRES'!$P$16</f>
        <v>0</v>
      </c>
      <c r="I30" s="287">
        <f>SUMIFS('The Pynes - Input (IS)'!J:J,'The Pynes - Input (IS)'!$Q:$Q,'The Pynes - CRES'!$A30)/'The Pynes - CRES'!$P$16</f>
        <v>0</v>
      </c>
      <c r="J30" s="286">
        <f>SUMIFS('The Pynes - Input (IS)'!K:K,'The Pynes - Input (IS)'!$Q:$Q,'The Pynes - CRES'!$A30)/'The Pynes - CRES'!$P$16</f>
        <v>0</v>
      </c>
      <c r="K30" s="287">
        <f>SUMIFS('The Pynes - Input (IS)'!L:L,'The Pynes - Input (IS)'!$Q:$Q,'The Pynes - CRES'!$A30)/'The Pynes - CRES'!$P$16</f>
        <v>0</v>
      </c>
      <c r="L30" s="286">
        <f>SUMIFS('The Pynes - Input (IS)'!M:M,'The Pynes - Input (IS)'!$Q:$Q,'The Pynes - CRES'!$A30)/'The Pynes - CRES'!$P$16</f>
        <v>0</v>
      </c>
      <c r="M30" s="287">
        <f>SUMIFS('The Pynes - Input (IS)'!N:N,'The Pynes - Input (IS)'!$Q:$Q,'The Pynes - CRES'!$A30)/'The Pynes - CRES'!$P$16</f>
        <v>0</v>
      </c>
      <c r="N30" s="271">
        <f t="shared" si="6"/>
        <v>0</v>
      </c>
    </row>
    <row r="31" spans="1:16" ht="15" thickBot="1">
      <c r="A31" s="3" t="s">
        <v>84</v>
      </c>
      <c r="B31" s="82">
        <f>SUMIFS('The Pynes - Input (IS)'!C:C,'The Pynes - Input (IS)'!$Q:$Q,'The Pynes - CRES'!$A31)/'The Pynes - CRES'!$P$16</f>
        <v>0</v>
      </c>
      <c r="C31" s="83">
        <f>SUMIFS('The Pynes - Input (IS)'!D:D,'The Pynes - Input (IS)'!$Q:$Q,'The Pynes - CRES'!$A31)/'The Pynes - CRES'!$P$16</f>
        <v>0</v>
      </c>
      <c r="D31" s="82">
        <f>SUMIFS('The Pynes - Input (IS)'!E:E,'The Pynes - Input (IS)'!$Q:$Q,'The Pynes - CRES'!$A31)/'The Pynes - CRES'!$P$16</f>
        <v>0</v>
      </c>
      <c r="E31" s="83">
        <f>SUMIFS('The Pynes - Input (IS)'!F:F,'The Pynes - Input (IS)'!$Q:$Q,'The Pynes - CRES'!$A31)/'The Pynes - CRES'!$P$16</f>
        <v>0</v>
      </c>
      <c r="F31" s="82">
        <f>SUMIFS('The Pynes - Input (IS)'!G:G,'The Pynes - Input (IS)'!$Q:$Q,'The Pynes - CRES'!$A31)/'The Pynes - CRES'!$P$16</f>
        <v>0</v>
      </c>
      <c r="G31" s="83">
        <f>SUMIFS('The Pynes - Input (IS)'!H:H,'The Pynes - Input (IS)'!$Q:$Q,'The Pynes - CRES'!$A31)/'The Pynes - CRES'!$P$16</f>
        <v>0</v>
      </c>
      <c r="H31" s="82">
        <f>SUMIFS('The Pynes - Input (IS)'!I:I,'The Pynes - Input (IS)'!$Q:$Q,'The Pynes - CRES'!$A31)/'The Pynes - CRES'!$P$16</f>
        <v>0</v>
      </c>
      <c r="I31" s="83">
        <f>SUMIFS('The Pynes - Input (IS)'!J:J,'The Pynes - Input (IS)'!$Q:$Q,'The Pynes - CRES'!$A31)/'The Pynes - CRES'!$P$16</f>
        <v>0</v>
      </c>
      <c r="J31" s="82">
        <f>SUMIFS('The Pynes - Input (IS)'!K:K,'The Pynes - Input (IS)'!$Q:$Q,'The Pynes - CRES'!$A31)/'The Pynes - CRES'!$P$16</f>
        <v>0</v>
      </c>
      <c r="K31" s="83">
        <f>SUMIFS('The Pynes - Input (IS)'!L:L,'The Pynes - Input (IS)'!$Q:$Q,'The Pynes - CRES'!$A31)/'The Pynes - CRES'!$P$16</f>
        <v>0</v>
      </c>
      <c r="L31" s="82">
        <f>SUMIFS('The Pynes - Input (IS)'!M:M,'The Pynes - Input (IS)'!$Q:$Q,'The Pynes - CRES'!$A31)/'The Pynes - CRES'!$P$16</f>
        <v>0</v>
      </c>
      <c r="M31" s="83">
        <f>SUMIFS('The Pynes - Input (IS)'!N:N,'The Pynes - Input (IS)'!$Q:$Q,'The Pynes - CRES'!$A31)/'The Pynes - CRES'!$P$16</f>
        <v>0</v>
      </c>
      <c r="N31" s="272">
        <f t="shared" si="6"/>
        <v>0</v>
      </c>
    </row>
    <row r="32" spans="1:16" ht="15.5" thickTop="1" thickBot="1">
      <c r="A32" s="84" t="s">
        <v>85</v>
      </c>
      <c r="B32" s="52">
        <f>SUM(B17:B31)</f>
        <v>-198.5359</v>
      </c>
      <c r="C32" s="53">
        <f t="shared" ref="C32:M32" si="7">SUM(C17:C31)</f>
        <v>-197.24084000000002</v>
      </c>
      <c r="D32" s="52">
        <f t="shared" si="7"/>
        <v>-207.44851</v>
      </c>
      <c r="E32" s="53">
        <f t="shared" si="7"/>
        <v>-180.09934999999999</v>
      </c>
      <c r="F32" s="52">
        <f t="shared" si="7"/>
        <v>-179.17406999999994</v>
      </c>
      <c r="G32" s="53">
        <f t="shared" si="7"/>
        <v>-194.29331000000002</v>
      </c>
      <c r="H32" s="52">
        <f t="shared" si="7"/>
        <v>-168.39187000000001</v>
      </c>
      <c r="I32" s="53">
        <f t="shared" si="7"/>
        <v>-157.71684999999999</v>
      </c>
      <c r="J32" s="52">
        <f t="shared" si="7"/>
        <v>-131.51930999999999</v>
      </c>
      <c r="K32" s="89">
        <f t="shared" si="7"/>
        <v>-143.87859000000003</v>
      </c>
      <c r="L32" s="52">
        <f t="shared" si="7"/>
        <v>-180.36315000000002</v>
      </c>
      <c r="M32" s="53">
        <f t="shared" si="7"/>
        <v>-162.94547</v>
      </c>
      <c r="N32" s="85">
        <f t="shared" si="6"/>
        <v>-2101.6072199999999</v>
      </c>
      <c r="O32" s="124"/>
      <c r="P32" s="15">
        <f>M32*1000</f>
        <v>-162945.47</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66.540489999999949</v>
      </c>
      <c r="C35" s="53">
        <f t="shared" ref="C35:L35" si="9">SUM(C32,C14)</f>
        <v>101.67069000000001</v>
      </c>
      <c r="D35" s="52">
        <f t="shared" si="9"/>
        <v>42.187529999999924</v>
      </c>
      <c r="E35" s="53">
        <f t="shared" si="9"/>
        <v>129.33307999999997</v>
      </c>
      <c r="F35" s="52">
        <f t="shared" si="9"/>
        <v>41.182760000000115</v>
      </c>
      <c r="G35" s="53">
        <f t="shared" si="9"/>
        <v>103.89001999999994</v>
      </c>
      <c r="H35" s="52">
        <f t="shared" si="9"/>
        <v>119.50965999999997</v>
      </c>
      <c r="I35" s="53">
        <f t="shared" si="9"/>
        <v>69.481400000000036</v>
      </c>
      <c r="J35" s="52">
        <f t="shared" si="9"/>
        <v>141.80015000000006</v>
      </c>
      <c r="K35" s="53">
        <f t="shared" si="9"/>
        <v>53.251149999999996</v>
      </c>
      <c r="L35" s="52">
        <f t="shared" si="9"/>
        <v>101.19182999999992</v>
      </c>
      <c r="M35" s="53">
        <f>SUM(M32,M14)</f>
        <v>127.90261000000004</v>
      </c>
      <c r="N35" s="85">
        <f t="shared" ref="N35" si="10">SUM(N32,N14)</f>
        <v>1097.94137</v>
      </c>
      <c r="O35" s="124"/>
      <c r="P35" s="15">
        <f>M35*1000</f>
        <v>127902.61000000004</v>
      </c>
    </row>
    <row r="36" spans="1:16" ht="15" thickTop="1">
      <c r="A36" s="55"/>
      <c r="B36" s="202" t="str">
        <f>IF(ABS(B35*$P$1-'The Pynes - Input (IS)'!C351)&lt;=1000, "Yes", "Error")</f>
        <v>Yes</v>
      </c>
      <c r="C36" s="202" t="str">
        <f>IF(ABS(C35*$P$1-'The Pynes - Input (IS)'!D351)&lt;=1000, "Yes", "Error")</f>
        <v>Yes</v>
      </c>
      <c r="D36" s="202" t="str">
        <f>IF(ABS(D35*$P$1-'The Pynes - Input (IS)'!E351)&lt;=1000, "Yes", "Error")</f>
        <v>Yes</v>
      </c>
      <c r="E36" s="202" t="str">
        <f>IF(ABS(E35*$P$1-'The Pynes - Input (IS)'!F351)&lt;=1000, "Yes", "Error")</f>
        <v>Yes</v>
      </c>
      <c r="F36" s="202" t="str">
        <f>IF(ABS(F35*$P$1-'The Pynes - Input (IS)'!G351)&lt;=1000, "Yes", "Error")</f>
        <v>Yes</v>
      </c>
      <c r="G36" s="202" t="str">
        <f>IF(ABS(G35*$P$1-'The Pynes - Input (IS)'!H351)&lt;=1000, "Yes", "Error")</f>
        <v>Yes</v>
      </c>
      <c r="H36" s="202" t="str">
        <f>IF(ABS(H35*$P$1-'The Pynes - Input (IS)'!I351)&lt;=1000, "Yes", "Error")</f>
        <v>Yes</v>
      </c>
      <c r="I36" s="202" t="str">
        <f>IF(ABS(I35*$P$1-'The Pynes - Input (IS)'!J351)&lt;=1000, "Yes", "Error")</f>
        <v>Yes</v>
      </c>
      <c r="J36" s="202" t="str">
        <f>IF(ABS(J35*$P$1-'The Pynes - Input (IS)'!K351)&lt;=1000, "Yes", "Error")</f>
        <v>Yes</v>
      </c>
      <c r="K36" s="202" t="str">
        <f>IF(ABS(K35*$P$1-'The Pynes - Input (IS)'!L351)&lt;=1000, "Yes", "Error")</f>
        <v>Yes</v>
      </c>
      <c r="L36" s="202" t="str">
        <f>IF(ABS(L35*$P$1-'The Pynes - Input (IS)'!M351)&lt;=1000, "Yes", "Error")</f>
        <v>Yes</v>
      </c>
      <c r="M36" s="202" t="str">
        <f>IF(ABS(M35*$P$1-'The Pynes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SUMIFS('The Pynes - Input (IS)'!C:C,'The Pynes - Input (IS)'!$Q:$Q,'The Pynes - CRES'!$A38)/'The Pynes - CRES'!$P$16</f>
        <v>-18.6266</v>
      </c>
      <c r="C38" s="287">
        <f>SUMIFS('The Pynes - Input (IS)'!D:D,'The Pynes - Input (IS)'!$Q:$Q,'The Pynes - CRES'!$A38)/'The Pynes - CRES'!$P$16</f>
        <v>-29.559620000000002</v>
      </c>
      <c r="D38" s="286">
        <f>SUMIFS('The Pynes - Input (IS)'!E:E,'The Pynes - Input (IS)'!$Q:$Q,'The Pynes - CRES'!$A38)/'The Pynes - CRES'!$P$16</f>
        <v>-12.751340000000001</v>
      </c>
      <c r="E38" s="287">
        <f>SUMIFS('The Pynes - Input (IS)'!F:F,'The Pynes - Input (IS)'!$Q:$Q,'The Pynes - CRES'!$A38)/'The Pynes - CRES'!$P$16</f>
        <v>-23.446140000000003</v>
      </c>
      <c r="F38" s="286">
        <f>SUMIFS('The Pynes - Input (IS)'!G:G,'The Pynes - Input (IS)'!$Q:$Q,'The Pynes - CRES'!$A38)/'The Pynes - CRES'!$P$16</f>
        <v>-15.05659</v>
      </c>
      <c r="G38" s="287">
        <f>SUMIFS('The Pynes - Input (IS)'!H:H,'The Pynes - Input (IS)'!$Q:$Q,'The Pynes - CRES'!$A38)/'The Pynes - CRES'!$P$16</f>
        <v>-0.61</v>
      </c>
      <c r="H38" s="286">
        <f>SUMIFS('The Pynes - Input (IS)'!I:I,'The Pynes - Input (IS)'!$Q:$Q,'The Pynes - CRES'!$A38)/'The Pynes - CRES'!$P$16</f>
        <v>-0.57499999999999996</v>
      </c>
      <c r="I38" s="287">
        <f>SUMIFS('The Pynes - Input (IS)'!J:J,'The Pynes - Input (IS)'!$Q:$Q,'The Pynes - CRES'!$A38)/'The Pynes - CRES'!$P$16</f>
        <v>-8.0977800000000002</v>
      </c>
      <c r="J38" s="286">
        <f>SUMIFS('The Pynes - Input (IS)'!K:K,'The Pynes - Input (IS)'!$Q:$Q,'The Pynes - CRES'!$A38)/'The Pynes - CRES'!$P$16</f>
        <v>42.785669999999996</v>
      </c>
      <c r="K38" s="287">
        <f>SUMIFS('The Pynes - Input (IS)'!L:L,'The Pynes - Input (IS)'!$Q:$Q,'The Pynes - CRES'!$A38)/'The Pynes - CRES'!$P$16</f>
        <v>-11.665189999999999</v>
      </c>
      <c r="L38" s="286">
        <f>SUMIFS('The Pynes - Input (IS)'!M:M,'The Pynes - Input (IS)'!$Q:$Q,'The Pynes - CRES'!$A38)/'The Pynes - CRES'!$P$16</f>
        <v>-25.096240000000002</v>
      </c>
      <c r="M38" s="287">
        <f>SUMIFS('The Pynes - Input (IS)'!N:N,'The Pynes - Input (IS)'!$Q:$Q,'The Pynes - CRES'!$A38)/'The Pynes - CRES'!$P$16</f>
        <v>-5.6462500000000002</v>
      </c>
      <c r="N38" s="93">
        <f t="shared" ref="N38:N45" si="12">SUM(B38:M38)</f>
        <v>-108.34508000000001</v>
      </c>
    </row>
    <row r="39" spans="1:16">
      <c r="A39" s="4" t="s">
        <v>87</v>
      </c>
      <c r="B39" s="286">
        <f>SUMIFS('The Pynes - Input (IS)'!C:C,'The Pynes - Input (IS)'!$Q:$Q,'The Pynes - CRES'!$A39)/'The Pynes - CRES'!$P$16</f>
        <v>0</v>
      </c>
      <c r="C39" s="287">
        <f>SUMIFS('The Pynes - Input (IS)'!D:D,'The Pynes - Input (IS)'!$Q:$Q,'The Pynes - CRES'!$A39)/'The Pynes - CRES'!$P$16</f>
        <v>0</v>
      </c>
      <c r="D39" s="286">
        <f>SUMIFS('The Pynes - Input (IS)'!E:E,'The Pynes - Input (IS)'!$Q:$Q,'The Pynes - CRES'!$A39)/'The Pynes - CRES'!$P$16</f>
        <v>0</v>
      </c>
      <c r="E39" s="287">
        <f>SUMIFS('The Pynes - Input (IS)'!F:F,'The Pynes - Input (IS)'!$Q:$Q,'The Pynes - CRES'!$A39)/'The Pynes - CRES'!$P$16</f>
        <v>0</v>
      </c>
      <c r="F39" s="286">
        <f>SUMIFS('The Pynes - Input (IS)'!G:G,'The Pynes - Input (IS)'!$Q:$Q,'The Pynes - CRES'!$A39)/'The Pynes - CRES'!$P$16</f>
        <v>0</v>
      </c>
      <c r="G39" s="287">
        <f>SUMIFS('The Pynes - Input (IS)'!H:H,'The Pynes - Input (IS)'!$Q:$Q,'The Pynes - CRES'!$A39)/'The Pynes - CRES'!$P$16</f>
        <v>0</v>
      </c>
      <c r="H39" s="286">
        <f>SUMIFS('The Pynes - Input (IS)'!I:I,'The Pynes - Input (IS)'!$Q:$Q,'The Pynes - CRES'!$A39)/'The Pynes - CRES'!$P$16</f>
        <v>0</v>
      </c>
      <c r="I39" s="287">
        <f>SUMIFS('The Pynes - Input (IS)'!J:J,'The Pynes - Input (IS)'!$Q:$Q,'The Pynes - CRES'!$A39)/'The Pynes - CRES'!$P$16</f>
        <v>0</v>
      </c>
      <c r="J39" s="286">
        <f>SUMIFS('The Pynes - Input (IS)'!K:K,'The Pynes - Input (IS)'!$Q:$Q,'The Pynes - CRES'!$A39)/'The Pynes - CRES'!$P$16</f>
        <v>0</v>
      </c>
      <c r="K39" s="287">
        <f>SUMIFS('The Pynes - Input (IS)'!L:L,'The Pynes - Input (IS)'!$Q:$Q,'The Pynes - CRES'!$A39)/'The Pynes - CRES'!$P$16</f>
        <v>0</v>
      </c>
      <c r="L39" s="286">
        <f>SUMIFS('The Pynes - Input (IS)'!M:M,'The Pynes - Input (IS)'!$Q:$Q,'The Pynes - CRES'!$A39)/'The Pynes - CRES'!$P$16</f>
        <v>0</v>
      </c>
      <c r="M39" s="287">
        <f>SUMIFS('The Pynes - Input (IS)'!N:N,'The Pynes - Input (IS)'!$Q:$Q,'The Pynes - CRES'!$A39)/'The Pynes - CRES'!$P$16</f>
        <v>0</v>
      </c>
      <c r="N39" s="273">
        <f t="shared" si="12"/>
        <v>0</v>
      </c>
    </row>
    <row r="40" spans="1:16">
      <c r="A40" s="4" t="s">
        <v>70</v>
      </c>
      <c r="B40" s="286">
        <f>SUMIFS('The Pynes - Input (IS)'!C:C,'The Pynes - Input (IS)'!$Q:$Q,'The Pynes - CRES'!$A40)/'The Pynes - CRES'!$P$16</f>
        <v>-5.1516699999999993</v>
      </c>
      <c r="C40" s="287">
        <f>SUMIFS('The Pynes - Input (IS)'!D:D,'The Pynes - Input (IS)'!$Q:$Q,'The Pynes - CRES'!$A40)/'The Pynes - CRES'!$P$16</f>
        <v>-8.3349299999999999</v>
      </c>
      <c r="D40" s="286">
        <f>SUMIFS('The Pynes - Input (IS)'!E:E,'The Pynes - Input (IS)'!$Q:$Q,'The Pynes - CRES'!$A40)/'The Pynes - CRES'!$P$16</f>
        <v>-6.5261400000000007</v>
      </c>
      <c r="E40" s="287">
        <f>SUMIFS('The Pynes - Input (IS)'!F:F,'The Pynes - Input (IS)'!$Q:$Q,'The Pynes - CRES'!$A40)/'The Pynes - CRES'!$P$16</f>
        <v>-13.83075</v>
      </c>
      <c r="F40" s="286">
        <f>SUMIFS('The Pynes - Input (IS)'!G:G,'The Pynes - Input (IS)'!$Q:$Q,'The Pynes - CRES'!$A40)/'The Pynes - CRES'!$P$16</f>
        <v>-7.94116</v>
      </c>
      <c r="G40" s="287">
        <f>SUMIFS('The Pynes - Input (IS)'!H:H,'The Pynes - Input (IS)'!$Q:$Q,'The Pynes - CRES'!$A40)/'The Pynes - CRES'!$P$16</f>
        <v>-35.794779999999996</v>
      </c>
      <c r="H40" s="286">
        <f>SUMIFS('The Pynes - Input (IS)'!I:I,'The Pynes - Input (IS)'!$Q:$Q,'The Pynes - CRES'!$A40)/'The Pynes - CRES'!$P$16</f>
        <v>-5.6423399999999999</v>
      </c>
      <c r="I40" s="287">
        <f>SUMIFS('The Pynes - Input (IS)'!J:J,'The Pynes - Input (IS)'!$Q:$Q,'The Pynes - CRES'!$A40)/'The Pynes - CRES'!$P$16</f>
        <v>-11.773499999999999</v>
      </c>
      <c r="J40" s="286">
        <f>SUMIFS('The Pynes - Input (IS)'!K:K,'The Pynes - Input (IS)'!$Q:$Q,'The Pynes - CRES'!$A40)/'The Pynes - CRES'!$P$16</f>
        <v>-32.555610000000001</v>
      </c>
      <c r="K40" s="287">
        <f>SUMIFS('The Pynes - Input (IS)'!L:L,'The Pynes - Input (IS)'!$Q:$Q,'The Pynes - CRES'!$A40)/'The Pynes - CRES'!$P$16</f>
        <v>-0.53787000000000085</v>
      </c>
      <c r="L40" s="286">
        <f>SUMIFS('The Pynes - Input (IS)'!M:M,'The Pynes - Input (IS)'!$Q:$Q,'The Pynes - CRES'!$A40)/'The Pynes - CRES'!$P$16</f>
        <v>-0.50624000000000002</v>
      </c>
      <c r="M40" s="287">
        <f>SUMIFS('The Pynes - Input (IS)'!N:N,'The Pynes - Input (IS)'!$Q:$Q,'The Pynes - CRES'!$A40)/'The Pynes - CRES'!$P$16</f>
        <v>-2.6737100000000003</v>
      </c>
      <c r="N40" s="273">
        <f t="shared" si="12"/>
        <v>-131.2687</v>
      </c>
      <c r="P40" s="16"/>
    </row>
    <row r="41" spans="1:16">
      <c r="A41" s="4" t="s">
        <v>69</v>
      </c>
      <c r="B41" s="286">
        <f>SUMIFS('The Pynes - Input (IS)'!C:C,'The Pynes - Input (IS)'!$Q:$Q,'The Pynes - CRES'!$A41)/'The Pynes - CRES'!$P$16</f>
        <v>-2.8271799999999998</v>
      </c>
      <c r="C41" s="287">
        <f>SUMIFS('The Pynes - Input (IS)'!D:D,'The Pynes - Input (IS)'!$Q:$Q,'The Pynes - CRES'!$A41)/'The Pynes - CRES'!$P$16</f>
        <v>-2.2711399999999999</v>
      </c>
      <c r="D41" s="286">
        <f>SUMIFS('The Pynes - Input (IS)'!E:E,'The Pynes - Input (IS)'!$Q:$Q,'The Pynes - CRES'!$A41)/'The Pynes - CRES'!$P$16</f>
        <v>-2.62961</v>
      </c>
      <c r="E41" s="287">
        <f>SUMIFS('The Pynes - Input (IS)'!F:F,'The Pynes - Input (IS)'!$Q:$Q,'The Pynes - CRES'!$A41)/'The Pynes - CRES'!$P$16</f>
        <v>-2.2194099999999999</v>
      </c>
      <c r="F41" s="286">
        <f>SUMIFS('The Pynes - Input (IS)'!G:G,'The Pynes - Input (IS)'!$Q:$Q,'The Pynes - CRES'!$A41)/'The Pynes - CRES'!$P$16</f>
        <v>-2.22302</v>
      </c>
      <c r="G41" s="287">
        <f>SUMIFS('The Pynes - Input (IS)'!H:H,'The Pynes - Input (IS)'!$Q:$Q,'The Pynes - CRES'!$A41)/'The Pynes - CRES'!$P$16</f>
        <v>-2.17299</v>
      </c>
      <c r="H41" s="286">
        <f>SUMIFS('The Pynes - Input (IS)'!I:I,'The Pynes - Input (IS)'!$Q:$Q,'The Pynes - CRES'!$A41)/'The Pynes - CRES'!$P$16</f>
        <v>-2.1008800000000001</v>
      </c>
      <c r="I41" s="287">
        <f>SUMIFS('The Pynes - Input (IS)'!J:J,'The Pynes - Input (IS)'!$Q:$Q,'The Pynes - CRES'!$A41)/'The Pynes - CRES'!$P$16</f>
        <v>-2.59606</v>
      </c>
      <c r="J41" s="286">
        <f>SUMIFS('The Pynes - Input (IS)'!K:K,'The Pynes - Input (IS)'!$Q:$Q,'The Pynes - CRES'!$A41)/'The Pynes - CRES'!$P$16</f>
        <v>-2.3365500000000003</v>
      </c>
      <c r="K41" s="287">
        <f>SUMIFS('The Pynes - Input (IS)'!L:L,'The Pynes - Input (IS)'!$Q:$Q,'The Pynes - CRES'!$A41)/'The Pynes - CRES'!$P$16</f>
        <v>-5.2599900000000002</v>
      </c>
      <c r="L41" s="286">
        <f>SUMIFS('The Pynes - Input (IS)'!M:M,'The Pynes - Input (IS)'!$Q:$Q,'The Pynes - CRES'!$A41)/'The Pynes - CRES'!$P$16</f>
        <v>-2.1899799999999998</v>
      </c>
      <c r="M41" s="287">
        <f>SUMIFS('The Pynes - Input (IS)'!N:N,'The Pynes - Input (IS)'!$Q:$Q,'The Pynes - CRES'!$A41)/'The Pynes - CRES'!$P$16</f>
        <v>-2.1489699999999998</v>
      </c>
      <c r="N41" s="273">
        <f t="shared" si="12"/>
        <v>-30.975779999999993</v>
      </c>
    </row>
    <row r="42" spans="1:16">
      <c r="A42" s="4" t="s">
        <v>68</v>
      </c>
      <c r="B42" s="286">
        <f>SUMIFS('The Pynes - Input (IS)'!C:C,'The Pynes - Input (IS)'!$Q:$Q,'The Pynes - CRES'!$A42)/'The Pynes - CRES'!$P$16</f>
        <v>-232.62939999999998</v>
      </c>
      <c r="C42" s="287">
        <f>SUMIFS('The Pynes - Input (IS)'!D:D,'The Pynes - Input (IS)'!$Q:$Q,'The Pynes - CRES'!$A42)/'The Pynes - CRES'!$P$16</f>
        <v>69.396910000000005</v>
      </c>
      <c r="D42" s="286">
        <f>SUMIFS('The Pynes - Input (IS)'!E:E,'The Pynes - Input (IS)'!$Q:$Q,'The Pynes - CRES'!$A42)/'The Pynes - CRES'!$P$16</f>
        <v>-3.45</v>
      </c>
      <c r="E42" s="287">
        <f>SUMIFS('The Pynes - Input (IS)'!F:F,'The Pynes - Input (IS)'!$Q:$Q,'The Pynes - CRES'!$A42)/'The Pynes - CRES'!$P$16</f>
        <v>-71.044759999999997</v>
      </c>
      <c r="F42" s="286">
        <f>SUMIFS('The Pynes - Input (IS)'!G:G,'The Pynes - Input (IS)'!$Q:$Q,'The Pynes - CRES'!$A42)/'The Pynes - CRES'!$P$16</f>
        <v>-240.20567000000003</v>
      </c>
      <c r="G42" s="287">
        <f>SUMIFS('The Pynes - Input (IS)'!H:H,'The Pynes - Input (IS)'!$Q:$Q,'The Pynes - CRES'!$A42)/'The Pynes - CRES'!$P$16</f>
        <v>-66.07338</v>
      </c>
      <c r="H42" s="286">
        <f>SUMIFS('The Pynes - Input (IS)'!I:I,'The Pynes - Input (IS)'!$Q:$Q,'The Pynes - CRES'!$A42)/'The Pynes - CRES'!$P$16</f>
        <v>-123.26007000000001</v>
      </c>
      <c r="I42" s="287">
        <f>SUMIFS('The Pynes - Input (IS)'!J:J,'The Pynes - Input (IS)'!$Q:$Q,'The Pynes - CRES'!$A42)/'The Pynes - CRES'!$P$16</f>
        <v>-121.63759</v>
      </c>
      <c r="J42" s="286">
        <f>SUMIFS('The Pynes - Input (IS)'!K:K,'The Pynes - Input (IS)'!$Q:$Q,'The Pynes - CRES'!$A42)/'The Pynes - CRES'!$P$16</f>
        <v>-91.371520000000004</v>
      </c>
      <c r="K42" s="287">
        <f>SUMIFS('The Pynes - Input (IS)'!L:L,'The Pynes - Input (IS)'!$Q:$Q,'The Pynes - CRES'!$A42)/'The Pynes - CRES'!$P$16</f>
        <v>-68.605199999999996</v>
      </c>
      <c r="L42" s="286">
        <f>SUMIFS('The Pynes - Input (IS)'!M:M,'The Pynes - Input (IS)'!$Q:$Q,'The Pynes - CRES'!$A42)/'The Pynes - CRES'!$P$16</f>
        <v>-89.697869999999995</v>
      </c>
      <c r="M42" s="287">
        <f>SUMIFS('The Pynes - Input (IS)'!N:N,'The Pynes - Input (IS)'!$Q:$Q,'The Pynes - CRES'!$A42)/'The Pynes - CRES'!$P$16</f>
        <v>-63.631949999999996</v>
      </c>
      <c r="N42" s="273">
        <f t="shared" si="12"/>
        <v>-1102.2105000000001</v>
      </c>
      <c r="P42" s="16"/>
    </row>
    <row r="43" spans="1:16" ht="15" thickBot="1">
      <c r="A43" s="4" t="s">
        <v>88</v>
      </c>
      <c r="B43" s="286">
        <f>SUMIFS('The Pynes - Input (IS)'!C:C,'The Pynes - Input (IS)'!$Q:$Q,'The Pynes - CRES'!$A43)/'The Pynes - CRES'!$P$16</f>
        <v>0</v>
      </c>
      <c r="C43" s="287">
        <f>SUMIFS('The Pynes - Input (IS)'!D:D,'The Pynes - Input (IS)'!$Q:$Q,'The Pynes - CRES'!$A43)/'The Pynes - CRES'!$P$16</f>
        <v>0</v>
      </c>
      <c r="D43" s="286">
        <f>SUMIFS('The Pynes - Input (IS)'!E:E,'The Pynes - Input (IS)'!$Q:$Q,'The Pynes - CRES'!$A43)/'The Pynes - CRES'!$P$16</f>
        <v>0</v>
      </c>
      <c r="E43" s="287">
        <f>SUMIFS('The Pynes - Input (IS)'!F:F,'The Pynes - Input (IS)'!$Q:$Q,'The Pynes - CRES'!$A43)/'The Pynes - CRES'!$P$16</f>
        <v>0</v>
      </c>
      <c r="F43" s="286">
        <f>SUMIFS('The Pynes - Input (IS)'!G:G,'The Pynes - Input (IS)'!$Q:$Q,'The Pynes - CRES'!$A43)/'The Pynes - CRES'!$P$16</f>
        <v>0</v>
      </c>
      <c r="G43" s="287">
        <f>SUMIFS('The Pynes - Input (IS)'!H:H,'The Pynes - Input (IS)'!$Q:$Q,'The Pynes - CRES'!$A43)/'The Pynes - CRES'!$P$16</f>
        <v>0</v>
      </c>
      <c r="H43" s="286">
        <f>SUMIFS('The Pynes - Input (IS)'!I:I,'The Pynes - Input (IS)'!$Q:$Q,'The Pynes - CRES'!$A43)/'The Pynes - CRES'!$P$16</f>
        <v>0</v>
      </c>
      <c r="I43" s="287">
        <f>SUMIFS('The Pynes - Input (IS)'!J:J,'The Pynes - Input (IS)'!$Q:$Q,'The Pynes - CRES'!$A43)/'The Pynes - CRES'!$P$16</f>
        <v>0</v>
      </c>
      <c r="J43" s="286">
        <f>SUMIFS('The Pynes - Input (IS)'!K:K,'The Pynes - Input (IS)'!$Q:$Q,'The Pynes - CRES'!$A43)/'The Pynes - CRES'!$P$16</f>
        <v>0</v>
      </c>
      <c r="K43" s="287">
        <f>SUMIFS('The Pynes - Input (IS)'!L:L,'The Pynes - Input (IS)'!$Q:$Q,'The Pynes - CRES'!$A43)/'The Pynes - CRES'!$P$16</f>
        <v>0</v>
      </c>
      <c r="L43" s="286">
        <f>SUMIFS('The Pynes - Input (IS)'!M:M,'The Pynes - Input (IS)'!$Q:$Q,'The Pynes - CRES'!$A43)/'The Pynes - CRES'!$P$16</f>
        <v>0</v>
      </c>
      <c r="M43" s="287">
        <f>SUMIFS('The Pynes - Input (IS)'!N:N,'The Pynes - Input (IS)'!$Q:$Q,'The Pynes - CRES'!$A43)/'The Pynes - CRES'!$P$16</f>
        <v>0</v>
      </c>
      <c r="N43" s="273">
        <f t="shared" si="12"/>
        <v>0</v>
      </c>
    </row>
    <row r="44" spans="1:16" ht="15.5" thickTop="1" thickBot="1">
      <c r="A44" s="84" t="s">
        <v>89</v>
      </c>
      <c r="B44" s="52">
        <f>SUM(B38:B43)</f>
        <v>-259.23484999999999</v>
      </c>
      <c r="C44" s="53">
        <f t="shared" ref="C44:M44" si="13">SUM(C38:C43)</f>
        <v>29.23122</v>
      </c>
      <c r="D44" s="52">
        <f t="shared" si="13"/>
        <v>-25.357089999999999</v>
      </c>
      <c r="E44" s="53">
        <f t="shared" si="13"/>
        <v>-110.54106</v>
      </c>
      <c r="F44" s="52">
        <f t="shared" si="13"/>
        <v>-265.42644000000001</v>
      </c>
      <c r="G44" s="53">
        <f t="shared" si="13"/>
        <v>-104.65115</v>
      </c>
      <c r="H44" s="52">
        <f t="shared" si="13"/>
        <v>-131.57829000000001</v>
      </c>
      <c r="I44" s="53">
        <f t="shared" si="13"/>
        <v>-144.10493</v>
      </c>
      <c r="J44" s="52">
        <f t="shared" si="13"/>
        <v>-83.478010000000012</v>
      </c>
      <c r="K44" s="53">
        <f t="shared" si="13"/>
        <v>-86.068250000000006</v>
      </c>
      <c r="L44" s="52">
        <f t="shared" si="13"/>
        <v>-117.49033</v>
      </c>
      <c r="M44" s="53">
        <f t="shared" si="13"/>
        <v>-74.100879999999989</v>
      </c>
      <c r="N44" s="94">
        <f t="shared" si="12"/>
        <v>-1372.80006</v>
      </c>
    </row>
    <row r="45" spans="1:16" ht="15.5" thickTop="1" thickBot="1">
      <c r="A45" s="5" t="s">
        <v>90</v>
      </c>
      <c r="B45" s="286">
        <f>SUMIFS('The Pynes - Input (IS)'!C:C,'The Pynes - Input (IS)'!$Q:$Q,'The Pynes - CRES'!$A45)/'The Pynes - CRES'!$P$1</f>
        <v>0</v>
      </c>
      <c r="C45" s="287">
        <f>SUMIFS('The Pynes - Input (IS)'!D:D,'The Pynes - Input (IS)'!$Q:$Q,'The Pynes - CRES'!$A45)/'The Pynes - CRES'!$P$1</f>
        <v>0</v>
      </c>
      <c r="D45" s="286">
        <f>SUMIFS('The Pynes - Input (IS)'!E:E,'The Pynes - Input (IS)'!$Q:$Q,'The Pynes - CRES'!$A45)/'The Pynes - CRES'!$P$1</f>
        <v>0</v>
      </c>
      <c r="E45" s="287">
        <f>SUMIFS('The Pynes - Input (IS)'!F:F,'The Pynes - Input (IS)'!$Q:$Q,'The Pynes - CRES'!$A45)/'The Pynes - CRES'!$P$1</f>
        <v>0</v>
      </c>
      <c r="F45" s="286">
        <f>SUMIFS('The Pynes - Input (IS)'!G:G,'The Pynes - Input (IS)'!$Q:$Q,'The Pynes - CRES'!$A45)/'The Pynes - CRES'!$P$1</f>
        <v>0</v>
      </c>
      <c r="G45" s="287">
        <f>SUMIFS('The Pynes - Input (IS)'!H:H,'The Pynes - Input (IS)'!$Q:$Q,'The Pynes - CRES'!$A45)/'The Pynes - CRES'!$P$1</f>
        <v>0</v>
      </c>
      <c r="H45" s="286">
        <f>SUMIFS('The Pynes - Input (IS)'!I:I,'The Pynes - Input (IS)'!$Q:$Q,'The Pynes - CRES'!$A45)/'The Pynes - CRES'!$P$1</f>
        <v>0</v>
      </c>
      <c r="I45" s="287">
        <f>SUMIFS('The Pynes - Input (IS)'!J:J,'The Pynes - Input (IS)'!$Q:$Q,'The Pynes - CRES'!$A45)/'The Pynes - CRES'!$P$1</f>
        <v>0</v>
      </c>
      <c r="J45" s="286">
        <f>SUMIFS('The Pynes - Input (IS)'!K:K,'The Pynes - Input (IS)'!$Q:$Q,'The Pynes - CRES'!$A45)/'The Pynes - CRES'!$P$1</f>
        <v>0</v>
      </c>
      <c r="K45" s="287">
        <f>SUMIFS('The Pynes - Input (IS)'!L:L,'The Pynes - Input (IS)'!$Q:$Q,'The Pynes - CRES'!$A45)/'The Pynes - CRES'!$P$1</f>
        <v>0</v>
      </c>
      <c r="L45" s="286">
        <f>SUMIFS('The Pynes - Input (IS)'!M:M,'The Pynes - Input (IS)'!$Q:$Q,'The Pynes - CRES'!$A45)/'The Pynes - CRES'!$P$1</f>
        <v>0</v>
      </c>
      <c r="M45" s="287">
        <f>SUMIFS('The Pynes - Input (IS)'!N:N,'The Pynes - Input (IS)'!$Q:$Q,'The Pynes - CRES'!$A45)/'The Pynes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-192.69436000000005</v>
      </c>
      <c r="C47" s="96">
        <f t="shared" si="15"/>
        <v>130.90191000000002</v>
      </c>
      <c r="D47" s="95">
        <f t="shared" si="15"/>
        <v>16.830439999999925</v>
      </c>
      <c r="E47" s="96">
        <f t="shared" si="15"/>
        <v>18.792019999999965</v>
      </c>
      <c r="F47" s="95">
        <f t="shared" si="15"/>
        <v>-224.2436799999999</v>
      </c>
      <c r="G47" s="96">
        <f t="shared" si="15"/>
        <v>-0.76113000000006537</v>
      </c>
      <c r="H47" s="95">
        <f>SUM(H44,H35)</f>
        <v>-12.068630000000041</v>
      </c>
      <c r="I47" s="96">
        <f t="shared" ref="I47:M47" si="16">SUM(I44,I35)</f>
        <v>-74.62352999999996</v>
      </c>
      <c r="J47" s="95">
        <f t="shared" si="16"/>
        <v>58.322140000000047</v>
      </c>
      <c r="K47" s="96">
        <f t="shared" si="16"/>
        <v>-32.817100000000011</v>
      </c>
      <c r="L47" s="95">
        <f t="shared" si="16"/>
        <v>-16.298500000000075</v>
      </c>
      <c r="M47" s="96">
        <f t="shared" si="16"/>
        <v>53.801730000000049</v>
      </c>
      <c r="N47" s="96">
        <f t="shared" ref="N47" si="17">SUM(B47:M47)</f>
        <v>-274.85869000000014</v>
      </c>
    </row>
    <row r="48" spans="1:16" ht="15" thickTop="1">
      <c r="B48" s="15">
        <f>B47-'The Pynes - Input (IS)'!C465/1000</f>
        <v>0</v>
      </c>
      <c r="C48" s="15">
        <f>C47-'The Pynes - Input (IS)'!D465/1000</f>
        <v>0</v>
      </c>
      <c r="D48" s="15">
        <f>D47-'The Pynes - Input (IS)'!E465/1000</f>
        <v>-7.460698725481052E-14</v>
      </c>
      <c r="E48" s="15">
        <f>E47-'The Pynes - Input (IS)'!F465/1000</f>
        <v>-3.5527136788005009E-14</v>
      </c>
      <c r="F48" s="15">
        <f>F47-'The Pynes - Input (IS)'!G465/1000</f>
        <v>0</v>
      </c>
      <c r="G48" s="15">
        <f>G47-'The Pynes - Input (IS)'!H465/1000</f>
        <v>-6.539213615042172E-14</v>
      </c>
      <c r="H48" s="15">
        <f>H47-'The Pynes - Input (IS)'!I465/1000</f>
        <v>-4.2632564145606011E-14</v>
      </c>
      <c r="I48" s="15">
        <f>I47-'The Pynes - Input (IS)'!J465/1000</f>
        <v>0</v>
      </c>
      <c r="J48" s="15">
        <f>J47-'The Pynes - Input (IS)'!K465/1000</f>
        <v>0</v>
      </c>
      <c r="K48" s="15">
        <f>K47-'The Pynes - Input (IS)'!L465/1000</f>
        <v>0</v>
      </c>
      <c r="L48" s="15">
        <f>L47-'The Pynes - Input (IS)'!M465/1000</f>
        <v>-7.460698725481052E-14</v>
      </c>
      <c r="M48" s="15">
        <f>M47-'The Pynes - 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17" priority="1" operator="containsText" text="Yes">
      <formula>NOT(ISERROR(SEARCH("Yes",B36)))</formula>
    </cfRule>
    <cfRule type="cellIs" dxfId="16" priority="2" operator="equal">
      <formula>"ERROR"</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1976-DB88-4426-BCA4-530A89715E20}">
  <dimension ref="A1:E942"/>
  <sheetViews>
    <sheetView topLeftCell="A22" workbookViewId="0">
      <selection activeCell="D43" sqref="D43"/>
    </sheetView>
  </sheetViews>
  <sheetFormatPr defaultRowHeight="14.5"/>
  <cols>
    <col min="1" max="1" width="11.453125" customWidth="1"/>
    <col min="2" max="2" width="37.08984375" customWidth="1"/>
    <col min="3" max="5" width="17.08984375" customWidth="1"/>
  </cols>
  <sheetData>
    <row r="1" spans="1:5">
      <c r="A1" s="17" t="s">
        <v>5228</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56"/>
      <c r="B5" s="57"/>
      <c r="C5" s="56" t="s">
        <v>107</v>
      </c>
      <c r="D5" s="56" t="s">
        <v>108</v>
      </c>
      <c r="E5" s="56" t="s">
        <v>109</v>
      </c>
    </row>
    <row r="6" spans="1:5">
      <c r="A6" s="173"/>
      <c r="B6" s="174"/>
      <c r="C6" s="173" t="s">
        <v>110</v>
      </c>
      <c r="D6" s="173" t="s">
        <v>107</v>
      </c>
      <c r="E6" s="173" t="s">
        <v>111</v>
      </c>
    </row>
    <row r="7" spans="1:5">
      <c r="A7" s="67"/>
      <c r="B7" s="68"/>
      <c r="C7" s="67"/>
      <c r="D7" s="67"/>
      <c r="E7" s="67"/>
    </row>
    <row r="8" spans="1:5">
      <c r="A8" s="58" t="s">
        <v>1118</v>
      </c>
      <c r="B8" s="59" t="s">
        <v>112</v>
      </c>
      <c r="C8" s="69"/>
      <c r="D8" s="69"/>
      <c r="E8" s="69"/>
    </row>
    <row r="9" spans="1:5">
      <c r="A9" s="58"/>
      <c r="B9" s="59"/>
      <c r="C9" s="58"/>
      <c r="D9" s="58"/>
      <c r="E9" s="58"/>
    </row>
    <row r="10" spans="1:5">
      <c r="A10" s="58" t="s">
        <v>3436</v>
      </c>
      <c r="B10" s="59" t="s">
        <v>1120</v>
      </c>
      <c r="C10" s="69"/>
      <c r="D10" s="69"/>
      <c r="E10" s="69"/>
    </row>
    <row r="11" spans="1:5">
      <c r="A11" s="58"/>
      <c r="B11" s="59"/>
      <c r="C11" s="58"/>
      <c r="D11" s="58"/>
      <c r="E11" s="58"/>
    </row>
    <row r="12" spans="1:5">
      <c r="A12" s="58" t="s">
        <v>3437</v>
      </c>
      <c r="B12" s="59" t="s">
        <v>3438</v>
      </c>
      <c r="C12" s="69"/>
      <c r="D12" s="69"/>
      <c r="E12" s="69"/>
    </row>
    <row r="13" spans="1:5">
      <c r="A13" s="58" t="s">
        <v>3439</v>
      </c>
      <c r="B13" s="59" t="s">
        <v>3440</v>
      </c>
      <c r="C13" s="63">
        <v>0</v>
      </c>
      <c r="D13" s="63">
        <v>0</v>
      </c>
      <c r="E13" s="63">
        <v>0</v>
      </c>
    </row>
    <row r="14" spans="1:5">
      <c r="A14" s="58" t="s">
        <v>3441</v>
      </c>
      <c r="B14" s="59" t="s">
        <v>3442</v>
      </c>
      <c r="C14" s="63">
        <v>149.12</v>
      </c>
      <c r="D14" s="63">
        <v>0</v>
      </c>
      <c r="E14" s="63">
        <v>149.12</v>
      </c>
    </row>
    <row r="15" spans="1:5">
      <c r="A15" s="58" t="s">
        <v>3443</v>
      </c>
      <c r="B15" s="59" t="s">
        <v>3444</v>
      </c>
      <c r="C15" s="63">
        <v>0</v>
      </c>
      <c r="D15" s="63">
        <v>0</v>
      </c>
      <c r="E15" s="63">
        <v>0</v>
      </c>
    </row>
    <row r="16" spans="1:5">
      <c r="A16" s="58" t="s">
        <v>3446</v>
      </c>
      <c r="B16" s="59" t="s">
        <v>3447</v>
      </c>
      <c r="C16" s="63">
        <v>0</v>
      </c>
      <c r="D16" s="63">
        <v>0</v>
      </c>
      <c r="E16" s="63">
        <v>0</v>
      </c>
    </row>
    <row r="17" spans="1:5">
      <c r="A17" s="58" t="s">
        <v>3448</v>
      </c>
      <c r="B17" s="59" t="s">
        <v>3449</v>
      </c>
      <c r="C17" s="63">
        <v>299511.46000000002</v>
      </c>
      <c r="D17" s="63">
        <v>315615.21999999997</v>
      </c>
      <c r="E17" s="63">
        <v>-16103.76</v>
      </c>
    </row>
    <row r="18" spans="1:5">
      <c r="A18" s="58" t="s">
        <v>3450</v>
      </c>
      <c r="B18" s="59" t="s">
        <v>3451</v>
      </c>
      <c r="C18" s="63">
        <v>0</v>
      </c>
      <c r="D18" s="63">
        <v>0</v>
      </c>
      <c r="E18" s="63">
        <v>0</v>
      </c>
    </row>
    <row r="19" spans="1:5">
      <c r="A19" s="58" t="s">
        <v>3453</v>
      </c>
      <c r="B19" s="59" t="s">
        <v>3454</v>
      </c>
      <c r="C19" s="63">
        <v>0</v>
      </c>
      <c r="D19" s="63">
        <v>0</v>
      </c>
      <c r="E19" s="63">
        <v>0</v>
      </c>
    </row>
    <row r="20" spans="1:5">
      <c r="A20" s="58" t="s">
        <v>3455</v>
      </c>
      <c r="B20" s="59" t="s">
        <v>3456</v>
      </c>
      <c r="C20" s="63">
        <v>660139.14</v>
      </c>
      <c r="D20" s="63">
        <v>910139.14</v>
      </c>
      <c r="E20" s="63">
        <v>-250000</v>
      </c>
    </row>
    <row r="21" spans="1:5">
      <c r="A21" s="58" t="s">
        <v>3457</v>
      </c>
      <c r="B21" s="59" t="s">
        <v>3458</v>
      </c>
      <c r="C21" s="63">
        <v>0</v>
      </c>
      <c r="D21" s="63">
        <v>0</v>
      </c>
      <c r="E21" s="63">
        <v>0</v>
      </c>
    </row>
    <row r="22" spans="1:5">
      <c r="A22" s="58" t="s">
        <v>1119</v>
      </c>
      <c r="B22" s="59" t="s">
        <v>3459</v>
      </c>
      <c r="C22" s="63">
        <v>0</v>
      </c>
      <c r="D22" s="63">
        <v>0</v>
      </c>
      <c r="E22" s="63">
        <v>0</v>
      </c>
    </row>
    <row r="23" spans="1:5">
      <c r="A23" s="58" t="s">
        <v>3460</v>
      </c>
      <c r="B23" s="59" t="s">
        <v>3461</v>
      </c>
      <c r="C23" s="63">
        <v>0</v>
      </c>
      <c r="D23" s="63">
        <v>0</v>
      </c>
      <c r="E23" s="63">
        <v>0</v>
      </c>
    </row>
    <row r="24" spans="1:5">
      <c r="A24" s="58" t="s">
        <v>3462</v>
      </c>
      <c r="B24" s="59" t="s">
        <v>3463</v>
      </c>
      <c r="C24" s="63">
        <v>0</v>
      </c>
      <c r="D24" s="63">
        <v>0</v>
      </c>
      <c r="E24" s="63">
        <v>0</v>
      </c>
    </row>
    <row r="25" spans="1:5">
      <c r="A25" s="58" t="s">
        <v>3464</v>
      </c>
      <c r="B25" s="59" t="s">
        <v>3465</v>
      </c>
      <c r="C25" s="63">
        <v>1500000</v>
      </c>
      <c r="D25" s="63">
        <v>1500000</v>
      </c>
      <c r="E25" s="63">
        <v>0</v>
      </c>
    </row>
    <row r="26" spans="1:5">
      <c r="A26" s="58" t="s">
        <v>3466</v>
      </c>
      <c r="B26" s="59" t="s">
        <v>3467</v>
      </c>
      <c r="C26" s="63">
        <v>0</v>
      </c>
      <c r="D26" s="63">
        <v>0</v>
      </c>
      <c r="E26" s="63">
        <v>0</v>
      </c>
    </row>
    <row r="27" spans="1:5">
      <c r="A27" s="58"/>
      <c r="B27" s="59"/>
      <c r="C27" s="66"/>
      <c r="D27" s="66"/>
      <c r="E27" s="66"/>
    </row>
    <row r="28" spans="1:5">
      <c r="A28" s="58" t="s">
        <v>3468</v>
      </c>
      <c r="B28" s="59" t="s">
        <v>3469</v>
      </c>
      <c r="C28" s="70">
        <v>2459799.7200000002</v>
      </c>
      <c r="D28" s="70">
        <v>2725754.36</v>
      </c>
      <c r="E28" s="70">
        <v>-265954.64</v>
      </c>
    </row>
    <row r="29" spans="1:5">
      <c r="A29" s="58"/>
      <c r="B29" s="59"/>
      <c r="C29" s="58"/>
      <c r="D29" s="58"/>
      <c r="E29" s="58"/>
    </row>
    <row r="30" spans="1:5">
      <c r="A30" s="58" t="s">
        <v>3470</v>
      </c>
      <c r="B30" s="59" t="s">
        <v>3471</v>
      </c>
      <c r="C30" s="69"/>
      <c r="D30" s="69"/>
      <c r="E30" s="69"/>
    </row>
    <row r="31" spans="1:5">
      <c r="A31" s="58" t="s">
        <v>3472</v>
      </c>
      <c r="B31" s="59" t="s">
        <v>3473</v>
      </c>
      <c r="C31" s="63">
        <v>0</v>
      </c>
      <c r="D31" s="63">
        <v>0</v>
      </c>
      <c r="E31" s="63">
        <v>0</v>
      </c>
    </row>
    <row r="32" spans="1:5">
      <c r="A32" s="58" t="s">
        <v>3474</v>
      </c>
      <c r="B32" s="59" t="s">
        <v>3475</v>
      </c>
      <c r="C32" s="63">
        <v>0</v>
      </c>
      <c r="D32" s="63">
        <v>0</v>
      </c>
      <c r="E32" s="63">
        <v>0</v>
      </c>
    </row>
    <row r="33" spans="1:5">
      <c r="A33" s="58" t="s">
        <v>3476</v>
      </c>
      <c r="B33" s="59" t="s">
        <v>3477</v>
      </c>
      <c r="C33" s="63">
        <v>0</v>
      </c>
      <c r="D33" s="63">
        <v>0</v>
      </c>
      <c r="E33" s="63">
        <v>0</v>
      </c>
    </row>
    <row r="34" spans="1:5">
      <c r="A34" s="58" t="s">
        <v>3478</v>
      </c>
      <c r="B34" s="59" t="s">
        <v>3479</v>
      </c>
      <c r="C34" s="63">
        <v>0</v>
      </c>
      <c r="D34" s="63">
        <v>0</v>
      </c>
      <c r="E34" s="63">
        <v>0</v>
      </c>
    </row>
    <row r="35" spans="1:5">
      <c r="A35" s="58" t="s">
        <v>3480</v>
      </c>
      <c r="B35" s="59" t="s">
        <v>3481</v>
      </c>
      <c r="C35" s="63">
        <v>0</v>
      </c>
      <c r="D35" s="63">
        <v>0</v>
      </c>
      <c r="E35" s="63">
        <v>0</v>
      </c>
    </row>
    <row r="36" spans="1:5">
      <c r="A36" s="58" t="s">
        <v>3482</v>
      </c>
      <c r="B36" s="59" t="s">
        <v>3483</v>
      </c>
      <c r="C36" s="63">
        <v>0</v>
      </c>
      <c r="D36" s="63">
        <v>0</v>
      </c>
      <c r="E36" s="63">
        <v>0</v>
      </c>
    </row>
    <row r="37" spans="1:5">
      <c r="A37" s="58" t="s">
        <v>3484</v>
      </c>
      <c r="B37" s="59" t="s">
        <v>3485</v>
      </c>
      <c r="C37" s="63">
        <v>0</v>
      </c>
      <c r="D37" s="63">
        <v>0</v>
      </c>
      <c r="E37" s="63">
        <v>0</v>
      </c>
    </row>
    <row r="38" spans="1:5">
      <c r="A38" s="58" t="s">
        <v>3486</v>
      </c>
      <c r="B38" s="59" t="s">
        <v>3487</v>
      </c>
      <c r="C38" s="63">
        <v>0</v>
      </c>
      <c r="D38" s="63">
        <v>0</v>
      </c>
      <c r="E38" s="63">
        <v>0</v>
      </c>
    </row>
    <row r="39" spans="1:5">
      <c r="A39" s="58" t="s">
        <v>3488</v>
      </c>
      <c r="B39" s="59" t="s">
        <v>3489</v>
      </c>
      <c r="C39" s="63">
        <v>0</v>
      </c>
      <c r="D39" s="63">
        <v>0</v>
      </c>
      <c r="E39" s="63">
        <v>0</v>
      </c>
    </row>
    <row r="40" spans="1:5">
      <c r="A40" s="58" t="s">
        <v>3490</v>
      </c>
      <c r="B40" s="59" t="s">
        <v>3491</v>
      </c>
      <c r="C40" s="63">
        <v>0</v>
      </c>
      <c r="D40" s="63">
        <v>0</v>
      </c>
      <c r="E40" s="63">
        <v>0</v>
      </c>
    </row>
    <row r="41" spans="1:5">
      <c r="A41" s="58"/>
      <c r="B41" s="59"/>
      <c r="C41" s="66"/>
      <c r="D41" s="66"/>
      <c r="E41" s="66"/>
    </row>
    <row r="42" spans="1:5">
      <c r="A42" s="58" t="s">
        <v>3492</v>
      </c>
      <c r="B42" s="59" t="s">
        <v>3493</v>
      </c>
      <c r="C42" s="70">
        <v>0</v>
      </c>
      <c r="D42" s="70">
        <v>0</v>
      </c>
      <c r="E42" s="70">
        <v>0</v>
      </c>
    </row>
    <row r="43" spans="1:5">
      <c r="A43" s="58"/>
      <c r="B43" s="59"/>
      <c r="C43" s="58"/>
      <c r="D43" s="58"/>
      <c r="E43" s="58"/>
    </row>
    <row r="44" spans="1:5">
      <c r="A44" s="58" t="s">
        <v>1121</v>
      </c>
      <c r="B44" s="59" t="s">
        <v>3494</v>
      </c>
      <c r="C44" s="69"/>
      <c r="D44" s="69"/>
      <c r="E44" s="69"/>
    </row>
    <row r="45" spans="1:5">
      <c r="A45" s="58" t="s">
        <v>3495</v>
      </c>
      <c r="B45" s="59" t="s">
        <v>3496</v>
      </c>
      <c r="C45" s="63">
        <v>250964.85</v>
      </c>
      <c r="D45" s="63">
        <v>184595.46</v>
      </c>
      <c r="E45" s="63">
        <v>66369.39</v>
      </c>
    </row>
    <row r="46" spans="1:5">
      <c r="A46" s="58" t="s">
        <v>3497</v>
      </c>
      <c r="B46" s="59" t="s">
        <v>2496</v>
      </c>
      <c r="C46" s="63">
        <v>631762.68999999994</v>
      </c>
      <c r="D46" s="63">
        <v>570204.68999999994</v>
      </c>
      <c r="E46" s="63">
        <v>61558</v>
      </c>
    </row>
    <row r="47" spans="1:5">
      <c r="A47" s="58" t="s">
        <v>3498</v>
      </c>
      <c r="B47" s="59" t="s">
        <v>3499</v>
      </c>
      <c r="C47" s="63">
        <v>0</v>
      </c>
      <c r="D47" s="63">
        <v>0</v>
      </c>
      <c r="E47" s="63">
        <v>0</v>
      </c>
    </row>
    <row r="48" spans="1:5">
      <c r="A48" s="58" t="s">
        <v>3500</v>
      </c>
      <c r="B48" s="59" t="s">
        <v>3501</v>
      </c>
      <c r="C48" s="63">
        <v>108446</v>
      </c>
      <c r="D48" s="63">
        <v>102168</v>
      </c>
      <c r="E48" s="63">
        <v>6278</v>
      </c>
    </row>
    <row r="49" spans="1:5">
      <c r="A49" s="58" t="s">
        <v>3502</v>
      </c>
      <c r="B49" s="59" t="s">
        <v>3503</v>
      </c>
      <c r="C49" s="63">
        <v>0</v>
      </c>
      <c r="D49" s="63">
        <v>0</v>
      </c>
      <c r="E49" s="63">
        <v>0</v>
      </c>
    </row>
    <row r="50" spans="1:5">
      <c r="A50" s="58" t="s">
        <v>3504</v>
      </c>
      <c r="B50" s="59" t="s">
        <v>3505</v>
      </c>
      <c r="C50" s="63">
        <v>0</v>
      </c>
      <c r="D50" s="63">
        <v>0</v>
      </c>
      <c r="E50" s="63">
        <v>0</v>
      </c>
    </row>
    <row r="51" spans="1:5">
      <c r="A51" s="58" t="s">
        <v>3506</v>
      </c>
      <c r="B51" s="59" t="s">
        <v>3507</v>
      </c>
      <c r="C51" s="63">
        <v>0</v>
      </c>
      <c r="D51" s="63">
        <v>0</v>
      </c>
      <c r="E51" s="63">
        <v>0</v>
      </c>
    </row>
    <row r="52" spans="1:5">
      <c r="A52" s="58" t="s">
        <v>3508</v>
      </c>
      <c r="B52" s="59" t="s">
        <v>3509</v>
      </c>
      <c r="C52" s="63">
        <v>0</v>
      </c>
      <c r="D52" s="63">
        <v>0</v>
      </c>
      <c r="E52" s="63">
        <v>0</v>
      </c>
    </row>
    <row r="53" spans="1:5">
      <c r="A53" s="58" t="s">
        <v>3510</v>
      </c>
      <c r="B53" s="59" t="s">
        <v>3511</v>
      </c>
      <c r="C53" s="63">
        <v>0</v>
      </c>
      <c r="D53" s="63">
        <v>0</v>
      </c>
      <c r="E53" s="63">
        <v>0</v>
      </c>
    </row>
    <row r="54" spans="1:5">
      <c r="A54" s="58" t="s">
        <v>3512</v>
      </c>
      <c r="B54" s="59" t="s">
        <v>3513</v>
      </c>
      <c r="C54" s="63">
        <v>0</v>
      </c>
      <c r="D54" s="63">
        <v>0</v>
      </c>
      <c r="E54" s="63">
        <v>0</v>
      </c>
    </row>
    <row r="55" spans="1:5">
      <c r="A55" s="58" t="s">
        <v>3514</v>
      </c>
      <c r="B55" s="59" t="s">
        <v>3515</v>
      </c>
      <c r="C55" s="63">
        <v>0</v>
      </c>
      <c r="D55" s="63">
        <v>0</v>
      </c>
      <c r="E55" s="63">
        <v>0</v>
      </c>
    </row>
    <row r="56" spans="1:5">
      <c r="A56" s="58"/>
      <c r="B56" s="59"/>
      <c r="C56" s="66"/>
      <c r="D56" s="66"/>
      <c r="E56" s="66"/>
    </row>
    <row r="57" spans="1:5">
      <c r="A57" s="58" t="s">
        <v>3516</v>
      </c>
      <c r="B57" s="59" t="s">
        <v>3517</v>
      </c>
      <c r="C57" s="70">
        <v>991173.54</v>
      </c>
      <c r="D57" s="70">
        <v>856968.15</v>
      </c>
      <c r="E57" s="70">
        <v>134205.39000000001</v>
      </c>
    </row>
    <row r="58" spans="1:5">
      <c r="A58" s="58"/>
      <c r="B58" s="59"/>
      <c r="C58" s="58"/>
      <c r="D58" s="58"/>
      <c r="E58" s="58"/>
    </row>
    <row r="59" spans="1:5">
      <c r="A59" s="58" t="s">
        <v>3518</v>
      </c>
      <c r="B59" s="59" t="s">
        <v>3519</v>
      </c>
      <c r="C59" s="69"/>
      <c r="D59" s="69"/>
      <c r="E59" s="69"/>
    </row>
    <row r="60" spans="1:5">
      <c r="A60" s="58" t="s">
        <v>3520</v>
      </c>
      <c r="B60" s="59" t="s">
        <v>3521</v>
      </c>
      <c r="C60" s="63">
        <v>146440.89000000001</v>
      </c>
      <c r="D60" s="63">
        <v>122495.49</v>
      </c>
      <c r="E60" s="63">
        <v>23945.4</v>
      </c>
    </row>
    <row r="61" spans="1:5">
      <c r="A61" s="58" t="s">
        <v>3522</v>
      </c>
      <c r="B61" s="59" t="s">
        <v>3523</v>
      </c>
      <c r="C61" s="63">
        <v>0</v>
      </c>
      <c r="D61" s="63">
        <v>0</v>
      </c>
      <c r="E61" s="63">
        <v>0</v>
      </c>
    </row>
    <row r="62" spans="1:5">
      <c r="A62" s="58" t="s">
        <v>3524</v>
      </c>
      <c r="B62" s="59" t="s">
        <v>3525</v>
      </c>
      <c r="C62" s="63">
        <v>0</v>
      </c>
      <c r="D62" s="63">
        <v>0</v>
      </c>
      <c r="E62" s="63">
        <v>0</v>
      </c>
    </row>
    <row r="63" spans="1:5">
      <c r="A63" s="58" t="s">
        <v>3526</v>
      </c>
      <c r="B63" s="59" t="s">
        <v>3527</v>
      </c>
      <c r="C63" s="63">
        <v>0</v>
      </c>
      <c r="D63" s="63">
        <v>0</v>
      </c>
      <c r="E63" s="63">
        <v>0</v>
      </c>
    </row>
    <row r="64" spans="1:5">
      <c r="A64" s="58" t="s">
        <v>1122</v>
      </c>
      <c r="B64" s="59" t="s">
        <v>3528</v>
      </c>
      <c r="C64" s="63">
        <v>0</v>
      </c>
      <c r="D64" s="63">
        <v>0</v>
      </c>
      <c r="E64" s="63">
        <v>0</v>
      </c>
    </row>
    <row r="65" spans="1:5">
      <c r="A65" s="58" t="s">
        <v>1123</v>
      </c>
      <c r="B65" s="59" t="s">
        <v>3529</v>
      </c>
      <c r="C65" s="63">
        <v>-39170.9</v>
      </c>
      <c r="D65" s="63">
        <v>-33728.1</v>
      </c>
      <c r="E65" s="63">
        <v>-5442.8</v>
      </c>
    </row>
    <row r="66" spans="1:5">
      <c r="A66" s="58" t="s">
        <v>3530</v>
      </c>
      <c r="B66" s="59" t="s">
        <v>3531</v>
      </c>
      <c r="C66" s="63">
        <v>0</v>
      </c>
      <c r="D66" s="63">
        <v>0</v>
      </c>
      <c r="E66" s="63">
        <v>0</v>
      </c>
    </row>
    <row r="67" spans="1:5">
      <c r="A67" s="58" t="s">
        <v>3532</v>
      </c>
      <c r="B67" s="59" t="s">
        <v>3533</v>
      </c>
      <c r="C67" s="63">
        <v>0</v>
      </c>
      <c r="D67" s="63">
        <v>0</v>
      </c>
      <c r="E67" s="63">
        <v>0</v>
      </c>
    </row>
    <row r="68" spans="1:5">
      <c r="A68" s="58" t="s">
        <v>3534</v>
      </c>
      <c r="B68" s="59" t="s">
        <v>3535</v>
      </c>
      <c r="C68" s="63">
        <v>0</v>
      </c>
      <c r="D68" s="63">
        <v>0</v>
      </c>
      <c r="E68" s="63">
        <v>0</v>
      </c>
    </row>
    <row r="69" spans="1:5">
      <c r="A69" s="58" t="s">
        <v>3536</v>
      </c>
      <c r="B69" s="59" t="s">
        <v>3537</v>
      </c>
      <c r="C69" s="63">
        <v>0</v>
      </c>
      <c r="D69" s="63">
        <v>0</v>
      </c>
      <c r="E69" s="63">
        <v>0</v>
      </c>
    </row>
    <row r="70" spans="1:5">
      <c r="A70" s="58" t="s">
        <v>3538</v>
      </c>
      <c r="B70" s="59" t="s">
        <v>3539</v>
      </c>
      <c r="C70" s="63">
        <v>0</v>
      </c>
      <c r="D70" s="63">
        <v>0</v>
      </c>
      <c r="E70" s="63">
        <v>0</v>
      </c>
    </row>
    <row r="71" spans="1:5">
      <c r="A71" s="58" t="s">
        <v>1124</v>
      </c>
      <c r="B71" s="59" t="s">
        <v>3540</v>
      </c>
      <c r="C71" s="63">
        <v>6233.39</v>
      </c>
      <c r="D71" s="63">
        <v>5861.63</v>
      </c>
      <c r="E71" s="63">
        <v>371.76</v>
      </c>
    </row>
    <row r="72" spans="1:5">
      <c r="A72" s="58"/>
      <c r="B72" s="59"/>
      <c r="C72" s="66"/>
      <c r="D72" s="66"/>
      <c r="E72" s="66"/>
    </row>
    <row r="73" spans="1:5">
      <c r="A73" s="58" t="s">
        <v>3541</v>
      </c>
      <c r="B73" s="59" t="s">
        <v>3542</v>
      </c>
      <c r="C73" s="70">
        <v>113503.38</v>
      </c>
      <c r="D73" s="70">
        <v>94629.02</v>
      </c>
      <c r="E73" s="70">
        <v>18874.36</v>
      </c>
    </row>
    <row r="74" spans="1:5">
      <c r="A74" s="58"/>
      <c r="B74" s="59"/>
      <c r="C74" s="58"/>
      <c r="D74" s="58"/>
      <c r="E74" s="58"/>
    </row>
    <row r="75" spans="1:5">
      <c r="A75" s="58" t="s">
        <v>1125</v>
      </c>
      <c r="B75" s="59" t="s">
        <v>3543</v>
      </c>
      <c r="C75" s="69"/>
      <c r="D75" s="69"/>
      <c r="E75" s="69"/>
    </row>
    <row r="76" spans="1:5">
      <c r="A76" s="58" t="s">
        <v>3544</v>
      </c>
      <c r="B76" s="59" t="s">
        <v>3545</v>
      </c>
      <c r="C76" s="63">
        <v>0</v>
      </c>
      <c r="D76" s="63">
        <v>0</v>
      </c>
      <c r="E76" s="63">
        <v>0</v>
      </c>
    </row>
    <row r="77" spans="1:5">
      <c r="A77" s="58" t="s">
        <v>3546</v>
      </c>
      <c r="B77" s="59" t="s">
        <v>3547</v>
      </c>
      <c r="C77" s="63">
        <v>0</v>
      </c>
      <c r="D77" s="63">
        <v>0</v>
      </c>
      <c r="E77" s="63">
        <v>0</v>
      </c>
    </row>
    <row r="78" spans="1:5">
      <c r="A78" s="58" t="s">
        <v>3548</v>
      </c>
      <c r="B78" s="59" t="s">
        <v>3549</v>
      </c>
      <c r="C78" s="63">
        <v>0</v>
      </c>
      <c r="D78" s="63">
        <v>0</v>
      </c>
      <c r="E78" s="63">
        <v>0</v>
      </c>
    </row>
    <row r="79" spans="1:5">
      <c r="A79" s="58" t="s">
        <v>3550</v>
      </c>
      <c r="B79" s="59" t="s">
        <v>3551</v>
      </c>
      <c r="C79" s="63">
        <v>0</v>
      </c>
      <c r="D79" s="63">
        <v>0</v>
      </c>
      <c r="E79" s="63">
        <v>0</v>
      </c>
    </row>
    <row r="80" spans="1:5">
      <c r="A80" s="58" t="s">
        <v>3552</v>
      </c>
      <c r="B80" s="59" t="s">
        <v>3553</v>
      </c>
      <c r="C80" s="63">
        <v>0</v>
      </c>
      <c r="D80" s="63">
        <v>0</v>
      </c>
      <c r="E80" s="63">
        <v>0</v>
      </c>
    </row>
    <row r="81" spans="1:5">
      <c r="A81" s="58" t="s">
        <v>3554</v>
      </c>
      <c r="B81" s="59" t="s">
        <v>3555</v>
      </c>
      <c r="C81" s="63">
        <v>0</v>
      </c>
      <c r="D81" s="63">
        <v>0</v>
      </c>
      <c r="E81" s="63">
        <v>0</v>
      </c>
    </row>
    <row r="82" spans="1:5">
      <c r="A82" s="58" t="s">
        <v>3556</v>
      </c>
      <c r="B82" s="59" t="s">
        <v>3557</v>
      </c>
      <c r="C82" s="63">
        <v>0</v>
      </c>
      <c r="D82" s="63">
        <v>0</v>
      </c>
      <c r="E82" s="63">
        <v>0</v>
      </c>
    </row>
    <row r="83" spans="1:5">
      <c r="A83" s="58" t="s">
        <v>3558</v>
      </c>
      <c r="B83" s="59" t="s">
        <v>3559</v>
      </c>
      <c r="C83" s="63">
        <v>0</v>
      </c>
      <c r="D83" s="63">
        <v>0</v>
      </c>
      <c r="E83" s="63">
        <v>0</v>
      </c>
    </row>
    <row r="84" spans="1:5">
      <c r="A84" s="58" t="s">
        <v>3560</v>
      </c>
      <c r="B84" s="59" t="s">
        <v>3561</v>
      </c>
      <c r="C84" s="63">
        <v>0</v>
      </c>
      <c r="D84" s="63">
        <v>0</v>
      </c>
      <c r="E84" s="63">
        <v>0</v>
      </c>
    </row>
    <row r="85" spans="1:5">
      <c r="A85" s="58" t="s">
        <v>3562</v>
      </c>
      <c r="B85" s="59" t="s">
        <v>3563</v>
      </c>
      <c r="C85" s="63">
        <v>0</v>
      </c>
      <c r="D85" s="63">
        <v>0</v>
      </c>
      <c r="E85" s="63">
        <v>0</v>
      </c>
    </row>
    <row r="86" spans="1:5">
      <c r="A86" s="58" t="s">
        <v>3564</v>
      </c>
      <c r="B86" s="59" t="s">
        <v>3565</v>
      </c>
      <c r="C86" s="63">
        <v>0</v>
      </c>
      <c r="D86" s="63">
        <v>0</v>
      </c>
      <c r="E86" s="63">
        <v>0</v>
      </c>
    </row>
    <row r="87" spans="1:5">
      <c r="A87" s="58" t="s">
        <v>1126</v>
      </c>
      <c r="B87" s="59" t="s">
        <v>3566</v>
      </c>
      <c r="C87" s="63">
        <v>0</v>
      </c>
      <c r="D87" s="63">
        <v>0</v>
      </c>
      <c r="E87" s="63">
        <v>0</v>
      </c>
    </row>
    <row r="88" spans="1:5">
      <c r="A88" s="58"/>
      <c r="B88" s="59"/>
      <c r="C88" s="66"/>
      <c r="D88" s="66"/>
      <c r="E88" s="66"/>
    </row>
    <row r="89" spans="1:5">
      <c r="A89" s="58" t="s">
        <v>3567</v>
      </c>
      <c r="B89" s="59" t="s">
        <v>3568</v>
      </c>
      <c r="C89" s="70">
        <v>0</v>
      </c>
      <c r="D89" s="70">
        <v>0</v>
      </c>
      <c r="E89" s="70">
        <v>0</v>
      </c>
    </row>
    <row r="90" spans="1:5">
      <c r="A90" s="58"/>
      <c r="B90" s="59"/>
      <c r="C90" s="58"/>
      <c r="D90" s="58"/>
      <c r="E90" s="58"/>
    </row>
    <row r="91" spans="1:5">
      <c r="A91" s="58" t="s">
        <v>3569</v>
      </c>
      <c r="B91" s="59" t="s">
        <v>3570</v>
      </c>
      <c r="C91" s="69"/>
      <c r="D91" s="69"/>
      <c r="E91" s="69"/>
    </row>
    <row r="92" spans="1:5">
      <c r="A92" s="58" t="s">
        <v>3571</v>
      </c>
      <c r="B92" s="59" t="s">
        <v>3572</v>
      </c>
      <c r="C92" s="63">
        <v>0</v>
      </c>
      <c r="D92" s="63">
        <v>0</v>
      </c>
      <c r="E92" s="63">
        <v>0</v>
      </c>
    </row>
    <row r="93" spans="1:5">
      <c r="A93" s="58" t="s">
        <v>3573</v>
      </c>
      <c r="B93" s="59" t="s">
        <v>3574</v>
      </c>
      <c r="C93" s="63">
        <v>0</v>
      </c>
      <c r="D93" s="63">
        <v>0</v>
      </c>
      <c r="E93" s="63">
        <v>0</v>
      </c>
    </row>
    <row r="94" spans="1:5">
      <c r="A94" s="58" t="s">
        <v>3575</v>
      </c>
      <c r="B94" s="59" t="s">
        <v>3576</v>
      </c>
      <c r="C94" s="63">
        <v>0</v>
      </c>
      <c r="D94" s="63">
        <v>0</v>
      </c>
      <c r="E94" s="63">
        <v>0</v>
      </c>
    </row>
    <row r="95" spans="1:5">
      <c r="A95" s="58" t="s">
        <v>3577</v>
      </c>
      <c r="B95" s="59" t="s">
        <v>3578</v>
      </c>
      <c r="C95" s="63">
        <v>0</v>
      </c>
      <c r="D95" s="63">
        <v>0</v>
      </c>
      <c r="E95" s="63">
        <v>0</v>
      </c>
    </row>
    <row r="96" spans="1:5">
      <c r="A96" s="58" t="s">
        <v>3579</v>
      </c>
      <c r="B96" s="59" t="s">
        <v>3580</v>
      </c>
      <c r="C96" s="63">
        <v>0</v>
      </c>
      <c r="D96" s="63">
        <v>0</v>
      </c>
      <c r="E96" s="63">
        <v>0</v>
      </c>
    </row>
    <row r="97" spans="1:5">
      <c r="A97" s="58" t="s">
        <v>3581</v>
      </c>
      <c r="B97" s="59" t="s">
        <v>3582</v>
      </c>
      <c r="C97" s="63">
        <v>0</v>
      </c>
      <c r="D97" s="63">
        <v>0</v>
      </c>
      <c r="E97" s="63">
        <v>0</v>
      </c>
    </row>
    <row r="98" spans="1:5">
      <c r="A98" s="58" t="s">
        <v>3583</v>
      </c>
      <c r="B98" s="59" t="s">
        <v>3584</v>
      </c>
      <c r="C98" s="63">
        <v>0</v>
      </c>
      <c r="D98" s="63">
        <v>0</v>
      </c>
      <c r="E98" s="63">
        <v>0</v>
      </c>
    </row>
    <row r="99" spans="1:5">
      <c r="A99" s="58" t="s">
        <v>3585</v>
      </c>
      <c r="B99" s="59" t="s">
        <v>3586</v>
      </c>
      <c r="C99" s="63">
        <v>0</v>
      </c>
      <c r="D99" s="63">
        <v>0</v>
      </c>
      <c r="E99" s="63">
        <v>0</v>
      </c>
    </row>
    <row r="100" spans="1:5">
      <c r="A100" s="58" t="s">
        <v>3587</v>
      </c>
      <c r="B100" s="59" t="s">
        <v>3588</v>
      </c>
      <c r="C100" s="63">
        <v>0</v>
      </c>
      <c r="D100" s="63">
        <v>0</v>
      </c>
      <c r="E100" s="63">
        <v>0</v>
      </c>
    </row>
    <row r="101" spans="1:5">
      <c r="A101" s="58" t="s">
        <v>3589</v>
      </c>
      <c r="B101" s="59" t="s">
        <v>3590</v>
      </c>
      <c r="C101" s="63">
        <v>0</v>
      </c>
      <c r="D101" s="63">
        <v>0</v>
      </c>
      <c r="E101" s="63">
        <v>0</v>
      </c>
    </row>
    <row r="102" spans="1:5">
      <c r="A102" s="58" t="s">
        <v>3591</v>
      </c>
      <c r="B102" s="59" t="s">
        <v>3592</v>
      </c>
      <c r="C102" s="63">
        <v>0</v>
      </c>
      <c r="D102" s="63">
        <v>0</v>
      </c>
      <c r="E102" s="63">
        <v>0</v>
      </c>
    </row>
    <row r="103" spans="1:5">
      <c r="A103" s="58" t="s">
        <v>3593</v>
      </c>
      <c r="B103" s="59" t="s">
        <v>3594</v>
      </c>
      <c r="C103" s="63">
        <v>0</v>
      </c>
      <c r="D103" s="63">
        <v>0</v>
      </c>
      <c r="E103" s="63">
        <v>0</v>
      </c>
    </row>
    <row r="104" spans="1:5">
      <c r="A104" s="58" t="s">
        <v>3595</v>
      </c>
      <c r="B104" s="59" t="s">
        <v>3596</v>
      </c>
      <c r="C104" s="63">
        <v>0</v>
      </c>
      <c r="D104" s="63">
        <v>0</v>
      </c>
      <c r="E104" s="63">
        <v>0</v>
      </c>
    </row>
    <row r="105" spans="1:5">
      <c r="A105" s="58" t="s">
        <v>3597</v>
      </c>
      <c r="B105" s="59" t="s">
        <v>3598</v>
      </c>
      <c r="C105" s="63">
        <v>0</v>
      </c>
      <c r="D105" s="63">
        <v>0</v>
      </c>
      <c r="E105" s="63">
        <v>0</v>
      </c>
    </row>
    <row r="106" spans="1:5">
      <c r="A106" s="58" t="s">
        <v>3599</v>
      </c>
      <c r="B106" s="59" t="s">
        <v>3600</v>
      </c>
      <c r="C106" s="63">
        <v>0</v>
      </c>
      <c r="D106" s="63">
        <v>0</v>
      </c>
      <c r="E106" s="63">
        <v>0</v>
      </c>
    </row>
    <row r="107" spans="1:5">
      <c r="A107" s="58" t="s">
        <v>3601</v>
      </c>
      <c r="B107" s="59" t="s">
        <v>3602</v>
      </c>
      <c r="C107" s="63">
        <v>0</v>
      </c>
      <c r="D107" s="63">
        <v>0</v>
      </c>
      <c r="E107" s="63">
        <v>0</v>
      </c>
    </row>
    <row r="108" spans="1:5">
      <c r="A108" s="58" t="s">
        <v>3603</v>
      </c>
      <c r="B108" s="59" t="s">
        <v>3604</v>
      </c>
      <c r="C108" s="63">
        <v>0</v>
      </c>
      <c r="D108" s="63">
        <v>0</v>
      </c>
      <c r="E108" s="63">
        <v>0</v>
      </c>
    </row>
    <row r="109" spans="1:5">
      <c r="A109" s="58" t="s">
        <v>3605</v>
      </c>
      <c r="B109" s="59" t="s">
        <v>3606</v>
      </c>
      <c r="C109" s="63">
        <v>0</v>
      </c>
      <c r="D109" s="63">
        <v>0</v>
      </c>
      <c r="E109" s="63">
        <v>0</v>
      </c>
    </row>
    <row r="110" spans="1:5">
      <c r="A110" s="58" t="s">
        <v>3607</v>
      </c>
      <c r="B110" s="59" t="s">
        <v>3608</v>
      </c>
      <c r="C110" s="63">
        <v>0</v>
      </c>
      <c r="D110" s="63">
        <v>0</v>
      </c>
      <c r="E110" s="63">
        <v>0</v>
      </c>
    </row>
    <row r="111" spans="1:5">
      <c r="A111" s="58" t="s">
        <v>3609</v>
      </c>
      <c r="B111" s="59" t="s">
        <v>3610</v>
      </c>
      <c r="C111" s="63">
        <v>0</v>
      </c>
      <c r="D111" s="63">
        <v>0</v>
      </c>
      <c r="E111" s="63">
        <v>0</v>
      </c>
    </row>
    <row r="112" spans="1:5">
      <c r="A112" s="58" t="s">
        <v>3611</v>
      </c>
      <c r="B112" s="59" t="s">
        <v>3612</v>
      </c>
      <c r="C112" s="63">
        <v>0</v>
      </c>
      <c r="D112" s="63">
        <v>0</v>
      </c>
      <c r="E112" s="63">
        <v>0</v>
      </c>
    </row>
    <row r="113" spans="1:5">
      <c r="A113" s="58" t="s">
        <v>3613</v>
      </c>
      <c r="B113" s="59" t="s">
        <v>3614</v>
      </c>
      <c r="C113" s="63">
        <v>0</v>
      </c>
      <c r="D113" s="63">
        <v>0</v>
      </c>
      <c r="E113" s="63">
        <v>0</v>
      </c>
    </row>
    <row r="114" spans="1:5">
      <c r="A114" s="58" t="s">
        <v>3615</v>
      </c>
      <c r="B114" s="59" t="s">
        <v>3616</v>
      </c>
      <c r="C114" s="63">
        <v>0</v>
      </c>
      <c r="D114" s="63">
        <v>0</v>
      </c>
      <c r="E114" s="63">
        <v>0</v>
      </c>
    </row>
    <row r="115" spans="1:5">
      <c r="A115" s="58" t="s">
        <v>3617</v>
      </c>
      <c r="B115" s="59" t="s">
        <v>3618</v>
      </c>
      <c r="C115" s="63">
        <v>0</v>
      </c>
      <c r="D115" s="63">
        <v>0</v>
      </c>
      <c r="E115" s="63">
        <v>0</v>
      </c>
    </row>
    <row r="116" spans="1:5">
      <c r="A116" s="58" t="s">
        <v>3619</v>
      </c>
      <c r="B116" s="59" t="s">
        <v>3620</v>
      </c>
      <c r="C116" s="63">
        <v>0</v>
      </c>
      <c r="D116" s="63">
        <v>0</v>
      </c>
      <c r="E116" s="63">
        <v>0</v>
      </c>
    </row>
    <row r="117" spans="1:5">
      <c r="A117" s="58" t="s">
        <v>3621</v>
      </c>
      <c r="B117" s="59" t="s">
        <v>3622</v>
      </c>
      <c r="C117" s="63">
        <v>0</v>
      </c>
      <c r="D117" s="63">
        <v>0</v>
      </c>
      <c r="E117" s="63">
        <v>0</v>
      </c>
    </row>
    <row r="118" spans="1:5">
      <c r="A118" s="58" t="s">
        <v>3623</v>
      </c>
      <c r="B118" s="59" t="s">
        <v>3624</v>
      </c>
      <c r="C118" s="63">
        <v>0</v>
      </c>
      <c r="D118" s="63">
        <v>0</v>
      </c>
      <c r="E118" s="63">
        <v>0</v>
      </c>
    </row>
    <row r="119" spans="1:5">
      <c r="A119" s="58" t="s">
        <v>3625</v>
      </c>
      <c r="B119" s="59" t="s">
        <v>3626</v>
      </c>
      <c r="C119" s="63">
        <v>0</v>
      </c>
      <c r="D119" s="63">
        <v>0</v>
      </c>
      <c r="E119" s="63">
        <v>0</v>
      </c>
    </row>
    <row r="120" spans="1:5">
      <c r="A120" s="58" t="s">
        <v>3627</v>
      </c>
      <c r="B120" s="59" t="s">
        <v>3628</v>
      </c>
      <c r="C120" s="63">
        <v>0</v>
      </c>
      <c r="D120" s="63">
        <v>0</v>
      </c>
      <c r="E120" s="63">
        <v>0</v>
      </c>
    </row>
    <row r="121" spans="1:5">
      <c r="A121" s="58" t="s">
        <v>3629</v>
      </c>
      <c r="B121" s="59" t="s">
        <v>3630</v>
      </c>
      <c r="C121" s="63">
        <v>0</v>
      </c>
      <c r="D121" s="63">
        <v>0</v>
      </c>
      <c r="E121" s="63">
        <v>0</v>
      </c>
    </row>
    <row r="122" spans="1:5">
      <c r="A122" s="58" t="s">
        <v>3631</v>
      </c>
      <c r="B122" s="59" t="s">
        <v>3632</v>
      </c>
      <c r="C122" s="63">
        <v>0</v>
      </c>
      <c r="D122" s="63">
        <v>0</v>
      </c>
      <c r="E122" s="63">
        <v>0</v>
      </c>
    </row>
    <row r="123" spans="1:5">
      <c r="A123" s="58" t="s">
        <v>3633</v>
      </c>
      <c r="B123" s="59" t="s">
        <v>3634</v>
      </c>
      <c r="C123" s="63">
        <v>0</v>
      </c>
      <c r="D123" s="63">
        <v>0</v>
      </c>
      <c r="E123" s="63">
        <v>0</v>
      </c>
    </row>
    <row r="124" spans="1:5">
      <c r="A124" s="58" t="s">
        <v>3635</v>
      </c>
      <c r="B124" s="59" t="s">
        <v>3636</v>
      </c>
      <c r="C124" s="63">
        <v>0</v>
      </c>
      <c r="D124" s="63">
        <v>0</v>
      </c>
      <c r="E124" s="63">
        <v>0</v>
      </c>
    </row>
    <row r="125" spans="1:5">
      <c r="A125" s="58" t="s">
        <v>3637</v>
      </c>
      <c r="B125" s="59" t="s">
        <v>3638</v>
      </c>
      <c r="C125" s="63">
        <v>0</v>
      </c>
      <c r="D125" s="63">
        <v>0</v>
      </c>
      <c r="E125" s="63">
        <v>0</v>
      </c>
    </row>
    <row r="126" spans="1:5">
      <c r="A126" s="58" t="s">
        <v>3639</v>
      </c>
      <c r="B126" s="59" t="s">
        <v>3640</v>
      </c>
      <c r="C126" s="63">
        <v>0</v>
      </c>
      <c r="D126" s="63">
        <v>0</v>
      </c>
      <c r="E126" s="63">
        <v>0</v>
      </c>
    </row>
    <row r="127" spans="1:5">
      <c r="A127" s="58" t="s">
        <v>3641</v>
      </c>
      <c r="B127" s="59" t="s">
        <v>3642</v>
      </c>
      <c r="C127" s="63">
        <v>0</v>
      </c>
      <c r="D127" s="63">
        <v>0</v>
      </c>
      <c r="E127" s="63">
        <v>0</v>
      </c>
    </row>
    <row r="128" spans="1:5">
      <c r="A128" s="58" t="s">
        <v>3643</v>
      </c>
      <c r="B128" s="59" t="s">
        <v>3644</v>
      </c>
      <c r="C128" s="63">
        <v>0</v>
      </c>
      <c r="D128" s="63">
        <v>0</v>
      </c>
      <c r="E128" s="63">
        <v>0</v>
      </c>
    </row>
    <row r="129" spans="1:5">
      <c r="A129" s="58" t="s">
        <v>3645</v>
      </c>
      <c r="B129" s="59" t="s">
        <v>3646</v>
      </c>
      <c r="C129" s="63">
        <v>0</v>
      </c>
      <c r="D129" s="63">
        <v>0</v>
      </c>
      <c r="E129" s="63">
        <v>0</v>
      </c>
    </row>
    <row r="130" spans="1:5">
      <c r="A130" s="58" t="s">
        <v>3647</v>
      </c>
      <c r="B130" s="59" t="s">
        <v>3648</v>
      </c>
      <c r="C130" s="63">
        <v>0</v>
      </c>
      <c r="D130" s="63">
        <v>0</v>
      </c>
      <c r="E130" s="63">
        <v>0</v>
      </c>
    </row>
    <row r="131" spans="1:5">
      <c r="A131" s="58" t="s">
        <v>3649</v>
      </c>
      <c r="B131" s="59" t="s">
        <v>3650</v>
      </c>
      <c r="C131" s="63">
        <v>0</v>
      </c>
      <c r="D131" s="63">
        <v>0</v>
      </c>
      <c r="E131" s="63">
        <v>0</v>
      </c>
    </row>
    <row r="132" spans="1:5">
      <c r="A132" s="58" t="s">
        <v>3651</v>
      </c>
      <c r="B132" s="59" t="s">
        <v>3652</v>
      </c>
      <c r="C132" s="63">
        <v>0</v>
      </c>
      <c r="D132" s="63">
        <v>0</v>
      </c>
      <c r="E132" s="63">
        <v>0</v>
      </c>
    </row>
    <row r="133" spans="1:5">
      <c r="A133" s="58" t="s">
        <v>3653</v>
      </c>
      <c r="B133" s="59" t="s">
        <v>3654</v>
      </c>
      <c r="C133" s="63">
        <v>0</v>
      </c>
      <c r="D133" s="63">
        <v>0</v>
      </c>
      <c r="E133" s="63">
        <v>0</v>
      </c>
    </row>
    <row r="134" spans="1:5">
      <c r="A134" s="58" t="s">
        <v>3655</v>
      </c>
      <c r="B134" s="59" t="s">
        <v>3656</v>
      </c>
      <c r="C134" s="63">
        <v>0</v>
      </c>
      <c r="D134" s="63">
        <v>0</v>
      </c>
      <c r="E134" s="63">
        <v>0</v>
      </c>
    </row>
    <row r="135" spans="1:5">
      <c r="A135" s="58" t="s">
        <v>3657</v>
      </c>
      <c r="B135" s="59" t="s">
        <v>3658</v>
      </c>
      <c r="C135" s="63">
        <v>0</v>
      </c>
      <c r="D135" s="63">
        <v>0</v>
      </c>
      <c r="E135" s="63">
        <v>0</v>
      </c>
    </row>
    <row r="136" spans="1:5">
      <c r="A136" s="58" t="s">
        <v>3659</v>
      </c>
      <c r="B136" s="59" t="s">
        <v>3660</v>
      </c>
      <c r="C136" s="63">
        <v>0</v>
      </c>
      <c r="D136" s="63">
        <v>0</v>
      </c>
      <c r="E136" s="63">
        <v>0</v>
      </c>
    </row>
    <row r="137" spans="1:5">
      <c r="A137" s="58" t="s">
        <v>3661</v>
      </c>
      <c r="B137" s="59" t="s">
        <v>3662</v>
      </c>
      <c r="C137" s="63">
        <v>0</v>
      </c>
      <c r="D137" s="63">
        <v>0</v>
      </c>
      <c r="E137" s="63">
        <v>0</v>
      </c>
    </row>
    <row r="138" spans="1:5">
      <c r="A138" s="58" t="s">
        <v>3663</v>
      </c>
      <c r="B138" s="59" t="s">
        <v>3664</v>
      </c>
      <c r="C138" s="63">
        <v>0</v>
      </c>
      <c r="D138" s="63">
        <v>0</v>
      </c>
      <c r="E138" s="63">
        <v>0</v>
      </c>
    </row>
    <row r="139" spans="1:5">
      <c r="A139" s="58" t="s">
        <v>3665</v>
      </c>
      <c r="B139" s="59" t="s">
        <v>3666</v>
      </c>
      <c r="C139" s="63">
        <v>0</v>
      </c>
      <c r="D139" s="63">
        <v>0</v>
      </c>
      <c r="E139" s="63">
        <v>0</v>
      </c>
    </row>
    <row r="140" spans="1:5">
      <c r="A140" s="58" t="s">
        <v>3667</v>
      </c>
      <c r="B140" s="59" t="s">
        <v>3668</v>
      </c>
      <c r="C140" s="63">
        <v>0</v>
      </c>
      <c r="D140" s="63">
        <v>0</v>
      </c>
      <c r="E140" s="63">
        <v>0</v>
      </c>
    </row>
    <row r="141" spans="1:5">
      <c r="A141" s="58" t="s">
        <v>3669</v>
      </c>
      <c r="B141" s="59" t="s">
        <v>3670</v>
      </c>
      <c r="C141" s="63">
        <v>0</v>
      </c>
      <c r="D141" s="63">
        <v>0</v>
      </c>
      <c r="E141" s="63">
        <v>0</v>
      </c>
    </row>
    <row r="142" spans="1:5">
      <c r="A142" s="58" t="s">
        <v>3671</v>
      </c>
      <c r="B142" s="59" t="s">
        <v>3672</v>
      </c>
      <c r="C142" s="63">
        <v>0</v>
      </c>
      <c r="D142" s="63">
        <v>0</v>
      </c>
      <c r="E142" s="63">
        <v>0</v>
      </c>
    </row>
    <row r="143" spans="1:5">
      <c r="A143" s="58" t="s">
        <v>3673</v>
      </c>
      <c r="B143" s="59" t="s">
        <v>3674</v>
      </c>
      <c r="C143" s="63">
        <v>0</v>
      </c>
      <c r="D143" s="63">
        <v>0</v>
      </c>
      <c r="E143" s="63">
        <v>0</v>
      </c>
    </row>
    <row r="144" spans="1:5">
      <c r="A144" s="58" t="s">
        <v>3675</v>
      </c>
      <c r="B144" s="59" t="s">
        <v>3676</v>
      </c>
      <c r="C144" s="63">
        <v>0</v>
      </c>
      <c r="D144" s="63">
        <v>0</v>
      </c>
      <c r="E144" s="63">
        <v>0</v>
      </c>
    </row>
    <row r="145" spans="1:5">
      <c r="A145" s="58" t="s">
        <v>3677</v>
      </c>
      <c r="B145" s="59" t="s">
        <v>3678</v>
      </c>
      <c r="C145" s="63">
        <v>0</v>
      </c>
      <c r="D145" s="63">
        <v>0</v>
      </c>
      <c r="E145" s="63">
        <v>0</v>
      </c>
    </row>
    <row r="146" spans="1:5">
      <c r="A146" s="58" t="s">
        <v>3679</v>
      </c>
      <c r="B146" s="59" t="s">
        <v>3680</v>
      </c>
      <c r="C146" s="63">
        <v>0</v>
      </c>
      <c r="D146" s="63">
        <v>0</v>
      </c>
      <c r="E146" s="63">
        <v>0</v>
      </c>
    </row>
    <row r="147" spans="1:5">
      <c r="A147" s="58" t="s">
        <v>3681</v>
      </c>
      <c r="B147" s="59" t="s">
        <v>3682</v>
      </c>
      <c r="C147" s="63">
        <v>0</v>
      </c>
      <c r="D147" s="63">
        <v>0</v>
      </c>
      <c r="E147" s="63">
        <v>0</v>
      </c>
    </row>
    <row r="148" spans="1:5">
      <c r="A148" s="58" t="s">
        <v>3683</v>
      </c>
      <c r="B148" s="59" t="s">
        <v>3684</v>
      </c>
      <c r="C148" s="63">
        <v>0</v>
      </c>
      <c r="D148" s="63">
        <v>0</v>
      </c>
      <c r="E148" s="63">
        <v>0</v>
      </c>
    </row>
    <row r="149" spans="1:5">
      <c r="A149" s="58" t="s">
        <v>3685</v>
      </c>
      <c r="B149" s="59" t="s">
        <v>3686</v>
      </c>
      <c r="C149" s="63">
        <v>0</v>
      </c>
      <c r="D149" s="63">
        <v>0</v>
      </c>
      <c r="E149" s="63">
        <v>0</v>
      </c>
    </row>
    <row r="150" spans="1:5">
      <c r="A150" s="58" t="s">
        <v>3687</v>
      </c>
      <c r="B150" s="59" t="s">
        <v>3688</v>
      </c>
      <c r="C150" s="63">
        <v>0</v>
      </c>
      <c r="D150" s="63">
        <v>0</v>
      </c>
      <c r="E150" s="63">
        <v>0</v>
      </c>
    </row>
    <row r="151" spans="1:5">
      <c r="A151" s="58" t="s">
        <v>3689</v>
      </c>
      <c r="B151" s="59" t="s">
        <v>3690</v>
      </c>
      <c r="C151" s="63">
        <v>0</v>
      </c>
      <c r="D151" s="63">
        <v>0</v>
      </c>
      <c r="E151" s="63">
        <v>0</v>
      </c>
    </row>
    <row r="152" spans="1:5">
      <c r="A152" s="58" t="s">
        <v>3691</v>
      </c>
      <c r="B152" s="59" t="s">
        <v>3692</v>
      </c>
      <c r="C152" s="63">
        <v>0</v>
      </c>
      <c r="D152" s="63">
        <v>0</v>
      </c>
      <c r="E152" s="63">
        <v>0</v>
      </c>
    </row>
    <row r="153" spans="1:5">
      <c r="A153" s="58" t="s">
        <v>3693</v>
      </c>
      <c r="B153" s="59" t="s">
        <v>3694</v>
      </c>
      <c r="C153" s="63">
        <v>0</v>
      </c>
      <c r="D153" s="63">
        <v>0</v>
      </c>
      <c r="E153" s="63">
        <v>0</v>
      </c>
    </row>
    <row r="154" spans="1:5">
      <c r="A154" s="58" t="s">
        <v>3695</v>
      </c>
      <c r="B154" s="59" t="s">
        <v>3696</v>
      </c>
      <c r="C154" s="63">
        <v>0</v>
      </c>
      <c r="D154" s="63">
        <v>0</v>
      </c>
      <c r="E154" s="63">
        <v>0</v>
      </c>
    </row>
    <row r="155" spans="1:5">
      <c r="A155" s="58" t="s">
        <v>3697</v>
      </c>
      <c r="B155" s="59" t="s">
        <v>3698</v>
      </c>
      <c r="C155" s="63">
        <v>0</v>
      </c>
      <c r="D155" s="63">
        <v>0</v>
      </c>
      <c r="E155" s="63">
        <v>0</v>
      </c>
    </row>
    <row r="156" spans="1:5">
      <c r="A156" s="58" t="s">
        <v>3699</v>
      </c>
      <c r="B156" s="59" t="s">
        <v>3700</v>
      </c>
      <c r="C156" s="63">
        <v>0</v>
      </c>
      <c r="D156" s="63">
        <v>0</v>
      </c>
      <c r="E156" s="63">
        <v>0</v>
      </c>
    </row>
    <row r="157" spans="1:5">
      <c r="A157" s="58" t="s">
        <v>3701</v>
      </c>
      <c r="B157" s="59" t="s">
        <v>3702</v>
      </c>
      <c r="C157" s="63">
        <v>0</v>
      </c>
      <c r="D157" s="63">
        <v>0</v>
      </c>
      <c r="E157" s="63">
        <v>0</v>
      </c>
    </row>
    <row r="158" spans="1:5">
      <c r="A158" s="58" t="s">
        <v>3703</v>
      </c>
      <c r="B158" s="59" t="s">
        <v>3704</v>
      </c>
      <c r="C158" s="63">
        <v>0</v>
      </c>
      <c r="D158" s="63">
        <v>0</v>
      </c>
      <c r="E158" s="63">
        <v>0</v>
      </c>
    </row>
    <row r="159" spans="1:5">
      <c r="A159" s="58" t="s">
        <v>3705</v>
      </c>
      <c r="B159" s="59" t="s">
        <v>3706</v>
      </c>
      <c r="C159" s="63">
        <v>0</v>
      </c>
      <c r="D159" s="63">
        <v>0</v>
      </c>
      <c r="E159" s="63">
        <v>0</v>
      </c>
    </row>
    <row r="160" spans="1:5">
      <c r="A160" s="58" t="s">
        <v>3707</v>
      </c>
      <c r="B160" s="59" t="s">
        <v>3708</v>
      </c>
      <c r="C160" s="63">
        <v>0</v>
      </c>
      <c r="D160" s="63">
        <v>0</v>
      </c>
      <c r="E160" s="63">
        <v>0</v>
      </c>
    </row>
    <row r="161" spans="1:5">
      <c r="A161" s="58" t="s">
        <v>3709</v>
      </c>
      <c r="B161" s="59" t="s">
        <v>3710</v>
      </c>
      <c r="C161" s="63">
        <v>0</v>
      </c>
      <c r="D161" s="63">
        <v>0</v>
      </c>
      <c r="E161" s="63">
        <v>0</v>
      </c>
    </row>
    <row r="162" spans="1:5">
      <c r="A162" s="58" t="s">
        <v>3711</v>
      </c>
      <c r="B162" s="59" t="s">
        <v>3712</v>
      </c>
      <c r="C162" s="63">
        <v>0</v>
      </c>
      <c r="D162" s="63">
        <v>0</v>
      </c>
      <c r="E162" s="63">
        <v>0</v>
      </c>
    </row>
    <row r="163" spans="1:5">
      <c r="A163" s="58" t="s">
        <v>3713</v>
      </c>
      <c r="B163" s="59" t="s">
        <v>3714</v>
      </c>
      <c r="C163" s="63">
        <v>0</v>
      </c>
      <c r="D163" s="63">
        <v>0</v>
      </c>
      <c r="E163" s="63">
        <v>0</v>
      </c>
    </row>
    <row r="164" spans="1:5">
      <c r="A164" s="58" t="s">
        <v>3715</v>
      </c>
      <c r="B164" s="59" t="s">
        <v>3716</v>
      </c>
      <c r="C164" s="63">
        <v>0</v>
      </c>
      <c r="D164" s="63">
        <v>0</v>
      </c>
      <c r="E164" s="63">
        <v>0</v>
      </c>
    </row>
    <row r="165" spans="1:5">
      <c r="A165" s="58" t="s">
        <v>3717</v>
      </c>
      <c r="B165" s="59" t="s">
        <v>3533</v>
      </c>
      <c r="C165" s="63">
        <v>0</v>
      </c>
      <c r="D165" s="63">
        <v>0</v>
      </c>
      <c r="E165" s="63">
        <v>0</v>
      </c>
    </row>
    <row r="166" spans="1:5">
      <c r="A166" s="58" t="s">
        <v>3718</v>
      </c>
      <c r="B166" s="59" t="s">
        <v>3719</v>
      </c>
      <c r="C166" s="63">
        <v>0</v>
      </c>
      <c r="D166" s="63">
        <v>0</v>
      </c>
      <c r="E166" s="63">
        <v>0</v>
      </c>
    </row>
    <row r="167" spans="1:5">
      <c r="A167" s="58" t="s">
        <v>3720</v>
      </c>
      <c r="B167" s="59" t="s">
        <v>3721</v>
      </c>
      <c r="C167" s="63">
        <v>0</v>
      </c>
      <c r="D167" s="63">
        <v>0</v>
      </c>
      <c r="E167" s="63">
        <v>0</v>
      </c>
    </row>
    <row r="168" spans="1:5">
      <c r="A168" s="58" t="s">
        <v>3722</v>
      </c>
      <c r="B168" s="59" t="s">
        <v>3723</v>
      </c>
      <c r="C168" s="63">
        <v>0</v>
      </c>
      <c r="D168" s="63">
        <v>0</v>
      </c>
      <c r="E168" s="63">
        <v>0</v>
      </c>
    </row>
    <row r="169" spans="1:5">
      <c r="A169" s="58" t="s">
        <v>3724</v>
      </c>
      <c r="B169" s="59" t="s">
        <v>3725</v>
      </c>
      <c r="C169" s="63">
        <v>0</v>
      </c>
      <c r="D169" s="63">
        <v>0</v>
      </c>
      <c r="E169" s="63">
        <v>0</v>
      </c>
    </row>
    <row r="170" spans="1:5">
      <c r="A170" s="58" t="s">
        <v>3726</v>
      </c>
      <c r="B170" s="59" t="s">
        <v>3727</v>
      </c>
      <c r="C170" s="63">
        <v>0</v>
      </c>
      <c r="D170" s="63">
        <v>0</v>
      </c>
      <c r="E170" s="63">
        <v>0</v>
      </c>
    </row>
    <row r="171" spans="1:5">
      <c r="A171" s="58" t="s">
        <v>3728</v>
      </c>
      <c r="B171" s="59" t="s">
        <v>3729</v>
      </c>
      <c r="C171" s="63">
        <v>0</v>
      </c>
      <c r="D171" s="63">
        <v>0</v>
      </c>
      <c r="E171" s="63">
        <v>0</v>
      </c>
    </row>
    <row r="172" spans="1:5">
      <c r="A172" s="58" t="s">
        <v>3730</v>
      </c>
      <c r="B172" s="59" t="s">
        <v>3721</v>
      </c>
      <c r="C172" s="63">
        <v>0</v>
      </c>
      <c r="D172" s="63">
        <v>0</v>
      </c>
      <c r="E172" s="63">
        <v>0</v>
      </c>
    </row>
    <row r="173" spans="1:5">
      <c r="A173" s="58" t="s">
        <v>3731</v>
      </c>
      <c r="B173" s="59" t="s">
        <v>3732</v>
      </c>
      <c r="C173" s="63">
        <v>0</v>
      </c>
      <c r="D173" s="63">
        <v>0</v>
      </c>
      <c r="E173" s="63">
        <v>0</v>
      </c>
    </row>
    <row r="174" spans="1:5">
      <c r="A174" s="58" t="s">
        <v>3733</v>
      </c>
      <c r="B174" s="59" t="s">
        <v>3734</v>
      </c>
      <c r="C174" s="63">
        <v>0</v>
      </c>
      <c r="D174" s="63">
        <v>0</v>
      </c>
      <c r="E174" s="63">
        <v>0</v>
      </c>
    </row>
    <row r="175" spans="1:5">
      <c r="A175" s="58" t="s">
        <v>3735</v>
      </c>
      <c r="B175" s="59" t="s">
        <v>3736</v>
      </c>
      <c r="C175" s="63">
        <v>0</v>
      </c>
      <c r="D175" s="63">
        <v>0</v>
      </c>
      <c r="E175" s="63">
        <v>0</v>
      </c>
    </row>
    <row r="176" spans="1:5">
      <c r="A176" s="58" t="s">
        <v>3737</v>
      </c>
      <c r="B176" s="59" t="s">
        <v>3738</v>
      </c>
      <c r="C176" s="63">
        <v>0</v>
      </c>
      <c r="D176" s="63">
        <v>0</v>
      </c>
      <c r="E176" s="63">
        <v>0</v>
      </c>
    </row>
    <row r="177" spans="1:5">
      <c r="A177" s="58" t="s">
        <v>3739</v>
      </c>
      <c r="B177" s="59" t="s">
        <v>3732</v>
      </c>
      <c r="C177" s="63">
        <v>0</v>
      </c>
      <c r="D177" s="63">
        <v>0</v>
      </c>
      <c r="E177" s="63">
        <v>0</v>
      </c>
    </row>
    <row r="178" spans="1:5">
      <c r="A178" s="58" t="s">
        <v>3740</v>
      </c>
      <c r="B178" s="59" t="s">
        <v>3741</v>
      </c>
      <c r="C178" s="63">
        <v>0</v>
      </c>
      <c r="D178" s="63">
        <v>0</v>
      </c>
      <c r="E178" s="63">
        <v>0</v>
      </c>
    </row>
    <row r="179" spans="1:5">
      <c r="A179" s="58" t="s">
        <v>3742</v>
      </c>
      <c r="B179" s="59" t="s">
        <v>3743</v>
      </c>
      <c r="C179" s="63">
        <v>0</v>
      </c>
      <c r="D179" s="63">
        <v>0</v>
      </c>
      <c r="E179" s="63">
        <v>0</v>
      </c>
    </row>
    <row r="180" spans="1:5">
      <c r="A180" s="58" t="s">
        <v>3744</v>
      </c>
      <c r="B180" s="59" t="s">
        <v>3745</v>
      </c>
      <c r="C180" s="63">
        <v>0</v>
      </c>
      <c r="D180" s="63">
        <v>0</v>
      </c>
      <c r="E180" s="63">
        <v>0</v>
      </c>
    </row>
    <row r="181" spans="1:5">
      <c r="A181" s="58" t="s">
        <v>3746</v>
      </c>
      <c r="B181" s="59" t="s">
        <v>3747</v>
      </c>
      <c r="C181" s="63">
        <v>0</v>
      </c>
      <c r="D181" s="63">
        <v>0</v>
      </c>
      <c r="E181" s="63">
        <v>0</v>
      </c>
    </row>
    <row r="182" spans="1:5">
      <c r="A182" s="58"/>
      <c r="B182" s="59"/>
      <c r="C182" s="66"/>
      <c r="D182" s="66"/>
      <c r="E182" s="66"/>
    </row>
    <row r="183" spans="1:5">
      <c r="A183" s="58" t="s">
        <v>3748</v>
      </c>
      <c r="B183" s="59" t="s">
        <v>3570</v>
      </c>
      <c r="C183" s="70">
        <v>0</v>
      </c>
      <c r="D183" s="70">
        <v>0</v>
      </c>
      <c r="E183" s="70">
        <v>0</v>
      </c>
    </row>
    <row r="184" spans="1:5">
      <c r="A184" s="58"/>
      <c r="B184" s="59"/>
      <c r="C184" s="58"/>
      <c r="D184" s="58"/>
      <c r="E184" s="58"/>
    </row>
    <row r="185" spans="1:5">
      <c r="A185" s="58" t="s">
        <v>3749</v>
      </c>
      <c r="B185" s="59" t="s">
        <v>3750</v>
      </c>
      <c r="C185" s="69"/>
      <c r="D185" s="69"/>
      <c r="E185" s="69"/>
    </row>
    <row r="186" spans="1:5">
      <c r="A186" s="58" t="s">
        <v>3751</v>
      </c>
      <c r="B186" s="59" t="s">
        <v>3752</v>
      </c>
      <c r="C186" s="63">
        <v>115815.53</v>
      </c>
      <c r="D186" s="63">
        <v>160635.47</v>
      </c>
      <c r="E186" s="63">
        <v>-44819.94</v>
      </c>
    </row>
    <row r="187" spans="1:5">
      <c r="A187" s="58" t="s">
        <v>3753</v>
      </c>
      <c r="B187" s="59" t="s">
        <v>3754</v>
      </c>
      <c r="C187" s="63">
        <v>0</v>
      </c>
      <c r="D187" s="63">
        <v>0</v>
      </c>
      <c r="E187" s="63">
        <v>0</v>
      </c>
    </row>
    <row r="188" spans="1:5">
      <c r="A188" s="58" t="s">
        <v>3755</v>
      </c>
      <c r="B188" s="59" t="s">
        <v>3756</v>
      </c>
      <c r="C188" s="63">
        <v>5021.03</v>
      </c>
      <c r="D188" s="63">
        <v>7852.27</v>
      </c>
      <c r="E188" s="63">
        <v>-2831.24</v>
      </c>
    </row>
    <row r="189" spans="1:5">
      <c r="A189" s="58"/>
      <c r="B189" s="59"/>
      <c r="C189" s="66"/>
      <c r="D189" s="66"/>
      <c r="E189" s="66"/>
    </row>
    <row r="190" spans="1:5">
      <c r="A190" s="58" t="s">
        <v>3757</v>
      </c>
      <c r="B190" s="59" t="s">
        <v>3758</v>
      </c>
      <c r="C190" s="70">
        <v>120836.56</v>
      </c>
      <c r="D190" s="70">
        <v>168487.74</v>
      </c>
      <c r="E190" s="70">
        <v>-47651.18</v>
      </c>
    </row>
    <row r="191" spans="1:5">
      <c r="A191" s="58"/>
      <c r="B191" s="59"/>
      <c r="C191" s="66"/>
      <c r="D191" s="66"/>
      <c r="E191" s="66"/>
    </row>
    <row r="192" spans="1:5">
      <c r="A192" s="58" t="s">
        <v>3759</v>
      </c>
      <c r="B192" s="59" t="s">
        <v>3760</v>
      </c>
      <c r="C192" s="70">
        <v>3685313.2</v>
      </c>
      <c r="D192" s="70">
        <v>3845839.27</v>
      </c>
      <c r="E192" s="70">
        <v>-160526.07</v>
      </c>
    </row>
    <row r="193" spans="1:5">
      <c r="A193" s="58"/>
      <c r="B193" s="59"/>
      <c r="C193" s="58"/>
      <c r="D193" s="58"/>
      <c r="E193" s="58"/>
    </row>
    <row r="194" spans="1:5">
      <c r="A194" s="58" t="s">
        <v>3761</v>
      </c>
      <c r="B194" s="59" t="s">
        <v>1128</v>
      </c>
      <c r="C194" s="69"/>
      <c r="D194" s="69"/>
      <c r="E194" s="69"/>
    </row>
    <row r="195" spans="1:5">
      <c r="A195" s="58"/>
      <c r="B195" s="59"/>
      <c r="C195" s="58"/>
      <c r="D195" s="58"/>
      <c r="E195" s="58"/>
    </row>
    <row r="196" spans="1:5">
      <c r="A196" s="58" t="s">
        <v>3762</v>
      </c>
      <c r="B196" s="59" t="s">
        <v>3763</v>
      </c>
      <c r="C196" s="69"/>
      <c r="D196" s="69"/>
      <c r="E196" s="69"/>
    </row>
    <row r="197" spans="1:5">
      <c r="A197" s="58" t="s">
        <v>3764</v>
      </c>
      <c r="B197" s="59" t="s">
        <v>3765</v>
      </c>
      <c r="C197" s="63">
        <v>0</v>
      </c>
      <c r="D197" s="63">
        <v>0</v>
      </c>
      <c r="E197" s="63">
        <v>0</v>
      </c>
    </row>
    <row r="198" spans="1:5">
      <c r="A198" s="58" t="s">
        <v>3766</v>
      </c>
      <c r="B198" s="59" t="s">
        <v>3767</v>
      </c>
      <c r="C198" s="63">
        <v>113000</v>
      </c>
      <c r="D198" s="63">
        <v>113000</v>
      </c>
      <c r="E198" s="63">
        <v>0</v>
      </c>
    </row>
    <row r="199" spans="1:5">
      <c r="A199" s="58" t="s">
        <v>3768</v>
      </c>
      <c r="B199" s="59" t="s">
        <v>3769</v>
      </c>
      <c r="C199" s="63">
        <v>0</v>
      </c>
      <c r="D199" s="63">
        <v>0</v>
      </c>
      <c r="E199" s="63">
        <v>0</v>
      </c>
    </row>
    <row r="200" spans="1:5">
      <c r="A200" s="58" t="s">
        <v>3770</v>
      </c>
      <c r="B200" s="59" t="s">
        <v>3771</v>
      </c>
      <c r="C200" s="63">
        <v>0</v>
      </c>
      <c r="D200" s="63">
        <v>0</v>
      </c>
      <c r="E200" s="63">
        <v>0</v>
      </c>
    </row>
    <row r="201" spans="1:5">
      <c r="A201" s="58" t="s">
        <v>3772</v>
      </c>
      <c r="B201" s="59" t="s">
        <v>3773</v>
      </c>
      <c r="C201" s="63">
        <v>44480000</v>
      </c>
      <c r="D201" s="63">
        <v>44480000</v>
      </c>
      <c r="E201" s="63">
        <v>0</v>
      </c>
    </row>
    <row r="202" spans="1:5">
      <c r="A202" s="58" t="s">
        <v>3774</v>
      </c>
      <c r="B202" s="59" t="s">
        <v>3775</v>
      </c>
      <c r="C202" s="63">
        <v>0</v>
      </c>
      <c r="D202" s="63">
        <v>0</v>
      </c>
      <c r="E202" s="63">
        <v>0</v>
      </c>
    </row>
    <row r="203" spans="1:5">
      <c r="A203" s="58" t="s">
        <v>3776</v>
      </c>
      <c r="B203" s="59" t="s">
        <v>3777</v>
      </c>
      <c r="C203" s="63">
        <v>0</v>
      </c>
      <c r="D203" s="63">
        <v>0</v>
      </c>
      <c r="E203" s="63">
        <v>0</v>
      </c>
    </row>
    <row r="204" spans="1:5">
      <c r="A204" s="58" t="s">
        <v>3778</v>
      </c>
      <c r="B204" s="59" t="s">
        <v>3779</v>
      </c>
      <c r="C204" s="63">
        <v>0</v>
      </c>
      <c r="D204" s="63">
        <v>0</v>
      </c>
      <c r="E204" s="63">
        <v>0</v>
      </c>
    </row>
    <row r="205" spans="1:5">
      <c r="A205" s="58" t="s">
        <v>3780</v>
      </c>
      <c r="B205" s="59" t="s">
        <v>3781</v>
      </c>
      <c r="C205" s="63">
        <v>0</v>
      </c>
      <c r="D205" s="63">
        <v>0</v>
      </c>
      <c r="E205" s="63">
        <v>0</v>
      </c>
    </row>
    <row r="206" spans="1:5">
      <c r="A206" s="58" t="s">
        <v>3782</v>
      </c>
      <c r="B206" s="59" t="s">
        <v>3783</v>
      </c>
      <c r="C206" s="63">
        <v>1424598.36</v>
      </c>
      <c r="D206" s="63">
        <v>1424598.36</v>
      </c>
      <c r="E206" s="63">
        <v>0</v>
      </c>
    </row>
    <row r="207" spans="1:5">
      <c r="A207" s="58" t="s">
        <v>3784</v>
      </c>
      <c r="B207" s="59" t="s">
        <v>3785</v>
      </c>
      <c r="C207" s="63">
        <v>0</v>
      </c>
      <c r="D207" s="63">
        <v>0</v>
      </c>
      <c r="E207" s="63">
        <v>0</v>
      </c>
    </row>
    <row r="208" spans="1:5">
      <c r="A208" s="58" t="s">
        <v>3786</v>
      </c>
      <c r="B208" s="59" t="s">
        <v>3787</v>
      </c>
      <c r="C208" s="63">
        <v>0</v>
      </c>
      <c r="D208" s="63">
        <v>0</v>
      </c>
      <c r="E208" s="63">
        <v>0</v>
      </c>
    </row>
    <row r="209" spans="1:5">
      <c r="A209" s="58" t="s">
        <v>3788</v>
      </c>
      <c r="B209" s="59" t="s">
        <v>3789</v>
      </c>
      <c r="C209" s="63">
        <v>0</v>
      </c>
      <c r="D209" s="63">
        <v>0</v>
      </c>
      <c r="E209" s="63">
        <v>0</v>
      </c>
    </row>
    <row r="210" spans="1:5">
      <c r="A210" s="58" t="s">
        <v>3790</v>
      </c>
      <c r="B210" s="59" t="s">
        <v>3791</v>
      </c>
      <c r="C210" s="63">
        <v>0</v>
      </c>
      <c r="D210" s="63">
        <v>0</v>
      </c>
      <c r="E210" s="63">
        <v>0</v>
      </c>
    </row>
    <row r="211" spans="1:5">
      <c r="A211" s="58" t="s">
        <v>3792</v>
      </c>
      <c r="B211" s="59" t="s">
        <v>3793</v>
      </c>
      <c r="C211" s="63">
        <v>0</v>
      </c>
      <c r="D211" s="63">
        <v>0</v>
      </c>
      <c r="E211" s="63">
        <v>0</v>
      </c>
    </row>
    <row r="212" spans="1:5">
      <c r="A212" s="58" t="s">
        <v>3794</v>
      </c>
      <c r="B212" s="59" t="s">
        <v>3795</v>
      </c>
      <c r="C212" s="63">
        <v>0</v>
      </c>
      <c r="D212" s="63">
        <v>0</v>
      </c>
      <c r="E212" s="63">
        <v>0</v>
      </c>
    </row>
    <row r="213" spans="1:5">
      <c r="A213" s="58" t="s">
        <v>3796</v>
      </c>
      <c r="B213" s="59" t="s">
        <v>3797</v>
      </c>
      <c r="C213" s="63">
        <v>0</v>
      </c>
      <c r="D213" s="63">
        <v>0</v>
      </c>
      <c r="E213" s="63">
        <v>0</v>
      </c>
    </row>
    <row r="214" spans="1:5">
      <c r="A214" s="58" t="s">
        <v>3798</v>
      </c>
      <c r="B214" s="59" t="s">
        <v>3799</v>
      </c>
      <c r="C214" s="63">
        <v>6481142</v>
      </c>
      <c r="D214" s="63">
        <v>6481142</v>
      </c>
      <c r="E214" s="63">
        <v>0</v>
      </c>
    </row>
    <row r="215" spans="1:5">
      <c r="A215" s="58" t="s">
        <v>3800</v>
      </c>
      <c r="B215" s="59" t="s">
        <v>3801</v>
      </c>
      <c r="C215" s="63">
        <v>0</v>
      </c>
      <c r="D215" s="63">
        <v>0</v>
      </c>
      <c r="E215" s="63">
        <v>0</v>
      </c>
    </row>
    <row r="216" spans="1:5">
      <c r="A216" s="58"/>
      <c r="B216" s="59"/>
      <c r="C216" s="66"/>
      <c r="D216" s="66"/>
      <c r="E216" s="66"/>
    </row>
    <row r="217" spans="1:5">
      <c r="A217" s="58" t="s">
        <v>3802</v>
      </c>
      <c r="B217" s="59" t="s">
        <v>3803</v>
      </c>
      <c r="C217" s="70">
        <v>52498740.359999999</v>
      </c>
      <c r="D217" s="70">
        <v>52498740.359999999</v>
      </c>
      <c r="E217" s="70">
        <v>0</v>
      </c>
    </row>
    <row r="218" spans="1:5">
      <c r="A218" s="58"/>
      <c r="B218" s="59"/>
      <c r="C218" s="58"/>
      <c r="D218" s="58"/>
      <c r="E218" s="58"/>
    </row>
    <row r="219" spans="1:5">
      <c r="A219" s="58" t="s">
        <v>3804</v>
      </c>
      <c r="B219" s="59" t="s">
        <v>3805</v>
      </c>
      <c r="C219" s="69"/>
      <c r="D219" s="69"/>
      <c r="E219" s="69"/>
    </row>
    <row r="220" spans="1:5">
      <c r="A220" s="58"/>
      <c r="B220" s="59"/>
      <c r="C220" s="58"/>
      <c r="D220" s="58"/>
      <c r="E220" s="58"/>
    </row>
    <row r="221" spans="1:5">
      <c r="A221" s="58" t="s">
        <v>3806</v>
      </c>
      <c r="B221" s="59" t="s">
        <v>3807</v>
      </c>
      <c r="C221" s="69"/>
      <c r="D221" s="69"/>
      <c r="E221" s="69"/>
    </row>
    <row r="222" spans="1:5">
      <c r="A222" s="58" t="s">
        <v>3808</v>
      </c>
      <c r="B222" s="59" t="s">
        <v>359</v>
      </c>
      <c r="C222" s="63">
        <v>73117.03</v>
      </c>
      <c r="D222" s="63">
        <v>52842.27</v>
      </c>
      <c r="E222" s="63">
        <v>20274.759999999998</v>
      </c>
    </row>
    <row r="223" spans="1:5">
      <c r="A223" s="58" t="s">
        <v>3809</v>
      </c>
      <c r="B223" s="59" t="s">
        <v>3810</v>
      </c>
      <c r="C223" s="63">
        <v>0</v>
      </c>
      <c r="D223" s="63">
        <v>0</v>
      </c>
      <c r="E223" s="63">
        <v>0</v>
      </c>
    </row>
    <row r="224" spans="1:5">
      <c r="A224" s="58" t="s">
        <v>3811</v>
      </c>
      <c r="B224" s="59" t="s">
        <v>3812</v>
      </c>
      <c r="C224" s="63">
        <v>0</v>
      </c>
      <c r="D224" s="63">
        <v>0</v>
      </c>
      <c r="E224" s="63">
        <v>0</v>
      </c>
    </row>
    <row r="225" spans="1:5">
      <c r="A225" s="58" t="s">
        <v>3813</v>
      </c>
      <c r="B225" s="59" t="s">
        <v>3814</v>
      </c>
      <c r="C225" s="63">
        <v>0</v>
      </c>
      <c r="D225" s="63">
        <v>0</v>
      </c>
      <c r="E225" s="63">
        <v>0</v>
      </c>
    </row>
    <row r="226" spans="1:5">
      <c r="A226" s="58" t="s">
        <v>3815</v>
      </c>
      <c r="B226" s="59" t="s">
        <v>3816</v>
      </c>
      <c r="C226" s="63">
        <v>1103.67</v>
      </c>
      <c r="D226" s="63">
        <v>1103.67</v>
      </c>
      <c r="E226" s="63">
        <v>0</v>
      </c>
    </row>
    <row r="227" spans="1:5">
      <c r="A227" s="58" t="s">
        <v>3817</v>
      </c>
      <c r="B227" s="59" t="s">
        <v>3818</v>
      </c>
      <c r="C227" s="63">
        <v>107695</v>
      </c>
      <c r="D227" s="63">
        <v>107695</v>
      </c>
      <c r="E227" s="63">
        <v>0</v>
      </c>
    </row>
    <row r="228" spans="1:5">
      <c r="A228" s="58" t="s">
        <v>3819</v>
      </c>
      <c r="B228" s="59" t="s">
        <v>3820</v>
      </c>
      <c r="C228" s="63">
        <v>0</v>
      </c>
      <c r="D228" s="63">
        <v>0</v>
      </c>
      <c r="E228" s="63">
        <v>0</v>
      </c>
    </row>
    <row r="229" spans="1:5">
      <c r="A229" s="58" t="s">
        <v>3821</v>
      </c>
      <c r="B229" s="59" t="s">
        <v>3822</v>
      </c>
      <c r="C229" s="63">
        <v>1978.65</v>
      </c>
      <c r="D229" s="63">
        <v>1978.65</v>
      </c>
      <c r="E229" s="63">
        <v>0</v>
      </c>
    </row>
    <row r="230" spans="1:5">
      <c r="A230" s="58" t="s">
        <v>3823</v>
      </c>
      <c r="B230" s="59" t="s">
        <v>3824</v>
      </c>
      <c r="C230" s="63">
        <v>6010</v>
      </c>
      <c r="D230" s="63">
        <v>6010</v>
      </c>
      <c r="E230" s="63">
        <v>0</v>
      </c>
    </row>
    <row r="231" spans="1:5">
      <c r="A231" s="58" t="s">
        <v>3825</v>
      </c>
      <c r="B231" s="59" t="s">
        <v>3826</v>
      </c>
      <c r="C231" s="63">
        <v>1750</v>
      </c>
      <c r="D231" s="63">
        <v>1750</v>
      </c>
      <c r="E231" s="63">
        <v>0</v>
      </c>
    </row>
    <row r="232" spans="1:5">
      <c r="A232" s="58" t="s">
        <v>3827</v>
      </c>
      <c r="B232" s="59" t="s">
        <v>3828</v>
      </c>
      <c r="C232" s="63">
        <v>0</v>
      </c>
      <c r="D232" s="63">
        <v>0</v>
      </c>
      <c r="E232" s="63">
        <v>0</v>
      </c>
    </row>
    <row r="233" spans="1:5">
      <c r="A233" s="58" t="s">
        <v>3829</v>
      </c>
      <c r="B233" s="59" t="s">
        <v>3830</v>
      </c>
      <c r="C233" s="63">
        <v>81629.58</v>
      </c>
      <c r="D233" s="63">
        <v>63047.87</v>
      </c>
      <c r="E233" s="63">
        <v>18581.71</v>
      </c>
    </row>
    <row r="234" spans="1:5">
      <c r="A234" s="58" t="s">
        <v>3831</v>
      </c>
      <c r="B234" s="59" t="s">
        <v>3832</v>
      </c>
      <c r="C234" s="63">
        <v>0</v>
      </c>
      <c r="D234" s="63">
        <v>0</v>
      </c>
      <c r="E234" s="63">
        <v>0</v>
      </c>
    </row>
    <row r="235" spans="1:5">
      <c r="A235" s="58" t="s">
        <v>3833</v>
      </c>
      <c r="B235" s="59" t="s">
        <v>3834</v>
      </c>
      <c r="C235" s="63">
        <v>0</v>
      </c>
      <c r="D235" s="63">
        <v>0</v>
      </c>
      <c r="E235" s="63">
        <v>0</v>
      </c>
    </row>
    <row r="236" spans="1:5">
      <c r="A236" s="58" t="s">
        <v>3835</v>
      </c>
      <c r="B236" s="59" t="s">
        <v>357</v>
      </c>
      <c r="C236" s="63">
        <v>14963</v>
      </c>
      <c r="D236" s="63">
        <v>14963</v>
      </c>
      <c r="E236" s="63">
        <v>0</v>
      </c>
    </row>
    <row r="237" spans="1:5">
      <c r="A237" s="58" t="s">
        <v>3836</v>
      </c>
      <c r="B237" s="59" t="s">
        <v>3837</v>
      </c>
      <c r="C237" s="63">
        <v>50810.44</v>
      </c>
      <c r="D237" s="63">
        <v>50810.44</v>
      </c>
      <c r="E237" s="63">
        <v>0</v>
      </c>
    </row>
    <row r="238" spans="1:5">
      <c r="A238" s="58" t="s">
        <v>3838</v>
      </c>
      <c r="B238" s="59" t="s">
        <v>3839</v>
      </c>
      <c r="C238" s="63">
        <v>268134</v>
      </c>
      <c r="D238" s="63">
        <v>237582</v>
      </c>
      <c r="E238" s="63">
        <v>30552</v>
      </c>
    </row>
    <row r="239" spans="1:5">
      <c r="A239" s="58" t="s">
        <v>3840</v>
      </c>
      <c r="B239" s="59" t="s">
        <v>3841</v>
      </c>
      <c r="C239" s="63">
        <v>0</v>
      </c>
      <c r="D239" s="63">
        <v>0</v>
      </c>
      <c r="E239" s="63">
        <v>0</v>
      </c>
    </row>
    <row r="240" spans="1:5">
      <c r="A240" s="58" t="s">
        <v>3842</v>
      </c>
      <c r="B240" s="59" t="s">
        <v>3843</v>
      </c>
      <c r="C240" s="63">
        <v>0</v>
      </c>
      <c r="D240" s="63">
        <v>0</v>
      </c>
      <c r="E240" s="63">
        <v>0</v>
      </c>
    </row>
    <row r="241" spans="1:5">
      <c r="A241" s="58" t="s">
        <v>3844</v>
      </c>
      <c r="B241" s="59" t="s">
        <v>3845</v>
      </c>
      <c r="C241" s="63">
        <v>1400</v>
      </c>
      <c r="D241" s="63">
        <v>1400</v>
      </c>
      <c r="E241" s="63">
        <v>0</v>
      </c>
    </row>
    <row r="242" spans="1:5">
      <c r="A242" s="58" t="s">
        <v>3846</v>
      </c>
      <c r="B242" s="59" t="s">
        <v>3847</v>
      </c>
      <c r="C242" s="63">
        <v>7884</v>
      </c>
      <c r="D242" s="63">
        <v>7884</v>
      </c>
      <c r="E242" s="63">
        <v>0</v>
      </c>
    </row>
    <row r="243" spans="1:5">
      <c r="A243" s="58" t="s">
        <v>3848</v>
      </c>
      <c r="B243" s="59" t="s">
        <v>369</v>
      </c>
      <c r="C243" s="63">
        <v>0</v>
      </c>
      <c r="D243" s="63">
        <v>0</v>
      </c>
      <c r="E243" s="63">
        <v>0</v>
      </c>
    </row>
    <row r="244" spans="1:5">
      <c r="A244" s="58" t="s">
        <v>3849</v>
      </c>
      <c r="B244" s="59" t="s">
        <v>3850</v>
      </c>
      <c r="C244" s="63">
        <v>0</v>
      </c>
      <c r="D244" s="63">
        <v>0</v>
      </c>
      <c r="E244" s="63">
        <v>0</v>
      </c>
    </row>
    <row r="245" spans="1:5">
      <c r="A245" s="58" t="s">
        <v>3851</v>
      </c>
      <c r="B245" s="59" t="s">
        <v>3852</v>
      </c>
      <c r="C245" s="63">
        <v>0</v>
      </c>
      <c r="D245" s="63">
        <v>0</v>
      </c>
      <c r="E245" s="63">
        <v>0</v>
      </c>
    </row>
    <row r="246" spans="1:5">
      <c r="A246" s="58" t="s">
        <v>3853</v>
      </c>
      <c r="B246" s="59" t="s">
        <v>3854</v>
      </c>
      <c r="C246" s="63">
        <v>0</v>
      </c>
      <c r="D246" s="63">
        <v>0</v>
      </c>
      <c r="E246" s="63">
        <v>0</v>
      </c>
    </row>
    <row r="247" spans="1:5">
      <c r="A247" s="58" t="s">
        <v>3855</v>
      </c>
      <c r="B247" s="59" t="s">
        <v>3856</v>
      </c>
      <c r="C247" s="63">
        <v>9236.44</v>
      </c>
      <c r="D247" s="63">
        <v>9236.44</v>
      </c>
      <c r="E247" s="63">
        <v>0</v>
      </c>
    </row>
    <row r="248" spans="1:5">
      <c r="A248" s="58" t="s">
        <v>3857</v>
      </c>
      <c r="B248" s="59" t="s">
        <v>3858</v>
      </c>
      <c r="C248" s="63">
        <v>0</v>
      </c>
      <c r="D248" s="63">
        <v>0</v>
      </c>
      <c r="E248" s="63">
        <v>0</v>
      </c>
    </row>
    <row r="249" spans="1:5">
      <c r="A249" s="58" t="s">
        <v>3859</v>
      </c>
      <c r="B249" s="59" t="s">
        <v>3860</v>
      </c>
      <c r="C249" s="63">
        <v>0</v>
      </c>
      <c r="D249" s="63">
        <v>0</v>
      </c>
      <c r="E249" s="63">
        <v>0</v>
      </c>
    </row>
    <row r="250" spans="1:5">
      <c r="A250" s="58" t="s">
        <v>3861</v>
      </c>
      <c r="B250" s="59" t="s">
        <v>3862</v>
      </c>
      <c r="C250" s="63">
        <v>0</v>
      </c>
      <c r="D250" s="63">
        <v>0</v>
      </c>
      <c r="E250" s="63">
        <v>0</v>
      </c>
    </row>
    <row r="251" spans="1:5">
      <c r="A251" s="58" t="s">
        <v>3863</v>
      </c>
      <c r="B251" s="59" t="s">
        <v>3864</v>
      </c>
      <c r="C251" s="63">
        <v>0</v>
      </c>
      <c r="D251" s="63">
        <v>0</v>
      </c>
      <c r="E251" s="63">
        <v>0</v>
      </c>
    </row>
    <row r="252" spans="1:5">
      <c r="A252" s="58" t="s">
        <v>3865</v>
      </c>
      <c r="B252" s="59" t="s">
        <v>3866</v>
      </c>
      <c r="C252" s="63">
        <v>0</v>
      </c>
      <c r="D252" s="63">
        <v>0</v>
      </c>
      <c r="E252" s="63">
        <v>0</v>
      </c>
    </row>
    <row r="253" spans="1:5">
      <c r="A253" s="58" t="s">
        <v>3867</v>
      </c>
      <c r="B253" s="59" t="s">
        <v>3868</v>
      </c>
      <c r="C253" s="63">
        <v>0</v>
      </c>
      <c r="D253" s="63">
        <v>0</v>
      </c>
      <c r="E253" s="63">
        <v>0</v>
      </c>
    </row>
    <row r="254" spans="1:5">
      <c r="A254" s="58" t="s">
        <v>3869</v>
      </c>
      <c r="B254" s="59" t="s">
        <v>3870</v>
      </c>
      <c r="C254" s="63">
        <v>0</v>
      </c>
      <c r="D254" s="63">
        <v>0</v>
      </c>
      <c r="E254" s="63">
        <v>0</v>
      </c>
    </row>
    <row r="255" spans="1:5">
      <c r="A255" s="58" t="s">
        <v>3871</v>
      </c>
      <c r="B255" s="59" t="s">
        <v>3872</v>
      </c>
      <c r="C255" s="63">
        <v>0</v>
      </c>
      <c r="D255" s="63">
        <v>0</v>
      </c>
      <c r="E255" s="63">
        <v>0</v>
      </c>
    </row>
    <row r="256" spans="1:5">
      <c r="A256" s="58" t="s">
        <v>3873</v>
      </c>
      <c r="B256" s="59" t="s">
        <v>3874</v>
      </c>
      <c r="C256" s="63">
        <v>0</v>
      </c>
      <c r="D256" s="63">
        <v>0</v>
      </c>
      <c r="E256" s="63">
        <v>0</v>
      </c>
    </row>
    <row r="257" spans="1:5">
      <c r="A257" s="58" t="s">
        <v>3875</v>
      </c>
      <c r="B257" s="59" t="s">
        <v>3769</v>
      </c>
      <c r="C257" s="63">
        <v>0</v>
      </c>
      <c r="D257" s="63">
        <v>0</v>
      </c>
      <c r="E257" s="63">
        <v>0</v>
      </c>
    </row>
    <row r="258" spans="1:5">
      <c r="A258" s="58"/>
      <c r="B258" s="59"/>
      <c r="C258" s="66"/>
      <c r="D258" s="66"/>
      <c r="E258" s="66"/>
    </row>
    <row r="259" spans="1:5">
      <c r="A259" s="58" t="s">
        <v>3876</v>
      </c>
      <c r="B259" s="59" t="s">
        <v>3877</v>
      </c>
      <c r="C259" s="70">
        <v>625711.81000000006</v>
      </c>
      <c r="D259" s="70">
        <v>556303.34</v>
      </c>
      <c r="E259" s="70">
        <v>69408.47</v>
      </c>
    </row>
    <row r="260" spans="1:5">
      <c r="A260" s="58"/>
      <c r="B260" s="59"/>
      <c r="C260" s="58"/>
      <c r="D260" s="58"/>
      <c r="E260" s="58"/>
    </row>
    <row r="261" spans="1:5">
      <c r="A261" s="58" t="s">
        <v>3878</v>
      </c>
      <c r="B261" s="59" t="s">
        <v>3879</v>
      </c>
      <c r="C261" s="69"/>
      <c r="D261" s="69"/>
      <c r="E261" s="69"/>
    </row>
    <row r="262" spans="1:5">
      <c r="A262" s="58" t="s">
        <v>3880</v>
      </c>
      <c r="B262" s="59" t="s">
        <v>3881</v>
      </c>
      <c r="C262" s="63">
        <v>0</v>
      </c>
      <c r="D262" s="63">
        <v>0</v>
      </c>
      <c r="E262" s="63">
        <v>0</v>
      </c>
    </row>
    <row r="263" spans="1:5">
      <c r="A263" s="58" t="s">
        <v>3882</v>
      </c>
      <c r="B263" s="59" t="s">
        <v>3883</v>
      </c>
      <c r="C263" s="63">
        <v>0</v>
      </c>
      <c r="D263" s="63">
        <v>0</v>
      </c>
      <c r="E263" s="63">
        <v>0</v>
      </c>
    </row>
    <row r="264" spans="1:5">
      <c r="A264" s="58" t="s">
        <v>3884</v>
      </c>
      <c r="B264" s="59" t="s">
        <v>3885</v>
      </c>
      <c r="C264" s="63">
        <v>0</v>
      </c>
      <c r="D264" s="63">
        <v>0</v>
      </c>
      <c r="E264" s="63">
        <v>0</v>
      </c>
    </row>
    <row r="265" spans="1:5">
      <c r="A265" s="58" t="s">
        <v>3886</v>
      </c>
      <c r="B265" s="59" t="s">
        <v>3887</v>
      </c>
      <c r="C265" s="63">
        <v>0</v>
      </c>
      <c r="D265" s="63">
        <v>0</v>
      </c>
      <c r="E265" s="63">
        <v>0</v>
      </c>
    </row>
    <row r="266" spans="1:5">
      <c r="A266" s="58" t="s">
        <v>3888</v>
      </c>
      <c r="B266" s="59" t="s">
        <v>3889</v>
      </c>
      <c r="C266" s="63">
        <v>0</v>
      </c>
      <c r="D266" s="63">
        <v>0</v>
      </c>
      <c r="E266" s="63">
        <v>0</v>
      </c>
    </row>
    <row r="267" spans="1:5">
      <c r="A267" s="58" t="s">
        <v>3890</v>
      </c>
      <c r="B267" s="59" t="s">
        <v>3891</v>
      </c>
      <c r="C267" s="63">
        <v>0</v>
      </c>
      <c r="D267" s="63">
        <v>0</v>
      </c>
      <c r="E267" s="63">
        <v>0</v>
      </c>
    </row>
    <row r="268" spans="1:5">
      <c r="A268" s="58" t="s">
        <v>3892</v>
      </c>
      <c r="B268" s="59" t="s">
        <v>3893</v>
      </c>
      <c r="C268" s="63">
        <v>0</v>
      </c>
      <c r="D268" s="63">
        <v>0</v>
      </c>
      <c r="E268" s="63">
        <v>0</v>
      </c>
    </row>
    <row r="269" spans="1:5">
      <c r="A269" s="58" t="s">
        <v>3894</v>
      </c>
      <c r="B269" s="59" t="s">
        <v>3895</v>
      </c>
      <c r="C269" s="63">
        <v>30000</v>
      </c>
      <c r="D269" s="63">
        <v>30000</v>
      </c>
      <c r="E269" s="63">
        <v>0</v>
      </c>
    </row>
    <row r="270" spans="1:5">
      <c r="A270" s="58" t="s">
        <v>3896</v>
      </c>
      <c r="B270" s="59" t="s">
        <v>3897</v>
      </c>
      <c r="C270" s="63">
        <v>965873.44</v>
      </c>
      <c r="D270" s="63">
        <v>965873.44</v>
      </c>
      <c r="E270" s="63">
        <v>0</v>
      </c>
    </row>
    <row r="271" spans="1:5">
      <c r="A271" s="58" t="s">
        <v>3898</v>
      </c>
      <c r="B271" s="59" t="s">
        <v>3899</v>
      </c>
      <c r="C271" s="63">
        <v>0</v>
      </c>
      <c r="D271" s="63">
        <v>0</v>
      </c>
      <c r="E271" s="63">
        <v>0</v>
      </c>
    </row>
    <row r="272" spans="1:5">
      <c r="A272" s="58" t="s">
        <v>3900</v>
      </c>
      <c r="B272" s="59" t="s">
        <v>3901</v>
      </c>
      <c r="C272" s="63">
        <v>0</v>
      </c>
      <c r="D272" s="63">
        <v>0</v>
      </c>
      <c r="E272" s="63">
        <v>0</v>
      </c>
    </row>
    <row r="273" spans="1:5">
      <c r="A273" s="58" t="s">
        <v>3902</v>
      </c>
      <c r="B273" s="59" t="s">
        <v>3903</v>
      </c>
      <c r="C273" s="63">
        <v>0</v>
      </c>
      <c r="D273" s="63">
        <v>0</v>
      </c>
      <c r="E273" s="63">
        <v>0</v>
      </c>
    </row>
    <row r="274" spans="1:5">
      <c r="A274" s="58" t="s">
        <v>3904</v>
      </c>
      <c r="B274" s="59" t="s">
        <v>3905</v>
      </c>
      <c r="C274" s="63">
        <v>0</v>
      </c>
      <c r="D274" s="63">
        <v>0</v>
      </c>
      <c r="E274" s="63">
        <v>0</v>
      </c>
    </row>
    <row r="275" spans="1:5">
      <c r="A275" s="58" t="s">
        <v>3906</v>
      </c>
      <c r="B275" s="59" t="s">
        <v>3907</v>
      </c>
      <c r="C275" s="63">
        <v>0</v>
      </c>
      <c r="D275" s="63">
        <v>0</v>
      </c>
      <c r="E275" s="63">
        <v>0</v>
      </c>
    </row>
    <row r="276" spans="1:5">
      <c r="A276" s="58" t="s">
        <v>3908</v>
      </c>
      <c r="B276" s="59" t="s">
        <v>3909</v>
      </c>
      <c r="C276" s="63">
        <v>0</v>
      </c>
      <c r="D276" s="63">
        <v>0</v>
      </c>
      <c r="E276" s="63">
        <v>0</v>
      </c>
    </row>
    <row r="277" spans="1:5">
      <c r="A277" s="58" t="s">
        <v>3910</v>
      </c>
      <c r="B277" s="59" t="s">
        <v>3911</v>
      </c>
      <c r="C277" s="63">
        <v>0</v>
      </c>
      <c r="D277" s="63">
        <v>0</v>
      </c>
      <c r="E277" s="63">
        <v>0</v>
      </c>
    </row>
    <row r="278" spans="1:5">
      <c r="A278" s="58" t="s">
        <v>3912</v>
      </c>
      <c r="B278" s="59" t="s">
        <v>3913</v>
      </c>
      <c r="C278" s="63">
        <v>0</v>
      </c>
      <c r="D278" s="63">
        <v>0</v>
      </c>
      <c r="E278" s="63">
        <v>0</v>
      </c>
    </row>
    <row r="279" spans="1:5">
      <c r="A279" s="58" t="s">
        <v>3914</v>
      </c>
      <c r="B279" s="59" t="s">
        <v>3915</v>
      </c>
      <c r="C279" s="63">
        <v>0</v>
      </c>
      <c r="D279" s="63">
        <v>0</v>
      </c>
      <c r="E279" s="63">
        <v>0</v>
      </c>
    </row>
    <row r="280" spans="1:5">
      <c r="A280" s="58" t="s">
        <v>3916</v>
      </c>
      <c r="B280" s="59" t="s">
        <v>3917</v>
      </c>
      <c r="C280" s="63">
        <v>29700</v>
      </c>
      <c r="D280" s="63">
        <v>29700</v>
      </c>
      <c r="E280" s="63">
        <v>0</v>
      </c>
    </row>
    <row r="281" spans="1:5">
      <c r="A281" s="58" t="s">
        <v>3918</v>
      </c>
      <c r="B281" s="59" t="s">
        <v>3919</v>
      </c>
      <c r="C281" s="63">
        <v>0</v>
      </c>
      <c r="D281" s="63">
        <v>0</v>
      </c>
      <c r="E281" s="63">
        <v>0</v>
      </c>
    </row>
    <row r="282" spans="1:5">
      <c r="A282" s="58" t="s">
        <v>3920</v>
      </c>
      <c r="B282" s="59" t="s">
        <v>3921</v>
      </c>
      <c r="C282" s="63">
        <v>0</v>
      </c>
      <c r="D282" s="63">
        <v>0</v>
      </c>
      <c r="E282" s="63">
        <v>0</v>
      </c>
    </row>
    <row r="283" spans="1:5">
      <c r="A283" s="58" t="s">
        <v>3922</v>
      </c>
      <c r="B283" s="59" t="s">
        <v>3923</v>
      </c>
      <c r="C283" s="63">
        <v>0</v>
      </c>
      <c r="D283" s="63">
        <v>0</v>
      </c>
      <c r="E283" s="63">
        <v>0</v>
      </c>
    </row>
    <row r="284" spans="1:5">
      <c r="A284" s="58" t="s">
        <v>3924</v>
      </c>
      <c r="B284" s="59" t="s">
        <v>3925</v>
      </c>
      <c r="C284" s="63">
        <v>0</v>
      </c>
      <c r="D284" s="63">
        <v>0</v>
      </c>
      <c r="E284" s="63">
        <v>0</v>
      </c>
    </row>
    <row r="285" spans="1:5">
      <c r="A285" s="58" t="s">
        <v>3926</v>
      </c>
      <c r="B285" s="59" t="s">
        <v>3927</v>
      </c>
      <c r="C285" s="63">
        <v>0</v>
      </c>
      <c r="D285" s="63">
        <v>0</v>
      </c>
      <c r="E285" s="63">
        <v>0</v>
      </c>
    </row>
    <row r="286" spans="1:5">
      <c r="A286" s="58" t="s">
        <v>3928</v>
      </c>
      <c r="B286" s="59" t="s">
        <v>3929</v>
      </c>
      <c r="C286" s="63">
        <v>0</v>
      </c>
      <c r="D286" s="63">
        <v>0</v>
      </c>
      <c r="E286" s="63">
        <v>0</v>
      </c>
    </row>
    <row r="287" spans="1:5">
      <c r="A287" s="58" t="s">
        <v>3930</v>
      </c>
      <c r="B287" s="59" t="s">
        <v>3931</v>
      </c>
      <c r="C287" s="63">
        <v>0</v>
      </c>
      <c r="D287" s="63">
        <v>0</v>
      </c>
      <c r="E287" s="63">
        <v>0</v>
      </c>
    </row>
    <row r="288" spans="1:5">
      <c r="A288" s="58" t="s">
        <v>3932</v>
      </c>
      <c r="B288" s="59" t="s">
        <v>3933</v>
      </c>
      <c r="C288" s="63">
        <v>0</v>
      </c>
      <c r="D288" s="63">
        <v>0</v>
      </c>
      <c r="E288" s="63">
        <v>0</v>
      </c>
    </row>
    <row r="289" spans="1:5">
      <c r="A289" s="58" t="s">
        <v>3934</v>
      </c>
      <c r="B289" s="59" t="s">
        <v>3935</v>
      </c>
      <c r="C289" s="63">
        <v>0</v>
      </c>
      <c r="D289" s="63">
        <v>0</v>
      </c>
      <c r="E289" s="63">
        <v>0</v>
      </c>
    </row>
    <row r="290" spans="1:5">
      <c r="A290" s="58" t="s">
        <v>3936</v>
      </c>
      <c r="B290" s="59" t="s">
        <v>3937</v>
      </c>
      <c r="C290" s="63">
        <v>0</v>
      </c>
      <c r="D290" s="63">
        <v>0</v>
      </c>
      <c r="E290" s="63">
        <v>0</v>
      </c>
    </row>
    <row r="291" spans="1:5">
      <c r="A291" s="58" t="s">
        <v>3938</v>
      </c>
      <c r="B291" s="59" t="s">
        <v>3939</v>
      </c>
      <c r="C291" s="63">
        <v>0</v>
      </c>
      <c r="D291" s="63">
        <v>0</v>
      </c>
      <c r="E291" s="63">
        <v>0</v>
      </c>
    </row>
    <row r="292" spans="1:5">
      <c r="A292" s="58" t="s">
        <v>3940</v>
      </c>
      <c r="B292" s="59" t="s">
        <v>3941</v>
      </c>
      <c r="C292" s="63">
        <v>0</v>
      </c>
      <c r="D292" s="63">
        <v>0</v>
      </c>
      <c r="E292" s="63">
        <v>0</v>
      </c>
    </row>
    <row r="293" spans="1:5">
      <c r="A293" s="58" t="s">
        <v>3942</v>
      </c>
      <c r="B293" s="59" t="s">
        <v>3943</v>
      </c>
      <c r="C293" s="63">
        <v>45850</v>
      </c>
      <c r="D293" s="63">
        <v>45850</v>
      </c>
      <c r="E293" s="63">
        <v>0</v>
      </c>
    </row>
    <row r="294" spans="1:5">
      <c r="A294" s="58" t="s">
        <v>3944</v>
      </c>
      <c r="B294" s="59" t="s">
        <v>3945</v>
      </c>
      <c r="C294" s="63">
        <v>0</v>
      </c>
      <c r="D294" s="63">
        <v>0</v>
      </c>
      <c r="E294" s="63">
        <v>0</v>
      </c>
    </row>
    <row r="295" spans="1:5">
      <c r="A295" s="58" t="s">
        <v>3946</v>
      </c>
      <c r="B295" s="59" t="s">
        <v>3947</v>
      </c>
      <c r="C295" s="63">
        <v>0</v>
      </c>
      <c r="D295" s="63">
        <v>0</v>
      </c>
      <c r="E295" s="63">
        <v>0</v>
      </c>
    </row>
    <row r="296" spans="1:5">
      <c r="A296" s="58" t="s">
        <v>3948</v>
      </c>
      <c r="B296" s="59" t="s">
        <v>3949</v>
      </c>
      <c r="C296" s="63">
        <v>0</v>
      </c>
      <c r="D296" s="63">
        <v>0</v>
      </c>
      <c r="E296" s="63">
        <v>0</v>
      </c>
    </row>
    <row r="297" spans="1:5">
      <c r="A297" s="58" t="s">
        <v>3950</v>
      </c>
      <c r="B297" s="59" t="s">
        <v>3951</v>
      </c>
      <c r="C297" s="63">
        <v>0</v>
      </c>
      <c r="D297" s="63">
        <v>0</v>
      </c>
      <c r="E297" s="63">
        <v>0</v>
      </c>
    </row>
    <row r="298" spans="1:5">
      <c r="A298" s="58" t="s">
        <v>3952</v>
      </c>
      <c r="B298" s="59" t="s">
        <v>3953</v>
      </c>
      <c r="C298" s="63">
        <v>0</v>
      </c>
      <c r="D298" s="63">
        <v>0</v>
      </c>
      <c r="E298" s="63">
        <v>0</v>
      </c>
    </row>
    <row r="299" spans="1:5">
      <c r="A299" s="58" t="s">
        <v>3954</v>
      </c>
      <c r="B299" s="59" t="s">
        <v>3955</v>
      </c>
      <c r="C299" s="63">
        <v>0</v>
      </c>
      <c r="D299" s="63">
        <v>0</v>
      </c>
      <c r="E299" s="63">
        <v>0</v>
      </c>
    </row>
    <row r="300" spans="1:5">
      <c r="A300" s="58" t="s">
        <v>3956</v>
      </c>
      <c r="B300" s="59" t="s">
        <v>3957</v>
      </c>
      <c r="C300" s="63">
        <v>0</v>
      </c>
      <c r="D300" s="63">
        <v>0</v>
      </c>
      <c r="E300" s="63">
        <v>0</v>
      </c>
    </row>
    <row r="301" spans="1:5">
      <c r="A301" s="58" t="s">
        <v>3958</v>
      </c>
      <c r="B301" s="59" t="s">
        <v>3959</v>
      </c>
      <c r="C301" s="63">
        <v>0</v>
      </c>
      <c r="D301" s="63">
        <v>0</v>
      </c>
      <c r="E301" s="63">
        <v>0</v>
      </c>
    </row>
    <row r="302" spans="1:5">
      <c r="A302" s="58" t="s">
        <v>3960</v>
      </c>
      <c r="B302" s="59" t="s">
        <v>3961</v>
      </c>
      <c r="C302" s="63">
        <v>0</v>
      </c>
      <c r="D302" s="63">
        <v>0</v>
      </c>
      <c r="E302" s="63">
        <v>0</v>
      </c>
    </row>
    <row r="303" spans="1:5">
      <c r="A303" s="58" t="s">
        <v>3962</v>
      </c>
      <c r="B303" s="59" t="s">
        <v>3963</v>
      </c>
      <c r="C303" s="63">
        <v>0</v>
      </c>
      <c r="D303" s="63">
        <v>0</v>
      </c>
      <c r="E303" s="63">
        <v>0</v>
      </c>
    </row>
    <row r="304" spans="1:5">
      <c r="A304" s="58" t="s">
        <v>3964</v>
      </c>
      <c r="B304" s="59" t="s">
        <v>3965</v>
      </c>
      <c r="C304" s="63">
        <v>0</v>
      </c>
      <c r="D304" s="63">
        <v>0</v>
      </c>
      <c r="E304" s="63">
        <v>0</v>
      </c>
    </row>
    <row r="305" spans="1:5">
      <c r="A305" s="58" t="s">
        <v>3966</v>
      </c>
      <c r="B305" s="59" t="s">
        <v>3967</v>
      </c>
      <c r="C305" s="63">
        <v>0</v>
      </c>
      <c r="D305" s="63">
        <v>0</v>
      </c>
      <c r="E305" s="63">
        <v>0</v>
      </c>
    </row>
    <row r="306" spans="1:5">
      <c r="A306" s="58" t="s">
        <v>3968</v>
      </c>
      <c r="B306" s="59" t="s">
        <v>3969</v>
      </c>
      <c r="C306" s="63">
        <v>0</v>
      </c>
      <c r="D306" s="63">
        <v>0</v>
      </c>
      <c r="E306" s="63">
        <v>0</v>
      </c>
    </row>
    <row r="307" spans="1:5">
      <c r="A307" s="58" t="s">
        <v>3970</v>
      </c>
      <c r="B307" s="59" t="s">
        <v>3971</v>
      </c>
      <c r="C307" s="63">
        <v>0</v>
      </c>
      <c r="D307" s="63">
        <v>0</v>
      </c>
      <c r="E307" s="63">
        <v>0</v>
      </c>
    </row>
    <row r="308" spans="1:5">
      <c r="A308" s="58" t="s">
        <v>3972</v>
      </c>
      <c r="B308" s="59" t="s">
        <v>3973</v>
      </c>
      <c r="C308" s="63">
        <v>0</v>
      </c>
      <c r="D308" s="63">
        <v>0</v>
      </c>
      <c r="E308" s="63">
        <v>0</v>
      </c>
    </row>
    <row r="309" spans="1:5">
      <c r="A309" s="58" t="s">
        <v>3974</v>
      </c>
      <c r="B309" s="59" t="s">
        <v>3975</v>
      </c>
      <c r="C309" s="63">
        <v>33100</v>
      </c>
      <c r="D309" s="63">
        <v>33100</v>
      </c>
      <c r="E309" s="63">
        <v>0</v>
      </c>
    </row>
    <row r="310" spans="1:5">
      <c r="A310" s="58" t="s">
        <v>3976</v>
      </c>
      <c r="B310" s="59" t="s">
        <v>3977</v>
      </c>
      <c r="C310" s="63">
        <v>8610</v>
      </c>
      <c r="D310" s="63">
        <v>8610</v>
      </c>
      <c r="E310" s="63">
        <v>0</v>
      </c>
    </row>
    <row r="311" spans="1:5">
      <c r="A311" s="58" t="s">
        <v>3978</v>
      </c>
      <c r="B311" s="59" t="s">
        <v>3979</v>
      </c>
      <c r="C311" s="63">
        <v>0</v>
      </c>
      <c r="D311" s="63">
        <v>0</v>
      </c>
      <c r="E311" s="63">
        <v>0</v>
      </c>
    </row>
    <row r="312" spans="1:5">
      <c r="A312" s="58" t="s">
        <v>3980</v>
      </c>
      <c r="B312" s="59" t="s">
        <v>3981</v>
      </c>
      <c r="C312" s="63">
        <v>0</v>
      </c>
      <c r="D312" s="63">
        <v>0</v>
      </c>
      <c r="E312" s="63">
        <v>0</v>
      </c>
    </row>
    <row r="313" spans="1:5">
      <c r="A313" s="58" t="s">
        <v>3982</v>
      </c>
      <c r="B313" s="59" t="s">
        <v>3983</v>
      </c>
      <c r="C313" s="63">
        <v>19956.5</v>
      </c>
      <c r="D313" s="63">
        <v>0</v>
      </c>
      <c r="E313" s="63">
        <v>19956.5</v>
      </c>
    </row>
    <row r="314" spans="1:5">
      <c r="A314" s="58" t="s">
        <v>3984</v>
      </c>
      <c r="B314" s="59" t="s">
        <v>477</v>
      </c>
      <c r="C314" s="63">
        <v>0</v>
      </c>
      <c r="D314" s="63">
        <v>0</v>
      </c>
      <c r="E314" s="63">
        <v>0</v>
      </c>
    </row>
    <row r="315" spans="1:5">
      <c r="A315" s="58" t="s">
        <v>3985</v>
      </c>
      <c r="B315" s="59" t="s">
        <v>3986</v>
      </c>
      <c r="C315" s="63">
        <v>0</v>
      </c>
      <c r="D315" s="63">
        <v>0</v>
      </c>
      <c r="E315" s="63">
        <v>0</v>
      </c>
    </row>
    <row r="316" spans="1:5">
      <c r="A316" s="58" t="s">
        <v>3987</v>
      </c>
      <c r="B316" s="59" t="s">
        <v>3988</v>
      </c>
      <c r="C316" s="63">
        <v>19956.5</v>
      </c>
      <c r="D316" s="63">
        <v>19956.5</v>
      </c>
      <c r="E316" s="63">
        <v>0</v>
      </c>
    </row>
    <row r="317" spans="1:5">
      <c r="A317" s="58" t="s">
        <v>3989</v>
      </c>
      <c r="B317" s="59" t="s">
        <v>3990</v>
      </c>
      <c r="C317" s="63">
        <v>0</v>
      </c>
      <c r="D317" s="63">
        <v>0</v>
      </c>
      <c r="E317" s="63">
        <v>0</v>
      </c>
    </row>
    <row r="318" spans="1:5">
      <c r="A318" s="58" t="s">
        <v>3991</v>
      </c>
      <c r="B318" s="59" t="s">
        <v>3992</v>
      </c>
      <c r="C318" s="63">
        <v>7275</v>
      </c>
      <c r="D318" s="63">
        <v>7275</v>
      </c>
      <c r="E318" s="63">
        <v>0</v>
      </c>
    </row>
    <row r="319" spans="1:5">
      <c r="A319" s="58" t="s">
        <v>3993</v>
      </c>
      <c r="B319" s="59" t="s">
        <v>3994</v>
      </c>
      <c r="C319" s="63">
        <v>0</v>
      </c>
      <c r="D319" s="63">
        <v>0</v>
      </c>
      <c r="E319" s="63">
        <v>0</v>
      </c>
    </row>
    <row r="320" spans="1:5">
      <c r="A320" s="58" t="s">
        <v>3995</v>
      </c>
      <c r="B320" s="59" t="s">
        <v>3996</v>
      </c>
      <c r="C320" s="63">
        <v>0</v>
      </c>
      <c r="D320" s="63">
        <v>0</v>
      </c>
      <c r="E320" s="63">
        <v>0</v>
      </c>
    </row>
    <row r="321" spans="1:5">
      <c r="A321" s="58" t="s">
        <v>3997</v>
      </c>
      <c r="B321" s="59" t="s">
        <v>3998</v>
      </c>
      <c r="C321" s="63">
        <v>0</v>
      </c>
      <c r="D321" s="63">
        <v>0</v>
      </c>
      <c r="E321" s="63">
        <v>0</v>
      </c>
    </row>
    <row r="322" spans="1:5">
      <c r="A322" s="58" t="s">
        <v>3999</v>
      </c>
      <c r="B322" s="59" t="s">
        <v>3771</v>
      </c>
      <c r="C322" s="63">
        <v>0</v>
      </c>
      <c r="D322" s="63">
        <v>0</v>
      </c>
      <c r="E322" s="63">
        <v>0</v>
      </c>
    </row>
    <row r="323" spans="1:5">
      <c r="A323" s="58" t="s">
        <v>4000</v>
      </c>
      <c r="B323" s="59" t="s">
        <v>4001</v>
      </c>
      <c r="C323" s="63">
        <v>0</v>
      </c>
      <c r="D323" s="63">
        <v>0</v>
      </c>
      <c r="E323" s="63">
        <v>0</v>
      </c>
    </row>
    <row r="324" spans="1:5">
      <c r="A324" s="58" t="s">
        <v>4002</v>
      </c>
      <c r="B324" s="59" t="s">
        <v>4003</v>
      </c>
      <c r="C324" s="63">
        <v>0</v>
      </c>
      <c r="D324" s="63">
        <v>0</v>
      </c>
      <c r="E324" s="63">
        <v>0</v>
      </c>
    </row>
    <row r="325" spans="1:5">
      <c r="A325" s="58" t="s">
        <v>4004</v>
      </c>
      <c r="B325" s="59" t="s">
        <v>4005</v>
      </c>
      <c r="C325" s="63">
        <v>0</v>
      </c>
      <c r="D325" s="63">
        <v>0</v>
      </c>
      <c r="E325" s="63">
        <v>0</v>
      </c>
    </row>
    <row r="326" spans="1:5">
      <c r="A326" s="58" t="s">
        <v>4006</v>
      </c>
      <c r="B326" s="59" t="s">
        <v>4007</v>
      </c>
      <c r="C326" s="63">
        <v>0</v>
      </c>
      <c r="D326" s="63">
        <v>0</v>
      </c>
      <c r="E326" s="63">
        <v>0</v>
      </c>
    </row>
    <row r="327" spans="1:5">
      <c r="A327" s="58" t="s">
        <v>4008</v>
      </c>
      <c r="B327" s="59" t="s">
        <v>4009</v>
      </c>
      <c r="C327" s="63">
        <v>0</v>
      </c>
      <c r="D327" s="63">
        <v>0</v>
      </c>
      <c r="E327" s="63">
        <v>0</v>
      </c>
    </row>
    <row r="328" spans="1:5">
      <c r="A328" s="58" t="s">
        <v>4010</v>
      </c>
      <c r="B328" s="59" t="s">
        <v>4011</v>
      </c>
      <c r="C328" s="63">
        <v>1025.3800000000001</v>
      </c>
      <c r="D328" s="63">
        <v>1025.3800000000001</v>
      </c>
      <c r="E328" s="63">
        <v>0</v>
      </c>
    </row>
    <row r="329" spans="1:5">
      <c r="A329" s="58" t="s">
        <v>4012</v>
      </c>
      <c r="B329" s="59" t="s">
        <v>3893</v>
      </c>
      <c r="C329" s="63">
        <v>0</v>
      </c>
      <c r="D329" s="63">
        <v>0</v>
      </c>
      <c r="E329" s="63">
        <v>0</v>
      </c>
    </row>
    <row r="330" spans="1:5">
      <c r="A330" s="58" t="s">
        <v>4013</v>
      </c>
      <c r="B330" s="59" t="s">
        <v>4014</v>
      </c>
      <c r="C330" s="63">
        <v>0</v>
      </c>
      <c r="D330" s="63">
        <v>0</v>
      </c>
      <c r="E330" s="63">
        <v>0</v>
      </c>
    </row>
    <row r="331" spans="1:5">
      <c r="A331" s="58" t="s">
        <v>4015</v>
      </c>
      <c r="B331" s="59" t="s">
        <v>3777</v>
      </c>
      <c r="C331" s="63">
        <v>1085</v>
      </c>
      <c r="D331" s="63">
        <v>1085</v>
      </c>
      <c r="E331" s="63">
        <v>0</v>
      </c>
    </row>
    <row r="332" spans="1:5">
      <c r="A332" s="58"/>
      <c r="B332" s="59"/>
      <c r="C332" s="66"/>
      <c r="D332" s="66"/>
      <c r="E332" s="66"/>
    </row>
    <row r="333" spans="1:5">
      <c r="A333" s="58" t="s">
        <v>4016</v>
      </c>
      <c r="B333" s="59" t="s">
        <v>4017</v>
      </c>
      <c r="C333" s="70">
        <v>1162431.82</v>
      </c>
      <c r="D333" s="70">
        <v>1142475.32</v>
      </c>
      <c r="E333" s="70">
        <v>19956.5</v>
      </c>
    </row>
    <row r="334" spans="1:5">
      <c r="A334" s="58"/>
      <c r="B334" s="59"/>
      <c r="C334" s="58"/>
      <c r="D334" s="58"/>
      <c r="E334" s="58"/>
    </row>
    <row r="335" spans="1:5">
      <c r="A335" s="58" t="s">
        <v>4018</v>
      </c>
      <c r="B335" s="59" t="s">
        <v>4019</v>
      </c>
      <c r="C335" s="69"/>
      <c r="D335" s="69"/>
      <c r="E335" s="69"/>
    </row>
    <row r="336" spans="1:5">
      <c r="A336" s="58" t="s">
        <v>4020</v>
      </c>
      <c r="B336" s="59" t="s">
        <v>4021</v>
      </c>
      <c r="C336" s="63">
        <v>0</v>
      </c>
      <c r="D336" s="63">
        <v>0</v>
      </c>
      <c r="E336" s="63">
        <v>0</v>
      </c>
    </row>
    <row r="337" spans="1:5">
      <c r="A337" s="58" t="s">
        <v>4022</v>
      </c>
      <c r="B337" s="59" t="s">
        <v>4023</v>
      </c>
      <c r="C337" s="63">
        <v>0</v>
      </c>
      <c r="D337" s="63">
        <v>0</v>
      </c>
      <c r="E337" s="63">
        <v>0</v>
      </c>
    </row>
    <row r="338" spans="1:5">
      <c r="A338" s="58"/>
      <c r="B338" s="59"/>
      <c r="C338" s="66"/>
      <c r="D338" s="66"/>
      <c r="E338" s="66"/>
    </row>
    <row r="339" spans="1:5">
      <c r="A339" s="58" t="s">
        <v>4024</v>
      </c>
      <c r="B339" s="59" t="s">
        <v>4025</v>
      </c>
      <c r="C339" s="70">
        <v>0</v>
      </c>
      <c r="D339" s="70">
        <v>0</v>
      </c>
      <c r="E339" s="70">
        <v>0</v>
      </c>
    </row>
    <row r="340" spans="1:5">
      <c r="A340" s="58"/>
      <c r="B340" s="59"/>
      <c r="C340" s="66"/>
      <c r="D340" s="66"/>
      <c r="E340" s="66"/>
    </row>
    <row r="341" spans="1:5">
      <c r="A341" s="58" t="s">
        <v>4026</v>
      </c>
      <c r="B341" s="59" t="s">
        <v>4027</v>
      </c>
      <c r="C341" s="70">
        <v>1788143.63</v>
      </c>
      <c r="D341" s="70">
        <v>1698778.66</v>
      </c>
      <c r="E341" s="70">
        <v>89364.97</v>
      </c>
    </row>
    <row r="342" spans="1:5">
      <c r="A342" s="58"/>
      <c r="B342" s="59"/>
      <c r="C342" s="58"/>
      <c r="D342" s="58"/>
      <c r="E342" s="58"/>
    </row>
    <row r="343" spans="1:5">
      <c r="A343" s="58" t="s">
        <v>4028</v>
      </c>
      <c r="B343" s="59" t="s">
        <v>4029</v>
      </c>
      <c r="C343" s="69"/>
      <c r="D343" s="69"/>
      <c r="E343" s="69"/>
    </row>
    <row r="344" spans="1:5">
      <c r="A344" s="58"/>
      <c r="B344" s="59"/>
      <c r="C344" s="58"/>
      <c r="D344" s="58"/>
      <c r="E344" s="58"/>
    </row>
    <row r="345" spans="1:5">
      <c r="A345" s="58" t="s">
        <v>4030</v>
      </c>
      <c r="B345" s="59" t="s">
        <v>4031</v>
      </c>
      <c r="C345" s="69"/>
      <c r="D345" s="69"/>
      <c r="E345" s="69"/>
    </row>
    <row r="346" spans="1:5">
      <c r="A346" s="58" t="s">
        <v>4032</v>
      </c>
      <c r="B346" s="59" t="s">
        <v>3773</v>
      </c>
      <c r="C346" s="63">
        <v>0</v>
      </c>
      <c r="D346" s="63">
        <v>0</v>
      </c>
      <c r="E346" s="63">
        <v>0</v>
      </c>
    </row>
    <row r="347" spans="1:5">
      <c r="A347" s="58" t="s">
        <v>4033</v>
      </c>
      <c r="B347" s="59" t="s">
        <v>4034</v>
      </c>
      <c r="C347" s="63">
        <v>0</v>
      </c>
      <c r="D347" s="63">
        <v>0</v>
      </c>
      <c r="E347" s="63">
        <v>0</v>
      </c>
    </row>
    <row r="348" spans="1:5">
      <c r="A348" s="58" t="s">
        <v>4035</v>
      </c>
      <c r="B348" s="59" t="s">
        <v>4036</v>
      </c>
      <c r="C348" s="63">
        <v>0</v>
      </c>
      <c r="D348" s="63">
        <v>0</v>
      </c>
      <c r="E348" s="63">
        <v>0</v>
      </c>
    </row>
    <row r="349" spans="1:5">
      <c r="A349" s="58" t="s">
        <v>4037</v>
      </c>
      <c r="B349" s="59" t="s">
        <v>4038</v>
      </c>
      <c r="C349" s="63">
        <v>0</v>
      </c>
      <c r="D349" s="63">
        <v>0</v>
      </c>
      <c r="E349" s="63">
        <v>0</v>
      </c>
    </row>
    <row r="350" spans="1:5">
      <c r="A350" s="58" t="s">
        <v>4039</v>
      </c>
      <c r="B350" s="59" t="s">
        <v>4040</v>
      </c>
      <c r="C350" s="63">
        <v>0</v>
      </c>
      <c r="D350" s="63">
        <v>0</v>
      </c>
      <c r="E350" s="63">
        <v>0</v>
      </c>
    </row>
    <row r="351" spans="1:5">
      <c r="A351" s="58" t="s">
        <v>4041</v>
      </c>
      <c r="B351" s="59" t="s">
        <v>4042</v>
      </c>
      <c r="C351" s="63">
        <v>0</v>
      </c>
      <c r="D351" s="63">
        <v>0</v>
      </c>
      <c r="E351" s="63">
        <v>0</v>
      </c>
    </row>
    <row r="352" spans="1:5">
      <c r="A352" s="58" t="s">
        <v>4043</v>
      </c>
      <c r="B352" s="59" t="s">
        <v>4044</v>
      </c>
      <c r="C352" s="63">
        <v>0</v>
      </c>
      <c r="D352" s="63">
        <v>0</v>
      </c>
      <c r="E352" s="63">
        <v>0</v>
      </c>
    </row>
    <row r="353" spans="1:5">
      <c r="A353" s="58" t="s">
        <v>4045</v>
      </c>
      <c r="B353" s="59" t="s">
        <v>4046</v>
      </c>
      <c r="C353" s="63">
        <v>0</v>
      </c>
      <c r="D353" s="63">
        <v>0</v>
      </c>
      <c r="E353" s="63">
        <v>0</v>
      </c>
    </row>
    <row r="354" spans="1:5">
      <c r="A354" s="58" t="s">
        <v>4047</v>
      </c>
      <c r="B354" s="59" t="s">
        <v>4048</v>
      </c>
      <c r="C354" s="63">
        <v>0</v>
      </c>
      <c r="D354" s="63">
        <v>0</v>
      </c>
      <c r="E354" s="63">
        <v>0</v>
      </c>
    </row>
    <row r="355" spans="1:5">
      <c r="A355" s="58" t="s">
        <v>4049</v>
      </c>
      <c r="B355" s="59" t="s">
        <v>4050</v>
      </c>
      <c r="C355" s="63">
        <v>0</v>
      </c>
      <c r="D355" s="63">
        <v>0</v>
      </c>
      <c r="E355" s="63">
        <v>0</v>
      </c>
    </row>
    <row r="356" spans="1:5">
      <c r="A356" s="58" t="s">
        <v>4051</v>
      </c>
      <c r="B356" s="59" t="s">
        <v>4052</v>
      </c>
      <c r="C356" s="63">
        <v>0</v>
      </c>
      <c r="D356" s="63">
        <v>0</v>
      </c>
      <c r="E356" s="63">
        <v>0</v>
      </c>
    </row>
    <row r="357" spans="1:5">
      <c r="A357" s="58" t="s">
        <v>4053</v>
      </c>
      <c r="B357" s="59" t="s">
        <v>3816</v>
      </c>
      <c r="C357" s="63">
        <v>0</v>
      </c>
      <c r="D357" s="63">
        <v>0</v>
      </c>
      <c r="E357" s="63">
        <v>0</v>
      </c>
    </row>
    <row r="358" spans="1:5">
      <c r="A358" s="58" t="s">
        <v>4054</v>
      </c>
      <c r="B358" s="59" t="s">
        <v>4055</v>
      </c>
      <c r="C358" s="63">
        <v>0</v>
      </c>
      <c r="D358" s="63">
        <v>0</v>
      </c>
      <c r="E358" s="63">
        <v>0</v>
      </c>
    </row>
    <row r="359" spans="1:5">
      <c r="A359" s="58" t="s">
        <v>4056</v>
      </c>
      <c r="B359" s="59" t="s">
        <v>4057</v>
      </c>
      <c r="C359" s="63">
        <v>0</v>
      </c>
      <c r="D359" s="63">
        <v>0</v>
      </c>
      <c r="E359" s="63">
        <v>0</v>
      </c>
    </row>
    <row r="360" spans="1:5">
      <c r="A360" s="58" t="s">
        <v>4058</v>
      </c>
      <c r="B360" s="59" t="s">
        <v>4059</v>
      </c>
      <c r="C360" s="63">
        <v>0</v>
      </c>
      <c r="D360" s="63">
        <v>0</v>
      </c>
      <c r="E360" s="63">
        <v>0</v>
      </c>
    </row>
    <row r="361" spans="1:5">
      <c r="A361" s="58" t="s">
        <v>4060</v>
      </c>
      <c r="B361" s="59" t="s">
        <v>2551</v>
      </c>
      <c r="C361" s="63">
        <v>3000</v>
      </c>
      <c r="D361" s="63">
        <v>3000</v>
      </c>
      <c r="E361" s="63">
        <v>0</v>
      </c>
    </row>
    <row r="362" spans="1:5">
      <c r="A362" s="58" t="s">
        <v>4061</v>
      </c>
      <c r="B362" s="59" t="s">
        <v>4062</v>
      </c>
      <c r="C362" s="63">
        <v>0</v>
      </c>
      <c r="D362" s="63">
        <v>0</v>
      </c>
      <c r="E362" s="63">
        <v>0</v>
      </c>
    </row>
    <row r="363" spans="1:5">
      <c r="A363" s="58" t="s">
        <v>4063</v>
      </c>
      <c r="B363" s="59" t="s">
        <v>4064</v>
      </c>
      <c r="C363" s="63">
        <v>0</v>
      </c>
      <c r="D363" s="63">
        <v>0</v>
      </c>
      <c r="E363" s="63">
        <v>0</v>
      </c>
    </row>
    <row r="364" spans="1:5">
      <c r="A364" s="58"/>
      <c r="B364" s="59"/>
      <c r="C364" s="66"/>
      <c r="D364" s="66"/>
      <c r="E364" s="66"/>
    </row>
    <row r="365" spans="1:5">
      <c r="A365" s="58" t="s">
        <v>4065</v>
      </c>
      <c r="B365" s="59" t="s">
        <v>4066</v>
      </c>
      <c r="C365" s="70">
        <v>3000</v>
      </c>
      <c r="D365" s="70">
        <v>3000</v>
      </c>
      <c r="E365" s="70">
        <v>0</v>
      </c>
    </row>
    <row r="366" spans="1:5">
      <c r="A366" s="58"/>
      <c r="B366" s="59"/>
      <c r="C366" s="58"/>
      <c r="D366" s="58"/>
      <c r="E366" s="58"/>
    </row>
    <row r="367" spans="1:5">
      <c r="A367" s="58" t="s">
        <v>4067</v>
      </c>
      <c r="B367" s="59" t="s">
        <v>4068</v>
      </c>
      <c r="C367" s="69"/>
      <c r="D367" s="69"/>
      <c r="E367" s="69"/>
    </row>
    <row r="368" spans="1:5">
      <c r="A368" s="58" t="s">
        <v>4069</v>
      </c>
      <c r="B368" s="59" t="s">
        <v>3765</v>
      </c>
      <c r="C368" s="63">
        <v>0</v>
      </c>
      <c r="D368" s="63">
        <v>0</v>
      </c>
      <c r="E368" s="63">
        <v>0</v>
      </c>
    </row>
    <row r="369" spans="1:5">
      <c r="A369" s="58" t="s">
        <v>4070</v>
      </c>
      <c r="B369" s="59" t="s">
        <v>4071</v>
      </c>
      <c r="C369" s="63">
        <v>0</v>
      </c>
      <c r="D369" s="63">
        <v>0</v>
      </c>
      <c r="E369" s="63">
        <v>0</v>
      </c>
    </row>
    <row r="370" spans="1:5">
      <c r="A370" s="58" t="s">
        <v>4072</v>
      </c>
      <c r="B370" s="59" t="s">
        <v>4073</v>
      </c>
      <c r="C370" s="63">
        <v>0</v>
      </c>
      <c r="D370" s="63">
        <v>0</v>
      </c>
      <c r="E370" s="63">
        <v>0</v>
      </c>
    </row>
    <row r="371" spans="1:5">
      <c r="A371" s="58" t="s">
        <v>4074</v>
      </c>
      <c r="B371" s="59" t="s">
        <v>4075</v>
      </c>
      <c r="C371" s="63">
        <v>0</v>
      </c>
      <c r="D371" s="63">
        <v>0</v>
      </c>
      <c r="E371" s="63">
        <v>0</v>
      </c>
    </row>
    <row r="372" spans="1:5">
      <c r="A372" s="58" t="s">
        <v>4076</v>
      </c>
      <c r="B372" s="59" t="s">
        <v>4077</v>
      </c>
      <c r="C372" s="63">
        <v>0</v>
      </c>
      <c r="D372" s="63">
        <v>0</v>
      </c>
      <c r="E372" s="63">
        <v>0</v>
      </c>
    </row>
    <row r="373" spans="1:5">
      <c r="A373" s="58" t="s">
        <v>4078</v>
      </c>
      <c r="B373" s="59" t="s">
        <v>4079</v>
      </c>
      <c r="C373" s="63">
        <v>0</v>
      </c>
      <c r="D373" s="63">
        <v>0</v>
      </c>
      <c r="E373" s="63">
        <v>0</v>
      </c>
    </row>
    <row r="374" spans="1:5">
      <c r="A374" s="58" t="s">
        <v>4080</v>
      </c>
      <c r="B374" s="59" t="s">
        <v>4081</v>
      </c>
      <c r="C374" s="63">
        <v>0</v>
      </c>
      <c r="D374" s="63">
        <v>0</v>
      </c>
      <c r="E374" s="63">
        <v>0</v>
      </c>
    </row>
    <row r="375" spans="1:5">
      <c r="A375" s="58" t="s">
        <v>4082</v>
      </c>
      <c r="B375" s="59" t="s">
        <v>261</v>
      </c>
      <c r="C375" s="63">
        <v>0</v>
      </c>
      <c r="D375" s="63">
        <v>0</v>
      </c>
      <c r="E375" s="63">
        <v>0</v>
      </c>
    </row>
    <row r="376" spans="1:5">
      <c r="A376" s="58" t="s">
        <v>4083</v>
      </c>
      <c r="B376" s="59" t="s">
        <v>4084</v>
      </c>
      <c r="C376" s="63">
        <v>0</v>
      </c>
      <c r="D376" s="63">
        <v>0</v>
      </c>
      <c r="E376" s="63">
        <v>0</v>
      </c>
    </row>
    <row r="377" spans="1:5">
      <c r="A377" s="58" t="s">
        <v>4085</v>
      </c>
      <c r="B377" s="59" t="s">
        <v>3866</v>
      </c>
      <c r="C377" s="63">
        <v>0</v>
      </c>
      <c r="D377" s="63">
        <v>0</v>
      </c>
      <c r="E377" s="63">
        <v>0</v>
      </c>
    </row>
    <row r="378" spans="1:5">
      <c r="A378" s="58" t="s">
        <v>4086</v>
      </c>
      <c r="B378" s="59" t="s">
        <v>4087</v>
      </c>
      <c r="C378" s="63">
        <v>0</v>
      </c>
      <c r="D378" s="63">
        <v>0</v>
      </c>
      <c r="E378" s="63">
        <v>0</v>
      </c>
    </row>
    <row r="379" spans="1:5">
      <c r="A379" s="58" t="s">
        <v>4088</v>
      </c>
      <c r="B379" s="59" t="s">
        <v>4089</v>
      </c>
      <c r="C379" s="63">
        <v>0</v>
      </c>
      <c r="D379" s="63">
        <v>0</v>
      </c>
      <c r="E379" s="63">
        <v>0</v>
      </c>
    </row>
    <row r="380" spans="1:5">
      <c r="A380" s="58" t="s">
        <v>4090</v>
      </c>
      <c r="B380" s="59" t="s">
        <v>4091</v>
      </c>
      <c r="C380" s="63">
        <v>0</v>
      </c>
      <c r="D380" s="63">
        <v>0</v>
      </c>
      <c r="E380" s="63">
        <v>0</v>
      </c>
    </row>
    <row r="381" spans="1:5">
      <c r="A381" s="58" t="s">
        <v>4092</v>
      </c>
      <c r="B381" s="59" t="s">
        <v>4093</v>
      </c>
      <c r="C381" s="63">
        <v>0</v>
      </c>
      <c r="D381" s="63">
        <v>0</v>
      </c>
      <c r="E381" s="63">
        <v>0</v>
      </c>
    </row>
    <row r="382" spans="1:5">
      <c r="A382" s="58" t="s">
        <v>4094</v>
      </c>
      <c r="B382" s="59" t="s">
        <v>4095</v>
      </c>
      <c r="C382" s="63">
        <v>0</v>
      </c>
      <c r="D382" s="63">
        <v>0</v>
      </c>
      <c r="E382" s="63">
        <v>0</v>
      </c>
    </row>
    <row r="383" spans="1:5">
      <c r="A383" s="58" t="s">
        <v>4096</v>
      </c>
      <c r="B383" s="59" t="s">
        <v>4097</v>
      </c>
      <c r="C383" s="63">
        <v>0</v>
      </c>
      <c r="D383" s="63">
        <v>0</v>
      </c>
      <c r="E383" s="63">
        <v>0</v>
      </c>
    </row>
    <row r="384" spans="1:5">
      <c r="A384" s="58" t="s">
        <v>4098</v>
      </c>
      <c r="B384" s="59" t="s">
        <v>4099</v>
      </c>
      <c r="C384" s="63">
        <v>0</v>
      </c>
      <c r="D384" s="63">
        <v>0</v>
      </c>
      <c r="E384" s="63">
        <v>0</v>
      </c>
    </row>
    <row r="385" spans="1:5">
      <c r="A385" s="58" t="s">
        <v>4100</v>
      </c>
      <c r="B385" s="59" t="s">
        <v>4101</v>
      </c>
      <c r="C385" s="63">
        <v>0</v>
      </c>
      <c r="D385" s="63">
        <v>0</v>
      </c>
      <c r="E385" s="63">
        <v>0</v>
      </c>
    </row>
    <row r="386" spans="1:5">
      <c r="A386" s="58" t="s">
        <v>4102</v>
      </c>
      <c r="B386" s="59" t="s">
        <v>4103</v>
      </c>
      <c r="C386" s="63">
        <v>0</v>
      </c>
      <c r="D386" s="63">
        <v>0</v>
      </c>
      <c r="E386" s="63">
        <v>0</v>
      </c>
    </row>
    <row r="387" spans="1:5">
      <c r="A387" s="58" t="s">
        <v>4104</v>
      </c>
      <c r="B387" s="59" t="s">
        <v>4105</v>
      </c>
      <c r="C387" s="63">
        <v>0</v>
      </c>
      <c r="D387" s="63">
        <v>0</v>
      </c>
      <c r="E387" s="63">
        <v>0</v>
      </c>
    </row>
    <row r="388" spans="1:5">
      <c r="A388" s="58"/>
      <c r="B388" s="59"/>
      <c r="C388" s="66"/>
      <c r="D388" s="66"/>
      <c r="E388" s="66"/>
    </row>
    <row r="389" spans="1:5">
      <c r="A389" s="58" t="s">
        <v>4106</v>
      </c>
      <c r="B389" s="59" t="s">
        <v>4107</v>
      </c>
      <c r="C389" s="70">
        <v>0</v>
      </c>
      <c r="D389" s="70">
        <v>0</v>
      </c>
      <c r="E389" s="70">
        <v>0</v>
      </c>
    </row>
    <row r="390" spans="1:5">
      <c r="A390" s="58"/>
      <c r="B390" s="59"/>
      <c r="C390" s="66"/>
      <c r="D390" s="66"/>
      <c r="E390" s="66"/>
    </row>
    <row r="391" spans="1:5">
      <c r="A391" s="58" t="s">
        <v>4108</v>
      </c>
      <c r="B391" s="59" t="s">
        <v>4109</v>
      </c>
      <c r="C391" s="70">
        <v>3000</v>
      </c>
      <c r="D391" s="70">
        <v>3000</v>
      </c>
      <c r="E391" s="70">
        <v>0</v>
      </c>
    </row>
    <row r="392" spans="1:5">
      <c r="A392" s="58" t="s">
        <v>4110</v>
      </c>
      <c r="B392" s="59" t="s">
        <v>4111</v>
      </c>
      <c r="C392" s="63">
        <v>0</v>
      </c>
      <c r="D392" s="63">
        <v>0</v>
      </c>
      <c r="E392" s="63">
        <v>0</v>
      </c>
    </row>
    <row r="393" spans="1:5">
      <c r="A393" s="58" t="s">
        <v>4112</v>
      </c>
      <c r="B393" s="59" t="s">
        <v>4113</v>
      </c>
      <c r="C393" s="63">
        <v>0</v>
      </c>
      <c r="D393" s="63">
        <v>0</v>
      </c>
      <c r="E393" s="63">
        <v>0</v>
      </c>
    </row>
    <row r="394" spans="1:5">
      <c r="A394" s="58"/>
      <c r="B394" s="59"/>
      <c r="C394" s="66"/>
      <c r="D394" s="66"/>
      <c r="E394" s="66"/>
    </row>
    <row r="395" spans="1:5">
      <c r="A395" s="58" t="s">
        <v>4114</v>
      </c>
      <c r="B395" s="59" t="s">
        <v>4115</v>
      </c>
      <c r="C395" s="70">
        <v>0</v>
      </c>
      <c r="D395" s="70">
        <v>0</v>
      </c>
      <c r="E395" s="70">
        <v>0</v>
      </c>
    </row>
    <row r="396" spans="1:5">
      <c r="A396" s="58"/>
      <c r="B396" s="59"/>
      <c r="C396" s="66"/>
      <c r="D396" s="66"/>
      <c r="E396" s="66"/>
    </row>
    <row r="397" spans="1:5">
      <c r="A397" s="58" t="s">
        <v>4116</v>
      </c>
      <c r="B397" s="59" t="s">
        <v>4117</v>
      </c>
      <c r="C397" s="70">
        <v>54289883.990000002</v>
      </c>
      <c r="D397" s="70">
        <v>54200519.020000003</v>
      </c>
      <c r="E397" s="70">
        <v>89364.97</v>
      </c>
    </row>
    <row r="398" spans="1:5">
      <c r="A398" s="58"/>
      <c r="B398" s="59"/>
      <c r="C398" s="58"/>
      <c r="D398" s="58"/>
      <c r="E398" s="58"/>
    </row>
    <row r="399" spans="1:5">
      <c r="A399" s="58" t="s">
        <v>1127</v>
      </c>
      <c r="B399" s="59" t="s">
        <v>4118</v>
      </c>
      <c r="C399" s="69"/>
      <c r="D399" s="69"/>
      <c r="E399" s="69"/>
    </row>
    <row r="400" spans="1:5">
      <c r="A400" s="58" t="s">
        <v>4119</v>
      </c>
      <c r="B400" s="59" t="s">
        <v>4120</v>
      </c>
      <c r="C400" s="63">
        <v>314544.78999999998</v>
      </c>
      <c r="D400" s="63">
        <v>314544.78999999998</v>
      </c>
      <c r="E400" s="63">
        <v>0</v>
      </c>
    </row>
    <row r="401" spans="1:5">
      <c r="A401" s="58" t="s">
        <v>4121</v>
      </c>
      <c r="B401" s="59" t="s">
        <v>4122</v>
      </c>
      <c r="C401" s="63">
        <v>-115558.63</v>
      </c>
      <c r="D401" s="63">
        <v>-98083.91</v>
      </c>
      <c r="E401" s="63">
        <v>-17474.72</v>
      </c>
    </row>
    <row r="402" spans="1:5">
      <c r="A402" s="58" t="s">
        <v>4123</v>
      </c>
      <c r="B402" s="59" t="s">
        <v>4124</v>
      </c>
      <c r="C402" s="63">
        <v>0</v>
      </c>
      <c r="D402" s="63">
        <v>0</v>
      </c>
      <c r="E402" s="63">
        <v>0</v>
      </c>
    </row>
    <row r="403" spans="1:5">
      <c r="A403" s="58" t="s">
        <v>4125</v>
      </c>
      <c r="B403" s="59" t="s">
        <v>4126</v>
      </c>
      <c r="C403" s="63">
        <v>0</v>
      </c>
      <c r="D403" s="63">
        <v>0</v>
      </c>
      <c r="E403" s="63">
        <v>0</v>
      </c>
    </row>
    <row r="404" spans="1:5">
      <c r="A404" s="58" t="s">
        <v>4127</v>
      </c>
      <c r="B404" s="59" t="s">
        <v>4128</v>
      </c>
      <c r="C404" s="63">
        <v>0</v>
      </c>
      <c r="D404" s="63">
        <v>0</v>
      </c>
      <c r="E404" s="63">
        <v>0</v>
      </c>
    </row>
    <row r="405" spans="1:5">
      <c r="A405" s="58" t="s">
        <v>4129</v>
      </c>
      <c r="B405" s="59" t="s">
        <v>4130</v>
      </c>
      <c r="C405" s="63">
        <v>0</v>
      </c>
      <c r="D405" s="63">
        <v>0</v>
      </c>
      <c r="E405" s="63">
        <v>0</v>
      </c>
    </row>
    <row r="406" spans="1:5">
      <c r="A406" s="58" t="s">
        <v>4131</v>
      </c>
      <c r="B406" s="59" t="s">
        <v>4132</v>
      </c>
      <c r="C406" s="63">
        <v>0</v>
      </c>
      <c r="D406" s="63">
        <v>0</v>
      </c>
      <c r="E406" s="63">
        <v>0</v>
      </c>
    </row>
    <row r="407" spans="1:5">
      <c r="A407" s="58" t="s">
        <v>4133</v>
      </c>
      <c r="B407" s="59" t="s">
        <v>4134</v>
      </c>
      <c r="C407" s="63">
        <v>0</v>
      </c>
      <c r="D407" s="63">
        <v>0</v>
      </c>
      <c r="E407" s="63">
        <v>0</v>
      </c>
    </row>
    <row r="408" spans="1:5">
      <c r="A408" s="58" t="s">
        <v>4135</v>
      </c>
      <c r="B408" s="59" t="s">
        <v>4136</v>
      </c>
      <c r="C408" s="63">
        <v>0</v>
      </c>
      <c r="D408" s="63">
        <v>0</v>
      </c>
      <c r="E408" s="63">
        <v>0</v>
      </c>
    </row>
    <row r="409" spans="1:5">
      <c r="A409" s="58" t="s">
        <v>1129</v>
      </c>
      <c r="B409" s="59" t="s">
        <v>4137</v>
      </c>
      <c r="C409" s="63">
        <v>0</v>
      </c>
      <c r="D409" s="63">
        <v>0</v>
      </c>
      <c r="E409" s="63">
        <v>0</v>
      </c>
    </row>
    <row r="410" spans="1:5">
      <c r="A410" s="58" t="s">
        <v>4138</v>
      </c>
      <c r="B410" s="59" t="s">
        <v>4139</v>
      </c>
      <c r="C410" s="63">
        <v>0</v>
      </c>
      <c r="D410" s="63">
        <v>0</v>
      </c>
      <c r="E410" s="63">
        <v>0</v>
      </c>
    </row>
    <row r="411" spans="1:5">
      <c r="A411" s="58" t="s">
        <v>4140</v>
      </c>
      <c r="B411" s="59" t="s">
        <v>4141</v>
      </c>
      <c r="C411" s="63">
        <v>0</v>
      </c>
      <c r="D411" s="63">
        <v>0</v>
      </c>
      <c r="E411" s="63">
        <v>0</v>
      </c>
    </row>
    <row r="412" spans="1:5">
      <c r="A412" s="58" t="s">
        <v>4142</v>
      </c>
      <c r="B412" s="59" t="s">
        <v>4143</v>
      </c>
      <c r="C412" s="63">
        <v>0</v>
      </c>
      <c r="D412" s="63">
        <v>0</v>
      </c>
      <c r="E412" s="63">
        <v>0</v>
      </c>
    </row>
    <row r="413" spans="1:5">
      <c r="A413" s="58" t="s">
        <v>4144</v>
      </c>
      <c r="B413" s="59" t="s">
        <v>4145</v>
      </c>
      <c r="C413" s="63">
        <v>0</v>
      </c>
      <c r="D413" s="63">
        <v>0</v>
      </c>
      <c r="E413" s="63">
        <v>0</v>
      </c>
    </row>
    <row r="414" spans="1:5">
      <c r="A414" s="58"/>
      <c r="B414" s="59"/>
      <c r="C414" s="66"/>
      <c r="D414" s="66"/>
      <c r="E414" s="66"/>
    </row>
    <row r="415" spans="1:5">
      <c r="A415" s="58" t="s">
        <v>4146</v>
      </c>
      <c r="B415" s="59" t="s">
        <v>4147</v>
      </c>
      <c r="C415" s="70">
        <v>198986.16</v>
      </c>
      <c r="D415" s="70">
        <v>216460.88</v>
      </c>
      <c r="E415" s="70">
        <v>-17474.72</v>
      </c>
    </row>
    <row r="416" spans="1:5">
      <c r="A416" s="58"/>
      <c r="B416" s="59"/>
      <c r="C416" s="58"/>
      <c r="D416" s="58"/>
      <c r="E416" s="58"/>
    </row>
    <row r="417" spans="1:5">
      <c r="A417" s="58" t="s">
        <v>1130</v>
      </c>
      <c r="B417" s="59" t="s">
        <v>1133</v>
      </c>
      <c r="C417" s="69"/>
      <c r="D417" s="69"/>
      <c r="E417" s="69"/>
    </row>
    <row r="418" spans="1:5">
      <c r="A418" s="58" t="s">
        <v>4148</v>
      </c>
      <c r="B418" s="59" t="s">
        <v>4149</v>
      </c>
      <c r="C418" s="63">
        <v>44200</v>
      </c>
      <c r="D418" s="63">
        <v>44200</v>
      </c>
      <c r="E418" s="63">
        <v>0</v>
      </c>
    </row>
    <row r="419" spans="1:5">
      <c r="A419" s="58" t="s">
        <v>4150</v>
      </c>
      <c r="B419" s="59" t="s">
        <v>4151</v>
      </c>
      <c r="C419" s="63">
        <v>0</v>
      </c>
      <c r="D419" s="63">
        <v>0</v>
      </c>
      <c r="E419" s="63">
        <v>0</v>
      </c>
    </row>
    <row r="420" spans="1:5">
      <c r="A420" s="58" t="s">
        <v>1131</v>
      </c>
      <c r="B420" s="59" t="s">
        <v>4152</v>
      </c>
      <c r="C420" s="63">
        <v>0</v>
      </c>
      <c r="D420" s="63">
        <v>0</v>
      </c>
      <c r="E420" s="63">
        <v>0</v>
      </c>
    </row>
    <row r="421" spans="1:5">
      <c r="A421" s="58" t="s">
        <v>4153</v>
      </c>
      <c r="B421" s="59" t="s">
        <v>4154</v>
      </c>
      <c r="C421" s="63">
        <v>0</v>
      </c>
      <c r="D421" s="63">
        <v>0</v>
      </c>
      <c r="E421" s="63">
        <v>0</v>
      </c>
    </row>
    <row r="422" spans="1:5">
      <c r="A422" s="58" t="s">
        <v>4155</v>
      </c>
      <c r="B422" s="59" t="s">
        <v>4156</v>
      </c>
      <c r="C422" s="63">
        <v>0</v>
      </c>
      <c r="D422" s="63">
        <v>0</v>
      </c>
      <c r="E422" s="63">
        <v>0</v>
      </c>
    </row>
    <row r="423" spans="1:5">
      <c r="A423" s="58" t="s">
        <v>4157</v>
      </c>
      <c r="B423" s="59" t="s">
        <v>4158</v>
      </c>
      <c r="C423" s="63">
        <v>0</v>
      </c>
      <c r="D423" s="63">
        <v>0</v>
      </c>
      <c r="E423" s="63">
        <v>0</v>
      </c>
    </row>
    <row r="424" spans="1:5">
      <c r="A424" s="58" t="s">
        <v>4159</v>
      </c>
      <c r="B424" s="59" t="s">
        <v>4160</v>
      </c>
      <c r="C424" s="63">
        <v>0</v>
      </c>
      <c r="D424" s="63">
        <v>0</v>
      </c>
      <c r="E424" s="63">
        <v>0</v>
      </c>
    </row>
    <row r="425" spans="1:5">
      <c r="A425" s="58"/>
      <c r="B425" s="59"/>
      <c r="C425" s="66"/>
      <c r="D425" s="66"/>
      <c r="E425" s="66"/>
    </row>
    <row r="426" spans="1:5">
      <c r="A426" s="58" t="s">
        <v>4161</v>
      </c>
      <c r="B426" s="59" t="s">
        <v>4162</v>
      </c>
      <c r="C426" s="70">
        <v>44200</v>
      </c>
      <c r="D426" s="70">
        <v>44200</v>
      </c>
      <c r="E426" s="70">
        <v>0</v>
      </c>
    </row>
    <row r="427" spans="1:5">
      <c r="A427" s="58"/>
      <c r="B427" s="59"/>
      <c r="C427" s="58"/>
      <c r="D427" s="58"/>
      <c r="E427" s="58"/>
    </row>
    <row r="428" spans="1:5">
      <c r="A428" s="58" t="s">
        <v>1132</v>
      </c>
      <c r="B428" s="59" t="s">
        <v>4163</v>
      </c>
      <c r="C428" s="69"/>
      <c r="D428" s="69"/>
      <c r="E428" s="69"/>
    </row>
    <row r="429" spans="1:5">
      <c r="A429" s="58"/>
      <c r="B429" s="59"/>
      <c r="C429" s="58"/>
      <c r="D429" s="58"/>
      <c r="E429" s="58"/>
    </row>
    <row r="430" spans="1:5">
      <c r="A430" s="58" t="s">
        <v>4164</v>
      </c>
      <c r="B430" s="59" t="s">
        <v>4163</v>
      </c>
      <c r="C430" s="69"/>
      <c r="D430" s="69"/>
      <c r="E430" s="69"/>
    </row>
    <row r="431" spans="1:5">
      <c r="A431" s="58" t="s">
        <v>4165</v>
      </c>
      <c r="B431" s="59" t="s">
        <v>4166</v>
      </c>
      <c r="C431" s="63">
        <v>0</v>
      </c>
      <c r="D431" s="63">
        <v>0</v>
      </c>
      <c r="E431" s="63">
        <v>0</v>
      </c>
    </row>
    <row r="432" spans="1:5">
      <c r="A432" s="58" t="s">
        <v>4167</v>
      </c>
      <c r="B432" s="59" t="s">
        <v>4168</v>
      </c>
      <c r="C432" s="63">
        <v>0</v>
      </c>
      <c r="D432" s="63">
        <v>0</v>
      </c>
      <c r="E432" s="63">
        <v>0</v>
      </c>
    </row>
    <row r="433" spans="1:5">
      <c r="A433" s="58" t="s">
        <v>4169</v>
      </c>
      <c r="B433" s="59" t="s">
        <v>4170</v>
      </c>
      <c r="C433" s="63">
        <v>0</v>
      </c>
      <c r="D433" s="63">
        <v>0</v>
      </c>
      <c r="E433" s="63">
        <v>0</v>
      </c>
    </row>
    <row r="434" spans="1:5">
      <c r="A434" s="58"/>
      <c r="B434" s="59"/>
      <c r="C434" s="66"/>
      <c r="D434" s="66"/>
      <c r="E434" s="66"/>
    </row>
    <row r="435" spans="1:5">
      <c r="A435" s="58" t="s">
        <v>4171</v>
      </c>
      <c r="B435" s="59" t="s">
        <v>4172</v>
      </c>
      <c r="C435" s="70">
        <v>0</v>
      </c>
      <c r="D435" s="70">
        <v>0</v>
      </c>
      <c r="E435" s="70">
        <v>0</v>
      </c>
    </row>
    <row r="436" spans="1:5">
      <c r="A436" s="58"/>
      <c r="B436" s="59"/>
      <c r="C436" s="58"/>
      <c r="D436" s="58"/>
      <c r="E436" s="58"/>
    </row>
    <row r="437" spans="1:5">
      <c r="A437" s="58" t="s">
        <v>4173</v>
      </c>
      <c r="B437" s="59" t="s">
        <v>4174</v>
      </c>
      <c r="C437" s="69"/>
      <c r="D437" s="69"/>
      <c r="E437" s="69"/>
    </row>
    <row r="438" spans="1:5">
      <c r="A438" s="58" t="s">
        <v>4175</v>
      </c>
      <c r="B438" s="59" t="s">
        <v>4176</v>
      </c>
      <c r="C438" s="63">
        <v>0</v>
      </c>
      <c r="D438" s="63">
        <v>0</v>
      </c>
      <c r="E438" s="63">
        <v>0</v>
      </c>
    </row>
    <row r="439" spans="1:5">
      <c r="A439" s="58" t="s">
        <v>4177</v>
      </c>
      <c r="B439" s="59" t="s">
        <v>4178</v>
      </c>
      <c r="C439" s="63">
        <v>0</v>
      </c>
      <c r="D439" s="63">
        <v>0</v>
      </c>
      <c r="E439" s="63">
        <v>0</v>
      </c>
    </row>
    <row r="440" spans="1:5">
      <c r="A440" s="58" t="s">
        <v>4179</v>
      </c>
      <c r="B440" s="59" t="s">
        <v>4180</v>
      </c>
      <c r="C440" s="63">
        <v>0</v>
      </c>
      <c r="D440" s="63">
        <v>0</v>
      </c>
      <c r="E440" s="63">
        <v>0</v>
      </c>
    </row>
    <row r="441" spans="1:5">
      <c r="A441" s="58"/>
      <c r="B441" s="59"/>
      <c r="C441" s="66"/>
      <c r="D441" s="66"/>
      <c r="E441" s="66"/>
    </row>
    <row r="442" spans="1:5">
      <c r="A442" s="58" t="s">
        <v>4181</v>
      </c>
      <c r="B442" s="59" t="s">
        <v>4182</v>
      </c>
      <c r="C442" s="70">
        <v>0</v>
      </c>
      <c r="D442" s="70">
        <v>0</v>
      </c>
      <c r="E442" s="70">
        <v>0</v>
      </c>
    </row>
    <row r="443" spans="1:5">
      <c r="A443" s="58"/>
      <c r="B443" s="59"/>
      <c r="C443" s="58"/>
      <c r="D443" s="58"/>
      <c r="E443" s="58"/>
    </row>
    <row r="444" spans="1:5">
      <c r="A444" s="58" t="s">
        <v>4183</v>
      </c>
      <c r="B444" s="59" t="s">
        <v>4184</v>
      </c>
      <c r="C444" s="69"/>
      <c r="D444" s="69"/>
      <c r="E444" s="69"/>
    </row>
    <row r="445" spans="1:5">
      <c r="A445" s="58" t="s">
        <v>4185</v>
      </c>
      <c r="B445" s="59" t="s">
        <v>4186</v>
      </c>
      <c r="C445" s="63">
        <v>0</v>
      </c>
      <c r="D445" s="63">
        <v>0</v>
      </c>
      <c r="E445" s="63">
        <v>0</v>
      </c>
    </row>
    <row r="446" spans="1:5">
      <c r="A446" s="58" t="s">
        <v>4187</v>
      </c>
      <c r="B446" s="59" t="s">
        <v>4188</v>
      </c>
      <c r="C446" s="63">
        <v>0</v>
      </c>
      <c r="D446" s="63">
        <v>0</v>
      </c>
      <c r="E446" s="63">
        <v>0</v>
      </c>
    </row>
    <row r="447" spans="1:5">
      <c r="A447" s="58" t="s">
        <v>4189</v>
      </c>
      <c r="B447" s="59" t="s">
        <v>4190</v>
      </c>
      <c r="C447" s="63">
        <v>0</v>
      </c>
      <c r="D447" s="63">
        <v>0</v>
      </c>
      <c r="E447" s="63">
        <v>0</v>
      </c>
    </row>
    <row r="448" spans="1:5">
      <c r="A448" s="58"/>
      <c r="B448" s="59"/>
      <c r="C448" s="66"/>
      <c r="D448" s="66"/>
      <c r="E448" s="66"/>
    </row>
    <row r="449" spans="1:5">
      <c r="A449" s="58" t="s">
        <v>4191</v>
      </c>
      <c r="B449" s="59" t="s">
        <v>4192</v>
      </c>
      <c r="C449" s="70">
        <v>0</v>
      </c>
      <c r="D449" s="70">
        <v>0</v>
      </c>
      <c r="E449" s="70">
        <v>0</v>
      </c>
    </row>
    <row r="450" spans="1:5">
      <c r="A450" s="58"/>
      <c r="B450" s="59"/>
      <c r="C450" s="58"/>
      <c r="D450" s="58"/>
      <c r="E450" s="58"/>
    </row>
    <row r="451" spans="1:5">
      <c r="A451" s="58" t="s">
        <v>2846</v>
      </c>
      <c r="B451" s="59" t="s">
        <v>4193</v>
      </c>
      <c r="C451" s="69"/>
      <c r="D451" s="69"/>
      <c r="E451" s="69"/>
    </row>
    <row r="452" spans="1:5">
      <c r="A452" s="58" t="s">
        <v>4194</v>
      </c>
      <c r="B452" s="59" t="s">
        <v>4195</v>
      </c>
      <c r="C452" s="63">
        <v>0</v>
      </c>
      <c r="D452" s="63">
        <v>0</v>
      </c>
      <c r="E452" s="63">
        <v>0</v>
      </c>
    </row>
    <row r="453" spans="1:5">
      <c r="A453" s="58" t="s">
        <v>4196</v>
      </c>
      <c r="B453" s="59" t="s">
        <v>4197</v>
      </c>
      <c r="C453" s="63">
        <v>0</v>
      </c>
      <c r="D453" s="63">
        <v>0</v>
      </c>
      <c r="E453" s="63">
        <v>0</v>
      </c>
    </row>
    <row r="454" spans="1:5">
      <c r="A454" s="58" t="s">
        <v>4198</v>
      </c>
      <c r="B454" s="59" t="s">
        <v>4199</v>
      </c>
      <c r="C454" s="63">
        <v>0</v>
      </c>
      <c r="D454" s="63">
        <v>0</v>
      </c>
      <c r="E454" s="63">
        <v>0</v>
      </c>
    </row>
    <row r="455" spans="1:5">
      <c r="A455" s="58"/>
      <c r="B455" s="59"/>
      <c r="C455" s="66"/>
      <c r="D455" s="66"/>
      <c r="E455" s="66"/>
    </row>
    <row r="456" spans="1:5">
      <c r="A456" s="58" t="s">
        <v>4200</v>
      </c>
      <c r="B456" s="59" t="s">
        <v>4201</v>
      </c>
      <c r="C456" s="70">
        <v>0</v>
      </c>
      <c r="D456" s="70">
        <v>0</v>
      </c>
      <c r="E456" s="70">
        <v>0</v>
      </c>
    </row>
    <row r="457" spans="1:5">
      <c r="A457" s="58"/>
      <c r="B457" s="59"/>
      <c r="C457" s="58"/>
      <c r="D457" s="58"/>
      <c r="E457" s="58"/>
    </row>
    <row r="458" spans="1:5">
      <c r="A458" s="58" t="s">
        <v>4202</v>
      </c>
      <c r="B458" s="59" t="s">
        <v>4203</v>
      </c>
      <c r="C458" s="69"/>
      <c r="D458" s="69"/>
      <c r="E458" s="69"/>
    </row>
    <row r="459" spans="1:5">
      <c r="A459" s="58" t="s">
        <v>4204</v>
      </c>
      <c r="B459" s="59" t="s">
        <v>4205</v>
      </c>
      <c r="C459" s="63">
        <v>0</v>
      </c>
      <c r="D459" s="63">
        <v>0</v>
      </c>
      <c r="E459" s="63">
        <v>0</v>
      </c>
    </row>
    <row r="460" spans="1:5">
      <c r="A460" s="58" t="s">
        <v>4206</v>
      </c>
      <c r="B460" s="59" t="s">
        <v>4207</v>
      </c>
      <c r="C460" s="63">
        <v>0</v>
      </c>
      <c r="D460" s="63">
        <v>0</v>
      </c>
      <c r="E460" s="63">
        <v>0</v>
      </c>
    </row>
    <row r="461" spans="1:5">
      <c r="A461" s="58" t="s">
        <v>4208</v>
      </c>
      <c r="B461" s="59" t="s">
        <v>4209</v>
      </c>
      <c r="C461" s="63">
        <v>0</v>
      </c>
      <c r="D461" s="63">
        <v>0</v>
      </c>
      <c r="E461" s="63">
        <v>0</v>
      </c>
    </row>
    <row r="462" spans="1:5">
      <c r="A462" s="58"/>
      <c r="B462" s="59"/>
      <c r="C462" s="66"/>
      <c r="D462" s="66"/>
      <c r="E462" s="66"/>
    </row>
    <row r="463" spans="1:5">
      <c r="A463" s="58" t="s">
        <v>4210</v>
      </c>
      <c r="B463" s="59" t="s">
        <v>4211</v>
      </c>
      <c r="C463" s="70">
        <v>0</v>
      </c>
      <c r="D463" s="70">
        <v>0</v>
      </c>
      <c r="E463" s="70">
        <v>0</v>
      </c>
    </row>
    <row r="464" spans="1:5">
      <c r="A464" s="58"/>
      <c r="B464" s="59"/>
      <c r="C464" s="58"/>
      <c r="D464" s="58"/>
      <c r="E464" s="58"/>
    </row>
    <row r="465" spans="1:5">
      <c r="A465" s="58" t="s">
        <v>4212</v>
      </c>
      <c r="B465" s="59" t="s">
        <v>4213</v>
      </c>
      <c r="C465" s="69"/>
      <c r="D465" s="69"/>
      <c r="E465" s="69"/>
    </row>
    <row r="466" spans="1:5">
      <c r="A466" s="58" t="s">
        <v>4214</v>
      </c>
      <c r="B466" s="59" t="s">
        <v>4215</v>
      </c>
      <c r="C466" s="63">
        <v>0</v>
      </c>
      <c r="D466" s="63">
        <v>0</v>
      </c>
      <c r="E466" s="63">
        <v>0</v>
      </c>
    </row>
    <row r="467" spans="1:5">
      <c r="A467" s="58" t="s">
        <v>4216</v>
      </c>
      <c r="B467" s="59" t="s">
        <v>4217</v>
      </c>
      <c r="C467" s="63">
        <v>0</v>
      </c>
      <c r="D467" s="63">
        <v>0</v>
      </c>
      <c r="E467" s="63">
        <v>0</v>
      </c>
    </row>
    <row r="468" spans="1:5">
      <c r="A468" s="58" t="s">
        <v>4218</v>
      </c>
      <c r="B468" s="59" t="s">
        <v>4219</v>
      </c>
      <c r="C468" s="63">
        <v>0</v>
      </c>
      <c r="D468" s="63">
        <v>0</v>
      </c>
      <c r="E468" s="63">
        <v>0</v>
      </c>
    </row>
    <row r="469" spans="1:5">
      <c r="A469" s="58"/>
      <c r="B469" s="59"/>
      <c r="C469" s="66"/>
      <c r="D469" s="66"/>
      <c r="E469" s="66"/>
    </row>
    <row r="470" spans="1:5">
      <c r="A470" s="58" t="s">
        <v>4220</v>
      </c>
      <c r="B470" s="59" t="s">
        <v>4221</v>
      </c>
      <c r="C470" s="70">
        <v>0</v>
      </c>
      <c r="D470" s="70">
        <v>0</v>
      </c>
      <c r="E470" s="70">
        <v>0</v>
      </c>
    </row>
    <row r="471" spans="1:5">
      <c r="A471" s="58"/>
      <c r="B471" s="59"/>
      <c r="C471" s="58"/>
      <c r="D471" s="58"/>
      <c r="E471" s="58"/>
    </row>
    <row r="472" spans="1:5">
      <c r="A472" s="58" t="s">
        <v>4222</v>
      </c>
      <c r="B472" s="59" t="s">
        <v>4223</v>
      </c>
      <c r="C472" s="69"/>
      <c r="D472" s="69"/>
      <c r="E472" s="69"/>
    </row>
    <row r="473" spans="1:5">
      <c r="A473" s="58" t="s">
        <v>4224</v>
      </c>
      <c r="B473" s="59" t="s">
        <v>4225</v>
      </c>
      <c r="C473" s="63">
        <v>0</v>
      </c>
      <c r="D473" s="63">
        <v>0</v>
      </c>
      <c r="E473" s="63">
        <v>0</v>
      </c>
    </row>
    <row r="474" spans="1:5">
      <c r="A474" s="58" t="s">
        <v>4226</v>
      </c>
      <c r="B474" s="59" t="s">
        <v>4227</v>
      </c>
      <c r="C474" s="63">
        <v>0</v>
      </c>
      <c r="D474" s="63">
        <v>0</v>
      </c>
      <c r="E474" s="63">
        <v>0</v>
      </c>
    </row>
    <row r="475" spans="1:5">
      <c r="A475" s="58" t="s">
        <v>4228</v>
      </c>
      <c r="B475" s="59" t="s">
        <v>4229</v>
      </c>
      <c r="C475" s="63">
        <v>0</v>
      </c>
      <c r="D475" s="63">
        <v>0</v>
      </c>
      <c r="E475" s="63">
        <v>0</v>
      </c>
    </row>
    <row r="476" spans="1:5">
      <c r="A476" s="58"/>
      <c r="B476" s="59"/>
      <c r="C476" s="66"/>
      <c r="D476" s="66"/>
      <c r="E476" s="66"/>
    </row>
    <row r="477" spans="1:5">
      <c r="A477" s="58" t="s">
        <v>4230</v>
      </c>
      <c r="B477" s="59" t="s">
        <v>4231</v>
      </c>
      <c r="C477" s="70">
        <v>0</v>
      </c>
      <c r="D477" s="70">
        <v>0</v>
      </c>
      <c r="E477" s="70">
        <v>0</v>
      </c>
    </row>
    <row r="478" spans="1:5">
      <c r="A478" s="58"/>
      <c r="B478" s="59"/>
      <c r="C478" s="58"/>
      <c r="D478" s="58"/>
      <c r="E478" s="58"/>
    </row>
    <row r="479" spans="1:5">
      <c r="A479" s="58" t="s">
        <v>4232</v>
      </c>
      <c r="B479" s="59" t="s">
        <v>4233</v>
      </c>
      <c r="C479" s="69"/>
      <c r="D479" s="69"/>
      <c r="E479" s="69"/>
    </row>
    <row r="480" spans="1:5">
      <c r="A480" s="58" t="s">
        <v>4234</v>
      </c>
      <c r="B480" s="59" t="s">
        <v>4235</v>
      </c>
      <c r="C480" s="63">
        <v>0</v>
      </c>
      <c r="D480" s="63">
        <v>0</v>
      </c>
      <c r="E480" s="63">
        <v>0</v>
      </c>
    </row>
    <row r="481" spans="1:5">
      <c r="A481" s="58" t="s">
        <v>4236</v>
      </c>
      <c r="B481" s="59" t="s">
        <v>4237</v>
      </c>
      <c r="C481" s="63">
        <v>0</v>
      </c>
      <c r="D481" s="63">
        <v>0</v>
      </c>
      <c r="E481" s="63">
        <v>0</v>
      </c>
    </row>
    <row r="482" spans="1:5">
      <c r="A482" s="58" t="s">
        <v>4238</v>
      </c>
      <c r="B482" s="59" t="s">
        <v>4239</v>
      </c>
      <c r="C482" s="63">
        <v>0</v>
      </c>
      <c r="D482" s="63">
        <v>0</v>
      </c>
      <c r="E482" s="63">
        <v>0</v>
      </c>
    </row>
    <row r="483" spans="1:5">
      <c r="A483" s="58"/>
      <c r="B483" s="59"/>
      <c r="C483" s="66"/>
      <c r="D483" s="66"/>
      <c r="E483" s="66"/>
    </row>
    <row r="484" spans="1:5">
      <c r="A484" s="58" t="s">
        <v>4240</v>
      </c>
      <c r="B484" s="59" t="s">
        <v>4241</v>
      </c>
      <c r="C484" s="70">
        <v>0</v>
      </c>
      <c r="D484" s="70">
        <v>0</v>
      </c>
      <c r="E484" s="70">
        <v>0</v>
      </c>
    </row>
    <row r="485" spans="1:5">
      <c r="A485" s="58"/>
      <c r="B485" s="59"/>
      <c r="C485" s="58"/>
      <c r="D485" s="58"/>
      <c r="E485" s="58"/>
    </row>
    <row r="486" spans="1:5">
      <c r="A486" s="58" t="s">
        <v>4242</v>
      </c>
      <c r="B486" s="59" t="s">
        <v>4243</v>
      </c>
      <c r="C486" s="69"/>
      <c r="D486" s="69"/>
      <c r="E486" s="69"/>
    </row>
    <row r="487" spans="1:5">
      <c r="A487" s="58" t="s">
        <v>4244</v>
      </c>
      <c r="B487" s="59" t="s">
        <v>4245</v>
      </c>
      <c r="C487" s="63">
        <v>0</v>
      </c>
      <c r="D487" s="63">
        <v>0</v>
      </c>
      <c r="E487" s="63">
        <v>0</v>
      </c>
    </row>
    <row r="488" spans="1:5">
      <c r="A488" s="58" t="s">
        <v>4246</v>
      </c>
      <c r="B488" s="59" t="s">
        <v>4247</v>
      </c>
      <c r="C488" s="63">
        <v>0</v>
      </c>
      <c r="D488" s="63">
        <v>0</v>
      </c>
      <c r="E488" s="63">
        <v>0</v>
      </c>
    </row>
    <row r="489" spans="1:5">
      <c r="A489" s="58" t="s">
        <v>4248</v>
      </c>
      <c r="B489" s="59" t="s">
        <v>4249</v>
      </c>
      <c r="C489" s="63">
        <v>0</v>
      </c>
      <c r="D489" s="63">
        <v>0</v>
      </c>
      <c r="E489" s="63">
        <v>0</v>
      </c>
    </row>
    <row r="490" spans="1:5">
      <c r="A490" s="58"/>
      <c r="B490" s="59"/>
      <c r="C490" s="66"/>
      <c r="D490" s="66"/>
      <c r="E490" s="66"/>
    </row>
    <row r="491" spans="1:5">
      <c r="A491" s="58" t="s">
        <v>4250</v>
      </c>
      <c r="B491" s="59" t="s">
        <v>4251</v>
      </c>
      <c r="C491" s="70">
        <v>0</v>
      </c>
      <c r="D491" s="70">
        <v>0</v>
      </c>
      <c r="E491" s="70">
        <v>0</v>
      </c>
    </row>
    <row r="492" spans="1:5">
      <c r="A492" s="58"/>
      <c r="B492" s="59"/>
      <c r="C492" s="58"/>
      <c r="D492" s="58"/>
      <c r="E492" s="58"/>
    </row>
    <row r="493" spans="1:5">
      <c r="A493" s="58" t="s">
        <v>4252</v>
      </c>
      <c r="B493" s="59" t="s">
        <v>4253</v>
      </c>
      <c r="C493" s="69"/>
      <c r="D493" s="69"/>
      <c r="E493" s="69"/>
    </row>
    <row r="494" spans="1:5">
      <c r="A494" s="58" t="s">
        <v>4254</v>
      </c>
      <c r="B494" s="59" t="s">
        <v>4255</v>
      </c>
      <c r="C494" s="63">
        <v>0</v>
      </c>
      <c r="D494" s="63">
        <v>0</v>
      </c>
      <c r="E494" s="63">
        <v>0</v>
      </c>
    </row>
    <row r="495" spans="1:5">
      <c r="A495" s="58" t="s">
        <v>4256</v>
      </c>
      <c r="B495" s="59" t="s">
        <v>4257</v>
      </c>
      <c r="C495" s="63">
        <v>0</v>
      </c>
      <c r="D495" s="63">
        <v>0</v>
      </c>
      <c r="E495" s="63">
        <v>0</v>
      </c>
    </row>
    <row r="496" spans="1:5">
      <c r="A496" s="58" t="s">
        <v>4258</v>
      </c>
      <c r="B496" s="59" t="s">
        <v>4259</v>
      </c>
      <c r="C496" s="63">
        <v>0</v>
      </c>
      <c r="D496" s="63">
        <v>0</v>
      </c>
      <c r="E496" s="63">
        <v>0</v>
      </c>
    </row>
    <row r="497" spans="1:5">
      <c r="A497" s="58"/>
      <c r="B497" s="59"/>
      <c r="C497" s="66"/>
      <c r="D497" s="66"/>
      <c r="E497" s="66"/>
    </row>
    <row r="498" spans="1:5">
      <c r="A498" s="58" t="s">
        <v>4260</v>
      </c>
      <c r="B498" s="59" t="s">
        <v>4261</v>
      </c>
      <c r="C498" s="70">
        <v>0</v>
      </c>
      <c r="D498" s="70">
        <v>0</v>
      </c>
      <c r="E498" s="70">
        <v>0</v>
      </c>
    </row>
    <row r="499" spans="1:5">
      <c r="A499" s="58"/>
      <c r="B499" s="59"/>
      <c r="C499" s="58"/>
      <c r="D499" s="58"/>
      <c r="E499" s="58"/>
    </row>
    <row r="500" spans="1:5">
      <c r="A500" s="58" t="s">
        <v>4262</v>
      </c>
      <c r="B500" s="59" t="s">
        <v>4263</v>
      </c>
      <c r="C500" s="69"/>
      <c r="D500" s="69"/>
      <c r="E500" s="69"/>
    </row>
    <row r="501" spans="1:5">
      <c r="A501" s="58" t="s">
        <v>4264</v>
      </c>
      <c r="B501" s="59" t="s">
        <v>4265</v>
      </c>
      <c r="C501" s="63">
        <v>0</v>
      </c>
      <c r="D501" s="63">
        <v>0</v>
      </c>
      <c r="E501" s="63">
        <v>0</v>
      </c>
    </row>
    <row r="502" spans="1:5">
      <c r="A502" s="58" t="s">
        <v>4266</v>
      </c>
      <c r="B502" s="59" t="s">
        <v>4267</v>
      </c>
      <c r="C502" s="63">
        <v>0</v>
      </c>
      <c r="D502" s="63">
        <v>0</v>
      </c>
      <c r="E502" s="63">
        <v>0</v>
      </c>
    </row>
    <row r="503" spans="1:5">
      <c r="A503" s="58" t="s">
        <v>4268</v>
      </c>
      <c r="B503" s="59" t="s">
        <v>4269</v>
      </c>
      <c r="C503" s="63">
        <v>0</v>
      </c>
      <c r="D503" s="63">
        <v>0</v>
      </c>
      <c r="E503" s="63">
        <v>0</v>
      </c>
    </row>
    <row r="504" spans="1:5">
      <c r="A504" s="58"/>
      <c r="B504" s="59"/>
      <c r="C504" s="66"/>
      <c r="D504" s="66"/>
      <c r="E504" s="66"/>
    </row>
    <row r="505" spans="1:5">
      <c r="A505" s="58" t="s">
        <v>4270</v>
      </c>
      <c r="B505" s="59" t="s">
        <v>4271</v>
      </c>
      <c r="C505" s="70">
        <v>0</v>
      </c>
      <c r="D505" s="70">
        <v>0</v>
      </c>
      <c r="E505" s="70">
        <v>0</v>
      </c>
    </row>
    <row r="506" spans="1:5">
      <c r="A506" s="58"/>
      <c r="B506" s="59"/>
      <c r="C506" s="58"/>
      <c r="D506" s="58"/>
      <c r="E506" s="58"/>
    </row>
    <row r="507" spans="1:5">
      <c r="A507" s="58" t="s">
        <v>4272</v>
      </c>
      <c r="B507" s="59" t="s">
        <v>4273</v>
      </c>
      <c r="C507" s="69"/>
      <c r="D507" s="69"/>
      <c r="E507" s="69"/>
    </row>
    <row r="508" spans="1:5">
      <c r="A508" s="58" t="s">
        <v>4274</v>
      </c>
      <c r="B508" s="59" t="s">
        <v>4275</v>
      </c>
      <c r="C508" s="63">
        <v>0</v>
      </c>
      <c r="D508" s="63">
        <v>0</v>
      </c>
      <c r="E508" s="63">
        <v>0</v>
      </c>
    </row>
    <row r="509" spans="1:5">
      <c r="A509" s="58" t="s">
        <v>4276</v>
      </c>
      <c r="B509" s="59" t="s">
        <v>4277</v>
      </c>
      <c r="C509" s="63">
        <v>0</v>
      </c>
      <c r="D509" s="63">
        <v>0</v>
      </c>
      <c r="E509" s="63">
        <v>0</v>
      </c>
    </row>
    <row r="510" spans="1:5">
      <c r="A510" s="58" t="s">
        <v>4278</v>
      </c>
      <c r="B510" s="59" t="s">
        <v>4279</v>
      </c>
      <c r="C510" s="63">
        <v>0</v>
      </c>
      <c r="D510" s="63">
        <v>0</v>
      </c>
      <c r="E510" s="63">
        <v>0</v>
      </c>
    </row>
    <row r="511" spans="1:5">
      <c r="A511" s="58"/>
      <c r="B511" s="59"/>
      <c r="C511" s="66"/>
      <c r="D511" s="66"/>
      <c r="E511" s="66"/>
    </row>
    <row r="512" spans="1:5">
      <c r="A512" s="58" t="s">
        <v>4280</v>
      </c>
      <c r="B512" s="59" t="s">
        <v>4281</v>
      </c>
      <c r="C512" s="70">
        <v>0</v>
      </c>
      <c r="D512" s="70">
        <v>0</v>
      </c>
      <c r="E512" s="70">
        <v>0</v>
      </c>
    </row>
    <row r="513" spans="1:5">
      <c r="A513" s="58"/>
      <c r="B513" s="59"/>
      <c r="C513" s="58"/>
      <c r="D513" s="58"/>
      <c r="E513" s="58"/>
    </row>
    <row r="514" spans="1:5">
      <c r="A514" s="58" t="s">
        <v>4282</v>
      </c>
      <c r="B514" s="59" t="s">
        <v>4283</v>
      </c>
      <c r="C514" s="69"/>
      <c r="D514" s="69"/>
      <c r="E514" s="69"/>
    </row>
    <row r="515" spans="1:5">
      <c r="A515" s="58" t="s">
        <v>4284</v>
      </c>
      <c r="B515" s="59" t="s">
        <v>4285</v>
      </c>
      <c r="C515" s="63">
        <v>0</v>
      </c>
      <c r="D515" s="63">
        <v>0</v>
      </c>
      <c r="E515" s="63">
        <v>0</v>
      </c>
    </row>
    <row r="516" spans="1:5">
      <c r="A516" s="58" t="s">
        <v>4286</v>
      </c>
      <c r="B516" s="59" t="s">
        <v>4287</v>
      </c>
      <c r="C516" s="63">
        <v>0</v>
      </c>
      <c r="D516" s="63">
        <v>0</v>
      </c>
      <c r="E516" s="63">
        <v>0</v>
      </c>
    </row>
    <row r="517" spans="1:5">
      <c r="A517" s="58" t="s">
        <v>4288</v>
      </c>
      <c r="B517" s="59" t="s">
        <v>4289</v>
      </c>
      <c r="C517" s="63">
        <v>0</v>
      </c>
      <c r="D517" s="63">
        <v>0</v>
      </c>
      <c r="E517" s="63">
        <v>0</v>
      </c>
    </row>
    <row r="518" spans="1:5">
      <c r="A518" s="58"/>
      <c r="B518" s="59"/>
      <c r="C518" s="66"/>
      <c r="D518" s="66"/>
      <c r="E518" s="66"/>
    </row>
    <row r="519" spans="1:5">
      <c r="A519" s="58" t="s">
        <v>4290</v>
      </c>
      <c r="B519" s="59" t="s">
        <v>4291</v>
      </c>
      <c r="C519" s="70">
        <v>0</v>
      </c>
      <c r="D519" s="70">
        <v>0</v>
      </c>
      <c r="E519" s="70">
        <v>0</v>
      </c>
    </row>
    <row r="520" spans="1:5">
      <c r="A520" s="58"/>
      <c r="B520" s="59"/>
      <c r="C520" s="58"/>
      <c r="D520" s="58"/>
      <c r="E520" s="58"/>
    </row>
    <row r="521" spans="1:5">
      <c r="A521" s="58" t="s">
        <v>4292</v>
      </c>
      <c r="B521" s="59" t="s">
        <v>4293</v>
      </c>
      <c r="C521" s="69"/>
      <c r="D521" s="69"/>
      <c r="E521" s="69"/>
    </row>
    <row r="522" spans="1:5">
      <c r="A522" s="58" t="s">
        <v>4294</v>
      </c>
      <c r="B522" s="59" t="s">
        <v>4295</v>
      </c>
      <c r="C522" s="63">
        <v>0</v>
      </c>
      <c r="D522" s="63">
        <v>0</v>
      </c>
      <c r="E522" s="63">
        <v>0</v>
      </c>
    </row>
    <row r="523" spans="1:5">
      <c r="A523" s="58" t="s">
        <v>4296</v>
      </c>
      <c r="B523" s="59" t="s">
        <v>4297</v>
      </c>
      <c r="C523" s="63">
        <v>0</v>
      </c>
      <c r="D523" s="63">
        <v>0</v>
      </c>
      <c r="E523" s="63">
        <v>0</v>
      </c>
    </row>
    <row r="524" spans="1:5">
      <c r="A524" s="58" t="s">
        <v>4298</v>
      </c>
      <c r="B524" s="59" t="s">
        <v>4299</v>
      </c>
      <c r="C524" s="63">
        <v>0</v>
      </c>
      <c r="D524" s="63">
        <v>0</v>
      </c>
      <c r="E524" s="63">
        <v>0</v>
      </c>
    </row>
    <row r="525" spans="1:5">
      <c r="A525" s="58"/>
      <c r="B525" s="59"/>
      <c r="C525" s="66"/>
      <c r="D525" s="66"/>
      <c r="E525" s="66"/>
    </row>
    <row r="526" spans="1:5">
      <c r="A526" s="58" t="s">
        <v>4300</v>
      </c>
      <c r="B526" s="59" t="s">
        <v>4301</v>
      </c>
      <c r="C526" s="70">
        <v>0</v>
      </c>
      <c r="D526" s="70">
        <v>0</v>
      </c>
      <c r="E526" s="70">
        <v>0</v>
      </c>
    </row>
    <row r="527" spans="1:5">
      <c r="A527" s="58"/>
      <c r="B527" s="59"/>
      <c r="C527" s="58"/>
      <c r="D527" s="58"/>
      <c r="E527" s="58"/>
    </row>
    <row r="528" spans="1:5">
      <c r="A528" s="58" t="s">
        <v>4302</v>
      </c>
      <c r="B528" s="59" t="s">
        <v>4303</v>
      </c>
      <c r="C528" s="69"/>
      <c r="D528" s="69"/>
      <c r="E528" s="69"/>
    </row>
    <row r="529" spans="1:5">
      <c r="A529" s="58" t="s">
        <v>4304</v>
      </c>
      <c r="B529" s="59" t="s">
        <v>4305</v>
      </c>
      <c r="C529" s="63">
        <v>0</v>
      </c>
      <c r="D529" s="63">
        <v>0</v>
      </c>
      <c r="E529" s="63">
        <v>0</v>
      </c>
    </row>
    <row r="530" spans="1:5">
      <c r="A530" s="58" t="s">
        <v>4306</v>
      </c>
      <c r="B530" s="59" t="s">
        <v>4307</v>
      </c>
      <c r="C530" s="63">
        <v>0</v>
      </c>
      <c r="D530" s="63">
        <v>0</v>
      </c>
      <c r="E530" s="63">
        <v>0</v>
      </c>
    </row>
    <row r="531" spans="1:5">
      <c r="A531" s="58" t="s">
        <v>4308</v>
      </c>
      <c r="B531" s="59" t="s">
        <v>4309</v>
      </c>
      <c r="C531" s="63">
        <v>0</v>
      </c>
      <c r="D531" s="63">
        <v>0</v>
      </c>
      <c r="E531" s="63">
        <v>0</v>
      </c>
    </row>
    <row r="532" spans="1:5">
      <c r="A532" s="58"/>
      <c r="B532" s="59"/>
      <c r="C532" s="66"/>
      <c r="D532" s="66"/>
      <c r="E532" s="66"/>
    </row>
    <row r="533" spans="1:5">
      <c r="A533" s="58" t="s">
        <v>4310</v>
      </c>
      <c r="B533" s="59" t="s">
        <v>4311</v>
      </c>
      <c r="C533" s="70">
        <v>0</v>
      </c>
      <c r="D533" s="70">
        <v>0</v>
      </c>
      <c r="E533" s="70">
        <v>0</v>
      </c>
    </row>
    <row r="534" spans="1:5">
      <c r="A534" s="58"/>
      <c r="B534" s="59"/>
      <c r="C534" s="58"/>
      <c r="D534" s="58"/>
      <c r="E534" s="58"/>
    </row>
    <row r="535" spans="1:5">
      <c r="A535" s="58" t="s">
        <v>4312</v>
      </c>
      <c r="B535" s="59" t="s">
        <v>4313</v>
      </c>
      <c r="C535" s="69"/>
      <c r="D535" s="69"/>
      <c r="E535" s="69"/>
    </row>
    <row r="536" spans="1:5">
      <c r="A536" s="58" t="s">
        <v>4314</v>
      </c>
      <c r="B536" s="59" t="s">
        <v>4315</v>
      </c>
      <c r="C536" s="63">
        <v>0</v>
      </c>
      <c r="D536" s="63">
        <v>0</v>
      </c>
      <c r="E536" s="63">
        <v>0</v>
      </c>
    </row>
    <row r="537" spans="1:5">
      <c r="A537" s="58" t="s">
        <v>4316</v>
      </c>
      <c r="B537" s="59" t="s">
        <v>4317</v>
      </c>
      <c r="C537" s="63">
        <v>0</v>
      </c>
      <c r="D537" s="63">
        <v>0</v>
      </c>
      <c r="E537" s="63">
        <v>0</v>
      </c>
    </row>
    <row r="538" spans="1:5">
      <c r="A538" s="58" t="s">
        <v>4318</v>
      </c>
      <c r="B538" s="59" t="s">
        <v>4319</v>
      </c>
      <c r="C538" s="63">
        <v>0</v>
      </c>
      <c r="D538" s="63">
        <v>0</v>
      </c>
      <c r="E538" s="63">
        <v>0</v>
      </c>
    </row>
    <row r="539" spans="1:5">
      <c r="A539" s="58"/>
      <c r="B539" s="59"/>
      <c r="C539" s="66"/>
      <c r="D539" s="66"/>
      <c r="E539" s="66"/>
    </row>
    <row r="540" spans="1:5">
      <c r="A540" s="58" t="s">
        <v>4320</v>
      </c>
      <c r="B540" s="59" t="s">
        <v>4321</v>
      </c>
      <c r="C540" s="70">
        <v>0</v>
      </c>
      <c r="D540" s="70">
        <v>0</v>
      </c>
      <c r="E540" s="70">
        <v>0</v>
      </c>
    </row>
    <row r="541" spans="1:5">
      <c r="A541" s="58"/>
      <c r="B541" s="59"/>
      <c r="C541" s="58"/>
      <c r="D541" s="58"/>
      <c r="E541" s="58"/>
    </row>
    <row r="542" spans="1:5">
      <c r="A542" s="58" t="s">
        <v>4322</v>
      </c>
      <c r="B542" s="59" t="s">
        <v>4323</v>
      </c>
      <c r="C542" s="69"/>
      <c r="D542" s="69"/>
      <c r="E542" s="69"/>
    </row>
    <row r="543" spans="1:5">
      <c r="A543" s="58" t="s">
        <v>4324</v>
      </c>
      <c r="B543" s="59" t="s">
        <v>4325</v>
      </c>
      <c r="C543" s="63">
        <v>0</v>
      </c>
      <c r="D543" s="63">
        <v>0</v>
      </c>
      <c r="E543" s="63">
        <v>0</v>
      </c>
    </row>
    <row r="544" spans="1:5">
      <c r="A544" s="58" t="s">
        <v>4326</v>
      </c>
      <c r="B544" s="59" t="s">
        <v>4327</v>
      </c>
      <c r="C544" s="63">
        <v>0</v>
      </c>
      <c r="D544" s="63">
        <v>0</v>
      </c>
      <c r="E544" s="63">
        <v>0</v>
      </c>
    </row>
    <row r="545" spans="1:5">
      <c r="A545" s="58" t="s">
        <v>4328</v>
      </c>
      <c r="B545" s="59" t="s">
        <v>4329</v>
      </c>
      <c r="C545" s="63">
        <v>0</v>
      </c>
      <c r="D545" s="63">
        <v>0</v>
      </c>
      <c r="E545" s="63">
        <v>0</v>
      </c>
    </row>
    <row r="546" spans="1:5">
      <c r="A546" s="58"/>
      <c r="B546" s="59"/>
      <c r="C546" s="66"/>
      <c r="D546" s="66"/>
      <c r="E546" s="66"/>
    </row>
    <row r="547" spans="1:5">
      <c r="A547" s="58" t="s">
        <v>4330</v>
      </c>
      <c r="B547" s="59" t="s">
        <v>4331</v>
      </c>
      <c r="C547" s="70">
        <v>0</v>
      </c>
      <c r="D547" s="70">
        <v>0</v>
      </c>
      <c r="E547" s="70">
        <v>0</v>
      </c>
    </row>
    <row r="548" spans="1:5">
      <c r="A548" s="58"/>
      <c r="B548" s="59"/>
      <c r="C548" s="58"/>
      <c r="D548" s="58"/>
      <c r="E548" s="58"/>
    </row>
    <row r="549" spans="1:5">
      <c r="A549" s="58" t="s">
        <v>4332</v>
      </c>
      <c r="B549" s="59" t="s">
        <v>4333</v>
      </c>
      <c r="C549" s="69"/>
      <c r="D549" s="69"/>
      <c r="E549" s="69"/>
    </row>
    <row r="550" spans="1:5">
      <c r="A550" s="58" t="s">
        <v>4334</v>
      </c>
      <c r="B550" s="59" t="s">
        <v>4335</v>
      </c>
      <c r="C550" s="63">
        <v>0</v>
      </c>
      <c r="D550" s="63">
        <v>0</v>
      </c>
      <c r="E550" s="63">
        <v>0</v>
      </c>
    </row>
    <row r="551" spans="1:5">
      <c r="A551" s="58" t="s">
        <v>4336</v>
      </c>
      <c r="B551" s="59" t="s">
        <v>4337</v>
      </c>
      <c r="C551" s="63">
        <v>0</v>
      </c>
      <c r="D551" s="63">
        <v>0</v>
      </c>
      <c r="E551" s="63">
        <v>0</v>
      </c>
    </row>
    <row r="552" spans="1:5">
      <c r="A552" s="58" t="s">
        <v>4338</v>
      </c>
      <c r="B552" s="59" t="s">
        <v>4339</v>
      </c>
      <c r="C552" s="63">
        <v>0</v>
      </c>
      <c r="D552" s="63">
        <v>0</v>
      </c>
      <c r="E552" s="63">
        <v>0</v>
      </c>
    </row>
    <row r="553" spans="1:5">
      <c r="A553" s="58"/>
      <c r="B553" s="59"/>
      <c r="C553" s="66"/>
      <c r="D553" s="66"/>
      <c r="E553" s="66"/>
    </row>
    <row r="554" spans="1:5">
      <c r="A554" s="58" t="s">
        <v>4340</v>
      </c>
      <c r="B554" s="59" t="s">
        <v>4341</v>
      </c>
      <c r="C554" s="70">
        <v>0</v>
      </c>
      <c r="D554" s="70">
        <v>0</v>
      </c>
      <c r="E554" s="70">
        <v>0</v>
      </c>
    </row>
    <row r="555" spans="1:5">
      <c r="A555" s="58"/>
      <c r="B555" s="59"/>
      <c r="C555" s="58"/>
      <c r="D555" s="58"/>
      <c r="E555" s="58"/>
    </row>
    <row r="556" spans="1:5">
      <c r="A556" s="58" t="s">
        <v>4342</v>
      </c>
      <c r="B556" s="59" t="s">
        <v>4343</v>
      </c>
      <c r="C556" s="69"/>
      <c r="D556" s="69"/>
      <c r="E556" s="69"/>
    </row>
    <row r="557" spans="1:5">
      <c r="A557" s="58" t="s">
        <v>4344</v>
      </c>
      <c r="B557" s="59" t="s">
        <v>4345</v>
      </c>
      <c r="C557" s="63">
        <v>0</v>
      </c>
      <c r="D557" s="63">
        <v>0</v>
      </c>
      <c r="E557" s="63">
        <v>0</v>
      </c>
    </row>
    <row r="558" spans="1:5">
      <c r="A558" s="58" t="s">
        <v>4346</v>
      </c>
      <c r="B558" s="59" t="s">
        <v>4347</v>
      </c>
      <c r="C558" s="63">
        <v>0</v>
      </c>
      <c r="D558" s="63">
        <v>0</v>
      </c>
      <c r="E558" s="63">
        <v>0</v>
      </c>
    </row>
    <row r="559" spans="1:5">
      <c r="A559" s="58" t="s">
        <v>4348</v>
      </c>
      <c r="B559" s="59" t="s">
        <v>4349</v>
      </c>
      <c r="C559" s="63">
        <v>0</v>
      </c>
      <c r="D559" s="63">
        <v>0</v>
      </c>
      <c r="E559" s="63">
        <v>0</v>
      </c>
    </row>
    <row r="560" spans="1:5">
      <c r="A560" s="58"/>
      <c r="B560" s="59"/>
      <c r="C560" s="66"/>
      <c r="D560" s="66"/>
      <c r="E560" s="66"/>
    </row>
    <row r="561" spans="1:5">
      <c r="A561" s="58" t="s">
        <v>4350</v>
      </c>
      <c r="B561" s="59" t="s">
        <v>4351</v>
      </c>
      <c r="C561" s="70">
        <v>0</v>
      </c>
      <c r="D561" s="70">
        <v>0</v>
      </c>
      <c r="E561" s="70">
        <v>0</v>
      </c>
    </row>
    <row r="562" spans="1:5">
      <c r="A562" s="58"/>
      <c r="B562" s="59"/>
      <c r="C562" s="58"/>
      <c r="D562" s="58"/>
      <c r="E562" s="58"/>
    </row>
    <row r="563" spans="1:5">
      <c r="A563" s="58" t="s">
        <v>4352</v>
      </c>
      <c r="B563" s="59" t="s">
        <v>4353</v>
      </c>
      <c r="C563" s="69"/>
      <c r="D563" s="69"/>
      <c r="E563" s="69"/>
    </row>
    <row r="564" spans="1:5">
      <c r="A564" s="58" t="s">
        <v>4354</v>
      </c>
      <c r="B564" s="59" t="s">
        <v>4355</v>
      </c>
      <c r="C564" s="63">
        <v>0</v>
      </c>
      <c r="D564" s="63">
        <v>0</v>
      </c>
      <c r="E564" s="63">
        <v>0</v>
      </c>
    </row>
    <row r="565" spans="1:5">
      <c r="A565" s="58" t="s">
        <v>4356</v>
      </c>
      <c r="B565" s="59" t="s">
        <v>4357</v>
      </c>
      <c r="C565" s="63">
        <v>0</v>
      </c>
      <c r="D565" s="63">
        <v>0</v>
      </c>
      <c r="E565" s="63">
        <v>0</v>
      </c>
    </row>
    <row r="566" spans="1:5">
      <c r="A566" s="58" t="s">
        <v>4358</v>
      </c>
      <c r="B566" s="59" t="s">
        <v>4359</v>
      </c>
      <c r="C566" s="63">
        <v>0</v>
      </c>
      <c r="D566" s="63">
        <v>0</v>
      </c>
      <c r="E566" s="63">
        <v>0</v>
      </c>
    </row>
    <row r="567" spans="1:5">
      <c r="A567" s="58"/>
      <c r="B567" s="59"/>
      <c r="C567" s="66"/>
      <c r="D567" s="66"/>
      <c r="E567" s="66"/>
    </row>
    <row r="568" spans="1:5">
      <c r="A568" s="58" t="s">
        <v>4360</v>
      </c>
      <c r="B568" s="59" t="s">
        <v>4361</v>
      </c>
      <c r="C568" s="70">
        <v>0</v>
      </c>
      <c r="D568" s="70">
        <v>0</v>
      </c>
      <c r="E568" s="70">
        <v>0</v>
      </c>
    </row>
    <row r="569" spans="1:5">
      <c r="A569" s="58"/>
      <c r="B569" s="59"/>
      <c r="C569" s="58"/>
      <c r="D569" s="58"/>
      <c r="E569" s="58"/>
    </row>
    <row r="570" spans="1:5">
      <c r="A570" s="58" t="s">
        <v>4362</v>
      </c>
      <c r="B570" s="59" t="s">
        <v>4363</v>
      </c>
      <c r="C570" s="69"/>
      <c r="D570" s="69"/>
      <c r="E570" s="69"/>
    </row>
    <row r="571" spans="1:5">
      <c r="A571" s="58" t="s">
        <v>4364</v>
      </c>
      <c r="B571" s="59" t="s">
        <v>4365</v>
      </c>
      <c r="C571" s="63">
        <v>0</v>
      </c>
      <c r="D571" s="63">
        <v>0</v>
      </c>
      <c r="E571" s="63">
        <v>0</v>
      </c>
    </row>
    <row r="572" spans="1:5">
      <c r="A572" s="58" t="s">
        <v>4366</v>
      </c>
      <c r="B572" s="59" t="s">
        <v>4367</v>
      </c>
      <c r="C572" s="63">
        <v>0</v>
      </c>
      <c r="D572" s="63">
        <v>0</v>
      </c>
      <c r="E572" s="63">
        <v>0</v>
      </c>
    </row>
    <row r="573" spans="1:5">
      <c r="A573" s="58" t="s">
        <v>4368</v>
      </c>
      <c r="B573" s="59" t="s">
        <v>4369</v>
      </c>
      <c r="C573" s="63">
        <v>0</v>
      </c>
      <c r="D573" s="63">
        <v>0</v>
      </c>
      <c r="E573" s="63">
        <v>0</v>
      </c>
    </row>
    <row r="574" spans="1:5">
      <c r="A574" s="58"/>
      <c r="B574" s="59"/>
      <c r="C574" s="66"/>
      <c r="D574" s="66"/>
      <c r="E574" s="66"/>
    </row>
    <row r="575" spans="1:5">
      <c r="A575" s="58" t="s">
        <v>4370</v>
      </c>
      <c r="B575" s="59" t="s">
        <v>4371</v>
      </c>
      <c r="C575" s="70">
        <v>0</v>
      </c>
      <c r="D575" s="70">
        <v>0</v>
      </c>
      <c r="E575" s="70">
        <v>0</v>
      </c>
    </row>
    <row r="576" spans="1:5">
      <c r="A576" s="58"/>
      <c r="B576" s="59"/>
      <c r="C576" s="58"/>
      <c r="D576" s="58"/>
      <c r="E576" s="58"/>
    </row>
    <row r="577" spans="1:5">
      <c r="A577" s="58" t="s">
        <v>4372</v>
      </c>
      <c r="B577" s="59" t="s">
        <v>4373</v>
      </c>
      <c r="C577" s="69"/>
      <c r="D577" s="69"/>
      <c r="E577" s="69"/>
    </row>
    <row r="578" spans="1:5">
      <c r="A578" s="58" t="s">
        <v>4374</v>
      </c>
      <c r="B578" s="59" t="s">
        <v>4375</v>
      </c>
      <c r="C578" s="63">
        <v>0</v>
      </c>
      <c r="D578" s="63">
        <v>0</v>
      </c>
      <c r="E578" s="63">
        <v>0</v>
      </c>
    </row>
    <row r="579" spans="1:5">
      <c r="A579" s="58" t="s">
        <v>4376</v>
      </c>
      <c r="B579" s="59" t="s">
        <v>4377</v>
      </c>
      <c r="C579" s="63">
        <v>0</v>
      </c>
      <c r="D579" s="63">
        <v>0</v>
      </c>
      <c r="E579" s="63">
        <v>0</v>
      </c>
    </row>
    <row r="580" spans="1:5">
      <c r="A580" s="58" t="s">
        <v>4378</v>
      </c>
      <c r="B580" s="59" t="s">
        <v>4379</v>
      </c>
      <c r="C580" s="63">
        <v>0</v>
      </c>
      <c r="D580" s="63">
        <v>0</v>
      </c>
      <c r="E580" s="63">
        <v>0</v>
      </c>
    </row>
    <row r="581" spans="1:5">
      <c r="A581" s="58"/>
      <c r="B581" s="59"/>
      <c r="C581" s="66"/>
      <c r="D581" s="66"/>
      <c r="E581" s="66"/>
    </row>
    <row r="582" spans="1:5">
      <c r="A582" s="58" t="s">
        <v>4380</v>
      </c>
      <c r="B582" s="59" t="s">
        <v>4381</v>
      </c>
      <c r="C582" s="70">
        <v>0</v>
      </c>
      <c r="D582" s="70">
        <v>0</v>
      </c>
      <c r="E582" s="70">
        <v>0</v>
      </c>
    </row>
    <row r="583" spans="1:5">
      <c r="A583" s="58"/>
      <c r="B583" s="59"/>
      <c r="C583" s="58"/>
      <c r="D583" s="58"/>
      <c r="E583" s="58"/>
    </row>
    <row r="584" spans="1:5">
      <c r="A584" s="58" t="s">
        <v>4382</v>
      </c>
      <c r="B584" s="59" t="s">
        <v>4383</v>
      </c>
      <c r="C584" s="69"/>
      <c r="D584" s="69"/>
      <c r="E584" s="69"/>
    </row>
    <row r="585" spans="1:5">
      <c r="A585" s="58" t="s">
        <v>4384</v>
      </c>
      <c r="B585" s="59" t="s">
        <v>4385</v>
      </c>
      <c r="C585" s="63">
        <v>0</v>
      </c>
      <c r="D585" s="63">
        <v>0</v>
      </c>
      <c r="E585" s="63">
        <v>0</v>
      </c>
    </row>
    <row r="586" spans="1:5">
      <c r="A586" s="58" t="s">
        <v>4386</v>
      </c>
      <c r="B586" s="59" t="s">
        <v>4387</v>
      </c>
      <c r="C586" s="63">
        <v>0</v>
      </c>
      <c r="D586" s="63">
        <v>0</v>
      </c>
      <c r="E586" s="63">
        <v>0</v>
      </c>
    </row>
    <row r="587" spans="1:5">
      <c r="A587" s="58" t="s">
        <v>4388</v>
      </c>
      <c r="B587" s="59" t="s">
        <v>4389</v>
      </c>
      <c r="C587" s="63">
        <v>0</v>
      </c>
      <c r="D587" s="63">
        <v>0</v>
      </c>
      <c r="E587" s="63">
        <v>0</v>
      </c>
    </row>
    <row r="588" spans="1:5">
      <c r="A588" s="58"/>
      <c r="B588" s="59"/>
      <c r="C588" s="66"/>
      <c r="D588" s="66"/>
      <c r="E588" s="66"/>
    </row>
    <row r="589" spans="1:5">
      <c r="A589" s="58" t="s">
        <v>4390</v>
      </c>
      <c r="B589" s="59" t="s">
        <v>4391</v>
      </c>
      <c r="C589" s="70">
        <v>0</v>
      </c>
      <c r="D589" s="70">
        <v>0</v>
      </c>
      <c r="E589" s="70">
        <v>0</v>
      </c>
    </row>
    <row r="590" spans="1:5">
      <c r="A590" s="58"/>
      <c r="B590" s="59"/>
      <c r="C590" s="58"/>
      <c r="D590" s="58"/>
      <c r="E590" s="58"/>
    </row>
    <row r="591" spans="1:5">
      <c r="A591" s="58" t="s">
        <v>4392</v>
      </c>
      <c r="B591" s="59" t="s">
        <v>4393</v>
      </c>
      <c r="C591" s="69"/>
      <c r="D591" s="69"/>
      <c r="E591" s="69"/>
    </row>
    <row r="592" spans="1:5">
      <c r="A592" s="58" t="s">
        <v>4394</v>
      </c>
      <c r="B592" s="59" t="s">
        <v>4395</v>
      </c>
      <c r="C592" s="63">
        <v>0</v>
      </c>
      <c r="D592" s="63">
        <v>0</v>
      </c>
      <c r="E592" s="63">
        <v>0</v>
      </c>
    </row>
    <row r="593" spans="1:5">
      <c r="A593" s="58" t="s">
        <v>4396</v>
      </c>
      <c r="B593" s="59" t="s">
        <v>4397</v>
      </c>
      <c r="C593" s="63">
        <v>0</v>
      </c>
      <c r="D593" s="63">
        <v>0</v>
      </c>
      <c r="E593" s="63">
        <v>0</v>
      </c>
    </row>
    <row r="594" spans="1:5">
      <c r="A594" s="58" t="s">
        <v>4398</v>
      </c>
      <c r="B594" s="59" t="s">
        <v>4399</v>
      </c>
      <c r="C594" s="63">
        <v>0</v>
      </c>
      <c r="D594" s="63">
        <v>0</v>
      </c>
      <c r="E594" s="63">
        <v>0</v>
      </c>
    </row>
    <row r="595" spans="1:5">
      <c r="A595" s="58"/>
      <c r="B595" s="59"/>
      <c r="C595" s="66"/>
      <c r="D595" s="66"/>
      <c r="E595" s="66"/>
    </row>
    <row r="596" spans="1:5">
      <c r="A596" s="58" t="s">
        <v>4400</v>
      </c>
      <c r="B596" s="59" t="s">
        <v>4401</v>
      </c>
      <c r="C596" s="70">
        <v>0</v>
      </c>
      <c r="D596" s="70">
        <v>0</v>
      </c>
      <c r="E596" s="70">
        <v>0</v>
      </c>
    </row>
    <row r="597" spans="1:5">
      <c r="A597" s="58"/>
      <c r="B597" s="59"/>
      <c r="C597" s="58"/>
      <c r="D597" s="58"/>
      <c r="E597" s="58"/>
    </row>
    <row r="598" spans="1:5">
      <c r="A598" s="58" t="s">
        <v>4402</v>
      </c>
      <c r="B598" s="59" t="s">
        <v>4403</v>
      </c>
      <c r="C598" s="69"/>
      <c r="D598" s="69"/>
      <c r="E598" s="69"/>
    </row>
    <row r="599" spans="1:5">
      <c r="A599" s="58" t="s">
        <v>4404</v>
      </c>
      <c r="B599" s="59" t="s">
        <v>4405</v>
      </c>
      <c r="C599" s="63">
        <v>0</v>
      </c>
      <c r="D599" s="63">
        <v>0</v>
      </c>
      <c r="E599" s="63">
        <v>0</v>
      </c>
    </row>
    <row r="600" spans="1:5">
      <c r="A600" s="58" t="s">
        <v>4406</v>
      </c>
      <c r="B600" s="59" t="s">
        <v>4407</v>
      </c>
      <c r="C600" s="63">
        <v>0</v>
      </c>
      <c r="D600" s="63">
        <v>0</v>
      </c>
      <c r="E600" s="63">
        <v>0</v>
      </c>
    </row>
    <row r="601" spans="1:5">
      <c r="A601" s="58" t="s">
        <v>4408</v>
      </c>
      <c r="B601" s="59" t="s">
        <v>4409</v>
      </c>
      <c r="C601" s="63">
        <v>0</v>
      </c>
      <c r="D601" s="63">
        <v>0</v>
      </c>
      <c r="E601" s="63">
        <v>0</v>
      </c>
    </row>
    <row r="602" spans="1:5">
      <c r="A602" s="58"/>
      <c r="B602" s="59"/>
      <c r="C602" s="66"/>
      <c r="D602" s="66"/>
      <c r="E602" s="66"/>
    </row>
    <row r="603" spans="1:5">
      <c r="A603" s="58" t="s">
        <v>4410</v>
      </c>
      <c r="B603" s="59" t="s">
        <v>4411</v>
      </c>
      <c r="C603" s="70">
        <v>0</v>
      </c>
      <c r="D603" s="70">
        <v>0</v>
      </c>
      <c r="E603" s="70">
        <v>0</v>
      </c>
    </row>
    <row r="604" spans="1:5">
      <c r="A604" s="58"/>
      <c r="B604" s="59"/>
      <c r="C604" s="58"/>
      <c r="D604" s="58"/>
      <c r="E604" s="58"/>
    </row>
    <row r="605" spans="1:5">
      <c r="A605" s="58" t="s">
        <v>4412</v>
      </c>
      <c r="B605" s="59" t="s">
        <v>4413</v>
      </c>
      <c r="C605" s="69"/>
      <c r="D605" s="69"/>
      <c r="E605" s="69"/>
    </row>
    <row r="606" spans="1:5">
      <c r="A606" s="58" t="s">
        <v>4414</v>
      </c>
      <c r="B606" s="59" t="s">
        <v>4415</v>
      </c>
      <c r="C606" s="63">
        <v>0</v>
      </c>
      <c r="D606" s="63">
        <v>0</v>
      </c>
      <c r="E606" s="63">
        <v>0</v>
      </c>
    </row>
    <row r="607" spans="1:5">
      <c r="A607" s="58" t="s">
        <v>4416</v>
      </c>
      <c r="B607" s="59" t="s">
        <v>4417</v>
      </c>
      <c r="C607" s="63">
        <v>0</v>
      </c>
      <c r="D607" s="63">
        <v>0</v>
      </c>
      <c r="E607" s="63">
        <v>0</v>
      </c>
    </row>
    <row r="608" spans="1:5">
      <c r="A608" s="58" t="s">
        <v>4418</v>
      </c>
      <c r="B608" s="59" t="s">
        <v>4419</v>
      </c>
      <c r="C608" s="63">
        <v>0</v>
      </c>
      <c r="D608" s="63">
        <v>0</v>
      </c>
      <c r="E608" s="63">
        <v>0</v>
      </c>
    </row>
    <row r="609" spans="1:5">
      <c r="A609" s="58"/>
      <c r="B609" s="59"/>
      <c r="C609" s="66"/>
      <c r="D609" s="66"/>
      <c r="E609" s="66"/>
    </row>
    <row r="610" spans="1:5">
      <c r="A610" s="58" t="s">
        <v>4420</v>
      </c>
      <c r="B610" s="59" t="s">
        <v>4421</v>
      </c>
      <c r="C610" s="70">
        <v>0</v>
      </c>
      <c r="D610" s="70">
        <v>0</v>
      </c>
      <c r="E610" s="70">
        <v>0</v>
      </c>
    </row>
    <row r="611" spans="1:5">
      <c r="A611" s="58"/>
      <c r="B611" s="59"/>
      <c r="C611" s="58"/>
      <c r="D611" s="58"/>
      <c r="E611" s="58"/>
    </row>
    <row r="612" spans="1:5">
      <c r="A612" s="58" t="s">
        <v>4422</v>
      </c>
      <c r="B612" s="59" t="s">
        <v>4423</v>
      </c>
      <c r="C612" s="69"/>
      <c r="D612" s="69"/>
      <c r="E612" s="69"/>
    </row>
    <row r="613" spans="1:5">
      <c r="A613" s="58" t="s">
        <v>4424</v>
      </c>
      <c r="B613" s="59" t="s">
        <v>4425</v>
      </c>
      <c r="C613" s="63">
        <v>0</v>
      </c>
      <c r="D613" s="63">
        <v>0</v>
      </c>
      <c r="E613" s="63">
        <v>0</v>
      </c>
    </row>
    <row r="614" spans="1:5">
      <c r="A614" s="58" t="s">
        <v>4426</v>
      </c>
      <c r="B614" s="59" t="s">
        <v>4427</v>
      </c>
      <c r="C614" s="63">
        <v>0</v>
      </c>
      <c r="D614" s="63">
        <v>0</v>
      </c>
      <c r="E614" s="63">
        <v>0</v>
      </c>
    </row>
    <row r="615" spans="1:5">
      <c r="A615" s="58" t="s">
        <v>4428</v>
      </c>
      <c r="B615" s="59" t="s">
        <v>4429</v>
      </c>
      <c r="C615" s="63">
        <v>0</v>
      </c>
      <c r="D615" s="63">
        <v>0</v>
      </c>
      <c r="E615" s="63">
        <v>0</v>
      </c>
    </row>
    <row r="616" spans="1:5">
      <c r="A616" s="58"/>
      <c r="B616" s="59"/>
      <c r="C616" s="66"/>
      <c r="D616" s="66"/>
      <c r="E616" s="66"/>
    </row>
    <row r="617" spans="1:5">
      <c r="A617" s="58" t="s">
        <v>4430</v>
      </c>
      <c r="B617" s="59" t="s">
        <v>4431</v>
      </c>
      <c r="C617" s="70">
        <v>0</v>
      </c>
      <c r="D617" s="70">
        <v>0</v>
      </c>
      <c r="E617" s="70">
        <v>0</v>
      </c>
    </row>
    <row r="618" spans="1:5">
      <c r="A618" s="58"/>
      <c r="B618" s="59"/>
      <c r="C618" s="58"/>
      <c r="D618" s="58"/>
      <c r="E618" s="58"/>
    </row>
    <row r="619" spans="1:5">
      <c r="A619" s="58" t="s">
        <v>4432</v>
      </c>
      <c r="B619" s="59" t="s">
        <v>4433</v>
      </c>
      <c r="C619" s="69"/>
      <c r="D619" s="69"/>
      <c r="E619" s="69"/>
    </row>
    <row r="620" spans="1:5">
      <c r="A620" s="58" t="s">
        <v>4434</v>
      </c>
      <c r="B620" s="59" t="s">
        <v>4435</v>
      </c>
      <c r="C620" s="63">
        <v>0</v>
      </c>
      <c r="D620" s="63">
        <v>0</v>
      </c>
      <c r="E620" s="63">
        <v>0</v>
      </c>
    </row>
    <row r="621" spans="1:5">
      <c r="A621" s="58" t="s">
        <v>4436</v>
      </c>
      <c r="B621" s="59" t="s">
        <v>4437</v>
      </c>
      <c r="C621" s="63">
        <v>0</v>
      </c>
      <c r="D621" s="63">
        <v>0</v>
      </c>
      <c r="E621" s="63">
        <v>0</v>
      </c>
    </row>
    <row r="622" spans="1:5">
      <c r="A622" s="58" t="s">
        <v>4438</v>
      </c>
      <c r="B622" s="59" t="s">
        <v>4439</v>
      </c>
      <c r="C622" s="63">
        <v>0</v>
      </c>
      <c r="D622" s="63">
        <v>0</v>
      </c>
      <c r="E622" s="63">
        <v>0</v>
      </c>
    </row>
    <row r="623" spans="1:5">
      <c r="A623" s="58"/>
      <c r="B623" s="59"/>
      <c r="C623" s="66"/>
      <c r="D623" s="66"/>
      <c r="E623" s="66"/>
    </row>
    <row r="624" spans="1:5">
      <c r="A624" s="58" t="s">
        <v>4440</v>
      </c>
      <c r="B624" s="59" t="s">
        <v>4441</v>
      </c>
      <c r="C624" s="70">
        <v>0</v>
      </c>
      <c r="D624" s="70">
        <v>0</v>
      </c>
      <c r="E624" s="70">
        <v>0</v>
      </c>
    </row>
    <row r="625" spans="1:5">
      <c r="A625" s="58"/>
      <c r="B625" s="59"/>
      <c r="C625" s="58"/>
      <c r="D625" s="58"/>
      <c r="E625" s="58"/>
    </row>
    <row r="626" spans="1:5">
      <c r="A626" s="58" t="s">
        <v>4442</v>
      </c>
      <c r="B626" s="59" t="s">
        <v>4443</v>
      </c>
      <c r="C626" s="69"/>
      <c r="D626" s="69"/>
      <c r="E626" s="69"/>
    </row>
    <row r="627" spans="1:5">
      <c r="A627" s="58" t="s">
        <v>4444</v>
      </c>
      <c r="B627" s="59" t="s">
        <v>4445</v>
      </c>
      <c r="C627" s="63">
        <v>0</v>
      </c>
      <c r="D627" s="63">
        <v>0</v>
      </c>
      <c r="E627" s="63">
        <v>0</v>
      </c>
    </row>
    <row r="628" spans="1:5">
      <c r="A628" s="58" t="s">
        <v>4446</v>
      </c>
      <c r="B628" s="59" t="s">
        <v>4447</v>
      </c>
      <c r="C628" s="63">
        <v>0</v>
      </c>
      <c r="D628" s="63">
        <v>0</v>
      </c>
      <c r="E628" s="63">
        <v>0</v>
      </c>
    </row>
    <row r="629" spans="1:5">
      <c r="A629" s="58" t="s">
        <v>4448</v>
      </c>
      <c r="B629" s="59" t="s">
        <v>4449</v>
      </c>
      <c r="C629" s="63">
        <v>0</v>
      </c>
      <c r="D629" s="63">
        <v>0</v>
      </c>
      <c r="E629" s="63">
        <v>0</v>
      </c>
    </row>
    <row r="630" spans="1:5">
      <c r="A630" s="58"/>
      <c r="B630" s="59"/>
      <c r="C630" s="66"/>
      <c r="D630" s="66"/>
      <c r="E630" s="66"/>
    </row>
    <row r="631" spans="1:5">
      <c r="A631" s="58" t="s">
        <v>4450</v>
      </c>
      <c r="B631" s="59" t="s">
        <v>4451</v>
      </c>
      <c r="C631" s="70">
        <v>0</v>
      </c>
      <c r="D631" s="70">
        <v>0</v>
      </c>
      <c r="E631" s="70">
        <v>0</v>
      </c>
    </row>
    <row r="632" spans="1:5">
      <c r="A632" s="58"/>
      <c r="B632" s="59"/>
      <c r="C632" s="58"/>
      <c r="D632" s="58"/>
      <c r="E632" s="58"/>
    </row>
    <row r="633" spans="1:5">
      <c r="A633" s="58" t="s">
        <v>4452</v>
      </c>
      <c r="B633" s="59" t="s">
        <v>4453</v>
      </c>
      <c r="C633" s="69"/>
      <c r="D633" s="69"/>
      <c r="E633" s="69"/>
    </row>
    <row r="634" spans="1:5">
      <c r="A634" s="58" t="s">
        <v>4454</v>
      </c>
      <c r="B634" s="59" t="s">
        <v>4455</v>
      </c>
      <c r="C634" s="63">
        <v>0</v>
      </c>
      <c r="D634" s="63">
        <v>0</v>
      </c>
      <c r="E634" s="63">
        <v>0</v>
      </c>
    </row>
    <row r="635" spans="1:5">
      <c r="A635" s="58" t="s">
        <v>4456</v>
      </c>
      <c r="B635" s="59" t="s">
        <v>4457</v>
      </c>
      <c r="C635" s="63">
        <v>0</v>
      </c>
      <c r="D635" s="63">
        <v>0</v>
      </c>
      <c r="E635" s="63">
        <v>0</v>
      </c>
    </row>
    <row r="636" spans="1:5">
      <c r="A636" s="58" t="s">
        <v>4458</v>
      </c>
      <c r="B636" s="59" t="s">
        <v>4459</v>
      </c>
      <c r="C636" s="63">
        <v>0</v>
      </c>
      <c r="D636" s="63">
        <v>0</v>
      </c>
      <c r="E636" s="63">
        <v>0</v>
      </c>
    </row>
    <row r="637" spans="1:5">
      <c r="A637" s="58"/>
      <c r="B637" s="59"/>
      <c r="C637" s="66"/>
      <c r="D637" s="66"/>
      <c r="E637" s="66"/>
    </row>
    <row r="638" spans="1:5">
      <c r="A638" s="58" t="s">
        <v>4460</v>
      </c>
      <c r="B638" s="59" t="s">
        <v>4461</v>
      </c>
      <c r="C638" s="70">
        <v>0</v>
      </c>
      <c r="D638" s="70">
        <v>0</v>
      </c>
      <c r="E638" s="70">
        <v>0</v>
      </c>
    </row>
    <row r="639" spans="1:5">
      <c r="A639" s="58"/>
      <c r="B639" s="59"/>
      <c r="C639" s="58"/>
      <c r="D639" s="58"/>
      <c r="E639" s="58"/>
    </row>
    <row r="640" spans="1:5">
      <c r="A640" s="58" t="s">
        <v>4462</v>
      </c>
      <c r="B640" s="59" t="s">
        <v>4463</v>
      </c>
      <c r="C640" s="69"/>
      <c r="D640" s="69"/>
      <c r="E640" s="69"/>
    </row>
    <row r="641" spans="1:5">
      <c r="A641" s="58" t="s">
        <v>4464</v>
      </c>
      <c r="B641" s="59" t="s">
        <v>4465</v>
      </c>
      <c r="C641" s="63">
        <v>0</v>
      </c>
      <c r="D641" s="63">
        <v>0</v>
      </c>
      <c r="E641" s="63">
        <v>0</v>
      </c>
    </row>
    <row r="642" spans="1:5">
      <c r="A642" s="58" t="s">
        <v>4466</v>
      </c>
      <c r="B642" s="59" t="s">
        <v>4467</v>
      </c>
      <c r="C642" s="63">
        <v>0</v>
      </c>
      <c r="D642" s="63">
        <v>0</v>
      </c>
      <c r="E642" s="63">
        <v>0</v>
      </c>
    </row>
    <row r="643" spans="1:5">
      <c r="A643" s="58" t="s">
        <v>4468</v>
      </c>
      <c r="B643" s="59" t="s">
        <v>4469</v>
      </c>
      <c r="C643" s="63">
        <v>0</v>
      </c>
      <c r="D643" s="63">
        <v>0</v>
      </c>
      <c r="E643" s="63">
        <v>0</v>
      </c>
    </row>
    <row r="644" spans="1:5">
      <c r="A644" s="58"/>
      <c r="B644" s="59"/>
      <c r="C644" s="66"/>
      <c r="D644" s="66"/>
      <c r="E644" s="66"/>
    </row>
    <row r="645" spans="1:5">
      <c r="A645" s="58" t="s">
        <v>4470</v>
      </c>
      <c r="B645" s="59" t="s">
        <v>4471</v>
      </c>
      <c r="C645" s="70">
        <v>0</v>
      </c>
      <c r="D645" s="70">
        <v>0</v>
      </c>
      <c r="E645" s="70">
        <v>0</v>
      </c>
    </row>
    <row r="646" spans="1:5">
      <c r="A646" s="58"/>
      <c r="B646" s="59"/>
      <c r="C646" s="58"/>
      <c r="D646" s="58"/>
      <c r="E646" s="58"/>
    </row>
    <row r="647" spans="1:5">
      <c r="A647" s="58" t="s">
        <v>4472</v>
      </c>
      <c r="B647" s="59" t="s">
        <v>4473</v>
      </c>
      <c r="C647" s="69"/>
      <c r="D647" s="69"/>
      <c r="E647" s="69"/>
    </row>
    <row r="648" spans="1:5">
      <c r="A648" s="58" t="s">
        <v>4474</v>
      </c>
      <c r="B648" s="59" t="s">
        <v>4475</v>
      </c>
      <c r="C648" s="63">
        <v>0</v>
      </c>
      <c r="D648" s="63">
        <v>0</v>
      </c>
      <c r="E648" s="63">
        <v>0</v>
      </c>
    </row>
    <row r="649" spans="1:5">
      <c r="A649" s="58" t="s">
        <v>4476</v>
      </c>
      <c r="B649" s="59" t="s">
        <v>4477</v>
      </c>
      <c r="C649" s="63">
        <v>0</v>
      </c>
      <c r="D649" s="63">
        <v>0</v>
      </c>
      <c r="E649" s="63">
        <v>0</v>
      </c>
    </row>
    <row r="650" spans="1:5">
      <c r="A650" s="58" t="s">
        <v>4478</v>
      </c>
      <c r="B650" s="59" t="s">
        <v>4479</v>
      </c>
      <c r="C650" s="63">
        <v>0</v>
      </c>
      <c r="D650" s="63">
        <v>0</v>
      </c>
      <c r="E650" s="63">
        <v>0</v>
      </c>
    </row>
    <row r="651" spans="1:5">
      <c r="A651" s="58"/>
      <c r="B651" s="59"/>
      <c r="C651" s="66"/>
      <c r="D651" s="66"/>
      <c r="E651" s="66"/>
    </row>
    <row r="652" spans="1:5">
      <c r="A652" s="58" t="s">
        <v>4480</v>
      </c>
      <c r="B652" s="59" t="s">
        <v>4481</v>
      </c>
      <c r="C652" s="70">
        <v>0</v>
      </c>
      <c r="D652" s="70">
        <v>0</v>
      </c>
      <c r="E652" s="70">
        <v>0</v>
      </c>
    </row>
    <row r="653" spans="1:5">
      <c r="A653" s="58"/>
      <c r="B653" s="59"/>
      <c r="C653" s="58"/>
      <c r="D653" s="58"/>
      <c r="E653" s="58"/>
    </row>
    <row r="654" spans="1:5">
      <c r="A654" s="58" t="s">
        <v>4482</v>
      </c>
      <c r="B654" s="59" t="s">
        <v>4483</v>
      </c>
      <c r="C654" s="69"/>
      <c r="D654" s="69"/>
      <c r="E654" s="69"/>
    </row>
    <row r="655" spans="1:5">
      <c r="A655" s="58" t="s">
        <v>4484</v>
      </c>
      <c r="B655" s="59" t="s">
        <v>4485</v>
      </c>
      <c r="C655" s="63">
        <v>0</v>
      </c>
      <c r="D655" s="63">
        <v>0</v>
      </c>
      <c r="E655" s="63">
        <v>0</v>
      </c>
    </row>
    <row r="656" spans="1:5">
      <c r="A656" s="58" t="s">
        <v>4486</v>
      </c>
      <c r="B656" s="59" t="s">
        <v>4487</v>
      </c>
      <c r="C656" s="63">
        <v>0</v>
      </c>
      <c r="D656" s="63">
        <v>0</v>
      </c>
      <c r="E656" s="63">
        <v>0</v>
      </c>
    </row>
    <row r="657" spans="1:5">
      <c r="A657" s="58" t="s">
        <v>4488</v>
      </c>
      <c r="B657" s="59" t="s">
        <v>4489</v>
      </c>
      <c r="C657" s="63">
        <v>0</v>
      </c>
      <c r="D657" s="63">
        <v>0</v>
      </c>
      <c r="E657" s="63">
        <v>0</v>
      </c>
    </row>
    <row r="658" spans="1:5">
      <c r="A658" s="58"/>
      <c r="B658" s="59"/>
      <c r="C658" s="66"/>
      <c r="D658" s="66"/>
      <c r="E658" s="66"/>
    </row>
    <row r="659" spans="1:5">
      <c r="A659" s="58" t="s">
        <v>4490</v>
      </c>
      <c r="B659" s="59" t="s">
        <v>4491</v>
      </c>
      <c r="C659" s="70">
        <v>0</v>
      </c>
      <c r="D659" s="70">
        <v>0</v>
      </c>
      <c r="E659" s="70">
        <v>0</v>
      </c>
    </row>
    <row r="660" spans="1:5">
      <c r="A660" s="58"/>
      <c r="B660" s="59"/>
      <c r="C660" s="58"/>
      <c r="D660" s="58"/>
      <c r="E660" s="58"/>
    </row>
    <row r="661" spans="1:5">
      <c r="A661" s="58" t="s">
        <v>4492</v>
      </c>
      <c r="B661" s="59" t="s">
        <v>4493</v>
      </c>
      <c r="C661" s="69"/>
      <c r="D661" s="69"/>
      <c r="E661" s="69"/>
    </row>
    <row r="662" spans="1:5">
      <c r="A662" s="58" t="s">
        <v>4494</v>
      </c>
      <c r="B662" s="59" t="s">
        <v>4495</v>
      </c>
      <c r="C662" s="63">
        <v>0</v>
      </c>
      <c r="D662" s="63">
        <v>0</v>
      </c>
      <c r="E662" s="63">
        <v>0</v>
      </c>
    </row>
    <row r="663" spans="1:5">
      <c r="A663" s="58" t="s">
        <v>4496</v>
      </c>
      <c r="B663" s="59" t="s">
        <v>4497</v>
      </c>
      <c r="C663" s="63">
        <v>0</v>
      </c>
      <c r="D663" s="63">
        <v>0</v>
      </c>
      <c r="E663" s="63">
        <v>0</v>
      </c>
    </row>
    <row r="664" spans="1:5">
      <c r="A664" s="58" t="s">
        <v>4498</v>
      </c>
      <c r="B664" s="59" t="s">
        <v>4499</v>
      </c>
      <c r="C664" s="63">
        <v>0</v>
      </c>
      <c r="D664" s="63">
        <v>0</v>
      </c>
      <c r="E664" s="63">
        <v>0</v>
      </c>
    </row>
    <row r="665" spans="1:5">
      <c r="A665" s="58"/>
      <c r="B665" s="59"/>
      <c r="C665" s="66"/>
      <c r="D665" s="66"/>
      <c r="E665" s="66"/>
    </row>
    <row r="666" spans="1:5">
      <c r="A666" s="58" t="s">
        <v>4500</v>
      </c>
      <c r="B666" s="59" t="s">
        <v>4501</v>
      </c>
      <c r="C666" s="70">
        <v>0</v>
      </c>
      <c r="D666" s="70">
        <v>0</v>
      </c>
      <c r="E666" s="70">
        <v>0</v>
      </c>
    </row>
    <row r="667" spans="1:5">
      <c r="A667" s="58"/>
      <c r="B667" s="59"/>
      <c r="C667" s="58"/>
      <c r="D667" s="58"/>
      <c r="E667" s="58"/>
    </row>
    <row r="668" spans="1:5">
      <c r="A668" s="58" t="s">
        <v>4502</v>
      </c>
      <c r="B668" s="59" t="s">
        <v>4503</v>
      </c>
      <c r="C668" s="69"/>
      <c r="D668" s="69"/>
      <c r="E668" s="69"/>
    </row>
    <row r="669" spans="1:5">
      <c r="A669" s="58" t="s">
        <v>4504</v>
      </c>
      <c r="B669" s="59" t="s">
        <v>4505</v>
      </c>
      <c r="C669" s="63">
        <v>0</v>
      </c>
      <c r="D669" s="63">
        <v>0</v>
      </c>
      <c r="E669" s="63">
        <v>0</v>
      </c>
    </row>
    <row r="670" spans="1:5">
      <c r="A670" s="58" t="s">
        <v>4506</v>
      </c>
      <c r="B670" s="59" t="s">
        <v>4507</v>
      </c>
      <c r="C670" s="63">
        <v>0</v>
      </c>
      <c r="D670" s="63">
        <v>0</v>
      </c>
      <c r="E670" s="63">
        <v>0</v>
      </c>
    </row>
    <row r="671" spans="1:5">
      <c r="A671" s="58" t="s">
        <v>4508</v>
      </c>
      <c r="B671" s="59" t="s">
        <v>4509</v>
      </c>
      <c r="C671" s="63">
        <v>0</v>
      </c>
      <c r="D671" s="63">
        <v>0</v>
      </c>
      <c r="E671" s="63">
        <v>0</v>
      </c>
    </row>
    <row r="672" spans="1:5">
      <c r="A672" s="58"/>
      <c r="B672" s="59"/>
      <c r="C672" s="66"/>
      <c r="D672" s="66"/>
      <c r="E672" s="66"/>
    </row>
    <row r="673" spans="1:5">
      <c r="A673" s="58" t="s">
        <v>4510</v>
      </c>
      <c r="B673" s="59" t="s">
        <v>4503</v>
      </c>
      <c r="C673" s="70">
        <v>0</v>
      </c>
      <c r="D673" s="70">
        <v>0</v>
      </c>
      <c r="E673" s="70">
        <v>0</v>
      </c>
    </row>
    <row r="674" spans="1:5">
      <c r="A674" s="58"/>
      <c r="B674" s="59"/>
      <c r="C674" s="58"/>
      <c r="D674" s="58"/>
      <c r="E674" s="58"/>
    </row>
    <row r="675" spans="1:5">
      <c r="A675" s="58" t="s">
        <v>4511</v>
      </c>
      <c r="B675" s="59" t="s">
        <v>4512</v>
      </c>
      <c r="C675" s="69"/>
      <c r="D675" s="69"/>
      <c r="E675" s="69"/>
    </row>
    <row r="676" spans="1:5">
      <c r="A676" s="58" t="s">
        <v>4513</v>
      </c>
      <c r="B676" s="59" t="s">
        <v>4514</v>
      </c>
      <c r="C676" s="63">
        <v>0</v>
      </c>
      <c r="D676" s="63">
        <v>0</v>
      </c>
      <c r="E676" s="63">
        <v>0</v>
      </c>
    </row>
    <row r="677" spans="1:5">
      <c r="A677" s="58" t="s">
        <v>4515</v>
      </c>
      <c r="B677" s="59" t="s">
        <v>4516</v>
      </c>
      <c r="C677" s="63">
        <v>0</v>
      </c>
      <c r="D677" s="63">
        <v>0</v>
      </c>
      <c r="E677" s="63">
        <v>0</v>
      </c>
    </row>
    <row r="678" spans="1:5">
      <c r="A678" s="58" t="s">
        <v>4517</v>
      </c>
      <c r="B678" s="59" t="s">
        <v>4518</v>
      </c>
      <c r="C678" s="63">
        <v>0</v>
      </c>
      <c r="D678" s="63">
        <v>0</v>
      </c>
      <c r="E678" s="63">
        <v>0</v>
      </c>
    </row>
    <row r="679" spans="1:5">
      <c r="A679" s="58"/>
      <c r="B679" s="59"/>
      <c r="C679" s="66"/>
      <c r="D679" s="66"/>
      <c r="E679" s="66"/>
    </row>
    <row r="680" spans="1:5">
      <c r="A680" s="58" t="s">
        <v>4519</v>
      </c>
      <c r="B680" s="59" t="s">
        <v>4520</v>
      </c>
      <c r="C680" s="70">
        <v>0</v>
      </c>
      <c r="D680" s="70">
        <v>0</v>
      </c>
      <c r="E680" s="70">
        <v>0</v>
      </c>
    </row>
    <row r="681" spans="1:5">
      <c r="A681" s="58"/>
      <c r="B681" s="59"/>
      <c r="C681" s="58"/>
      <c r="D681" s="58"/>
      <c r="E681" s="58"/>
    </row>
    <row r="682" spans="1:5">
      <c r="A682" s="58" t="s">
        <v>4521</v>
      </c>
      <c r="B682" s="59" t="s">
        <v>4522</v>
      </c>
      <c r="C682" s="69"/>
      <c r="D682" s="69"/>
      <c r="E682" s="69"/>
    </row>
    <row r="683" spans="1:5">
      <c r="A683" s="58" t="s">
        <v>4523</v>
      </c>
      <c r="B683" s="59" t="s">
        <v>4524</v>
      </c>
      <c r="C683" s="63">
        <v>0</v>
      </c>
      <c r="D683" s="63">
        <v>0</v>
      </c>
      <c r="E683" s="63">
        <v>0</v>
      </c>
    </row>
    <row r="684" spans="1:5">
      <c r="A684" s="58" t="s">
        <v>4525</v>
      </c>
      <c r="B684" s="59" t="s">
        <v>4526</v>
      </c>
      <c r="C684" s="63">
        <v>0</v>
      </c>
      <c r="D684" s="63">
        <v>0</v>
      </c>
      <c r="E684" s="63">
        <v>0</v>
      </c>
    </row>
    <row r="685" spans="1:5">
      <c r="A685" s="58" t="s">
        <v>4527</v>
      </c>
      <c r="B685" s="59" t="s">
        <v>4528</v>
      </c>
      <c r="C685" s="63">
        <v>0</v>
      </c>
      <c r="D685" s="63">
        <v>0</v>
      </c>
      <c r="E685" s="63">
        <v>0</v>
      </c>
    </row>
    <row r="686" spans="1:5">
      <c r="A686" s="58"/>
      <c r="B686" s="59"/>
      <c r="C686" s="66"/>
      <c r="D686" s="66"/>
      <c r="E686" s="66"/>
    </row>
    <row r="687" spans="1:5">
      <c r="A687" s="58" t="s">
        <v>4529</v>
      </c>
      <c r="B687" s="59" t="s">
        <v>4530</v>
      </c>
      <c r="C687" s="70">
        <v>0</v>
      </c>
      <c r="D687" s="70">
        <v>0</v>
      </c>
      <c r="E687" s="70">
        <v>0</v>
      </c>
    </row>
    <row r="688" spans="1:5">
      <c r="A688" s="58"/>
      <c r="B688" s="59"/>
      <c r="C688" s="58"/>
      <c r="D688" s="58"/>
      <c r="E688" s="58"/>
    </row>
    <row r="689" spans="1:5">
      <c r="A689" s="58" t="s">
        <v>4531</v>
      </c>
      <c r="B689" s="59" t="s">
        <v>4532</v>
      </c>
      <c r="C689" s="69"/>
      <c r="D689" s="69"/>
      <c r="E689" s="69"/>
    </row>
    <row r="690" spans="1:5">
      <c r="A690" s="58" t="s">
        <v>4533</v>
      </c>
      <c r="B690" s="59" t="s">
        <v>4534</v>
      </c>
      <c r="C690" s="63">
        <v>0</v>
      </c>
      <c r="D690" s="63">
        <v>0</v>
      </c>
      <c r="E690" s="63">
        <v>0</v>
      </c>
    </row>
    <row r="691" spans="1:5">
      <c r="A691" s="58" t="s">
        <v>4535</v>
      </c>
      <c r="B691" s="59" t="s">
        <v>4536</v>
      </c>
      <c r="C691" s="63">
        <v>0</v>
      </c>
      <c r="D691" s="63">
        <v>0</v>
      </c>
      <c r="E691" s="63">
        <v>0</v>
      </c>
    </row>
    <row r="692" spans="1:5">
      <c r="A692" s="58" t="s">
        <v>4537</v>
      </c>
      <c r="B692" s="59" t="s">
        <v>4538</v>
      </c>
      <c r="C692" s="63">
        <v>0</v>
      </c>
      <c r="D692" s="63">
        <v>0</v>
      </c>
      <c r="E692" s="63">
        <v>0</v>
      </c>
    </row>
    <row r="693" spans="1:5">
      <c r="A693" s="58"/>
      <c r="B693" s="59"/>
      <c r="C693" s="66"/>
      <c r="D693" s="66"/>
      <c r="E693" s="66"/>
    </row>
    <row r="694" spans="1:5">
      <c r="A694" s="58" t="s">
        <v>4539</v>
      </c>
      <c r="B694" s="59" t="s">
        <v>4540</v>
      </c>
      <c r="C694" s="70">
        <v>0</v>
      </c>
      <c r="D694" s="70">
        <v>0</v>
      </c>
      <c r="E694" s="70">
        <v>0</v>
      </c>
    </row>
    <row r="695" spans="1:5">
      <c r="A695" s="58"/>
      <c r="B695" s="59"/>
      <c r="C695" s="58"/>
      <c r="D695" s="58"/>
      <c r="E695" s="58"/>
    </row>
    <row r="696" spans="1:5">
      <c r="A696" s="58" t="s">
        <v>4541</v>
      </c>
      <c r="B696" s="59" t="s">
        <v>4542</v>
      </c>
      <c r="C696" s="69"/>
      <c r="D696" s="69"/>
      <c r="E696" s="69"/>
    </row>
    <row r="697" spans="1:5">
      <c r="A697" s="58" t="s">
        <v>4543</v>
      </c>
      <c r="B697" s="59" t="s">
        <v>4544</v>
      </c>
      <c r="C697" s="63">
        <v>0</v>
      </c>
      <c r="D697" s="63">
        <v>0</v>
      </c>
      <c r="E697" s="63">
        <v>0</v>
      </c>
    </row>
    <row r="698" spans="1:5">
      <c r="A698" s="58" t="s">
        <v>4545</v>
      </c>
      <c r="B698" s="59" t="s">
        <v>4546</v>
      </c>
      <c r="C698" s="63">
        <v>0</v>
      </c>
      <c r="D698" s="63">
        <v>0</v>
      </c>
      <c r="E698" s="63">
        <v>0</v>
      </c>
    </row>
    <row r="699" spans="1:5">
      <c r="A699" s="58" t="s">
        <v>4547</v>
      </c>
      <c r="B699" s="59" t="s">
        <v>4548</v>
      </c>
      <c r="C699" s="63">
        <v>0</v>
      </c>
      <c r="D699" s="63">
        <v>0</v>
      </c>
      <c r="E699" s="63">
        <v>0</v>
      </c>
    </row>
    <row r="700" spans="1:5">
      <c r="A700" s="58"/>
      <c r="B700" s="59"/>
      <c r="C700" s="66"/>
      <c r="D700" s="66"/>
      <c r="E700" s="66"/>
    </row>
    <row r="701" spans="1:5">
      <c r="A701" s="58" t="s">
        <v>4549</v>
      </c>
      <c r="B701" s="59" t="s">
        <v>4550</v>
      </c>
      <c r="C701" s="70">
        <v>0</v>
      </c>
      <c r="D701" s="70">
        <v>0</v>
      </c>
      <c r="E701" s="70">
        <v>0</v>
      </c>
    </row>
    <row r="702" spans="1:5">
      <c r="A702" s="58"/>
      <c r="B702" s="59"/>
      <c r="C702" s="58"/>
      <c r="D702" s="58"/>
      <c r="E702" s="58"/>
    </row>
    <row r="703" spans="1:5">
      <c r="A703" s="58" t="s">
        <v>4551</v>
      </c>
      <c r="B703" s="59" t="s">
        <v>4552</v>
      </c>
      <c r="C703" s="69"/>
      <c r="D703" s="69"/>
      <c r="E703" s="69"/>
    </row>
    <row r="704" spans="1:5">
      <c r="A704" s="58" t="s">
        <v>4553</v>
      </c>
      <c r="B704" s="59" t="s">
        <v>4554</v>
      </c>
      <c r="C704" s="63">
        <v>0</v>
      </c>
      <c r="D704" s="63">
        <v>0</v>
      </c>
      <c r="E704" s="63">
        <v>0</v>
      </c>
    </row>
    <row r="705" spans="1:5">
      <c r="A705" s="58" t="s">
        <v>4555</v>
      </c>
      <c r="B705" s="59" t="s">
        <v>4556</v>
      </c>
      <c r="C705" s="63">
        <v>0</v>
      </c>
      <c r="D705" s="63">
        <v>0</v>
      </c>
      <c r="E705" s="63">
        <v>0</v>
      </c>
    </row>
    <row r="706" spans="1:5">
      <c r="A706" s="58" t="s">
        <v>4557</v>
      </c>
      <c r="B706" s="59" t="s">
        <v>4558</v>
      </c>
      <c r="C706" s="63">
        <v>0</v>
      </c>
      <c r="D706" s="63">
        <v>0</v>
      </c>
      <c r="E706" s="63">
        <v>0</v>
      </c>
    </row>
    <row r="707" spans="1:5">
      <c r="A707" s="58"/>
      <c r="B707" s="59"/>
      <c r="C707" s="66"/>
      <c r="D707" s="66"/>
      <c r="E707" s="66"/>
    </row>
    <row r="708" spans="1:5">
      <c r="A708" s="58" t="s">
        <v>4559</v>
      </c>
      <c r="B708" s="59" t="s">
        <v>4560</v>
      </c>
      <c r="C708" s="70">
        <v>0</v>
      </c>
      <c r="D708" s="70">
        <v>0</v>
      </c>
      <c r="E708" s="70">
        <v>0</v>
      </c>
    </row>
    <row r="709" spans="1:5">
      <c r="A709" s="58"/>
      <c r="B709" s="59"/>
      <c r="C709" s="58"/>
      <c r="D709" s="58"/>
      <c r="E709" s="58"/>
    </row>
    <row r="710" spans="1:5">
      <c r="A710" s="58" t="s">
        <v>4561</v>
      </c>
      <c r="B710" s="59" t="s">
        <v>4562</v>
      </c>
      <c r="C710" s="69"/>
      <c r="D710" s="69"/>
      <c r="E710" s="69"/>
    </row>
    <row r="711" spans="1:5">
      <c r="A711" s="58" t="s">
        <v>4563</v>
      </c>
      <c r="B711" s="59" t="s">
        <v>4564</v>
      </c>
      <c r="C711" s="63">
        <v>0</v>
      </c>
      <c r="D711" s="63">
        <v>0</v>
      </c>
      <c r="E711" s="63">
        <v>0</v>
      </c>
    </row>
    <row r="712" spans="1:5">
      <c r="A712" s="58" t="s">
        <v>4565</v>
      </c>
      <c r="B712" s="59" t="s">
        <v>4566</v>
      </c>
      <c r="C712" s="63">
        <v>0</v>
      </c>
      <c r="D712" s="63">
        <v>0</v>
      </c>
      <c r="E712" s="63">
        <v>0</v>
      </c>
    </row>
    <row r="713" spans="1:5">
      <c r="A713" s="58" t="s">
        <v>4567</v>
      </c>
      <c r="B713" s="59" t="s">
        <v>4568</v>
      </c>
      <c r="C713" s="63">
        <v>0</v>
      </c>
      <c r="D713" s="63">
        <v>0</v>
      </c>
      <c r="E713" s="63">
        <v>0</v>
      </c>
    </row>
    <row r="714" spans="1:5">
      <c r="A714" s="58"/>
      <c r="B714" s="59"/>
      <c r="C714" s="66"/>
      <c r="D714" s="66"/>
      <c r="E714" s="66"/>
    </row>
    <row r="715" spans="1:5">
      <c r="A715" s="58" t="s">
        <v>4569</v>
      </c>
      <c r="B715" s="59" t="s">
        <v>4570</v>
      </c>
      <c r="C715" s="70">
        <v>0</v>
      </c>
      <c r="D715" s="70">
        <v>0</v>
      </c>
      <c r="E715" s="70">
        <v>0</v>
      </c>
    </row>
    <row r="716" spans="1:5">
      <c r="A716" s="58"/>
      <c r="B716" s="59"/>
      <c r="C716" s="58"/>
      <c r="D716" s="58"/>
      <c r="E716" s="58"/>
    </row>
    <row r="717" spans="1:5">
      <c r="A717" s="58" t="s">
        <v>4571</v>
      </c>
      <c r="B717" s="59" t="s">
        <v>4572</v>
      </c>
      <c r="C717" s="69"/>
      <c r="D717" s="69"/>
      <c r="E717" s="69"/>
    </row>
    <row r="718" spans="1:5">
      <c r="A718" s="58" t="s">
        <v>4573</v>
      </c>
      <c r="B718" s="59" t="s">
        <v>4574</v>
      </c>
      <c r="C718" s="63">
        <v>0</v>
      </c>
      <c r="D718" s="63">
        <v>0</v>
      </c>
      <c r="E718" s="63">
        <v>0</v>
      </c>
    </row>
    <row r="719" spans="1:5">
      <c r="A719" s="58" t="s">
        <v>4575</v>
      </c>
      <c r="B719" s="59" t="s">
        <v>4576</v>
      </c>
      <c r="C719" s="63">
        <v>0</v>
      </c>
      <c r="D719" s="63">
        <v>0</v>
      </c>
      <c r="E719" s="63">
        <v>0</v>
      </c>
    </row>
    <row r="720" spans="1:5">
      <c r="A720" s="58" t="s">
        <v>4577</v>
      </c>
      <c r="B720" s="59" t="s">
        <v>4578</v>
      </c>
      <c r="C720" s="63">
        <v>0</v>
      </c>
      <c r="D720" s="63">
        <v>0</v>
      </c>
      <c r="E720" s="63">
        <v>0</v>
      </c>
    </row>
    <row r="721" spans="1:5">
      <c r="A721" s="58"/>
      <c r="B721" s="59"/>
      <c r="C721" s="66"/>
      <c r="D721" s="66"/>
      <c r="E721" s="66"/>
    </row>
    <row r="722" spans="1:5">
      <c r="A722" s="58" t="s">
        <v>4579</v>
      </c>
      <c r="B722" s="59" t="s">
        <v>4580</v>
      </c>
      <c r="C722" s="70">
        <v>0</v>
      </c>
      <c r="D722" s="70">
        <v>0</v>
      </c>
      <c r="E722" s="70">
        <v>0</v>
      </c>
    </row>
    <row r="723" spans="1:5">
      <c r="A723" s="58"/>
      <c r="B723" s="59"/>
      <c r="C723" s="58"/>
      <c r="D723" s="58"/>
      <c r="E723" s="58"/>
    </row>
    <row r="724" spans="1:5">
      <c r="A724" s="58" t="s">
        <v>4581</v>
      </c>
      <c r="B724" s="59" t="s">
        <v>4582</v>
      </c>
      <c r="C724" s="69"/>
      <c r="D724" s="69"/>
      <c r="E724" s="69"/>
    </row>
    <row r="725" spans="1:5">
      <c r="A725" s="58" t="s">
        <v>4583</v>
      </c>
      <c r="B725" s="59" t="s">
        <v>4584</v>
      </c>
      <c r="C725" s="63">
        <v>0</v>
      </c>
      <c r="D725" s="63">
        <v>0</v>
      </c>
      <c r="E725" s="63">
        <v>0</v>
      </c>
    </row>
    <row r="726" spans="1:5">
      <c r="A726" s="58" t="s">
        <v>4585</v>
      </c>
      <c r="B726" s="59" t="s">
        <v>4586</v>
      </c>
      <c r="C726" s="63">
        <v>0</v>
      </c>
      <c r="D726" s="63">
        <v>0</v>
      </c>
      <c r="E726" s="63">
        <v>0</v>
      </c>
    </row>
    <row r="727" spans="1:5">
      <c r="A727" s="58" t="s">
        <v>4587</v>
      </c>
      <c r="B727" s="59" t="s">
        <v>4588</v>
      </c>
      <c r="C727" s="63">
        <v>0</v>
      </c>
      <c r="D727" s="63">
        <v>0</v>
      </c>
      <c r="E727" s="63">
        <v>0</v>
      </c>
    </row>
    <row r="728" spans="1:5">
      <c r="A728" s="58"/>
      <c r="B728" s="59"/>
      <c r="C728" s="66"/>
      <c r="D728" s="66"/>
      <c r="E728" s="66"/>
    </row>
    <row r="729" spans="1:5">
      <c r="A729" s="58" t="s">
        <v>4589</v>
      </c>
      <c r="B729" s="59" t="s">
        <v>4590</v>
      </c>
      <c r="C729" s="70">
        <v>0</v>
      </c>
      <c r="D729" s="70">
        <v>0</v>
      </c>
      <c r="E729" s="70">
        <v>0</v>
      </c>
    </row>
    <row r="730" spans="1:5">
      <c r="A730" s="58"/>
      <c r="B730" s="59"/>
      <c r="C730" s="58"/>
      <c r="D730" s="58"/>
      <c r="E730" s="58"/>
    </row>
    <row r="731" spans="1:5">
      <c r="A731" s="58" t="s">
        <v>4591</v>
      </c>
      <c r="B731" s="59" t="s">
        <v>4592</v>
      </c>
      <c r="C731" s="69"/>
      <c r="D731" s="69"/>
      <c r="E731" s="69"/>
    </row>
    <row r="732" spans="1:5">
      <c r="A732" s="58" t="s">
        <v>4593</v>
      </c>
      <c r="B732" s="59" t="s">
        <v>4594</v>
      </c>
      <c r="C732" s="63">
        <v>0</v>
      </c>
      <c r="D732" s="63">
        <v>0</v>
      </c>
      <c r="E732" s="63">
        <v>0</v>
      </c>
    </row>
    <row r="733" spans="1:5">
      <c r="A733" s="58" t="s">
        <v>4595</v>
      </c>
      <c r="B733" s="59" t="s">
        <v>4596</v>
      </c>
      <c r="C733" s="63">
        <v>0</v>
      </c>
      <c r="D733" s="63">
        <v>0</v>
      </c>
      <c r="E733" s="63">
        <v>0</v>
      </c>
    </row>
    <row r="734" spans="1:5">
      <c r="A734" s="58" t="s">
        <v>4597</v>
      </c>
      <c r="B734" s="59" t="s">
        <v>4598</v>
      </c>
      <c r="C734" s="63">
        <v>0</v>
      </c>
      <c r="D734" s="63">
        <v>0</v>
      </c>
      <c r="E734" s="63">
        <v>0</v>
      </c>
    </row>
    <row r="735" spans="1:5">
      <c r="A735" s="58"/>
      <c r="B735" s="59"/>
      <c r="C735" s="66"/>
      <c r="D735" s="66"/>
      <c r="E735" s="66"/>
    </row>
    <row r="736" spans="1:5">
      <c r="A736" s="58" t="s">
        <v>4599</v>
      </c>
      <c r="B736" s="59" t="s">
        <v>4600</v>
      </c>
      <c r="C736" s="70">
        <v>0</v>
      </c>
      <c r="D736" s="70">
        <v>0</v>
      </c>
      <c r="E736" s="70">
        <v>0</v>
      </c>
    </row>
    <row r="737" spans="1:5">
      <c r="A737" s="58"/>
      <c r="B737" s="59"/>
      <c r="C737" s="58"/>
      <c r="D737" s="58"/>
      <c r="E737" s="58"/>
    </row>
    <row r="738" spans="1:5">
      <c r="A738" s="58" t="s">
        <v>4601</v>
      </c>
      <c r="B738" s="59" t="s">
        <v>4602</v>
      </c>
      <c r="C738" s="69"/>
      <c r="D738" s="69"/>
      <c r="E738" s="69"/>
    </row>
    <row r="739" spans="1:5">
      <c r="A739" s="58" t="s">
        <v>4603</v>
      </c>
      <c r="B739" s="59" t="s">
        <v>4604</v>
      </c>
      <c r="C739" s="63">
        <v>0</v>
      </c>
      <c r="D739" s="63">
        <v>0</v>
      </c>
      <c r="E739" s="63">
        <v>0</v>
      </c>
    </row>
    <row r="740" spans="1:5">
      <c r="A740" s="58" t="s">
        <v>4605</v>
      </c>
      <c r="B740" s="59" t="s">
        <v>4606</v>
      </c>
      <c r="C740" s="63">
        <v>0</v>
      </c>
      <c r="D740" s="63">
        <v>0</v>
      </c>
      <c r="E740" s="63">
        <v>0</v>
      </c>
    </row>
    <row r="741" spans="1:5">
      <c r="A741" s="58" t="s">
        <v>4607</v>
      </c>
      <c r="B741" s="59" t="s">
        <v>4608</v>
      </c>
      <c r="C741" s="63">
        <v>0</v>
      </c>
      <c r="D741" s="63">
        <v>0</v>
      </c>
      <c r="E741" s="63">
        <v>0</v>
      </c>
    </row>
    <row r="742" spans="1:5">
      <c r="A742" s="58"/>
      <c r="B742" s="59"/>
      <c r="C742" s="66"/>
      <c r="D742" s="66"/>
      <c r="E742" s="66"/>
    </row>
    <row r="743" spans="1:5">
      <c r="A743" s="58" t="s">
        <v>4609</v>
      </c>
      <c r="B743" s="59" t="s">
        <v>4610</v>
      </c>
      <c r="C743" s="70">
        <v>0</v>
      </c>
      <c r="D743" s="70">
        <v>0</v>
      </c>
      <c r="E743" s="70">
        <v>0</v>
      </c>
    </row>
    <row r="744" spans="1:5">
      <c r="A744" s="58"/>
      <c r="B744" s="59"/>
      <c r="C744" s="58"/>
      <c r="D744" s="58"/>
      <c r="E744" s="58"/>
    </row>
    <row r="745" spans="1:5">
      <c r="A745" s="58" t="s">
        <v>4611</v>
      </c>
      <c r="B745" s="59" t="s">
        <v>4612</v>
      </c>
      <c r="C745" s="69"/>
      <c r="D745" s="69"/>
      <c r="E745" s="69"/>
    </row>
    <row r="746" spans="1:5">
      <c r="A746" s="58" t="s">
        <v>4613</v>
      </c>
      <c r="B746" s="59" t="s">
        <v>4614</v>
      </c>
      <c r="C746" s="63">
        <v>0</v>
      </c>
      <c r="D746" s="63">
        <v>0</v>
      </c>
      <c r="E746" s="63">
        <v>0</v>
      </c>
    </row>
    <row r="747" spans="1:5">
      <c r="A747" s="58" t="s">
        <v>4615</v>
      </c>
      <c r="B747" s="59" t="s">
        <v>4616</v>
      </c>
      <c r="C747" s="63">
        <v>0</v>
      </c>
      <c r="D747" s="63">
        <v>0</v>
      </c>
      <c r="E747" s="63">
        <v>0</v>
      </c>
    </row>
    <row r="748" spans="1:5">
      <c r="A748" s="58" t="s">
        <v>4617</v>
      </c>
      <c r="B748" s="59" t="s">
        <v>4618</v>
      </c>
      <c r="C748" s="63">
        <v>0</v>
      </c>
      <c r="D748" s="63">
        <v>0</v>
      </c>
      <c r="E748" s="63">
        <v>0</v>
      </c>
    </row>
    <row r="749" spans="1:5">
      <c r="A749" s="58"/>
      <c r="B749" s="59"/>
      <c r="C749" s="66"/>
      <c r="D749" s="66"/>
      <c r="E749" s="66"/>
    </row>
    <row r="750" spans="1:5">
      <c r="A750" s="58" t="s">
        <v>4619</v>
      </c>
      <c r="B750" s="59" t="s">
        <v>4620</v>
      </c>
      <c r="C750" s="70">
        <v>0</v>
      </c>
      <c r="D750" s="70">
        <v>0</v>
      </c>
      <c r="E750" s="70">
        <v>0</v>
      </c>
    </row>
    <row r="751" spans="1:5">
      <c r="A751" s="58"/>
      <c r="B751" s="59"/>
      <c r="C751" s="58"/>
      <c r="D751" s="58"/>
      <c r="E751" s="58"/>
    </row>
    <row r="752" spans="1:5">
      <c r="A752" s="58" t="s">
        <v>4621</v>
      </c>
      <c r="B752" s="59" t="s">
        <v>4622</v>
      </c>
      <c r="C752" s="69"/>
      <c r="D752" s="69"/>
      <c r="E752" s="69"/>
    </row>
    <row r="753" spans="1:5">
      <c r="A753" s="58" t="s">
        <v>4623</v>
      </c>
      <c r="B753" s="59" t="s">
        <v>4624</v>
      </c>
      <c r="C753" s="63">
        <v>0</v>
      </c>
      <c r="D753" s="63">
        <v>0</v>
      </c>
      <c r="E753" s="63">
        <v>0</v>
      </c>
    </row>
    <row r="754" spans="1:5">
      <c r="A754" s="58" t="s">
        <v>4625</v>
      </c>
      <c r="B754" s="59" t="s">
        <v>4626</v>
      </c>
      <c r="C754" s="63">
        <v>0</v>
      </c>
      <c r="D754" s="63">
        <v>0</v>
      </c>
      <c r="E754" s="63">
        <v>0</v>
      </c>
    </row>
    <row r="755" spans="1:5">
      <c r="A755" s="58" t="s">
        <v>4627</v>
      </c>
      <c r="B755" s="59" t="s">
        <v>4628</v>
      </c>
      <c r="C755" s="63">
        <v>0</v>
      </c>
      <c r="D755" s="63">
        <v>0</v>
      </c>
      <c r="E755" s="63">
        <v>0</v>
      </c>
    </row>
    <row r="756" spans="1:5">
      <c r="A756" s="58"/>
      <c r="B756" s="59"/>
      <c r="C756" s="66"/>
      <c r="D756" s="66"/>
      <c r="E756" s="66"/>
    </row>
    <row r="757" spans="1:5">
      <c r="A757" s="58" t="s">
        <v>4629</v>
      </c>
      <c r="B757" s="59" t="s">
        <v>4630</v>
      </c>
      <c r="C757" s="70">
        <v>0</v>
      </c>
      <c r="D757" s="70">
        <v>0</v>
      </c>
      <c r="E757" s="70">
        <v>0</v>
      </c>
    </row>
    <row r="758" spans="1:5">
      <c r="A758" s="58"/>
      <c r="B758" s="59"/>
      <c r="C758" s="58"/>
      <c r="D758" s="58"/>
      <c r="E758" s="58"/>
    </row>
    <row r="759" spans="1:5">
      <c r="A759" s="58" t="s">
        <v>4631</v>
      </c>
      <c r="B759" s="59" t="s">
        <v>4632</v>
      </c>
      <c r="C759" s="69"/>
      <c r="D759" s="69"/>
      <c r="E759" s="69"/>
    </row>
    <row r="760" spans="1:5">
      <c r="A760" s="58" t="s">
        <v>4633</v>
      </c>
      <c r="B760" s="59" t="s">
        <v>4634</v>
      </c>
      <c r="C760" s="63">
        <v>0</v>
      </c>
      <c r="D760" s="63">
        <v>0</v>
      </c>
      <c r="E760" s="63">
        <v>0</v>
      </c>
    </row>
    <row r="761" spans="1:5">
      <c r="A761" s="58" t="s">
        <v>4635</v>
      </c>
      <c r="B761" s="59" t="s">
        <v>4636</v>
      </c>
      <c r="C761" s="63">
        <v>0</v>
      </c>
      <c r="D761" s="63">
        <v>0</v>
      </c>
      <c r="E761" s="63">
        <v>0</v>
      </c>
    </row>
    <row r="762" spans="1:5">
      <c r="A762" s="58" t="s">
        <v>4637</v>
      </c>
      <c r="B762" s="59" t="s">
        <v>4638</v>
      </c>
      <c r="C762" s="63">
        <v>0</v>
      </c>
      <c r="D762" s="63">
        <v>0</v>
      </c>
      <c r="E762" s="63">
        <v>0</v>
      </c>
    </row>
    <row r="763" spans="1:5">
      <c r="A763" s="58"/>
      <c r="B763" s="59"/>
      <c r="C763" s="66"/>
      <c r="D763" s="66"/>
      <c r="E763" s="66"/>
    </row>
    <row r="764" spans="1:5">
      <c r="A764" s="58" t="s">
        <v>4639</v>
      </c>
      <c r="B764" s="59" t="s">
        <v>4640</v>
      </c>
      <c r="C764" s="70">
        <v>0</v>
      </c>
      <c r="D764" s="70">
        <v>0</v>
      </c>
      <c r="E764" s="70">
        <v>0</v>
      </c>
    </row>
    <row r="765" spans="1:5">
      <c r="A765" s="58"/>
      <c r="B765" s="59"/>
      <c r="C765" s="58"/>
      <c r="D765" s="58"/>
      <c r="E765" s="58"/>
    </row>
    <row r="766" spans="1:5">
      <c r="A766" s="58" t="s">
        <v>4641</v>
      </c>
      <c r="B766" s="59" t="s">
        <v>4642</v>
      </c>
      <c r="C766" s="69"/>
      <c r="D766" s="69"/>
      <c r="E766" s="69"/>
    </row>
    <row r="767" spans="1:5">
      <c r="A767" s="58" t="s">
        <v>4643</v>
      </c>
      <c r="B767" s="59" t="s">
        <v>4644</v>
      </c>
      <c r="C767" s="63">
        <v>0</v>
      </c>
      <c r="D767" s="63">
        <v>0</v>
      </c>
      <c r="E767" s="63">
        <v>0</v>
      </c>
    </row>
    <row r="768" spans="1:5">
      <c r="A768" s="58" t="s">
        <v>4645</v>
      </c>
      <c r="B768" s="59" t="s">
        <v>4646</v>
      </c>
      <c r="C768" s="63">
        <v>0</v>
      </c>
      <c r="D768" s="63">
        <v>0</v>
      </c>
      <c r="E768" s="63">
        <v>0</v>
      </c>
    </row>
    <row r="769" spans="1:5">
      <c r="A769" s="58" t="s">
        <v>4647</v>
      </c>
      <c r="B769" s="59" t="s">
        <v>4648</v>
      </c>
      <c r="C769" s="63">
        <v>0</v>
      </c>
      <c r="D769" s="63">
        <v>0</v>
      </c>
      <c r="E769" s="63">
        <v>0</v>
      </c>
    </row>
    <row r="770" spans="1:5">
      <c r="A770" s="58"/>
      <c r="B770" s="59"/>
      <c r="C770" s="66"/>
      <c r="D770" s="66"/>
      <c r="E770" s="66"/>
    </row>
    <row r="771" spans="1:5">
      <c r="A771" s="58" t="s">
        <v>4649</v>
      </c>
      <c r="B771" s="59" t="s">
        <v>4650</v>
      </c>
      <c r="C771" s="70">
        <v>0</v>
      </c>
      <c r="D771" s="70">
        <v>0</v>
      </c>
      <c r="E771" s="70">
        <v>0</v>
      </c>
    </row>
    <row r="772" spans="1:5">
      <c r="A772" s="58" t="s">
        <v>4651</v>
      </c>
      <c r="B772" s="59" t="s">
        <v>4652</v>
      </c>
      <c r="C772" s="63">
        <v>0</v>
      </c>
      <c r="D772" s="63">
        <v>0</v>
      </c>
      <c r="E772" s="63">
        <v>0</v>
      </c>
    </row>
    <row r="773" spans="1:5">
      <c r="A773" s="58" t="s">
        <v>4653</v>
      </c>
      <c r="B773" s="59" t="s">
        <v>4654</v>
      </c>
      <c r="C773" s="63">
        <v>0</v>
      </c>
      <c r="D773" s="63">
        <v>0</v>
      </c>
      <c r="E773" s="63">
        <v>0</v>
      </c>
    </row>
    <row r="774" spans="1:5">
      <c r="A774" s="58" t="s">
        <v>4655</v>
      </c>
      <c r="B774" s="59" t="s">
        <v>4656</v>
      </c>
      <c r="C774" s="63">
        <v>0</v>
      </c>
      <c r="D774" s="63">
        <v>0</v>
      </c>
      <c r="E774" s="63">
        <v>0</v>
      </c>
    </row>
    <row r="775" spans="1:5">
      <c r="A775" s="58"/>
      <c r="B775" s="59"/>
      <c r="C775" s="66"/>
      <c r="D775" s="66"/>
      <c r="E775" s="66"/>
    </row>
    <row r="776" spans="1:5">
      <c r="A776" s="58" t="s">
        <v>4657</v>
      </c>
      <c r="B776" s="59" t="s">
        <v>4172</v>
      </c>
      <c r="C776" s="70">
        <v>0</v>
      </c>
      <c r="D776" s="70">
        <v>0</v>
      </c>
      <c r="E776" s="70">
        <v>0</v>
      </c>
    </row>
    <row r="777" spans="1:5">
      <c r="A777" s="58"/>
      <c r="B777" s="59"/>
      <c r="C777" s="66"/>
      <c r="D777" s="66"/>
      <c r="E777" s="66"/>
    </row>
    <row r="778" spans="1:5">
      <c r="A778" s="58" t="s">
        <v>4658</v>
      </c>
      <c r="B778" s="59" t="s">
        <v>113</v>
      </c>
      <c r="C778" s="70">
        <v>58218383.350000001</v>
      </c>
      <c r="D778" s="70">
        <v>58307019.170000002</v>
      </c>
      <c r="E778" s="70">
        <v>-88635.82</v>
      </c>
    </row>
    <row r="779" spans="1:5">
      <c r="A779" s="58"/>
      <c r="B779" s="59"/>
      <c r="C779" s="58"/>
      <c r="D779" s="58"/>
      <c r="E779" s="58"/>
    </row>
    <row r="780" spans="1:5">
      <c r="A780" s="58" t="s">
        <v>1134</v>
      </c>
      <c r="B780" s="59" t="s">
        <v>4659</v>
      </c>
      <c r="C780" s="69"/>
      <c r="D780" s="69"/>
      <c r="E780" s="69"/>
    </row>
    <row r="781" spans="1:5">
      <c r="A781" s="58"/>
      <c r="B781" s="59"/>
      <c r="C781" s="58"/>
      <c r="D781" s="58"/>
      <c r="E781" s="58"/>
    </row>
    <row r="782" spans="1:5">
      <c r="A782" s="58" t="s">
        <v>1135</v>
      </c>
      <c r="B782" s="59" t="s">
        <v>114</v>
      </c>
      <c r="C782" s="69"/>
      <c r="D782" s="69"/>
      <c r="E782" s="69"/>
    </row>
    <row r="783" spans="1:5">
      <c r="A783" s="58"/>
      <c r="B783" s="59"/>
      <c r="C783" s="58"/>
      <c r="D783" s="58"/>
      <c r="E783" s="58"/>
    </row>
    <row r="784" spans="1:5">
      <c r="A784" s="58" t="s">
        <v>1137</v>
      </c>
      <c r="B784" s="59" t="s">
        <v>1136</v>
      </c>
      <c r="C784" s="69"/>
      <c r="D784" s="69"/>
      <c r="E784" s="69"/>
    </row>
    <row r="785" spans="1:5">
      <c r="A785" s="58" t="s">
        <v>4660</v>
      </c>
      <c r="B785" s="59" t="s">
        <v>2497</v>
      </c>
      <c r="C785" s="63">
        <v>110627.64</v>
      </c>
      <c r="D785" s="63">
        <v>265014.05</v>
      </c>
      <c r="E785" s="63">
        <v>-154386.41</v>
      </c>
    </row>
    <row r="786" spans="1:5">
      <c r="A786" s="58" t="s">
        <v>4661</v>
      </c>
      <c r="B786" s="59" t="s">
        <v>4662</v>
      </c>
      <c r="C786" s="63">
        <v>0</v>
      </c>
      <c r="D786" s="63">
        <v>0</v>
      </c>
      <c r="E786" s="63">
        <v>0</v>
      </c>
    </row>
    <row r="787" spans="1:5">
      <c r="A787" s="58" t="s">
        <v>4663</v>
      </c>
      <c r="B787" s="59" t="s">
        <v>4664</v>
      </c>
      <c r="C787" s="63">
        <v>0</v>
      </c>
      <c r="D787" s="63">
        <v>0</v>
      </c>
      <c r="E787" s="63">
        <v>0</v>
      </c>
    </row>
    <row r="788" spans="1:5">
      <c r="A788" s="58" t="s">
        <v>4665</v>
      </c>
      <c r="B788" s="59" t="s">
        <v>4666</v>
      </c>
      <c r="C788" s="63">
        <v>0</v>
      </c>
      <c r="D788" s="63">
        <v>0</v>
      </c>
      <c r="E788" s="63">
        <v>0</v>
      </c>
    </row>
    <row r="789" spans="1:5">
      <c r="A789" s="58" t="s">
        <v>4667</v>
      </c>
      <c r="B789" s="59" t="s">
        <v>4668</v>
      </c>
      <c r="C789" s="63">
        <v>0</v>
      </c>
      <c r="D789" s="63">
        <v>0</v>
      </c>
      <c r="E789" s="63">
        <v>0</v>
      </c>
    </row>
    <row r="790" spans="1:5">
      <c r="A790" s="58" t="s">
        <v>4669</v>
      </c>
      <c r="B790" s="59" t="s">
        <v>4670</v>
      </c>
      <c r="C790" s="63">
        <v>0</v>
      </c>
      <c r="D790" s="63">
        <v>0</v>
      </c>
      <c r="E790" s="63">
        <v>0</v>
      </c>
    </row>
    <row r="791" spans="1:5">
      <c r="A791" s="58" t="s">
        <v>4671</v>
      </c>
      <c r="B791" s="59" t="s">
        <v>2498</v>
      </c>
      <c r="C791" s="63">
        <v>108153.42</v>
      </c>
      <c r="D791" s="63">
        <v>105152.19</v>
      </c>
      <c r="E791" s="63">
        <v>3001.23</v>
      </c>
    </row>
    <row r="792" spans="1:5">
      <c r="A792" s="58" t="s">
        <v>4672</v>
      </c>
      <c r="B792" s="59" t="s">
        <v>4673</v>
      </c>
      <c r="C792" s="63">
        <v>0</v>
      </c>
      <c r="D792" s="63">
        <v>0</v>
      </c>
      <c r="E792" s="63">
        <v>0</v>
      </c>
    </row>
    <row r="793" spans="1:5">
      <c r="A793" s="58" t="s">
        <v>4674</v>
      </c>
      <c r="B793" s="59" t="s">
        <v>4675</v>
      </c>
      <c r="C793" s="63">
        <v>250648.5</v>
      </c>
      <c r="D793" s="63">
        <v>253054</v>
      </c>
      <c r="E793" s="63">
        <v>-2405.5</v>
      </c>
    </row>
    <row r="794" spans="1:5">
      <c r="A794" s="58" t="s">
        <v>4676</v>
      </c>
      <c r="B794" s="59" t="s">
        <v>4677</v>
      </c>
      <c r="C794" s="63">
        <v>300</v>
      </c>
      <c r="D794" s="63">
        <v>300</v>
      </c>
      <c r="E794" s="63">
        <v>0</v>
      </c>
    </row>
    <row r="795" spans="1:5">
      <c r="A795" s="58" t="s">
        <v>4678</v>
      </c>
      <c r="B795" s="59" t="s">
        <v>4679</v>
      </c>
      <c r="C795" s="63">
        <v>0</v>
      </c>
      <c r="D795" s="63">
        <v>0</v>
      </c>
      <c r="E795" s="63">
        <v>0</v>
      </c>
    </row>
    <row r="796" spans="1:5">
      <c r="A796" s="58" t="s">
        <v>4680</v>
      </c>
      <c r="B796" s="59" t="s">
        <v>4681</v>
      </c>
      <c r="C796" s="63">
        <v>0</v>
      </c>
      <c r="D796" s="63">
        <v>0</v>
      </c>
      <c r="E796" s="63">
        <v>0</v>
      </c>
    </row>
    <row r="797" spans="1:5">
      <c r="A797" s="58" t="s">
        <v>4682</v>
      </c>
      <c r="B797" s="59" t="s">
        <v>4683</v>
      </c>
      <c r="C797" s="63">
        <v>182</v>
      </c>
      <c r="D797" s="63">
        <v>182</v>
      </c>
      <c r="E797" s="63">
        <v>0</v>
      </c>
    </row>
    <row r="798" spans="1:5">
      <c r="A798" s="58" t="s">
        <v>4684</v>
      </c>
      <c r="B798" s="59" t="s">
        <v>4685</v>
      </c>
      <c r="C798" s="63">
        <v>0</v>
      </c>
      <c r="D798" s="63">
        <v>0</v>
      </c>
      <c r="E798" s="63">
        <v>0</v>
      </c>
    </row>
    <row r="799" spans="1:5">
      <c r="A799" s="58" t="s">
        <v>4686</v>
      </c>
      <c r="B799" s="59" t="s">
        <v>4687</v>
      </c>
      <c r="C799" s="63">
        <v>187991.16</v>
      </c>
      <c r="D799" s="63">
        <v>208133.07</v>
      </c>
      <c r="E799" s="63">
        <v>-20141.91</v>
      </c>
    </row>
    <row r="800" spans="1:5">
      <c r="A800" s="58" t="s">
        <v>4688</v>
      </c>
      <c r="B800" s="59" t="s">
        <v>4689</v>
      </c>
      <c r="C800" s="63">
        <v>124286.66</v>
      </c>
      <c r="D800" s="63">
        <v>62143.33</v>
      </c>
      <c r="E800" s="63">
        <v>62143.33</v>
      </c>
    </row>
    <row r="801" spans="1:5">
      <c r="A801" s="58" t="s">
        <v>4690</v>
      </c>
      <c r="B801" s="59" t="s">
        <v>4691</v>
      </c>
      <c r="C801" s="63">
        <v>0</v>
      </c>
      <c r="D801" s="63">
        <v>0</v>
      </c>
      <c r="E801" s="63">
        <v>0</v>
      </c>
    </row>
    <row r="802" spans="1:5">
      <c r="A802" s="58" t="s">
        <v>4692</v>
      </c>
      <c r="B802" s="59" t="s">
        <v>4693</v>
      </c>
      <c r="C802" s="63">
        <v>69831.740000000005</v>
      </c>
      <c r="D802" s="63">
        <v>71673.87</v>
      </c>
      <c r="E802" s="63">
        <v>-1842.13</v>
      </c>
    </row>
    <row r="803" spans="1:5">
      <c r="A803" s="58" t="s">
        <v>4694</v>
      </c>
      <c r="B803" s="59" t="s">
        <v>4695</v>
      </c>
      <c r="C803" s="63">
        <v>0</v>
      </c>
      <c r="D803" s="63">
        <v>0</v>
      </c>
      <c r="E803" s="63">
        <v>0</v>
      </c>
    </row>
    <row r="804" spans="1:5">
      <c r="A804" s="58" t="s">
        <v>4696</v>
      </c>
      <c r="B804" s="59" t="s">
        <v>3533</v>
      </c>
      <c r="C804" s="63">
        <v>0</v>
      </c>
      <c r="D804" s="63">
        <v>0</v>
      </c>
      <c r="E804" s="63">
        <v>0</v>
      </c>
    </row>
    <row r="805" spans="1:5">
      <c r="A805" s="58" t="s">
        <v>4697</v>
      </c>
      <c r="B805" s="59" t="s">
        <v>3602</v>
      </c>
      <c r="C805" s="63">
        <v>0</v>
      </c>
      <c r="D805" s="63">
        <v>0</v>
      </c>
      <c r="E805" s="63">
        <v>0</v>
      </c>
    </row>
    <row r="806" spans="1:5">
      <c r="A806" s="58" t="s">
        <v>4698</v>
      </c>
      <c r="B806" s="59" t="s">
        <v>4699</v>
      </c>
      <c r="C806" s="63">
        <v>0</v>
      </c>
      <c r="D806" s="63">
        <v>0</v>
      </c>
      <c r="E806" s="63">
        <v>0</v>
      </c>
    </row>
    <row r="807" spans="1:5">
      <c r="A807" s="58" t="s">
        <v>4700</v>
      </c>
      <c r="B807" s="59" t="s">
        <v>4701</v>
      </c>
      <c r="C807" s="63">
        <v>-10880.1</v>
      </c>
      <c r="D807" s="63">
        <v>-10880.1</v>
      </c>
      <c r="E807" s="63">
        <v>0</v>
      </c>
    </row>
    <row r="808" spans="1:5">
      <c r="A808" s="58" t="s">
        <v>4702</v>
      </c>
      <c r="B808" s="59" t="s">
        <v>4703</v>
      </c>
      <c r="C808" s="63">
        <v>0</v>
      </c>
      <c r="D808" s="63">
        <v>0</v>
      </c>
      <c r="E808" s="63">
        <v>0</v>
      </c>
    </row>
    <row r="809" spans="1:5">
      <c r="A809" s="58" t="s">
        <v>4704</v>
      </c>
      <c r="B809" s="59" t="s">
        <v>4705</v>
      </c>
      <c r="C809" s="63">
        <v>0</v>
      </c>
      <c r="D809" s="63">
        <v>0</v>
      </c>
      <c r="E809" s="63">
        <v>0</v>
      </c>
    </row>
    <row r="810" spans="1:5">
      <c r="A810" s="58" t="s">
        <v>4706</v>
      </c>
      <c r="B810" s="59" t="s">
        <v>4707</v>
      </c>
      <c r="C810" s="63">
        <v>0</v>
      </c>
      <c r="D810" s="63">
        <v>0</v>
      </c>
      <c r="E810" s="63">
        <v>0</v>
      </c>
    </row>
    <row r="811" spans="1:5">
      <c r="A811" s="58" t="s">
        <v>4708</v>
      </c>
      <c r="B811" s="59" t="s">
        <v>4709</v>
      </c>
      <c r="C811" s="63">
        <v>0</v>
      </c>
      <c r="D811" s="63">
        <v>0</v>
      </c>
      <c r="E811" s="63">
        <v>0</v>
      </c>
    </row>
    <row r="812" spans="1:5">
      <c r="A812" s="58" t="s">
        <v>4710</v>
      </c>
      <c r="B812" s="59" t="s">
        <v>4711</v>
      </c>
      <c r="C812" s="63">
        <v>0</v>
      </c>
      <c r="D812" s="63">
        <v>0</v>
      </c>
      <c r="E812" s="63">
        <v>0</v>
      </c>
    </row>
    <row r="813" spans="1:5">
      <c r="A813" s="58" t="s">
        <v>4712</v>
      </c>
      <c r="B813" s="59" t="s">
        <v>4713</v>
      </c>
      <c r="C813" s="63">
        <v>0</v>
      </c>
      <c r="D813" s="63">
        <v>0</v>
      </c>
      <c r="E813" s="63">
        <v>0</v>
      </c>
    </row>
    <row r="814" spans="1:5">
      <c r="A814" s="58" t="s">
        <v>4714</v>
      </c>
      <c r="B814" s="59" t="s">
        <v>4715</v>
      </c>
      <c r="C814" s="63">
        <v>0</v>
      </c>
      <c r="D814" s="63">
        <v>0</v>
      </c>
      <c r="E814" s="63">
        <v>0</v>
      </c>
    </row>
    <row r="815" spans="1:5">
      <c r="A815" s="58" t="s">
        <v>4716</v>
      </c>
      <c r="B815" s="59" t="s">
        <v>4717</v>
      </c>
      <c r="C815" s="63">
        <v>0</v>
      </c>
      <c r="D815" s="63">
        <v>0</v>
      </c>
      <c r="E815" s="63">
        <v>0</v>
      </c>
    </row>
    <row r="816" spans="1:5">
      <c r="A816" s="58"/>
      <c r="B816" s="59"/>
      <c r="C816" s="66"/>
      <c r="D816" s="66"/>
      <c r="E816" s="66"/>
    </row>
    <row r="817" spans="1:5">
      <c r="A817" s="58" t="s">
        <v>117</v>
      </c>
      <c r="B817" s="59" t="s">
        <v>118</v>
      </c>
      <c r="C817" s="70">
        <v>841141.02</v>
      </c>
      <c r="D817" s="70">
        <v>954772.41</v>
      </c>
      <c r="E817" s="70">
        <v>-113631.39</v>
      </c>
    </row>
    <row r="818" spans="1:5">
      <c r="A818" s="58"/>
      <c r="B818" s="59"/>
      <c r="C818" s="58"/>
      <c r="D818" s="58"/>
      <c r="E818" s="58"/>
    </row>
    <row r="819" spans="1:5">
      <c r="A819" s="58" t="s">
        <v>119</v>
      </c>
      <c r="B819" s="59" t="s">
        <v>120</v>
      </c>
      <c r="C819" s="69"/>
      <c r="D819" s="69"/>
      <c r="E819" s="69"/>
    </row>
    <row r="820" spans="1:5">
      <c r="A820" s="58" t="s">
        <v>121</v>
      </c>
      <c r="B820" s="59" t="s">
        <v>122</v>
      </c>
      <c r="C820" s="63">
        <v>37071000</v>
      </c>
      <c r="D820" s="63">
        <v>37071000</v>
      </c>
      <c r="E820" s="63">
        <v>0</v>
      </c>
    </row>
    <row r="821" spans="1:5">
      <c r="A821" s="58" t="s">
        <v>4718</v>
      </c>
      <c r="B821" s="59" t="s">
        <v>4719</v>
      </c>
      <c r="C821" s="63">
        <v>0</v>
      </c>
      <c r="D821" s="63">
        <v>0</v>
      </c>
      <c r="E821" s="63">
        <v>0</v>
      </c>
    </row>
    <row r="822" spans="1:5">
      <c r="A822" s="58" t="s">
        <v>4720</v>
      </c>
      <c r="B822" s="59" t="s">
        <v>4721</v>
      </c>
      <c r="C822" s="63">
        <v>0</v>
      </c>
      <c r="D822" s="63">
        <v>0</v>
      </c>
      <c r="E822" s="63">
        <v>0</v>
      </c>
    </row>
    <row r="823" spans="1:5">
      <c r="A823" s="58" t="s">
        <v>4722</v>
      </c>
      <c r="B823" s="59" t="s">
        <v>4723</v>
      </c>
      <c r="C823" s="63">
        <v>0</v>
      </c>
      <c r="D823" s="63">
        <v>0</v>
      </c>
      <c r="E823" s="63">
        <v>0</v>
      </c>
    </row>
    <row r="824" spans="1:5">
      <c r="A824" s="58" t="s">
        <v>4724</v>
      </c>
      <c r="B824" s="59" t="s">
        <v>4725</v>
      </c>
      <c r="C824" s="63">
        <v>0</v>
      </c>
      <c r="D824" s="63">
        <v>0</v>
      </c>
      <c r="E824" s="63">
        <v>0</v>
      </c>
    </row>
    <row r="825" spans="1:5">
      <c r="A825" s="58" t="s">
        <v>4726</v>
      </c>
      <c r="B825" s="59" t="s">
        <v>4727</v>
      </c>
      <c r="C825" s="63">
        <v>0</v>
      </c>
      <c r="D825" s="63">
        <v>0</v>
      </c>
      <c r="E825" s="63">
        <v>0</v>
      </c>
    </row>
    <row r="826" spans="1:5">
      <c r="A826" s="58" t="s">
        <v>123</v>
      </c>
      <c r="B826" s="59" t="s">
        <v>124</v>
      </c>
      <c r="C826" s="63">
        <v>0</v>
      </c>
      <c r="D826" s="63">
        <v>0</v>
      </c>
      <c r="E826" s="63">
        <v>0</v>
      </c>
    </row>
    <row r="827" spans="1:5">
      <c r="A827" s="58" t="s">
        <v>125</v>
      </c>
      <c r="B827" s="59" t="s">
        <v>126</v>
      </c>
      <c r="C827" s="63">
        <v>0</v>
      </c>
      <c r="D827" s="63">
        <v>0</v>
      </c>
      <c r="E827" s="63">
        <v>0</v>
      </c>
    </row>
    <row r="828" spans="1:5">
      <c r="A828" s="58" t="s">
        <v>4728</v>
      </c>
      <c r="B828" s="59" t="s">
        <v>4729</v>
      </c>
      <c r="C828" s="63">
        <v>0</v>
      </c>
      <c r="D828" s="63">
        <v>0</v>
      </c>
      <c r="E828" s="63">
        <v>0</v>
      </c>
    </row>
    <row r="829" spans="1:5">
      <c r="A829" s="58"/>
      <c r="B829" s="59"/>
      <c r="C829" s="66"/>
      <c r="D829" s="66"/>
      <c r="E829" s="66"/>
    </row>
    <row r="830" spans="1:5">
      <c r="A830" s="58" t="s">
        <v>127</v>
      </c>
      <c r="B830" s="59" t="s">
        <v>128</v>
      </c>
      <c r="C830" s="70">
        <v>37071000</v>
      </c>
      <c r="D830" s="70">
        <v>37071000</v>
      </c>
      <c r="E830" s="70">
        <v>0</v>
      </c>
    </row>
    <row r="831" spans="1:5">
      <c r="A831" s="58" t="s">
        <v>4730</v>
      </c>
      <c r="B831" s="59" t="s">
        <v>4731</v>
      </c>
      <c r="C831" s="63">
        <v>0</v>
      </c>
      <c r="D831" s="63">
        <v>0</v>
      </c>
      <c r="E831" s="63">
        <v>0</v>
      </c>
    </row>
    <row r="832" spans="1:5">
      <c r="A832" s="58" t="s">
        <v>4732</v>
      </c>
      <c r="B832" s="59" t="s">
        <v>4733</v>
      </c>
      <c r="C832" s="63">
        <v>0</v>
      </c>
      <c r="D832" s="63">
        <v>0</v>
      </c>
      <c r="E832" s="63">
        <v>0</v>
      </c>
    </row>
    <row r="833" spans="1:5">
      <c r="A833" s="58" t="s">
        <v>4734</v>
      </c>
      <c r="B833" s="59" t="s">
        <v>4735</v>
      </c>
      <c r="C833" s="63">
        <v>0</v>
      </c>
      <c r="D833" s="63">
        <v>0</v>
      </c>
      <c r="E833" s="63">
        <v>0</v>
      </c>
    </row>
    <row r="834" spans="1:5">
      <c r="A834" s="58"/>
      <c r="B834" s="59"/>
      <c r="C834" s="66"/>
      <c r="D834" s="66"/>
      <c r="E834" s="66"/>
    </row>
    <row r="835" spans="1:5">
      <c r="A835" s="58" t="s">
        <v>4736</v>
      </c>
      <c r="B835" s="59" t="s">
        <v>4737</v>
      </c>
      <c r="C835" s="70">
        <v>0</v>
      </c>
      <c r="D835" s="70">
        <v>0</v>
      </c>
      <c r="E835" s="70">
        <v>0</v>
      </c>
    </row>
    <row r="836" spans="1:5">
      <c r="A836" s="58"/>
      <c r="B836" s="59"/>
      <c r="C836" s="66"/>
      <c r="D836" s="66"/>
      <c r="E836" s="66"/>
    </row>
    <row r="837" spans="1:5">
      <c r="A837" s="58" t="s">
        <v>129</v>
      </c>
      <c r="B837" s="59" t="s">
        <v>115</v>
      </c>
      <c r="C837" s="70">
        <v>37912141.020000003</v>
      </c>
      <c r="D837" s="70">
        <v>38025772.409999996</v>
      </c>
      <c r="E837" s="70">
        <v>-113631.39</v>
      </c>
    </row>
    <row r="838" spans="1:5">
      <c r="A838" s="58"/>
      <c r="B838" s="59"/>
      <c r="C838" s="58"/>
      <c r="D838" s="58"/>
      <c r="E838" s="58"/>
    </row>
    <row r="839" spans="1:5">
      <c r="A839" s="58" t="s">
        <v>130</v>
      </c>
      <c r="B839" s="59" t="s">
        <v>131</v>
      </c>
      <c r="C839" s="69"/>
      <c r="D839" s="69"/>
      <c r="E839" s="69"/>
    </row>
    <row r="840" spans="1:5">
      <c r="A840" s="58"/>
      <c r="B840" s="59"/>
      <c r="C840" s="58"/>
      <c r="D840" s="58"/>
      <c r="E840" s="58"/>
    </row>
    <row r="841" spans="1:5">
      <c r="A841" s="58" t="s">
        <v>132</v>
      </c>
      <c r="B841" s="59" t="s">
        <v>133</v>
      </c>
      <c r="C841" s="69"/>
      <c r="D841" s="69"/>
      <c r="E841" s="69"/>
    </row>
    <row r="842" spans="1:5">
      <c r="A842" s="58" t="s">
        <v>134</v>
      </c>
      <c r="B842" s="59" t="s">
        <v>135</v>
      </c>
      <c r="C842" s="63">
        <v>20427696.57</v>
      </c>
      <c r="D842" s="63">
        <v>20427696.57</v>
      </c>
      <c r="E842" s="63">
        <v>0</v>
      </c>
    </row>
    <row r="843" spans="1:5">
      <c r="A843" s="58" t="s">
        <v>4738</v>
      </c>
      <c r="B843" s="59" t="s">
        <v>4739</v>
      </c>
      <c r="C843" s="63">
        <v>0</v>
      </c>
      <c r="D843" s="63">
        <v>0</v>
      </c>
      <c r="E843" s="63">
        <v>0</v>
      </c>
    </row>
    <row r="844" spans="1:5">
      <c r="A844" s="58" t="s">
        <v>4740</v>
      </c>
      <c r="B844" s="59" t="s">
        <v>4741</v>
      </c>
      <c r="C844" s="63">
        <v>0</v>
      </c>
      <c r="D844" s="63">
        <v>0</v>
      </c>
      <c r="E844" s="63">
        <v>0</v>
      </c>
    </row>
    <row r="845" spans="1:5">
      <c r="A845" s="58" t="s">
        <v>4742</v>
      </c>
      <c r="B845" s="59" t="s">
        <v>4743</v>
      </c>
      <c r="C845" s="63">
        <v>0</v>
      </c>
      <c r="D845" s="63">
        <v>0</v>
      </c>
      <c r="E845" s="63">
        <v>0</v>
      </c>
    </row>
    <row r="846" spans="1:5">
      <c r="A846" s="58" t="s">
        <v>4744</v>
      </c>
      <c r="B846" s="59" t="s">
        <v>4745</v>
      </c>
      <c r="C846" s="63">
        <v>0</v>
      </c>
      <c r="D846" s="63">
        <v>0</v>
      </c>
      <c r="E846" s="63">
        <v>0</v>
      </c>
    </row>
    <row r="847" spans="1:5">
      <c r="A847" s="58" t="s">
        <v>4746</v>
      </c>
      <c r="B847" s="59" t="s">
        <v>4747</v>
      </c>
      <c r="C847" s="63">
        <v>0</v>
      </c>
      <c r="D847" s="63">
        <v>0</v>
      </c>
      <c r="E847" s="63">
        <v>0</v>
      </c>
    </row>
    <row r="848" spans="1:5">
      <c r="A848" s="58" t="s">
        <v>4748</v>
      </c>
      <c r="B848" s="59" t="s">
        <v>4749</v>
      </c>
      <c r="C848" s="63">
        <v>0</v>
      </c>
      <c r="D848" s="63">
        <v>0</v>
      </c>
      <c r="E848" s="63">
        <v>0</v>
      </c>
    </row>
    <row r="849" spans="1:5">
      <c r="A849" s="58" t="s">
        <v>4750</v>
      </c>
      <c r="B849" s="59" t="s">
        <v>4751</v>
      </c>
      <c r="C849" s="63">
        <v>0</v>
      </c>
      <c r="D849" s="63">
        <v>0</v>
      </c>
      <c r="E849" s="63">
        <v>0</v>
      </c>
    </row>
    <row r="850" spans="1:5">
      <c r="A850" s="58" t="s">
        <v>4752</v>
      </c>
      <c r="B850" s="59" t="s">
        <v>4753</v>
      </c>
      <c r="C850" s="63">
        <v>0</v>
      </c>
      <c r="D850" s="63">
        <v>0</v>
      </c>
      <c r="E850" s="63">
        <v>0</v>
      </c>
    </row>
    <row r="851" spans="1:5">
      <c r="A851" s="58" t="s">
        <v>4754</v>
      </c>
      <c r="B851" s="59" t="s">
        <v>4755</v>
      </c>
      <c r="C851" s="63">
        <v>0</v>
      </c>
      <c r="D851" s="63">
        <v>0</v>
      </c>
      <c r="E851" s="63">
        <v>0</v>
      </c>
    </row>
    <row r="852" spans="1:5">
      <c r="A852" s="58" t="s">
        <v>4756</v>
      </c>
      <c r="B852" s="59" t="s">
        <v>4757</v>
      </c>
      <c r="C852" s="63">
        <v>0</v>
      </c>
      <c r="D852" s="63">
        <v>0</v>
      </c>
      <c r="E852" s="63">
        <v>0</v>
      </c>
    </row>
    <row r="853" spans="1:5">
      <c r="A853" s="58" t="s">
        <v>4758</v>
      </c>
      <c r="B853" s="59" t="s">
        <v>4759</v>
      </c>
      <c r="C853" s="63">
        <v>0</v>
      </c>
      <c r="D853" s="63">
        <v>0</v>
      </c>
      <c r="E853" s="63">
        <v>0</v>
      </c>
    </row>
    <row r="854" spans="1:5">
      <c r="A854" s="58" t="s">
        <v>4760</v>
      </c>
      <c r="B854" s="59" t="s">
        <v>4761</v>
      </c>
      <c r="C854" s="63">
        <v>0</v>
      </c>
      <c r="D854" s="63">
        <v>0</v>
      </c>
      <c r="E854" s="63">
        <v>0</v>
      </c>
    </row>
    <row r="855" spans="1:5">
      <c r="A855" s="58" t="s">
        <v>4762</v>
      </c>
      <c r="B855" s="59" t="s">
        <v>4763</v>
      </c>
      <c r="C855" s="63">
        <v>0</v>
      </c>
      <c r="D855" s="63">
        <v>0</v>
      </c>
      <c r="E855" s="63">
        <v>0</v>
      </c>
    </row>
    <row r="856" spans="1:5">
      <c r="A856" s="58" t="s">
        <v>4764</v>
      </c>
      <c r="B856" s="59" t="s">
        <v>4765</v>
      </c>
      <c r="C856" s="63">
        <v>0</v>
      </c>
      <c r="D856" s="63">
        <v>0</v>
      </c>
      <c r="E856" s="63">
        <v>0</v>
      </c>
    </row>
    <row r="857" spans="1:5">
      <c r="A857" s="58" t="s">
        <v>4766</v>
      </c>
      <c r="B857" s="59" t="s">
        <v>4767</v>
      </c>
      <c r="C857" s="63">
        <v>0</v>
      </c>
      <c r="D857" s="63">
        <v>0</v>
      </c>
      <c r="E857" s="63">
        <v>0</v>
      </c>
    </row>
    <row r="858" spans="1:5">
      <c r="A858" s="58" t="s">
        <v>4768</v>
      </c>
      <c r="B858" s="59" t="s">
        <v>4769</v>
      </c>
      <c r="C858" s="63">
        <v>0</v>
      </c>
      <c r="D858" s="63">
        <v>0</v>
      </c>
      <c r="E858" s="63">
        <v>0</v>
      </c>
    </row>
    <row r="859" spans="1:5">
      <c r="A859" s="58" t="s">
        <v>4770</v>
      </c>
      <c r="B859" s="59" t="s">
        <v>4771</v>
      </c>
      <c r="C859" s="63">
        <v>0</v>
      </c>
      <c r="D859" s="63">
        <v>0</v>
      </c>
      <c r="E859" s="63">
        <v>0</v>
      </c>
    </row>
    <row r="860" spans="1:5">
      <c r="A860" s="58" t="s">
        <v>4772</v>
      </c>
      <c r="B860" s="59" t="s">
        <v>4773</v>
      </c>
      <c r="C860" s="63">
        <v>0</v>
      </c>
      <c r="D860" s="63">
        <v>0</v>
      </c>
      <c r="E860" s="63">
        <v>0</v>
      </c>
    </row>
    <row r="861" spans="1:5">
      <c r="A861" s="58" t="s">
        <v>4774</v>
      </c>
      <c r="B861" s="59" t="s">
        <v>4775</v>
      </c>
      <c r="C861" s="63">
        <v>0</v>
      </c>
      <c r="D861" s="63">
        <v>0</v>
      </c>
      <c r="E861" s="63">
        <v>0</v>
      </c>
    </row>
    <row r="862" spans="1:5">
      <c r="A862" s="58" t="s">
        <v>4776</v>
      </c>
      <c r="B862" s="59" t="s">
        <v>4777</v>
      </c>
      <c r="C862" s="63">
        <v>0</v>
      </c>
      <c r="D862" s="63">
        <v>0</v>
      </c>
      <c r="E862" s="63">
        <v>0</v>
      </c>
    </row>
    <row r="863" spans="1:5">
      <c r="A863" s="58" t="s">
        <v>4778</v>
      </c>
      <c r="B863" s="59" t="s">
        <v>4779</v>
      </c>
      <c r="C863" s="63">
        <v>0</v>
      </c>
      <c r="D863" s="63">
        <v>0</v>
      </c>
      <c r="E863" s="63">
        <v>0</v>
      </c>
    </row>
    <row r="864" spans="1:5">
      <c r="A864" s="58" t="s">
        <v>4780</v>
      </c>
      <c r="B864" s="59" t="s">
        <v>4781</v>
      </c>
      <c r="C864" s="63">
        <v>0</v>
      </c>
      <c r="D864" s="63">
        <v>0</v>
      </c>
      <c r="E864" s="63">
        <v>0</v>
      </c>
    </row>
    <row r="865" spans="1:5">
      <c r="A865" s="58" t="s">
        <v>4782</v>
      </c>
      <c r="B865" s="59" t="s">
        <v>4783</v>
      </c>
      <c r="C865" s="63">
        <v>0</v>
      </c>
      <c r="D865" s="63">
        <v>0</v>
      </c>
      <c r="E865" s="63">
        <v>0</v>
      </c>
    </row>
    <row r="866" spans="1:5">
      <c r="A866" s="58" t="s">
        <v>4784</v>
      </c>
      <c r="B866" s="59" t="s">
        <v>4785</v>
      </c>
      <c r="C866" s="63">
        <v>0</v>
      </c>
      <c r="D866" s="63">
        <v>0</v>
      </c>
      <c r="E866" s="63">
        <v>0</v>
      </c>
    </row>
    <row r="867" spans="1:5">
      <c r="A867" s="58" t="s">
        <v>4786</v>
      </c>
      <c r="B867" s="59" t="s">
        <v>4787</v>
      </c>
      <c r="C867" s="63">
        <v>0</v>
      </c>
      <c r="D867" s="63">
        <v>0</v>
      </c>
      <c r="E867" s="63">
        <v>0</v>
      </c>
    </row>
    <row r="868" spans="1:5">
      <c r="A868" s="58" t="s">
        <v>4788</v>
      </c>
      <c r="B868" s="59" t="s">
        <v>4789</v>
      </c>
      <c r="C868" s="63">
        <v>0</v>
      </c>
      <c r="D868" s="63">
        <v>0</v>
      </c>
      <c r="E868" s="63">
        <v>0</v>
      </c>
    </row>
    <row r="869" spans="1:5">
      <c r="A869" s="58" t="s">
        <v>4790</v>
      </c>
      <c r="B869" s="59" t="s">
        <v>4791</v>
      </c>
      <c r="C869" s="63">
        <v>0</v>
      </c>
      <c r="D869" s="63">
        <v>0</v>
      </c>
      <c r="E869" s="63">
        <v>0</v>
      </c>
    </row>
    <row r="870" spans="1:5">
      <c r="A870" s="58" t="s">
        <v>4792</v>
      </c>
      <c r="B870" s="59" t="s">
        <v>4793</v>
      </c>
      <c r="C870" s="63">
        <v>0</v>
      </c>
      <c r="D870" s="63">
        <v>0</v>
      </c>
      <c r="E870" s="63">
        <v>0</v>
      </c>
    </row>
    <row r="871" spans="1:5">
      <c r="A871" s="58" t="s">
        <v>4794</v>
      </c>
      <c r="B871" s="59" t="s">
        <v>4795</v>
      </c>
      <c r="C871" s="63">
        <v>0</v>
      </c>
      <c r="D871" s="63">
        <v>0</v>
      </c>
      <c r="E871" s="63">
        <v>0</v>
      </c>
    </row>
    <row r="872" spans="1:5">
      <c r="A872" s="58" t="s">
        <v>4796</v>
      </c>
      <c r="B872" s="59" t="s">
        <v>4797</v>
      </c>
      <c r="C872" s="63">
        <v>0</v>
      </c>
      <c r="D872" s="63">
        <v>0</v>
      </c>
      <c r="E872" s="63">
        <v>0</v>
      </c>
    </row>
    <row r="873" spans="1:5">
      <c r="A873" s="58" t="s">
        <v>4798</v>
      </c>
      <c r="B873" s="59" t="s">
        <v>4799</v>
      </c>
      <c r="C873" s="63">
        <v>0</v>
      </c>
      <c r="D873" s="63">
        <v>0</v>
      </c>
      <c r="E873" s="63">
        <v>0</v>
      </c>
    </row>
    <row r="874" spans="1:5">
      <c r="A874" s="58" t="s">
        <v>4800</v>
      </c>
      <c r="B874" s="59" t="s">
        <v>4801</v>
      </c>
      <c r="C874" s="63">
        <v>0</v>
      </c>
      <c r="D874" s="63">
        <v>0</v>
      </c>
      <c r="E874" s="63">
        <v>0</v>
      </c>
    </row>
    <row r="875" spans="1:5">
      <c r="A875" s="58"/>
      <c r="B875" s="59"/>
      <c r="C875" s="66"/>
      <c r="D875" s="66"/>
      <c r="E875" s="66"/>
    </row>
    <row r="876" spans="1:5">
      <c r="A876" s="58" t="s">
        <v>136</v>
      </c>
      <c r="B876" s="59" t="s">
        <v>137</v>
      </c>
      <c r="C876" s="70">
        <v>20427696.57</v>
      </c>
      <c r="D876" s="70">
        <v>20427696.57</v>
      </c>
      <c r="E876" s="70">
        <v>0</v>
      </c>
    </row>
    <row r="877" spans="1:5">
      <c r="A877" s="58"/>
      <c r="B877" s="59"/>
      <c r="C877" s="58"/>
      <c r="D877" s="58"/>
      <c r="E877" s="58"/>
    </row>
    <row r="878" spans="1:5">
      <c r="A878" s="58" t="s">
        <v>138</v>
      </c>
      <c r="B878" s="59" t="s">
        <v>139</v>
      </c>
      <c r="C878" s="69"/>
      <c r="D878" s="69"/>
      <c r="E878" s="69"/>
    </row>
    <row r="879" spans="1:5">
      <c r="A879" s="58" t="s">
        <v>140</v>
      </c>
      <c r="B879" s="59" t="s">
        <v>141</v>
      </c>
      <c r="C879" s="63">
        <v>-654696.68000000005</v>
      </c>
      <c r="D879" s="63">
        <v>-654696.68000000005</v>
      </c>
      <c r="E879" s="63">
        <v>0</v>
      </c>
    </row>
    <row r="880" spans="1:5">
      <c r="A880" s="58" t="s">
        <v>4802</v>
      </c>
      <c r="B880" s="59" t="s">
        <v>4803</v>
      </c>
      <c r="C880" s="63">
        <v>0</v>
      </c>
      <c r="D880" s="63">
        <v>0</v>
      </c>
      <c r="E880" s="63">
        <v>0</v>
      </c>
    </row>
    <row r="881" spans="1:5">
      <c r="A881" s="58" t="s">
        <v>4804</v>
      </c>
      <c r="B881" s="59" t="s">
        <v>4805</v>
      </c>
      <c r="C881" s="63">
        <v>0</v>
      </c>
      <c r="D881" s="63">
        <v>0</v>
      </c>
      <c r="E881" s="63">
        <v>0</v>
      </c>
    </row>
    <row r="882" spans="1:5">
      <c r="A882" s="58" t="s">
        <v>4806</v>
      </c>
      <c r="B882" s="59" t="s">
        <v>4807</v>
      </c>
      <c r="C882" s="63">
        <v>0</v>
      </c>
      <c r="D882" s="63">
        <v>0</v>
      </c>
      <c r="E882" s="63">
        <v>0</v>
      </c>
    </row>
    <row r="883" spans="1:5">
      <c r="A883" s="58" t="s">
        <v>4808</v>
      </c>
      <c r="B883" s="59" t="s">
        <v>4809</v>
      </c>
      <c r="C883" s="63">
        <v>0</v>
      </c>
      <c r="D883" s="63">
        <v>0</v>
      </c>
      <c r="E883" s="63">
        <v>0</v>
      </c>
    </row>
    <row r="884" spans="1:5">
      <c r="A884" s="58" t="s">
        <v>4810</v>
      </c>
      <c r="B884" s="59" t="s">
        <v>4811</v>
      </c>
      <c r="C884" s="63">
        <v>0</v>
      </c>
      <c r="D884" s="63">
        <v>0</v>
      </c>
      <c r="E884" s="63">
        <v>0</v>
      </c>
    </row>
    <row r="885" spans="1:5">
      <c r="A885" s="58" t="s">
        <v>4812</v>
      </c>
      <c r="B885" s="59" t="s">
        <v>4813</v>
      </c>
      <c r="C885" s="63">
        <v>0</v>
      </c>
      <c r="D885" s="63">
        <v>0</v>
      </c>
      <c r="E885" s="63">
        <v>0</v>
      </c>
    </row>
    <row r="886" spans="1:5">
      <c r="A886" s="58" t="s">
        <v>4814</v>
      </c>
      <c r="B886" s="59" t="s">
        <v>4815</v>
      </c>
      <c r="C886" s="63">
        <v>0</v>
      </c>
      <c r="D886" s="63">
        <v>0</v>
      </c>
      <c r="E886" s="63">
        <v>0</v>
      </c>
    </row>
    <row r="887" spans="1:5">
      <c r="A887" s="58" t="s">
        <v>4816</v>
      </c>
      <c r="B887" s="59" t="s">
        <v>4817</v>
      </c>
      <c r="C887" s="63">
        <v>0</v>
      </c>
      <c r="D887" s="63">
        <v>0</v>
      </c>
      <c r="E887" s="63">
        <v>0</v>
      </c>
    </row>
    <row r="888" spans="1:5">
      <c r="A888" s="58" t="s">
        <v>4818</v>
      </c>
      <c r="B888" s="59" t="s">
        <v>4819</v>
      </c>
      <c r="C888" s="63">
        <v>0</v>
      </c>
      <c r="D888" s="63">
        <v>0</v>
      </c>
      <c r="E888" s="63">
        <v>0</v>
      </c>
    </row>
    <row r="889" spans="1:5">
      <c r="A889" s="58" t="s">
        <v>4820</v>
      </c>
      <c r="B889" s="59" t="s">
        <v>4821</v>
      </c>
      <c r="C889" s="63">
        <v>0</v>
      </c>
      <c r="D889" s="63">
        <v>0</v>
      </c>
      <c r="E889" s="63">
        <v>0</v>
      </c>
    </row>
    <row r="890" spans="1:5">
      <c r="A890" s="58" t="s">
        <v>4822</v>
      </c>
      <c r="B890" s="59" t="s">
        <v>4823</v>
      </c>
      <c r="C890" s="63">
        <v>0</v>
      </c>
      <c r="D890" s="63">
        <v>0</v>
      </c>
      <c r="E890" s="63">
        <v>0</v>
      </c>
    </row>
    <row r="891" spans="1:5">
      <c r="A891" s="58" t="s">
        <v>4824</v>
      </c>
      <c r="B891" s="59" t="s">
        <v>4825</v>
      </c>
      <c r="C891" s="63">
        <v>0</v>
      </c>
      <c r="D891" s="63">
        <v>0</v>
      </c>
      <c r="E891" s="63">
        <v>0</v>
      </c>
    </row>
    <row r="892" spans="1:5">
      <c r="A892" s="58" t="s">
        <v>4826</v>
      </c>
      <c r="B892" s="59" t="s">
        <v>4827</v>
      </c>
      <c r="C892" s="63">
        <v>0</v>
      </c>
      <c r="D892" s="63">
        <v>0</v>
      </c>
      <c r="E892" s="63">
        <v>0</v>
      </c>
    </row>
    <row r="893" spans="1:5">
      <c r="A893" s="58" t="s">
        <v>4828</v>
      </c>
      <c r="B893" s="59" t="s">
        <v>4829</v>
      </c>
      <c r="C893" s="63">
        <v>0</v>
      </c>
      <c r="D893" s="63">
        <v>0</v>
      </c>
      <c r="E893" s="63">
        <v>0</v>
      </c>
    </row>
    <row r="894" spans="1:5">
      <c r="A894" s="58" t="s">
        <v>4830</v>
      </c>
      <c r="B894" s="59" t="s">
        <v>4831</v>
      </c>
      <c r="C894" s="63">
        <v>0</v>
      </c>
      <c r="D894" s="63">
        <v>0</v>
      </c>
      <c r="E894" s="63">
        <v>0</v>
      </c>
    </row>
    <row r="895" spans="1:5">
      <c r="A895" s="58" t="s">
        <v>4832</v>
      </c>
      <c r="B895" s="59" t="s">
        <v>4833</v>
      </c>
      <c r="C895" s="63">
        <v>0</v>
      </c>
      <c r="D895" s="63">
        <v>0</v>
      </c>
      <c r="E895" s="63">
        <v>0</v>
      </c>
    </row>
    <row r="896" spans="1:5">
      <c r="A896" s="58" t="s">
        <v>4834</v>
      </c>
      <c r="B896" s="59" t="s">
        <v>4835</v>
      </c>
      <c r="C896" s="63">
        <v>0</v>
      </c>
      <c r="D896" s="63">
        <v>0</v>
      </c>
      <c r="E896" s="63">
        <v>0</v>
      </c>
    </row>
    <row r="897" spans="1:5">
      <c r="A897" s="58" t="s">
        <v>4836</v>
      </c>
      <c r="B897" s="59" t="s">
        <v>4837</v>
      </c>
      <c r="C897" s="63">
        <v>0</v>
      </c>
      <c r="D897" s="63">
        <v>0</v>
      </c>
      <c r="E897" s="63">
        <v>0</v>
      </c>
    </row>
    <row r="898" spans="1:5">
      <c r="A898" s="58" t="s">
        <v>4838</v>
      </c>
      <c r="B898" s="59" t="s">
        <v>4839</v>
      </c>
      <c r="C898" s="63">
        <v>0</v>
      </c>
      <c r="D898" s="63">
        <v>0</v>
      </c>
      <c r="E898" s="63">
        <v>0</v>
      </c>
    </row>
    <row r="899" spans="1:5">
      <c r="A899" s="58" t="s">
        <v>4840</v>
      </c>
      <c r="B899" s="59" t="s">
        <v>4841</v>
      </c>
      <c r="C899" s="63">
        <v>0</v>
      </c>
      <c r="D899" s="63">
        <v>0</v>
      </c>
      <c r="E899" s="63">
        <v>0</v>
      </c>
    </row>
    <row r="900" spans="1:5">
      <c r="A900" s="58" t="s">
        <v>4842</v>
      </c>
      <c r="B900" s="59" t="s">
        <v>4843</v>
      </c>
      <c r="C900" s="63">
        <v>0</v>
      </c>
      <c r="D900" s="63">
        <v>0</v>
      </c>
      <c r="E900" s="63">
        <v>0</v>
      </c>
    </row>
    <row r="901" spans="1:5">
      <c r="A901" s="58" t="s">
        <v>4844</v>
      </c>
      <c r="B901" s="59" t="s">
        <v>4845</v>
      </c>
      <c r="C901" s="63">
        <v>0</v>
      </c>
      <c r="D901" s="63">
        <v>0</v>
      </c>
      <c r="E901" s="63">
        <v>0</v>
      </c>
    </row>
    <row r="902" spans="1:5">
      <c r="A902" s="58" t="s">
        <v>4846</v>
      </c>
      <c r="B902" s="59" t="s">
        <v>4847</v>
      </c>
      <c r="C902" s="63">
        <v>0</v>
      </c>
      <c r="D902" s="63">
        <v>0</v>
      </c>
      <c r="E902" s="63">
        <v>0</v>
      </c>
    </row>
    <row r="903" spans="1:5">
      <c r="A903" s="58" t="s">
        <v>4848</v>
      </c>
      <c r="B903" s="59" t="s">
        <v>4849</v>
      </c>
      <c r="C903" s="63">
        <v>0</v>
      </c>
      <c r="D903" s="63">
        <v>0</v>
      </c>
      <c r="E903" s="63">
        <v>0</v>
      </c>
    </row>
    <row r="904" spans="1:5">
      <c r="A904" s="58" t="s">
        <v>4850</v>
      </c>
      <c r="B904" s="59" t="s">
        <v>4851</v>
      </c>
      <c r="C904" s="63">
        <v>0</v>
      </c>
      <c r="D904" s="63">
        <v>0</v>
      </c>
      <c r="E904" s="63">
        <v>0</v>
      </c>
    </row>
    <row r="905" spans="1:5">
      <c r="A905" s="58" t="s">
        <v>4852</v>
      </c>
      <c r="B905" s="59" t="s">
        <v>4853</v>
      </c>
      <c r="C905" s="63">
        <v>0</v>
      </c>
      <c r="D905" s="63">
        <v>0</v>
      </c>
      <c r="E905" s="63">
        <v>0</v>
      </c>
    </row>
    <row r="906" spans="1:5">
      <c r="A906" s="58" t="s">
        <v>4854</v>
      </c>
      <c r="B906" s="59" t="s">
        <v>4855</v>
      </c>
      <c r="C906" s="63">
        <v>0</v>
      </c>
      <c r="D906" s="63">
        <v>0</v>
      </c>
      <c r="E906" s="63">
        <v>0</v>
      </c>
    </row>
    <row r="907" spans="1:5">
      <c r="A907" s="58" t="s">
        <v>4856</v>
      </c>
      <c r="B907" s="59" t="s">
        <v>4857</v>
      </c>
      <c r="C907" s="63">
        <v>0</v>
      </c>
      <c r="D907" s="63">
        <v>0</v>
      </c>
      <c r="E907" s="63">
        <v>0</v>
      </c>
    </row>
    <row r="908" spans="1:5">
      <c r="A908" s="58" t="s">
        <v>4858</v>
      </c>
      <c r="B908" s="59" t="s">
        <v>4859</v>
      </c>
      <c r="C908" s="63">
        <v>0</v>
      </c>
      <c r="D908" s="63">
        <v>0</v>
      </c>
      <c r="E908" s="63">
        <v>0</v>
      </c>
    </row>
    <row r="909" spans="1:5">
      <c r="A909" s="58" t="s">
        <v>4860</v>
      </c>
      <c r="B909" s="59" t="s">
        <v>4861</v>
      </c>
      <c r="C909" s="63">
        <v>0</v>
      </c>
      <c r="D909" s="63">
        <v>0</v>
      </c>
      <c r="E909" s="63">
        <v>0</v>
      </c>
    </row>
    <row r="910" spans="1:5">
      <c r="A910" s="58" t="s">
        <v>4862</v>
      </c>
      <c r="B910" s="59" t="s">
        <v>4863</v>
      </c>
      <c r="C910" s="63">
        <v>0</v>
      </c>
      <c r="D910" s="63">
        <v>0</v>
      </c>
      <c r="E910" s="63">
        <v>0</v>
      </c>
    </row>
    <row r="911" spans="1:5">
      <c r="A911" s="58" t="s">
        <v>4864</v>
      </c>
      <c r="B911" s="59" t="s">
        <v>4865</v>
      </c>
      <c r="C911" s="63">
        <v>0</v>
      </c>
      <c r="D911" s="63">
        <v>0</v>
      </c>
      <c r="E911" s="63">
        <v>0</v>
      </c>
    </row>
    <row r="912" spans="1:5">
      <c r="A912" s="58" t="s">
        <v>4866</v>
      </c>
      <c r="B912" s="59" t="s">
        <v>4867</v>
      </c>
      <c r="C912" s="63">
        <v>0</v>
      </c>
      <c r="D912" s="63">
        <v>0</v>
      </c>
      <c r="E912" s="63">
        <v>0</v>
      </c>
    </row>
    <row r="913" spans="1:5">
      <c r="A913" s="58"/>
      <c r="B913" s="59"/>
      <c r="C913" s="66"/>
      <c r="D913" s="66"/>
      <c r="E913" s="66"/>
    </row>
    <row r="914" spans="1:5">
      <c r="A914" s="58" t="s">
        <v>142</v>
      </c>
      <c r="B914" s="59" t="s">
        <v>143</v>
      </c>
      <c r="C914" s="70">
        <v>-654696.68000000005</v>
      </c>
      <c r="D914" s="70">
        <v>-654696.68000000005</v>
      </c>
      <c r="E914" s="70">
        <v>0</v>
      </c>
    </row>
    <row r="915" spans="1:5">
      <c r="A915" s="58"/>
      <c r="B915" s="59"/>
      <c r="C915" s="58"/>
      <c r="D915" s="58"/>
      <c r="E915" s="58"/>
    </row>
    <row r="916" spans="1:5">
      <c r="A916" s="58" t="s">
        <v>4868</v>
      </c>
      <c r="B916" s="59" t="s">
        <v>4869</v>
      </c>
      <c r="C916" s="69"/>
      <c r="D916" s="69"/>
      <c r="E916" s="69"/>
    </row>
    <row r="917" spans="1:5">
      <c r="A917" s="58" t="s">
        <v>4870</v>
      </c>
      <c r="B917" s="59" t="s">
        <v>4871</v>
      </c>
      <c r="C917" s="63">
        <v>0</v>
      </c>
      <c r="D917" s="63">
        <v>0</v>
      </c>
      <c r="E917" s="63">
        <v>0</v>
      </c>
    </row>
    <row r="918" spans="1:5">
      <c r="A918" s="58" t="s">
        <v>4872</v>
      </c>
      <c r="B918" s="59" t="s">
        <v>4873</v>
      </c>
      <c r="C918" s="63">
        <v>0</v>
      </c>
      <c r="D918" s="63">
        <v>0</v>
      </c>
      <c r="E918" s="63">
        <v>0</v>
      </c>
    </row>
    <row r="919" spans="1:5">
      <c r="A919" s="58"/>
      <c r="B919" s="59"/>
      <c r="C919" s="66"/>
      <c r="D919" s="66"/>
      <c r="E919" s="66"/>
    </row>
    <row r="920" spans="1:5">
      <c r="A920" s="58" t="s">
        <v>4874</v>
      </c>
      <c r="B920" s="59" t="s">
        <v>4875</v>
      </c>
      <c r="C920" s="70">
        <v>0</v>
      </c>
      <c r="D920" s="70">
        <v>0</v>
      </c>
      <c r="E920" s="70">
        <v>0</v>
      </c>
    </row>
    <row r="921" spans="1:5">
      <c r="A921" s="58"/>
      <c r="B921" s="59"/>
      <c r="C921" s="58"/>
      <c r="D921" s="58"/>
      <c r="E921" s="58"/>
    </row>
    <row r="922" spans="1:5">
      <c r="A922" s="58" t="s">
        <v>4876</v>
      </c>
      <c r="B922" s="59" t="s">
        <v>4877</v>
      </c>
      <c r="C922" s="69"/>
      <c r="D922" s="69"/>
      <c r="E922" s="69"/>
    </row>
    <row r="923" spans="1:5">
      <c r="A923" s="58" t="s">
        <v>4878</v>
      </c>
      <c r="B923" s="59" t="s">
        <v>4879</v>
      </c>
      <c r="C923" s="63">
        <v>0</v>
      </c>
      <c r="D923" s="63">
        <v>0</v>
      </c>
      <c r="E923" s="63">
        <v>0</v>
      </c>
    </row>
    <row r="924" spans="1:5">
      <c r="A924" s="58" t="s">
        <v>4880</v>
      </c>
      <c r="B924" s="59" t="s">
        <v>4881</v>
      </c>
      <c r="C924" s="63">
        <v>0</v>
      </c>
      <c r="D924" s="63">
        <v>0</v>
      </c>
      <c r="E924" s="63">
        <v>0</v>
      </c>
    </row>
    <row r="925" spans="1:5">
      <c r="A925" s="58"/>
      <c r="B925" s="59"/>
      <c r="C925" s="66"/>
      <c r="D925" s="66"/>
      <c r="E925" s="66"/>
    </row>
    <row r="926" spans="1:5">
      <c r="A926" s="58" t="s">
        <v>4882</v>
      </c>
      <c r="B926" s="59" t="s">
        <v>4883</v>
      </c>
      <c r="C926" s="70">
        <v>0</v>
      </c>
      <c r="D926" s="70">
        <v>0</v>
      </c>
      <c r="E926" s="70">
        <v>0</v>
      </c>
    </row>
    <row r="927" spans="1:5">
      <c r="A927" s="58"/>
      <c r="B927" s="59"/>
      <c r="C927" s="58"/>
      <c r="D927" s="58"/>
      <c r="E927" s="58"/>
    </row>
    <row r="928" spans="1:5">
      <c r="A928" s="58" t="s">
        <v>4884</v>
      </c>
      <c r="B928" s="59" t="s">
        <v>4885</v>
      </c>
      <c r="C928" s="69"/>
      <c r="D928" s="69"/>
      <c r="E928" s="69"/>
    </row>
    <row r="929" spans="1:5">
      <c r="A929" s="58" t="s">
        <v>4886</v>
      </c>
      <c r="B929" s="59" t="s">
        <v>4887</v>
      </c>
      <c r="C929" s="63">
        <v>0</v>
      </c>
      <c r="D929" s="63">
        <v>0</v>
      </c>
      <c r="E929" s="63">
        <v>0</v>
      </c>
    </row>
    <row r="930" spans="1:5">
      <c r="A930" s="58" t="s">
        <v>4888</v>
      </c>
      <c r="B930" s="59" t="s">
        <v>4889</v>
      </c>
      <c r="C930" s="63">
        <v>0</v>
      </c>
      <c r="D930" s="63">
        <v>0</v>
      </c>
      <c r="E930" s="63">
        <v>0</v>
      </c>
    </row>
    <row r="931" spans="1:5">
      <c r="A931" s="58"/>
      <c r="B931" s="59"/>
      <c r="C931" s="66"/>
      <c r="D931" s="66"/>
      <c r="E931" s="66"/>
    </row>
    <row r="932" spans="1:5">
      <c r="A932" s="58" t="s">
        <v>4890</v>
      </c>
      <c r="B932" s="59" t="s">
        <v>4891</v>
      </c>
      <c r="C932" s="70">
        <v>0</v>
      </c>
      <c r="D932" s="70">
        <v>0</v>
      </c>
      <c r="E932" s="70">
        <v>0</v>
      </c>
    </row>
    <row r="933" spans="1:5">
      <c r="A933" s="58"/>
      <c r="B933" s="59"/>
      <c r="C933" s="58"/>
      <c r="D933" s="58"/>
      <c r="E933" s="58"/>
    </row>
    <row r="934" spans="1:5">
      <c r="A934" s="58" t="s">
        <v>144</v>
      </c>
      <c r="B934" s="59" t="s">
        <v>145</v>
      </c>
      <c r="C934" s="69"/>
      <c r="D934" s="69"/>
      <c r="E934" s="69"/>
    </row>
    <row r="935" spans="1:5">
      <c r="A935" s="58" t="s">
        <v>146</v>
      </c>
      <c r="B935" s="59" t="s">
        <v>147</v>
      </c>
      <c r="C935" s="63">
        <v>-47989.27</v>
      </c>
      <c r="D935" s="63">
        <v>-72984.84</v>
      </c>
      <c r="E935" s="63">
        <v>24995.57</v>
      </c>
    </row>
    <row r="936" spans="1:5">
      <c r="A936" s="58" t="s">
        <v>148</v>
      </c>
      <c r="B936" s="59" t="s">
        <v>149</v>
      </c>
      <c r="C936" s="63">
        <v>581231.71</v>
      </c>
      <c r="D936" s="63">
        <v>581231.71</v>
      </c>
      <c r="E936" s="63">
        <v>0</v>
      </c>
    </row>
    <row r="937" spans="1:5">
      <c r="A937" s="58"/>
      <c r="B937" s="59"/>
      <c r="C937" s="66"/>
      <c r="D937" s="66"/>
      <c r="E937" s="66"/>
    </row>
    <row r="938" spans="1:5">
      <c r="A938" s="58" t="s">
        <v>150</v>
      </c>
      <c r="B938" s="59" t="s">
        <v>151</v>
      </c>
      <c r="C938" s="70">
        <v>533242.43999999994</v>
      </c>
      <c r="D938" s="70">
        <v>508246.87</v>
      </c>
      <c r="E938" s="70">
        <v>24995.57</v>
      </c>
    </row>
    <row r="939" spans="1:5">
      <c r="A939" s="58"/>
      <c r="B939" s="59"/>
      <c r="C939" s="66"/>
      <c r="D939" s="66"/>
      <c r="E939" s="66"/>
    </row>
    <row r="940" spans="1:5">
      <c r="A940" s="58" t="s">
        <v>152</v>
      </c>
      <c r="B940" s="59" t="s">
        <v>116</v>
      </c>
      <c r="C940" s="70">
        <v>20306242.329999998</v>
      </c>
      <c r="D940" s="70">
        <v>20281246.760000002</v>
      </c>
      <c r="E940" s="70">
        <v>24995.57</v>
      </c>
    </row>
    <row r="941" spans="1:5">
      <c r="A941" s="58"/>
      <c r="B941" s="59"/>
      <c r="C941" s="66"/>
      <c r="D941" s="66"/>
      <c r="E941" s="66"/>
    </row>
    <row r="942" spans="1:5">
      <c r="A942" s="58" t="s">
        <v>153</v>
      </c>
      <c r="B942" s="59" t="s">
        <v>154</v>
      </c>
      <c r="C942" s="70">
        <v>58218383.350000001</v>
      </c>
      <c r="D942" s="70">
        <v>58307019.170000002</v>
      </c>
      <c r="E942" s="70">
        <v>-88635.82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029E3-8ED4-4E97-8474-D6259DEAAAE6}">
  <sheetPr>
    <tabColor theme="0"/>
  </sheetPr>
  <dimension ref="A1:CK465"/>
  <sheetViews>
    <sheetView topLeftCell="A12" zoomScaleNormal="100" workbookViewId="0">
      <pane xSplit="2" topLeftCell="I1" activePane="topRight" state="frozen"/>
      <selection activeCell="Q367" sqref="Q1:Q1048576"/>
      <selection pane="topRight" activeCell="G449" sqref="G449"/>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5228</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56"/>
      <c r="B5" s="57"/>
      <c r="C5" s="56" t="s">
        <v>642</v>
      </c>
      <c r="D5" s="56" t="s">
        <v>643</v>
      </c>
      <c r="E5" s="56" t="s">
        <v>644</v>
      </c>
      <c r="F5" s="56" t="s">
        <v>8</v>
      </c>
      <c r="G5" s="56" t="s">
        <v>9</v>
      </c>
      <c r="H5" s="56" t="s">
        <v>10</v>
      </c>
      <c r="I5" s="56" t="s">
        <v>11</v>
      </c>
      <c r="J5" s="56" t="s">
        <v>12</v>
      </c>
      <c r="K5" s="56" t="s">
        <v>13</v>
      </c>
      <c r="L5" s="56" t="s">
        <v>14</v>
      </c>
      <c r="M5" s="56" t="s">
        <v>15</v>
      </c>
      <c r="N5" s="56" t="s">
        <v>16</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571756</v>
      </c>
      <c r="D14" s="63">
        <v>571756</v>
      </c>
      <c r="E14" s="63">
        <v>571756</v>
      </c>
      <c r="F14" s="63">
        <v>571756</v>
      </c>
      <c r="G14" s="63">
        <v>571756</v>
      </c>
      <c r="H14" s="63">
        <v>571756</v>
      </c>
      <c r="I14" s="63">
        <v>571756</v>
      </c>
      <c r="J14" s="63">
        <v>571756</v>
      </c>
      <c r="K14" s="63">
        <v>571756</v>
      </c>
      <c r="L14" s="63">
        <v>571756</v>
      </c>
      <c r="M14" s="63">
        <v>571756</v>
      </c>
      <c r="N14" s="63">
        <v>571756</v>
      </c>
      <c r="O14" s="63">
        <v>6861072</v>
      </c>
      <c r="Q14" s="12" t="s">
        <v>20</v>
      </c>
    </row>
    <row r="15" spans="1:17">
      <c r="A15" s="58" t="s">
        <v>4893</v>
      </c>
      <c r="B15" s="59" t="s">
        <v>4894</v>
      </c>
      <c r="C15" s="63">
        <v>0</v>
      </c>
      <c r="D15" s="63">
        <v>0</v>
      </c>
      <c r="E15" s="63">
        <v>0</v>
      </c>
      <c r="F15" s="63">
        <v>0</v>
      </c>
      <c r="G15" s="63">
        <v>0</v>
      </c>
      <c r="H15" s="63">
        <v>0</v>
      </c>
      <c r="I15" s="63">
        <v>0</v>
      </c>
      <c r="J15" s="63">
        <v>0</v>
      </c>
      <c r="K15" s="63">
        <v>0</v>
      </c>
      <c r="L15" s="63">
        <v>0</v>
      </c>
      <c r="M15" s="63">
        <v>0</v>
      </c>
      <c r="N15" s="63">
        <v>0</v>
      </c>
      <c r="O15" s="63">
        <v>0</v>
      </c>
      <c r="Q15" s="12" t="s">
        <v>20</v>
      </c>
    </row>
    <row r="16" spans="1:17">
      <c r="A16" s="58" t="s">
        <v>203</v>
      </c>
      <c r="B16" s="59" t="s">
        <v>204</v>
      </c>
      <c r="C16" s="63">
        <v>-28868</v>
      </c>
      <c r="D16" s="63">
        <v>-27688</v>
      </c>
      <c r="E16" s="63">
        <v>-28776</v>
      </c>
      <c r="F16" s="63">
        <v>-28544</v>
      </c>
      <c r="G16" s="63">
        <v>-32460</v>
      </c>
      <c r="H16" s="63">
        <v>-22774</v>
      </c>
      <c r="I16" s="63">
        <v>-6166.2</v>
      </c>
      <c r="J16" s="63">
        <v>-29488.2</v>
      </c>
      <c r="K16" s="63">
        <v>-35286.199999999997</v>
      </c>
      <c r="L16" s="63">
        <v>-35807.199999999997</v>
      </c>
      <c r="M16" s="63">
        <v>-35351.199999999997</v>
      </c>
      <c r="N16" s="63">
        <v>-35383</v>
      </c>
      <c r="O16" s="63">
        <v>-346592</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542888</v>
      </c>
      <c r="D18" s="70">
        <v>544068</v>
      </c>
      <c r="E18" s="70">
        <v>542980</v>
      </c>
      <c r="F18" s="70">
        <v>543212</v>
      </c>
      <c r="G18" s="70">
        <v>539296</v>
      </c>
      <c r="H18" s="70">
        <v>548982</v>
      </c>
      <c r="I18" s="70">
        <v>565589.80000000005</v>
      </c>
      <c r="J18" s="70">
        <v>542267.80000000005</v>
      </c>
      <c r="K18" s="70">
        <v>536469.80000000005</v>
      </c>
      <c r="L18" s="70">
        <v>535948.80000000005</v>
      </c>
      <c r="M18" s="70">
        <v>536404.80000000005</v>
      </c>
      <c r="N18" s="70">
        <v>536373</v>
      </c>
      <c r="O18" s="70">
        <v>6514480</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0</v>
      </c>
      <c r="D21" s="63">
        <v>-250</v>
      </c>
      <c r="E21" s="63">
        <v>-402.01</v>
      </c>
      <c r="F21" s="63">
        <v>-2000</v>
      </c>
      <c r="G21" s="63">
        <v>-17850</v>
      </c>
      <c r="H21" s="63">
        <v>-7430</v>
      </c>
      <c r="I21" s="63">
        <v>-10876.84</v>
      </c>
      <c r="J21" s="63">
        <v>-5881</v>
      </c>
      <c r="K21" s="63">
        <v>-23632.49</v>
      </c>
      <c r="L21" s="63">
        <v>-12808.42</v>
      </c>
      <c r="M21" s="63">
        <v>-15046</v>
      </c>
      <c r="N21" s="63">
        <v>-13503.64</v>
      </c>
      <c r="O21" s="63">
        <v>-109680.4</v>
      </c>
      <c r="Q21" s="12" t="s">
        <v>22</v>
      </c>
    </row>
    <row r="22" spans="1:17">
      <c r="A22" s="58" t="s">
        <v>211</v>
      </c>
      <c r="B22" s="59" t="s">
        <v>212</v>
      </c>
      <c r="C22" s="63">
        <v>-29389.89</v>
      </c>
      <c r="D22" s="63">
        <v>-41441.660000000003</v>
      </c>
      <c r="E22" s="63">
        <v>-45073.56</v>
      </c>
      <c r="F22" s="63">
        <v>-55953.13</v>
      </c>
      <c r="G22" s="63">
        <v>-42945.63</v>
      </c>
      <c r="H22" s="63">
        <v>-53847.11</v>
      </c>
      <c r="I22" s="63">
        <v>-71389</v>
      </c>
      <c r="J22" s="63">
        <v>-62569.77</v>
      </c>
      <c r="K22" s="63">
        <v>-58297.760000000002</v>
      </c>
      <c r="L22" s="63">
        <v>-57604.58</v>
      </c>
      <c r="M22" s="63">
        <v>-55609.55</v>
      </c>
      <c r="N22" s="63">
        <v>-49818.54</v>
      </c>
      <c r="O22" s="63">
        <v>-623940.18000000005</v>
      </c>
      <c r="Q22" s="12" t="s">
        <v>26</v>
      </c>
    </row>
    <row r="23" spans="1:17">
      <c r="A23" s="58" t="s">
        <v>213</v>
      </c>
      <c r="B23" s="59" t="s">
        <v>214</v>
      </c>
      <c r="C23" s="63">
        <v>-469</v>
      </c>
      <c r="D23" s="63">
        <v>-469</v>
      </c>
      <c r="E23" s="63">
        <v>-469</v>
      </c>
      <c r="F23" s="63">
        <v>0</v>
      </c>
      <c r="G23" s="63">
        <v>0</v>
      </c>
      <c r="H23" s="63">
        <v>0</v>
      </c>
      <c r="I23" s="63">
        <v>0</v>
      </c>
      <c r="J23" s="63">
        <v>0</v>
      </c>
      <c r="K23" s="63">
        <v>0</v>
      </c>
      <c r="L23" s="63">
        <v>0</v>
      </c>
      <c r="M23" s="63">
        <v>0</v>
      </c>
      <c r="N23" s="63">
        <v>-670</v>
      </c>
      <c r="O23" s="63">
        <v>-2077</v>
      </c>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-1909</v>
      </c>
      <c r="D25" s="63">
        <v>-1909</v>
      </c>
      <c r="E25" s="63">
        <v>-1909</v>
      </c>
      <c r="F25" s="63">
        <v>-1909</v>
      </c>
      <c r="G25" s="63">
        <v>-1909</v>
      </c>
      <c r="H25" s="63">
        <v>-1909</v>
      </c>
      <c r="I25" s="63">
        <v>-1909</v>
      </c>
      <c r="J25" s="63">
        <v>-1909</v>
      </c>
      <c r="K25" s="63">
        <v>-1909</v>
      </c>
      <c r="L25" s="63">
        <v>-1909</v>
      </c>
      <c r="M25" s="63">
        <v>-1909</v>
      </c>
      <c r="N25" s="63">
        <v>-1909</v>
      </c>
      <c r="O25" s="63">
        <v>-22908</v>
      </c>
      <c r="Q25" s="12" t="s">
        <v>23</v>
      </c>
    </row>
    <row r="26" spans="1:17">
      <c r="A26" s="58" t="s">
        <v>217</v>
      </c>
      <c r="B26" s="59" t="s">
        <v>218</v>
      </c>
      <c r="C26" s="63">
        <v>-1829</v>
      </c>
      <c r="D26" s="63">
        <v>-1829</v>
      </c>
      <c r="E26" s="63">
        <v>-1829</v>
      </c>
      <c r="F26" s="63">
        <v>-3743</v>
      </c>
      <c r="G26" s="63">
        <v>-3743</v>
      </c>
      <c r="H26" s="63">
        <v>-3743</v>
      </c>
      <c r="I26" s="63">
        <v>-3743</v>
      </c>
      <c r="J26" s="63">
        <v>-3743</v>
      </c>
      <c r="K26" s="63">
        <v>-3743</v>
      </c>
      <c r="L26" s="63">
        <v>-3743</v>
      </c>
      <c r="M26" s="63">
        <v>-3743</v>
      </c>
      <c r="N26" s="63">
        <v>-3743</v>
      </c>
      <c r="O26" s="63">
        <v>-39174</v>
      </c>
      <c r="Q26" s="12" t="s">
        <v>23</v>
      </c>
    </row>
    <row r="27" spans="1:17">
      <c r="A27" s="58" t="s">
        <v>220</v>
      </c>
      <c r="B27" s="59" t="s">
        <v>221</v>
      </c>
      <c r="C27" s="63">
        <v>0</v>
      </c>
      <c r="D27" s="63">
        <v>-11799.15</v>
      </c>
      <c r="E27" s="63">
        <v>-29140.92</v>
      </c>
      <c r="F27" s="63">
        <v>2213.16</v>
      </c>
      <c r="G27" s="63">
        <v>-35851.82</v>
      </c>
      <c r="H27" s="63">
        <v>-10358.950000000001</v>
      </c>
      <c r="I27" s="63">
        <v>-23999.55</v>
      </c>
      <c r="J27" s="63">
        <v>-16507.560000000001</v>
      </c>
      <c r="K27" s="63">
        <v>4578.05</v>
      </c>
      <c r="L27" s="63">
        <v>-22602.33</v>
      </c>
      <c r="M27" s="63">
        <v>-20811.28</v>
      </c>
      <c r="N27" s="63">
        <v>4507.95</v>
      </c>
      <c r="O27" s="63">
        <v>-159772.4</v>
      </c>
      <c r="Q27" s="12" t="s">
        <v>27</v>
      </c>
    </row>
    <row r="28" spans="1:17">
      <c r="A28" s="58" t="s">
        <v>4897</v>
      </c>
      <c r="B28" s="59" t="s">
        <v>4898</v>
      </c>
      <c r="C28" s="63">
        <v>0</v>
      </c>
      <c r="D28" s="63">
        <v>0</v>
      </c>
      <c r="E28" s="63">
        <v>0</v>
      </c>
      <c r="F28" s="63">
        <v>0</v>
      </c>
      <c r="G28" s="63">
        <v>0</v>
      </c>
      <c r="H28" s="63">
        <v>0</v>
      </c>
      <c r="I28" s="63">
        <v>0</v>
      </c>
      <c r="J28" s="63">
        <v>0</v>
      </c>
      <c r="K28" s="63">
        <v>0</v>
      </c>
      <c r="L28" s="63">
        <v>0</v>
      </c>
      <c r="M28" s="63">
        <v>0</v>
      </c>
      <c r="N28" s="63">
        <v>551.16999999999996</v>
      </c>
      <c r="O28" s="63">
        <v>551.16999999999996</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0</v>
      </c>
      <c r="I32" s="63">
        <v>0</v>
      </c>
      <c r="J32" s="63">
        <v>0</v>
      </c>
      <c r="K32" s="63">
        <v>0</v>
      </c>
      <c r="L32" s="63">
        <v>0</v>
      </c>
      <c r="M32" s="63">
        <v>0</v>
      </c>
      <c r="N32" s="63">
        <v>0</v>
      </c>
      <c r="O32" s="63">
        <v>0</v>
      </c>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-33596.89</v>
      </c>
      <c r="D34" s="70">
        <v>-57697.81</v>
      </c>
      <c r="E34" s="70">
        <v>-78823.490000000005</v>
      </c>
      <c r="F34" s="70">
        <v>-61391.97</v>
      </c>
      <c r="G34" s="70">
        <v>-102299.45</v>
      </c>
      <c r="H34" s="70">
        <v>-77288.06</v>
      </c>
      <c r="I34" s="70">
        <v>-111917.39</v>
      </c>
      <c r="J34" s="70">
        <v>-90610.33</v>
      </c>
      <c r="K34" s="70">
        <v>-83004.2</v>
      </c>
      <c r="L34" s="70">
        <v>-98667.33</v>
      </c>
      <c r="M34" s="70">
        <v>-97118.83</v>
      </c>
      <c r="N34" s="70">
        <v>-64585.06</v>
      </c>
      <c r="O34" s="70">
        <v>-957000.81</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12525.09</v>
      </c>
      <c r="D37" s="63">
        <v>12340.28</v>
      </c>
      <c r="E37" s="63">
        <v>11970.91</v>
      </c>
      <c r="F37" s="63">
        <v>10430.24</v>
      </c>
      <c r="G37" s="63">
        <v>9185.59</v>
      </c>
      <c r="H37" s="63">
        <v>8397.4</v>
      </c>
      <c r="I37" s="63">
        <v>7059.26</v>
      </c>
      <c r="J37" s="63">
        <v>11141.59</v>
      </c>
      <c r="K37" s="63">
        <v>5867.61</v>
      </c>
      <c r="L37" s="63">
        <v>5692.73</v>
      </c>
      <c r="M37" s="63">
        <v>5861.63</v>
      </c>
      <c r="N37" s="63">
        <v>6285.5</v>
      </c>
      <c r="O37" s="63">
        <v>106757.83</v>
      </c>
      <c r="Q37" s="12" t="s">
        <v>36</v>
      </c>
    </row>
    <row r="38" spans="1:17">
      <c r="A38" s="58" t="s">
        <v>228</v>
      </c>
      <c r="B38" s="59" t="s">
        <v>229</v>
      </c>
      <c r="C38" s="63">
        <v>159.65</v>
      </c>
      <c r="D38" s="63">
        <v>305.51</v>
      </c>
      <c r="E38" s="63">
        <v>571.69000000000005</v>
      </c>
      <c r="F38" s="63">
        <v>928.35</v>
      </c>
      <c r="G38" s="63">
        <v>1114.71</v>
      </c>
      <c r="H38" s="63">
        <v>680.59</v>
      </c>
      <c r="I38" s="63">
        <v>297.58</v>
      </c>
      <c r="J38" s="63">
        <v>665.01</v>
      </c>
      <c r="K38" s="63">
        <v>0</v>
      </c>
      <c r="L38" s="63">
        <v>981.22</v>
      </c>
      <c r="M38" s="63">
        <v>1057.74</v>
      </c>
      <c r="N38" s="63">
        <v>950.33</v>
      </c>
      <c r="O38" s="63">
        <v>7712.38</v>
      </c>
      <c r="Q38" s="12" t="s">
        <v>36</v>
      </c>
    </row>
    <row r="39" spans="1:17">
      <c r="A39" s="58" t="s">
        <v>230</v>
      </c>
      <c r="B39" s="59" t="s">
        <v>231</v>
      </c>
      <c r="C39" s="63">
        <v>10166.57</v>
      </c>
      <c r="D39" s="63">
        <v>9969.84</v>
      </c>
      <c r="E39" s="63">
        <v>9965.1299999999992</v>
      </c>
      <c r="F39" s="63">
        <v>9548.57</v>
      </c>
      <c r="G39" s="63">
        <v>10118.51</v>
      </c>
      <c r="H39" s="63">
        <v>12109.04</v>
      </c>
      <c r="I39" s="63">
        <v>12105.7</v>
      </c>
      <c r="J39" s="63">
        <v>11694.15</v>
      </c>
      <c r="K39" s="63">
        <v>12323.7</v>
      </c>
      <c r="L39" s="63">
        <v>11583.3</v>
      </c>
      <c r="M39" s="63">
        <v>13717.17</v>
      </c>
      <c r="N39" s="63">
        <v>12664.85</v>
      </c>
      <c r="O39" s="63">
        <v>135966.53</v>
      </c>
      <c r="Q39" s="12" t="s">
        <v>31</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115.37</v>
      </c>
      <c r="D41" s="63">
        <v>135</v>
      </c>
      <c r="E41" s="63">
        <v>242.07</v>
      </c>
      <c r="F41" s="63">
        <v>595.32000000000005</v>
      </c>
      <c r="G41" s="63">
        <v>1111.81</v>
      </c>
      <c r="H41" s="63">
        <v>1323.71</v>
      </c>
      <c r="I41" s="63">
        <v>1703.3</v>
      </c>
      <c r="J41" s="63">
        <v>2125.33</v>
      </c>
      <c r="K41" s="63">
        <v>2314.9</v>
      </c>
      <c r="L41" s="63">
        <v>2455.83</v>
      </c>
      <c r="M41" s="63">
        <v>2474.69</v>
      </c>
      <c r="N41" s="63">
        <v>2537.35</v>
      </c>
      <c r="O41" s="63">
        <v>17134.68</v>
      </c>
      <c r="Q41" s="12" t="s">
        <v>36</v>
      </c>
    </row>
    <row r="42" spans="1:17">
      <c r="A42" s="58" t="s">
        <v>234</v>
      </c>
      <c r="B42" s="59" t="s">
        <v>235</v>
      </c>
      <c r="C42" s="63">
        <v>0</v>
      </c>
      <c r="D42" s="63">
        <v>0</v>
      </c>
      <c r="E42" s="63">
        <v>0</v>
      </c>
      <c r="F42" s="63">
        <v>0</v>
      </c>
      <c r="G42" s="63">
        <v>0</v>
      </c>
      <c r="H42" s="63">
        <v>0</v>
      </c>
      <c r="I42" s="63">
        <v>0</v>
      </c>
      <c r="J42" s="63">
        <v>-38.04</v>
      </c>
      <c r="K42" s="63">
        <v>0</v>
      </c>
      <c r="L42" s="63">
        <v>0</v>
      </c>
      <c r="M42" s="63">
        <v>0</v>
      </c>
      <c r="N42" s="63">
        <v>0</v>
      </c>
      <c r="O42" s="63">
        <v>-38.04</v>
      </c>
      <c r="Q42" s="12" t="s">
        <v>36</v>
      </c>
    </row>
    <row r="43" spans="1:17">
      <c r="A43" s="58" t="s">
        <v>236</v>
      </c>
      <c r="B43" s="59" t="s">
        <v>237</v>
      </c>
      <c r="C43" s="63">
        <v>3707.73</v>
      </c>
      <c r="D43" s="63">
        <v>7625</v>
      </c>
      <c r="E43" s="63">
        <v>9075</v>
      </c>
      <c r="F43" s="63">
        <v>9170.5499999999993</v>
      </c>
      <c r="G43" s="63">
        <v>6913.16</v>
      </c>
      <c r="H43" s="63">
        <v>8180.71</v>
      </c>
      <c r="I43" s="63">
        <v>11105.85</v>
      </c>
      <c r="J43" s="63">
        <v>7024.32</v>
      </c>
      <c r="K43" s="63">
        <v>5167.79</v>
      </c>
      <c r="L43" s="63">
        <v>6843.94</v>
      </c>
      <c r="M43" s="63">
        <v>4678.59</v>
      </c>
      <c r="N43" s="63">
        <v>4384.34</v>
      </c>
      <c r="O43" s="63">
        <v>83876.98</v>
      </c>
      <c r="Q43" s="12" t="s">
        <v>31</v>
      </c>
    </row>
    <row r="44" spans="1:17">
      <c r="A44" s="58" t="s">
        <v>238</v>
      </c>
      <c r="B44" s="59" t="s">
        <v>239</v>
      </c>
      <c r="C44" s="63">
        <v>6762.15</v>
      </c>
      <c r="D44" s="63">
        <v>6588.27</v>
      </c>
      <c r="E44" s="63">
        <v>502.2</v>
      </c>
      <c r="F44" s="63">
        <v>12779.09</v>
      </c>
      <c r="G44" s="63">
        <v>271.33</v>
      </c>
      <c r="H44" s="63">
        <v>33.729999999999997</v>
      </c>
      <c r="I44" s="63">
        <v>48.72</v>
      </c>
      <c r="J44" s="63">
        <v>38.92</v>
      </c>
      <c r="K44" s="63">
        <v>37.630000000000003</v>
      </c>
      <c r="L44" s="63">
        <v>31015.61</v>
      </c>
      <c r="M44" s="63">
        <v>40.450000000000003</v>
      </c>
      <c r="N44" s="63">
        <v>22.51</v>
      </c>
      <c r="O44" s="63">
        <v>58140.61</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0</v>
      </c>
      <c r="D46" s="63">
        <v>300</v>
      </c>
      <c r="E46" s="63">
        <v>375</v>
      </c>
      <c r="F46" s="63">
        <v>525</v>
      </c>
      <c r="G46" s="63">
        <v>75</v>
      </c>
      <c r="H46" s="63">
        <v>450</v>
      </c>
      <c r="I46" s="63">
        <v>450</v>
      </c>
      <c r="J46" s="63">
        <v>375</v>
      </c>
      <c r="K46" s="63">
        <v>750</v>
      </c>
      <c r="L46" s="63">
        <v>225</v>
      </c>
      <c r="M46" s="63">
        <v>150</v>
      </c>
      <c r="N46" s="63">
        <v>150</v>
      </c>
      <c r="O46" s="63">
        <v>3825</v>
      </c>
      <c r="Q46" s="12" t="s">
        <v>31</v>
      </c>
    </row>
    <row r="47" spans="1:17">
      <c r="A47" s="58" t="s">
        <v>242</v>
      </c>
      <c r="B47" s="59" t="s">
        <v>243</v>
      </c>
      <c r="C47" s="63">
        <v>0</v>
      </c>
      <c r="D47" s="63">
        <v>-3725.1</v>
      </c>
      <c r="E47" s="63">
        <v>-6438.74</v>
      </c>
      <c r="F47" s="63">
        <v>-8873.56</v>
      </c>
      <c r="G47" s="63">
        <v>-11035.2</v>
      </c>
      <c r="H47" s="63">
        <v>-13843.26</v>
      </c>
      <c r="I47" s="63">
        <v>-10182.33</v>
      </c>
      <c r="J47" s="63">
        <v>-6922.69</v>
      </c>
      <c r="K47" s="63">
        <v>-19359.46</v>
      </c>
      <c r="L47" s="63">
        <v>-17946.82</v>
      </c>
      <c r="M47" s="63">
        <v>-10220.969999999999</v>
      </c>
      <c r="N47" s="63">
        <v>-9950.75</v>
      </c>
      <c r="O47" s="63">
        <v>-118498.88</v>
      </c>
      <c r="Q47" s="12" t="s">
        <v>27</v>
      </c>
    </row>
    <row r="48" spans="1:17">
      <c r="A48" s="58" t="s">
        <v>244</v>
      </c>
      <c r="B48" s="59" t="s">
        <v>245</v>
      </c>
      <c r="C48" s="63">
        <v>0</v>
      </c>
      <c r="D48" s="63">
        <v>0</v>
      </c>
      <c r="E48" s="63">
        <v>0</v>
      </c>
      <c r="F48" s="63">
        <v>0</v>
      </c>
      <c r="G48" s="63">
        <v>0</v>
      </c>
      <c r="H48" s="63">
        <v>0</v>
      </c>
      <c r="I48" s="63">
        <v>0</v>
      </c>
      <c r="J48" s="63">
        <v>0</v>
      </c>
      <c r="K48" s="63">
        <v>0</v>
      </c>
      <c r="L48" s="63">
        <v>635.66</v>
      </c>
      <c r="M48" s="63">
        <v>475</v>
      </c>
      <c r="N48" s="63">
        <v>0</v>
      </c>
      <c r="O48" s="63">
        <v>1110.6600000000001</v>
      </c>
      <c r="Q48" s="12" t="s">
        <v>27</v>
      </c>
    </row>
    <row r="49" spans="1:17">
      <c r="A49" s="58" t="s">
        <v>246</v>
      </c>
      <c r="B49" s="59" t="s">
        <v>247</v>
      </c>
      <c r="C49" s="63">
        <v>0</v>
      </c>
      <c r="D49" s="63">
        <v>0</v>
      </c>
      <c r="E49" s="63">
        <v>0</v>
      </c>
      <c r="F49" s="63">
        <v>0</v>
      </c>
      <c r="G49" s="63">
        <v>0</v>
      </c>
      <c r="H49" s="63">
        <v>21152.05</v>
      </c>
      <c r="I49" s="63">
        <v>13.72</v>
      </c>
      <c r="J49" s="63">
        <v>156.79</v>
      </c>
      <c r="K49" s="63">
        <v>46.94</v>
      </c>
      <c r="L49" s="63">
        <v>299.14999999999998</v>
      </c>
      <c r="M49" s="63">
        <v>998.11</v>
      </c>
      <c r="N49" s="63">
        <v>-11.65</v>
      </c>
      <c r="O49" s="63">
        <v>22655.11</v>
      </c>
      <c r="Q49" s="12" t="s">
        <v>31</v>
      </c>
    </row>
    <row r="50" spans="1:17">
      <c r="A50" s="58" t="s">
        <v>4910</v>
      </c>
      <c r="B50" s="59" t="s">
        <v>503</v>
      </c>
      <c r="C50" s="63">
        <v>0</v>
      </c>
      <c r="D50" s="63">
        <v>0</v>
      </c>
      <c r="E50" s="63">
        <v>0</v>
      </c>
      <c r="F50" s="63">
        <v>0</v>
      </c>
      <c r="G50" s="63">
        <v>0</v>
      </c>
      <c r="H50" s="63">
        <v>0</v>
      </c>
      <c r="I50" s="63">
        <v>0</v>
      </c>
      <c r="J50" s="63">
        <v>0</v>
      </c>
      <c r="K50" s="63">
        <v>0</v>
      </c>
      <c r="L50" s="63">
        <v>0</v>
      </c>
      <c r="M50" s="63">
        <v>209.02</v>
      </c>
      <c r="N50" s="63">
        <v>2025.25</v>
      </c>
      <c r="O50" s="63">
        <v>2234.27</v>
      </c>
      <c r="Q50" s="12" t="s">
        <v>31</v>
      </c>
    </row>
    <row r="51" spans="1:17">
      <c r="A51" s="58" t="s">
        <v>4911</v>
      </c>
      <c r="B51" s="59" t="s">
        <v>4912</v>
      </c>
      <c r="C51" s="63">
        <v>0</v>
      </c>
      <c r="D51" s="63">
        <v>0</v>
      </c>
      <c r="E51" s="63">
        <v>0</v>
      </c>
      <c r="F51" s="63">
        <v>0</v>
      </c>
      <c r="G51" s="63">
        <v>0</v>
      </c>
      <c r="H51" s="63">
        <v>0</v>
      </c>
      <c r="I51" s="63">
        <v>0</v>
      </c>
      <c r="J51" s="63">
        <v>3872.93</v>
      </c>
      <c r="K51" s="63">
        <v>0</v>
      </c>
      <c r="L51" s="63">
        <v>11250.18</v>
      </c>
      <c r="M51" s="63">
        <v>0</v>
      </c>
      <c r="N51" s="63">
        <v>0</v>
      </c>
      <c r="O51" s="63">
        <v>15123.11</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0</v>
      </c>
      <c r="D54" s="63">
        <v>370</v>
      </c>
      <c r="E54" s="63">
        <v>335</v>
      </c>
      <c r="F54" s="63">
        <v>370</v>
      </c>
      <c r="G54" s="63">
        <v>905</v>
      </c>
      <c r="H54" s="63">
        <v>3690</v>
      </c>
      <c r="I54" s="63">
        <v>3835</v>
      </c>
      <c r="J54" s="63">
        <v>925</v>
      </c>
      <c r="K54" s="63">
        <v>3673.33</v>
      </c>
      <c r="L54" s="63">
        <v>3370.9</v>
      </c>
      <c r="M54" s="63">
        <v>950</v>
      </c>
      <c r="N54" s="63">
        <v>2655.22</v>
      </c>
      <c r="O54" s="63">
        <v>21079.45</v>
      </c>
      <c r="Q54" s="12" t="s">
        <v>31</v>
      </c>
    </row>
    <row r="55" spans="1:17">
      <c r="A55" s="58" t="s">
        <v>4917</v>
      </c>
      <c r="B55" s="59" t="s">
        <v>4918</v>
      </c>
      <c r="C55" s="63">
        <v>0</v>
      </c>
      <c r="D55" s="63">
        <v>0</v>
      </c>
      <c r="E55" s="63">
        <v>0</v>
      </c>
      <c r="F55" s="63">
        <v>0</v>
      </c>
      <c r="G55" s="63">
        <v>0</v>
      </c>
      <c r="H55" s="63">
        <v>0</v>
      </c>
      <c r="I55" s="63">
        <v>0</v>
      </c>
      <c r="J55" s="63">
        <v>0</v>
      </c>
      <c r="K55" s="63">
        <v>0</v>
      </c>
      <c r="L55" s="63">
        <v>0</v>
      </c>
      <c r="M55" s="63">
        <v>0</v>
      </c>
      <c r="N55" s="63">
        <v>0</v>
      </c>
      <c r="O55" s="63">
        <v>0</v>
      </c>
      <c r="Q55" s="12" t="s">
        <v>79</v>
      </c>
    </row>
    <row r="56" spans="1:17">
      <c r="A56" s="58" t="s">
        <v>250</v>
      </c>
      <c r="B56" s="59" t="s">
        <v>251</v>
      </c>
      <c r="C56" s="63">
        <v>0</v>
      </c>
      <c r="D56" s="63">
        <v>0</v>
      </c>
      <c r="E56" s="63">
        <v>0</v>
      </c>
      <c r="F56" s="63">
        <v>0</v>
      </c>
      <c r="G56" s="63">
        <v>0</v>
      </c>
      <c r="H56" s="63">
        <v>0</v>
      </c>
      <c r="I56" s="63">
        <v>0</v>
      </c>
      <c r="J56" s="63">
        <v>0</v>
      </c>
      <c r="K56" s="63">
        <v>0</v>
      </c>
      <c r="L56" s="63">
        <v>0</v>
      </c>
      <c r="M56" s="63">
        <v>0</v>
      </c>
      <c r="N56" s="63">
        <v>0</v>
      </c>
      <c r="O56" s="63">
        <v>0</v>
      </c>
      <c r="Q56" s="12" t="s">
        <v>31</v>
      </c>
    </row>
    <row r="57" spans="1:17">
      <c r="A57" s="58" t="s">
        <v>4919</v>
      </c>
      <c r="B57" s="59" t="s">
        <v>4920</v>
      </c>
      <c r="C57" s="63">
        <v>0</v>
      </c>
      <c r="D57" s="63">
        <v>0</v>
      </c>
      <c r="E57" s="63">
        <v>0</v>
      </c>
      <c r="F57" s="63">
        <v>0</v>
      </c>
      <c r="G57" s="63">
        <v>0</v>
      </c>
      <c r="H57" s="63">
        <v>0</v>
      </c>
      <c r="I57" s="63">
        <v>0</v>
      </c>
      <c r="J57" s="63">
        <v>0</v>
      </c>
      <c r="K57" s="63">
        <v>0</v>
      </c>
      <c r="L57" s="63">
        <v>0</v>
      </c>
      <c r="M57" s="63">
        <v>0</v>
      </c>
      <c r="N57" s="63">
        <v>0</v>
      </c>
      <c r="O57" s="63">
        <v>0</v>
      </c>
      <c r="Q57" s="12" t="s">
        <v>31</v>
      </c>
    </row>
    <row r="58" spans="1:17">
      <c r="A58" s="58" t="s">
        <v>252</v>
      </c>
      <c r="B58" s="59" t="s">
        <v>253</v>
      </c>
      <c r="C58" s="63">
        <v>0</v>
      </c>
      <c r="D58" s="63">
        <v>2270.4</v>
      </c>
      <c r="E58" s="63">
        <v>584</v>
      </c>
      <c r="F58" s="63">
        <v>0</v>
      </c>
      <c r="G58" s="63">
        <v>0</v>
      </c>
      <c r="H58" s="63">
        <v>0</v>
      </c>
      <c r="I58" s="63">
        <v>0</v>
      </c>
      <c r="J58" s="63">
        <v>0</v>
      </c>
      <c r="K58" s="63">
        <v>135.47999999999999</v>
      </c>
      <c r="L58" s="63">
        <v>0</v>
      </c>
      <c r="M58" s="63">
        <v>896.5</v>
      </c>
      <c r="N58" s="63">
        <v>0</v>
      </c>
      <c r="O58" s="63">
        <v>3886.38</v>
      </c>
      <c r="Q58" s="12" t="s">
        <v>31</v>
      </c>
    </row>
    <row r="59" spans="1:17">
      <c r="A59" s="58" t="s">
        <v>254</v>
      </c>
      <c r="B59" s="59" t="s">
        <v>255</v>
      </c>
      <c r="C59" s="63">
        <v>1694.52</v>
      </c>
      <c r="D59" s="63">
        <v>1317.34</v>
      </c>
      <c r="E59" s="63">
        <v>2139.5100000000002</v>
      </c>
      <c r="F59" s="63">
        <v>1183.3399999999999</v>
      </c>
      <c r="G59" s="63">
        <v>1580.4</v>
      </c>
      <c r="H59" s="63">
        <v>764.84</v>
      </c>
      <c r="I59" s="63">
        <v>1245</v>
      </c>
      <c r="J59" s="63">
        <v>1541.94</v>
      </c>
      <c r="K59" s="63">
        <v>905</v>
      </c>
      <c r="L59" s="63">
        <v>1219.68</v>
      </c>
      <c r="M59" s="63">
        <v>865</v>
      </c>
      <c r="N59" s="63">
        <v>856.07</v>
      </c>
      <c r="O59" s="63">
        <v>15312.64</v>
      </c>
      <c r="Q59" s="12" t="s">
        <v>31</v>
      </c>
    </row>
    <row r="60" spans="1:17">
      <c r="A60" s="58" t="s">
        <v>256</v>
      </c>
      <c r="B60" s="59" t="s">
        <v>257</v>
      </c>
      <c r="C60" s="63">
        <v>7241</v>
      </c>
      <c r="D60" s="63">
        <v>3602</v>
      </c>
      <c r="E60" s="63">
        <v>15005.7</v>
      </c>
      <c r="F60" s="63">
        <v>0</v>
      </c>
      <c r="G60" s="63">
        <v>5550</v>
      </c>
      <c r="H60" s="63">
        <v>12986</v>
      </c>
      <c r="I60" s="63">
        <v>10395</v>
      </c>
      <c r="J60" s="63">
        <v>0</v>
      </c>
      <c r="K60" s="63">
        <v>11476</v>
      </c>
      <c r="L60" s="63">
        <v>7391</v>
      </c>
      <c r="M60" s="63">
        <v>11952</v>
      </c>
      <c r="N60" s="63">
        <v>5862</v>
      </c>
      <c r="O60" s="63">
        <v>91460.7</v>
      </c>
      <c r="Q60" s="12" t="s">
        <v>31</v>
      </c>
    </row>
    <row r="61" spans="1:17">
      <c r="A61" s="58" t="s">
        <v>4921</v>
      </c>
      <c r="B61" s="59" t="s">
        <v>4922</v>
      </c>
      <c r="C61" s="63">
        <v>0</v>
      </c>
      <c r="D61" s="63">
        <v>0</v>
      </c>
      <c r="E61" s="63">
        <v>0</v>
      </c>
      <c r="F61" s="63">
        <v>0</v>
      </c>
      <c r="G61" s="63">
        <v>0</v>
      </c>
      <c r="H61" s="63">
        <v>0</v>
      </c>
      <c r="I61" s="63">
        <v>0</v>
      </c>
      <c r="J61" s="63">
        <v>0</v>
      </c>
      <c r="K61" s="63">
        <v>0</v>
      </c>
      <c r="L61" s="63">
        <v>0</v>
      </c>
      <c r="M61" s="63">
        <v>0</v>
      </c>
      <c r="N61" s="63">
        <v>0</v>
      </c>
      <c r="O61" s="63">
        <v>0</v>
      </c>
      <c r="Q61" s="12" t="s">
        <v>31</v>
      </c>
    </row>
    <row r="62" spans="1:17">
      <c r="A62" s="58" t="s">
        <v>258</v>
      </c>
      <c r="B62" s="59" t="s">
        <v>259</v>
      </c>
      <c r="C62" s="63">
        <v>525</v>
      </c>
      <c r="D62" s="63">
        <v>1575</v>
      </c>
      <c r="E62" s="63">
        <v>2625</v>
      </c>
      <c r="F62" s="63">
        <v>2700</v>
      </c>
      <c r="G62" s="63">
        <v>2730</v>
      </c>
      <c r="H62" s="63">
        <v>1725</v>
      </c>
      <c r="I62" s="63">
        <v>1509.67</v>
      </c>
      <c r="J62" s="63">
        <v>2223.06</v>
      </c>
      <c r="K62" s="63">
        <v>354.4</v>
      </c>
      <c r="L62" s="63">
        <v>581.72</v>
      </c>
      <c r="M62" s="63">
        <v>967.41</v>
      </c>
      <c r="N62" s="63">
        <v>1492.48</v>
      </c>
      <c r="O62" s="63">
        <v>19008.740000000002</v>
      </c>
      <c r="Q62" s="12" t="s">
        <v>31</v>
      </c>
    </row>
    <row r="63" spans="1:17">
      <c r="A63" s="58" t="s">
        <v>4923</v>
      </c>
      <c r="B63" s="59" t="s">
        <v>4924</v>
      </c>
      <c r="C63" s="63">
        <v>0</v>
      </c>
      <c r="D63" s="63">
        <v>0</v>
      </c>
      <c r="E63" s="63">
        <v>0</v>
      </c>
      <c r="F63" s="63">
        <v>0</v>
      </c>
      <c r="G63" s="63">
        <v>0</v>
      </c>
      <c r="H63" s="63">
        <v>0</v>
      </c>
      <c r="I63" s="63">
        <v>0</v>
      </c>
      <c r="J63" s="63">
        <v>0</v>
      </c>
      <c r="K63" s="63">
        <v>0</v>
      </c>
      <c r="L63" s="63">
        <v>0</v>
      </c>
      <c r="M63" s="63">
        <v>0</v>
      </c>
      <c r="N63" s="63">
        <v>0</v>
      </c>
      <c r="O63" s="63">
        <v>0</v>
      </c>
      <c r="Q63" s="12" t="s">
        <v>31</v>
      </c>
    </row>
    <row r="64" spans="1:17">
      <c r="A64" s="58" t="s">
        <v>260</v>
      </c>
      <c r="B64" s="59" t="s">
        <v>261</v>
      </c>
      <c r="C64" s="63">
        <v>6258</v>
      </c>
      <c r="D64" s="63">
        <v>-1764</v>
      </c>
      <c r="E64" s="63">
        <v>180</v>
      </c>
      <c r="F64" s="63">
        <v>14499</v>
      </c>
      <c r="G64" s="63">
        <v>-1287</v>
      </c>
      <c r="H64" s="63">
        <v>1575</v>
      </c>
      <c r="I64" s="63">
        <v>0</v>
      </c>
      <c r="J64" s="63">
        <v>0</v>
      </c>
      <c r="K64" s="63">
        <v>1044</v>
      </c>
      <c r="L64" s="63">
        <v>2733</v>
      </c>
      <c r="M64" s="63">
        <v>1887</v>
      </c>
      <c r="N64" s="63">
        <v>90</v>
      </c>
      <c r="O64" s="63">
        <v>25215</v>
      </c>
      <c r="Q64" s="12" t="s">
        <v>31</v>
      </c>
    </row>
    <row r="65" spans="1:17">
      <c r="A65" s="58" t="s">
        <v>262</v>
      </c>
      <c r="B65" s="59" t="s">
        <v>263</v>
      </c>
      <c r="C65" s="63">
        <v>0</v>
      </c>
      <c r="D65" s="63">
        <v>0</v>
      </c>
      <c r="E65" s="63">
        <v>0</v>
      </c>
      <c r="F65" s="63">
        <v>0</v>
      </c>
      <c r="G65" s="63">
        <v>0</v>
      </c>
      <c r="H65" s="63">
        <v>50</v>
      </c>
      <c r="I65" s="63">
        <v>1533</v>
      </c>
      <c r="J65" s="63">
        <v>24</v>
      </c>
      <c r="K65" s="63">
        <v>696</v>
      </c>
      <c r="L65" s="63">
        <v>435</v>
      </c>
      <c r="M65" s="63">
        <v>0</v>
      </c>
      <c r="N65" s="63">
        <v>50</v>
      </c>
      <c r="O65" s="63">
        <v>2788</v>
      </c>
      <c r="Q65" s="12" t="s">
        <v>31</v>
      </c>
    </row>
    <row r="66" spans="1:17">
      <c r="A66" s="58" t="s">
        <v>4925</v>
      </c>
      <c r="B66" s="59" t="s">
        <v>4926</v>
      </c>
      <c r="C66" s="63">
        <v>0</v>
      </c>
      <c r="D66" s="63">
        <v>0</v>
      </c>
      <c r="E66" s="63">
        <v>0</v>
      </c>
      <c r="F66" s="63">
        <v>0</v>
      </c>
      <c r="G66" s="63">
        <v>0</v>
      </c>
      <c r="H66" s="63">
        <v>0</v>
      </c>
      <c r="I66" s="63">
        <v>0</v>
      </c>
      <c r="J66" s="63">
        <v>0</v>
      </c>
      <c r="K66" s="63">
        <v>0</v>
      </c>
      <c r="L66" s="63">
        <v>0</v>
      </c>
      <c r="M66" s="63">
        <v>0</v>
      </c>
      <c r="N66" s="63">
        <v>0</v>
      </c>
      <c r="O66" s="63">
        <v>0</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300</v>
      </c>
      <c r="D68" s="63">
        <v>0</v>
      </c>
      <c r="E68" s="63">
        <v>190</v>
      </c>
      <c r="F68" s="63">
        <v>200</v>
      </c>
      <c r="G68" s="63">
        <v>200</v>
      </c>
      <c r="H68" s="63">
        <v>2460.7399999999998</v>
      </c>
      <c r="I68" s="63">
        <v>2205</v>
      </c>
      <c r="J68" s="63">
        <v>500</v>
      </c>
      <c r="K68" s="63">
        <v>4689.99</v>
      </c>
      <c r="L68" s="63">
        <v>1750</v>
      </c>
      <c r="M68" s="63">
        <v>3663.17</v>
      </c>
      <c r="N68" s="63">
        <v>7095.33</v>
      </c>
      <c r="O68" s="63">
        <v>23254.23</v>
      </c>
      <c r="Q68" s="12" t="s">
        <v>31</v>
      </c>
    </row>
    <row r="69" spans="1:17">
      <c r="A69" s="58" t="s">
        <v>268</v>
      </c>
      <c r="B69" s="59" t="s">
        <v>269</v>
      </c>
      <c r="C69" s="63">
        <v>26</v>
      </c>
      <c r="D69" s="63">
        <v>26</v>
      </c>
      <c r="E69" s="63">
        <v>26</v>
      </c>
      <c r="F69" s="63">
        <v>26</v>
      </c>
      <c r="G69" s="63">
        <v>26</v>
      </c>
      <c r="H69" s="63">
        <v>26</v>
      </c>
      <c r="I69" s="63">
        <v>26</v>
      </c>
      <c r="J69" s="63">
        <v>26</v>
      </c>
      <c r="K69" s="63">
        <v>26</v>
      </c>
      <c r="L69" s="63">
        <v>26</v>
      </c>
      <c r="M69" s="63">
        <v>26</v>
      </c>
      <c r="N69" s="63">
        <v>26</v>
      </c>
      <c r="O69" s="63">
        <v>312</v>
      </c>
      <c r="Q69" s="12" t="s">
        <v>31</v>
      </c>
    </row>
    <row r="70" spans="1:17">
      <c r="A70" s="58" t="s">
        <v>270</v>
      </c>
      <c r="B70" s="59" t="s">
        <v>271</v>
      </c>
      <c r="C70" s="63">
        <v>0</v>
      </c>
      <c r="D70" s="63">
        <v>10</v>
      </c>
      <c r="E70" s="63">
        <v>78.069999999999993</v>
      </c>
      <c r="F70" s="63">
        <v>413.32</v>
      </c>
      <c r="G70" s="63">
        <v>719.06</v>
      </c>
      <c r="H70" s="63">
        <v>1038.06</v>
      </c>
      <c r="I70" s="63">
        <v>1455.32</v>
      </c>
      <c r="J70" s="63">
        <v>1841.29</v>
      </c>
      <c r="K70" s="63">
        <v>1987.97</v>
      </c>
      <c r="L70" s="63">
        <v>2082.1</v>
      </c>
      <c r="M70" s="63">
        <v>1944.04</v>
      </c>
      <c r="N70" s="63">
        <v>2076.0700000000002</v>
      </c>
      <c r="O70" s="63">
        <v>13645.3</v>
      </c>
      <c r="Q70" s="12" t="s">
        <v>31</v>
      </c>
    </row>
    <row r="71" spans="1:17">
      <c r="A71" s="58" t="s">
        <v>272</v>
      </c>
      <c r="B71" s="59" t="s">
        <v>273</v>
      </c>
      <c r="C71" s="63">
        <v>1000</v>
      </c>
      <c r="D71" s="63">
        <v>5104.3999999999996</v>
      </c>
      <c r="E71" s="63">
        <v>5312.82</v>
      </c>
      <c r="F71" s="63">
        <v>4522.09</v>
      </c>
      <c r="G71" s="63">
        <v>6093.74</v>
      </c>
      <c r="H71" s="63">
        <v>4476.3100000000004</v>
      </c>
      <c r="I71" s="63">
        <v>3357.19</v>
      </c>
      <c r="J71" s="63">
        <v>7014.79</v>
      </c>
      <c r="K71" s="63">
        <v>19.34</v>
      </c>
      <c r="L71" s="63">
        <v>2419.9899999999998</v>
      </c>
      <c r="M71" s="63">
        <v>3339.89</v>
      </c>
      <c r="N71" s="63">
        <v>5764.2</v>
      </c>
      <c r="O71" s="63">
        <v>48424.76</v>
      </c>
      <c r="Q71" s="12" t="s">
        <v>31</v>
      </c>
    </row>
    <row r="72" spans="1:17">
      <c r="A72" s="58" t="s">
        <v>274</v>
      </c>
      <c r="B72" s="59" t="s">
        <v>275</v>
      </c>
      <c r="C72" s="63">
        <v>143.47999999999999</v>
      </c>
      <c r="D72" s="63">
        <v>169</v>
      </c>
      <c r="E72" s="63">
        <v>308.19</v>
      </c>
      <c r="F72" s="63">
        <v>160.62</v>
      </c>
      <c r="G72" s="63">
        <v>1256.8699999999999</v>
      </c>
      <c r="H72" s="63">
        <v>1706.79</v>
      </c>
      <c r="I72" s="63">
        <v>2189.17</v>
      </c>
      <c r="J72" s="63">
        <v>2782.89</v>
      </c>
      <c r="K72" s="63">
        <v>3018.48</v>
      </c>
      <c r="L72" s="63">
        <v>3199.08</v>
      </c>
      <c r="M72" s="63">
        <v>3134.85</v>
      </c>
      <c r="N72" s="63">
        <v>3287.1</v>
      </c>
      <c r="O72" s="63">
        <v>21356.52</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0</v>
      </c>
      <c r="D75" s="63">
        <v>0</v>
      </c>
      <c r="E75" s="63">
        <v>0</v>
      </c>
      <c r="F75" s="63">
        <v>0</v>
      </c>
      <c r="G75" s="63">
        <v>0</v>
      </c>
      <c r="H75" s="63">
        <v>0</v>
      </c>
      <c r="I75" s="63">
        <v>0</v>
      </c>
      <c r="J75" s="63">
        <v>0</v>
      </c>
      <c r="K75" s="63">
        <v>0</v>
      </c>
      <c r="L75" s="63">
        <v>0</v>
      </c>
      <c r="M75" s="63">
        <v>0</v>
      </c>
      <c r="N75" s="63">
        <v>0</v>
      </c>
      <c r="O75" s="63">
        <v>0</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50624.56</v>
      </c>
      <c r="D81" s="70">
        <v>46218.94</v>
      </c>
      <c r="E81" s="70">
        <v>53047.55</v>
      </c>
      <c r="F81" s="70">
        <v>59177.93</v>
      </c>
      <c r="G81" s="70">
        <v>35528.980000000003</v>
      </c>
      <c r="H81" s="70">
        <v>68982.710000000006</v>
      </c>
      <c r="I81" s="70">
        <v>50352.15</v>
      </c>
      <c r="J81" s="70">
        <v>47012.28</v>
      </c>
      <c r="K81" s="70">
        <v>35175.1</v>
      </c>
      <c r="L81" s="70">
        <v>78244.27</v>
      </c>
      <c r="M81" s="70">
        <v>49067.29</v>
      </c>
      <c r="N81" s="70">
        <v>48312.2</v>
      </c>
      <c r="O81" s="70">
        <v>621743.96</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0</v>
      </c>
      <c r="I91" s="63">
        <v>0</v>
      </c>
      <c r="J91" s="63">
        <v>172</v>
      </c>
      <c r="K91" s="63">
        <v>0</v>
      </c>
      <c r="L91" s="63">
        <v>-172</v>
      </c>
      <c r="M91" s="63">
        <v>0</v>
      </c>
      <c r="N91" s="63">
        <v>0</v>
      </c>
      <c r="O91" s="63">
        <v>0</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0</v>
      </c>
      <c r="I93" s="70">
        <v>0</v>
      </c>
      <c r="J93" s="70">
        <v>172</v>
      </c>
      <c r="K93" s="70">
        <v>0</v>
      </c>
      <c r="L93" s="70">
        <v>-172</v>
      </c>
      <c r="M93" s="70">
        <v>0</v>
      </c>
      <c r="N93" s="70">
        <v>0</v>
      </c>
      <c r="O93" s="70">
        <v>0</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8">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8">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8">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8">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8">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8">
      <c r="A102" s="58"/>
      <c r="B102" s="59"/>
      <c r="C102" s="66"/>
      <c r="D102" s="66"/>
      <c r="E102" s="66"/>
      <c r="F102" s="66"/>
      <c r="G102" s="66"/>
      <c r="H102" s="66"/>
      <c r="I102" s="66"/>
      <c r="J102" s="66"/>
      <c r="K102" s="66"/>
      <c r="L102" s="66"/>
      <c r="M102" s="66"/>
      <c r="N102" s="66"/>
      <c r="O102" s="66"/>
    </row>
    <row r="103" spans="1:18">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8">
      <c r="A104" s="58"/>
      <c r="B104" s="59"/>
      <c r="C104" s="66"/>
      <c r="D104" s="66"/>
      <c r="E104" s="66"/>
      <c r="F104" s="66"/>
      <c r="G104" s="66"/>
      <c r="H104" s="66"/>
      <c r="I104" s="66"/>
      <c r="J104" s="66"/>
      <c r="K104" s="66"/>
      <c r="L104" s="66"/>
      <c r="M104" s="66"/>
      <c r="N104" s="66"/>
      <c r="O104" s="66"/>
    </row>
    <row r="105" spans="1:18">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8">
      <c r="A106" s="58"/>
      <c r="B106" s="59"/>
      <c r="C106" s="66"/>
      <c r="D106" s="66"/>
      <c r="E106" s="66"/>
      <c r="F106" s="66"/>
      <c r="G106" s="66"/>
      <c r="H106" s="66"/>
      <c r="I106" s="66"/>
      <c r="J106" s="66"/>
      <c r="K106" s="66"/>
      <c r="L106" s="66"/>
      <c r="M106" s="66"/>
      <c r="N106" s="66"/>
      <c r="O106" s="66"/>
    </row>
    <row r="107" spans="1:18">
      <c r="A107" s="58" t="s">
        <v>278</v>
      </c>
      <c r="B107" s="59" t="s">
        <v>279</v>
      </c>
      <c r="C107" s="70">
        <v>559915.67000000004</v>
      </c>
      <c r="D107" s="70">
        <v>532589.13</v>
      </c>
      <c r="E107" s="70">
        <v>517204.06</v>
      </c>
      <c r="F107" s="70">
        <v>540997.96</v>
      </c>
      <c r="G107" s="70">
        <v>472525.53</v>
      </c>
      <c r="H107" s="70">
        <v>540676.65</v>
      </c>
      <c r="I107" s="70">
        <v>504024.56</v>
      </c>
      <c r="J107" s="70">
        <v>498841.75</v>
      </c>
      <c r="K107" s="70">
        <v>488640.7</v>
      </c>
      <c r="L107" s="70">
        <v>515353.74</v>
      </c>
      <c r="M107" s="70">
        <v>488353.26</v>
      </c>
      <c r="N107" s="70">
        <v>520100.14</v>
      </c>
      <c r="O107" s="70">
        <v>6179223.1500000004</v>
      </c>
    </row>
    <row r="108" spans="1:18">
      <c r="A108" s="58"/>
      <c r="B108" s="59"/>
      <c r="C108" s="58"/>
      <c r="D108" s="58"/>
      <c r="E108" s="58"/>
      <c r="F108" s="58"/>
      <c r="G108" s="58"/>
      <c r="H108" s="58"/>
      <c r="I108" s="58"/>
      <c r="J108" s="58"/>
      <c r="K108" s="58"/>
      <c r="L108" s="58"/>
      <c r="M108" s="58"/>
      <c r="N108" s="58"/>
      <c r="O108" s="58"/>
      <c r="R108" s="213"/>
    </row>
    <row r="109" spans="1:18">
      <c r="A109" s="58" t="s">
        <v>280</v>
      </c>
      <c r="B109" s="59" t="s">
        <v>281</v>
      </c>
      <c r="C109" s="69"/>
      <c r="D109" s="69"/>
      <c r="E109" s="69"/>
      <c r="F109" s="69"/>
      <c r="G109" s="69"/>
      <c r="H109" s="69"/>
      <c r="I109" s="69"/>
      <c r="J109" s="69"/>
      <c r="K109" s="69"/>
      <c r="L109" s="69"/>
      <c r="M109" s="69"/>
      <c r="N109" s="69"/>
      <c r="O109" s="69"/>
    </row>
    <row r="110" spans="1:18">
      <c r="A110" s="58"/>
      <c r="B110" s="59"/>
      <c r="C110" s="58"/>
      <c r="D110" s="58"/>
      <c r="E110" s="58"/>
      <c r="F110" s="58"/>
      <c r="G110" s="58"/>
      <c r="H110" s="58"/>
      <c r="I110" s="58"/>
      <c r="J110" s="58"/>
      <c r="K110" s="58"/>
      <c r="L110" s="58"/>
      <c r="M110" s="58"/>
      <c r="N110" s="58"/>
      <c r="O110" s="58"/>
    </row>
    <row r="111" spans="1:18">
      <c r="A111" s="58" t="s">
        <v>282</v>
      </c>
      <c r="B111" s="59" t="s">
        <v>283</v>
      </c>
      <c r="C111" s="69"/>
      <c r="D111" s="69"/>
      <c r="E111" s="69"/>
      <c r="F111" s="69"/>
      <c r="G111" s="69"/>
      <c r="H111" s="69"/>
      <c r="I111" s="69"/>
      <c r="J111" s="69"/>
      <c r="K111" s="69"/>
      <c r="L111" s="69"/>
      <c r="M111" s="69"/>
      <c r="N111" s="69"/>
      <c r="O111" s="69"/>
    </row>
    <row r="112" spans="1:18">
      <c r="A112" s="58" t="s">
        <v>284</v>
      </c>
      <c r="B112" s="59" t="s">
        <v>285</v>
      </c>
      <c r="C112" s="63">
        <v>7153.86</v>
      </c>
      <c r="D112" s="63">
        <v>4769.24</v>
      </c>
      <c r="E112" s="63">
        <v>5246.16</v>
      </c>
      <c r="F112" s="63">
        <v>3880</v>
      </c>
      <c r="G112" s="63">
        <v>5000</v>
      </c>
      <c r="H112" s="63">
        <v>7500</v>
      </c>
      <c r="I112" s="63">
        <v>5000</v>
      </c>
      <c r="J112" s="63">
        <v>5120</v>
      </c>
      <c r="K112" s="63">
        <v>8180</v>
      </c>
      <c r="L112" s="63">
        <v>9826.7999999999993</v>
      </c>
      <c r="M112" s="63">
        <v>15094.8</v>
      </c>
      <c r="N112" s="63">
        <v>8274.93</v>
      </c>
      <c r="O112" s="63">
        <v>85045.79</v>
      </c>
      <c r="Q112" s="12" t="s">
        <v>40</v>
      </c>
    </row>
    <row r="113" spans="1:17">
      <c r="A113" s="58" t="s">
        <v>4972</v>
      </c>
      <c r="B113" s="59" t="s">
        <v>4973</v>
      </c>
      <c r="C113" s="63">
        <v>0</v>
      </c>
      <c r="D113" s="63">
        <v>0</v>
      </c>
      <c r="E113" s="63">
        <v>0</v>
      </c>
      <c r="F113" s="63">
        <v>0</v>
      </c>
      <c r="G113" s="63">
        <v>0</v>
      </c>
      <c r="H113" s="63">
        <v>0</v>
      </c>
      <c r="I113" s="63">
        <v>0</v>
      </c>
      <c r="J113" s="63">
        <v>60</v>
      </c>
      <c r="K113" s="63">
        <v>70.13</v>
      </c>
      <c r="L113" s="63">
        <v>23.4</v>
      </c>
      <c r="M113" s="63">
        <v>31.21</v>
      </c>
      <c r="N113" s="63">
        <v>63.6</v>
      </c>
      <c r="O113" s="63">
        <v>248.34</v>
      </c>
      <c r="Q113" s="12" t="s">
        <v>40</v>
      </c>
    </row>
    <row r="114" spans="1:17">
      <c r="A114" s="58" t="s">
        <v>286</v>
      </c>
      <c r="B114" s="59" t="s">
        <v>287</v>
      </c>
      <c r="C114" s="63">
        <v>0</v>
      </c>
      <c r="D114" s="63">
        <v>0</v>
      </c>
      <c r="E114" s="63">
        <v>0</v>
      </c>
      <c r="F114" s="63">
        <v>333</v>
      </c>
      <c r="G114" s="63">
        <v>100</v>
      </c>
      <c r="H114" s="63">
        <v>200</v>
      </c>
      <c r="I114" s="63">
        <v>267</v>
      </c>
      <c r="J114" s="63">
        <v>0</v>
      </c>
      <c r="K114" s="63">
        <v>0</v>
      </c>
      <c r="L114" s="63">
        <v>0</v>
      </c>
      <c r="M114" s="63">
        <v>58</v>
      </c>
      <c r="N114" s="63">
        <v>0</v>
      </c>
      <c r="O114" s="63">
        <v>958</v>
      </c>
      <c r="Q114" s="12" t="s">
        <v>40</v>
      </c>
    </row>
    <row r="115" spans="1:17">
      <c r="A115" s="58" t="s">
        <v>288</v>
      </c>
      <c r="B115" s="59" t="s">
        <v>289</v>
      </c>
      <c r="C115" s="63">
        <v>0</v>
      </c>
      <c r="D115" s="63">
        <v>0</v>
      </c>
      <c r="E115" s="63">
        <v>0</v>
      </c>
      <c r="F115" s="63">
        <v>150</v>
      </c>
      <c r="G115" s="63">
        <v>0</v>
      </c>
      <c r="H115" s="63">
        <v>0</v>
      </c>
      <c r="I115" s="63">
        <v>0</v>
      </c>
      <c r="J115" s="63">
        <v>0</v>
      </c>
      <c r="K115" s="63">
        <v>0</v>
      </c>
      <c r="L115" s="63">
        <v>0</v>
      </c>
      <c r="M115" s="63">
        <v>150</v>
      </c>
      <c r="N115" s="63">
        <v>0</v>
      </c>
      <c r="O115" s="63">
        <v>300</v>
      </c>
      <c r="Q115" s="12" t="s">
        <v>40</v>
      </c>
    </row>
    <row r="116" spans="1:17">
      <c r="A116" s="58" t="s">
        <v>290</v>
      </c>
      <c r="B116" s="59" t="s">
        <v>291</v>
      </c>
      <c r="C116" s="63">
        <v>589.29999999999995</v>
      </c>
      <c r="D116" s="63">
        <v>364.86</v>
      </c>
      <c r="E116" s="63">
        <v>401.35</v>
      </c>
      <c r="F116" s="63">
        <v>321.39</v>
      </c>
      <c r="G116" s="63">
        <v>374.31</v>
      </c>
      <c r="H116" s="63">
        <v>565.29</v>
      </c>
      <c r="I116" s="63">
        <v>387.08</v>
      </c>
      <c r="J116" s="63">
        <v>414.08</v>
      </c>
      <c r="K116" s="63">
        <v>702.66</v>
      </c>
      <c r="L116" s="63">
        <v>765.18</v>
      </c>
      <c r="M116" s="63">
        <v>1257.78</v>
      </c>
      <c r="N116" s="63">
        <v>618.25</v>
      </c>
      <c r="O116" s="63">
        <v>6761.53</v>
      </c>
      <c r="Q116" s="12" t="s">
        <v>40</v>
      </c>
    </row>
    <row r="117" spans="1:17">
      <c r="A117" s="58" t="s">
        <v>292</v>
      </c>
      <c r="B117" s="59" t="s">
        <v>293</v>
      </c>
      <c r="C117" s="63">
        <v>3536</v>
      </c>
      <c r="D117" s="63">
        <v>3972.8</v>
      </c>
      <c r="E117" s="63">
        <v>3970.98</v>
      </c>
      <c r="F117" s="63">
        <v>903.5</v>
      </c>
      <c r="G117" s="63">
        <v>184</v>
      </c>
      <c r="H117" s="63">
        <v>5498.84</v>
      </c>
      <c r="I117" s="63">
        <v>3734.75</v>
      </c>
      <c r="J117" s="63">
        <v>1649.79</v>
      </c>
      <c r="K117" s="63">
        <v>0</v>
      </c>
      <c r="L117" s="63">
        <v>0</v>
      </c>
      <c r="M117" s="63">
        <v>0</v>
      </c>
      <c r="N117" s="63">
        <v>3365.29</v>
      </c>
      <c r="O117" s="63">
        <v>26815.95</v>
      </c>
      <c r="Q117" s="12" t="s">
        <v>40</v>
      </c>
    </row>
    <row r="118" spans="1:17">
      <c r="A118" s="58" t="s">
        <v>294</v>
      </c>
      <c r="B118" s="59" t="s">
        <v>295</v>
      </c>
      <c r="C118" s="63">
        <v>92.43</v>
      </c>
      <c r="D118" s="63">
        <v>58.89</v>
      </c>
      <c r="E118" s="63">
        <v>183.3</v>
      </c>
      <c r="F118" s="63">
        <v>0</v>
      </c>
      <c r="G118" s="63">
        <v>0</v>
      </c>
      <c r="H118" s="63">
        <v>409.87</v>
      </c>
      <c r="I118" s="63">
        <v>17.940000000000001</v>
      </c>
      <c r="J118" s="63">
        <v>0</v>
      </c>
      <c r="K118" s="63">
        <v>0</v>
      </c>
      <c r="L118" s="63">
        <v>0</v>
      </c>
      <c r="M118" s="63">
        <v>0</v>
      </c>
      <c r="N118" s="63">
        <v>142.27000000000001</v>
      </c>
      <c r="O118" s="63">
        <v>904.7</v>
      </c>
      <c r="Q118" s="12" t="s">
        <v>40</v>
      </c>
    </row>
    <row r="119" spans="1:17">
      <c r="A119" s="58" t="s">
        <v>296</v>
      </c>
      <c r="B119" s="59" t="s">
        <v>297</v>
      </c>
      <c r="C119" s="63">
        <v>0</v>
      </c>
      <c r="D119" s="63">
        <v>0</v>
      </c>
      <c r="E119" s="63">
        <v>129</v>
      </c>
      <c r="F119" s="63">
        <v>0</v>
      </c>
      <c r="G119" s="63">
        <v>0</v>
      </c>
      <c r="H119" s="63">
        <v>0</v>
      </c>
      <c r="I119" s="63">
        <v>267</v>
      </c>
      <c r="J119" s="63">
        <v>0</v>
      </c>
      <c r="K119" s="63">
        <v>0</v>
      </c>
      <c r="L119" s="63">
        <v>0</v>
      </c>
      <c r="M119" s="63">
        <v>0</v>
      </c>
      <c r="N119" s="63">
        <v>802</v>
      </c>
      <c r="O119" s="63">
        <v>1198</v>
      </c>
      <c r="Q119" s="12" t="s">
        <v>40</v>
      </c>
    </row>
    <row r="120" spans="1:17">
      <c r="A120" s="58" t="s">
        <v>298</v>
      </c>
      <c r="B120" s="59" t="s">
        <v>299</v>
      </c>
      <c r="C120" s="63">
        <v>0</v>
      </c>
      <c r="D120" s="63">
        <v>0</v>
      </c>
      <c r="E120" s="63">
        <v>0</v>
      </c>
      <c r="F120" s="63">
        <v>0</v>
      </c>
      <c r="G120" s="63">
        <v>0</v>
      </c>
      <c r="H120" s="63">
        <v>0</v>
      </c>
      <c r="I120" s="63">
        <v>300</v>
      </c>
      <c r="J120" s="63">
        <v>0</v>
      </c>
      <c r="K120" s="63">
        <v>0</v>
      </c>
      <c r="L120" s="63">
        <v>0</v>
      </c>
      <c r="M120" s="63">
        <v>0</v>
      </c>
      <c r="N120" s="63">
        <v>1350</v>
      </c>
      <c r="O120" s="63">
        <v>1650</v>
      </c>
      <c r="Q120" s="12" t="s">
        <v>40</v>
      </c>
    </row>
    <row r="121" spans="1:17">
      <c r="A121" s="58" t="s">
        <v>300</v>
      </c>
      <c r="B121" s="59" t="s">
        <v>301</v>
      </c>
      <c r="C121" s="63">
        <v>312.39999999999998</v>
      </c>
      <c r="D121" s="63">
        <v>340.8</v>
      </c>
      <c r="E121" s="63">
        <v>327.68</v>
      </c>
      <c r="F121" s="63">
        <v>66.06</v>
      </c>
      <c r="G121" s="63">
        <v>15.84</v>
      </c>
      <c r="H121" s="63">
        <v>508.75</v>
      </c>
      <c r="I121" s="63">
        <v>332.4</v>
      </c>
      <c r="J121" s="63">
        <v>122.83</v>
      </c>
      <c r="K121" s="63">
        <v>0</v>
      </c>
      <c r="L121" s="63">
        <v>0</v>
      </c>
      <c r="M121" s="63">
        <v>0</v>
      </c>
      <c r="N121" s="63">
        <v>426.72</v>
      </c>
      <c r="O121" s="63">
        <v>2453.48</v>
      </c>
      <c r="Q121" s="12" t="s">
        <v>40</v>
      </c>
    </row>
    <row r="122" spans="1:17">
      <c r="A122" s="58" t="s">
        <v>302</v>
      </c>
      <c r="B122" s="59" t="s">
        <v>303</v>
      </c>
      <c r="C122" s="63">
        <v>7765.74</v>
      </c>
      <c r="D122" s="63">
        <v>3576.24</v>
      </c>
      <c r="E122" s="63">
        <v>3236.8</v>
      </c>
      <c r="F122" s="63">
        <v>3290</v>
      </c>
      <c r="G122" s="63">
        <v>3365.6</v>
      </c>
      <c r="H122" s="63">
        <v>3833</v>
      </c>
      <c r="I122" s="63">
        <v>2025.9</v>
      </c>
      <c r="J122" s="63">
        <v>2847.91</v>
      </c>
      <c r="K122" s="63">
        <v>2919.89</v>
      </c>
      <c r="L122" s="63">
        <v>2864.7</v>
      </c>
      <c r="M122" s="63">
        <v>4661.83</v>
      </c>
      <c r="N122" s="63">
        <v>2107.2399999999998</v>
      </c>
      <c r="O122" s="63">
        <v>42494.85</v>
      </c>
      <c r="Q122" s="12" t="s">
        <v>40</v>
      </c>
    </row>
    <row r="123" spans="1:17">
      <c r="A123" s="58" t="s">
        <v>304</v>
      </c>
      <c r="B123" s="59" t="s">
        <v>305</v>
      </c>
      <c r="C123" s="63">
        <v>495.98</v>
      </c>
      <c r="D123" s="63">
        <v>108.9</v>
      </c>
      <c r="E123" s="63">
        <v>502.5</v>
      </c>
      <c r="F123" s="63">
        <v>279.60000000000002</v>
      </c>
      <c r="G123" s="63">
        <v>249.3</v>
      </c>
      <c r="H123" s="63">
        <v>92.1</v>
      </c>
      <c r="I123" s="63">
        <v>4.59</v>
      </c>
      <c r="J123" s="63">
        <v>140.94</v>
      </c>
      <c r="K123" s="63">
        <v>213.5</v>
      </c>
      <c r="L123" s="63">
        <v>26.1</v>
      </c>
      <c r="M123" s="63">
        <v>75.599999999999994</v>
      </c>
      <c r="N123" s="63">
        <v>187.5</v>
      </c>
      <c r="O123" s="63">
        <v>2376.61</v>
      </c>
      <c r="Q123" s="12" t="s">
        <v>40</v>
      </c>
    </row>
    <row r="124" spans="1:17">
      <c r="A124" s="58" t="s">
        <v>306</v>
      </c>
      <c r="B124" s="59" t="s">
        <v>307</v>
      </c>
      <c r="C124" s="63">
        <v>0</v>
      </c>
      <c r="D124" s="63">
        <v>0</v>
      </c>
      <c r="E124" s="63">
        <v>129</v>
      </c>
      <c r="F124" s="63">
        <v>333</v>
      </c>
      <c r="G124" s="63">
        <v>100</v>
      </c>
      <c r="H124" s="63">
        <v>350</v>
      </c>
      <c r="I124" s="63">
        <v>417</v>
      </c>
      <c r="J124" s="63">
        <v>1450</v>
      </c>
      <c r="K124" s="63">
        <v>350</v>
      </c>
      <c r="L124" s="63">
        <v>250</v>
      </c>
      <c r="M124" s="63">
        <v>58</v>
      </c>
      <c r="N124" s="63">
        <v>58</v>
      </c>
      <c r="O124" s="63">
        <v>3495</v>
      </c>
      <c r="Q124" s="12" t="s">
        <v>40</v>
      </c>
    </row>
    <row r="125" spans="1:17">
      <c r="A125" s="58" t="s">
        <v>308</v>
      </c>
      <c r="B125" s="59" t="s">
        <v>309</v>
      </c>
      <c r="C125" s="63">
        <v>900</v>
      </c>
      <c r="D125" s="63">
        <v>900</v>
      </c>
      <c r="E125" s="63">
        <v>300</v>
      </c>
      <c r="F125" s="63">
        <v>1950</v>
      </c>
      <c r="G125" s="63">
        <v>900</v>
      </c>
      <c r="H125" s="63">
        <v>3750</v>
      </c>
      <c r="I125" s="63">
        <v>1950</v>
      </c>
      <c r="J125" s="63">
        <v>1950</v>
      </c>
      <c r="K125" s="63">
        <v>1650</v>
      </c>
      <c r="L125" s="63">
        <v>750</v>
      </c>
      <c r="M125" s="63">
        <v>900</v>
      </c>
      <c r="N125" s="63">
        <v>600</v>
      </c>
      <c r="O125" s="63">
        <v>16500</v>
      </c>
      <c r="Q125" s="12" t="s">
        <v>40</v>
      </c>
    </row>
    <row r="126" spans="1:17">
      <c r="A126" s="58" t="s">
        <v>310</v>
      </c>
      <c r="B126" s="59" t="s">
        <v>311</v>
      </c>
      <c r="C126" s="63">
        <v>739.6</v>
      </c>
      <c r="D126" s="63">
        <v>321.55</v>
      </c>
      <c r="E126" s="63">
        <v>304.39999999999998</v>
      </c>
      <c r="F126" s="63">
        <v>434.55</v>
      </c>
      <c r="G126" s="63">
        <v>332.32</v>
      </c>
      <c r="H126" s="63">
        <v>571.35</v>
      </c>
      <c r="I126" s="63">
        <v>353.56</v>
      </c>
      <c r="J126" s="63">
        <v>531.42999999999995</v>
      </c>
      <c r="K126" s="63">
        <v>387.57</v>
      </c>
      <c r="L126" s="63">
        <v>291.2</v>
      </c>
      <c r="M126" s="63">
        <v>478.99</v>
      </c>
      <c r="N126" s="63">
        <v>223.85</v>
      </c>
      <c r="O126" s="63">
        <v>4970.37</v>
      </c>
      <c r="Q126" s="12" t="s">
        <v>40</v>
      </c>
    </row>
    <row r="127" spans="1:17">
      <c r="A127" s="58" t="s">
        <v>312</v>
      </c>
      <c r="B127" s="59" t="s">
        <v>313</v>
      </c>
      <c r="C127" s="63">
        <v>22939.18</v>
      </c>
      <c r="D127" s="63">
        <v>13938.86</v>
      </c>
      <c r="E127" s="63">
        <v>15286.2</v>
      </c>
      <c r="F127" s="63">
        <v>15718.46</v>
      </c>
      <c r="G127" s="63">
        <v>14689.5</v>
      </c>
      <c r="H127" s="63">
        <v>18425.61</v>
      </c>
      <c r="I127" s="63">
        <v>6710.87</v>
      </c>
      <c r="J127" s="63">
        <v>12898.05</v>
      </c>
      <c r="K127" s="63">
        <v>15680</v>
      </c>
      <c r="L127" s="63">
        <v>15513.87</v>
      </c>
      <c r="M127" s="63">
        <v>25691.06</v>
      </c>
      <c r="N127" s="63">
        <v>13429.66</v>
      </c>
      <c r="O127" s="63">
        <v>190921.32</v>
      </c>
      <c r="Q127" s="12" t="s">
        <v>40</v>
      </c>
    </row>
    <row r="128" spans="1:17">
      <c r="A128" s="58" t="s">
        <v>314</v>
      </c>
      <c r="B128" s="59" t="s">
        <v>315</v>
      </c>
      <c r="C128" s="63">
        <v>3104.91</v>
      </c>
      <c r="D128" s="63">
        <v>2306.5500000000002</v>
      </c>
      <c r="E128" s="63">
        <v>1578.16</v>
      </c>
      <c r="F128" s="63">
        <v>1345.76</v>
      </c>
      <c r="G128" s="63">
        <v>1444.25</v>
      </c>
      <c r="H128" s="63">
        <v>3928.6</v>
      </c>
      <c r="I128" s="63">
        <v>1319.28</v>
      </c>
      <c r="J128" s="63">
        <v>959.52</v>
      </c>
      <c r="K128" s="63">
        <v>2097.8200000000002</v>
      </c>
      <c r="L128" s="63">
        <v>630.39</v>
      </c>
      <c r="M128" s="63">
        <v>1153.1199999999999</v>
      </c>
      <c r="N128" s="63">
        <v>1411.87</v>
      </c>
      <c r="O128" s="63">
        <v>21280.23</v>
      </c>
      <c r="Q128" s="12" t="s">
        <v>40</v>
      </c>
    </row>
    <row r="129" spans="1:17">
      <c r="A129" s="58" t="s">
        <v>316</v>
      </c>
      <c r="B129" s="59" t="s">
        <v>317</v>
      </c>
      <c r="C129" s="63">
        <v>0</v>
      </c>
      <c r="D129" s="63">
        <v>0</v>
      </c>
      <c r="E129" s="63">
        <v>387</v>
      </c>
      <c r="F129" s="63">
        <v>1332</v>
      </c>
      <c r="G129" s="63">
        <v>300</v>
      </c>
      <c r="H129" s="63">
        <v>600</v>
      </c>
      <c r="I129" s="63">
        <v>0</v>
      </c>
      <c r="J129" s="63">
        <v>0</v>
      </c>
      <c r="K129" s="63">
        <v>1050</v>
      </c>
      <c r="L129" s="63">
        <v>750</v>
      </c>
      <c r="M129" s="63">
        <v>0</v>
      </c>
      <c r="N129" s="63">
        <v>0</v>
      </c>
      <c r="O129" s="63">
        <v>4419</v>
      </c>
      <c r="Q129" s="12" t="s">
        <v>40</v>
      </c>
    </row>
    <row r="130" spans="1:17">
      <c r="A130" s="58" t="s">
        <v>4974</v>
      </c>
      <c r="B130" s="59" t="s">
        <v>4975</v>
      </c>
      <c r="C130" s="63">
        <v>0</v>
      </c>
      <c r="D130" s="63">
        <v>0</v>
      </c>
      <c r="E130" s="63">
        <v>0</v>
      </c>
      <c r="F130" s="63">
        <v>0</v>
      </c>
      <c r="G130" s="63">
        <v>0</v>
      </c>
      <c r="H130" s="63">
        <v>0</v>
      </c>
      <c r="I130" s="63">
        <v>0</v>
      </c>
      <c r="J130" s="63">
        <v>0</v>
      </c>
      <c r="K130" s="63">
        <v>0</v>
      </c>
      <c r="L130" s="63">
        <v>0</v>
      </c>
      <c r="M130" s="63">
        <v>449</v>
      </c>
      <c r="N130" s="63">
        <v>978</v>
      </c>
      <c r="O130" s="63">
        <v>1427</v>
      </c>
      <c r="Q130" s="12" t="s">
        <v>40</v>
      </c>
    </row>
    <row r="131" spans="1:17">
      <c r="A131" s="58" t="s">
        <v>318</v>
      </c>
      <c r="B131" s="59" t="s">
        <v>319</v>
      </c>
      <c r="C131" s="63">
        <v>2162.96</v>
      </c>
      <c r="D131" s="63">
        <v>1248.8900000000001</v>
      </c>
      <c r="E131" s="63">
        <v>1319.5</v>
      </c>
      <c r="F131" s="63">
        <v>1397.17</v>
      </c>
      <c r="G131" s="63">
        <v>1238.1400000000001</v>
      </c>
      <c r="H131" s="63">
        <v>1727.48</v>
      </c>
      <c r="I131" s="63">
        <v>634.86</v>
      </c>
      <c r="J131" s="63">
        <v>1414.76</v>
      </c>
      <c r="K131" s="63">
        <v>1699.41</v>
      </c>
      <c r="L131" s="63">
        <v>1272.93</v>
      </c>
      <c r="M131" s="63">
        <v>2310.31</v>
      </c>
      <c r="N131" s="63">
        <v>1246.6099999999999</v>
      </c>
      <c r="O131" s="63">
        <v>17673.02</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0</v>
      </c>
      <c r="H137" s="63">
        <v>0</v>
      </c>
      <c r="I137" s="63">
        <v>0</v>
      </c>
      <c r="J137" s="63">
        <v>0</v>
      </c>
      <c r="K137" s="63">
        <v>0</v>
      </c>
      <c r="L137" s="63">
        <v>0</v>
      </c>
      <c r="M137" s="63">
        <v>0</v>
      </c>
      <c r="N137" s="63">
        <v>0</v>
      </c>
      <c r="O137" s="63">
        <v>0</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0</v>
      </c>
      <c r="D140" s="63">
        <v>0</v>
      </c>
      <c r="E140" s="63">
        <v>0</v>
      </c>
      <c r="F140" s="63">
        <v>0</v>
      </c>
      <c r="G140" s="63">
        <v>0</v>
      </c>
      <c r="H140" s="63">
        <v>0</v>
      </c>
      <c r="I140" s="63">
        <v>0</v>
      </c>
      <c r="J140" s="63">
        <v>0</v>
      </c>
      <c r="K140" s="63">
        <v>0</v>
      </c>
      <c r="L140" s="63">
        <v>0</v>
      </c>
      <c r="M140" s="63">
        <v>0</v>
      </c>
      <c r="N140" s="63">
        <v>0</v>
      </c>
      <c r="O140" s="63">
        <v>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0</v>
      </c>
      <c r="G144" s="63">
        <v>0</v>
      </c>
      <c r="H144" s="63">
        <v>0</v>
      </c>
      <c r="I144" s="63">
        <v>8663.6299999999992</v>
      </c>
      <c r="J144" s="63">
        <v>0</v>
      </c>
      <c r="K144" s="63">
        <v>0</v>
      </c>
      <c r="L144" s="63">
        <v>2980.37</v>
      </c>
      <c r="M144" s="63">
        <v>3047.53</v>
      </c>
      <c r="N144" s="63">
        <v>5912.85</v>
      </c>
      <c r="O144" s="63">
        <v>20604.38</v>
      </c>
      <c r="Q144" s="12" t="s">
        <v>40</v>
      </c>
    </row>
    <row r="145" spans="1:17">
      <c r="A145" s="58" t="s">
        <v>320</v>
      </c>
      <c r="B145" s="59" t="s">
        <v>321</v>
      </c>
      <c r="C145" s="63">
        <v>0</v>
      </c>
      <c r="D145" s="63">
        <v>0</v>
      </c>
      <c r="E145" s="63">
        <v>0</v>
      </c>
      <c r="F145" s="63">
        <v>0</v>
      </c>
      <c r="G145" s="63">
        <v>0</v>
      </c>
      <c r="H145" s="63">
        <v>0</v>
      </c>
      <c r="I145" s="63">
        <v>0</v>
      </c>
      <c r="J145" s="63">
        <v>0</v>
      </c>
      <c r="K145" s="63">
        <v>0</v>
      </c>
      <c r="L145" s="63">
        <v>0</v>
      </c>
      <c r="M145" s="63">
        <v>0</v>
      </c>
      <c r="N145" s="63">
        <v>0</v>
      </c>
      <c r="O145" s="63">
        <v>0</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226.42</v>
      </c>
      <c r="D147" s="63">
        <v>130.72</v>
      </c>
      <c r="E147" s="63">
        <v>347.6</v>
      </c>
      <c r="F147" s="63">
        <v>130.72</v>
      </c>
      <c r="G147" s="63">
        <v>158.24</v>
      </c>
      <c r="H147" s="63">
        <v>130.72</v>
      </c>
      <c r="I147" s="63">
        <v>168.56</v>
      </c>
      <c r="J147" s="63">
        <v>168.56</v>
      </c>
      <c r="K147" s="63">
        <v>161.68</v>
      </c>
      <c r="L147" s="63">
        <v>161.68</v>
      </c>
      <c r="M147" s="63">
        <v>161.68</v>
      </c>
      <c r="N147" s="63">
        <v>154.65</v>
      </c>
      <c r="O147" s="63">
        <v>2101.23</v>
      </c>
      <c r="Q147" s="12" t="s">
        <v>40</v>
      </c>
    </row>
    <row r="148" spans="1:17">
      <c r="A148" s="58" t="s">
        <v>324</v>
      </c>
      <c r="B148" s="59" t="s">
        <v>325</v>
      </c>
      <c r="C148" s="63">
        <v>0</v>
      </c>
      <c r="D148" s="63">
        <v>0</v>
      </c>
      <c r="E148" s="63">
        <v>0</v>
      </c>
      <c r="F148" s="63">
        <v>0</v>
      </c>
      <c r="G148" s="63">
        <v>0</v>
      </c>
      <c r="H148" s="63">
        <v>0</v>
      </c>
      <c r="I148" s="63">
        <v>0</v>
      </c>
      <c r="J148" s="63">
        <v>0</v>
      </c>
      <c r="K148" s="63">
        <v>0</v>
      </c>
      <c r="L148" s="63">
        <v>0</v>
      </c>
      <c r="M148" s="63">
        <v>0</v>
      </c>
      <c r="N148" s="63">
        <v>0</v>
      </c>
      <c r="O148" s="63">
        <v>0</v>
      </c>
      <c r="Q148" s="12" t="s">
        <v>40</v>
      </c>
    </row>
    <row r="149" spans="1:17">
      <c r="A149" s="58" t="s">
        <v>326</v>
      </c>
      <c r="B149" s="59" t="s">
        <v>327</v>
      </c>
      <c r="C149" s="63">
        <v>2319.69</v>
      </c>
      <c r="D149" s="63">
        <v>1507.48</v>
      </c>
      <c r="E149" s="63">
        <v>1582.99</v>
      </c>
      <c r="F149" s="63">
        <v>1520.77</v>
      </c>
      <c r="G149" s="63">
        <v>1361.64</v>
      </c>
      <c r="H149" s="63">
        <v>2274.41</v>
      </c>
      <c r="I149" s="63">
        <v>1145.72</v>
      </c>
      <c r="J149" s="63">
        <v>1398.81</v>
      </c>
      <c r="K149" s="63">
        <v>1655.57</v>
      </c>
      <c r="L149" s="63">
        <v>1576.77</v>
      </c>
      <c r="M149" s="63">
        <v>2461.13</v>
      </c>
      <c r="N149" s="63">
        <v>1683.53</v>
      </c>
      <c r="O149" s="63">
        <v>20488.509999999998</v>
      </c>
      <c r="Q149" s="12" t="s">
        <v>40</v>
      </c>
    </row>
    <row r="150" spans="1:17">
      <c r="A150" s="58" t="s">
        <v>328</v>
      </c>
      <c r="B150" s="59" t="s">
        <v>329</v>
      </c>
      <c r="C150" s="63">
        <v>0</v>
      </c>
      <c r="D150" s="63">
        <v>0</v>
      </c>
      <c r="E150" s="63">
        <v>107.65</v>
      </c>
      <c r="F150" s="63">
        <v>189.87</v>
      </c>
      <c r="G150" s="63">
        <v>196.93</v>
      </c>
      <c r="H150" s="63">
        <v>317.08999999999997</v>
      </c>
      <c r="I150" s="63">
        <v>317.08999999999997</v>
      </c>
      <c r="J150" s="63">
        <v>0</v>
      </c>
      <c r="K150" s="63">
        <v>0</v>
      </c>
      <c r="L150" s="63">
        <v>0</v>
      </c>
      <c r="M150" s="63">
        <v>0</v>
      </c>
      <c r="N150" s="63">
        <v>0</v>
      </c>
      <c r="O150" s="63">
        <v>1128.6300000000001</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2" t="s">
        <v>40</v>
      </c>
    </row>
    <row r="152" spans="1:17">
      <c r="A152" s="58" t="s">
        <v>330</v>
      </c>
      <c r="B152" s="59" t="s">
        <v>331</v>
      </c>
      <c r="C152" s="63">
        <v>0</v>
      </c>
      <c r="D152" s="63">
        <v>0</v>
      </c>
      <c r="E152" s="63">
        <v>0</v>
      </c>
      <c r="F152" s="63">
        <v>1311.3</v>
      </c>
      <c r="G152" s="63">
        <v>1311.3</v>
      </c>
      <c r="H152" s="63">
        <v>1311.3</v>
      </c>
      <c r="I152" s="63">
        <v>1311.3</v>
      </c>
      <c r="J152" s="63">
        <v>737.98</v>
      </c>
      <c r="K152" s="63">
        <v>2024.4</v>
      </c>
      <c r="L152" s="63">
        <v>2024.4</v>
      </c>
      <c r="M152" s="63">
        <v>2024.39</v>
      </c>
      <c r="N152" s="63">
        <v>2377.86</v>
      </c>
      <c r="O152" s="63">
        <v>14434.23</v>
      </c>
      <c r="Q152" s="100" t="s">
        <v>40</v>
      </c>
    </row>
    <row r="153" spans="1:17">
      <c r="A153" s="58" t="s">
        <v>332</v>
      </c>
      <c r="B153" s="59" t="s">
        <v>333</v>
      </c>
      <c r="C153" s="63">
        <v>0</v>
      </c>
      <c r="D153" s="63">
        <v>0</v>
      </c>
      <c r="E153" s="63">
        <v>0</v>
      </c>
      <c r="F153" s="63">
        <v>0</v>
      </c>
      <c r="G153" s="63">
        <v>1406.73</v>
      </c>
      <c r="H153" s="63">
        <v>1723.49</v>
      </c>
      <c r="I153" s="63">
        <v>408.01</v>
      </c>
      <c r="J153" s="63">
        <v>604.16</v>
      </c>
      <c r="K153" s="63">
        <v>778.95</v>
      </c>
      <c r="L153" s="63">
        <v>714.82</v>
      </c>
      <c r="M153" s="63">
        <v>479.72</v>
      </c>
      <c r="N153" s="63">
        <v>352.53</v>
      </c>
      <c r="O153" s="63">
        <v>6468.41</v>
      </c>
      <c r="Q153" s="12"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00"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00" t="s">
        <v>40</v>
      </c>
    </row>
    <row r="156" spans="1:17">
      <c r="A156" s="58"/>
      <c r="B156" s="59"/>
      <c r="C156" s="66"/>
      <c r="D156" s="66"/>
      <c r="E156" s="66"/>
      <c r="F156" s="66"/>
      <c r="G156" s="66"/>
      <c r="H156" s="66"/>
      <c r="I156" s="66"/>
      <c r="J156" s="66"/>
      <c r="K156" s="66"/>
      <c r="L156" s="66"/>
      <c r="M156" s="66"/>
      <c r="N156" s="66"/>
      <c r="O156" s="66"/>
    </row>
    <row r="157" spans="1:17">
      <c r="A157" s="58" t="s">
        <v>334</v>
      </c>
      <c r="B157" s="59" t="s">
        <v>335</v>
      </c>
      <c r="C157" s="70">
        <v>52338.47</v>
      </c>
      <c r="D157" s="70">
        <v>33545.78</v>
      </c>
      <c r="E157" s="70">
        <v>35340.269999999997</v>
      </c>
      <c r="F157" s="70">
        <v>34887.15</v>
      </c>
      <c r="G157" s="70">
        <v>32728.1</v>
      </c>
      <c r="H157" s="70">
        <v>53717.9</v>
      </c>
      <c r="I157" s="70">
        <v>35736.54</v>
      </c>
      <c r="J157" s="70">
        <v>32468.82</v>
      </c>
      <c r="K157" s="70">
        <v>39621.58</v>
      </c>
      <c r="L157" s="70">
        <v>40422.61</v>
      </c>
      <c r="M157" s="70">
        <v>60544.15</v>
      </c>
      <c r="N157" s="70">
        <v>45767.21</v>
      </c>
      <c r="O157" s="70">
        <v>497118.58</v>
      </c>
      <c r="Q157" s="100"/>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c r="Q160" s="100"/>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0</v>
      </c>
      <c r="D172" s="63">
        <v>0</v>
      </c>
      <c r="E172" s="63">
        <v>0</v>
      </c>
      <c r="F172" s="63">
        <v>0</v>
      </c>
      <c r="G172" s="63">
        <v>0</v>
      </c>
      <c r="H172" s="63">
        <v>0</v>
      </c>
      <c r="I172" s="63">
        <v>0</v>
      </c>
      <c r="J172" s="63">
        <v>0</v>
      </c>
      <c r="K172" s="63">
        <v>0</v>
      </c>
      <c r="L172" s="63">
        <v>0</v>
      </c>
      <c r="M172" s="63">
        <v>0</v>
      </c>
      <c r="N172" s="63">
        <v>0</v>
      </c>
      <c r="O172" s="63">
        <v>0</v>
      </c>
      <c r="Q172" s="12" t="s">
        <v>55</v>
      </c>
    </row>
    <row r="173" spans="1:17">
      <c r="A173" s="58" t="s">
        <v>5028</v>
      </c>
      <c r="B173" s="59" t="s">
        <v>3913</v>
      </c>
      <c r="C173" s="63">
        <v>0</v>
      </c>
      <c r="D173" s="63">
        <v>0</v>
      </c>
      <c r="E173" s="63">
        <v>0</v>
      </c>
      <c r="F173" s="63">
        <v>0</v>
      </c>
      <c r="G173" s="63">
        <v>0</v>
      </c>
      <c r="H173" s="63">
        <v>0</v>
      </c>
      <c r="I173" s="63">
        <v>0</v>
      </c>
      <c r="J173" s="63">
        <v>0</v>
      </c>
      <c r="K173" s="63">
        <v>0</v>
      </c>
      <c r="L173" s="63">
        <v>0</v>
      </c>
      <c r="M173" s="63">
        <v>0</v>
      </c>
      <c r="N173" s="63">
        <v>0</v>
      </c>
      <c r="O173" s="63">
        <v>0</v>
      </c>
      <c r="Q173" s="12" t="s">
        <v>55</v>
      </c>
    </row>
    <row r="174" spans="1:17">
      <c r="A174" s="58" t="s">
        <v>338</v>
      </c>
      <c r="B174" s="59" t="s">
        <v>339</v>
      </c>
      <c r="C174" s="63">
        <v>5200</v>
      </c>
      <c r="D174" s="63">
        <v>6566.25</v>
      </c>
      <c r="E174" s="63">
        <v>6566.25</v>
      </c>
      <c r="F174" s="63">
        <v>5390</v>
      </c>
      <c r="G174" s="63">
        <v>5390</v>
      </c>
      <c r="H174" s="63">
        <v>5981.19</v>
      </c>
      <c r="I174" s="63">
        <v>5981.19</v>
      </c>
      <c r="J174" s="63">
        <v>6111.9</v>
      </c>
      <c r="K174" s="63">
        <v>5200</v>
      </c>
      <c r="L174" s="63">
        <v>5390</v>
      </c>
      <c r="M174" s="63">
        <v>5390</v>
      </c>
      <c r="N174" s="63">
        <v>6213.15</v>
      </c>
      <c r="O174" s="63">
        <v>69379.929999999993</v>
      </c>
      <c r="Q174" s="12" t="s">
        <v>52</v>
      </c>
    </row>
    <row r="175" spans="1:17">
      <c r="A175" s="58" t="s">
        <v>340</v>
      </c>
      <c r="B175" s="59" t="s">
        <v>341</v>
      </c>
      <c r="C175" s="63">
        <v>947</v>
      </c>
      <c r="D175" s="63">
        <v>822</v>
      </c>
      <c r="E175" s="63">
        <v>1022</v>
      </c>
      <c r="F175" s="63">
        <v>1222</v>
      </c>
      <c r="G175" s="63">
        <v>1931.1</v>
      </c>
      <c r="H175" s="63">
        <v>1992</v>
      </c>
      <c r="I175" s="63">
        <v>1992</v>
      </c>
      <c r="J175" s="63">
        <v>1992</v>
      </c>
      <c r="K175" s="63">
        <v>1335.15</v>
      </c>
      <c r="L175" s="63">
        <v>1322.15</v>
      </c>
      <c r="M175" s="63">
        <v>1322.15</v>
      </c>
      <c r="N175" s="63">
        <v>-687.4</v>
      </c>
      <c r="O175" s="63">
        <v>15212.15</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1650</v>
      </c>
      <c r="D177" s="63">
        <v>1650</v>
      </c>
      <c r="E177" s="63">
        <v>1750</v>
      </c>
      <c r="F177" s="63">
        <v>2050</v>
      </c>
      <c r="G177" s="63">
        <v>1750</v>
      </c>
      <c r="H177" s="63">
        <v>1750</v>
      </c>
      <c r="I177" s="63">
        <v>1750</v>
      </c>
      <c r="J177" s="63">
        <v>1750</v>
      </c>
      <c r="K177" s="63">
        <v>1750</v>
      </c>
      <c r="L177" s="63">
        <v>1750</v>
      </c>
      <c r="M177" s="63">
        <v>1750</v>
      </c>
      <c r="N177" s="63">
        <v>1750</v>
      </c>
      <c r="O177" s="63">
        <v>21100</v>
      </c>
      <c r="Q177" s="12" t="s">
        <v>52</v>
      </c>
    </row>
    <row r="178" spans="1:17">
      <c r="A178" s="58" t="s">
        <v>5030</v>
      </c>
      <c r="B178" s="59" t="s">
        <v>5031</v>
      </c>
      <c r="C178" s="63">
        <v>0</v>
      </c>
      <c r="D178" s="63">
        <v>0</v>
      </c>
      <c r="E178" s="63">
        <v>0</v>
      </c>
      <c r="F178" s="63">
        <v>0</v>
      </c>
      <c r="G178" s="63">
        <v>0</v>
      </c>
      <c r="H178" s="63">
        <v>0</v>
      </c>
      <c r="I178" s="63">
        <v>0</v>
      </c>
      <c r="J178" s="63">
        <v>0</v>
      </c>
      <c r="K178" s="63">
        <v>0</v>
      </c>
      <c r="L178" s="63">
        <v>0</v>
      </c>
      <c r="M178" s="63">
        <v>0</v>
      </c>
      <c r="N178" s="63">
        <v>0</v>
      </c>
      <c r="O178" s="63">
        <v>0</v>
      </c>
      <c r="Q178" s="12" t="s">
        <v>55</v>
      </c>
    </row>
    <row r="179" spans="1:17">
      <c r="A179" s="58" t="s">
        <v>344</v>
      </c>
      <c r="B179" s="59" t="s">
        <v>345</v>
      </c>
      <c r="C179" s="63">
        <v>3580</v>
      </c>
      <c r="D179" s="63">
        <v>3580</v>
      </c>
      <c r="E179" s="63">
        <v>3580</v>
      </c>
      <c r="F179" s="63">
        <v>3580</v>
      </c>
      <c r="G179" s="63">
        <v>3040</v>
      </c>
      <c r="H179" s="63">
        <v>3040</v>
      </c>
      <c r="I179" s="63">
        <v>3040</v>
      </c>
      <c r="J179" s="63">
        <v>3040</v>
      </c>
      <c r="K179" s="63">
        <v>2730</v>
      </c>
      <c r="L179" s="63">
        <v>2540</v>
      </c>
      <c r="M179" s="63">
        <v>2080</v>
      </c>
      <c r="N179" s="63">
        <v>1520</v>
      </c>
      <c r="O179" s="63">
        <v>35350</v>
      </c>
      <c r="Q179" s="12" t="s">
        <v>55</v>
      </c>
    </row>
    <row r="180" spans="1:17">
      <c r="A180" s="58" t="s">
        <v>346</v>
      </c>
      <c r="B180" s="59" t="s">
        <v>347</v>
      </c>
      <c r="C180" s="63">
        <v>1500</v>
      </c>
      <c r="D180" s="63">
        <v>1500</v>
      </c>
      <c r="E180" s="63">
        <v>1500</v>
      </c>
      <c r="F180" s="63">
        <v>1500</v>
      </c>
      <c r="G180" s="63">
        <v>1896.21</v>
      </c>
      <c r="H180" s="63">
        <v>1896.21</v>
      </c>
      <c r="I180" s="63">
        <v>1896.21</v>
      </c>
      <c r="J180" s="63">
        <v>1896.21</v>
      </c>
      <c r="K180" s="63">
        <v>795.07</v>
      </c>
      <c r="L180" s="63">
        <v>795.07</v>
      </c>
      <c r="M180" s="63">
        <v>795.07</v>
      </c>
      <c r="N180" s="63">
        <v>284.02</v>
      </c>
      <c r="O180" s="63">
        <v>16254.07</v>
      </c>
      <c r="Q180" s="12" t="s">
        <v>57</v>
      </c>
    </row>
    <row r="181" spans="1:17">
      <c r="A181" s="58" t="s">
        <v>348</v>
      </c>
      <c r="B181" s="59" t="s">
        <v>349</v>
      </c>
      <c r="C181" s="63">
        <v>0</v>
      </c>
      <c r="D181" s="63">
        <v>0</v>
      </c>
      <c r="E181" s="63">
        <v>0</v>
      </c>
      <c r="F181" s="63">
        <v>0</v>
      </c>
      <c r="G181" s="63">
        <v>0</v>
      </c>
      <c r="H181" s="63">
        <v>590</v>
      </c>
      <c r="I181" s="63">
        <v>820.98</v>
      </c>
      <c r="J181" s="63">
        <v>0</v>
      </c>
      <c r="K181" s="63">
        <v>0</v>
      </c>
      <c r="L181" s="63">
        <v>0</v>
      </c>
      <c r="M181" s="63">
        <v>0</v>
      </c>
      <c r="N181" s="63">
        <v>0</v>
      </c>
      <c r="O181" s="63">
        <v>1410.98</v>
      </c>
      <c r="Q181" s="12" t="s">
        <v>55</v>
      </c>
    </row>
    <row r="182" spans="1:17">
      <c r="A182" s="58" t="s">
        <v>350</v>
      </c>
      <c r="B182" s="59" t="s">
        <v>351</v>
      </c>
      <c r="C182" s="63">
        <v>0</v>
      </c>
      <c r="D182" s="63">
        <v>0</v>
      </c>
      <c r="E182" s="63">
        <v>0</v>
      </c>
      <c r="F182" s="63">
        <v>0</v>
      </c>
      <c r="G182" s="63">
        <v>0</v>
      </c>
      <c r="H182" s="63">
        <v>0</v>
      </c>
      <c r="I182" s="63">
        <v>0</v>
      </c>
      <c r="J182" s="63">
        <v>0</v>
      </c>
      <c r="K182" s="63">
        <v>0</v>
      </c>
      <c r="L182" s="63">
        <v>0</v>
      </c>
      <c r="M182" s="63">
        <v>521.85</v>
      </c>
      <c r="N182" s="63">
        <v>2810.32</v>
      </c>
      <c r="O182" s="63">
        <v>3332.17</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12877</v>
      </c>
      <c r="D185" s="70">
        <v>14118.25</v>
      </c>
      <c r="E185" s="70">
        <v>14418.25</v>
      </c>
      <c r="F185" s="70">
        <v>13742</v>
      </c>
      <c r="G185" s="70">
        <v>14007.31</v>
      </c>
      <c r="H185" s="70">
        <v>15249.4</v>
      </c>
      <c r="I185" s="70">
        <v>15480.38</v>
      </c>
      <c r="J185" s="70">
        <v>14790.11</v>
      </c>
      <c r="K185" s="70">
        <v>11810.22</v>
      </c>
      <c r="L185" s="70">
        <v>11797.22</v>
      </c>
      <c r="M185" s="70">
        <v>11859.07</v>
      </c>
      <c r="N185" s="70">
        <v>11890.09</v>
      </c>
      <c r="O185" s="70">
        <v>162039.29999999999</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0</v>
      </c>
      <c r="D188" s="63">
        <v>538.19000000000005</v>
      </c>
      <c r="E188" s="63">
        <v>620.37</v>
      </c>
      <c r="F188" s="63">
        <v>670.88</v>
      </c>
      <c r="G188" s="63">
        <v>0</v>
      </c>
      <c r="H188" s="63">
        <v>422.96</v>
      </c>
      <c r="I188" s="63">
        <v>115</v>
      </c>
      <c r="J188" s="63">
        <v>249</v>
      </c>
      <c r="K188" s="63">
        <v>0</v>
      </c>
      <c r="L188" s="63">
        <v>3399.34</v>
      </c>
      <c r="M188" s="63">
        <v>2909.29</v>
      </c>
      <c r="N188" s="63">
        <v>246.72</v>
      </c>
      <c r="O188" s="63">
        <v>9171.75</v>
      </c>
      <c r="Q188" s="12" t="s">
        <v>55</v>
      </c>
    </row>
    <row r="189" spans="1:17">
      <c r="A189" s="58" t="s">
        <v>358</v>
      </c>
      <c r="B189" s="59" t="s">
        <v>359</v>
      </c>
      <c r="C189" s="63">
        <v>0</v>
      </c>
      <c r="D189" s="63">
        <v>634.95000000000005</v>
      </c>
      <c r="E189" s="63">
        <v>217.35</v>
      </c>
      <c r="F189" s="63">
        <v>414.29</v>
      </c>
      <c r="G189" s="63">
        <v>0</v>
      </c>
      <c r="H189" s="63">
        <v>0</v>
      </c>
      <c r="I189" s="63">
        <v>0</v>
      </c>
      <c r="J189" s="63">
        <v>0</v>
      </c>
      <c r="K189" s="63">
        <v>0</v>
      </c>
      <c r="L189" s="63">
        <v>2354.98</v>
      </c>
      <c r="M189" s="63">
        <v>5702.29</v>
      </c>
      <c r="N189" s="63">
        <v>591.13</v>
      </c>
      <c r="O189" s="63">
        <v>9914.99</v>
      </c>
      <c r="Q189" s="12" t="s">
        <v>55</v>
      </c>
    </row>
    <row r="190" spans="1:17">
      <c r="A190" s="58" t="s">
        <v>360</v>
      </c>
      <c r="B190" s="59" t="s">
        <v>361</v>
      </c>
      <c r="C190" s="63">
        <v>0</v>
      </c>
      <c r="D190" s="63">
        <v>934.05</v>
      </c>
      <c r="E190" s="63">
        <v>512.95000000000005</v>
      </c>
      <c r="F190" s="63">
        <v>56.46</v>
      </c>
      <c r="G190" s="63">
        <v>0</v>
      </c>
      <c r="H190" s="63">
        <v>0</v>
      </c>
      <c r="I190" s="63">
        <v>0</v>
      </c>
      <c r="J190" s="63">
        <v>0</v>
      </c>
      <c r="K190" s="63">
        <v>217.01</v>
      </c>
      <c r="L190" s="63">
        <v>717.2</v>
      </c>
      <c r="M190" s="63">
        <v>1922.71</v>
      </c>
      <c r="N190" s="63">
        <v>725.3</v>
      </c>
      <c r="O190" s="63">
        <v>5085.68</v>
      </c>
      <c r="Q190" s="12" t="s">
        <v>55</v>
      </c>
    </row>
    <row r="191" spans="1:17">
      <c r="A191" s="58" t="s">
        <v>362</v>
      </c>
      <c r="B191" s="59" t="s">
        <v>363</v>
      </c>
      <c r="C191" s="63">
        <v>0</v>
      </c>
      <c r="D191" s="63">
        <v>205.47</v>
      </c>
      <c r="E191" s="63">
        <v>297.52</v>
      </c>
      <c r="F191" s="63">
        <v>1513.05</v>
      </c>
      <c r="G191" s="63">
        <v>164</v>
      </c>
      <c r="H191" s="63">
        <v>680.75</v>
      </c>
      <c r="I191" s="63">
        <v>529</v>
      </c>
      <c r="J191" s="63">
        <v>420</v>
      </c>
      <c r="K191" s="63">
        <v>0</v>
      </c>
      <c r="L191" s="63">
        <v>845.55</v>
      </c>
      <c r="M191" s="63">
        <v>2868.38</v>
      </c>
      <c r="N191" s="63">
        <v>533.11</v>
      </c>
      <c r="O191" s="63">
        <v>8056.83</v>
      </c>
      <c r="Q191" s="12" t="s">
        <v>55</v>
      </c>
    </row>
    <row r="192" spans="1:17">
      <c r="A192" s="58" t="s">
        <v>364</v>
      </c>
      <c r="B192" s="59" t="s">
        <v>365</v>
      </c>
      <c r="C192" s="63">
        <v>0</v>
      </c>
      <c r="D192" s="63">
        <v>0</v>
      </c>
      <c r="E192" s="63">
        <v>0</v>
      </c>
      <c r="F192" s="63">
        <v>0</v>
      </c>
      <c r="G192" s="63">
        <v>0</v>
      </c>
      <c r="H192" s="63">
        <v>0</v>
      </c>
      <c r="I192" s="63">
        <v>0</v>
      </c>
      <c r="J192" s="63">
        <v>0</v>
      </c>
      <c r="K192" s="63">
        <v>0</v>
      </c>
      <c r="L192" s="63">
        <v>0</v>
      </c>
      <c r="M192" s="63">
        <v>0</v>
      </c>
      <c r="N192" s="63">
        <v>0</v>
      </c>
      <c r="O192" s="63">
        <v>0</v>
      </c>
      <c r="Q192" s="12" t="s">
        <v>55</v>
      </c>
    </row>
    <row r="193" spans="1:17">
      <c r="A193" s="58" t="s">
        <v>366</v>
      </c>
      <c r="B193" s="59" t="s">
        <v>367</v>
      </c>
      <c r="C193" s="63">
        <v>0</v>
      </c>
      <c r="D193" s="63">
        <v>0</v>
      </c>
      <c r="E193" s="63">
        <v>0</v>
      </c>
      <c r="F193" s="63">
        <v>0</v>
      </c>
      <c r="G193" s="63">
        <v>0</v>
      </c>
      <c r="H193" s="63">
        <v>0</v>
      </c>
      <c r="I193" s="63">
        <v>0</v>
      </c>
      <c r="J193" s="63">
        <v>0</v>
      </c>
      <c r="K193" s="63">
        <v>0</v>
      </c>
      <c r="L193" s="63">
        <v>0</v>
      </c>
      <c r="M193" s="63">
        <v>0</v>
      </c>
      <c r="N193" s="63">
        <v>275.12</v>
      </c>
      <c r="O193" s="63">
        <v>275.12</v>
      </c>
      <c r="Q193" s="12" t="s">
        <v>55</v>
      </c>
    </row>
    <row r="194" spans="1:17">
      <c r="A194" s="58" t="s">
        <v>5034</v>
      </c>
      <c r="B194" s="59" t="s">
        <v>5035</v>
      </c>
      <c r="C194" s="63">
        <v>0</v>
      </c>
      <c r="D194" s="63">
        <v>442.48</v>
      </c>
      <c r="E194" s="63">
        <v>618.91999999999996</v>
      </c>
      <c r="F194" s="63">
        <v>0</v>
      </c>
      <c r="G194" s="63">
        <v>0</v>
      </c>
      <c r="H194" s="63">
        <v>1262.2</v>
      </c>
      <c r="I194" s="63">
        <v>574.29999999999995</v>
      </c>
      <c r="J194" s="63">
        <v>350</v>
      </c>
      <c r="K194" s="63">
        <v>0</v>
      </c>
      <c r="L194" s="63">
        <v>574.64</v>
      </c>
      <c r="M194" s="63">
        <v>1396.19</v>
      </c>
      <c r="N194" s="63">
        <v>0</v>
      </c>
      <c r="O194" s="63">
        <v>5218.7299999999996</v>
      </c>
      <c r="Q194" s="12" t="s">
        <v>55</v>
      </c>
    </row>
    <row r="195" spans="1:17">
      <c r="A195" s="58" t="s">
        <v>368</v>
      </c>
      <c r="B195" s="59" t="s">
        <v>369</v>
      </c>
      <c r="C195" s="63">
        <v>0</v>
      </c>
      <c r="D195" s="63">
        <v>0</v>
      </c>
      <c r="E195" s="63">
        <v>0</v>
      </c>
      <c r="F195" s="63">
        <v>364.26</v>
      </c>
      <c r="G195" s="63">
        <v>0</v>
      </c>
      <c r="H195" s="63">
        <v>0</v>
      </c>
      <c r="I195" s="63">
        <v>0</v>
      </c>
      <c r="J195" s="63">
        <v>0</v>
      </c>
      <c r="K195" s="63">
        <v>76.67</v>
      </c>
      <c r="L195" s="63">
        <v>955.91</v>
      </c>
      <c r="M195" s="63">
        <v>1125.03</v>
      </c>
      <c r="N195" s="63">
        <v>0</v>
      </c>
      <c r="O195" s="63">
        <v>2521.87</v>
      </c>
      <c r="Q195" s="12" t="s">
        <v>55</v>
      </c>
    </row>
    <row r="196" spans="1:17">
      <c r="A196" s="58" t="s">
        <v>370</v>
      </c>
      <c r="B196" s="59" t="s">
        <v>371</v>
      </c>
      <c r="C196" s="63">
        <v>0</v>
      </c>
      <c r="D196" s="63">
        <v>0</v>
      </c>
      <c r="E196" s="63">
        <v>0</v>
      </c>
      <c r="F196" s="63">
        <v>114.15</v>
      </c>
      <c r="G196" s="63">
        <v>0</v>
      </c>
      <c r="H196" s="63">
        <v>0</v>
      </c>
      <c r="I196" s="63">
        <v>0</v>
      </c>
      <c r="J196" s="63">
        <v>0</v>
      </c>
      <c r="K196" s="63">
        <v>0</v>
      </c>
      <c r="L196" s="63">
        <v>0</v>
      </c>
      <c r="M196" s="63">
        <v>0</v>
      </c>
      <c r="N196" s="63">
        <v>0</v>
      </c>
      <c r="O196" s="63">
        <v>114.15</v>
      </c>
      <c r="Q196" s="12" t="s">
        <v>55</v>
      </c>
    </row>
    <row r="197" spans="1:17">
      <c r="A197" s="58" t="s">
        <v>1768</v>
      </c>
      <c r="B197" s="59" t="s">
        <v>5036</v>
      </c>
      <c r="C197" s="63">
        <v>0</v>
      </c>
      <c r="D197" s="63">
        <v>0</v>
      </c>
      <c r="E197" s="63">
        <v>190</v>
      </c>
      <c r="F197" s="63">
        <v>0</v>
      </c>
      <c r="G197" s="63">
        <v>0</v>
      </c>
      <c r="H197" s="63">
        <v>0</v>
      </c>
      <c r="I197" s="63">
        <v>0</v>
      </c>
      <c r="J197" s="63">
        <v>0</v>
      </c>
      <c r="K197" s="63">
        <v>0</v>
      </c>
      <c r="L197" s="63">
        <v>0</v>
      </c>
      <c r="M197" s="63">
        <v>0</v>
      </c>
      <c r="N197" s="63">
        <v>0</v>
      </c>
      <c r="O197" s="63">
        <v>190</v>
      </c>
      <c r="Q197" s="12" t="s">
        <v>55</v>
      </c>
    </row>
    <row r="198" spans="1:17">
      <c r="A198" s="58" t="s">
        <v>372</v>
      </c>
      <c r="B198" s="59" t="s">
        <v>373</v>
      </c>
      <c r="C198" s="63">
        <v>0</v>
      </c>
      <c r="D198" s="63">
        <v>60.58</v>
      </c>
      <c r="E198" s="63">
        <v>2304.66</v>
      </c>
      <c r="F198" s="63">
        <v>32.51</v>
      </c>
      <c r="G198" s="63">
        <v>350</v>
      </c>
      <c r="H198" s="63">
        <v>0</v>
      </c>
      <c r="I198" s="63">
        <v>43.83</v>
      </c>
      <c r="J198" s="63">
        <v>0</v>
      </c>
      <c r="K198" s="63">
        <v>0</v>
      </c>
      <c r="L198" s="63">
        <v>832.26</v>
      </c>
      <c r="M198" s="63">
        <v>986.16</v>
      </c>
      <c r="N198" s="63">
        <v>203.87</v>
      </c>
      <c r="O198" s="63">
        <v>4813.87</v>
      </c>
      <c r="Q198" s="12" t="s">
        <v>55</v>
      </c>
    </row>
    <row r="199" spans="1:17">
      <c r="A199" s="58" t="s">
        <v>374</v>
      </c>
      <c r="B199" s="59" t="s">
        <v>375</v>
      </c>
      <c r="C199" s="63">
        <v>51.1</v>
      </c>
      <c r="D199" s="63">
        <v>493.39</v>
      </c>
      <c r="E199" s="63">
        <v>0</v>
      </c>
      <c r="F199" s="63">
        <v>0</v>
      </c>
      <c r="G199" s="63">
        <v>0</v>
      </c>
      <c r="H199" s="63">
        <v>0</v>
      </c>
      <c r="I199" s="63">
        <v>0</v>
      </c>
      <c r="J199" s="63">
        <v>0</v>
      </c>
      <c r="K199" s="63">
        <v>0</v>
      </c>
      <c r="L199" s="63">
        <v>0</v>
      </c>
      <c r="M199" s="63">
        <v>0</v>
      </c>
      <c r="N199" s="63">
        <v>0</v>
      </c>
      <c r="O199" s="63">
        <v>544.49</v>
      </c>
      <c r="Q199" s="12" t="s">
        <v>52</v>
      </c>
    </row>
    <row r="200" spans="1:17">
      <c r="A200" s="58" t="s">
        <v>5037</v>
      </c>
      <c r="B200" s="59" t="s">
        <v>5038</v>
      </c>
      <c r="C200" s="63">
        <v>0</v>
      </c>
      <c r="D200" s="63">
        <v>0</v>
      </c>
      <c r="E200" s="63">
        <v>0</v>
      </c>
      <c r="F200" s="63">
        <v>0</v>
      </c>
      <c r="G200" s="63">
        <v>0</v>
      </c>
      <c r="H200" s="63">
        <v>0</v>
      </c>
      <c r="I200" s="63">
        <v>0</v>
      </c>
      <c r="J200" s="63">
        <v>250.34</v>
      </c>
      <c r="K200" s="63">
        <v>0</v>
      </c>
      <c r="L200" s="63">
        <v>0</v>
      </c>
      <c r="M200" s="63">
        <v>0</v>
      </c>
      <c r="N200" s="63">
        <v>182.05</v>
      </c>
      <c r="O200" s="63">
        <v>432.39</v>
      </c>
      <c r="Q200" s="12" t="s">
        <v>55</v>
      </c>
    </row>
    <row r="201" spans="1:17">
      <c r="A201" s="58" t="s">
        <v>376</v>
      </c>
      <c r="B201" s="59" t="s">
        <v>377</v>
      </c>
      <c r="C201" s="63">
        <v>0</v>
      </c>
      <c r="D201" s="63">
        <v>1132.56</v>
      </c>
      <c r="E201" s="63">
        <v>2920.6</v>
      </c>
      <c r="F201" s="63">
        <v>356.96</v>
      </c>
      <c r="G201" s="63">
        <v>480</v>
      </c>
      <c r="H201" s="63">
        <v>649</v>
      </c>
      <c r="I201" s="63">
        <v>899.26</v>
      </c>
      <c r="J201" s="63">
        <v>801.84</v>
      </c>
      <c r="K201" s="63">
        <v>0</v>
      </c>
      <c r="L201" s="63">
        <v>3760.53</v>
      </c>
      <c r="M201" s="63">
        <v>6079.78</v>
      </c>
      <c r="N201" s="63">
        <v>3067.19</v>
      </c>
      <c r="O201" s="63">
        <v>20147.72</v>
      </c>
      <c r="Q201" s="12" t="s">
        <v>55</v>
      </c>
    </row>
    <row r="202" spans="1:17">
      <c r="A202" s="58" t="s">
        <v>378</v>
      </c>
      <c r="B202" s="59" t="s">
        <v>379</v>
      </c>
      <c r="C202" s="63">
        <v>0</v>
      </c>
      <c r="D202" s="63">
        <v>0</v>
      </c>
      <c r="E202" s="63">
        <v>460</v>
      </c>
      <c r="F202" s="63">
        <v>0</v>
      </c>
      <c r="G202" s="63">
        <v>0</v>
      </c>
      <c r="H202" s="63">
        <v>341.7</v>
      </c>
      <c r="I202" s="63">
        <v>101.5</v>
      </c>
      <c r="J202" s="63">
        <v>0</v>
      </c>
      <c r="K202" s="63">
        <v>0</v>
      </c>
      <c r="L202" s="63">
        <v>0</v>
      </c>
      <c r="M202" s="63">
        <v>0</v>
      </c>
      <c r="N202" s="63">
        <v>0</v>
      </c>
      <c r="O202" s="63">
        <v>903.2</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0</v>
      </c>
      <c r="D204" s="63">
        <v>0</v>
      </c>
      <c r="E204" s="63">
        <v>0</v>
      </c>
      <c r="F204" s="63">
        <v>64.37</v>
      </c>
      <c r="G204" s="63">
        <v>0</v>
      </c>
      <c r="H204" s="63">
        <v>0</v>
      </c>
      <c r="I204" s="63">
        <v>0</v>
      </c>
      <c r="J204" s="63">
        <v>0</v>
      </c>
      <c r="K204" s="63">
        <v>0</v>
      </c>
      <c r="L204" s="63">
        <v>0</v>
      </c>
      <c r="M204" s="63">
        <v>0</v>
      </c>
      <c r="N204" s="63">
        <v>0</v>
      </c>
      <c r="O204" s="63">
        <v>64.37</v>
      </c>
      <c r="Q204" s="12" t="s">
        <v>52</v>
      </c>
    </row>
    <row r="205" spans="1:17">
      <c r="A205" s="58" t="s">
        <v>384</v>
      </c>
      <c r="B205" s="59" t="s">
        <v>385</v>
      </c>
      <c r="C205" s="63">
        <v>0</v>
      </c>
      <c r="D205" s="63">
        <v>294.66000000000003</v>
      </c>
      <c r="E205" s="63">
        <v>618.88</v>
      </c>
      <c r="F205" s="63">
        <v>711.69</v>
      </c>
      <c r="G205" s="63">
        <v>0</v>
      </c>
      <c r="H205" s="63">
        <v>0</v>
      </c>
      <c r="I205" s="63">
        <v>0</v>
      </c>
      <c r="J205" s="63">
        <v>0</v>
      </c>
      <c r="K205" s="63">
        <v>134.16999999999999</v>
      </c>
      <c r="L205" s="63">
        <v>820.69</v>
      </c>
      <c r="M205" s="63">
        <v>1638</v>
      </c>
      <c r="N205" s="63">
        <v>459.96</v>
      </c>
      <c r="O205" s="63">
        <v>4678.05</v>
      </c>
      <c r="Q205" s="12" t="s">
        <v>55</v>
      </c>
    </row>
    <row r="206" spans="1:17">
      <c r="A206" s="58" t="s">
        <v>386</v>
      </c>
      <c r="B206" s="59" t="s">
        <v>387</v>
      </c>
      <c r="C206" s="63">
        <v>0</v>
      </c>
      <c r="D206" s="63">
        <v>0</v>
      </c>
      <c r="E206" s="63">
        <v>0</v>
      </c>
      <c r="F206" s="63">
        <v>0</v>
      </c>
      <c r="G206" s="63">
        <v>0</v>
      </c>
      <c r="H206" s="63">
        <v>0</v>
      </c>
      <c r="I206" s="63">
        <v>0</v>
      </c>
      <c r="J206" s="63">
        <v>0</v>
      </c>
      <c r="K206" s="63">
        <v>0</v>
      </c>
      <c r="L206" s="63">
        <v>385.63</v>
      </c>
      <c r="M206" s="63">
        <v>0</v>
      </c>
      <c r="N206" s="63">
        <v>0</v>
      </c>
      <c r="O206" s="63">
        <v>385.63</v>
      </c>
      <c r="Q206" s="12" t="s">
        <v>55</v>
      </c>
    </row>
    <row r="207" spans="1:17">
      <c r="A207" s="58" t="s">
        <v>388</v>
      </c>
      <c r="B207" s="59" t="s">
        <v>389</v>
      </c>
      <c r="C207" s="63">
        <v>0</v>
      </c>
      <c r="D207" s="63">
        <v>0</v>
      </c>
      <c r="E207" s="63">
        <v>0</v>
      </c>
      <c r="F207" s="63">
        <v>0</v>
      </c>
      <c r="G207" s="63">
        <v>0</v>
      </c>
      <c r="H207" s="63">
        <v>1640</v>
      </c>
      <c r="I207" s="63">
        <v>0</v>
      </c>
      <c r="J207" s="63">
        <v>0</v>
      </c>
      <c r="K207" s="63">
        <v>0</v>
      </c>
      <c r="L207" s="63">
        <v>0</v>
      </c>
      <c r="M207" s="63">
        <v>0</v>
      </c>
      <c r="N207" s="63">
        <v>0</v>
      </c>
      <c r="O207" s="63">
        <v>1640</v>
      </c>
      <c r="Q207" s="12" t="s">
        <v>55</v>
      </c>
    </row>
    <row r="208" spans="1:17">
      <c r="A208" s="58" t="s">
        <v>390</v>
      </c>
      <c r="B208" s="59" t="s">
        <v>391</v>
      </c>
      <c r="C208" s="63">
        <v>0</v>
      </c>
      <c r="D208" s="63">
        <v>0</v>
      </c>
      <c r="E208" s="63">
        <v>0</v>
      </c>
      <c r="F208" s="63">
        <v>710</v>
      </c>
      <c r="G208" s="63">
        <v>0</v>
      </c>
      <c r="H208" s="63">
        <v>185</v>
      </c>
      <c r="I208" s="63">
        <v>0</v>
      </c>
      <c r="J208" s="63">
        <v>705</v>
      </c>
      <c r="K208" s="63">
        <v>0</v>
      </c>
      <c r="L208" s="63">
        <v>0</v>
      </c>
      <c r="M208" s="63">
        <v>450</v>
      </c>
      <c r="N208" s="63">
        <v>360</v>
      </c>
      <c r="O208" s="63">
        <v>2410</v>
      </c>
      <c r="Q208" s="12" t="s">
        <v>55</v>
      </c>
    </row>
    <row r="209" spans="1:17">
      <c r="A209" s="58" t="s">
        <v>392</v>
      </c>
      <c r="B209" s="59" t="s">
        <v>393</v>
      </c>
      <c r="C209" s="63">
        <v>0</v>
      </c>
      <c r="D209" s="63">
        <v>0</v>
      </c>
      <c r="E209" s="63">
        <v>146.91999999999999</v>
      </c>
      <c r="F209" s="63">
        <v>415.35</v>
      </c>
      <c r="G209" s="63">
        <v>0</v>
      </c>
      <c r="H209" s="63">
        <v>0</v>
      </c>
      <c r="I209" s="63">
        <v>0</v>
      </c>
      <c r="J209" s="63">
        <v>0</v>
      </c>
      <c r="K209" s="63">
        <v>0</v>
      </c>
      <c r="L209" s="63">
        <v>0</v>
      </c>
      <c r="M209" s="63">
        <v>292.77</v>
      </c>
      <c r="N209" s="63">
        <v>0</v>
      </c>
      <c r="O209" s="63">
        <v>855.04</v>
      </c>
      <c r="Q209" s="12" t="s">
        <v>55</v>
      </c>
    </row>
    <row r="210" spans="1:17">
      <c r="A210" s="58" t="s">
        <v>394</v>
      </c>
      <c r="B210" s="59" t="s">
        <v>395</v>
      </c>
      <c r="C210" s="63">
        <v>0</v>
      </c>
      <c r="D210" s="63">
        <v>183.25</v>
      </c>
      <c r="E210" s="63">
        <v>0</v>
      </c>
      <c r="F210" s="63">
        <v>0</v>
      </c>
      <c r="G210" s="63">
        <v>0</v>
      </c>
      <c r="H210" s="63">
        <v>1033.98</v>
      </c>
      <c r="I210" s="63">
        <v>761.89</v>
      </c>
      <c r="J210" s="63">
        <v>0</v>
      </c>
      <c r="K210" s="63">
        <v>0</v>
      </c>
      <c r="L210" s="63">
        <v>849.57</v>
      </c>
      <c r="M210" s="63">
        <v>1903.78</v>
      </c>
      <c r="N210" s="63">
        <v>615.78</v>
      </c>
      <c r="O210" s="63">
        <v>5348.25</v>
      </c>
      <c r="Q210" s="12" t="s">
        <v>55</v>
      </c>
    </row>
    <row r="211" spans="1:17">
      <c r="A211" s="58" t="s">
        <v>396</v>
      </c>
      <c r="B211" s="59" t="s">
        <v>397</v>
      </c>
      <c r="C211" s="63">
        <v>0</v>
      </c>
      <c r="D211" s="63">
        <v>0</v>
      </c>
      <c r="E211" s="63">
        <v>305.56</v>
      </c>
      <c r="F211" s="63">
        <v>0</v>
      </c>
      <c r="G211" s="63">
        <v>0</v>
      </c>
      <c r="H211" s="63">
        <v>0</v>
      </c>
      <c r="I211" s="63">
        <v>0</v>
      </c>
      <c r="J211" s="63">
        <v>0</v>
      </c>
      <c r="K211" s="63">
        <v>0</v>
      </c>
      <c r="L211" s="63">
        <v>0</v>
      </c>
      <c r="M211" s="63">
        <v>1729.76</v>
      </c>
      <c r="N211" s="63">
        <v>0</v>
      </c>
      <c r="O211" s="63">
        <v>2035.32</v>
      </c>
      <c r="Q211" s="12" t="s">
        <v>55</v>
      </c>
    </row>
    <row r="212" spans="1:17">
      <c r="A212" s="58" t="s">
        <v>398</v>
      </c>
      <c r="B212" s="59" t="s">
        <v>399</v>
      </c>
      <c r="C212" s="63">
        <v>0</v>
      </c>
      <c r="D212" s="63">
        <v>0</v>
      </c>
      <c r="E212" s="63">
        <v>59.96</v>
      </c>
      <c r="F212" s="63">
        <v>0</v>
      </c>
      <c r="G212" s="63">
        <v>0</v>
      </c>
      <c r="H212" s="63">
        <v>0</v>
      </c>
      <c r="I212" s="63">
        <v>250</v>
      </c>
      <c r="J212" s="63">
        <v>0</v>
      </c>
      <c r="K212" s="63">
        <v>313.64</v>
      </c>
      <c r="L212" s="63">
        <v>0</v>
      </c>
      <c r="M212" s="63">
        <v>0</v>
      </c>
      <c r="N212" s="63">
        <v>572.77</v>
      </c>
      <c r="O212" s="63">
        <v>1196.3699999999999</v>
      </c>
      <c r="Q212" s="12" t="s">
        <v>55</v>
      </c>
    </row>
    <row r="213" spans="1:17">
      <c r="A213" s="58" t="s">
        <v>5039</v>
      </c>
      <c r="B213" s="59" t="s">
        <v>5040</v>
      </c>
      <c r="C213" s="63">
        <v>0</v>
      </c>
      <c r="D213" s="63">
        <v>0</v>
      </c>
      <c r="E213" s="63">
        <v>0</v>
      </c>
      <c r="F213" s="63">
        <v>0</v>
      </c>
      <c r="G213" s="63">
        <v>0</v>
      </c>
      <c r="H213" s="63">
        <v>0</v>
      </c>
      <c r="I213" s="63">
        <v>0</v>
      </c>
      <c r="J213" s="63">
        <v>0</v>
      </c>
      <c r="K213" s="63">
        <v>0</v>
      </c>
      <c r="L213" s="63">
        <v>0</v>
      </c>
      <c r="M213" s="63">
        <v>0</v>
      </c>
      <c r="N213" s="63">
        <v>0</v>
      </c>
      <c r="O213" s="63">
        <v>0</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0</v>
      </c>
      <c r="I215" s="63">
        <v>0</v>
      </c>
      <c r="J215" s="63">
        <v>0</v>
      </c>
      <c r="K215" s="63">
        <v>0</v>
      </c>
      <c r="L215" s="63">
        <v>190</v>
      </c>
      <c r="M215" s="63">
        <v>0</v>
      </c>
      <c r="N215" s="63">
        <v>0</v>
      </c>
      <c r="O215" s="63">
        <v>190</v>
      </c>
      <c r="Q215" s="12" t="s">
        <v>52</v>
      </c>
    </row>
    <row r="216" spans="1:17">
      <c r="A216" s="58" t="s">
        <v>5042</v>
      </c>
      <c r="B216" s="59" t="s">
        <v>5043</v>
      </c>
      <c r="C216" s="63">
        <v>0</v>
      </c>
      <c r="D216" s="63">
        <v>0</v>
      </c>
      <c r="E216" s="63">
        <v>0</v>
      </c>
      <c r="F216" s="63">
        <v>0</v>
      </c>
      <c r="G216" s="63">
        <v>0</v>
      </c>
      <c r="H216" s="63">
        <v>0</v>
      </c>
      <c r="I216" s="63">
        <v>0</v>
      </c>
      <c r="J216" s="63">
        <v>0</v>
      </c>
      <c r="K216" s="63">
        <v>0</v>
      </c>
      <c r="L216" s="63">
        <v>0</v>
      </c>
      <c r="M216" s="63">
        <v>0</v>
      </c>
      <c r="N216" s="63">
        <v>0</v>
      </c>
      <c r="O216" s="63">
        <v>0</v>
      </c>
      <c r="Q216" s="12" t="s">
        <v>55</v>
      </c>
    </row>
    <row r="217" spans="1:17">
      <c r="A217" s="58" t="s">
        <v>402</v>
      </c>
      <c r="B217" s="59" t="s">
        <v>403</v>
      </c>
      <c r="C217" s="63">
        <v>0</v>
      </c>
      <c r="D217" s="63">
        <v>60</v>
      </c>
      <c r="E217" s="63">
        <v>0</v>
      </c>
      <c r="F217" s="63">
        <v>1140</v>
      </c>
      <c r="G217" s="63">
        <v>900</v>
      </c>
      <c r="H217" s="63">
        <v>575</v>
      </c>
      <c r="I217" s="63">
        <v>780</v>
      </c>
      <c r="J217" s="63">
        <v>0</v>
      </c>
      <c r="K217" s="63">
        <v>0</v>
      </c>
      <c r="L217" s="63">
        <v>560</v>
      </c>
      <c r="M217" s="63">
        <v>0</v>
      </c>
      <c r="N217" s="63">
        <v>140</v>
      </c>
      <c r="O217" s="63">
        <v>4155</v>
      </c>
      <c r="Q217" s="12" t="s">
        <v>55</v>
      </c>
    </row>
    <row r="218" spans="1:17">
      <c r="A218" s="58" t="s">
        <v>404</v>
      </c>
      <c r="B218" s="59" t="s">
        <v>405</v>
      </c>
      <c r="C218" s="63">
        <v>0</v>
      </c>
      <c r="D218" s="63">
        <v>59.4</v>
      </c>
      <c r="E218" s="63">
        <v>0</v>
      </c>
      <c r="F218" s="63">
        <v>0</v>
      </c>
      <c r="G218" s="63">
        <v>0</v>
      </c>
      <c r="H218" s="63">
        <v>0</v>
      </c>
      <c r="I218" s="63">
        <v>108.92</v>
      </c>
      <c r="J218" s="63">
        <v>0</v>
      </c>
      <c r="K218" s="63">
        <v>0</v>
      </c>
      <c r="L218" s="63">
        <v>0</v>
      </c>
      <c r="M218" s="63">
        <v>0</v>
      </c>
      <c r="N218" s="63">
        <v>0</v>
      </c>
      <c r="O218" s="63">
        <v>168.32</v>
      </c>
      <c r="Q218" s="12" t="s">
        <v>55</v>
      </c>
    </row>
    <row r="219" spans="1:17">
      <c r="A219" s="58" t="s">
        <v>406</v>
      </c>
      <c r="B219" s="59" t="s">
        <v>407</v>
      </c>
      <c r="C219" s="63">
        <v>0</v>
      </c>
      <c r="D219" s="63">
        <v>314.07</v>
      </c>
      <c r="E219" s="63">
        <v>126.51</v>
      </c>
      <c r="F219" s="63">
        <v>0</v>
      </c>
      <c r="G219" s="63">
        <v>0</v>
      </c>
      <c r="H219" s="63">
        <v>0</v>
      </c>
      <c r="I219" s="63">
        <v>0</v>
      </c>
      <c r="J219" s="63">
        <v>0</v>
      </c>
      <c r="K219" s="63">
        <v>0</v>
      </c>
      <c r="L219" s="63">
        <v>89.42</v>
      </c>
      <c r="M219" s="63">
        <v>786.3</v>
      </c>
      <c r="N219" s="63">
        <v>131.29</v>
      </c>
      <c r="O219" s="63">
        <v>1447.59</v>
      </c>
      <c r="Q219" s="12" t="s">
        <v>55</v>
      </c>
    </row>
    <row r="220" spans="1:17">
      <c r="A220" s="58" t="s">
        <v>408</v>
      </c>
      <c r="B220" s="59" t="s">
        <v>409</v>
      </c>
      <c r="C220" s="63">
        <v>0</v>
      </c>
      <c r="D220" s="63">
        <v>0</v>
      </c>
      <c r="E220" s="63">
        <v>538.08000000000004</v>
      </c>
      <c r="F220" s="63">
        <v>0</v>
      </c>
      <c r="G220" s="63">
        <v>0</v>
      </c>
      <c r="H220" s="63">
        <v>0</v>
      </c>
      <c r="I220" s="63">
        <v>0</v>
      </c>
      <c r="J220" s="63">
        <v>0</v>
      </c>
      <c r="K220" s="63">
        <v>0</v>
      </c>
      <c r="L220" s="63">
        <v>0</v>
      </c>
      <c r="M220" s="63">
        <v>0</v>
      </c>
      <c r="N220" s="63">
        <v>0</v>
      </c>
      <c r="O220" s="63">
        <v>538.08000000000004</v>
      </c>
      <c r="Q220" s="12" t="s">
        <v>55</v>
      </c>
    </row>
    <row r="221" spans="1:17">
      <c r="A221" s="58" t="s">
        <v>410</v>
      </c>
      <c r="B221" s="59" t="s">
        <v>411</v>
      </c>
      <c r="C221" s="63">
        <v>0</v>
      </c>
      <c r="D221" s="63">
        <v>0</v>
      </c>
      <c r="E221" s="63">
        <v>0</v>
      </c>
      <c r="F221" s="63">
        <v>400</v>
      </c>
      <c r="G221" s="63">
        <v>755</v>
      </c>
      <c r="H221" s="63">
        <v>0</v>
      </c>
      <c r="I221" s="63">
        <v>375</v>
      </c>
      <c r="J221" s="63">
        <v>0</v>
      </c>
      <c r="K221" s="63">
        <v>0</v>
      </c>
      <c r="L221" s="63">
        <v>0</v>
      </c>
      <c r="M221" s="63">
        <v>800</v>
      </c>
      <c r="N221" s="63">
        <v>0</v>
      </c>
      <c r="O221" s="63">
        <v>2330</v>
      </c>
      <c r="Q221" s="12" t="s">
        <v>55</v>
      </c>
    </row>
    <row r="222" spans="1:17">
      <c r="A222" s="58" t="s">
        <v>412</v>
      </c>
      <c r="B222" s="59" t="s">
        <v>413</v>
      </c>
      <c r="C222" s="63">
        <v>0</v>
      </c>
      <c r="D222" s="63">
        <v>0</v>
      </c>
      <c r="E222" s="63">
        <v>0</v>
      </c>
      <c r="F222" s="63">
        <v>0</v>
      </c>
      <c r="G222" s="63">
        <v>0</v>
      </c>
      <c r="H222" s="63">
        <v>0</v>
      </c>
      <c r="I222" s="63">
        <v>0</v>
      </c>
      <c r="J222" s="63">
        <v>0</v>
      </c>
      <c r="K222" s="63">
        <v>0</v>
      </c>
      <c r="L222" s="63">
        <v>545.91999999999996</v>
      </c>
      <c r="M222" s="63">
        <v>0</v>
      </c>
      <c r="N222" s="63">
        <v>0</v>
      </c>
      <c r="O222" s="63">
        <v>545.91999999999996</v>
      </c>
      <c r="Q222" s="12" t="s">
        <v>57</v>
      </c>
    </row>
    <row r="223" spans="1:17">
      <c r="A223" s="58" t="s">
        <v>414</v>
      </c>
      <c r="B223" s="59" t="s">
        <v>415</v>
      </c>
      <c r="C223" s="63">
        <v>0</v>
      </c>
      <c r="D223" s="63">
        <v>0</v>
      </c>
      <c r="E223" s="63">
        <v>0</v>
      </c>
      <c r="F223" s="63">
        <v>0</v>
      </c>
      <c r="G223" s="63">
        <v>0</v>
      </c>
      <c r="H223" s="63">
        <v>0</v>
      </c>
      <c r="I223" s="63">
        <v>0</v>
      </c>
      <c r="J223" s="63">
        <v>0</v>
      </c>
      <c r="K223" s="63">
        <v>0</v>
      </c>
      <c r="L223" s="63">
        <v>503.53</v>
      </c>
      <c r="M223" s="63">
        <v>0</v>
      </c>
      <c r="N223" s="63">
        <v>0</v>
      </c>
      <c r="O223" s="63">
        <v>503.53</v>
      </c>
      <c r="Q223" s="12" t="s">
        <v>55</v>
      </c>
    </row>
    <row r="224" spans="1:17">
      <c r="A224" s="58" t="s">
        <v>416</v>
      </c>
      <c r="B224" s="59" t="s">
        <v>417</v>
      </c>
      <c r="C224" s="63">
        <v>0</v>
      </c>
      <c r="D224" s="63">
        <v>200</v>
      </c>
      <c r="E224" s="63">
        <v>0</v>
      </c>
      <c r="F224" s="63">
        <v>0</v>
      </c>
      <c r="G224" s="63">
        <v>325</v>
      </c>
      <c r="H224" s="63">
        <v>0</v>
      </c>
      <c r="I224" s="63">
        <v>0</v>
      </c>
      <c r="J224" s="63">
        <v>0</v>
      </c>
      <c r="K224" s="63">
        <v>0</v>
      </c>
      <c r="L224" s="63">
        <v>0</v>
      </c>
      <c r="M224" s="63">
        <v>9.6199999999999992</v>
      </c>
      <c r="N224" s="63">
        <v>0</v>
      </c>
      <c r="O224" s="63">
        <v>534.62</v>
      </c>
      <c r="Q224" s="12" t="s">
        <v>55</v>
      </c>
    </row>
    <row r="225" spans="1:17">
      <c r="A225" s="58" t="s">
        <v>418</v>
      </c>
      <c r="B225" s="59" t="s">
        <v>419</v>
      </c>
      <c r="C225" s="63">
        <v>0</v>
      </c>
      <c r="D225" s="63">
        <v>0</v>
      </c>
      <c r="E225" s="63">
        <v>0</v>
      </c>
      <c r="F225" s="63">
        <v>0</v>
      </c>
      <c r="G225" s="63">
        <v>690</v>
      </c>
      <c r="H225" s="63">
        <v>400</v>
      </c>
      <c r="I225" s="63">
        <v>400</v>
      </c>
      <c r="J225" s="63">
        <v>0</v>
      </c>
      <c r="K225" s="63">
        <v>0</v>
      </c>
      <c r="L225" s="63">
        <v>4400</v>
      </c>
      <c r="M225" s="63">
        <v>400</v>
      </c>
      <c r="N225" s="63">
        <v>0</v>
      </c>
      <c r="O225" s="63">
        <v>6290</v>
      </c>
      <c r="Q225" s="12" t="s">
        <v>55</v>
      </c>
    </row>
    <row r="226" spans="1:17">
      <c r="A226" s="58" t="s">
        <v>420</v>
      </c>
      <c r="B226" s="59" t="s">
        <v>421</v>
      </c>
      <c r="C226" s="63">
        <v>0</v>
      </c>
      <c r="D226" s="63">
        <v>0</v>
      </c>
      <c r="E226" s="63">
        <v>0</v>
      </c>
      <c r="F226" s="63">
        <v>0</v>
      </c>
      <c r="G226" s="63">
        <v>810</v>
      </c>
      <c r="H226" s="63">
        <v>0</v>
      </c>
      <c r="I226" s="63">
        <v>0</v>
      </c>
      <c r="J226" s="63">
        <v>0</v>
      </c>
      <c r="K226" s="63">
        <v>0</v>
      </c>
      <c r="L226" s="63">
        <v>0</v>
      </c>
      <c r="M226" s="63">
        <v>0</v>
      </c>
      <c r="N226" s="63">
        <v>0</v>
      </c>
      <c r="O226" s="63">
        <v>810</v>
      </c>
      <c r="Q226" s="12" t="s">
        <v>55</v>
      </c>
    </row>
    <row r="227" spans="1:17">
      <c r="A227" s="58" t="s">
        <v>422</v>
      </c>
      <c r="B227" s="59" t="s">
        <v>423</v>
      </c>
      <c r="C227" s="63">
        <v>0</v>
      </c>
      <c r="D227" s="63">
        <v>0</v>
      </c>
      <c r="E227" s="63">
        <v>610</v>
      </c>
      <c r="F227" s="63">
        <v>75.8</v>
      </c>
      <c r="G227" s="63">
        <v>420</v>
      </c>
      <c r="H227" s="63">
        <v>1140</v>
      </c>
      <c r="I227" s="63">
        <v>0</v>
      </c>
      <c r="J227" s="63">
        <v>1060</v>
      </c>
      <c r="K227" s="63">
        <v>0</v>
      </c>
      <c r="L227" s="63">
        <v>1510</v>
      </c>
      <c r="M227" s="63">
        <v>860.15</v>
      </c>
      <c r="N227" s="63">
        <v>625</v>
      </c>
      <c r="O227" s="63">
        <v>6300.95</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0</v>
      </c>
      <c r="G229" s="63">
        <v>0</v>
      </c>
      <c r="H229" s="63">
        <v>0</v>
      </c>
      <c r="I229" s="63">
        <v>0</v>
      </c>
      <c r="J229" s="63">
        <v>0</v>
      </c>
      <c r="K229" s="63">
        <v>0</v>
      </c>
      <c r="L229" s="63">
        <v>0</v>
      </c>
      <c r="M229" s="63">
        <v>0</v>
      </c>
      <c r="N229" s="63">
        <v>0</v>
      </c>
      <c r="O229" s="63">
        <v>0</v>
      </c>
      <c r="Q229" s="12" t="s">
        <v>57</v>
      </c>
    </row>
    <row r="230" spans="1:17">
      <c r="A230" s="58" t="s">
        <v>5046</v>
      </c>
      <c r="B230" s="59" t="s">
        <v>5047</v>
      </c>
      <c r="C230" s="63">
        <v>0</v>
      </c>
      <c r="D230" s="63">
        <v>0</v>
      </c>
      <c r="E230" s="63">
        <v>0</v>
      </c>
      <c r="F230" s="63">
        <v>0</v>
      </c>
      <c r="G230" s="63">
        <v>0</v>
      </c>
      <c r="H230" s="63">
        <v>0</v>
      </c>
      <c r="I230" s="63">
        <v>0</v>
      </c>
      <c r="J230" s="63">
        <v>0</v>
      </c>
      <c r="K230" s="63">
        <v>0</v>
      </c>
      <c r="L230" s="63">
        <v>0</v>
      </c>
      <c r="M230" s="63">
        <v>0</v>
      </c>
      <c r="N230" s="63">
        <v>0</v>
      </c>
      <c r="O230" s="63">
        <v>0</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51.1</v>
      </c>
      <c r="D233" s="70">
        <v>5553.05</v>
      </c>
      <c r="E233" s="70">
        <v>10548.28</v>
      </c>
      <c r="F233" s="70">
        <v>7039.77</v>
      </c>
      <c r="G233" s="70">
        <v>4894</v>
      </c>
      <c r="H233" s="70">
        <v>8330.59</v>
      </c>
      <c r="I233" s="70">
        <v>4938.7</v>
      </c>
      <c r="J233" s="70">
        <v>3836.18</v>
      </c>
      <c r="K233" s="70">
        <v>741.49</v>
      </c>
      <c r="L233" s="70">
        <v>23295.17</v>
      </c>
      <c r="M233" s="70">
        <v>31860.21</v>
      </c>
      <c r="N233" s="70">
        <v>8729.2900000000009</v>
      </c>
      <c r="O233" s="70">
        <v>109817.83</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0</v>
      </c>
      <c r="D236" s="63">
        <v>0</v>
      </c>
      <c r="E236" s="63">
        <v>2020</v>
      </c>
      <c r="F236" s="63">
        <v>1689.58</v>
      </c>
      <c r="G236" s="63">
        <v>0</v>
      </c>
      <c r="H236" s="63">
        <v>1960</v>
      </c>
      <c r="I236" s="63">
        <v>2330</v>
      </c>
      <c r="J236" s="63">
        <v>2805</v>
      </c>
      <c r="K236" s="63">
        <v>320</v>
      </c>
      <c r="L236" s="63">
        <v>1495</v>
      </c>
      <c r="M236" s="63">
        <v>880</v>
      </c>
      <c r="N236" s="63">
        <v>1550</v>
      </c>
      <c r="O236" s="63">
        <v>15049.58</v>
      </c>
      <c r="Q236" s="12" t="s">
        <v>54</v>
      </c>
    </row>
    <row r="237" spans="1:17">
      <c r="A237" s="58" t="s">
        <v>432</v>
      </c>
      <c r="B237" s="59" t="s">
        <v>403</v>
      </c>
      <c r="C237" s="63">
        <v>0</v>
      </c>
      <c r="D237" s="63">
        <v>0</v>
      </c>
      <c r="E237" s="63">
        <v>1430</v>
      </c>
      <c r="F237" s="63">
        <v>0</v>
      </c>
      <c r="G237" s="63">
        <v>181</v>
      </c>
      <c r="H237" s="63">
        <v>675</v>
      </c>
      <c r="I237" s="63">
        <v>1075</v>
      </c>
      <c r="J237" s="63">
        <v>0</v>
      </c>
      <c r="K237" s="63">
        <v>355</v>
      </c>
      <c r="L237" s="63">
        <v>0</v>
      </c>
      <c r="M237" s="63">
        <v>505</v>
      </c>
      <c r="N237" s="63">
        <v>0</v>
      </c>
      <c r="O237" s="63">
        <v>4221</v>
      </c>
      <c r="Q237" s="12" t="s">
        <v>54</v>
      </c>
    </row>
    <row r="238" spans="1:17">
      <c r="A238" s="58" t="s">
        <v>433</v>
      </c>
      <c r="B238" s="59" t="s">
        <v>434</v>
      </c>
      <c r="C238" s="63">
        <v>2050</v>
      </c>
      <c r="D238" s="63">
        <v>1415</v>
      </c>
      <c r="E238" s="63">
        <v>2399</v>
      </c>
      <c r="F238" s="63">
        <v>0</v>
      </c>
      <c r="G238" s="63">
        <v>290.74</v>
      </c>
      <c r="H238" s="63">
        <v>656.4</v>
      </c>
      <c r="I238" s="63">
        <v>0</v>
      </c>
      <c r="J238" s="63">
        <v>2035.85</v>
      </c>
      <c r="K238" s="63">
        <v>0</v>
      </c>
      <c r="L238" s="63">
        <v>1487.26</v>
      </c>
      <c r="M238" s="63">
        <v>2774.96</v>
      </c>
      <c r="N238" s="63">
        <v>1935</v>
      </c>
      <c r="O238" s="63">
        <v>15044.21</v>
      </c>
      <c r="Q238" s="12" t="s">
        <v>54</v>
      </c>
    </row>
    <row r="239" spans="1:17">
      <c r="A239" s="58" t="s">
        <v>435</v>
      </c>
      <c r="B239" s="59" t="s">
        <v>436</v>
      </c>
      <c r="C239" s="63">
        <v>0</v>
      </c>
      <c r="D239" s="63">
        <v>0</v>
      </c>
      <c r="E239" s="63">
        <v>260</v>
      </c>
      <c r="F239" s="63">
        <v>0</v>
      </c>
      <c r="G239" s="63">
        <v>0</v>
      </c>
      <c r="H239" s="63">
        <v>0</v>
      </c>
      <c r="I239" s="63">
        <v>0</v>
      </c>
      <c r="J239" s="63">
        <v>0</v>
      </c>
      <c r="K239" s="63">
        <v>0</v>
      </c>
      <c r="L239" s="63">
        <v>0</v>
      </c>
      <c r="M239" s="63">
        <v>146</v>
      </c>
      <c r="N239" s="63">
        <v>0</v>
      </c>
      <c r="O239" s="63">
        <v>406</v>
      </c>
      <c r="Q239" s="12" t="s">
        <v>54</v>
      </c>
    </row>
    <row r="240" spans="1:17">
      <c r="A240" s="58" t="s">
        <v>437</v>
      </c>
      <c r="B240" s="59" t="s">
        <v>438</v>
      </c>
      <c r="C240" s="63">
        <v>0</v>
      </c>
      <c r="D240" s="63">
        <v>0</v>
      </c>
      <c r="E240" s="63">
        <v>1120</v>
      </c>
      <c r="F240" s="63">
        <v>0</v>
      </c>
      <c r="G240" s="63">
        <v>0</v>
      </c>
      <c r="H240" s="63">
        <v>2945</v>
      </c>
      <c r="I240" s="63">
        <v>7820</v>
      </c>
      <c r="J240" s="63">
        <v>3978</v>
      </c>
      <c r="K240" s="63">
        <v>0</v>
      </c>
      <c r="L240" s="63">
        <v>6420</v>
      </c>
      <c r="M240" s="63">
        <v>4246.8999999999996</v>
      </c>
      <c r="N240" s="63">
        <v>1576</v>
      </c>
      <c r="O240" s="63">
        <v>28105.9</v>
      </c>
      <c r="Q240" s="12" t="s">
        <v>54</v>
      </c>
    </row>
    <row r="241" spans="1:17">
      <c r="A241" s="58" t="s">
        <v>439</v>
      </c>
      <c r="B241" s="59" t="s">
        <v>440</v>
      </c>
      <c r="C241" s="63">
        <v>0</v>
      </c>
      <c r="D241" s="63">
        <v>0</v>
      </c>
      <c r="E241" s="63">
        <v>440.7</v>
      </c>
      <c r="F241" s="63">
        <v>0</v>
      </c>
      <c r="G241" s="63">
        <v>0</v>
      </c>
      <c r="H241" s="63">
        <v>0</v>
      </c>
      <c r="I241" s="63">
        <v>0</v>
      </c>
      <c r="J241" s="63">
        <v>0</v>
      </c>
      <c r="K241" s="63">
        <v>0</v>
      </c>
      <c r="L241" s="63">
        <v>0</v>
      </c>
      <c r="M241" s="63">
        <v>172.9</v>
      </c>
      <c r="N241" s="63">
        <v>0</v>
      </c>
      <c r="O241" s="63">
        <v>613.6</v>
      </c>
      <c r="Q241" s="12" t="s">
        <v>54</v>
      </c>
    </row>
    <row r="242" spans="1:17">
      <c r="A242" s="58" t="s">
        <v>441</v>
      </c>
      <c r="B242" s="59" t="s">
        <v>442</v>
      </c>
      <c r="C242" s="63">
        <v>0</v>
      </c>
      <c r="D242" s="63">
        <v>0</v>
      </c>
      <c r="E242" s="63">
        <v>0</v>
      </c>
      <c r="F242" s="63">
        <v>0</v>
      </c>
      <c r="G242" s="63">
        <v>0</v>
      </c>
      <c r="H242" s="63">
        <v>0</v>
      </c>
      <c r="I242" s="63">
        <v>0</v>
      </c>
      <c r="J242" s="63">
        <v>766.57</v>
      </c>
      <c r="K242" s="63">
        <v>0</v>
      </c>
      <c r="L242" s="63">
        <v>0</v>
      </c>
      <c r="M242" s="63">
        <v>2625.39</v>
      </c>
      <c r="N242" s="63">
        <v>0</v>
      </c>
      <c r="O242" s="63">
        <v>3391.96</v>
      </c>
      <c r="Q242" s="12" t="s">
        <v>54</v>
      </c>
    </row>
    <row r="243" spans="1:17">
      <c r="A243" s="58" t="s">
        <v>443</v>
      </c>
      <c r="B243" s="59" t="s">
        <v>369</v>
      </c>
      <c r="C243" s="63">
        <v>0</v>
      </c>
      <c r="D243" s="63">
        <v>0</v>
      </c>
      <c r="E243" s="63">
        <v>0</v>
      </c>
      <c r="F243" s="63">
        <v>0</v>
      </c>
      <c r="G243" s="63">
        <v>0</v>
      </c>
      <c r="H243" s="63">
        <v>0</v>
      </c>
      <c r="I243" s="63">
        <v>0</v>
      </c>
      <c r="J243" s="63">
        <v>0</v>
      </c>
      <c r="K243" s="63">
        <v>0</v>
      </c>
      <c r="L243" s="63">
        <v>0</v>
      </c>
      <c r="M243" s="63">
        <v>325.3</v>
      </c>
      <c r="N243" s="63">
        <v>0</v>
      </c>
      <c r="O243" s="63">
        <v>325.3</v>
      </c>
      <c r="Q243" s="12" t="s">
        <v>54</v>
      </c>
    </row>
    <row r="244" spans="1:17">
      <c r="A244" s="58" t="s">
        <v>444</v>
      </c>
      <c r="B244" s="59" t="s">
        <v>445</v>
      </c>
      <c r="C244" s="63">
        <v>0</v>
      </c>
      <c r="D244" s="63">
        <v>0</v>
      </c>
      <c r="E244" s="63">
        <v>0</v>
      </c>
      <c r="F244" s="63">
        <v>0</v>
      </c>
      <c r="G244" s="63">
        <v>0</v>
      </c>
      <c r="H244" s="63">
        <v>0</v>
      </c>
      <c r="I244" s="63">
        <v>0</v>
      </c>
      <c r="J244" s="63">
        <v>0</v>
      </c>
      <c r="K244" s="63">
        <v>0</v>
      </c>
      <c r="L244" s="63">
        <v>0</v>
      </c>
      <c r="M244" s="63">
        <v>736.9</v>
      </c>
      <c r="N244" s="63">
        <v>0</v>
      </c>
      <c r="O244" s="63">
        <v>736.9</v>
      </c>
      <c r="Q244" s="12" t="s">
        <v>54</v>
      </c>
    </row>
    <row r="245" spans="1:17">
      <c r="A245" s="58" t="s">
        <v>446</v>
      </c>
      <c r="B245" s="59" t="s">
        <v>447</v>
      </c>
      <c r="C245" s="63">
        <v>0</v>
      </c>
      <c r="D245" s="63">
        <v>0</v>
      </c>
      <c r="E245" s="63">
        <v>642.36</v>
      </c>
      <c r="F245" s="63">
        <v>0</v>
      </c>
      <c r="G245" s="63">
        <v>0</v>
      </c>
      <c r="H245" s="63">
        <v>0</v>
      </c>
      <c r="I245" s="63">
        <v>0</v>
      </c>
      <c r="J245" s="63">
        <v>285.20999999999998</v>
      </c>
      <c r="K245" s="63">
        <v>0</v>
      </c>
      <c r="L245" s="63">
        <v>0</v>
      </c>
      <c r="M245" s="63">
        <v>2304.48</v>
      </c>
      <c r="N245" s="63">
        <v>0</v>
      </c>
      <c r="O245" s="63">
        <v>3232.05</v>
      </c>
      <c r="Q245" s="12" t="s">
        <v>54</v>
      </c>
    </row>
    <row r="246" spans="1:17">
      <c r="A246" s="58" t="s">
        <v>5050</v>
      </c>
      <c r="B246" s="59" t="s">
        <v>5051</v>
      </c>
      <c r="C246" s="63">
        <v>0</v>
      </c>
      <c r="D246" s="63">
        <v>0</v>
      </c>
      <c r="E246" s="63">
        <v>0</v>
      </c>
      <c r="F246" s="63">
        <v>0</v>
      </c>
      <c r="G246" s="63">
        <v>0</v>
      </c>
      <c r="H246" s="63">
        <v>0</v>
      </c>
      <c r="I246" s="63">
        <v>0</v>
      </c>
      <c r="J246" s="63">
        <v>0</v>
      </c>
      <c r="K246" s="63">
        <v>0</v>
      </c>
      <c r="L246" s="63">
        <v>0</v>
      </c>
      <c r="M246" s="63">
        <v>0</v>
      </c>
      <c r="N246" s="63">
        <v>0</v>
      </c>
      <c r="O246" s="63">
        <v>0</v>
      </c>
      <c r="Q246" s="12" t="s">
        <v>54</v>
      </c>
    </row>
    <row r="247" spans="1:17">
      <c r="A247" s="58" t="s">
        <v>448</v>
      </c>
      <c r="B247" s="59" t="s">
        <v>449</v>
      </c>
      <c r="C247" s="63">
        <v>0</v>
      </c>
      <c r="D247" s="63">
        <v>0</v>
      </c>
      <c r="E247" s="63">
        <v>0</v>
      </c>
      <c r="F247" s="63">
        <v>0</v>
      </c>
      <c r="G247" s="63">
        <v>0</v>
      </c>
      <c r="H247" s="63">
        <v>0</v>
      </c>
      <c r="I247" s="63">
        <v>0</v>
      </c>
      <c r="J247" s="63">
        <v>635.11</v>
      </c>
      <c r="K247" s="63">
        <v>0</v>
      </c>
      <c r="L247" s="63">
        <v>0</v>
      </c>
      <c r="M247" s="63">
        <v>36</v>
      </c>
      <c r="N247" s="63">
        <v>0</v>
      </c>
      <c r="O247" s="63">
        <v>671.11</v>
      </c>
      <c r="Q247" s="12" t="s">
        <v>54</v>
      </c>
    </row>
    <row r="248" spans="1:17">
      <c r="A248" s="58" t="s">
        <v>450</v>
      </c>
      <c r="B248" s="59" t="s">
        <v>451</v>
      </c>
      <c r="C248" s="63">
        <v>0</v>
      </c>
      <c r="D248" s="63">
        <v>0</v>
      </c>
      <c r="E248" s="63">
        <v>0</v>
      </c>
      <c r="F248" s="63">
        <v>0</v>
      </c>
      <c r="G248" s="63">
        <v>0</v>
      </c>
      <c r="H248" s="63">
        <v>9795</v>
      </c>
      <c r="I248" s="63">
        <v>5015</v>
      </c>
      <c r="J248" s="63">
        <v>6655</v>
      </c>
      <c r="K248" s="63">
        <v>0</v>
      </c>
      <c r="L248" s="63">
        <v>6475</v>
      </c>
      <c r="M248" s="63">
        <v>3280</v>
      </c>
      <c r="N248" s="63">
        <v>0</v>
      </c>
      <c r="O248" s="63">
        <v>31220</v>
      </c>
      <c r="Q248" s="12" t="s">
        <v>54</v>
      </c>
    </row>
    <row r="249" spans="1:17">
      <c r="A249" s="58" t="s">
        <v>452</v>
      </c>
      <c r="B249" s="59" t="s">
        <v>453</v>
      </c>
      <c r="C249" s="63">
        <v>0</v>
      </c>
      <c r="D249" s="63">
        <v>0</v>
      </c>
      <c r="E249" s="63">
        <v>0</v>
      </c>
      <c r="F249" s="63">
        <v>0</v>
      </c>
      <c r="G249" s="63">
        <v>0</v>
      </c>
      <c r="H249" s="63">
        <v>0</v>
      </c>
      <c r="I249" s="63">
        <v>0</v>
      </c>
      <c r="J249" s="63">
        <v>0</v>
      </c>
      <c r="K249" s="63">
        <v>0</v>
      </c>
      <c r="L249" s="63">
        <v>0</v>
      </c>
      <c r="M249" s="63">
        <v>0</v>
      </c>
      <c r="N249" s="63">
        <v>0</v>
      </c>
      <c r="O249" s="63">
        <v>0</v>
      </c>
      <c r="Q249" s="12" t="s">
        <v>54</v>
      </c>
    </row>
    <row r="250" spans="1:17">
      <c r="A250" s="58" t="s">
        <v>454</v>
      </c>
      <c r="B250" s="59" t="s">
        <v>455</v>
      </c>
      <c r="C250" s="63">
        <v>0</v>
      </c>
      <c r="D250" s="63">
        <v>0</v>
      </c>
      <c r="E250" s="63">
        <v>400</v>
      </c>
      <c r="F250" s="63">
        <v>0</v>
      </c>
      <c r="G250" s="63">
        <v>0</v>
      </c>
      <c r="H250" s="63">
        <v>463.25</v>
      </c>
      <c r="I250" s="63">
        <v>0</v>
      </c>
      <c r="J250" s="63">
        <v>0</v>
      </c>
      <c r="K250" s="63">
        <v>0</v>
      </c>
      <c r="L250" s="63">
        <v>0</v>
      </c>
      <c r="M250" s="63">
        <v>1511.69</v>
      </c>
      <c r="N250" s="63">
        <v>3650</v>
      </c>
      <c r="O250" s="63">
        <v>6024.94</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2050</v>
      </c>
      <c r="D252" s="70">
        <v>1415</v>
      </c>
      <c r="E252" s="70">
        <v>8712.06</v>
      </c>
      <c r="F252" s="70">
        <v>1689.58</v>
      </c>
      <c r="G252" s="70">
        <v>471.74</v>
      </c>
      <c r="H252" s="70">
        <v>16494.650000000001</v>
      </c>
      <c r="I252" s="70">
        <v>16240</v>
      </c>
      <c r="J252" s="70">
        <v>17160.740000000002</v>
      </c>
      <c r="K252" s="70">
        <v>675</v>
      </c>
      <c r="L252" s="70">
        <v>15877.26</v>
      </c>
      <c r="M252" s="70">
        <v>19545.52</v>
      </c>
      <c r="N252" s="70">
        <v>8711</v>
      </c>
      <c r="O252" s="70">
        <v>109042.55</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6000</v>
      </c>
      <c r="D255" s="63">
        <v>4003.17</v>
      </c>
      <c r="E255" s="63">
        <v>5205.12</v>
      </c>
      <c r="F255" s="63">
        <v>5565.09</v>
      </c>
      <c r="G255" s="63">
        <v>5306.47</v>
      </c>
      <c r="H255" s="63">
        <v>5169.16</v>
      </c>
      <c r="I255" s="63">
        <v>5169.16</v>
      </c>
      <c r="J255" s="63">
        <v>5277.28</v>
      </c>
      <c r="K255" s="63">
        <v>5253.15</v>
      </c>
      <c r="L255" s="63">
        <v>4827.93</v>
      </c>
      <c r="M255" s="63">
        <v>4409.78</v>
      </c>
      <c r="N255" s="63">
        <v>3826.7</v>
      </c>
      <c r="O255" s="63">
        <v>60013.01</v>
      </c>
      <c r="Q255" s="12" t="s">
        <v>59</v>
      </c>
    </row>
    <row r="256" spans="1:17">
      <c r="A256" s="58" t="s">
        <v>5052</v>
      </c>
      <c r="B256" s="59" t="s">
        <v>5053</v>
      </c>
      <c r="C256" s="63">
        <v>0</v>
      </c>
      <c r="D256" s="63">
        <v>0</v>
      </c>
      <c r="E256" s="63">
        <v>0</v>
      </c>
      <c r="F256" s="63">
        <v>0</v>
      </c>
      <c r="G256" s="63">
        <v>0</v>
      </c>
      <c r="H256" s="63">
        <v>0</v>
      </c>
      <c r="I256" s="63">
        <v>0</v>
      </c>
      <c r="J256" s="63">
        <v>0</v>
      </c>
      <c r="K256" s="63">
        <v>0</v>
      </c>
      <c r="L256" s="63">
        <v>0</v>
      </c>
      <c r="M256" s="63">
        <v>0</v>
      </c>
      <c r="N256" s="63">
        <v>0</v>
      </c>
      <c r="O256" s="63">
        <v>0</v>
      </c>
      <c r="Q256" s="12" t="s">
        <v>59</v>
      </c>
    </row>
    <row r="257" spans="1:17">
      <c r="A257" s="58" t="s">
        <v>5054</v>
      </c>
      <c r="B257" s="59" t="s">
        <v>2550</v>
      </c>
      <c r="C257" s="63">
        <v>1000</v>
      </c>
      <c r="D257" s="63">
        <v>841.67</v>
      </c>
      <c r="E257" s="63">
        <v>960.99</v>
      </c>
      <c r="F257" s="63">
        <v>1000</v>
      </c>
      <c r="G257" s="63">
        <v>1000</v>
      </c>
      <c r="H257" s="63">
        <v>1012.07</v>
      </c>
      <c r="I257" s="63">
        <v>1012.07</v>
      </c>
      <c r="J257" s="63">
        <v>986.66</v>
      </c>
      <c r="K257" s="63">
        <v>944.71</v>
      </c>
      <c r="L257" s="63">
        <v>-1263.03</v>
      </c>
      <c r="M257" s="63">
        <v>578.64</v>
      </c>
      <c r="N257" s="63">
        <v>290.08</v>
      </c>
      <c r="O257" s="63">
        <v>8363.86</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5408.25</v>
      </c>
      <c r="D259" s="63">
        <v>5000</v>
      </c>
      <c r="E259" s="63">
        <v>6799.92</v>
      </c>
      <c r="F259" s="63">
        <v>6608.41</v>
      </c>
      <c r="G259" s="63">
        <v>6117.65</v>
      </c>
      <c r="H259" s="63">
        <v>6285.38</v>
      </c>
      <c r="I259" s="63">
        <v>6285.38</v>
      </c>
      <c r="J259" s="63">
        <v>7763.89</v>
      </c>
      <c r="K259" s="63">
        <v>6745.05</v>
      </c>
      <c r="L259" s="63">
        <v>7391.47</v>
      </c>
      <c r="M259" s="63">
        <v>7845.89</v>
      </c>
      <c r="N259" s="63">
        <v>7634.27</v>
      </c>
      <c r="O259" s="63">
        <v>79885.56</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8295.64</v>
      </c>
      <c r="D261" s="63">
        <v>8295.64</v>
      </c>
      <c r="E261" s="63">
        <v>5652.09</v>
      </c>
      <c r="F261" s="63">
        <v>6490.42</v>
      </c>
      <c r="G261" s="63">
        <v>4286.8100000000004</v>
      </c>
      <c r="H261" s="63">
        <v>5990.23</v>
      </c>
      <c r="I261" s="63">
        <v>5395.99</v>
      </c>
      <c r="J261" s="63">
        <v>8414.59</v>
      </c>
      <c r="K261" s="63">
        <v>7242.73</v>
      </c>
      <c r="L261" s="63">
        <v>3421.63</v>
      </c>
      <c r="M261" s="63">
        <v>6975.56</v>
      </c>
      <c r="N261" s="63">
        <v>5477.5</v>
      </c>
      <c r="O261" s="63">
        <v>75938.83</v>
      </c>
      <c r="Q261" s="12" t="s">
        <v>61</v>
      </c>
    </row>
    <row r="262" spans="1:17">
      <c r="A262" s="58" t="s">
        <v>466</v>
      </c>
      <c r="B262" s="59" t="s">
        <v>467</v>
      </c>
      <c r="C262" s="63">
        <v>4237.12</v>
      </c>
      <c r="D262" s="63">
        <v>4417.2</v>
      </c>
      <c r="E262" s="63">
        <v>4042</v>
      </c>
      <c r="F262" s="63">
        <v>4312</v>
      </c>
      <c r="G262" s="63">
        <v>4042</v>
      </c>
      <c r="H262" s="63">
        <v>4042</v>
      </c>
      <c r="I262" s="63">
        <v>4424</v>
      </c>
      <c r="J262" s="63">
        <v>3918.16</v>
      </c>
      <c r="K262" s="63">
        <v>4192</v>
      </c>
      <c r="L262" s="63">
        <v>4042</v>
      </c>
      <c r="M262" s="63">
        <v>4503.68</v>
      </c>
      <c r="N262" s="63">
        <v>4203.68</v>
      </c>
      <c r="O262" s="63">
        <v>50375.839999999997</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150</v>
      </c>
      <c r="D265" s="63">
        <v>150</v>
      </c>
      <c r="E265" s="63">
        <v>225</v>
      </c>
      <c r="F265" s="63">
        <v>483.75</v>
      </c>
      <c r="G265" s="63">
        <v>638.25</v>
      </c>
      <c r="H265" s="63">
        <v>884.25</v>
      </c>
      <c r="I265" s="63">
        <v>956.25</v>
      </c>
      <c r="J265" s="63">
        <v>1112.25</v>
      </c>
      <c r="K265" s="63">
        <v>1386.75</v>
      </c>
      <c r="L265" s="63">
        <v>1533.75</v>
      </c>
      <c r="M265" s="63">
        <v>1569.75</v>
      </c>
      <c r="N265" s="63">
        <v>1485.75</v>
      </c>
      <c r="O265" s="63">
        <v>10575.75</v>
      </c>
      <c r="Q265" s="12" t="s">
        <v>59</v>
      </c>
    </row>
    <row r="266" spans="1:17">
      <c r="A266" s="58" t="s">
        <v>5062</v>
      </c>
      <c r="B266" s="59" t="s">
        <v>5063</v>
      </c>
      <c r="C266" s="63">
        <v>0</v>
      </c>
      <c r="D266" s="63">
        <v>0</v>
      </c>
      <c r="E266" s="63">
        <v>0</v>
      </c>
      <c r="F266" s="63">
        <v>2515.98</v>
      </c>
      <c r="G266" s="63">
        <v>0</v>
      </c>
      <c r="H266" s="63">
        <v>0</v>
      </c>
      <c r="I266" s="63">
        <v>0</v>
      </c>
      <c r="J266" s="63">
        <v>0</v>
      </c>
      <c r="K266" s="63">
        <v>0</v>
      </c>
      <c r="L266" s="63">
        <v>0</v>
      </c>
      <c r="M266" s="63">
        <v>0</v>
      </c>
      <c r="N266" s="63">
        <v>0</v>
      </c>
      <c r="O266" s="63">
        <v>2515.98</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25091.01</v>
      </c>
      <c r="D268" s="70">
        <v>22707.68</v>
      </c>
      <c r="E268" s="70">
        <v>22885.119999999999</v>
      </c>
      <c r="F268" s="70">
        <v>26975.65</v>
      </c>
      <c r="G268" s="70">
        <v>21391.18</v>
      </c>
      <c r="H268" s="70">
        <v>23383.09</v>
      </c>
      <c r="I268" s="70">
        <v>23242.85</v>
      </c>
      <c r="J268" s="70">
        <v>27472.83</v>
      </c>
      <c r="K268" s="70">
        <v>25764.39</v>
      </c>
      <c r="L268" s="70">
        <v>19953.75</v>
      </c>
      <c r="M268" s="70">
        <v>25883.3</v>
      </c>
      <c r="N268" s="70">
        <v>22917.98</v>
      </c>
      <c r="O268" s="70">
        <v>287668.83</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3915.88</v>
      </c>
      <c r="D271" s="63">
        <v>3050.88</v>
      </c>
      <c r="E271" s="63">
        <v>5821.71</v>
      </c>
      <c r="F271" s="63">
        <v>5807.46</v>
      </c>
      <c r="G271" s="63">
        <v>4310</v>
      </c>
      <c r="H271" s="63">
        <v>7397.25</v>
      </c>
      <c r="I271" s="63">
        <v>4310</v>
      </c>
      <c r="J271" s="63">
        <v>4310</v>
      </c>
      <c r="K271" s="63">
        <v>4310</v>
      </c>
      <c r="L271" s="63">
        <v>7540.8</v>
      </c>
      <c r="M271" s="63">
        <v>4608.84</v>
      </c>
      <c r="N271" s="63">
        <v>5198.26</v>
      </c>
      <c r="O271" s="63">
        <v>60581.08</v>
      </c>
      <c r="Q271" s="12" t="s">
        <v>42</v>
      </c>
    </row>
    <row r="272" spans="1:17">
      <c r="A272" s="58" t="s">
        <v>476</v>
      </c>
      <c r="B272" s="59" t="s">
        <v>477</v>
      </c>
      <c r="C272" s="63">
        <v>0</v>
      </c>
      <c r="D272" s="63">
        <v>0</v>
      </c>
      <c r="E272" s="63">
        <v>0</v>
      </c>
      <c r="F272" s="63">
        <v>0</v>
      </c>
      <c r="G272" s="63">
        <v>0</v>
      </c>
      <c r="H272" s="63">
        <v>0</v>
      </c>
      <c r="I272" s="63">
        <v>0</v>
      </c>
      <c r="J272" s="63">
        <v>0</v>
      </c>
      <c r="K272" s="63">
        <v>0</v>
      </c>
      <c r="L272" s="63">
        <v>0</v>
      </c>
      <c r="M272" s="63">
        <v>0</v>
      </c>
      <c r="N272" s="63">
        <v>139.12</v>
      </c>
      <c r="O272" s="63">
        <v>139.12</v>
      </c>
      <c r="Q272" s="12" t="s">
        <v>42</v>
      </c>
    </row>
    <row r="273" spans="1:17">
      <c r="A273" s="58" t="s">
        <v>478</v>
      </c>
      <c r="B273" s="59" t="s">
        <v>479</v>
      </c>
      <c r="C273" s="63">
        <v>0</v>
      </c>
      <c r="D273" s="63">
        <v>0</v>
      </c>
      <c r="E273" s="63">
        <v>0</v>
      </c>
      <c r="F273" s="63">
        <v>0</v>
      </c>
      <c r="G273" s="63">
        <v>0</v>
      </c>
      <c r="H273" s="63">
        <v>0</v>
      </c>
      <c r="I273" s="63">
        <v>0</v>
      </c>
      <c r="J273" s="63">
        <v>0</v>
      </c>
      <c r="K273" s="63">
        <v>389.96</v>
      </c>
      <c r="L273" s="63">
        <v>0</v>
      </c>
      <c r="M273" s="63">
        <v>0</v>
      </c>
      <c r="N273" s="63">
        <v>0</v>
      </c>
      <c r="O273" s="63">
        <v>389.96</v>
      </c>
      <c r="Q273" s="12" t="s">
        <v>42</v>
      </c>
    </row>
    <row r="274" spans="1:17">
      <c r="A274" s="58" t="s">
        <v>480</v>
      </c>
      <c r="B274" s="59" t="s">
        <v>481</v>
      </c>
      <c r="C274" s="63">
        <v>0</v>
      </c>
      <c r="D274" s="63">
        <v>0</v>
      </c>
      <c r="E274" s="63">
        <v>0</v>
      </c>
      <c r="F274" s="63">
        <v>0</v>
      </c>
      <c r="G274" s="63">
        <v>0</v>
      </c>
      <c r="H274" s="63">
        <v>0</v>
      </c>
      <c r="I274" s="63">
        <v>0</v>
      </c>
      <c r="J274" s="63">
        <v>0</v>
      </c>
      <c r="K274" s="63">
        <v>1918.34</v>
      </c>
      <c r="L274" s="63">
        <v>0</v>
      </c>
      <c r="M274" s="63">
        <v>0</v>
      </c>
      <c r="N274" s="63">
        <v>0</v>
      </c>
      <c r="O274" s="63">
        <v>1918.34</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0</v>
      </c>
      <c r="D276" s="63">
        <v>129.71</v>
      </c>
      <c r="E276" s="63">
        <v>0</v>
      </c>
      <c r="F276" s="63">
        <v>0</v>
      </c>
      <c r="G276" s="63">
        <v>128.71</v>
      </c>
      <c r="H276" s="63">
        <v>0</v>
      </c>
      <c r="I276" s="63">
        <v>0</v>
      </c>
      <c r="J276" s="63">
        <v>0</v>
      </c>
      <c r="K276" s="63">
        <v>0</v>
      </c>
      <c r="L276" s="63">
        <v>0</v>
      </c>
      <c r="M276" s="63">
        <v>750</v>
      </c>
      <c r="N276" s="63">
        <v>0</v>
      </c>
      <c r="O276" s="63">
        <v>1008.42</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1889.33</v>
      </c>
      <c r="E280" s="63">
        <v>1225</v>
      </c>
      <c r="F280" s="63">
        <v>0</v>
      </c>
      <c r="G280" s="63">
        <v>0</v>
      </c>
      <c r="H280" s="63">
        <v>1047.25</v>
      </c>
      <c r="I280" s="63">
        <v>0</v>
      </c>
      <c r="J280" s="63">
        <v>0</v>
      </c>
      <c r="K280" s="63">
        <v>0</v>
      </c>
      <c r="L280" s="63">
        <v>0</v>
      </c>
      <c r="M280" s="63">
        <v>0</v>
      </c>
      <c r="N280" s="63">
        <v>0</v>
      </c>
      <c r="O280" s="63">
        <v>4161.58</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3915.88</v>
      </c>
      <c r="D282" s="70">
        <v>5069.92</v>
      </c>
      <c r="E282" s="70">
        <v>7046.71</v>
      </c>
      <c r="F282" s="70">
        <v>5807.46</v>
      </c>
      <c r="G282" s="70">
        <v>4438.71</v>
      </c>
      <c r="H282" s="70">
        <v>8444.5</v>
      </c>
      <c r="I282" s="70">
        <v>4310</v>
      </c>
      <c r="J282" s="70">
        <v>4310</v>
      </c>
      <c r="K282" s="70">
        <v>6618.3</v>
      </c>
      <c r="L282" s="70">
        <v>7540.8</v>
      </c>
      <c r="M282" s="70">
        <v>5358.84</v>
      </c>
      <c r="N282" s="70">
        <v>5337.38</v>
      </c>
      <c r="O282" s="70">
        <v>68198.5</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0</v>
      </c>
      <c r="F285" s="63">
        <v>0</v>
      </c>
      <c r="G285" s="63">
        <v>0</v>
      </c>
      <c r="H285" s="63">
        <v>0</v>
      </c>
      <c r="I285" s="63">
        <v>0</v>
      </c>
      <c r="J285" s="63">
        <v>0</v>
      </c>
      <c r="K285" s="63">
        <v>0</v>
      </c>
      <c r="L285" s="63">
        <v>0</v>
      </c>
      <c r="M285" s="63">
        <v>0</v>
      </c>
      <c r="N285" s="63">
        <v>0</v>
      </c>
      <c r="O285" s="63">
        <v>0</v>
      </c>
      <c r="Q285" s="12" t="s">
        <v>43</v>
      </c>
    </row>
    <row r="286" spans="1:17">
      <c r="A286" s="58" t="s">
        <v>492</v>
      </c>
      <c r="B286" s="59" t="s">
        <v>493</v>
      </c>
      <c r="C286" s="63">
        <v>7024.44</v>
      </c>
      <c r="D286" s="63">
        <v>3002.22</v>
      </c>
      <c r="E286" s="63">
        <v>5724.13</v>
      </c>
      <c r="F286" s="63">
        <v>3980.16</v>
      </c>
      <c r="G286" s="63">
        <v>2727.96</v>
      </c>
      <c r="H286" s="63">
        <v>3996.8</v>
      </c>
      <c r="I286" s="63">
        <v>5178.67</v>
      </c>
      <c r="J286" s="63">
        <v>4611.66</v>
      </c>
      <c r="K286" s="63">
        <v>4155</v>
      </c>
      <c r="L286" s="63">
        <v>3180.91</v>
      </c>
      <c r="M286" s="63">
        <v>4892.12</v>
      </c>
      <c r="N286" s="63">
        <v>5126.43</v>
      </c>
      <c r="O286" s="63">
        <v>53600.5</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309.83999999999997</v>
      </c>
      <c r="D288" s="63">
        <v>309.83999999999997</v>
      </c>
      <c r="E288" s="63">
        <v>309.83999999999997</v>
      </c>
      <c r="F288" s="63">
        <v>568.96</v>
      </c>
      <c r="G288" s="63">
        <v>306.39999999999998</v>
      </c>
      <c r="H288" s="63">
        <v>306.39999999999998</v>
      </c>
      <c r="I288" s="63">
        <v>302.95999999999998</v>
      </c>
      <c r="J288" s="63">
        <v>316.72000000000003</v>
      </c>
      <c r="K288" s="63">
        <v>309.83999999999997</v>
      </c>
      <c r="L288" s="63">
        <v>309.83999999999997</v>
      </c>
      <c r="M288" s="63">
        <v>309.83999999999997</v>
      </c>
      <c r="N288" s="63">
        <v>300.41000000000003</v>
      </c>
      <c r="O288" s="63">
        <v>3960.89</v>
      </c>
      <c r="Q288" s="12" t="s">
        <v>43</v>
      </c>
    </row>
    <row r="289" spans="1:17">
      <c r="A289" s="58" t="s">
        <v>496</v>
      </c>
      <c r="B289" s="59" t="s">
        <v>497</v>
      </c>
      <c r="C289" s="63">
        <v>0</v>
      </c>
      <c r="D289" s="63">
        <v>0</v>
      </c>
      <c r="E289" s="63">
        <v>0</v>
      </c>
      <c r="F289" s="63">
        <v>1466.9</v>
      </c>
      <c r="G289" s="63">
        <v>732.66</v>
      </c>
      <c r="H289" s="63">
        <v>1990.67</v>
      </c>
      <c r="I289" s="63">
        <v>1723.88</v>
      </c>
      <c r="J289" s="63">
        <v>619.58000000000004</v>
      </c>
      <c r="K289" s="63">
        <v>0</v>
      </c>
      <c r="L289" s="63">
        <v>1026.0999999999999</v>
      </c>
      <c r="M289" s="63">
        <v>705.37</v>
      </c>
      <c r="N289" s="63">
        <v>500.21</v>
      </c>
      <c r="O289" s="63">
        <v>8765.3700000000008</v>
      </c>
      <c r="Q289" s="12" t="s">
        <v>43</v>
      </c>
    </row>
    <row r="290" spans="1:17">
      <c r="A290" s="58" t="s">
        <v>5073</v>
      </c>
      <c r="B290" s="59" t="s">
        <v>5074</v>
      </c>
      <c r="C290" s="63">
        <v>0</v>
      </c>
      <c r="D290" s="63">
        <v>0</v>
      </c>
      <c r="E290" s="63">
        <v>0</v>
      </c>
      <c r="F290" s="63">
        <v>0</v>
      </c>
      <c r="G290" s="63">
        <v>0</v>
      </c>
      <c r="H290" s="63">
        <v>0</v>
      </c>
      <c r="I290" s="63">
        <v>0</v>
      </c>
      <c r="J290" s="63">
        <v>0</v>
      </c>
      <c r="K290" s="63">
        <v>0</v>
      </c>
      <c r="L290" s="63">
        <v>0</v>
      </c>
      <c r="M290" s="63">
        <v>0</v>
      </c>
      <c r="N290" s="63">
        <v>0</v>
      </c>
      <c r="O290" s="63">
        <v>0</v>
      </c>
      <c r="Q290" s="12" t="s">
        <v>43</v>
      </c>
    </row>
    <row r="291" spans="1:17">
      <c r="A291" s="58" t="s">
        <v>498</v>
      </c>
      <c r="B291" s="59" t="s">
        <v>499</v>
      </c>
      <c r="C291" s="63">
        <v>0</v>
      </c>
      <c r="D291" s="63">
        <v>0</v>
      </c>
      <c r="E291" s="63">
        <v>0</v>
      </c>
      <c r="F291" s="63">
        <v>0</v>
      </c>
      <c r="G291" s="63">
        <v>0</v>
      </c>
      <c r="H291" s="63">
        <v>0</v>
      </c>
      <c r="I291" s="63">
        <v>0</v>
      </c>
      <c r="J291" s="63">
        <v>0</v>
      </c>
      <c r="K291" s="63">
        <v>0</v>
      </c>
      <c r="L291" s="63">
        <v>0</v>
      </c>
      <c r="M291" s="63">
        <v>0</v>
      </c>
      <c r="N291" s="63">
        <v>0</v>
      </c>
      <c r="O291" s="63">
        <v>0</v>
      </c>
      <c r="Q291" s="12" t="s">
        <v>43</v>
      </c>
    </row>
    <row r="292" spans="1:17">
      <c r="A292" s="58" t="s">
        <v>500</v>
      </c>
      <c r="B292" s="59" t="s">
        <v>501</v>
      </c>
      <c r="C292" s="63">
        <v>365.11</v>
      </c>
      <c r="D292" s="63">
        <v>367.75</v>
      </c>
      <c r="E292" s="63">
        <v>367.36</v>
      </c>
      <c r="F292" s="63">
        <v>433.44</v>
      </c>
      <c r="G292" s="63">
        <v>464.4</v>
      </c>
      <c r="H292" s="63">
        <v>440.32</v>
      </c>
      <c r="I292" s="63">
        <v>433.44</v>
      </c>
      <c r="J292" s="63">
        <v>433.44</v>
      </c>
      <c r="K292" s="63">
        <v>423.12</v>
      </c>
      <c r="L292" s="63">
        <v>440.32</v>
      </c>
      <c r="M292" s="63">
        <v>419.68</v>
      </c>
      <c r="N292" s="63">
        <v>419.69</v>
      </c>
      <c r="O292" s="63">
        <v>5008.07</v>
      </c>
      <c r="Q292" s="12" t="s">
        <v>43</v>
      </c>
    </row>
    <row r="293" spans="1:17">
      <c r="A293" s="58" t="s">
        <v>502</v>
      </c>
      <c r="B293" s="59" t="s">
        <v>503</v>
      </c>
      <c r="C293" s="63">
        <v>300</v>
      </c>
      <c r="D293" s="63">
        <v>146.79</v>
      </c>
      <c r="E293" s="63">
        <v>0</v>
      </c>
      <c r="F293" s="63">
        <v>0</v>
      </c>
      <c r="G293" s="63">
        <v>442.83</v>
      </c>
      <c r="H293" s="63">
        <v>0</v>
      </c>
      <c r="I293" s="63">
        <v>0</v>
      </c>
      <c r="J293" s="63">
        <v>0</v>
      </c>
      <c r="K293" s="63">
        <v>442.83</v>
      </c>
      <c r="L293" s="63">
        <v>0</v>
      </c>
      <c r="M293" s="63">
        <v>885.66</v>
      </c>
      <c r="N293" s="63">
        <v>-442.83</v>
      </c>
      <c r="O293" s="63">
        <v>1775.28</v>
      </c>
      <c r="Q293" s="12" t="s">
        <v>43</v>
      </c>
    </row>
    <row r="294" spans="1:17">
      <c r="A294" s="58" t="s">
        <v>504</v>
      </c>
      <c r="B294" s="59" t="s">
        <v>505</v>
      </c>
      <c r="C294" s="63">
        <v>412.32</v>
      </c>
      <c r="D294" s="63">
        <v>79.78</v>
      </c>
      <c r="E294" s="63">
        <v>415.03</v>
      </c>
      <c r="F294" s="63">
        <v>172.09</v>
      </c>
      <c r="G294" s="63">
        <v>172.09</v>
      </c>
      <c r="H294" s="63">
        <v>172.09</v>
      </c>
      <c r="I294" s="63">
        <v>172.09</v>
      </c>
      <c r="J294" s="63">
        <v>172.09</v>
      </c>
      <c r="K294" s="63">
        <v>0</v>
      </c>
      <c r="L294" s="63">
        <v>344.18</v>
      </c>
      <c r="M294" s="63">
        <v>172.09</v>
      </c>
      <c r="N294" s="63">
        <v>421.85</v>
      </c>
      <c r="O294" s="63">
        <v>2705.7</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8411.7099999999991</v>
      </c>
      <c r="D296" s="70">
        <v>3906.38</v>
      </c>
      <c r="E296" s="70">
        <v>6816.36</v>
      </c>
      <c r="F296" s="70">
        <v>6621.55</v>
      </c>
      <c r="G296" s="70">
        <v>4846.34</v>
      </c>
      <c r="H296" s="70">
        <v>6906.28</v>
      </c>
      <c r="I296" s="70">
        <v>7811.04</v>
      </c>
      <c r="J296" s="70">
        <v>6153.49</v>
      </c>
      <c r="K296" s="70">
        <v>5330.79</v>
      </c>
      <c r="L296" s="70">
        <v>5301.35</v>
      </c>
      <c r="M296" s="70">
        <v>7384.76</v>
      </c>
      <c r="N296" s="70">
        <v>6325.76</v>
      </c>
      <c r="O296" s="70">
        <v>75815.81</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98.87</v>
      </c>
      <c r="D299" s="63">
        <v>10.119999999999999</v>
      </c>
      <c r="E299" s="63">
        <v>36.369999999999997</v>
      </c>
      <c r="F299" s="63">
        <v>135.63</v>
      </c>
      <c r="G299" s="63">
        <v>256.74</v>
      </c>
      <c r="H299" s="63">
        <v>470.29</v>
      </c>
      <c r="I299" s="63">
        <v>520.96</v>
      </c>
      <c r="J299" s="63">
        <v>335.31</v>
      </c>
      <c r="K299" s="63">
        <v>481.28</v>
      </c>
      <c r="L299" s="63">
        <v>552.48</v>
      </c>
      <c r="M299" s="63">
        <v>286.35000000000002</v>
      </c>
      <c r="N299" s="63">
        <v>961.68</v>
      </c>
      <c r="O299" s="63">
        <v>4146.08</v>
      </c>
      <c r="Q299" s="12" t="s">
        <v>43</v>
      </c>
    </row>
    <row r="300" spans="1:17">
      <c r="A300" s="58" t="s">
        <v>512</v>
      </c>
      <c r="B300" s="59" t="s">
        <v>513</v>
      </c>
      <c r="C300" s="63">
        <v>304.99</v>
      </c>
      <c r="D300" s="63">
        <v>81.489999999999995</v>
      </c>
      <c r="E300" s="63">
        <v>238</v>
      </c>
      <c r="F300" s="63">
        <v>663</v>
      </c>
      <c r="G300" s="63">
        <v>0</v>
      </c>
      <c r="H300" s="63">
        <v>1513</v>
      </c>
      <c r="I300" s="63">
        <v>476</v>
      </c>
      <c r="J300" s="63">
        <v>289</v>
      </c>
      <c r="K300" s="63">
        <v>0</v>
      </c>
      <c r="L300" s="63">
        <v>901</v>
      </c>
      <c r="M300" s="63">
        <v>2051.4499999999998</v>
      </c>
      <c r="N300" s="63">
        <v>323</v>
      </c>
      <c r="O300" s="63">
        <v>6840.93</v>
      </c>
      <c r="Q300" s="12" t="s">
        <v>43</v>
      </c>
    </row>
    <row r="301" spans="1:17">
      <c r="A301" s="58" t="s">
        <v>514</v>
      </c>
      <c r="B301" s="59" t="s">
        <v>515</v>
      </c>
      <c r="C301" s="63">
        <v>0</v>
      </c>
      <c r="D301" s="63">
        <v>0</v>
      </c>
      <c r="E301" s="63">
        <v>0</v>
      </c>
      <c r="F301" s="63">
        <v>0</v>
      </c>
      <c r="G301" s="63">
        <v>0</v>
      </c>
      <c r="H301" s="63">
        <v>0</v>
      </c>
      <c r="I301" s="63">
        <v>0</v>
      </c>
      <c r="J301" s="63">
        <v>0</v>
      </c>
      <c r="K301" s="63">
        <v>0</v>
      </c>
      <c r="L301" s="63">
        <v>0</v>
      </c>
      <c r="M301" s="63">
        <v>0</v>
      </c>
      <c r="N301" s="63">
        <v>0</v>
      </c>
      <c r="O301" s="63">
        <v>0</v>
      </c>
      <c r="Q301" s="12" t="s">
        <v>43</v>
      </c>
    </row>
    <row r="302" spans="1:17">
      <c r="A302" s="58" t="s">
        <v>516</v>
      </c>
      <c r="B302" s="59" t="s">
        <v>517</v>
      </c>
      <c r="C302" s="63">
        <v>0</v>
      </c>
      <c r="D302" s="63">
        <v>0</v>
      </c>
      <c r="E302" s="63">
        <v>0</v>
      </c>
      <c r="F302" s="63">
        <v>0</v>
      </c>
      <c r="G302" s="63">
        <v>0</v>
      </c>
      <c r="H302" s="63">
        <v>423</v>
      </c>
      <c r="I302" s="63">
        <v>370</v>
      </c>
      <c r="J302" s="63">
        <v>0</v>
      </c>
      <c r="K302" s="63">
        <v>0</v>
      </c>
      <c r="L302" s="63">
        <v>476</v>
      </c>
      <c r="M302" s="63">
        <v>0</v>
      </c>
      <c r="N302" s="63">
        <v>0</v>
      </c>
      <c r="O302" s="63">
        <v>1269</v>
      </c>
      <c r="Q302" s="12" t="s">
        <v>43</v>
      </c>
    </row>
    <row r="303" spans="1:17">
      <c r="A303" s="58" t="s">
        <v>518</v>
      </c>
      <c r="B303" s="59" t="s">
        <v>519</v>
      </c>
      <c r="C303" s="63">
        <v>84</v>
      </c>
      <c r="D303" s="63">
        <v>0</v>
      </c>
      <c r="E303" s="63">
        <v>1032</v>
      </c>
      <c r="F303" s="63">
        <v>516</v>
      </c>
      <c r="G303" s="63">
        <v>0</v>
      </c>
      <c r="H303" s="63">
        <v>5480.13</v>
      </c>
      <c r="I303" s="63">
        <v>1282.4000000000001</v>
      </c>
      <c r="J303" s="63">
        <v>1387.97</v>
      </c>
      <c r="K303" s="63">
        <v>0</v>
      </c>
      <c r="L303" s="63">
        <v>891.68</v>
      </c>
      <c r="M303" s="63">
        <v>1342.75</v>
      </c>
      <c r="N303" s="63">
        <v>125</v>
      </c>
      <c r="O303" s="63">
        <v>12141.93</v>
      </c>
      <c r="Q303" s="12" t="s">
        <v>43</v>
      </c>
    </row>
    <row r="304" spans="1:17">
      <c r="A304" s="58" t="s">
        <v>520</v>
      </c>
      <c r="B304" s="59" t="s">
        <v>521</v>
      </c>
      <c r="C304" s="63">
        <v>182.95</v>
      </c>
      <c r="D304" s="63">
        <v>0</v>
      </c>
      <c r="E304" s="63">
        <v>0</v>
      </c>
      <c r="F304" s="63">
        <v>0</v>
      </c>
      <c r="G304" s="63">
        <v>0</v>
      </c>
      <c r="H304" s="63">
        <v>0</v>
      </c>
      <c r="I304" s="63">
        <v>0</v>
      </c>
      <c r="J304" s="63">
        <v>0</v>
      </c>
      <c r="K304" s="63">
        <v>0</v>
      </c>
      <c r="L304" s="63">
        <v>0</v>
      </c>
      <c r="M304" s="63">
        <v>0</v>
      </c>
      <c r="N304" s="63">
        <v>0</v>
      </c>
      <c r="O304" s="63">
        <v>182.95</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0</v>
      </c>
      <c r="D306" s="63">
        <v>0</v>
      </c>
      <c r="E306" s="63">
        <v>0</v>
      </c>
      <c r="F306" s="63">
        <v>0</v>
      </c>
      <c r="G306" s="63">
        <v>0</v>
      </c>
      <c r="H306" s="63">
        <v>0</v>
      </c>
      <c r="I306" s="63">
        <v>0</v>
      </c>
      <c r="J306" s="63">
        <v>0</v>
      </c>
      <c r="K306" s="63">
        <v>0</v>
      </c>
      <c r="L306" s="63">
        <v>0</v>
      </c>
      <c r="M306" s="63">
        <v>0</v>
      </c>
      <c r="N306" s="63">
        <v>0</v>
      </c>
      <c r="O306" s="63">
        <v>0</v>
      </c>
      <c r="Q306" s="12" t="s">
        <v>43</v>
      </c>
    </row>
    <row r="307" spans="1:17">
      <c r="A307" s="58" t="s">
        <v>522</v>
      </c>
      <c r="B307" s="59" t="s">
        <v>523</v>
      </c>
      <c r="C307" s="63">
        <v>993.77</v>
      </c>
      <c r="D307" s="63">
        <v>54.52</v>
      </c>
      <c r="E307" s="63">
        <v>49.8</v>
      </c>
      <c r="F307" s="63">
        <v>88.36</v>
      </c>
      <c r="G307" s="63">
        <v>229.83</v>
      </c>
      <c r="H307" s="63">
        <v>1325.48</v>
      </c>
      <c r="I307" s="63">
        <v>0</v>
      </c>
      <c r="J307" s="63">
        <v>205.79</v>
      </c>
      <c r="K307" s="63">
        <v>0</v>
      </c>
      <c r="L307" s="63">
        <v>164.52</v>
      </c>
      <c r="M307" s="63">
        <v>881.06</v>
      </c>
      <c r="N307" s="63">
        <v>1374.42</v>
      </c>
      <c r="O307" s="63">
        <v>5367.55</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0</v>
      </c>
      <c r="M309" s="63">
        <v>0</v>
      </c>
      <c r="N309" s="63">
        <v>0</v>
      </c>
      <c r="O309" s="63">
        <v>0</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0</v>
      </c>
      <c r="I311" s="63">
        <v>0</v>
      </c>
      <c r="J311" s="63">
        <v>0</v>
      </c>
      <c r="K311" s="63">
        <v>0</v>
      </c>
      <c r="L311" s="63">
        <v>0</v>
      </c>
      <c r="M311" s="63">
        <v>0</v>
      </c>
      <c r="N311" s="63">
        <v>0</v>
      </c>
      <c r="O311" s="63">
        <v>0</v>
      </c>
      <c r="Q311" s="12" t="s">
        <v>43</v>
      </c>
    </row>
    <row r="312" spans="1:17">
      <c r="A312" s="58" t="s">
        <v>5084</v>
      </c>
      <c r="B312" s="59" t="s">
        <v>5085</v>
      </c>
      <c r="C312" s="63">
        <v>0</v>
      </c>
      <c r="D312" s="63">
        <v>0</v>
      </c>
      <c r="E312" s="63">
        <v>0</v>
      </c>
      <c r="F312" s="63">
        <v>0</v>
      </c>
      <c r="G312" s="63">
        <v>0</v>
      </c>
      <c r="H312" s="63">
        <v>0</v>
      </c>
      <c r="I312" s="63">
        <v>915.42</v>
      </c>
      <c r="J312" s="63">
        <v>632.83000000000004</v>
      </c>
      <c r="K312" s="63">
        <v>0</v>
      </c>
      <c r="L312" s="63">
        <v>0</v>
      </c>
      <c r="M312" s="63">
        <v>0</v>
      </c>
      <c r="N312" s="63">
        <v>0</v>
      </c>
      <c r="O312" s="63">
        <v>1548.25</v>
      </c>
      <c r="Q312" s="12" t="s">
        <v>43</v>
      </c>
    </row>
    <row r="313" spans="1:17">
      <c r="A313" s="58" t="s">
        <v>526</v>
      </c>
      <c r="B313" s="59" t="s">
        <v>527</v>
      </c>
      <c r="C313" s="63">
        <v>100</v>
      </c>
      <c r="D313" s="63">
        <v>100</v>
      </c>
      <c r="E313" s="63">
        <v>100</v>
      </c>
      <c r="F313" s="63">
        <v>100</v>
      </c>
      <c r="G313" s="63">
        <v>100</v>
      </c>
      <c r="H313" s="63">
        <v>100</v>
      </c>
      <c r="I313" s="63">
        <v>100</v>
      </c>
      <c r="J313" s="63">
        <v>100</v>
      </c>
      <c r="K313" s="63">
        <v>100</v>
      </c>
      <c r="L313" s="63">
        <v>100</v>
      </c>
      <c r="M313" s="63">
        <v>100</v>
      </c>
      <c r="N313" s="63">
        <v>100</v>
      </c>
      <c r="O313" s="63">
        <v>1200</v>
      </c>
      <c r="Q313" s="12" t="s">
        <v>43</v>
      </c>
    </row>
    <row r="314" spans="1:17">
      <c r="A314" s="58" t="s">
        <v>528</v>
      </c>
      <c r="B314" s="59" t="s">
        <v>529</v>
      </c>
      <c r="C314" s="63">
        <v>0</v>
      </c>
      <c r="D314" s="63">
        <v>168</v>
      </c>
      <c r="E314" s="63">
        <v>0</v>
      </c>
      <c r="F314" s="63">
        <v>129.21</v>
      </c>
      <c r="G314" s="63">
        <v>129.21</v>
      </c>
      <c r="H314" s="63">
        <v>129.21</v>
      </c>
      <c r="I314" s="63">
        <v>129.21</v>
      </c>
      <c r="J314" s="63">
        <v>6309.21</v>
      </c>
      <c r="K314" s="63">
        <v>5685.21</v>
      </c>
      <c r="L314" s="63">
        <v>129.21</v>
      </c>
      <c r="M314" s="63">
        <v>3105.21</v>
      </c>
      <c r="N314" s="63">
        <v>3354.44</v>
      </c>
      <c r="O314" s="63">
        <v>19268.12</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1764.58</v>
      </c>
      <c r="D316" s="70">
        <v>414.13</v>
      </c>
      <c r="E316" s="70">
        <v>1456.17</v>
      </c>
      <c r="F316" s="70">
        <v>1632.2</v>
      </c>
      <c r="G316" s="70">
        <v>715.78</v>
      </c>
      <c r="H316" s="70">
        <v>9441.11</v>
      </c>
      <c r="I316" s="70">
        <v>3793.99</v>
      </c>
      <c r="J316" s="70">
        <v>9260.11</v>
      </c>
      <c r="K316" s="70">
        <v>6266.49</v>
      </c>
      <c r="L316" s="70">
        <v>3214.89</v>
      </c>
      <c r="M316" s="70">
        <v>7766.82</v>
      </c>
      <c r="N316" s="70">
        <v>6238.54</v>
      </c>
      <c r="O316" s="70">
        <v>51964.81</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57373.75</v>
      </c>
      <c r="D319" s="63">
        <v>57373.75</v>
      </c>
      <c r="E319" s="63">
        <v>57373.75</v>
      </c>
      <c r="F319" s="63">
        <v>57373.75</v>
      </c>
      <c r="G319" s="63">
        <v>57373.75</v>
      </c>
      <c r="H319" s="63">
        <v>57373.75</v>
      </c>
      <c r="I319" s="63">
        <v>57373.75</v>
      </c>
      <c r="J319" s="63">
        <v>57373.75</v>
      </c>
      <c r="K319" s="63">
        <v>102025.67</v>
      </c>
      <c r="L319" s="63">
        <v>60333.33</v>
      </c>
      <c r="M319" s="63">
        <v>62143.33</v>
      </c>
      <c r="N319" s="63">
        <v>62143.33</v>
      </c>
      <c r="O319" s="63">
        <v>745635.66</v>
      </c>
      <c r="Q319" s="12" t="s">
        <v>66</v>
      </c>
    </row>
    <row r="320" spans="1:17">
      <c r="A320" s="58" t="s">
        <v>5086</v>
      </c>
      <c r="B320" s="59" t="s">
        <v>5087</v>
      </c>
      <c r="C320" s="63">
        <v>0</v>
      </c>
      <c r="D320" s="63">
        <v>0</v>
      </c>
      <c r="E320" s="63">
        <v>0</v>
      </c>
      <c r="F320" s="63">
        <v>0</v>
      </c>
      <c r="G320" s="63">
        <v>0</v>
      </c>
      <c r="H320" s="63">
        <v>0</v>
      </c>
      <c r="I320" s="63">
        <v>0</v>
      </c>
      <c r="J320" s="63">
        <v>0</v>
      </c>
      <c r="K320" s="63">
        <v>0</v>
      </c>
      <c r="L320" s="63">
        <v>0</v>
      </c>
      <c r="M320" s="63">
        <v>0</v>
      </c>
      <c r="N320" s="63">
        <v>0</v>
      </c>
      <c r="O320" s="63">
        <v>0</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0</v>
      </c>
      <c r="F323" s="63">
        <v>0</v>
      </c>
      <c r="G323" s="63">
        <v>0</v>
      </c>
      <c r="H323" s="63">
        <v>0</v>
      </c>
      <c r="I323" s="63">
        <v>0</v>
      </c>
      <c r="J323" s="63">
        <v>0</v>
      </c>
      <c r="K323" s="63">
        <v>0</v>
      </c>
      <c r="L323" s="63">
        <v>0</v>
      </c>
      <c r="M323" s="63">
        <v>0</v>
      </c>
      <c r="N323" s="63">
        <v>0</v>
      </c>
      <c r="O323" s="63">
        <v>0</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55610.64</v>
      </c>
      <c r="D326" s="63">
        <v>51043.71</v>
      </c>
      <c r="E326" s="63">
        <v>51043.71</v>
      </c>
      <c r="F326" s="63">
        <v>49793.71</v>
      </c>
      <c r="G326" s="63">
        <v>49793.71</v>
      </c>
      <c r="H326" s="63">
        <v>49793.71</v>
      </c>
      <c r="I326" s="63">
        <v>49793.71</v>
      </c>
      <c r="J326" s="63">
        <v>49793.71</v>
      </c>
      <c r="K326" s="63">
        <v>49793.71</v>
      </c>
      <c r="L326" s="63">
        <v>49793.71</v>
      </c>
      <c r="M326" s="63">
        <v>49793.71</v>
      </c>
      <c r="N326" s="63">
        <v>42720.38</v>
      </c>
      <c r="O326" s="63">
        <v>598768.12</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0</v>
      </c>
      <c r="D328" s="63">
        <v>0</v>
      </c>
      <c r="E328" s="63">
        <v>0</v>
      </c>
      <c r="F328" s="63">
        <v>0</v>
      </c>
      <c r="G328" s="63">
        <v>0</v>
      </c>
      <c r="H328" s="63">
        <v>0</v>
      </c>
      <c r="I328" s="63">
        <v>0</v>
      </c>
      <c r="J328" s="63">
        <v>0</v>
      </c>
      <c r="K328" s="63">
        <v>0</v>
      </c>
      <c r="L328" s="63">
        <v>0</v>
      </c>
      <c r="M328" s="63">
        <v>0</v>
      </c>
      <c r="N328" s="63">
        <v>0</v>
      </c>
      <c r="O328" s="63">
        <v>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0</v>
      </c>
      <c r="L330" s="63">
        <v>0</v>
      </c>
      <c r="M330" s="63">
        <v>0</v>
      </c>
      <c r="N330" s="63">
        <v>0</v>
      </c>
      <c r="O330" s="63">
        <v>0</v>
      </c>
      <c r="Q330" s="12" t="s">
        <v>64</v>
      </c>
    </row>
    <row r="331" spans="1:17">
      <c r="A331" s="58" t="s">
        <v>5104</v>
      </c>
      <c r="B331" s="59" t="s">
        <v>5105</v>
      </c>
      <c r="C331" s="63">
        <v>0</v>
      </c>
      <c r="D331" s="63">
        <v>0</v>
      </c>
      <c r="E331" s="63">
        <v>0</v>
      </c>
      <c r="F331" s="63">
        <v>0</v>
      </c>
      <c r="G331" s="63">
        <v>0</v>
      </c>
      <c r="H331" s="63">
        <v>0</v>
      </c>
      <c r="I331" s="63">
        <v>0</v>
      </c>
      <c r="J331" s="63">
        <v>0</v>
      </c>
      <c r="K331" s="63">
        <v>0</v>
      </c>
      <c r="L331" s="63">
        <v>0</v>
      </c>
      <c r="M331" s="63">
        <v>0</v>
      </c>
      <c r="N331" s="63">
        <v>0</v>
      </c>
      <c r="O331" s="63">
        <v>0</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5070.71</v>
      </c>
      <c r="D336" s="63">
        <v>5070.71</v>
      </c>
      <c r="E336" s="63">
        <v>5070.71</v>
      </c>
      <c r="F336" s="63">
        <v>5070.71</v>
      </c>
      <c r="G336" s="63">
        <v>5070.71</v>
      </c>
      <c r="H336" s="63">
        <v>5070.71</v>
      </c>
      <c r="I336" s="63">
        <v>5070.71</v>
      </c>
      <c r="J336" s="63">
        <v>5070.71</v>
      </c>
      <c r="K336" s="63">
        <v>5070.71</v>
      </c>
      <c r="L336" s="63">
        <v>5070.71</v>
      </c>
      <c r="M336" s="63">
        <v>5070.71</v>
      </c>
      <c r="N336" s="63">
        <v>2099.56</v>
      </c>
      <c r="O336" s="63">
        <v>57877.37</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118055.1</v>
      </c>
      <c r="D340" s="70">
        <v>113488.17</v>
      </c>
      <c r="E340" s="70">
        <v>113488.17</v>
      </c>
      <c r="F340" s="70">
        <v>112238.17</v>
      </c>
      <c r="G340" s="70">
        <v>112238.17</v>
      </c>
      <c r="H340" s="70">
        <v>112238.17</v>
      </c>
      <c r="I340" s="70">
        <v>112238.17</v>
      </c>
      <c r="J340" s="70">
        <v>112238.17</v>
      </c>
      <c r="K340" s="70">
        <v>156890.09</v>
      </c>
      <c r="L340" s="70">
        <v>115197.75</v>
      </c>
      <c r="M340" s="70">
        <v>117007.75</v>
      </c>
      <c r="N340" s="70">
        <v>106963.27</v>
      </c>
      <c r="O340" s="70">
        <v>1402281.15</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13055.94</v>
      </c>
      <c r="D343" s="63">
        <v>12652.18</v>
      </c>
      <c r="E343" s="63">
        <v>13171.38</v>
      </c>
      <c r="F343" s="63">
        <v>11183.69</v>
      </c>
      <c r="G343" s="63">
        <v>11366.33</v>
      </c>
      <c r="H343" s="63">
        <v>12035.13</v>
      </c>
      <c r="I343" s="63">
        <v>10577.93</v>
      </c>
      <c r="J343" s="63">
        <v>12037.96</v>
      </c>
      <c r="K343" s="63">
        <v>11394.75</v>
      </c>
      <c r="L343" s="63">
        <v>22847.14</v>
      </c>
      <c r="M343" s="63">
        <v>11067.96</v>
      </c>
      <c r="N343" s="63">
        <v>10474.31</v>
      </c>
      <c r="O343" s="63">
        <v>151864.70000000001</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13055.94</v>
      </c>
      <c r="D347" s="70">
        <v>12652.18</v>
      </c>
      <c r="E347" s="70">
        <v>13171.38</v>
      </c>
      <c r="F347" s="70">
        <v>11183.69</v>
      </c>
      <c r="G347" s="70">
        <v>11366.33</v>
      </c>
      <c r="H347" s="70">
        <v>12035.13</v>
      </c>
      <c r="I347" s="70">
        <v>10577.93</v>
      </c>
      <c r="J347" s="70">
        <v>12037.96</v>
      </c>
      <c r="K347" s="70">
        <v>11394.75</v>
      </c>
      <c r="L347" s="70">
        <v>22847.14</v>
      </c>
      <c r="M347" s="70">
        <v>11067.96</v>
      </c>
      <c r="N347" s="70">
        <v>10474.31</v>
      </c>
      <c r="O347" s="70">
        <v>151864.70000000001</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237610.79</v>
      </c>
      <c r="D349" s="70">
        <v>212870.54</v>
      </c>
      <c r="E349" s="70">
        <v>233882.77</v>
      </c>
      <c r="F349" s="70">
        <v>221817.22</v>
      </c>
      <c r="G349" s="70">
        <v>207097.66</v>
      </c>
      <c r="H349" s="70">
        <v>266240.82</v>
      </c>
      <c r="I349" s="70">
        <v>234369.6</v>
      </c>
      <c r="J349" s="70">
        <v>239728.41</v>
      </c>
      <c r="K349" s="70">
        <v>265113.09999999998</v>
      </c>
      <c r="L349" s="70">
        <v>265447.94</v>
      </c>
      <c r="M349" s="70">
        <v>298278.38</v>
      </c>
      <c r="N349" s="70">
        <v>233354.83</v>
      </c>
      <c r="O349" s="70">
        <v>2915812.06</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322304.88</v>
      </c>
      <c r="D351" s="70">
        <v>319718.59000000003</v>
      </c>
      <c r="E351" s="70">
        <v>283321.28999999998</v>
      </c>
      <c r="F351" s="70">
        <v>319180.74</v>
      </c>
      <c r="G351" s="70">
        <v>265427.87</v>
      </c>
      <c r="H351" s="70">
        <v>274435.83</v>
      </c>
      <c r="I351" s="70">
        <v>269654.96000000002</v>
      </c>
      <c r="J351" s="70">
        <v>259113.34</v>
      </c>
      <c r="K351" s="70">
        <v>223527.6</v>
      </c>
      <c r="L351" s="70">
        <v>249905.8</v>
      </c>
      <c r="M351" s="70">
        <v>190074.88</v>
      </c>
      <c r="N351" s="70">
        <v>286745.31</v>
      </c>
      <c r="O351" s="70">
        <v>3263411.09</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208133.07</v>
      </c>
      <c r="D356" s="63">
        <v>201419.1</v>
      </c>
      <c r="E356" s="63">
        <v>208133.07</v>
      </c>
      <c r="F356" s="63">
        <v>201419.1</v>
      </c>
      <c r="G356" s="63">
        <v>208133.07</v>
      </c>
      <c r="H356" s="63">
        <v>208133.07</v>
      </c>
      <c r="I356" s="63">
        <v>201419.1</v>
      </c>
      <c r="J356" s="63">
        <v>208133.07</v>
      </c>
      <c r="K356" s="63">
        <v>201419.1</v>
      </c>
      <c r="L356" s="63">
        <v>208133.07</v>
      </c>
      <c r="M356" s="63">
        <v>208133.07</v>
      </c>
      <c r="N356" s="63">
        <v>187991.16</v>
      </c>
      <c r="O356" s="63">
        <v>2450599.0499999998</v>
      </c>
      <c r="Q356" s="12" t="s">
        <v>68</v>
      </c>
    </row>
    <row r="357" spans="1:17">
      <c r="A357" s="58" t="s">
        <v>5124</v>
      </c>
      <c r="B357" s="59" t="s">
        <v>5125</v>
      </c>
      <c r="C357" s="63">
        <v>0</v>
      </c>
      <c r="D357" s="63">
        <v>0</v>
      </c>
      <c r="E357" s="63">
        <v>0</v>
      </c>
      <c r="F357" s="63">
        <v>0</v>
      </c>
      <c r="G357" s="63">
        <v>0</v>
      </c>
      <c r="H357" s="63">
        <v>0</v>
      </c>
      <c r="I357" s="63">
        <v>0</v>
      </c>
      <c r="J357" s="63">
        <v>0</v>
      </c>
      <c r="K357" s="63">
        <v>0</v>
      </c>
      <c r="L357" s="63">
        <v>0</v>
      </c>
      <c r="M357" s="63">
        <v>0</v>
      </c>
      <c r="N357" s="63">
        <v>0</v>
      </c>
      <c r="O357" s="63">
        <v>0</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0</v>
      </c>
      <c r="F359" s="63">
        <v>0</v>
      </c>
      <c r="G359" s="63">
        <v>0</v>
      </c>
      <c r="H359" s="63">
        <v>0</v>
      </c>
      <c r="I359" s="63">
        <v>0</v>
      </c>
      <c r="J359" s="63">
        <v>0</v>
      </c>
      <c r="K359" s="63">
        <v>0</v>
      </c>
      <c r="L359" s="63">
        <v>0</v>
      </c>
      <c r="M359" s="63">
        <v>0</v>
      </c>
      <c r="N359" s="63">
        <v>0</v>
      </c>
      <c r="O359" s="63">
        <v>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0</v>
      </c>
      <c r="D361" s="63">
        <v>0</v>
      </c>
      <c r="E361" s="63">
        <v>0</v>
      </c>
      <c r="F361" s="63">
        <v>0</v>
      </c>
      <c r="G361" s="63">
        <v>0</v>
      </c>
      <c r="H361" s="63">
        <v>0</v>
      </c>
      <c r="I361" s="63">
        <v>0</v>
      </c>
      <c r="J361" s="63">
        <v>0</v>
      </c>
      <c r="K361" s="63">
        <v>0</v>
      </c>
      <c r="L361" s="63">
        <v>0</v>
      </c>
      <c r="M361" s="63">
        <v>0</v>
      </c>
      <c r="N361" s="63">
        <v>0</v>
      </c>
      <c r="O361" s="63">
        <v>0</v>
      </c>
      <c r="Q361" s="12" t="s">
        <v>68</v>
      </c>
    </row>
    <row r="362" spans="1:17">
      <c r="A362" s="58" t="s">
        <v>556</v>
      </c>
      <c r="B362" s="59" t="s">
        <v>557</v>
      </c>
      <c r="C362" s="63">
        <v>0</v>
      </c>
      <c r="D362" s="63">
        <v>0</v>
      </c>
      <c r="E362" s="63">
        <v>0</v>
      </c>
      <c r="F362" s="63">
        <v>0</v>
      </c>
      <c r="G362" s="63">
        <v>0</v>
      </c>
      <c r="H362" s="63">
        <v>0</v>
      </c>
      <c r="I362" s="63">
        <v>0</v>
      </c>
      <c r="J362" s="63">
        <v>0</v>
      </c>
      <c r="K362" s="63">
        <v>0</v>
      </c>
      <c r="L362" s="63">
        <v>0</v>
      </c>
      <c r="M362" s="63">
        <v>0</v>
      </c>
      <c r="N362" s="63">
        <v>0</v>
      </c>
      <c r="O362" s="63">
        <v>0</v>
      </c>
      <c r="Q362" s="12" t="s">
        <v>68</v>
      </c>
    </row>
    <row r="363" spans="1:17">
      <c r="A363" s="58" t="s">
        <v>5134</v>
      </c>
      <c r="B363" s="59" t="s">
        <v>5135</v>
      </c>
      <c r="C363" s="63">
        <v>0</v>
      </c>
      <c r="D363" s="63">
        <v>0</v>
      </c>
      <c r="E363" s="63">
        <v>0</v>
      </c>
      <c r="F363" s="63">
        <v>0</v>
      </c>
      <c r="G363" s="63">
        <v>0</v>
      </c>
      <c r="H363" s="63">
        <v>0</v>
      </c>
      <c r="I363" s="63">
        <v>0</v>
      </c>
      <c r="J363" s="63">
        <v>0</v>
      </c>
      <c r="K363" s="63">
        <v>0</v>
      </c>
      <c r="L363" s="63">
        <v>100</v>
      </c>
      <c r="M363" s="63">
        <v>0</v>
      </c>
      <c r="N363" s="63">
        <v>100</v>
      </c>
      <c r="O363" s="63">
        <v>200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0</v>
      </c>
      <c r="D365" s="63">
        <v>0</v>
      </c>
      <c r="E365" s="63">
        <v>0</v>
      </c>
      <c r="F365" s="63">
        <v>0</v>
      </c>
      <c r="G365" s="63">
        <v>0</v>
      </c>
      <c r="H365" s="63">
        <v>0</v>
      </c>
      <c r="I365" s="63">
        <v>0</v>
      </c>
      <c r="J365" s="63">
        <v>0</v>
      </c>
      <c r="K365" s="63">
        <v>0</v>
      </c>
      <c r="L365" s="63">
        <v>0</v>
      </c>
      <c r="M365" s="63">
        <v>0</v>
      </c>
      <c r="N365" s="63">
        <v>0</v>
      </c>
      <c r="O365" s="63">
        <v>0</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208133.07</v>
      </c>
      <c r="D367" s="70">
        <v>201419.1</v>
      </c>
      <c r="E367" s="70">
        <v>208133.07</v>
      </c>
      <c r="F367" s="70">
        <v>201419.1</v>
      </c>
      <c r="G367" s="70">
        <v>208133.07</v>
      </c>
      <c r="H367" s="70">
        <v>208133.07</v>
      </c>
      <c r="I367" s="70">
        <v>201419.1</v>
      </c>
      <c r="J367" s="70">
        <v>208133.07</v>
      </c>
      <c r="K367" s="70">
        <v>201419.1</v>
      </c>
      <c r="L367" s="70">
        <v>208233.07</v>
      </c>
      <c r="M367" s="70">
        <v>208133.07</v>
      </c>
      <c r="N367" s="70">
        <v>188091.16</v>
      </c>
      <c r="O367" s="70">
        <v>2450799.0499999998</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0</v>
      </c>
      <c r="D370" s="63">
        <v>0</v>
      </c>
      <c r="E370" s="63">
        <v>0</v>
      </c>
      <c r="F370" s="63">
        <v>0</v>
      </c>
      <c r="G370" s="63">
        <v>0</v>
      </c>
      <c r="H370" s="63">
        <v>0</v>
      </c>
      <c r="I370" s="63">
        <v>3450</v>
      </c>
      <c r="J370" s="63">
        <v>0</v>
      </c>
      <c r="K370" s="63">
        <v>0</v>
      </c>
      <c r="L370" s="63">
        <v>0</v>
      </c>
      <c r="M370" s="63">
        <v>0</v>
      </c>
      <c r="N370" s="63">
        <v>0</v>
      </c>
      <c r="O370" s="63">
        <v>3450</v>
      </c>
      <c r="Q370" s="12" t="s">
        <v>70</v>
      </c>
    </row>
    <row r="371" spans="1:17">
      <c r="A371" s="58" t="s">
        <v>566</v>
      </c>
      <c r="B371" s="59" t="s">
        <v>567</v>
      </c>
      <c r="C371" s="63">
        <v>0</v>
      </c>
      <c r="D371" s="63">
        <v>0</v>
      </c>
      <c r="E371" s="63">
        <v>5182.3999999999996</v>
      </c>
      <c r="F371" s="63">
        <v>12389</v>
      </c>
      <c r="G371" s="63">
        <v>1404</v>
      </c>
      <c r="H371" s="63">
        <v>4299</v>
      </c>
      <c r="I371" s="63">
        <v>1533</v>
      </c>
      <c r="J371" s="63">
        <v>609</v>
      </c>
      <c r="K371" s="63">
        <v>0</v>
      </c>
      <c r="L371" s="63">
        <v>4137</v>
      </c>
      <c r="M371" s="63">
        <v>0</v>
      </c>
      <c r="N371" s="63">
        <v>2058</v>
      </c>
      <c r="O371" s="63">
        <v>31611.4</v>
      </c>
      <c r="Q371" s="12" t="s">
        <v>70</v>
      </c>
    </row>
    <row r="372" spans="1:17">
      <c r="A372" s="58" t="s">
        <v>5138</v>
      </c>
      <c r="B372" s="59" t="s">
        <v>5139</v>
      </c>
      <c r="C372" s="63">
        <v>0</v>
      </c>
      <c r="D372" s="63">
        <v>4527</v>
      </c>
      <c r="E372" s="63">
        <v>224.23</v>
      </c>
      <c r="F372" s="63">
        <v>0</v>
      </c>
      <c r="G372" s="63">
        <v>0</v>
      </c>
      <c r="H372" s="63">
        <v>0</v>
      </c>
      <c r="I372" s="63">
        <v>2536.4299999999998</v>
      </c>
      <c r="J372" s="63">
        <v>8591.07</v>
      </c>
      <c r="K372" s="63">
        <v>0</v>
      </c>
      <c r="L372" s="63">
        <v>321.66000000000003</v>
      </c>
      <c r="M372" s="63">
        <v>0</v>
      </c>
      <c r="N372" s="63">
        <v>105.89</v>
      </c>
      <c r="O372" s="63">
        <v>16306.28</v>
      </c>
      <c r="Q372" s="12" t="s">
        <v>70</v>
      </c>
    </row>
    <row r="373" spans="1:17">
      <c r="A373" s="58" t="s">
        <v>568</v>
      </c>
      <c r="B373" s="59" t="s">
        <v>569</v>
      </c>
      <c r="C373" s="63">
        <v>7833.57</v>
      </c>
      <c r="D373" s="63">
        <v>7591.31</v>
      </c>
      <c r="E373" s="63">
        <v>7902.83</v>
      </c>
      <c r="F373" s="63">
        <v>6710.21</v>
      </c>
      <c r="G373" s="63">
        <v>6819.8</v>
      </c>
      <c r="H373" s="63">
        <v>7221.08</v>
      </c>
      <c r="I373" s="63">
        <v>6346.76</v>
      </c>
      <c r="J373" s="63">
        <v>7222.78</v>
      </c>
      <c r="K373" s="63">
        <v>6836.85</v>
      </c>
      <c r="L373" s="63">
        <v>13708.27</v>
      </c>
      <c r="M373" s="63">
        <v>6640.78</v>
      </c>
      <c r="N373" s="63">
        <v>6284.59</v>
      </c>
      <c r="O373" s="63">
        <v>91118.83</v>
      </c>
      <c r="Q373" s="12" t="s">
        <v>69</v>
      </c>
    </row>
    <row r="374" spans="1:17">
      <c r="A374" s="58" t="s">
        <v>570</v>
      </c>
      <c r="B374" s="59" t="s">
        <v>571</v>
      </c>
      <c r="C374" s="63">
        <v>0</v>
      </c>
      <c r="D374" s="63">
        <v>0</v>
      </c>
      <c r="E374" s="63">
        <v>0</v>
      </c>
      <c r="F374" s="63">
        <v>0</v>
      </c>
      <c r="G374" s="63">
        <v>0</v>
      </c>
      <c r="H374" s="63">
        <v>0</v>
      </c>
      <c r="I374" s="63">
        <v>0</v>
      </c>
      <c r="J374" s="63">
        <v>0</v>
      </c>
      <c r="K374" s="63">
        <v>0</v>
      </c>
      <c r="L374" s="63">
        <v>0</v>
      </c>
      <c r="M374" s="63">
        <v>0</v>
      </c>
      <c r="N374" s="63">
        <v>0</v>
      </c>
      <c r="O374" s="63">
        <v>0</v>
      </c>
      <c r="Q374" s="12" t="s">
        <v>69</v>
      </c>
    </row>
    <row r="375" spans="1:17">
      <c r="A375" s="58" t="s">
        <v>5140</v>
      </c>
      <c r="B375" s="59" t="s">
        <v>5141</v>
      </c>
      <c r="C375" s="63">
        <v>0</v>
      </c>
      <c r="D375" s="63">
        <v>0</v>
      </c>
      <c r="E375" s="63">
        <v>0</v>
      </c>
      <c r="F375" s="63">
        <v>0</v>
      </c>
      <c r="G375" s="63">
        <v>0</v>
      </c>
      <c r="H375" s="63">
        <v>1045</v>
      </c>
      <c r="I375" s="63">
        <v>0</v>
      </c>
      <c r="J375" s="63">
        <v>0</v>
      </c>
      <c r="K375" s="63">
        <v>0</v>
      </c>
      <c r="L375" s="63">
        <v>0</v>
      </c>
      <c r="M375" s="63">
        <v>0</v>
      </c>
      <c r="N375" s="63">
        <v>0</v>
      </c>
      <c r="O375" s="63">
        <v>1045</v>
      </c>
      <c r="Q375" s="12" t="s">
        <v>70</v>
      </c>
    </row>
    <row r="376" spans="1:17">
      <c r="A376" s="58" t="s">
        <v>5142</v>
      </c>
      <c r="B376" s="59" t="s">
        <v>5143</v>
      </c>
      <c r="C376" s="63">
        <v>0</v>
      </c>
      <c r="D376" s="63">
        <v>0</v>
      </c>
      <c r="E376" s="63">
        <v>0</v>
      </c>
      <c r="F376" s="63">
        <v>0</v>
      </c>
      <c r="G376" s="63">
        <v>0</v>
      </c>
      <c r="H376" s="63">
        <v>0</v>
      </c>
      <c r="I376" s="63">
        <v>0</v>
      </c>
      <c r="J376" s="63">
        <v>0</v>
      </c>
      <c r="K376" s="63">
        <v>0</v>
      </c>
      <c r="L376" s="63">
        <v>0</v>
      </c>
      <c r="M376" s="63">
        <v>0</v>
      </c>
      <c r="N376" s="63">
        <v>0</v>
      </c>
      <c r="O376" s="63">
        <v>0</v>
      </c>
      <c r="Q376" s="12" t="s">
        <v>70</v>
      </c>
    </row>
    <row r="377" spans="1:17">
      <c r="A377" s="58" t="s">
        <v>572</v>
      </c>
      <c r="B377" s="59" t="s">
        <v>573</v>
      </c>
      <c r="C377" s="63">
        <v>2520</v>
      </c>
      <c r="D377" s="63">
        <v>-200</v>
      </c>
      <c r="E377" s="63">
        <v>559</v>
      </c>
      <c r="F377" s="63">
        <v>-2400</v>
      </c>
      <c r="G377" s="63">
        <v>290</v>
      </c>
      <c r="H377" s="63">
        <v>0</v>
      </c>
      <c r="I377" s="63">
        <v>0</v>
      </c>
      <c r="J377" s="63">
        <v>90</v>
      </c>
      <c r="K377" s="63">
        <v>0</v>
      </c>
      <c r="L377" s="63">
        <v>5227</v>
      </c>
      <c r="M377" s="63">
        <v>2469</v>
      </c>
      <c r="N377" s="63">
        <v>0</v>
      </c>
      <c r="O377" s="63">
        <v>8555</v>
      </c>
      <c r="Q377" s="12" t="s">
        <v>70</v>
      </c>
    </row>
    <row r="378" spans="1:17">
      <c r="A378" s="58" t="s">
        <v>574</v>
      </c>
      <c r="B378" s="59" t="s">
        <v>575</v>
      </c>
      <c r="C378" s="63">
        <v>0</v>
      </c>
      <c r="D378" s="63">
        <v>0</v>
      </c>
      <c r="E378" s="63">
        <v>0</v>
      </c>
      <c r="F378" s="63">
        <v>0</v>
      </c>
      <c r="G378" s="63">
        <v>0</v>
      </c>
      <c r="H378" s="63">
        <v>0</v>
      </c>
      <c r="I378" s="63">
        <v>0</v>
      </c>
      <c r="J378" s="63">
        <v>0</v>
      </c>
      <c r="K378" s="63">
        <v>0</v>
      </c>
      <c r="L378" s="63">
        <v>0</v>
      </c>
      <c r="M378" s="63">
        <v>0</v>
      </c>
      <c r="N378" s="63">
        <v>0</v>
      </c>
      <c r="O378" s="63">
        <v>0</v>
      </c>
      <c r="Q378" s="12" t="s">
        <v>70</v>
      </c>
    </row>
    <row r="379" spans="1:17">
      <c r="A379" s="58" t="s">
        <v>5144</v>
      </c>
      <c r="B379" s="59" t="s">
        <v>5145</v>
      </c>
      <c r="C379" s="63">
        <v>0</v>
      </c>
      <c r="D379" s="63">
        <v>0</v>
      </c>
      <c r="E379" s="63">
        <v>0</v>
      </c>
      <c r="F379" s="63">
        <v>0</v>
      </c>
      <c r="G379" s="63">
        <v>0</v>
      </c>
      <c r="H379" s="63">
        <v>0</v>
      </c>
      <c r="I379" s="63">
        <v>0</v>
      </c>
      <c r="J379" s="63">
        <v>0</v>
      </c>
      <c r="K379" s="63">
        <v>0</v>
      </c>
      <c r="L379" s="63">
        <v>3625</v>
      </c>
      <c r="M379" s="63">
        <v>0</v>
      </c>
      <c r="N379" s="63">
        <v>0</v>
      </c>
      <c r="O379" s="63">
        <v>3625</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0</v>
      </c>
      <c r="N380" s="63">
        <v>0</v>
      </c>
      <c r="O380" s="63">
        <v>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10000</v>
      </c>
      <c r="F382" s="63">
        <v>0</v>
      </c>
      <c r="G382" s="63">
        <v>0</v>
      </c>
      <c r="H382" s="63">
        <v>0</v>
      </c>
      <c r="I382" s="63">
        <v>0</v>
      </c>
      <c r="J382" s="63">
        <v>0</v>
      </c>
      <c r="K382" s="63">
        <v>0</v>
      </c>
      <c r="L382" s="63">
        <v>0</v>
      </c>
      <c r="M382" s="63">
        <v>0</v>
      </c>
      <c r="N382" s="63">
        <v>0</v>
      </c>
      <c r="O382" s="63">
        <v>10000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0</v>
      </c>
      <c r="G386" s="63">
        <v>0</v>
      </c>
      <c r="H386" s="63">
        <v>0</v>
      </c>
      <c r="I386" s="63">
        <v>0</v>
      </c>
      <c r="J386" s="63">
        <v>3564.4</v>
      </c>
      <c r="K386" s="63">
        <v>0</v>
      </c>
      <c r="L386" s="63">
        <v>0</v>
      </c>
      <c r="M386" s="63">
        <v>0</v>
      </c>
      <c r="N386" s="63">
        <v>0</v>
      </c>
      <c r="O386" s="63">
        <v>3564.4</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0</v>
      </c>
      <c r="N387" s="63">
        <v>0</v>
      </c>
      <c r="O387" s="63">
        <v>0</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0</v>
      </c>
      <c r="E390" s="63">
        <v>0</v>
      </c>
      <c r="F390" s="63">
        <v>0</v>
      </c>
      <c r="G390" s="63">
        <v>0</v>
      </c>
      <c r="H390" s="63">
        <v>0</v>
      </c>
      <c r="I390" s="63">
        <v>0</v>
      </c>
      <c r="J390" s="63">
        <v>0</v>
      </c>
      <c r="K390" s="63">
        <v>0</v>
      </c>
      <c r="L390" s="63">
        <v>1033.45</v>
      </c>
      <c r="M390" s="63">
        <v>0</v>
      </c>
      <c r="N390" s="63">
        <v>0</v>
      </c>
      <c r="O390" s="63">
        <v>1033.45</v>
      </c>
      <c r="Q390" s="12" t="s">
        <v>70</v>
      </c>
    </row>
    <row r="391" spans="1:17">
      <c r="A391" s="58" t="s">
        <v>578</v>
      </c>
      <c r="B391" s="59" t="s">
        <v>579</v>
      </c>
      <c r="C391" s="63">
        <v>13559.56</v>
      </c>
      <c r="D391" s="63">
        <v>147.91999999999999</v>
      </c>
      <c r="E391" s="63">
        <v>247.72</v>
      </c>
      <c r="F391" s="63">
        <v>151.36000000000001</v>
      </c>
      <c r="G391" s="63">
        <v>223.6</v>
      </c>
      <c r="H391" s="63">
        <v>285.52</v>
      </c>
      <c r="I391" s="63">
        <v>399.84</v>
      </c>
      <c r="J391" s="63">
        <v>172</v>
      </c>
      <c r="K391" s="63">
        <v>326.8</v>
      </c>
      <c r="L391" s="63">
        <v>58.48</v>
      </c>
      <c r="M391" s="63">
        <v>113.52</v>
      </c>
      <c r="N391" s="63">
        <v>236.84</v>
      </c>
      <c r="O391" s="63">
        <v>15923.16</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23913.13</v>
      </c>
      <c r="D393" s="70">
        <v>12066.23</v>
      </c>
      <c r="E393" s="70">
        <v>24116.18</v>
      </c>
      <c r="F393" s="70">
        <v>16850.57</v>
      </c>
      <c r="G393" s="70">
        <v>8737.4</v>
      </c>
      <c r="H393" s="70">
        <v>12850.6</v>
      </c>
      <c r="I393" s="70">
        <v>14266.03</v>
      </c>
      <c r="J393" s="70">
        <v>20249.25</v>
      </c>
      <c r="K393" s="70">
        <v>7163.65</v>
      </c>
      <c r="L393" s="70">
        <v>28110.86</v>
      </c>
      <c r="M393" s="70">
        <v>9223.2999999999993</v>
      </c>
      <c r="N393" s="70">
        <v>8685.32</v>
      </c>
      <c r="O393" s="70">
        <v>186232.52</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680.85</v>
      </c>
      <c r="D396" s="63">
        <v>0</v>
      </c>
      <c r="E396" s="63">
        <v>477.4</v>
      </c>
      <c r="F396" s="63">
        <v>358.87</v>
      </c>
      <c r="G396" s="63">
        <v>458.05</v>
      </c>
      <c r="H396" s="63">
        <v>244.8</v>
      </c>
      <c r="I396" s="63">
        <v>196.95</v>
      </c>
      <c r="J396" s="63">
        <v>86.54</v>
      </c>
      <c r="K396" s="63">
        <v>730.84</v>
      </c>
      <c r="L396" s="63">
        <v>298</v>
      </c>
      <c r="M396" s="63">
        <v>62.16</v>
      </c>
      <c r="N396" s="63">
        <v>12</v>
      </c>
      <c r="O396" s="63">
        <v>3606.46</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0</v>
      </c>
      <c r="N397" s="63">
        <v>446.76</v>
      </c>
      <c r="O397" s="63">
        <v>446.76</v>
      </c>
      <c r="Q397" s="12" t="s">
        <v>70</v>
      </c>
    </row>
    <row r="398" spans="1:17">
      <c r="A398" s="58" t="s">
        <v>586</v>
      </c>
      <c r="B398" s="59" t="s">
        <v>587</v>
      </c>
      <c r="C398" s="63">
        <v>0</v>
      </c>
      <c r="D398" s="63">
        <v>0</v>
      </c>
      <c r="E398" s="63">
        <v>0</v>
      </c>
      <c r="F398" s="63">
        <v>0</v>
      </c>
      <c r="G398" s="63">
        <v>0</v>
      </c>
      <c r="H398" s="63">
        <v>0</v>
      </c>
      <c r="I398" s="63">
        <v>0</v>
      </c>
      <c r="J398" s="63">
        <v>0</v>
      </c>
      <c r="K398" s="63">
        <v>0</v>
      </c>
      <c r="L398" s="63">
        <v>0</v>
      </c>
      <c r="M398" s="63">
        <v>131.93</v>
      </c>
      <c r="N398" s="63">
        <v>255.56</v>
      </c>
      <c r="O398" s="63">
        <v>387.49</v>
      </c>
      <c r="Q398" s="12" t="s">
        <v>70</v>
      </c>
    </row>
    <row r="399" spans="1:17">
      <c r="A399" s="58" t="s">
        <v>588</v>
      </c>
      <c r="B399" s="59" t="s">
        <v>589</v>
      </c>
      <c r="C399" s="63">
        <v>46.59</v>
      </c>
      <c r="D399" s="63">
        <v>23.45</v>
      </c>
      <c r="E399" s="63">
        <v>13.77</v>
      </c>
      <c r="F399" s="63">
        <v>0</v>
      </c>
      <c r="G399" s="63">
        <v>0</v>
      </c>
      <c r="H399" s="63">
        <v>47.78</v>
      </c>
      <c r="I399" s="63">
        <v>35.86</v>
      </c>
      <c r="J399" s="63">
        <v>128.36000000000001</v>
      </c>
      <c r="K399" s="63">
        <v>272.11</v>
      </c>
      <c r="L399" s="63">
        <v>0</v>
      </c>
      <c r="M399" s="63">
        <v>0</v>
      </c>
      <c r="N399" s="63">
        <v>0</v>
      </c>
      <c r="O399" s="63">
        <v>567.91999999999996</v>
      </c>
      <c r="Q399" s="12" t="s">
        <v>70</v>
      </c>
    </row>
    <row r="400" spans="1:17">
      <c r="A400" s="58" t="s">
        <v>590</v>
      </c>
      <c r="B400" s="59" t="s">
        <v>591</v>
      </c>
      <c r="C400" s="63">
        <v>0</v>
      </c>
      <c r="D400" s="63">
        <v>0</v>
      </c>
      <c r="E400" s="63">
        <v>0</v>
      </c>
      <c r="F400" s="63">
        <v>0</v>
      </c>
      <c r="G400" s="63">
        <v>0</v>
      </c>
      <c r="H400" s="63">
        <v>0</v>
      </c>
      <c r="I400" s="63">
        <v>0</v>
      </c>
      <c r="J400" s="63">
        <v>13.13</v>
      </c>
      <c r="K400" s="63">
        <v>0</v>
      </c>
      <c r="L400" s="63">
        <v>0</v>
      </c>
      <c r="M400" s="63">
        <v>0</v>
      </c>
      <c r="N400" s="63">
        <v>0</v>
      </c>
      <c r="O400" s="63">
        <v>13.13</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0</v>
      </c>
      <c r="E402" s="63">
        <v>0</v>
      </c>
      <c r="F402" s="63">
        <v>0</v>
      </c>
      <c r="G402" s="63">
        <v>0</v>
      </c>
      <c r="H402" s="63">
        <v>0</v>
      </c>
      <c r="I402" s="63">
        <v>0</v>
      </c>
      <c r="J402" s="63">
        <v>2610</v>
      </c>
      <c r="K402" s="63">
        <v>0</v>
      </c>
      <c r="L402" s="63">
        <v>0</v>
      </c>
      <c r="M402" s="63">
        <v>0</v>
      </c>
      <c r="N402" s="63">
        <v>0</v>
      </c>
      <c r="O402" s="63">
        <v>2610</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c r="B404" s="59"/>
      <c r="C404" s="66"/>
      <c r="D404" s="66"/>
      <c r="E404" s="66"/>
      <c r="F404" s="66"/>
      <c r="G404" s="66"/>
      <c r="H404" s="66"/>
      <c r="I404" s="66"/>
      <c r="J404" s="66"/>
      <c r="K404" s="66"/>
      <c r="L404" s="66"/>
      <c r="M404" s="66"/>
      <c r="N404" s="66"/>
      <c r="O404" s="66"/>
    </row>
    <row r="405" spans="1:17">
      <c r="A405" s="58" t="s">
        <v>594</v>
      </c>
      <c r="B405" s="59" t="s">
        <v>595</v>
      </c>
      <c r="C405" s="70">
        <v>727.44</v>
      </c>
      <c r="D405" s="70">
        <v>23.45</v>
      </c>
      <c r="E405" s="70">
        <v>491.17</v>
      </c>
      <c r="F405" s="70">
        <v>358.87</v>
      </c>
      <c r="G405" s="70">
        <v>458.05</v>
      </c>
      <c r="H405" s="70">
        <v>292.58</v>
      </c>
      <c r="I405" s="70">
        <v>232.81</v>
      </c>
      <c r="J405" s="70">
        <v>2838.03</v>
      </c>
      <c r="K405" s="70">
        <v>1002.95</v>
      </c>
      <c r="L405" s="70">
        <v>298</v>
      </c>
      <c r="M405" s="70">
        <v>194.09</v>
      </c>
      <c r="N405" s="70">
        <v>714.32</v>
      </c>
      <c r="O405" s="70">
        <v>7631.76</v>
      </c>
    </row>
    <row r="406" spans="1:17">
      <c r="A406" s="58"/>
      <c r="B406" s="59"/>
      <c r="C406" s="58"/>
      <c r="D406" s="58"/>
      <c r="E406" s="58"/>
      <c r="F406" s="58"/>
      <c r="G406" s="58"/>
      <c r="H406" s="58"/>
      <c r="I406" s="58"/>
      <c r="J406" s="58"/>
      <c r="K406" s="58"/>
      <c r="L406" s="58"/>
      <c r="M406" s="58"/>
      <c r="N406" s="58"/>
      <c r="O406" s="58"/>
    </row>
    <row r="407" spans="1:17">
      <c r="A407" s="58" t="s">
        <v>596</v>
      </c>
      <c r="B407" s="59" t="s">
        <v>597</v>
      </c>
      <c r="C407" s="69"/>
      <c r="D407" s="69"/>
      <c r="E407" s="69"/>
      <c r="F407" s="69"/>
      <c r="G407" s="69"/>
      <c r="H407" s="69"/>
      <c r="I407" s="69"/>
      <c r="J407" s="69"/>
      <c r="K407" s="69"/>
      <c r="L407" s="69"/>
      <c r="M407" s="69"/>
      <c r="N407" s="69"/>
      <c r="O407" s="69"/>
    </row>
    <row r="408" spans="1:17">
      <c r="A408" s="58" t="s">
        <v>598</v>
      </c>
      <c r="B408" s="59" t="s">
        <v>599</v>
      </c>
      <c r="C408" s="63">
        <v>1750</v>
      </c>
      <c r="D408" s="63">
        <v>1503.04</v>
      </c>
      <c r="E408" s="63">
        <v>7154.77</v>
      </c>
      <c r="F408" s="63">
        <v>9921.6</v>
      </c>
      <c r="G408" s="63">
        <v>1596.68</v>
      </c>
      <c r="H408" s="63">
        <v>4222.08</v>
      </c>
      <c r="I408" s="63">
        <v>3496.56</v>
      </c>
      <c r="J408" s="63">
        <v>3090</v>
      </c>
      <c r="K408" s="63">
        <v>544.80999999999995</v>
      </c>
      <c r="L408" s="63">
        <v>17083</v>
      </c>
      <c r="M408" s="63">
        <v>1695</v>
      </c>
      <c r="N408" s="63">
        <v>6621.97</v>
      </c>
      <c r="O408" s="63">
        <v>58679.51</v>
      </c>
      <c r="Q408" s="12" t="s">
        <v>71</v>
      </c>
    </row>
    <row r="409" spans="1:17">
      <c r="A409" s="58" t="s">
        <v>600</v>
      </c>
      <c r="B409" s="59" t="s">
        <v>601</v>
      </c>
      <c r="C409" s="63">
        <v>0</v>
      </c>
      <c r="D409" s="63">
        <v>0</v>
      </c>
      <c r="E409" s="63">
        <v>1724.23</v>
      </c>
      <c r="F409" s="63">
        <v>936.29</v>
      </c>
      <c r="G409" s="63">
        <v>531.96</v>
      </c>
      <c r="H409" s="63">
        <v>2158.08</v>
      </c>
      <c r="I409" s="63">
        <v>1373.73</v>
      </c>
      <c r="J409" s="63">
        <v>660</v>
      </c>
      <c r="K409" s="63">
        <v>0</v>
      </c>
      <c r="L409" s="63">
        <v>0</v>
      </c>
      <c r="M409" s="63">
        <v>0</v>
      </c>
      <c r="N409" s="63">
        <v>1727.89</v>
      </c>
      <c r="O409" s="63">
        <v>9112.18</v>
      </c>
      <c r="Q409" s="12" t="s">
        <v>71</v>
      </c>
    </row>
    <row r="410" spans="1:17">
      <c r="A410" s="58" t="s">
        <v>602</v>
      </c>
      <c r="B410" s="59" t="s">
        <v>603</v>
      </c>
      <c r="C410" s="63">
        <v>0</v>
      </c>
      <c r="D410" s="63">
        <v>0</v>
      </c>
      <c r="E410" s="63">
        <v>0</v>
      </c>
      <c r="F410" s="63">
        <v>0</v>
      </c>
      <c r="G410" s="63">
        <v>1984.47</v>
      </c>
      <c r="H410" s="63">
        <v>2086.0700000000002</v>
      </c>
      <c r="I410" s="63">
        <v>3676.82</v>
      </c>
      <c r="J410" s="63">
        <v>0</v>
      </c>
      <c r="K410" s="63">
        <v>0</v>
      </c>
      <c r="L410" s="63">
        <v>0</v>
      </c>
      <c r="M410" s="63">
        <v>600</v>
      </c>
      <c r="N410" s="63">
        <v>0</v>
      </c>
      <c r="O410" s="63">
        <v>8347.36</v>
      </c>
      <c r="Q410" s="12" t="s">
        <v>71</v>
      </c>
    </row>
    <row r="411" spans="1:17">
      <c r="A411" s="58" t="s">
        <v>5172</v>
      </c>
      <c r="B411" s="59" t="s">
        <v>5173</v>
      </c>
      <c r="C411" s="63">
        <v>0</v>
      </c>
      <c r="D411" s="63">
        <v>0</v>
      </c>
      <c r="E411" s="63">
        <v>0</v>
      </c>
      <c r="F411" s="63">
        <v>0</v>
      </c>
      <c r="G411" s="63">
        <v>0</v>
      </c>
      <c r="H411" s="63">
        <v>0</v>
      </c>
      <c r="I411" s="63">
        <v>0</v>
      </c>
      <c r="J411" s="63">
        <v>0</v>
      </c>
      <c r="K411" s="63">
        <v>0</v>
      </c>
      <c r="L411" s="63">
        <v>0</v>
      </c>
      <c r="M411" s="63">
        <v>0</v>
      </c>
      <c r="N411" s="63">
        <v>0</v>
      </c>
      <c r="O411" s="63">
        <v>0</v>
      </c>
      <c r="Q411" s="12" t="s">
        <v>71</v>
      </c>
    </row>
    <row r="412" spans="1:17">
      <c r="A412" s="58" t="s">
        <v>604</v>
      </c>
      <c r="B412" s="59" t="s">
        <v>605</v>
      </c>
      <c r="C412" s="63">
        <v>0</v>
      </c>
      <c r="D412" s="63">
        <v>0</v>
      </c>
      <c r="E412" s="63">
        <v>17.8</v>
      </c>
      <c r="F412" s="63">
        <v>0</v>
      </c>
      <c r="G412" s="63">
        <v>0</v>
      </c>
      <c r="H412" s="63">
        <v>420</v>
      </c>
      <c r="I412" s="63">
        <v>154.61000000000001</v>
      </c>
      <c r="J412" s="63">
        <v>0</v>
      </c>
      <c r="K412" s="63">
        <v>0</v>
      </c>
      <c r="L412" s="63">
        <v>0</v>
      </c>
      <c r="M412" s="63">
        <v>2391.12</v>
      </c>
      <c r="N412" s="63">
        <v>0</v>
      </c>
      <c r="O412" s="63">
        <v>2983.53</v>
      </c>
      <c r="Q412" s="12" t="s">
        <v>71</v>
      </c>
    </row>
    <row r="413" spans="1:17">
      <c r="A413" s="58" t="s">
        <v>606</v>
      </c>
      <c r="B413" s="59" t="s">
        <v>607</v>
      </c>
      <c r="C413" s="63">
        <v>0</v>
      </c>
      <c r="D413" s="63">
        <v>3107.68</v>
      </c>
      <c r="E413" s="63">
        <v>4567.82</v>
      </c>
      <c r="F413" s="63">
        <v>550.84</v>
      </c>
      <c r="G413" s="63">
        <v>388.22</v>
      </c>
      <c r="H413" s="63">
        <v>255.07</v>
      </c>
      <c r="I413" s="63">
        <v>823</v>
      </c>
      <c r="J413" s="63">
        <v>0</v>
      </c>
      <c r="K413" s="63">
        <v>895.89</v>
      </c>
      <c r="L413" s="63">
        <v>0</v>
      </c>
      <c r="M413" s="63">
        <v>3485.23</v>
      </c>
      <c r="N413" s="63">
        <v>1079.31</v>
      </c>
      <c r="O413" s="63">
        <v>15153.06</v>
      </c>
      <c r="Q413" s="12" t="s">
        <v>71</v>
      </c>
    </row>
    <row r="414" spans="1:17">
      <c r="A414" s="58" t="s">
        <v>608</v>
      </c>
      <c r="B414" s="59" t="s">
        <v>609</v>
      </c>
      <c r="C414" s="63">
        <v>0</v>
      </c>
      <c r="D414" s="63">
        <v>0</v>
      </c>
      <c r="E414" s="63">
        <v>0</v>
      </c>
      <c r="F414" s="63">
        <v>0</v>
      </c>
      <c r="G414" s="63">
        <v>0</v>
      </c>
      <c r="H414" s="63">
        <v>0</v>
      </c>
      <c r="I414" s="63">
        <v>0</v>
      </c>
      <c r="J414" s="63">
        <v>0</v>
      </c>
      <c r="K414" s="63">
        <v>0</v>
      </c>
      <c r="L414" s="63">
        <v>0</v>
      </c>
      <c r="M414" s="63">
        <v>0</v>
      </c>
      <c r="N414" s="63">
        <v>0</v>
      </c>
      <c r="O414" s="63">
        <v>0</v>
      </c>
      <c r="Q414" s="12" t="s">
        <v>71</v>
      </c>
    </row>
    <row r="415" spans="1:17">
      <c r="A415" s="58" t="s">
        <v>5174</v>
      </c>
      <c r="B415" s="59" t="s">
        <v>5175</v>
      </c>
      <c r="C415" s="63">
        <v>0</v>
      </c>
      <c r="D415" s="63">
        <v>0</v>
      </c>
      <c r="E415" s="63">
        <v>0</v>
      </c>
      <c r="F415" s="63">
        <v>0</v>
      </c>
      <c r="G415" s="63">
        <v>0</v>
      </c>
      <c r="H415" s="63">
        <v>0</v>
      </c>
      <c r="I415" s="63">
        <v>233.9</v>
      </c>
      <c r="J415" s="63">
        <v>0</v>
      </c>
      <c r="K415" s="63">
        <v>0</v>
      </c>
      <c r="L415" s="63">
        <v>0</v>
      </c>
      <c r="M415" s="63">
        <v>0</v>
      </c>
      <c r="N415" s="63">
        <v>0</v>
      </c>
      <c r="O415" s="63">
        <v>233.9</v>
      </c>
      <c r="Q415" s="12" t="s">
        <v>71</v>
      </c>
    </row>
    <row r="416" spans="1:17">
      <c r="A416" s="58" t="s">
        <v>610</v>
      </c>
      <c r="B416" s="59" t="s">
        <v>611</v>
      </c>
      <c r="C416" s="63">
        <v>0</v>
      </c>
      <c r="D416" s="63">
        <v>0</v>
      </c>
      <c r="E416" s="63">
        <v>0</v>
      </c>
      <c r="F416" s="63">
        <v>0</v>
      </c>
      <c r="G416" s="63">
        <v>0</v>
      </c>
      <c r="H416" s="63">
        <v>0</v>
      </c>
      <c r="I416" s="63">
        <v>2248.8200000000002</v>
      </c>
      <c r="J416" s="63">
        <v>1276.8800000000001</v>
      </c>
      <c r="K416" s="63">
        <v>0</v>
      </c>
      <c r="L416" s="63">
        <v>0</v>
      </c>
      <c r="M416" s="63">
        <v>0</v>
      </c>
      <c r="N416" s="63">
        <v>2420.9</v>
      </c>
      <c r="O416" s="63">
        <v>5946.6</v>
      </c>
      <c r="Q416" s="12" t="s">
        <v>71</v>
      </c>
    </row>
    <row r="417" spans="1:17">
      <c r="A417" s="58" t="s">
        <v>612</v>
      </c>
      <c r="B417" s="59" t="s">
        <v>613</v>
      </c>
      <c r="C417" s="63">
        <v>0</v>
      </c>
      <c r="D417" s="63">
        <v>0</v>
      </c>
      <c r="E417" s="63">
        <v>3577.49</v>
      </c>
      <c r="F417" s="63">
        <v>10030.58</v>
      </c>
      <c r="G417" s="63">
        <v>1720</v>
      </c>
      <c r="H417" s="63">
        <v>2463.61</v>
      </c>
      <c r="I417" s="63">
        <v>4380.88</v>
      </c>
      <c r="J417" s="63">
        <v>6273</v>
      </c>
      <c r="K417" s="63">
        <v>4855.93</v>
      </c>
      <c r="L417" s="63">
        <v>9858.43</v>
      </c>
      <c r="M417" s="63">
        <v>10250.459999999999</v>
      </c>
      <c r="N417" s="63">
        <v>645.73</v>
      </c>
      <c r="O417" s="63">
        <v>54056.11</v>
      </c>
      <c r="Q417" s="12" t="s">
        <v>71</v>
      </c>
    </row>
    <row r="418" spans="1:17">
      <c r="A418" s="58" t="s">
        <v>614</v>
      </c>
      <c r="B418" s="59" t="s">
        <v>615</v>
      </c>
      <c r="C418" s="63">
        <v>0</v>
      </c>
      <c r="D418" s="63">
        <v>0</v>
      </c>
      <c r="E418" s="63">
        <v>0</v>
      </c>
      <c r="F418" s="63">
        <v>0</v>
      </c>
      <c r="G418" s="63">
        <v>0</v>
      </c>
      <c r="H418" s="63">
        <v>690</v>
      </c>
      <c r="I418" s="63">
        <v>3000</v>
      </c>
      <c r="J418" s="63">
        <v>0</v>
      </c>
      <c r="K418" s="63">
        <v>0</v>
      </c>
      <c r="L418" s="63">
        <v>781.19</v>
      </c>
      <c r="M418" s="63">
        <v>12519.29</v>
      </c>
      <c r="N418" s="63">
        <v>0</v>
      </c>
      <c r="O418" s="63">
        <v>16990.48</v>
      </c>
      <c r="Q418" s="12" t="s">
        <v>71</v>
      </c>
    </row>
    <row r="419" spans="1:17">
      <c r="A419" s="58" t="s">
        <v>616</v>
      </c>
      <c r="B419" s="59" t="s">
        <v>617</v>
      </c>
      <c r="C419" s="63">
        <v>650</v>
      </c>
      <c r="D419" s="63">
        <v>3013.92</v>
      </c>
      <c r="E419" s="63">
        <v>-2184.0700000000002</v>
      </c>
      <c r="F419" s="63">
        <v>2992.96</v>
      </c>
      <c r="G419" s="63">
        <v>1968.23</v>
      </c>
      <c r="H419" s="63">
        <v>8915.9500000000007</v>
      </c>
      <c r="I419" s="63">
        <v>3003.45</v>
      </c>
      <c r="J419" s="63">
        <v>800</v>
      </c>
      <c r="K419" s="63">
        <v>0</v>
      </c>
      <c r="L419" s="63">
        <v>21208.04</v>
      </c>
      <c r="M419" s="63">
        <v>7735.69</v>
      </c>
      <c r="N419" s="63">
        <v>22652.25</v>
      </c>
      <c r="O419" s="63">
        <v>70756.42</v>
      </c>
      <c r="Q419" s="12" t="s">
        <v>71</v>
      </c>
    </row>
    <row r="420" spans="1:17">
      <c r="A420" s="58" t="s">
        <v>618</v>
      </c>
      <c r="B420" s="59" t="s">
        <v>619</v>
      </c>
      <c r="C420" s="63">
        <v>0</v>
      </c>
      <c r="D420" s="63">
        <v>0</v>
      </c>
      <c r="E420" s="63">
        <v>0</v>
      </c>
      <c r="F420" s="63">
        <v>694.11</v>
      </c>
      <c r="G420" s="63">
        <v>0</v>
      </c>
      <c r="H420" s="63">
        <v>1375</v>
      </c>
      <c r="I420" s="63">
        <v>2072.7399999999998</v>
      </c>
      <c r="J420" s="63">
        <v>0</v>
      </c>
      <c r="K420" s="63">
        <v>0</v>
      </c>
      <c r="L420" s="63">
        <v>640</v>
      </c>
      <c r="M420" s="63">
        <v>2720</v>
      </c>
      <c r="N420" s="63">
        <v>1778.73</v>
      </c>
      <c r="O420" s="63">
        <v>9280.58</v>
      </c>
      <c r="Q420" s="12" t="s">
        <v>71</v>
      </c>
    </row>
    <row r="421" spans="1:17">
      <c r="A421" s="58" t="s">
        <v>620</v>
      </c>
      <c r="B421" s="59" t="s">
        <v>621</v>
      </c>
      <c r="C421" s="63">
        <v>0</v>
      </c>
      <c r="D421" s="63">
        <v>0</v>
      </c>
      <c r="E421" s="63">
        <v>115.73</v>
      </c>
      <c r="F421" s="63">
        <v>0</v>
      </c>
      <c r="G421" s="63">
        <v>0</v>
      </c>
      <c r="H421" s="63">
        <v>0</v>
      </c>
      <c r="I421" s="63">
        <v>105.44</v>
      </c>
      <c r="J421" s="63">
        <v>0</v>
      </c>
      <c r="K421" s="63">
        <v>0</v>
      </c>
      <c r="L421" s="63">
        <v>0</v>
      </c>
      <c r="M421" s="63">
        <v>0</v>
      </c>
      <c r="N421" s="63">
        <v>0</v>
      </c>
      <c r="O421" s="63">
        <v>221.17</v>
      </c>
      <c r="Q421" s="12" t="s">
        <v>71</v>
      </c>
    </row>
    <row r="422" spans="1:17">
      <c r="A422" s="58" t="s">
        <v>5176</v>
      </c>
      <c r="B422" s="59" t="s">
        <v>5177</v>
      </c>
      <c r="C422" s="63">
        <v>0</v>
      </c>
      <c r="D422" s="63">
        <v>0</v>
      </c>
      <c r="E422" s="63">
        <v>0</v>
      </c>
      <c r="F422" s="63">
        <v>0</v>
      </c>
      <c r="G422" s="63">
        <v>0</v>
      </c>
      <c r="H422" s="63">
        <v>0</v>
      </c>
      <c r="I422" s="63">
        <v>0</v>
      </c>
      <c r="J422" s="63">
        <v>0</v>
      </c>
      <c r="K422" s="63">
        <v>0</v>
      </c>
      <c r="L422" s="63">
        <v>0</v>
      </c>
      <c r="M422" s="63">
        <v>0</v>
      </c>
      <c r="N422" s="63">
        <v>0</v>
      </c>
      <c r="O422" s="63">
        <v>0</v>
      </c>
      <c r="Q422" s="12" t="s">
        <v>71</v>
      </c>
    </row>
    <row r="423" spans="1:17">
      <c r="A423" s="58" t="s">
        <v>5178</v>
      </c>
      <c r="B423" s="59" t="s">
        <v>5179</v>
      </c>
      <c r="C423" s="63">
        <v>0</v>
      </c>
      <c r="D423" s="63">
        <v>0</v>
      </c>
      <c r="E423" s="63">
        <v>0</v>
      </c>
      <c r="F423" s="63">
        <v>0</v>
      </c>
      <c r="G423" s="63">
        <v>0</v>
      </c>
      <c r="H423" s="63">
        <v>3225</v>
      </c>
      <c r="I423" s="63">
        <v>0</v>
      </c>
      <c r="J423" s="63">
        <v>0</v>
      </c>
      <c r="K423" s="63">
        <v>0</v>
      </c>
      <c r="L423" s="63">
        <v>0</v>
      </c>
      <c r="M423" s="63">
        <v>0</v>
      </c>
      <c r="N423" s="63">
        <v>0</v>
      </c>
      <c r="O423" s="63">
        <v>3225</v>
      </c>
      <c r="Q423" s="12" t="s">
        <v>71</v>
      </c>
    </row>
    <row r="424" spans="1:17">
      <c r="A424" s="58" t="s">
        <v>622</v>
      </c>
      <c r="B424" s="59" t="s">
        <v>623</v>
      </c>
      <c r="C424" s="63">
        <v>0</v>
      </c>
      <c r="D424" s="63">
        <v>0</v>
      </c>
      <c r="E424" s="63">
        <v>0</v>
      </c>
      <c r="F424" s="63">
        <v>541.04</v>
      </c>
      <c r="G424" s="63">
        <v>261.39</v>
      </c>
      <c r="H424" s="63">
        <v>62.81</v>
      </c>
      <c r="I424" s="63">
        <v>2239.15</v>
      </c>
      <c r="J424" s="63">
        <v>0</v>
      </c>
      <c r="K424" s="63">
        <v>0</v>
      </c>
      <c r="L424" s="63">
        <v>0</v>
      </c>
      <c r="M424" s="63">
        <v>0</v>
      </c>
      <c r="N424" s="63">
        <v>154.36000000000001</v>
      </c>
      <c r="O424" s="63">
        <v>3258.75</v>
      </c>
      <c r="Q424" s="12" t="s">
        <v>71</v>
      </c>
    </row>
    <row r="425" spans="1:17">
      <c r="A425" s="58" t="s">
        <v>5180</v>
      </c>
      <c r="B425" s="59" t="s">
        <v>5181</v>
      </c>
      <c r="C425" s="63">
        <v>0</v>
      </c>
      <c r="D425" s="63">
        <v>0</v>
      </c>
      <c r="E425" s="63">
        <v>0</v>
      </c>
      <c r="F425" s="63">
        <v>0</v>
      </c>
      <c r="G425" s="63">
        <v>0</v>
      </c>
      <c r="H425" s="63">
        <v>0</v>
      </c>
      <c r="I425" s="63">
        <v>0</v>
      </c>
      <c r="J425" s="63">
        <v>0</v>
      </c>
      <c r="K425" s="63">
        <v>0</v>
      </c>
      <c r="L425" s="63">
        <v>0</v>
      </c>
      <c r="M425" s="63">
        <v>0</v>
      </c>
      <c r="N425" s="63">
        <v>0</v>
      </c>
      <c r="O425" s="63">
        <v>0</v>
      </c>
      <c r="Q425" s="12" t="s">
        <v>71</v>
      </c>
    </row>
    <row r="426" spans="1:17">
      <c r="A426" s="58" t="s">
        <v>624</v>
      </c>
      <c r="B426" s="59" t="s">
        <v>625</v>
      </c>
      <c r="C426" s="63">
        <v>0</v>
      </c>
      <c r="D426" s="63">
        <v>0</v>
      </c>
      <c r="E426" s="63">
        <v>0</v>
      </c>
      <c r="F426" s="63">
        <v>545.26</v>
      </c>
      <c r="G426" s="63">
        <v>0</v>
      </c>
      <c r="H426" s="63">
        <v>137.07</v>
      </c>
      <c r="I426" s="63">
        <v>541.78</v>
      </c>
      <c r="J426" s="63">
        <v>0</v>
      </c>
      <c r="K426" s="63">
        <v>0</v>
      </c>
      <c r="L426" s="63">
        <v>0</v>
      </c>
      <c r="M426" s="63">
        <v>0</v>
      </c>
      <c r="N426" s="63">
        <v>0</v>
      </c>
      <c r="O426" s="63">
        <v>1224.1099999999999</v>
      </c>
      <c r="Q426" s="12" t="s">
        <v>71</v>
      </c>
    </row>
    <row r="427" spans="1:17">
      <c r="A427" s="58" t="s">
        <v>5182</v>
      </c>
      <c r="B427" s="59" t="s">
        <v>5183</v>
      </c>
      <c r="C427" s="63">
        <v>0</v>
      </c>
      <c r="D427" s="63">
        <v>958.5</v>
      </c>
      <c r="E427" s="63">
        <v>568.25</v>
      </c>
      <c r="F427" s="63">
        <v>0</v>
      </c>
      <c r="G427" s="63">
        <v>0</v>
      </c>
      <c r="H427" s="63">
        <v>0</v>
      </c>
      <c r="I427" s="63">
        <v>0</v>
      </c>
      <c r="J427" s="63">
        <v>0</v>
      </c>
      <c r="K427" s="63">
        <v>0</v>
      </c>
      <c r="L427" s="63">
        <v>0</v>
      </c>
      <c r="M427" s="63">
        <v>852.47</v>
      </c>
      <c r="N427" s="63">
        <v>0</v>
      </c>
      <c r="O427" s="63">
        <v>2379.2199999999998</v>
      </c>
      <c r="Q427" s="12" t="s">
        <v>71</v>
      </c>
    </row>
    <row r="428" spans="1:17">
      <c r="A428" s="58" t="s">
        <v>5184</v>
      </c>
      <c r="B428" s="59" t="s">
        <v>4023</v>
      </c>
      <c r="C428" s="63">
        <v>0</v>
      </c>
      <c r="D428" s="63">
        <v>0</v>
      </c>
      <c r="E428" s="63">
        <v>0</v>
      </c>
      <c r="F428" s="63">
        <v>0</v>
      </c>
      <c r="G428" s="63">
        <v>0</v>
      </c>
      <c r="H428" s="63">
        <v>0</v>
      </c>
      <c r="I428" s="63">
        <v>0</v>
      </c>
      <c r="J428" s="63">
        <v>0</v>
      </c>
      <c r="K428" s="63">
        <v>0</v>
      </c>
      <c r="L428" s="63">
        <v>0</v>
      </c>
      <c r="M428" s="63">
        <v>0</v>
      </c>
      <c r="N428" s="63">
        <v>0</v>
      </c>
      <c r="O428" s="63">
        <v>0</v>
      </c>
      <c r="Q428" s="12" t="s">
        <v>71</v>
      </c>
    </row>
    <row r="429" spans="1:17">
      <c r="A429" s="58" t="s">
        <v>626</v>
      </c>
      <c r="B429" s="59" t="s">
        <v>627</v>
      </c>
      <c r="C429" s="63">
        <v>0</v>
      </c>
      <c r="D429" s="63">
        <v>0</v>
      </c>
      <c r="E429" s="63">
        <v>0</v>
      </c>
      <c r="F429" s="63">
        <v>0</v>
      </c>
      <c r="G429" s="63">
        <v>0</v>
      </c>
      <c r="H429" s="63">
        <v>0</v>
      </c>
      <c r="I429" s="63">
        <v>4400</v>
      </c>
      <c r="J429" s="63">
        <v>0</v>
      </c>
      <c r="K429" s="63">
        <v>530</v>
      </c>
      <c r="L429" s="63">
        <v>1355</v>
      </c>
      <c r="M429" s="63">
        <v>0</v>
      </c>
      <c r="N429" s="63">
        <v>0</v>
      </c>
      <c r="O429" s="63">
        <v>6285</v>
      </c>
      <c r="Q429" s="12" t="s">
        <v>71</v>
      </c>
    </row>
    <row r="430" spans="1:17">
      <c r="A430" s="58" t="s">
        <v>5185</v>
      </c>
      <c r="B430" s="59" t="s">
        <v>5186</v>
      </c>
      <c r="C430" s="63">
        <v>0</v>
      </c>
      <c r="D430" s="63">
        <v>0</v>
      </c>
      <c r="E430" s="63">
        <v>0</v>
      </c>
      <c r="F430" s="63">
        <v>0</v>
      </c>
      <c r="G430" s="63">
        <v>0</v>
      </c>
      <c r="H430" s="63">
        <v>37.24</v>
      </c>
      <c r="I430" s="63">
        <v>0</v>
      </c>
      <c r="J430" s="63">
        <v>0</v>
      </c>
      <c r="K430" s="63">
        <v>0</v>
      </c>
      <c r="L430" s="63">
        <v>0</v>
      </c>
      <c r="M430" s="63">
        <v>0</v>
      </c>
      <c r="N430" s="63">
        <v>0</v>
      </c>
      <c r="O430" s="63">
        <v>37.24</v>
      </c>
      <c r="Q430" s="12" t="s">
        <v>71</v>
      </c>
    </row>
    <row r="431" spans="1:17">
      <c r="A431" s="58" t="s">
        <v>628</v>
      </c>
      <c r="B431" s="59" t="s">
        <v>629</v>
      </c>
      <c r="C431" s="63">
        <v>0</v>
      </c>
      <c r="D431" s="63">
        <v>0</v>
      </c>
      <c r="E431" s="63">
        <v>725</v>
      </c>
      <c r="F431" s="63">
        <v>3015</v>
      </c>
      <c r="G431" s="63">
        <v>6025</v>
      </c>
      <c r="H431" s="63">
        <v>1275</v>
      </c>
      <c r="I431" s="63">
        <v>1930</v>
      </c>
      <c r="J431" s="63">
        <v>4800</v>
      </c>
      <c r="K431" s="63">
        <v>0</v>
      </c>
      <c r="L431" s="63">
        <v>3975</v>
      </c>
      <c r="M431" s="63">
        <v>1625</v>
      </c>
      <c r="N431" s="63">
        <v>5875</v>
      </c>
      <c r="O431" s="63">
        <v>29245</v>
      </c>
      <c r="Q431" s="12" t="s">
        <v>71</v>
      </c>
    </row>
    <row r="432" spans="1:17">
      <c r="A432" s="58" t="s">
        <v>630</v>
      </c>
      <c r="B432" s="59" t="s">
        <v>631</v>
      </c>
      <c r="C432" s="63">
        <v>0</v>
      </c>
      <c r="D432" s="63">
        <v>589.55999999999995</v>
      </c>
      <c r="E432" s="63">
        <v>780.46</v>
      </c>
      <c r="F432" s="63">
        <v>512.62</v>
      </c>
      <c r="G432" s="63">
        <v>150.91</v>
      </c>
      <c r="H432" s="63">
        <v>18.03</v>
      </c>
      <c r="I432" s="63">
        <v>2803.14</v>
      </c>
      <c r="J432" s="63">
        <v>0</v>
      </c>
      <c r="K432" s="63">
        <v>0</v>
      </c>
      <c r="L432" s="63">
        <v>0</v>
      </c>
      <c r="M432" s="63">
        <v>0</v>
      </c>
      <c r="N432" s="63">
        <v>0</v>
      </c>
      <c r="O432" s="63">
        <v>4854.72</v>
      </c>
      <c r="Q432" s="12" t="s">
        <v>71</v>
      </c>
    </row>
    <row r="433" spans="1:17">
      <c r="A433" s="58" t="s">
        <v>632</v>
      </c>
      <c r="B433" s="59" t="s">
        <v>633</v>
      </c>
      <c r="C433" s="63">
        <v>0</v>
      </c>
      <c r="D433" s="63">
        <v>0</v>
      </c>
      <c r="E433" s="63">
        <v>0</v>
      </c>
      <c r="F433" s="63">
        <v>0</v>
      </c>
      <c r="G433" s="63">
        <v>0</v>
      </c>
      <c r="H433" s="63">
        <v>1010</v>
      </c>
      <c r="I433" s="63">
        <v>0</v>
      </c>
      <c r="J433" s="63">
        <v>0</v>
      </c>
      <c r="K433" s="63">
        <v>0</v>
      </c>
      <c r="L433" s="63">
        <v>575</v>
      </c>
      <c r="M433" s="63">
        <v>1635</v>
      </c>
      <c r="N433" s="63">
        <v>2048</v>
      </c>
      <c r="O433" s="63">
        <v>5268</v>
      </c>
      <c r="Q433" s="12" t="s">
        <v>71</v>
      </c>
    </row>
    <row r="434" spans="1:17">
      <c r="A434" s="58" t="s">
        <v>5187</v>
      </c>
      <c r="B434" s="59" t="s">
        <v>5188</v>
      </c>
      <c r="C434" s="63">
        <v>0</v>
      </c>
      <c r="D434" s="63">
        <v>0</v>
      </c>
      <c r="E434" s="63">
        <v>0</v>
      </c>
      <c r="F434" s="63">
        <v>0</v>
      </c>
      <c r="G434" s="63">
        <v>0</v>
      </c>
      <c r="H434" s="63">
        <v>0</v>
      </c>
      <c r="I434" s="63">
        <v>0</v>
      </c>
      <c r="J434" s="63">
        <v>0</v>
      </c>
      <c r="K434" s="63">
        <v>0</v>
      </c>
      <c r="L434" s="63">
        <v>0</v>
      </c>
      <c r="M434" s="63">
        <v>0</v>
      </c>
      <c r="N434" s="63">
        <v>0</v>
      </c>
      <c r="O434" s="63">
        <v>0</v>
      </c>
      <c r="Q434" s="12" t="s">
        <v>71</v>
      </c>
    </row>
    <row r="435" spans="1:17">
      <c r="A435" s="58" t="s">
        <v>5189</v>
      </c>
      <c r="B435" s="59" t="s">
        <v>5190</v>
      </c>
      <c r="C435" s="63">
        <v>0</v>
      </c>
      <c r="D435" s="63">
        <v>640.79999999999995</v>
      </c>
      <c r="E435" s="63">
        <v>0</v>
      </c>
      <c r="F435" s="63">
        <v>1804.77</v>
      </c>
      <c r="G435" s="63">
        <v>0</v>
      </c>
      <c r="H435" s="63">
        <v>0</v>
      </c>
      <c r="I435" s="63">
        <v>1387.18</v>
      </c>
      <c r="J435" s="63">
        <v>0</v>
      </c>
      <c r="K435" s="63">
        <v>0</v>
      </c>
      <c r="L435" s="63">
        <v>0</v>
      </c>
      <c r="M435" s="63">
        <v>0</v>
      </c>
      <c r="N435" s="63">
        <v>1780.08</v>
      </c>
      <c r="O435" s="63">
        <v>5612.83</v>
      </c>
      <c r="Q435" s="12" t="s">
        <v>71</v>
      </c>
    </row>
    <row r="436" spans="1:17">
      <c r="A436" s="58" t="s">
        <v>5191</v>
      </c>
      <c r="B436" s="59" t="s">
        <v>5192</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5193</v>
      </c>
      <c r="B437" s="59" t="s">
        <v>5194</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5195</v>
      </c>
      <c r="B438" s="59" t="s">
        <v>5196</v>
      </c>
      <c r="C438" s="63">
        <v>0</v>
      </c>
      <c r="D438" s="63">
        <v>0</v>
      </c>
      <c r="E438" s="63">
        <v>0</v>
      </c>
      <c r="F438" s="63">
        <v>0</v>
      </c>
      <c r="G438" s="63">
        <v>0</v>
      </c>
      <c r="H438" s="63">
        <v>0</v>
      </c>
      <c r="I438" s="63">
        <v>521.85</v>
      </c>
      <c r="J438" s="63">
        <v>0</v>
      </c>
      <c r="K438" s="63">
        <v>0</v>
      </c>
      <c r="L438" s="63">
        <v>0</v>
      </c>
      <c r="M438" s="63">
        <v>0</v>
      </c>
      <c r="N438" s="63">
        <v>0</v>
      </c>
      <c r="O438" s="63">
        <v>521.85</v>
      </c>
      <c r="Q438" s="12" t="s">
        <v>71</v>
      </c>
    </row>
    <row r="439" spans="1:17">
      <c r="A439" s="58" t="s">
        <v>634</v>
      </c>
      <c r="B439" s="59" t="s">
        <v>635</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1153</v>
      </c>
      <c r="B440" s="59" t="s">
        <v>5197</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5198</v>
      </c>
      <c r="B441" s="59" t="s">
        <v>5199</v>
      </c>
      <c r="C441" s="63">
        <v>0</v>
      </c>
      <c r="D441" s="63">
        <v>0</v>
      </c>
      <c r="E441" s="63">
        <v>0</v>
      </c>
      <c r="F441" s="63">
        <v>3124.76</v>
      </c>
      <c r="G441" s="63">
        <v>0</v>
      </c>
      <c r="H441" s="63">
        <v>0</v>
      </c>
      <c r="I441" s="63">
        <v>0</v>
      </c>
      <c r="J441" s="63">
        <v>0</v>
      </c>
      <c r="K441" s="63">
        <v>0</v>
      </c>
      <c r="L441" s="63">
        <v>0</v>
      </c>
      <c r="M441" s="63">
        <v>0</v>
      </c>
      <c r="N441" s="63">
        <v>0</v>
      </c>
      <c r="O441" s="63">
        <v>3124.76</v>
      </c>
      <c r="Q441" s="12" t="s">
        <v>71</v>
      </c>
    </row>
    <row r="442" spans="1:17">
      <c r="A442" s="58"/>
      <c r="B442" s="59"/>
      <c r="C442" s="66"/>
      <c r="D442" s="66"/>
      <c r="E442" s="66"/>
      <c r="F442" s="66"/>
      <c r="G442" s="66"/>
      <c r="H442" s="66"/>
      <c r="I442" s="66"/>
      <c r="J442" s="66"/>
      <c r="K442" s="66"/>
      <c r="L442" s="66"/>
      <c r="M442" s="66"/>
      <c r="N442" s="66"/>
      <c r="O442" s="66"/>
    </row>
    <row r="443" spans="1:17">
      <c r="A443" s="58" t="s">
        <v>636</v>
      </c>
      <c r="B443" s="59" t="s">
        <v>637</v>
      </c>
      <c r="C443" s="70">
        <v>2400</v>
      </c>
      <c r="D443" s="70">
        <v>9813.5</v>
      </c>
      <c r="E443" s="70">
        <v>17047.48</v>
      </c>
      <c r="F443" s="70">
        <v>34669.83</v>
      </c>
      <c r="G443" s="70">
        <v>14626.86</v>
      </c>
      <c r="H443" s="70">
        <v>28351.01</v>
      </c>
      <c r="I443" s="70">
        <v>38393.050000000003</v>
      </c>
      <c r="J443" s="70">
        <v>16899.88</v>
      </c>
      <c r="K443" s="70">
        <v>6826.63</v>
      </c>
      <c r="L443" s="70">
        <v>55475.66</v>
      </c>
      <c r="M443" s="70">
        <v>45509.26</v>
      </c>
      <c r="N443" s="70">
        <v>46784.22</v>
      </c>
      <c r="O443" s="70">
        <v>316797.38</v>
      </c>
    </row>
    <row r="444" spans="1:17">
      <c r="A444" s="58" t="s">
        <v>5200</v>
      </c>
      <c r="B444" s="59" t="s">
        <v>3797</v>
      </c>
      <c r="C444" s="63">
        <v>0</v>
      </c>
      <c r="D444" s="63">
        <v>0</v>
      </c>
      <c r="E444" s="63">
        <v>0</v>
      </c>
      <c r="F444" s="63">
        <v>0</v>
      </c>
      <c r="G444" s="63">
        <v>0</v>
      </c>
      <c r="H444" s="63">
        <v>0</v>
      </c>
      <c r="I444" s="63">
        <v>0</v>
      </c>
      <c r="J444" s="63">
        <v>0</v>
      </c>
      <c r="K444" s="63">
        <v>0</v>
      </c>
      <c r="L444" s="63">
        <v>0</v>
      </c>
      <c r="M444" s="63">
        <v>0</v>
      </c>
      <c r="N444" s="63">
        <v>0</v>
      </c>
      <c r="O444" s="63">
        <v>0</v>
      </c>
    </row>
    <row r="445" spans="1:17">
      <c r="A445" s="58" t="s">
        <v>5201</v>
      </c>
      <c r="B445" s="59" t="s">
        <v>5202</v>
      </c>
      <c r="C445" s="63">
        <v>8737.36</v>
      </c>
      <c r="D445" s="63">
        <v>8737.36</v>
      </c>
      <c r="E445" s="63">
        <v>8737.36</v>
      </c>
      <c r="F445" s="63">
        <v>8737.36</v>
      </c>
      <c r="G445" s="63">
        <v>8737.36</v>
      </c>
      <c r="H445" s="63">
        <v>8737.36</v>
      </c>
      <c r="I445" s="63">
        <v>8737.36</v>
      </c>
      <c r="J445" s="63">
        <v>0</v>
      </c>
      <c r="K445" s="63">
        <v>17474.72</v>
      </c>
      <c r="L445" s="63">
        <v>8737.36</v>
      </c>
      <c r="M445" s="63">
        <v>0</v>
      </c>
      <c r="N445" s="63">
        <v>17474.72</v>
      </c>
      <c r="O445" s="63">
        <v>104848.32000000001</v>
      </c>
    </row>
    <row r="446" spans="1:17">
      <c r="A446" s="58" t="s">
        <v>5203</v>
      </c>
      <c r="B446" s="59" t="s">
        <v>5204</v>
      </c>
      <c r="C446" s="63">
        <v>0</v>
      </c>
      <c r="D446" s="63">
        <v>0</v>
      </c>
      <c r="E446" s="63">
        <v>0</v>
      </c>
      <c r="F446" s="63">
        <v>0</v>
      </c>
      <c r="G446" s="63">
        <v>0</v>
      </c>
      <c r="H446" s="63">
        <v>0</v>
      </c>
      <c r="I446" s="63">
        <v>0</v>
      </c>
      <c r="J446" s="63">
        <v>0</v>
      </c>
      <c r="K446" s="63">
        <v>0</v>
      </c>
      <c r="L446" s="63">
        <v>0</v>
      </c>
      <c r="M446" s="63">
        <v>0</v>
      </c>
      <c r="N446" s="63">
        <v>0</v>
      </c>
      <c r="O446" s="63">
        <v>0</v>
      </c>
      <c r="Q446" s="12" t="s">
        <v>70</v>
      </c>
    </row>
    <row r="447" spans="1:17">
      <c r="A447" s="58" t="s">
        <v>5205</v>
      </c>
      <c r="B447" s="59" t="s">
        <v>5206</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5207</v>
      </c>
      <c r="B448" s="59" t="s">
        <v>5208</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179</v>
      </c>
      <c r="B449" s="59" t="s">
        <v>180</v>
      </c>
      <c r="C449" s="63">
        <v>0</v>
      </c>
      <c r="D449" s="63">
        <v>0</v>
      </c>
      <c r="E449" s="63">
        <v>0</v>
      </c>
      <c r="F449" s="63">
        <v>0</v>
      </c>
      <c r="G449" s="63">
        <v>0</v>
      </c>
      <c r="H449" s="63">
        <v>0</v>
      </c>
      <c r="I449" s="63">
        <v>0</v>
      </c>
      <c r="J449" s="63">
        <v>0</v>
      </c>
      <c r="K449" s="63">
        <v>0</v>
      </c>
      <c r="L449" s="63">
        <v>0</v>
      </c>
      <c r="M449" s="63">
        <v>0</v>
      </c>
      <c r="N449" s="63">
        <v>0</v>
      </c>
      <c r="O449" s="63">
        <v>0</v>
      </c>
      <c r="Q449" s="12" t="s">
        <v>70</v>
      </c>
    </row>
    <row r="450" spans="1:17">
      <c r="A450" s="58" t="s">
        <v>5209</v>
      </c>
      <c r="B450" s="59" t="s">
        <v>4021</v>
      </c>
      <c r="C450" s="63">
        <v>0</v>
      </c>
      <c r="D450" s="63">
        <v>0</v>
      </c>
      <c r="E450" s="63">
        <v>0</v>
      </c>
      <c r="F450" s="63">
        <v>0</v>
      </c>
      <c r="G450" s="63">
        <v>0</v>
      </c>
      <c r="H450" s="63">
        <v>0</v>
      </c>
      <c r="I450" s="63">
        <v>0</v>
      </c>
      <c r="J450" s="63">
        <v>0</v>
      </c>
      <c r="K450" s="63">
        <v>0</v>
      </c>
      <c r="L450" s="63">
        <v>0</v>
      </c>
      <c r="M450" s="63">
        <v>0</v>
      </c>
      <c r="N450" s="63">
        <v>0</v>
      </c>
      <c r="O450" s="63">
        <v>0</v>
      </c>
      <c r="Q450" s="12" t="s">
        <v>70</v>
      </c>
    </row>
    <row r="451" spans="1:17">
      <c r="A451" s="58" t="s">
        <v>5210</v>
      </c>
      <c r="B451" s="59" t="s">
        <v>5211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c r="B452" s="59"/>
      <c r="C452" s="66"/>
      <c r="D452" s="66"/>
      <c r="E452" s="66"/>
      <c r="F452" s="66"/>
      <c r="G452" s="66"/>
      <c r="H452" s="66"/>
      <c r="I452" s="66"/>
      <c r="J452" s="66"/>
      <c r="K452" s="66"/>
      <c r="L452" s="66"/>
      <c r="M452" s="66"/>
      <c r="N452" s="66"/>
      <c r="O452" s="66"/>
    </row>
    <row r="453" spans="1:17">
      <c r="A453" s="58" t="s">
        <v>5212</v>
      </c>
      <c r="B453" s="59" t="s">
        <v>5213</v>
      </c>
      <c r="C453" s="70">
        <v>0</v>
      </c>
      <c r="D453" s="70">
        <v>0</v>
      </c>
      <c r="E453" s="70">
        <v>0</v>
      </c>
      <c r="F453" s="70">
        <v>0</v>
      </c>
      <c r="G453" s="70">
        <v>0</v>
      </c>
      <c r="H453" s="70">
        <v>0</v>
      </c>
      <c r="I453" s="70">
        <v>0</v>
      </c>
      <c r="J453" s="70">
        <v>0</v>
      </c>
      <c r="K453" s="70">
        <v>0</v>
      </c>
      <c r="L453" s="70">
        <v>0</v>
      </c>
      <c r="M453" s="70">
        <v>0</v>
      </c>
      <c r="N453" s="70">
        <v>0</v>
      </c>
      <c r="O453" s="70">
        <v>0</v>
      </c>
    </row>
    <row r="454" spans="1:17">
      <c r="A454" s="58"/>
      <c r="B454" s="59"/>
      <c r="C454" s="66"/>
      <c r="D454" s="66"/>
      <c r="E454" s="66"/>
      <c r="F454" s="66"/>
      <c r="G454" s="66"/>
      <c r="H454" s="66"/>
      <c r="I454" s="66"/>
      <c r="J454" s="66"/>
      <c r="K454" s="66"/>
      <c r="L454" s="66"/>
      <c r="M454" s="66"/>
      <c r="N454" s="66"/>
      <c r="O454" s="66"/>
    </row>
    <row r="455" spans="1:17">
      <c r="A455" s="58" t="s">
        <v>181</v>
      </c>
      <c r="B455" s="59" t="s">
        <v>182</v>
      </c>
      <c r="C455" s="70">
        <v>243911</v>
      </c>
      <c r="D455" s="70">
        <v>232059.64</v>
      </c>
      <c r="E455" s="70">
        <v>258525.26</v>
      </c>
      <c r="F455" s="70">
        <v>262035.73</v>
      </c>
      <c r="G455" s="70">
        <v>240692.74</v>
      </c>
      <c r="H455" s="70">
        <v>258364.62</v>
      </c>
      <c r="I455" s="70">
        <v>263048.34999999998</v>
      </c>
      <c r="J455" s="70">
        <v>248120.23</v>
      </c>
      <c r="K455" s="70">
        <v>233887.05</v>
      </c>
      <c r="L455" s="70">
        <v>300854.95</v>
      </c>
      <c r="M455" s="70">
        <v>263059.71999999997</v>
      </c>
      <c r="N455" s="70">
        <v>261749.74</v>
      </c>
      <c r="O455" s="70">
        <v>3066309.03</v>
      </c>
    </row>
    <row r="456" spans="1:17">
      <c r="A456" s="58"/>
      <c r="B456" s="59"/>
      <c r="C456" s="58"/>
      <c r="D456" s="58"/>
      <c r="E456" s="58"/>
      <c r="F456" s="58"/>
      <c r="G456" s="58"/>
      <c r="H456" s="58"/>
      <c r="I456" s="58"/>
      <c r="J456" s="58"/>
      <c r="K456" s="58"/>
      <c r="L456" s="58"/>
      <c r="M456" s="58"/>
      <c r="N456" s="58"/>
      <c r="O456" s="58"/>
    </row>
    <row r="457" spans="1:17">
      <c r="A457" s="58" t="s">
        <v>5214</v>
      </c>
      <c r="B457" s="59" t="s">
        <v>5215</v>
      </c>
      <c r="C457" s="69"/>
      <c r="D457" s="69"/>
      <c r="E457" s="69"/>
      <c r="F457" s="69"/>
      <c r="G457" s="69"/>
      <c r="H457" s="69"/>
      <c r="I457" s="69"/>
      <c r="J457" s="69"/>
      <c r="K457" s="69"/>
      <c r="L457" s="69"/>
      <c r="M457" s="69"/>
      <c r="N457" s="69"/>
      <c r="O457" s="69"/>
    </row>
    <row r="458" spans="1:17">
      <c r="A458" s="58" t="s">
        <v>5216</v>
      </c>
      <c r="B458" s="59" t="s">
        <v>5217</v>
      </c>
      <c r="C458" s="63">
        <v>0</v>
      </c>
      <c r="D458" s="63">
        <v>0</v>
      </c>
      <c r="E458" s="63">
        <v>0</v>
      </c>
      <c r="F458" s="63">
        <v>0</v>
      </c>
      <c r="G458" s="63">
        <v>0</v>
      </c>
      <c r="H458" s="63">
        <v>0</v>
      </c>
      <c r="I458" s="63">
        <v>0</v>
      </c>
      <c r="J458" s="63">
        <v>0</v>
      </c>
      <c r="K458" s="63">
        <v>0</v>
      </c>
      <c r="L458" s="63">
        <v>0</v>
      </c>
      <c r="M458" s="63">
        <v>0</v>
      </c>
      <c r="N458" s="63">
        <v>0</v>
      </c>
      <c r="O458" s="63">
        <v>0</v>
      </c>
    </row>
    <row r="459" spans="1:17">
      <c r="A459" s="58" t="s">
        <v>5218</v>
      </c>
      <c r="B459" s="59" t="s">
        <v>5219</v>
      </c>
      <c r="C459" s="63">
        <v>0</v>
      </c>
      <c r="D459" s="63">
        <v>0</v>
      </c>
      <c r="E459" s="63">
        <v>0</v>
      </c>
      <c r="F459" s="63">
        <v>0</v>
      </c>
      <c r="G459" s="63">
        <v>0</v>
      </c>
      <c r="H459" s="63">
        <v>0</v>
      </c>
      <c r="I459" s="63">
        <v>0</v>
      </c>
      <c r="J459" s="63">
        <v>0</v>
      </c>
      <c r="K459" s="63">
        <v>0</v>
      </c>
      <c r="L459" s="63">
        <v>0</v>
      </c>
      <c r="M459" s="63">
        <v>0</v>
      </c>
      <c r="N459" s="63">
        <v>0</v>
      </c>
      <c r="O459" s="63">
        <v>0</v>
      </c>
    </row>
    <row r="460" spans="1:17">
      <c r="A460" s="58" t="s">
        <v>5220</v>
      </c>
      <c r="B460" s="59" t="s">
        <v>4993</v>
      </c>
      <c r="C460" s="63">
        <v>0</v>
      </c>
      <c r="D460" s="63">
        <v>0</v>
      </c>
      <c r="E460" s="63">
        <v>0</v>
      </c>
      <c r="F460" s="63">
        <v>0</v>
      </c>
      <c r="G460" s="63">
        <v>0</v>
      </c>
      <c r="H460" s="63">
        <v>0</v>
      </c>
      <c r="I460" s="63">
        <v>0</v>
      </c>
      <c r="J460" s="63">
        <v>0</v>
      </c>
      <c r="K460" s="63">
        <v>0</v>
      </c>
      <c r="L460" s="63">
        <v>0</v>
      </c>
      <c r="M460" s="63">
        <v>0</v>
      </c>
      <c r="N460" s="63">
        <v>0</v>
      </c>
      <c r="O460" s="63">
        <v>0</v>
      </c>
    </row>
    <row r="461" spans="1:17">
      <c r="A461" s="58" t="s">
        <v>5221</v>
      </c>
      <c r="B461" s="59" t="s">
        <v>5222</v>
      </c>
      <c r="C461" s="63">
        <v>0</v>
      </c>
      <c r="D461" s="63">
        <v>0</v>
      </c>
      <c r="E461" s="63">
        <v>0</v>
      </c>
      <c r="F461" s="63">
        <v>0</v>
      </c>
      <c r="G461" s="63">
        <v>0</v>
      </c>
      <c r="H461" s="63">
        <v>0</v>
      </c>
      <c r="I461" s="63">
        <v>0</v>
      </c>
      <c r="J461" s="63">
        <v>0</v>
      </c>
      <c r="K461" s="63">
        <v>0</v>
      </c>
      <c r="L461" s="63">
        <v>0</v>
      </c>
      <c r="M461" s="63">
        <v>0</v>
      </c>
      <c r="N461" s="63">
        <v>0</v>
      </c>
      <c r="O461" s="63">
        <v>0</v>
      </c>
    </row>
    <row r="462" spans="1:17">
      <c r="A462" s="58"/>
      <c r="B462" s="59"/>
      <c r="C462" s="66"/>
      <c r="D462" s="66"/>
      <c r="E462" s="66"/>
      <c r="F462" s="66"/>
      <c r="G462" s="66"/>
      <c r="H462" s="66"/>
      <c r="I462" s="66"/>
      <c r="J462" s="66"/>
      <c r="K462" s="66"/>
      <c r="L462" s="66"/>
      <c r="M462" s="66"/>
      <c r="N462" s="66"/>
      <c r="O462" s="66"/>
    </row>
    <row r="463" spans="1:17">
      <c r="A463" s="58" t="s">
        <v>5223</v>
      </c>
      <c r="B463" s="59" t="s">
        <v>5224</v>
      </c>
      <c r="C463" s="70">
        <v>0</v>
      </c>
      <c r="D463" s="70">
        <v>0</v>
      </c>
      <c r="E463" s="70">
        <v>0</v>
      </c>
      <c r="F463" s="70">
        <v>0</v>
      </c>
      <c r="G463" s="70">
        <v>0</v>
      </c>
      <c r="H463" s="70">
        <v>0</v>
      </c>
      <c r="I463" s="70">
        <v>0</v>
      </c>
      <c r="J463" s="70">
        <v>0</v>
      </c>
      <c r="K463" s="70">
        <v>0</v>
      </c>
      <c r="L463" s="70">
        <v>0</v>
      </c>
      <c r="M463" s="70">
        <v>0</v>
      </c>
      <c r="N463" s="70">
        <v>0</v>
      </c>
      <c r="O463" s="70">
        <v>0</v>
      </c>
    </row>
    <row r="464" spans="1:17">
      <c r="A464" s="58"/>
      <c r="B464" s="59"/>
      <c r="C464" s="66"/>
      <c r="D464" s="66"/>
      <c r="E464" s="66"/>
      <c r="F464" s="66"/>
      <c r="G464" s="66"/>
      <c r="H464" s="66"/>
      <c r="I464" s="66"/>
      <c r="J464" s="66"/>
      <c r="K464" s="66"/>
      <c r="L464" s="66"/>
      <c r="M464" s="66"/>
      <c r="N464" s="66"/>
      <c r="O464" s="66"/>
    </row>
    <row r="465" spans="1:15">
      <c r="A465" s="58" t="s">
        <v>177</v>
      </c>
      <c r="B465" s="59" t="s">
        <v>178</v>
      </c>
      <c r="C465" s="70">
        <v>78393.88</v>
      </c>
      <c r="D465" s="70">
        <v>87658.95</v>
      </c>
      <c r="E465" s="70">
        <v>24796.03</v>
      </c>
      <c r="F465" s="70">
        <v>57145.01</v>
      </c>
      <c r="G465" s="70">
        <v>24735.13</v>
      </c>
      <c r="H465" s="70">
        <v>16071.21</v>
      </c>
      <c r="I465" s="70">
        <v>6606.61</v>
      </c>
      <c r="J465" s="70">
        <v>10993.11</v>
      </c>
      <c r="K465" s="70">
        <v>-10359.450000000001</v>
      </c>
      <c r="L465" s="70">
        <v>-50949.15</v>
      </c>
      <c r="M465" s="70">
        <v>-72984.84</v>
      </c>
      <c r="N465" s="70">
        <v>24995.57</v>
      </c>
      <c r="O465" s="70">
        <v>197102.06</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E4C3-C36A-4706-8981-97F3FFC51131}">
  <sheetPr>
    <tabColor theme="5" tint="0.39997558519241921"/>
  </sheetPr>
  <dimension ref="A1:P63"/>
  <sheetViews>
    <sheetView topLeftCell="A36" zoomScaleNormal="100" workbookViewId="0">
      <selection activeCell="B48" sqref="B48"/>
    </sheetView>
  </sheetViews>
  <sheetFormatPr defaultRowHeight="14.5"/>
  <cols>
    <col min="1" max="1" width="25.36328125" bestFit="1" customWidth="1"/>
    <col min="2" max="11" width="12.54296875" customWidth="1"/>
    <col min="12" max="13" width="12.54296875" style="15" customWidth="1"/>
    <col min="14" max="14" width="12.54296875" customWidth="1"/>
    <col min="16" max="16" width="14.6328125" customWidth="1"/>
    <col min="17" max="17" width="12.6328125" bestFit="1" customWidth="1"/>
    <col min="19" max="19" width="9.6328125" bestFit="1" customWidth="1"/>
  </cols>
  <sheetData>
    <row r="1" spans="1:16" ht="15" thickBot="1">
      <c r="A1" s="2" t="s">
        <v>75</v>
      </c>
      <c r="B1" s="78" t="str">
        <f>'Bridgewater - Input (IS)'!C5</f>
        <v>Mar 2024</v>
      </c>
      <c r="C1" s="79" t="str">
        <f>'Bridgewater - Input (IS)'!D5</f>
        <v>Apr 2024</v>
      </c>
      <c r="D1" s="78" t="str">
        <f>'Bridgewater - Input (IS)'!E5</f>
        <v>May 2024</v>
      </c>
      <c r="E1" s="79" t="str">
        <f>'Bridgewater - Input (IS)'!F5</f>
        <v>Jun 2024</v>
      </c>
      <c r="F1" s="78" t="str">
        <f>'Bridgewater - Input (IS)'!G5</f>
        <v>Jul 2024</v>
      </c>
      <c r="G1" s="79" t="str">
        <f>'Bridgewater - Input (IS)'!H5</f>
        <v>Aug 2024</v>
      </c>
      <c r="H1" s="78" t="str">
        <f>'Bridgewater - Input (IS)'!I5</f>
        <v>Sep 2024</v>
      </c>
      <c r="I1" s="79" t="str">
        <f>'Bridgewater - Input (IS)'!J5</f>
        <v>Oct 2024</v>
      </c>
      <c r="J1" s="78" t="str">
        <f>'Bridgewater - Input (IS)'!K5</f>
        <v>Nov 2024</v>
      </c>
      <c r="K1" s="79" t="str">
        <f>'Bridgewater - Input (IS)'!L5</f>
        <v>Dec 2024</v>
      </c>
      <c r="L1" s="86" t="str">
        <f>'Bridgewater - Input (IS)'!M5</f>
        <v>Jan 2025</v>
      </c>
      <c r="M1" s="87" t="str">
        <f>'Bridgewater - Input (IS)'!N5</f>
        <v>Feb 2025</v>
      </c>
      <c r="N1" s="80" t="s">
        <v>76</v>
      </c>
      <c r="P1" s="6">
        <v>1000</v>
      </c>
    </row>
    <row r="2" spans="1:16" ht="15" thickTop="1">
      <c r="A2" s="296" t="s">
        <v>20</v>
      </c>
      <c r="B2" s="286">
        <f>SUMIFS('Bridgewater - Input (IS)'!C:C,'Bridgewater - Input (IS)'!$Q:$Q,'Bridgewater Apartments - CRES'!$A2)/'Bridgewater Apartments - CRES'!$P$1</f>
        <v>571.75599999999997</v>
      </c>
      <c r="C2" s="287">
        <f>SUMIFS('Bridgewater - Input (IS)'!D:D,'Bridgewater - Input (IS)'!$Q:$Q,'Bridgewater Apartments - CRES'!$A2)/'Bridgewater Apartments - CRES'!$P$1</f>
        <v>571.75599999999997</v>
      </c>
      <c r="D2" s="286">
        <f>SUMIFS('Bridgewater - Input (IS)'!E:E,'Bridgewater - Input (IS)'!$Q:$Q,'Bridgewater Apartments - CRES'!$A2)/'Bridgewater Apartments - CRES'!$P$1</f>
        <v>571.75599999999997</v>
      </c>
      <c r="E2" s="287">
        <f>SUMIFS('Bridgewater - Input (IS)'!F:F,'Bridgewater - Input (IS)'!$Q:$Q,'Bridgewater Apartments - CRES'!$A2)/'Bridgewater Apartments - CRES'!$P$1</f>
        <v>571.75599999999997</v>
      </c>
      <c r="F2" s="286">
        <f>SUMIFS('Bridgewater - Input (IS)'!G:G,'Bridgewater - Input (IS)'!$Q:$Q,'Bridgewater Apartments - CRES'!$A2)/'Bridgewater Apartments - CRES'!$P$1</f>
        <v>571.75599999999997</v>
      </c>
      <c r="G2" s="287">
        <f>SUMIFS('Bridgewater - Input (IS)'!H:H,'Bridgewater - Input (IS)'!$Q:$Q,'Bridgewater Apartments - CRES'!$A2)/'Bridgewater Apartments - CRES'!$P$1</f>
        <v>571.75599999999997</v>
      </c>
      <c r="H2" s="286">
        <f>SUMIFS('Bridgewater - Input (IS)'!I:I,'Bridgewater - Input (IS)'!$Q:$Q,'Bridgewater Apartments - CRES'!$A2)/'Bridgewater Apartments - CRES'!$P$1</f>
        <v>571.75599999999997</v>
      </c>
      <c r="I2" s="287">
        <f>SUMIFS('Bridgewater - Input (IS)'!J:J,'Bridgewater - Input (IS)'!$Q:$Q,'Bridgewater Apartments - CRES'!$A2)/'Bridgewater Apartments - CRES'!$P$1</f>
        <v>571.75599999999997</v>
      </c>
      <c r="J2" s="286">
        <f>SUMIFS('Bridgewater - Input (IS)'!K:K,'Bridgewater - Input (IS)'!$Q:$Q,'Bridgewater Apartments - CRES'!$A2)/'Bridgewater Apartments - CRES'!$P$1</f>
        <v>571.75599999999997</v>
      </c>
      <c r="K2" s="287">
        <f>SUMIFS('Bridgewater - Input (IS)'!L:L,'Bridgewater - Input (IS)'!$Q:$Q,'Bridgewater Apartments - CRES'!$A2)/'Bridgewater Apartments - CRES'!$P$1</f>
        <v>571.75599999999997</v>
      </c>
      <c r="L2" s="286">
        <f>SUMIFS('Bridgewater - Input (IS)'!M:M,'Bridgewater - Input (IS)'!$Q:$Q,'Bridgewater Apartments - CRES'!$A2)/'Bridgewater Apartments - CRES'!$P$1</f>
        <v>571.75599999999997</v>
      </c>
      <c r="M2" s="287">
        <f>SUMIFS('Bridgewater - Input (IS)'!N:N,'Bridgewater - Input (IS)'!$Q:$Q,'Bridgewater Apartments - CRES'!$A2)/'Bridgewater Apartments - CRES'!$P$1</f>
        <v>571.75599999999997</v>
      </c>
      <c r="N2" s="81">
        <f>SUM(B2:M2)</f>
        <v>6861.072000000001</v>
      </c>
    </row>
    <row r="3" spans="1:16" ht="15" thickBot="1">
      <c r="A3" s="296" t="s">
        <v>21</v>
      </c>
      <c r="B3" s="286">
        <f>SUMIFS('Bridgewater - Input (IS)'!C:C,'Bridgewater - Input (IS)'!$Q:$Q,'Bridgewater Apartments - CRES'!$A3)/'Bridgewater Apartments - CRES'!$P$1</f>
        <v>-28.867999999999999</v>
      </c>
      <c r="C3" s="287">
        <f>SUMIFS('Bridgewater - Input (IS)'!D:D,'Bridgewater - Input (IS)'!$Q:$Q,'Bridgewater Apartments - CRES'!$A3)/'Bridgewater Apartments - CRES'!$P$1</f>
        <v>-27.687999999999999</v>
      </c>
      <c r="D3" s="286">
        <f>SUMIFS('Bridgewater - Input (IS)'!E:E,'Bridgewater - Input (IS)'!$Q:$Q,'Bridgewater Apartments - CRES'!$A3)/'Bridgewater Apartments - CRES'!$P$1</f>
        <v>-28.776</v>
      </c>
      <c r="E3" s="287">
        <f>SUMIFS('Bridgewater - Input (IS)'!F:F,'Bridgewater - Input (IS)'!$Q:$Q,'Bridgewater Apartments - CRES'!$A3)/'Bridgewater Apartments - CRES'!$P$1</f>
        <v>-28.544</v>
      </c>
      <c r="F3" s="286">
        <f>SUMIFS('Bridgewater - Input (IS)'!G:G,'Bridgewater - Input (IS)'!$Q:$Q,'Bridgewater Apartments - CRES'!$A3)/'Bridgewater Apartments - CRES'!$P$1</f>
        <v>-32.46</v>
      </c>
      <c r="G3" s="287">
        <f>SUMIFS('Bridgewater - Input (IS)'!H:H,'Bridgewater - Input (IS)'!$Q:$Q,'Bridgewater Apartments - CRES'!$A3)/'Bridgewater Apartments - CRES'!$P$1</f>
        <v>-22.774000000000001</v>
      </c>
      <c r="H3" s="286">
        <f>SUMIFS('Bridgewater - Input (IS)'!I:I,'Bridgewater - Input (IS)'!$Q:$Q,'Bridgewater Apartments - CRES'!$A3)/'Bridgewater Apartments - CRES'!$P$1</f>
        <v>-6.1661999999999999</v>
      </c>
      <c r="I3" s="287">
        <f>SUMIFS('Bridgewater - Input (IS)'!J:J,'Bridgewater - Input (IS)'!$Q:$Q,'Bridgewater Apartments - CRES'!$A3)/'Bridgewater Apartments - CRES'!$P$1</f>
        <v>-29.488199999999999</v>
      </c>
      <c r="J3" s="286">
        <f>SUMIFS('Bridgewater - Input (IS)'!K:K,'Bridgewater - Input (IS)'!$Q:$Q,'Bridgewater Apartments - CRES'!$A3)/'Bridgewater Apartments - CRES'!$P$1</f>
        <v>-35.286199999999994</v>
      </c>
      <c r="K3" s="287">
        <f>SUMIFS('Bridgewater - Input (IS)'!L:L,'Bridgewater - Input (IS)'!$Q:$Q,'Bridgewater Apartments - CRES'!$A3)/'Bridgewater Apartments - CRES'!$P$1</f>
        <v>-35.807199999999995</v>
      </c>
      <c r="L3" s="286">
        <f>SUMIFS('Bridgewater - Input (IS)'!M:M,'Bridgewater - Input (IS)'!$Q:$Q,'Bridgewater Apartments - CRES'!$A3)/'Bridgewater Apartments - CRES'!$P$1</f>
        <v>-35.351199999999999</v>
      </c>
      <c r="M3" s="287">
        <f>SUMIFS('Bridgewater - Input (IS)'!N:N,'Bridgewater - Input (IS)'!$Q:$Q,'Bridgewater Apartments - CRES'!$A3)/'Bridgewater Apartments - CRES'!$P$1</f>
        <v>-35.383000000000003</v>
      </c>
      <c r="N3" s="271">
        <f t="shared" ref="N3:N14" si="0">SUM(B3:M3)</f>
        <v>-346.59199999999998</v>
      </c>
    </row>
    <row r="4" spans="1:16" ht="15" thickBot="1">
      <c r="A4" s="187" t="s">
        <v>77</v>
      </c>
      <c r="B4" s="191">
        <f>SUM(B2:B3)</f>
        <v>542.88799999999992</v>
      </c>
      <c r="C4" s="192">
        <f t="shared" ref="C4:M4" si="1">SUM(C2:C3)</f>
        <v>544.06799999999998</v>
      </c>
      <c r="D4" s="191">
        <f t="shared" si="1"/>
        <v>542.98</v>
      </c>
      <c r="E4" s="192">
        <f t="shared" si="1"/>
        <v>543.21199999999999</v>
      </c>
      <c r="F4" s="191">
        <f t="shared" si="1"/>
        <v>539.29599999999994</v>
      </c>
      <c r="G4" s="192">
        <f t="shared" si="1"/>
        <v>548.98199999999997</v>
      </c>
      <c r="H4" s="191">
        <f t="shared" si="1"/>
        <v>565.58979999999997</v>
      </c>
      <c r="I4" s="192">
        <f t="shared" si="1"/>
        <v>542.26779999999997</v>
      </c>
      <c r="J4" s="191">
        <f t="shared" si="1"/>
        <v>536.46979999999996</v>
      </c>
      <c r="K4" s="192">
        <f t="shared" si="1"/>
        <v>535.94880000000001</v>
      </c>
      <c r="L4" s="191">
        <f t="shared" si="1"/>
        <v>536.40480000000002</v>
      </c>
      <c r="M4" s="192">
        <f t="shared" si="1"/>
        <v>536.37299999999993</v>
      </c>
      <c r="N4" s="193">
        <f t="shared" si="0"/>
        <v>6514.48</v>
      </c>
    </row>
    <row r="5" spans="1:16">
      <c r="A5" s="306" t="s">
        <v>26</v>
      </c>
      <c r="B5" s="286">
        <f>SUMIFS('Bridgewater - Input (IS)'!C:C,'Bridgewater - Input (IS)'!$Q:$Q,'Bridgewater Apartments - CRES'!$A5)/'Bridgewater Apartments - CRES'!$P$1</f>
        <v>-29.389890000000001</v>
      </c>
      <c r="C5" s="287">
        <f>SUMIFS('Bridgewater - Input (IS)'!D:D,'Bridgewater - Input (IS)'!$Q:$Q,'Bridgewater Apartments - CRES'!$A5)/'Bridgewater Apartments - CRES'!$P$1</f>
        <v>-41.441660000000006</v>
      </c>
      <c r="D5" s="286">
        <f>SUMIFS('Bridgewater - Input (IS)'!E:E,'Bridgewater - Input (IS)'!$Q:$Q,'Bridgewater Apartments - CRES'!$A5)/'Bridgewater Apartments - CRES'!$P$1</f>
        <v>-45.073560000000001</v>
      </c>
      <c r="E5" s="287">
        <f>SUMIFS('Bridgewater - Input (IS)'!F:F,'Bridgewater - Input (IS)'!$Q:$Q,'Bridgewater Apartments - CRES'!$A5)/'Bridgewater Apartments - CRES'!$P$1</f>
        <v>-55.953129999999994</v>
      </c>
      <c r="F5" s="286">
        <f>SUMIFS('Bridgewater - Input (IS)'!G:G,'Bridgewater - Input (IS)'!$Q:$Q,'Bridgewater Apartments - CRES'!$A5)/'Bridgewater Apartments - CRES'!$P$1</f>
        <v>-42.945629999999994</v>
      </c>
      <c r="G5" s="287">
        <f>SUMIFS('Bridgewater - Input (IS)'!H:H,'Bridgewater - Input (IS)'!$Q:$Q,'Bridgewater Apartments - CRES'!$A5)/'Bridgewater Apartments - CRES'!$P$1</f>
        <v>-53.847110000000001</v>
      </c>
      <c r="H5" s="286">
        <f>SUMIFS('Bridgewater - Input (IS)'!I:I,'Bridgewater - Input (IS)'!$Q:$Q,'Bridgewater Apartments - CRES'!$A5)/'Bridgewater Apartments - CRES'!$P$1</f>
        <v>-71.388999999999996</v>
      </c>
      <c r="I5" s="287">
        <f>SUMIFS('Bridgewater - Input (IS)'!J:J,'Bridgewater - Input (IS)'!$Q:$Q,'Bridgewater Apartments - CRES'!$A5)/'Bridgewater Apartments - CRES'!$P$1</f>
        <v>-62.569769999999998</v>
      </c>
      <c r="J5" s="286">
        <f>SUMIFS('Bridgewater - Input (IS)'!K:K,'Bridgewater - Input (IS)'!$Q:$Q,'Bridgewater Apartments - CRES'!$A5)/'Bridgewater Apartments - CRES'!$P$1</f>
        <v>-58.297760000000004</v>
      </c>
      <c r="K5" s="287">
        <f>SUMIFS('Bridgewater - Input (IS)'!L:L,'Bridgewater - Input (IS)'!$Q:$Q,'Bridgewater Apartments - CRES'!$A5)/'Bridgewater Apartments - CRES'!$P$1</f>
        <v>-57.604579999999999</v>
      </c>
      <c r="L5" s="286">
        <f>SUMIFS('Bridgewater - Input (IS)'!M:M,'Bridgewater - Input (IS)'!$Q:$Q,'Bridgewater Apartments - CRES'!$A5)/'Bridgewater Apartments - CRES'!$P$1</f>
        <v>-55.609550000000006</v>
      </c>
      <c r="M5" s="287">
        <f>SUMIFS('Bridgewater - Input (IS)'!N:N,'Bridgewater - Input (IS)'!$Q:$Q,'Bridgewater Apartments - CRES'!$A5)/'Bridgewater Apartments - CRES'!$P$1</f>
        <v>-49.818539999999999</v>
      </c>
      <c r="N5" s="271">
        <f t="shared" si="0"/>
        <v>-623.94017999999994</v>
      </c>
    </row>
    <row r="6" spans="1:16">
      <c r="A6" s="306" t="s">
        <v>23</v>
      </c>
      <c r="B6" s="286">
        <f>SUMIFS('Bridgewater - Input (IS)'!C:C,'Bridgewater - Input (IS)'!$Q:$Q,'Bridgewater Apartments - CRES'!$A6)/'Bridgewater Apartments - CRES'!$P$1</f>
        <v>-4.2069999999999999</v>
      </c>
      <c r="C6" s="287">
        <f>SUMIFS('Bridgewater - Input (IS)'!D:D,'Bridgewater - Input (IS)'!$Q:$Q,'Bridgewater Apartments - CRES'!$A6)/'Bridgewater Apartments - CRES'!$P$1</f>
        <v>-4.2069999999999999</v>
      </c>
      <c r="D6" s="286">
        <f>SUMIFS('Bridgewater - Input (IS)'!E:E,'Bridgewater - Input (IS)'!$Q:$Q,'Bridgewater Apartments - CRES'!$A6)/'Bridgewater Apartments - CRES'!$P$1</f>
        <v>-4.2069999999999999</v>
      </c>
      <c r="E6" s="287">
        <f>SUMIFS('Bridgewater - Input (IS)'!F:F,'Bridgewater - Input (IS)'!$Q:$Q,'Bridgewater Apartments - CRES'!$A6)/'Bridgewater Apartments - CRES'!$P$1</f>
        <v>-5.6520000000000001</v>
      </c>
      <c r="F6" s="286">
        <f>SUMIFS('Bridgewater - Input (IS)'!G:G,'Bridgewater - Input (IS)'!$Q:$Q,'Bridgewater Apartments - CRES'!$A6)/'Bridgewater Apartments - CRES'!$P$1</f>
        <v>-5.6520000000000001</v>
      </c>
      <c r="G6" s="287">
        <f>SUMIFS('Bridgewater - Input (IS)'!H:H,'Bridgewater - Input (IS)'!$Q:$Q,'Bridgewater Apartments - CRES'!$A6)/'Bridgewater Apartments - CRES'!$P$1</f>
        <v>-5.6520000000000001</v>
      </c>
      <c r="H6" s="286">
        <f>SUMIFS('Bridgewater - Input (IS)'!I:I,'Bridgewater - Input (IS)'!$Q:$Q,'Bridgewater Apartments - CRES'!$A6)/'Bridgewater Apartments - CRES'!$P$1</f>
        <v>-5.6520000000000001</v>
      </c>
      <c r="I6" s="287">
        <f>SUMIFS('Bridgewater - Input (IS)'!J:J,'Bridgewater - Input (IS)'!$Q:$Q,'Bridgewater Apartments - CRES'!$A6)/'Bridgewater Apartments - CRES'!$P$1</f>
        <v>-5.6520000000000001</v>
      </c>
      <c r="J6" s="286">
        <f>SUMIFS('Bridgewater - Input (IS)'!K:K,'Bridgewater - Input (IS)'!$Q:$Q,'Bridgewater Apartments - CRES'!$A6)/'Bridgewater Apartments - CRES'!$P$1</f>
        <v>-5.6520000000000001</v>
      </c>
      <c r="K6" s="287">
        <f>SUMIFS('Bridgewater - Input (IS)'!L:L,'Bridgewater - Input (IS)'!$Q:$Q,'Bridgewater Apartments - CRES'!$A6)/'Bridgewater Apartments - CRES'!$P$1</f>
        <v>-5.6520000000000001</v>
      </c>
      <c r="L6" s="286">
        <f>SUMIFS('Bridgewater - Input (IS)'!M:M,'Bridgewater - Input (IS)'!$Q:$Q,'Bridgewater Apartments - CRES'!$A6)/'Bridgewater Apartments - CRES'!$P$1</f>
        <v>-5.6520000000000001</v>
      </c>
      <c r="M6" s="287">
        <f>SUMIFS('Bridgewater - Input (IS)'!N:N,'Bridgewater - Input (IS)'!$Q:$Q,'Bridgewater Apartments - CRES'!$A6)/'Bridgewater Apartments - CRES'!$P$1</f>
        <v>-6.3220000000000001</v>
      </c>
      <c r="N6" s="271">
        <f t="shared" si="0"/>
        <v>-64.159000000000006</v>
      </c>
    </row>
    <row r="7" spans="1:16">
      <c r="A7" s="306" t="s">
        <v>22</v>
      </c>
      <c r="B7" s="286">
        <f>SUMIFS('Bridgewater - Input (IS)'!C:C,'Bridgewater - Input (IS)'!$Q:$Q,'Bridgewater Apartments - CRES'!$A7)/'Bridgewater Apartments - CRES'!$P$1</f>
        <v>0</v>
      </c>
      <c r="C7" s="287">
        <f>SUMIFS('Bridgewater - Input (IS)'!D:D,'Bridgewater - Input (IS)'!$Q:$Q,'Bridgewater Apartments - CRES'!$A7)/'Bridgewater Apartments - CRES'!$P$1</f>
        <v>-0.25</v>
      </c>
      <c r="D7" s="286">
        <f>SUMIFS('Bridgewater - Input (IS)'!E:E,'Bridgewater - Input (IS)'!$Q:$Q,'Bridgewater Apartments - CRES'!$A7)/'Bridgewater Apartments - CRES'!$P$1</f>
        <v>-0.40200999999999998</v>
      </c>
      <c r="E7" s="287">
        <f>SUMIFS('Bridgewater - Input (IS)'!F:F,'Bridgewater - Input (IS)'!$Q:$Q,'Bridgewater Apartments - CRES'!$A7)/'Bridgewater Apartments - CRES'!$P$1</f>
        <v>-2</v>
      </c>
      <c r="F7" s="286">
        <f>SUMIFS('Bridgewater - Input (IS)'!G:G,'Bridgewater - Input (IS)'!$Q:$Q,'Bridgewater Apartments - CRES'!$A7)/'Bridgewater Apartments - CRES'!$P$1</f>
        <v>-17.850000000000001</v>
      </c>
      <c r="G7" s="287">
        <f>SUMIFS('Bridgewater - Input (IS)'!H:H,'Bridgewater - Input (IS)'!$Q:$Q,'Bridgewater Apartments - CRES'!$A7)/'Bridgewater Apartments - CRES'!$P$1</f>
        <v>-7.43</v>
      </c>
      <c r="H7" s="286">
        <f>SUMIFS('Bridgewater - Input (IS)'!I:I,'Bridgewater - Input (IS)'!$Q:$Q,'Bridgewater Apartments - CRES'!$A7)/'Bridgewater Apartments - CRES'!$P$1</f>
        <v>-10.87684</v>
      </c>
      <c r="I7" s="287">
        <f>SUMIFS('Bridgewater - Input (IS)'!J:J,'Bridgewater - Input (IS)'!$Q:$Q,'Bridgewater Apartments - CRES'!$A7)/'Bridgewater Apartments - CRES'!$P$1</f>
        <v>-5.8810000000000002</v>
      </c>
      <c r="J7" s="286">
        <f>SUMIFS('Bridgewater - Input (IS)'!K:K,'Bridgewater - Input (IS)'!$Q:$Q,'Bridgewater Apartments - CRES'!$A7)/'Bridgewater Apartments - CRES'!$P$1</f>
        <v>-23.632490000000001</v>
      </c>
      <c r="K7" s="287">
        <f>SUMIFS('Bridgewater - Input (IS)'!L:L,'Bridgewater - Input (IS)'!$Q:$Q,'Bridgewater Apartments - CRES'!$A7)/'Bridgewater Apartments - CRES'!$P$1</f>
        <v>-12.80842</v>
      </c>
      <c r="L7" s="286">
        <f>SUMIFS('Bridgewater - Input (IS)'!M:M,'Bridgewater - Input (IS)'!$Q:$Q,'Bridgewater Apartments - CRES'!$A7)/'Bridgewater Apartments - CRES'!$P$1</f>
        <v>-15.045999999999999</v>
      </c>
      <c r="M7" s="287">
        <f>SUMIFS('Bridgewater - Input (IS)'!N:N,'Bridgewater - Input (IS)'!$Q:$Q,'Bridgewater Apartments - CRES'!$A7)/'Bridgewater Apartments - CRES'!$P$1</f>
        <v>-13.503639999999999</v>
      </c>
      <c r="N7" s="271">
        <f t="shared" si="0"/>
        <v>-109.68040000000001</v>
      </c>
    </row>
    <row r="8" spans="1:16" ht="15" thickBot="1">
      <c r="A8" s="306" t="s">
        <v>27</v>
      </c>
      <c r="B8" s="286">
        <f>SUMIFS('Bridgewater - Input (IS)'!C:C,'Bridgewater - Input (IS)'!$Q:$Q,'Bridgewater Apartments - CRES'!$A8)/'Bridgewater Apartments - CRES'!$P$1</f>
        <v>0</v>
      </c>
      <c r="C8" s="287">
        <f>SUMIFS('Bridgewater - Input (IS)'!D:D,'Bridgewater - Input (IS)'!$Q:$Q,'Bridgewater Apartments - CRES'!$A8)/'Bridgewater Apartments - CRES'!$P$1</f>
        <v>-15.52425</v>
      </c>
      <c r="D8" s="286">
        <f>SUMIFS('Bridgewater - Input (IS)'!E:E,'Bridgewater - Input (IS)'!$Q:$Q,'Bridgewater Apartments - CRES'!$A8)/'Bridgewater Apartments - CRES'!$P$1</f>
        <v>-35.579659999999997</v>
      </c>
      <c r="E8" s="287">
        <f>SUMIFS('Bridgewater - Input (IS)'!F:F,'Bridgewater - Input (IS)'!$Q:$Q,'Bridgewater Apartments - CRES'!$A8)/'Bridgewater Apartments - CRES'!$P$1</f>
        <v>-6.6603999999999992</v>
      </c>
      <c r="F8" s="286">
        <f>SUMIFS('Bridgewater - Input (IS)'!G:G,'Bridgewater - Input (IS)'!$Q:$Q,'Bridgewater Apartments - CRES'!$A8)/'Bridgewater Apartments - CRES'!$P$1</f>
        <v>-46.887020000000007</v>
      </c>
      <c r="G8" s="287">
        <f>SUMIFS('Bridgewater - Input (IS)'!H:H,'Bridgewater - Input (IS)'!$Q:$Q,'Bridgewater Apartments - CRES'!$A8)/'Bridgewater Apartments - CRES'!$P$1</f>
        <v>-24.202210000000001</v>
      </c>
      <c r="H8" s="286">
        <f>SUMIFS('Bridgewater - Input (IS)'!I:I,'Bridgewater - Input (IS)'!$Q:$Q,'Bridgewater Apartments - CRES'!$A8)/'Bridgewater Apartments - CRES'!$P$1</f>
        <v>-34.18188</v>
      </c>
      <c r="I8" s="287">
        <f>SUMIFS('Bridgewater - Input (IS)'!J:J,'Bridgewater - Input (IS)'!$Q:$Q,'Bridgewater Apartments - CRES'!$A8)/'Bridgewater Apartments - CRES'!$P$1</f>
        <v>-23.430250000000001</v>
      </c>
      <c r="J8" s="286">
        <f>SUMIFS('Bridgewater - Input (IS)'!K:K,'Bridgewater - Input (IS)'!$Q:$Q,'Bridgewater Apartments - CRES'!$A8)/'Bridgewater Apartments - CRES'!$P$1</f>
        <v>-14.781409999999999</v>
      </c>
      <c r="K8" s="287">
        <f>SUMIFS('Bridgewater - Input (IS)'!L:L,'Bridgewater - Input (IS)'!$Q:$Q,'Bridgewater Apartments - CRES'!$A8)/'Bridgewater Apartments - CRES'!$P$1</f>
        <v>-39.913489999999996</v>
      </c>
      <c r="L8" s="286">
        <f>SUMIFS('Bridgewater - Input (IS)'!M:M,'Bridgewater - Input (IS)'!$Q:$Q,'Bridgewater Apartments - CRES'!$A8)/'Bridgewater Apartments - CRES'!$P$1</f>
        <v>-30.55725</v>
      </c>
      <c r="M8" s="287">
        <f>SUMIFS('Bridgewater - Input (IS)'!N:N,'Bridgewater - Input (IS)'!$Q:$Q,'Bridgewater Apartments - CRES'!$A8)/'Bridgewater Apartments - CRES'!$P$1</f>
        <v>-4.8916300000000001</v>
      </c>
      <c r="N8" s="271">
        <f t="shared" si="0"/>
        <v>-276.60945000000004</v>
      </c>
    </row>
    <row r="9" spans="1:16" ht="15" thickBot="1">
      <c r="A9" s="187" t="s">
        <v>78</v>
      </c>
      <c r="B9" s="191">
        <f>SUM(B4:B8)</f>
        <v>509.29110999999989</v>
      </c>
      <c r="C9" s="192">
        <f t="shared" ref="C9:M9" si="2">SUM(C4:C8)</f>
        <v>482.64508999999998</v>
      </c>
      <c r="D9" s="191">
        <f t="shared" si="2"/>
        <v>457.71777000000003</v>
      </c>
      <c r="E9" s="192">
        <f t="shared" si="2"/>
        <v>472.94647000000003</v>
      </c>
      <c r="F9" s="191">
        <f t="shared" si="2"/>
        <v>425.96134999999992</v>
      </c>
      <c r="G9" s="192">
        <f t="shared" si="2"/>
        <v>457.85068000000001</v>
      </c>
      <c r="H9" s="191">
        <f t="shared" si="2"/>
        <v>443.49007999999998</v>
      </c>
      <c r="I9" s="192">
        <f t="shared" si="2"/>
        <v>444.73478</v>
      </c>
      <c r="J9" s="191">
        <f t="shared" si="2"/>
        <v>434.10613999999998</v>
      </c>
      <c r="K9" s="192">
        <f t="shared" si="2"/>
        <v>419.97031000000004</v>
      </c>
      <c r="L9" s="191">
        <f t="shared" si="2"/>
        <v>429.54</v>
      </c>
      <c r="M9" s="192">
        <f t="shared" si="2"/>
        <v>461.83718999999991</v>
      </c>
      <c r="N9" s="193">
        <f t="shared" si="0"/>
        <v>5440.0909699999993</v>
      </c>
    </row>
    <row r="10" spans="1:16">
      <c r="A10" s="306" t="s">
        <v>79</v>
      </c>
      <c r="B10" s="286">
        <f>SUMIFS('Bridgewater - Input (IS)'!C:C,'Bridgewater - Input (IS)'!$Q:$Q,'Bridgewater Apartments - CRES'!$A10)/'Bridgewater Apartments - CRES'!$P$1</f>
        <v>0</v>
      </c>
      <c r="C10" s="287">
        <f>SUMIFS('Bridgewater - Input (IS)'!D:D,'Bridgewater - Input (IS)'!$Q:$Q,'Bridgewater Apartments - CRES'!$A10)/'Bridgewater Apartments - CRES'!$P$1</f>
        <v>0</v>
      </c>
      <c r="D10" s="286">
        <f>SUMIFS('Bridgewater - Input (IS)'!E:E,'Bridgewater - Input (IS)'!$Q:$Q,'Bridgewater Apartments - CRES'!$A10)/'Bridgewater Apartments - CRES'!$P$1</f>
        <v>0</v>
      </c>
      <c r="E10" s="287">
        <f>SUMIFS('Bridgewater - Input (IS)'!F:F,'Bridgewater - Input (IS)'!$Q:$Q,'Bridgewater Apartments - CRES'!$A10)/'Bridgewater Apartments - CRES'!$P$1</f>
        <v>0</v>
      </c>
      <c r="F10" s="286">
        <f>SUMIFS('Bridgewater - Input (IS)'!G:G,'Bridgewater - Input (IS)'!$Q:$Q,'Bridgewater Apartments - CRES'!$A10)/'Bridgewater Apartments - CRES'!$P$1</f>
        <v>0</v>
      </c>
      <c r="G10" s="287">
        <f>SUMIFS('Bridgewater - Input (IS)'!H:H,'Bridgewater - Input (IS)'!$Q:$Q,'Bridgewater Apartments - CRES'!$A10)/'Bridgewater Apartments - CRES'!$P$1</f>
        <v>0</v>
      </c>
      <c r="H10" s="286">
        <f>SUMIFS('Bridgewater - Input (IS)'!I:I,'Bridgewater - Input (IS)'!$Q:$Q,'Bridgewater Apartments - CRES'!$A10)/'Bridgewater Apartments - CRES'!$P$1</f>
        <v>0</v>
      </c>
      <c r="I10" s="287">
        <f>SUMIFS('Bridgewater - Input (IS)'!J:J,'Bridgewater - Input (IS)'!$Q:$Q,'Bridgewater Apartments - CRES'!$A10)/'Bridgewater Apartments - CRES'!$P$1</f>
        <v>0</v>
      </c>
      <c r="J10" s="286">
        <f>SUMIFS('Bridgewater - Input (IS)'!K:K,'Bridgewater - Input (IS)'!$Q:$Q,'Bridgewater Apartments - CRES'!$A10)/'Bridgewater Apartments - CRES'!$P$1</f>
        <v>0</v>
      </c>
      <c r="K10" s="287">
        <f>SUMIFS('Bridgewater - Input (IS)'!L:L,'Bridgewater - Input (IS)'!$Q:$Q,'Bridgewater Apartments - CRES'!$A10)/'Bridgewater Apartments - CRES'!$P$1</f>
        <v>0</v>
      </c>
      <c r="L10" s="286">
        <f>SUMIFS('Bridgewater - Input (IS)'!M:M,'Bridgewater - Input (IS)'!$Q:$Q,'Bridgewater Apartments - CRES'!$A10)/'Bridgewater Apartments - CRES'!$P$1</f>
        <v>0</v>
      </c>
      <c r="M10" s="287">
        <f>SUMIFS('Bridgewater - Input (IS)'!N:N,'Bridgewater - Input (IS)'!$Q:$Q,'Bridgewater Apartments - CRES'!$A10)/'Bridgewater Apartments - CRES'!$P$1</f>
        <v>0</v>
      </c>
      <c r="N10" s="271">
        <f t="shared" si="0"/>
        <v>0</v>
      </c>
    </row>
    <row r="11" spans="1:16">
      <c r="A11" s="306" t="s">
        <v>36</v>
      </c>
      <c r="B11" s="286">
        <f>SUMIFS('Bridgewater - Input (IS)'!C:C,'Bridgewater - Input (IS)'!$Q:$Q,'Bridgewater Apartments - CRES'!$A11)/'Bridgewater Apartments - CRES'!$P$1</f>
        <v>12.80011</v>
      </c>
      <c r="C11" s="287">
        <f>SUMIFS('Bridgewater - Input (IS)'!D:D,'Bridgewater - Input (IS)'!$Q:$Q,'Bridgewater Apartments - CRES'!$A11)/'Bridgewater Apartments - CRES'!$P$1</f>
        <v>12.780790000000001</v>
      </c>
      <c r="D11" s="286">
        <f>SUMIFS('Bridgewater - Input (IS)'!E:E,'Bridgewater - Input (IS)'!$Q:$Q,'Bridgewater Apartments - CRES'!$A11)/'Bridgewater Apartments - CRES'!$P$1</f>
        <v>12.78467</v>
      </c>
      <c r="E11" s="287">
        <f>SUMIFS('Bridgewater - Input (IS)'!F:F,'Bridgewater - Input (IS)'!$Q:$Q,'Bridgewater Apartments - CRES'!$A11)/'Bridgewater Apartments - CRES'!$P$1</f>
        <v>11.95391</v>
      </c>
      <c r="F11" s="286">
        <f>SUMIFS('Bridgewater - Input (IS)'!G:G,'Bridgewater - Input (IS)'!$Q:$Q,'Bridgewater Apartments - CRES'!$A11)/'Bridgewater Apartments - CRES'!$P$1</f>
        <v>11.412109999999998</v>
      </c>
      <c r="G11" s="287">
        <f>SUMIFS('Bridgewater - Input (IS)'!H:H,'Bridgewater - Input (IS)'!$Q:$Q,'Bridgewater Apartments - CRES'!$A11)/'Bridgewater Apartments - CRES'!$P$1</f>
        <v>10.4017</v>
      </c>
      <c r="H11" s="286">
        <f>SUMIFS('Bridgewater - Input (IS)'!I:I,'Bridgewater - Input (IS)'!$Q:$Q,'Bridgewater Apartments - CRES'!$A11)/'Bridgewater Apartments - CRES'!$P$1</f>
        <v>9.0601399999999988</v>
      </c>
      <c r="I11" s="287">
        <f>SUMIFS('Bridgewater - Input (IS)'!J:J,'Bridgewater - Input (IS)'!$Q:$Q,'Bridgewater Apartments - CRES'!$A11)/'Bridgewater Apartments - CRES'!$P$1</f>
        <v>13.893889999999999</v>
      </c>
      <c r="J11" s="286">
        <f>SUMIFS('Bridgewater - Input (IS)'!K:K,'Bridgewater - Input (IS)'!$Q:$Q,'Bridgewater Apartments - CRES'!$A11)/'Bridgewater Apartments - CRES'!$P$1</f>
        <v>8.1825100000000006</v>
      </c>
      <c r="K11" s="287">
        <f>SUMIFS('Bridgewater - Input (IS)'!L:L,'Bridgewater - Input (IS)'!$Q:$Q,'Bridgewater Apartments - CRES'!$A11)/'Bridgewater Apartments - CRES'!$P$1</f>
        <v>9.1297799999999985</v>
      </c>
      <c r="L11" s="286">
        <f>SUMIFS('Bridgewater - Input (IS)'!M:M,'Bridgewater - Input (IS)'!$Q:$Q,'Bridgewater Apartments - CRES'!$A11)/'Bridgewater Apartments - CRES'!$P$1</f>
        <v>9.3940599999999996</v>
      </c>
      <c r="M11" s="287">
        <f>SUMIFS('Bridgewater - Input (IS)'!N:N,'Bridgewater - Input (IS)'!$Q:$Q,'Bridgewater Apartments - CRES'!$A11)/'Bridgewater Apartments - CRES'!$P$1</f>
        <v>9.77318</v>
      </c>
      <c r="N11" s="271">
        <f t="shared" si="0"/>
        <v>131.56685000000002</v>
      </c>
    </row>
    <row r="12" spans="1:16" ht="15" thickBot="1">
      <c r="A12" s="188" t="s">
        <v>31</v>
      </c>
      <c r="B12" s="82">
        <f>SUMIFS('Bridgewater - Input (IS)'!C:C,'Bridgewater - Input (IS)'!$Q:$Q,'Bridgewater Apartments - CRES'!$A12)/'Bridgewater Apartments - CRES'!$P$1</f>
        <v>37.824450000000006</v>
      </c>
      <c r="C12" s="83">
        <f>SUMIFS('Bridgewater - Input (IS)'!D:D,'Bridgewater - Input (IS)'!$Q:$Q,'Bridgewater Apartments - CRES'!$A12)/'Bridgewater Apartments - CRES'!$P$1</f>
        <v>37.163250000000005</v>
      </c>
      <c r="D12" s="82">
        <f>SUMIFS('Bridgewater - Input (IS)'!E:E,'Bridgewater - Input (IS)'!$Q:$Q,'Bridgewater Apartments - CRES'!$A12)/'Bridgewater Apartments - CRES'!$P$1</f>
        <v>46.701619999999998</v>
      </c>
      <c r="E12" s="83">
        <f>SUMIFS('Bridgewater - Input (IS)'!F:F,'Bridgewater - Input (IS)'!$Q:$Q,'Bridgewater Apartments - CRES'!$A12)/'Bridgewater Apartments - CRES'!$P$1</f>
        <v>56.097579999999994</v>
      </c>
      <c r="F12" s="82">
        <f>SUMIFS('Bridgewater - Input (IS)'!G:G,'Bridgewater - Input (IS)'!$Q:$Q,'Bridgewater Apartments - CRES'!$A12)/'Bridgewater Apartments - CRES'!$P$1</f>
        <v>35.152070000000009</v>
      </c>
      <c r="G12" s="83">
        <f>SUMIFS('Bridgewater - Input (IS)'!H:H,'Bridgewater - Input (IS)'!$Q:$Q,'Bridgewater Apartments - CRES'!$A12)/'Bridgewater Apartments - CRES'!$P$1</f>
        <v>72.424269999999993</v>
      </c>
      <c r="H12" s="82">
        <f>SUMIFS('Bridgewater - Input (IS)'!I:I,'Bridgewater - Input (IS)'!$Q:$Q,'Bridgewater Apartments - CRES'!$A12)/'Bridgewater Apartments - CRES'!$P$1</f>
        <v>51.474340000000005</v>
      </c>
      <c r="I12" s="83">
        <f>SUMIFS('Bridgewater - Input (IS)'!J:J,'Bridgewater - Input (IS)'!$Q:$Q,'Bridgewater Apartments - CRES'!$A12)/'Bridgewater Apartments - CRES'!$P$1</f>
        <v>40.213080000000005</v>
      </c>
      <c r="J12" s="82">
        <f>SUMIFS('Bridgewater - Input (IS)'!K:K,'Bridgewater - Input (IS)'!$Q:$Q,'Bridgewater Apartments - CRES'!$A12)/'Bridgewater Apartments - CRES'!$P$1</f>
        <v>46.352049999999998</v>
      </c>
      <c r="K12" s="83">
        <f>SUMIFS('Bridgewater - Input (IS)'!L:L,'Bridgewater - Input (IS)'!$Q:$Q,'Bridgewater Apartments - CRES'!$A12)/'Bridgewater Apartments - CRES'!$P$1</f>
        <v>86.253650000000007</v>
      </c>
      <c r="L12" s="82">
        <f>SUMIFS('Bridgewater - Input (IS)'!M:M,'Bridgewater - Input (IS)'!$Q:$Q,'Bridgewater Apartments - CRES'!$A12)/'Bridgewater Apartments - CRES'!$P$1</f>
        <v>49.419200000000004</v>
      </c>
      <c r="M12" s="83">
        <f>SUMIFS('Bridgewater - Input (IS)'!N:N,'Bridgewater - Input (IS)'!$Q:$Q,'Bridgewater Apartments - CRES'!$A12)/'Bridgewater Apartments - CRES'!$P$1</f>
        <v>48.48977</v>
      </c>
      <c r="N12" s="272">
        <f t="shared" si="0"/>
        <v>607.56533000000002</v>
      </c>
    </row>
    <row r="13" spans="1:16" ht="15" thickBot="1">
      <c r="A13" s="189" t="s">
        <v>80</v>
      </c>
      <c r="B13" s="194">
        <f>SUM(B10:B12)</f>
        <v>50.624560000000002</v>
      </c>
      <c r="C13" s="195">
        <f t="shared" ref="C13:M13" si="3">SUM(C10:C12)</f>
        <v>49.944040000000008</v>
      </c>
      <c r="D13" s="194">
        <f t="shared" si="3"/>
        <v>59.486289999999997</v>
      </c>
      <c r="E13" s="195">
        <f t="shared" si="3"/>
        <v>68.051490000000001</v>
      </c>
      <c r="F13" s="194">
        <f t="shared" si="3"/>
        <v>46.564180000000007</v>
      </c>
      <c r="G13" s="195">
        <f t="shared" si="3"/>
        <v>82.825969999999998</v>
      </c>
      <c r="H13" s="194">
        <f t="shared" si="3"/>
        <v>60.534480000000002</v>
      </c>
      <c r="I13" s="195">
        <f t="shared" si="3"/>
        <v>54.106970000000004</v>
      </c>
      <c r="J13" s="194">
        <f t="shared" si="3"/>
        <v>54.534559999999999</v>
      </c>
      <c r="K13" s="195">
        <f t="shared" si="3"/>
        <v>95.383430000000004</v>
      </c>
      <c r="L13" s="194">
        <f t="shared" si="3"/>
        <v>58.81326</v>
      </c>
      <c r="M13" s="195">
        <f t="shared" si="3"/>
        <v>58.262950000000004</v>
      </c>
      <c r="N13" s="196">
        <f t="shared" si="0"/>
        <v>739.13218000000006</v>
      </c>
    </row>
    <row r="14" spans="1:16" ht="15.5" thickTop="1" thickBot="1">
      <c r="A14" s="190" t="s">
        <v>81</v>
      </c>
      <c r="B14" s="197">
        <f>SUM(B13,B9)</f>
        <v>559.91566999999986</v>
      </c>
      <c r="C14" s="198">
        <f t="shared" ref="C14:M14" si="4">SUM(C13,C9)</f>
        <v>532.58912999999995</v>
      </c>
      <c r="D14" s="197">
        <f t="shared" si="4"/>
        <v>517.20406000000003</v>
      </c>
      <c r="E14" s="198">
        <f t="shared" si="4"/>
        <v>540.99796000000003</v>
      </c>
      <c r="F14" s="197">
        <f t="shared" si="4"/>
        <v>472.52552999999995</v>
      </c>
      <c r="G14" s="198">
        <f t="shared" si="4"/>
        <v>540.67665</v>
      </c>
      <c r="H14" s="197">
        <f t="shared" si="4"/>
        <v>504.02455999999995</v>
      </c>
      <c r="I14" s="198">
        <f t="shared" si="4"/>
        <v>498.84174999999999</v>
      </c>
      <c r="J14" s="197">
        <f t="shared" si="4"/>
        <v>488.64069999999998</v>
      </c>
      <c r="K14" s="198">
        <f t="shared" si="4"/>
        <v>515.35374000000002</v>
      </c>
      <c r="L14" s="197">
        <f t="shared" si="4"/>
        <v>488.35326000000003</v>
      </c>
      <c r="M14" s="198">
        <f t="shared" si="4"/>
        <v>520.1001399999999</v>
      </c>
      <c r="N14" s="199">
        <f t="shared" si="0"/>
        <v>6179.2231499999989</v>
      </c>
      <c r="O14" s="124"/>
      <c r="P14" s="15">
        <f>M14*1000</f>
        <v>520100.1399999999</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SUMIFS('Bridgewater - Input (IS)'!C:C,'Bridgewater - Input (IS)'!$Q:$Q,'Bridgewater Apartments - CRES'!$A17)/'Bridgewater Apartments - CRES'!$P$16</f>
        <v>-10.176290000000002</v>
      </c>
      <c r="C17" s="287">
        <f>SUMIFS('Bridgewater - Input (IS)'!D:D,'Bridgewater - Input (IS)'!$Q:$Q,'Bridgewater Apartments - CRES'!$A17)/'Bridgewater Apartments - CRES'!$P$16</f>
        <v>-4.3205100000000005</v>
      </c>
      <c r="D17" s="286">
        <f>SUMIFS('Bridgewater - Input (IS)'!E:E,'Bridgewater - Input (IS)'!$Q:$Q,'Bridgewater Apartments - CRES'!$A17)/'Bridgewater Apartments - CRES'!$P$16</f>
        <v>-8.2725299999999997</v>
      </c>
      <c r="E17" s="287">
        <f>SUMIFS('Bridgewater - Input (IS)'!F:F,'Bridgewater - Input (IS)'!$Q:$Q,'Bridgewater Apartments - CRES'!$A17)/'Bridgewater Apartments - CRES'!$P$16</f>
        <v>-8.2537500000000001</v>
      </c>
      <c r="F17" s="286">
        <f>SUMIFS('Bridgewater - Input (IS)'!G:G,'Bridgewater - Input (IS)'!$Q:$Q,'Bridgewater Apartments - CRES'!$A17)/'Bridgewater Apartments - CRES'!$P$16</f>
        <v>-5.5621200000000002</v>
      </c>
      <c r="G17" s="287">
        <f>SUMIFS('Bridgewater - Input (IS)'!H:H,'Bridgewater - Input (IS)'!$Q:$Q,'Bridgewater Apartments - CRES'!$A17)/'Bridgewater Apartments - CRES'!$P$16</f>
        <v>-16.347390000000001</v>
      </c>
      <c r="H17" s="286">
        <f>SUMIFS('Bridgewater - Input (IS)'!I:I,'Bridgewater - Input (IS)'!$Q:$Q,'Bridgewater Apartments - CRES'!$A17)/'Bridgewater Apartments - CRES'!$P$16</f>
        <v>-11.605029999999999</v>
      </c>
      <c r="I17" s="287">
        <f>SUMIFS('Bridgewater - Input (IS)'!J:J,'Bridgewater - Input (IS)'!$Q:$Q,'Bridgewater Apartments - CRES'!$A17)/'Bridgewater Apartments - CRES'!$P$16</f>
        <v>-15.413600000000002</v>
      </c>
      <c r="J17" s="286">
        <f>SUMIFS('Bridgewater - Input (IS)'!K:K,'Bridgewater - Input (IS)'!$Q:$Q,'Bridgewater Apartments - CRES'!$A17)/'Bridgewater Apartments - CRES'!$P$16</f>
        <v>-11.59728</v>
      </c>
      <c r="K17" s="287">
        <f>SUMIFS('Bridgewater - Input (IS)'!L:L,'Bridgewater - Input (IS)'!$Q:$Q,'Bridgewater Apartments - CRES'!$A17)/'Bridgewater Apartments - CRES'!$P$16</f>
        <v>-8.5162399999999998</v>
      </c>
      <c r="L17" s="286">
        <f>SUMIFS('Bridgewater - Input (IS)'!M:M,'Bridgewater - Input (IS)'!$Q:$Q,'Bridgewater Apartments - CRES'!$A17)/'Bridgewater Apartments - CRES'!$P$16</f>
        <v>-15.151580000000001</v>
      </c>
      <c r="M17" s="287">
        <f>SUMIFS('Bridgewater - Input (IS)'!N:N,'Bridgewater - Input (IS)'!$Q:$Q,'Bridgewater Apartments - CRES'!$A17)/'Bridgewater Apartments - CRES'!$P$16</f>
        <v>-12.564300000000001</v>
      </c>
      <c r="N17" s="81">
        <f>SUM(B17:M17)</f>
        <v>-127.78062</v>
      </c>
    </row>
    <row r="18" spans="1:16">
      <c r="A18" s="296" t="s">
        <v>51</v>
      </c>
      <c r="B18" s="286">
        <f>SUMIFS('Bridgewater - Input (IS)'!C:C,'Bridgewater - Input (IS)'!$Q:$Q,'Bridgewater Apartments - CRES'!$A18)/'Bridgewater Apartments - CRES'!$P$16</f>
        <v>-13.05594</v>
      </c>
      <c r="C18" s="287">
        <f>SUMIFS('Bridgewater - Input (IS)'!D:D,'Bridgewater - Input (IS)'!$Q:$Q,'Bridgewater Apartments - CRES'!$A18)/'Bridgewater Apartments - CRES'!$P$16</f>
        <v>-12.65218</v>
      </c>
      <c r="D18" s="286">
        <f>SUMIFS('Bridgewater - Input (IS)'!E:E,'Bridgewater - Input (IS)'!$Q:$Q,'Bridgewater Apartments - CRES'!$A18)/'Bridgewater Apartments - CRES'!$P$16</f>
        <v>-13.171379999999999</v>
      </c>
      <c r="E18" s="287">
        <f>SUMIFS('Bridgewater - Input (IS)'!F:F,'Bridgewater - Input (IS)'!$Q:$Q,'Bridgewater Apartments - CRES'!$A18)/'Bridgewater Apartments - CRES'!$P$16</f>
        <v>-11.18369</v>
      </c>
      <c r="F18" s="286">
        <f>SUMIFS('Bridgewater - Input (IS)'!G:G,'Bridgewater - Input (IS)'!$Q:$Q,'Bridgewater Apartments - CRES'!$A18)/'Bridgewater Apartments - CRES'!$P$16</f>
        <v>-11.36633</v>
      </c>
      <c r="G18" s="287">
        <f>SUMIFS('Bridgewater - Input (IS)'!H:H,'Bridgewater - Input (IS)'!$Q:$Q,'Bridgewater Apartments - CRES'!$A18)/'Bridgewater Apartments - CRES'!$P$16</f>
        <v>-12.035129999999999</v>
      </c>
      <c r="H18" s="286">
        <f>SUMIFS('Bridgewater - Input (IS)'!I:I,'Bridgewater - Input (IS)'!$Q:$Q,'Bridgewater Apartments - CRES'!$A18)/'Bridgewater Apartments - CRES'!$P$16</f>
        <v>-10.57793</v>
      </c>
      <c r="I18" s="287">
        <f>SUMIFS('Bridgewater - Input (IS)'!J:J,'Bridgewater - Input (IS)'!$Q:$Q,'Bridgewater Apartments - CRES'!$A18)/'Bridgewater Apartments - CRES'!$P$16</f>
        <v>-12.03796</v>
      </c>
      <c r="J18" s="286">
        <f>SUMIFS('Bridgewater - Input (IS)'!K:K,'Bridgewater - Input (IS)'!$Q:$Q,'Bridgewater Apartments - CRES'!$A18)/'Bridgewater Apartments - CRES'!$P$16</f>
        <v>-11.39475</v>
      </c>
      <c r="K18" s="287">
        <f>SUMIFS('Bridgewater - Input (IS)'!L:L,'Bridgewater - Input (IS)'!$Q:$Q,'Bridgewater Apartments - CRES'!$A18)/'Bridgewater Apartments - CRES'!$P$16</f>
        <v>-22.84714</v>
      </c>
      <c r="L18" s="286">
        <f>SUMIFS('Bridgewater - Input (IS)'!M:M,'Bridgewater - Input (IS)'!$Q:$Q,'Bridgewater Apartments - CRES'!$A18)/'Bridgewater Apartments - CRES'!$P$16</f>
        <v>-11.067959999999999</v>
      </c>
      <c r="M18" s="287">
        <f>SUMIFS('Bridgewater - Input (IS)'!N:N,'Bridgewater - Input (IS)'!$Q:$Q,'Bridgewater Apartments - CRES'!$A18)/'Bridgewater Apartments - CRES'!$P$16</f>
        <v>-10.474309999999999</v>
      </c>
      <c r="N18" s="271">
        <f t="shared" ref="N18:N32" si="6">SUM(B18:M18)</f>
        <v>-151.8647</v>
      </c>
    </row>
    <row r="19" spans="1:16">
      <c r="A19" s="296" t="s">
        <v>40</v>
      </c>
      <c r="B19" s="286">
        <f>SUMIFS('Bridgewater - Input (IS)'!C:C,'Bridgewater - Input (IS)'!$Q:$Q,'Bridgewater Apartments - CRES'!$A19)/'Bridgewater Apartments - CRES'!$P$16</f>
        <v>-52.338469999999994</v>
      </c>
      <c r="C19" s="287">
        <f>SUMIFS('Bridgewater - Input (IS)'!D:D,'Bridgewater - Input (IS)'!$Q:$Q,'Bridgewater Apartments - CRES'!$A19)/'Bridgewater Apartments - CRES'!$P$16</f>
        <v>-33.545780000000001</v>
      </c>
      <c r="D19" s="286">
        <f>SUMIFS('Bridgewater - Input (IS)'!E:E,'Bridgewater - Input (IS)'!$Q:$Q,'Bridgewater Apartments - CRES'!$A19)/'Bridgewater Apartments - CRES'!$P$16</f>
        <v>-35.340269999999997</v>
      </c>
      <c r="E19" s="287">
        <f>SUMIFS('Bridgewater - Input (IS)'!F:F,'Bridgewater - Input (IS)'!$Q:$Q,'Bridgewater Apartments - CRES'!$A19)/'Bridgewater Apartments - CRES'!$P$16</f>
        <v>-34.887149999999998</v>
      </c>
      <c r="F19" s="286">
        <f>SUMIFS('Bridgewater - Input (IS)'!G:G,'Bridgewater - Input (IS)'!$Q:$Q,'Bridgewater Apartments - CRES'!$A19)/'Bridgewater Apartments - CRES'!$P$16</f>
        <v>-32.728099999999998</v>
      </c>
      <c r="G19" s="287">
        <f>SUMIFS('Bridgewater - Input (IS)'!H:H,'Bridgewater - Input (IS)'!$Q:$Q,'Bridgewater Apartments - CRES'!$A19)/'Bridgewater Apartments - CRES'!$P$16</f>
        <v>-53.7179</v>
      </c>
      <c r="H19" s="286">
        <f>SUMIFS('Bridgewater - Input (IS)'!I:I,'Bridgewater - Input (IS)'!$Q:$Q,'Bridgewater Apartments - CRES'!$A19)/'Bridgewater Apartments - CRES'!$P$16</f>
        <v>-35.736539999999998</v>
      </c>
      <c r="I19" s="287">
        <f>SUMIFS('Bridgewater - Input (IS)'!J:J,'Bridgewater - Input (IS)'!$Q:$Q,'Bridgewater Apartments - CRES'!$A19)/'Bridgewater Apartments - CRES'!$P$16</f>
        <v>-32.468820000000001</v>
      </c>
      <c r="J19" s="286">
        <f>SUMIFS('Bridgewater - Input (IS)'!K:K,'Bridgewater - Input (IS)'!$Q:$Q,'Bridgewater Apartments - CRES'!$A19)/'Bridgewater Apartments - CRES'!$P$16</f>
        <v>-39.621580000000002</v>
      </c>
      <c r="K19" s="287">
        <f>SUMIFS('Bridgewater - Input (IS)'!L:L,'Bridgewater - Input (IS)'!$Q:$Q,'Bridgewater Apartments - CRES'!$A19)/'Bridgewater Apartments - CRES'!$P$16</f>
        <v>-40.422609999999999</v>
      </c>
      <c r="L19" s="286">
        <f>SUMIFS('Bridgewater - Input (IS)'!M:M,'Bridgewater - Input (IS)'!$Q:$Q,'Bridgewater Apartments - CRES'!$A19)/'Bridgewater Apartments - CRES'!$P$16</f>
        <v>-60.544149999999995</v>
      </c>
      <c r="M19" s="287">
        <f>SUMIFS('Bridgewater - Input (IS)'!N:N,'Bridgewater - Input (IS)'!$Q:$Q,'Bridgewater Apartments - CRES'!$A19)/'Bridgewater Apartments - CRES'!$P$16</f>
        <v>-45.767209999999999</v>
      </c>
      <c r="N19" s="271">
        <f t="shared" si="6"/>
        <v>-497.11857999999995</v>
      </c>
    </row>
    <row r="20" spans="1:16">
      <c r="A20" s="296" t="s">
        <v>64</v>
      </c>
      <c r="B20" s="286">
        <f>SUMIFS('Bridgewater - Input (IS)'!C:C,'Bridgewater - Input (IS)'!$Q:$Q,'Bridgewater Apartments - CRES'!$A20)/'Bridgewater Apartments - CRES'!$P$16</f>
        <v>-60.681350000000002</v>
      </c>
      <c r="C20" s="287">
        <f>SUMIFS('Bridgewater - Input (IS)'!D:D,'Bridgewater - Input (IS)'!$Q:$Q,'Bridgewater Apartments - CRES'!$A20)/'Bridgewater Apartments - CRES'!$P$16</f>
        <v>-56.114419999999996</v>
      </c>
      <c r="D20" s="286">
        <f>SUMIFS('Bridgewater - Input (IS)'!E:E,'Bridgewater - Input (IS)'!$Q:$Q,'Bridgewater Apartments - CRES'!$A20)/'Bridgewater Apartments - CRES'!$P$16</f>
        <v>-56.114419999999996</v>
      </c>
      <c r="E20" s="287">
        <f>SUMIFS('Bridgewater - Input (IS)'!F:F,'Bridgewater - Input (IS)'!$Q:$Q,'Bridgewater Apartments - CRES'!$A20)/'Bridgewater Apartments - CRES'!$P$16</f>
        <v>-54.864419999999996</v>
      </c>
      <c r="F20" s="286">
        <f>SUMIFS('Bridgewater - Input (IS)'!G:G,'Bridgewater - Input (IS)'!$Q:$Q,'Bridgewater Apartments - CRES'!$A20)/'Bridgewater Apartments - CRES'!$P$16</f>
        <v>-54.864419999999996</v>
      </c>
      <c r="G20" s="287">
        <f>SUMIFS('Bridgewater - Input (IS)'!H:H,'Bridgewater - Input (IS)'!$Q:$Q,'Bridgewater Apartments - CRES'!$A20)/'Bridgewater Apartments - CRES'!$P$16</f>
        <v>-54.864419999999996</v>
      </c>
      <c r="H20" s="286">
        <f>SUMIFS('Bridgewater - Input (IS)'!I:I,'Bridgewater - Input (IS)'!$Q:$Q,'Bridgewater Apartments - CRES'!$A20)/'Bridgewater Apartments - CRES'!$P$16</f>
        <v>-54.864419999999996</v>
      </c>
      <c r="I20" s="287">
        <f>SUMIFS('Bridgewater - Input (IS)'!J:J,'Bridgewater - Input (IS)'!$Q:$Q,'Bridgewater Apartments - CRES'!$A20)/'Bridgewater Apartments - CRES'!$P$16</f>
        <v>-54.864419999999996</v>
      </c>
      <c r="J20" s="286">
        <f>SUMIFS('Bridgewater - Input (IS)'!K:K,'Bridgewater - Input (IS)'!$Q:$Q,'Bridgewater Apartments - CRES'!$A20)/'Bridgewater Apartments - CRES'!$P$16</f>
        <v>-54.864419999999996</v>
      </c>
      <c r="K20" s="287">
        <f>SUMIFS('Bridgewater - Input (IS)'!L:L,'Bridgewater - Input (IS)'!$Q:$Q,'Bridgewater Apartments - CRES'!$A20)/'Bridgewater Apartments - CRES'!$P$16</f>
        <v>-54.864419999999996</v>
      </c>
      <c r="L20" s="286">
        <f>SUMIFS('Bridgewater - Input (IS)'!M:M,'Bridgewater - Input (IS)'!$Q:$Q,'Bridgewater Apartments - CRES'!$A20)/'Bridgewater Apartments - CRES'!$P$16</f>
        <v>-54.864419999999996</v>
      </c>
      <c r="M20" s="287">
        <f>SUMIFS('Bridgewater - Input (IS)'!N:N,'Bridgewater - Input (IS)'!$Q:$Q,'Bridgewater Apartments - CRES'!$A20)/'Bridgewater Apartments - CRES'!$P$16</f>
        <v>-44.819939999999995</v>
      </c>
      <c r="N20" s="271">
        <f t="shared" si="6"/>
        <v>-656.64548999999988</v>
      </c>
      <c r="P20" s="16"/>
    </row>
    <row r="21" spans="1:16">
      <c r="A21" s="296" t="s">
        <v>66</v>
      </c>
      <c r="B21" s="286">
        <f>SUMIFS('Bridgewater - Input (IS)'!C:C,'Bridgewater - Input (IS)'!$Q:$Q,'Bridgewater Apartments - CRES'!$A21)/'Bridgewater Apartments - CRES'!$P$16</f>
        <v>-57.373750000000001</v>
      </c>
      <c r="C21" s="287">
        <f>SUMIFS('Bridgewater - Input (IS)'!D:D,'Bridgewater - Input (IS)'!$Q:$Q,'Bridgewater Apartments - CRES'!$A21)/'Bridgewater Apartments - CRES'!$P$16</f>
        <v>-57.373750000000001</v>
      </c>
      <c r="D21" s="286">
        <f>SUMIFS('Bridgewater - Input (IS)'!E:E,'Bridgewater - Input (IS)'!$Q:$Q,'Bridgewater Apartments - CRES'!$A21)/'Bridgewater Apartments - CRES'!$P$16</f>
        <v>-57.373750000000001</v>
      </c>
      <c r="E21" s="287">
        <f>SUMIFS('Bridgewater - Input (IS)'!F:F,'Bridgewater - Input (IS)'!$Q:$Q,'Bridgewater Apartments - CRES'!$A21)/'Bridgewater Apartments - CRES'!$P$16</f>
        <v>-57.373750000000001</v>
      </c>
      <c r="F21" s="286">
        <f>SUMIFS('Bridgewater - Input (IS)'!G:G,'Bridgewater - Input (IS)'!$Q:$Q,'Bridgewater Apartments - CRES'!$A21)/'Bridgewater Apartments - CRES'!$P$16</f>
        <v>-57.373750000000001</v>
      </c>
      <c r="G21" s="287">
        <f>SUMIFS('Bridgewater - Input (IS)'!H:H,'Bridgewater - Input (IS)'!$Q:$Q,'Bridgewater Apartments - CRES'!$A21)/'Bridgewater Apartments - CRES'!$P$16</f>
        <v>-57.373750000000001</v>
      </c>
      <c r="H21" s="286">
        <f>SUMIFS('Bridgewater - Input (IS)'!I:I,'Bridgewater - Input (IS)'!$Q:$Q,'Bridgewater Apartments - CRES'!$A21)/'Bridgewater Apartments - CRES'!$P$16</f>
        <v>-57.373750000000001</v>
      </c>
      <c r="I21" s="287">
        <f>SUMIFS('Bridgewater - Input (IS)'!J:J,'Bridgewater - Input (IS)'!$Q:$Q,'Bridgewater Apartments - CRES'!$A21)/'Bridgewater Apartments - CRES'!$P$16</f>
        <v>-57.373750000000001</v>
      </c>
      <c r="J21" s="286">
        <f>SUMIFS('Bridgewater - Input (IS)'!K:K,'Bridgewater - Input (IS)'!$Q:$Q,'Bridgewater Apartments - CRES'!$A21)/'Bridgewater Apartments - CRES'!$P$16</f>
        <v>-102.02567000000001</v>
      </c>
      <c r="K21" s="287">
        <f>SUMIFS('Bridgewater - Input (IS)'!L:L,'Bridgewater - Input (IS)'!$Q:$Q,'Bridgewater Apartments - CRES'!$A21)/'Bridgewater Apartments - CRES'!$P$16</f>
        <v>-60.333330000000004</v>
      </c>
      <c r="L21" s="286">
        <f>SUMIFS('Bridgewater - Input (IS)'!M:M,'Bridgewater - Input (IS)'!$Q:$Q,'Bridgewater Apartments - CRES'!$A21)/'Bridgewater Apartments - CRES'!$P$16</f>
        <v>-62.143329999999999</v>
      </c>
      <c r="M21" s="287">
        <f>SUMIFS('Bridgewater - Input (IS)'!N:N,'Bridgewater - Input (IS)'!$Q:$Q,'Bridgewater Apartments - CRES'!$A21)/'Bridgewater Apartments - CRES'!$P$16</f>
        <v>-62.143329999999999</v>
      </c>
      <c r="N21" s="271">
        <f t="shared" si="6"/>
        <v>-745.63565999999992</v>
      </c>
      <c r="P21" s="16"/>
    </row>
    <row r="22" spans="1:16">
      <c r="A22" s="296" t="s">
        <v>42</v>
      </c>
      <c r="B22" s="286">
        <f>SUMIFS('Bridgewater - Input (IS)'!C:C,'Bridgewater - Input (IS)'!$Q:$Q,'Bridgewater Apartments - CRES'!$A22)/'Bridgewater Apartments - CRES'!$P$16</f>
        <v>-3.91588</v>
      </c>
      <c r="C22" s="287">
        <f>SUMIFS('Bridgewater - Input (IS)'!D:D,'Bridgewater - Input (IS)'!$Q:$Q,'Bridgewater Apartments - CRES'!$A22)/'Bridgewater Apartments - CRES'!$P$16</f>
        <v>-5.0699199999999998</v>
      </c>
      <c r="D22" s="286">
        <f>SUMIFS('Bridgewater - Input (IS)'!E:E,'Bridgewater - Input (IS)'!$Q:$Q,'Bridgewater Apartments - CRES'!$A22)/'Bridgewater Apartments - CRES'!$P$16</f>
        <v>-7.04671</v>
      </c>
      <c r="E22" s="287">
        <f>SUMIFS('Bridgewater - Input (IS)'!F:F,'Bridgewater - Input (IS)'!$Q:$Q,'Bridgewater Apartments - CRES'!$A22)/'Bridgewater Apartments - CRES'!$P$16</f>
        <v>-5.8074599999999998</v>
      </c>
      <c r="F22" s="286">
        <f>SUMIFS('Bridgewater - Input (IS)'!G:G,'Bridgewater - Input (IS)'!$Q:$Q,'Bridgewater Apartments - CRES'!$A22)/'Bridgewater Apartments - CRES'!$P$16</f>
        <v>-4.4387100000000004</v>
      </c>
      <c r="G22" s="287">
        <f>SUMIFS('Bridgewater - Input (IS)'!H:H,'Bridgewater - Input (IS)'!$Q:$Q,'Bridgewater Apartments - CRES'!$A22)/'Bridgewater Apartments - CRES'!$P$16</f>
        <v>-8.4444999999999997</v>
      </c>
      <c r="H22" s="286">
        <f>SUMIFS('Bridgewater - Input (IS)'!I:I,'Bridgewater - Input (IS)'!$Q:$Q,'Bridgewater Apartments - CRES'!$A22)/'Bridgewater Apartments - CRES'!$P$16</f>
        <v>-4.3099999999999996</v>
      </c>
      <c r="I22" s="287">
        <f>SUMIFS('Bridgewater - Input (IS)'!J:J,'Bridgewater - Input (IS)'!$Q:$Q,'Bridgewater Apartments - CRES'!$A22)/'Bridgewater Apartments - CRES'!$P$16</f>
        <v>-4.3099999999999996</v>
      </c>
      <c r="J22" s="286">
        <f>SUMIFS('Bridgewater - Input (IS)'!K:K,'Bridgewater - Input (IS)'!$Q:$Q,'Bridgewater Apartments - CRES'!$A22)/'Bridgewater Apartments - CRES'!$P$16</f>
        <v>-6.6183000000000005</v>
      </c>
      <c r="K22" s="287">
        <f>SUMIFS('Bridgewater - Input (IS)'!L:L,'Bridgewater - Input (IS)'!$Q:$Q,'Bridgewater Apartments - CRES'!$A22)/'Bridgewater Apartments - CRES'!$P$16</f>
        <v>-7.5407999999999999</v>
      </c>
      <c r="L22" s="286">
        <f>SUMIFS('Bridgewater - Input (IS)'!M:M,'Bridgewater - Input (IS)'!$Q:$Q,'Bridgewater Apartments - CRES'!$A22)/'Bridgewater Apartments - CRES'!$P$16</f>
        <v>-5.3588399999999998</v>
      </c>
      <c r="M22" s="287">
        <f>SUMIFS('Bridgewater - Input (IS)'!N:N,'Bridgewater - Input (IS)'!$Q:$Q,'Bridgewater Apartments - CRES'!$A22)/'Bridgewater Apartments - CRES'!$P$16</f>
        <v>-5.3373800000000005</v>
      </c>
      <c r="N22" s="271">
        <f t="shared" si="6"/>
        <v>-68.198499999999996</v>
      </c>
    </row>
    <row r="23" spans="1:16">
      <c r="A23" s="296" t="s">
        <v>82</v>
      </c>
      <c r="B23" s="286">
        <f>SUMIFS('Bridgewater - Input (IS)'!C:C,'Bridgewater - Input (IS)'!$Q:$Q,'Bridgewater Apartments - CRES'!$A23)/'Bridgewater Apartments - CRES'!$P$16</f>
        <v>0</v>
      </c>
      <c r="C23" s="287">
        <f>SUMIFS('Bridgewater - Input (IS)'!D:D,'Bridgewater - Input (IS)'!$Q:$Q,'Bridgewater Apartments - CRES'!$A23)/'Bridgewater Apartments - CRES'!$P$16</f>
        <v>0</v>
      </c>
      <c r="D23" s="286">
        <f>SUMIFS('Bridgewater - Input (IS)'!E:E,'Bridgewater - Input (IS)'!$Q:$Q,'Bridgewater Apartments - CRES'!$A23)/'Bridgewater Apartments - CRES'!$P$16</f>
        <v>0</v>
      </c>
      <c r="E23" s="287">
        <f>SUMIFS('Bridgewater - Input (IS)'!F:F,'Bridgewater - Input (IS)'!$Q:$Q,'Bridgewater Apartments - CRES'!$A23)/'Bridgewater Apartments - CRES'!$P$16</f>
        <v>0</v>
      </c>
      <c r="F23" s="286">
        <f>SUMIFS('Bridgewater - Input (IS)'!G:G,'Bridgewater - Input (IS)'!$Q:$Q,'Bridgewater Apartments - CRES'!$A23)/'Bridgewater Apartments - CRES'!$P$16</f>
        <v>0</v>
      </c>
      <c r="G23" s="287">
        <f>SUMIFS('Bridgewater - Input (IS)'!H:H,'Bridgewater - Input (IS)'!$Q:$Q,'Bridgewater Apartments - CRES'!$A23)/'Bridgewater Apartments - CRES'!$P$16</f>
        <v>0</v>
      </c>
      <c r="H23" s="286">
        <f>SUMIFS('Bridgewater - Input (IS)'!I:I,'Bridgewater - Input (IS)'!$Q:$Q,'Bridgewater Apartments - CRES'!$A23)/'Bridgewater Apartments - CRES'!$P$16</f>
        <v>0</v>
      </c>
      <c r="I23" s="287">
        <f>SUMIFS('Bridgewater - Input (IS)'!J:J,'Bridgewater - Input (IS)'!$Q:$Q,'Bridgewater Apartments - CRES'!$A23)/'Bridgewater Apartments - CRES'!$P$16</f>
        <v>0</v>
      </c>
      <c r="J23" s="286">
        <f>SUMIFS('Bridgewater - Input (IS)'!K:K,'Bridgewater - Input (IS)'!$Q:$Q,'Bridgewater Apartments - CRES'!$A23)/'Bridgewater Apartments - CRES'!$P$16</f>
        <v>0</v>
      </c>
      <c r="K23" s="287">
        <f>SUMIFS('Bridgewater - Input (IS)'!L:L,'Bridgewater - Input (IS)'!$Q:$Q,'Bridgewater Apartments - CRES'!$A23)/'Bridgewater Apartments - CRES'!$P$16</f>
        <v>0</v>
      </c>
      <c r="L23" s="286">
        <f>SUMIFS('Bridgewater - Input (IS)'!M:M,'Bridgewater - Input (IS)'!$Q:$Q,'Bridgewater Apartments - CRES'!$A23)/'Bridgewater Apartments - CRES'!$P$16</f>
        <v>0</v>
      </c>
      <c r="M23" s="287">
        <f>SUMIFS('Bridgewater - Input (IS)'!N:N,'Bridgewater - Input (IS)'!$Q:$Q,'Bridgewater Apartments - CRES'!$A23)/'Bridgewater Apartments - CRES'!$P$16</f>
        <v>0</v>
      </c>
      <c r="N23" s="271">
        <f t="shared" si="6"/>
        <v>0</v>
      </c>
    </row>
    <row r="24" spans="1:16">
      <c r="A24" s="296" t="s">
        <v>52</v>
      </c>
      <c r="B24" s="286">
        <f>SUMIFS('Bridgewater - Input (IS)'!C:C,'Bridgewater - Input (IS)'!$Q:$Q,'Bridgewater Apartments - CRES'!$A24)/'Bridgewater Apartments - CRES'!$P$16</f>
        <v>-6.9011000000000005</v>
      </c>
      <c r="C24" s="287">
        <f>SUMIFS('Bridgewater - Input (IS)'!D:D,'Bridgewater - Input (IS)'!$Q:$Q,'Bridgewater Apartments - CRES'!$A24)/'Bridgewater Apartments - CRES'!$P$16</f>
        <v>-8.7096400000000003</v>
      </c>
      <c r="D24" s="286">
        <f>SUMIFS('Bridgewater - Input (IS)'!E:E,'Bridgewater - Input (IS)'!$Q:$Q,'Bridgewater Apartments - CRES'!$A24)/'Bridgewater Apartments - CRES'!$P$16</f>
        <v>-8.3162500000000001</v>
      </c>
      <c r="E24" s="287">
        <f>SUMIFS('Bridgewater - Input (IS)'!F:F,'Bridgewater - Input (IS)'!$Q:$Q,'Bridgewater Apartments - CRES'!$A24)/'Bridgewater Apartments - CRES'!$P$16</f>
        <v>-7.5043699999999998</v>
      </c>
      <c r="F24" s="286">
        <f>SUMIFS('Bridgewater - Input (IS)'!G:G,'Bridgewater - Input (IS)'!$Q:$Q,'Bridgewater Apartments - CRES'!$A24)/'Bridgewater Apartments - CRES'!$P$16</f>
        <v>-7.14</v>
      </c>
      <c r="G24" s="287">
        <f>SUMIFS('Bridgewater - Input (IS)'!H:H,'Bridgewater - Input (IS)'!$Q:$Q,'Bridgewater Apartments - CRES'!$A24)/'Bridgewater Apartments - CRES'!$P$16</f>
        <v>-7.7311899999999998</v>
      </c>
      <c r="H24" s="286">
        <f>SUMIFS('Bridgewater - Input (IS)'!I:I,'Bridgewater - Input (IS)'!$Q:$Q,'Bridgewater Apartments - CRES'!$A24)/'Bridgewater Apartments - CRES'!$P$16</f>
        <v>-7.7311899999999998</v>
      </c>
      <c r="I24" s="287">
        <f>SUMIFS('Bridgewater - Input (IS)'!J:J,'Bridgewater - Input (IS)'!$Q:$Q,'Bridgewater Apartments - CRES'!$A24)/'Bridgewater Apartments - CRES'!$P$16</f>
        <v>-7.8618999999999994</v>
      </c>
      <c r="J24" s="286">
        <f>SUMIFS('Bridgewater - Input (IS)'!K:K,'Bridgewater - Input (IS)'!$Q:$Q,'Bridgewater Apartments - CRES'!$A24)/'Bridgewater Apartments - CRES'!$P$16</f>
        <v>-6.95</v>
      </c>
      <c r="K24" s="287">
        <f>SUMIFS('Bridgewater - Input (IS)'!L:L,'Bridgewater - Input (IS)'!$Q:$Q,'Bridgewater Apartments - CRES'!$A24)/'Bridgewater Apartments - CRES'!$P$16</f>
        <v>-7.33</v>
      </c>
      <c r="L24" s="286">
        <f>SUMIFS('Bridgewater - Input (IS)'!M:M,'Bridgewater - Input (IS)'!$Q:$Q,'Bridgewater Apartments - CRES'!$A24)/'Bridgewater Apartments - CRES'!$P$16</f>
        <v>-7.14</v>
      </c>
      <c r="M24" s="287">
        <f>SUMIFS('Bridgewater - Input (IS)'!N:N,'Bridgewater - Input (IS)'!$Q:$Q,'Bridgewater Apartments - CRES'!$A24)/'Bridgewater Apartments - CRES'!$P$16</f>
        <v>-7.9631499999999997</v>
      </c>
      <c r="N24" s="271">
        <f t="shared" si="6"/>
        <v>-91.278789999999987</v>
      </c>
    </row>
    <row r="25" spans="1:16">
      <c r="A25" s="296" t="s">
        <v>57</v>
      </c>
      <c r="B25" s="286">
        <f>SUMIFS('Bridgewater - Input (IS)'!C:C,'Bridgewater - Input (IS)'!$Q:$Q,'Bridgewater Apartments - CRES'!$A25)/'Bridgewater Apartments - CRES'!$P$16</f>
        <v>-1.5</v>
      </c>
      <c r="C25" s="287">
        <f>SUMIFS('Bridgewater - Input (IS)'!D:D,'Bridgewater - Input (IS)'!$Q:$Q,'Bridgewater Apartments - CRES'!$A25)/'Bridgewater Apartments - CRES'!$P$16</f>
        <v>-1.5</v>
      </c>
      <c r="D25" s="286">
        <f>SUMIFS('Bridgewater - Input (IS)'!E:E,'Bridgewater - Input (IS)'!$Q:$Q,'Bridgewater Apartments - CRES'!$A25)/'Bridgewater Apartments - CRES'!$P$16</f>
        <v>-1.5</v>
      </c>
      <c r="E25" s="287">
        <f>SUMIFS('Bridgewater - Input (IS)'!F:F,'Bridgewater - Input (IS)'!$Q:$Q,'Bridgewater Apartments - CRES'!$A25)/'Bridgewater Apartments - CRES'!$P$16</f>
        <v>-1.5</v>
      </c>
      <c r="F25" s="286">
        <f>SUMIFS('Bridgewater - Input (IS)'!G:G,'Bridgewater - Input (IS)'!$Q:$Q,'Bridgewater Apartments - CRES'!$A25)/'Bridgewater Apartments - CRES'!$P$16</f>
        <v>-1.89621</v>
      </c>
      <c r="G25" s="287">
        <f>SUMIFS('Bridgewater - Input (IS)'!H:H,'Bridgewater - Input (IS)'!$Q:$Q,'Bridgewater Apartments - CRES'!$A25)/'Bridgewater Apartments - CRES'!$P$16</f>
        <v>-1.89621</v>
      </c>
      <c r="H25" s="286">
        <f>SUMIFS('Bridgewater - Input (IS)'!I:I,'Bridgewater - Input (IS)'!$Q:$Q,'Bridgewater Apartments - CRES'!$A25)/'Bridgewater Apartments - CRES'!$P$16</f>
        <v>-1.89621</v>
      </c>
      <c r="I25" s="287">
        <f>SUMIFS('Bridgewater - Input (IS)'!J:J,'Bridgewater - Input (IS)'!$Q:$Q,'Bridgewater Apartments - CRES'!$A25)/'Bridgewater Apartments - CRES'!$P$16</f>
        <v>-1.89621</v>
      </c>
      <c r="J25" s="286">
        <f>SUMIFS('Bridgewater - Input (IS)'!K:K,'Bridgewater - Input (IS)'!$Q:$Q,'Bridgewater Apartments - CRES'!$A25)/'Bridgewater Apartments - CRES'!$P$16</f>
        <v>-0.79507000000000005</v>
      </c>
      <c r="K25" s="287">
        <f>SUMIFS('Bridgewater - Input (IS)'!L:L,'Bridgewater - Input (IS)'!$Q:$Q,'Bridgewater Apartments - CRES'!$A25)/'Bridgewater Apartments - CRES'!$P$16</f>
        <v>-1.3409899999999999</v>
      </c>
      <c r="L25" s="286">
        <f>SUMIFS('Bridgewater - Input (IS)'!M:M,'Bridgewater - Input (IS)'!$Q:$Q,'Bridgewater Apartments - CRES'!$A25)/'Bridgewater Apartments - CRES'!$P$16</f>
        <v>-1.3169200000000001</v>
      </c>
      <c r="M25" s="287">
        <f>SUMIFS('Bridgewater - Input (IS)'!N:N,'Bridgewater - Input (IS)'!$Q:$Q,'Bridgewater Apartments - CRES'!$A25)/'Bridgewater Apartments - CRES'!$P$16</f>
        <v>-3.0943400000000003</v>
      </c>
      <c r="N25" s="271">
        <f t="shared" si="6"/>
        <v>-20.132159999999999</v>
      </c>
    </row>
    <row r="26" spans="1:16">
      <c r="A26" s="296" t="s">
        <v>55</v>
      </c>
      <c r="B26" s="286">
        <f>SUMIFS('Bridgewater - Input (IS)'!C:C,'Bridgewater - Input (IS)'!$Q:$Q,'Bridgewater Apartments - CRES'!$A26)/'Bridgewater Apartments - CRES'!$P$16</f>
        <v>-4.5270000000000001</v>
      </c>
      <c r="C26" s="287">
        <f>SUMIFS('Bridgewater - Input (IS)'!D:D,'Bridgewater - Input (IS)'!$Q:$Q,'Bridgewater Apartments - CRES'!$A26)/'Bridgewater Apartments - CRES'!$P$16</f>
        <v>-9.4616600000000002</v>
      </c>
      <c r="D26" s="286">
        <f>SUMIFS('Bridgewater - Input (IS)'!E:E,'Bridgewater - Input (IS)'!$Q:$Q,'Bridgewater Apartments - CRES'!$A26)/'Bridgewater Apartments - CRES'!$P$16</f>
        <v>-15.150279999999999</v>
      </c>
      <c r="E26" s="287">
        <f>SUMIFS('Bridgewater - Input (IS)'!F:F,'Bridgewater - Input (IS)'!$Q:$Q,'Bridgewater Apartments - CRES'!$A26)/'Bridgewater Apartments - CRES'!$P$16</f>
        <v>-11.7774</v>
      </c>
      <c r="F26" s="286">
        <f>SUMIFS('Bridgewater - Input (IS)'!G:G,'Bridgewater - Input (IS)'!$Q:$Q,'Bridgewater Apartments - CRES'!$A26)/'Bridgewater Apartments - CRES'!$P$16</f>
        <v>-9.8651</v>
      </c>
      <c r="G26" s="287">
        <f>SUMIFS('Bridgewater - Input (IS)'!H:H,'Bridgewater - Input (IS)'!$Q:$Q,'Bridgewater Apartments - CRES'!$A26)/'Bridgewater Apartments - CRES'!$P$16</f>
        <v>-13.952590000000001</v>
      </c>
      <c r="H26" s="286">
        <f>SUMIFS('Bridgewater - Input (IS)'!I:I,'Bridgewater - Input (IS)'!$Q:$Q,'Bridgewater Apartments - CRES'!$A26)/'Bridgewater Apartments - CRES'!$P$16</f>
        <v>-10.791679999999999</v>
      </c>
      <c r="I26" s="287">
        <f>SUMIFS('Bridgewater - Input (IS)'!J:J,'Bridgewater - Input (IS)'!$Q:$Q,'Bridgewater Apartments - CRES'!$A26)/'Bridgewater Apartments - CRES'!$P$16</f>
        <v>-8.8681800000000006</v>
      </c>
      <c r="J26" s="286">
        <f>SUMIFS('Bridgewater - Input (IS)'!K:K,'Bridgewater - Input (IS)'!$Q:$Q,'Bridgewater Apartments - CRES'!$A26)/'Bridgewater Apartments - CRES'!$P$16</f>
        <v>-4.8066400000000007</v>
      </c>
      <c r="K26" s="287">
        <f>SUMIFS('Bridgewater - Input (IS)'!L:L,'Bridgewater - Input (IS)'!$Q:$Q,'Bridgewater Apartments - CRES'!$A26)/'Bridgewater Apartments - CRES'!$P$16</f>
        <v>-26.421399999999995</v>
      </c>
      <c r="L26" s="286">
        <f>SUMIFS('Bridgewater - Input (IS)'!M:M,'Bridgewater - Input (IS)'!$Q:$Q,'Bridgewater Apartments - CRES'!$A26)/'Bridgewater Apartments - CRES'!$P$16</f>
        <v>-35.262360000000001</v>
      </c>
      <c r="M26" s="287">
        <f>SUMIFS('Bridgewater - Input (IS)'!N:N,'Bridgewater - Input (IS)'!$Q:$Q,'Bridgewater Apartments - CRES'!$A26)/'Bridgewater Apartments - CRES'!$P$16</f>
        <v>-9.5618900000000018</v>
      </c>
      <c r="N26" s="271">
        <f t="shared" si="6"/>
        <v>-160.44617999999997</v>
      </c>
    </row>
    <row r="27" spans="1:16">
      <c r="A27" s="296" t="s">
        <v>54</v>
      </c>
      <c r="B27" s="286">
        <f>SUMIFS('Bridgewater - Input (IS)'!C:C,'Bridgewater - Input (IS)'!$Q:$Q,'Bridgewater Apartments - CRES'!$A27)/'Bridgewater Apartments - CRES'!$P$16</f>
        <v>-2.0499999999999998</v>
      </c>
      <c r="C27" s="287">
        <f>SUMIFS('Bridgewater - Input (IS)'!D:D,'Bridgewater - Input (IS)'!$Q:$Q,'Bridgewater Apartments - CRES'!$A27)/'Bridgewater Apartments - CRES'!$P$16</f>
        <v>-1.415</v>
      </c>
      <c r="D27" s="286">
        <f>SUMIFS('Bridgewater - Input (IS)'!E:E,'Bridgewater - Input (IS)'!$Q:$Q,'Bridgewater Apartments - CRES'!$A27)/'Bridgewater Apartments - CRES'!$P$16</f>
        <v>-8.7120599999999992</v>
      </c>
      <c r="E27" s="287">
        <f>SUMIFS('Bridgewater - Input (IS)'!F:F,'Bridgewater - Input (IS)'!$Q:$Q,'Bridgewater Apartments - CRES'!$A27)/'Bridgewater Apartments - CRES'!$P$16</f>
        <v>-1.6895799999999999</v>
      </c>
      <c r="F27" s="286">
        <f>SUMIFS('Bridgewater - Input (IS)'!G:G,'Bridgewater - Input (IS)'!$Q:$Q,'Bridgewater Apartments - CRES'!$A27)/'Bridgewater Apartments - CRES'!$P$16</f>
        <v>-0.47173999999999999</v>
      </c>
      <c r="G27" s="287">
        <f>SUMIFS('Bridgewater - Input (IS)'!H:H,'Bridgewater - Input (IS)'!$Q:$Q,'Bridgewater Apartments - CRES'!$A27)/'Bridgewater Apartments - CRES'!$P$16</f>
        <v>-16.49465</v>
      </c>
      <c r="H27" s="286">
        <f>SUMIFS('Bridgewater - Input (IS)'!I:I,'Bridgewater - Input (IS)'!$Q:$Q,'Bridgewater Apartments - CRES'!$A27)/'Bridgewater Apartments - CRES'!$P$16</f>
        <v>-16.239999999999998</v>
      </c>
      <c r="I27" s="287">
        <f>SUMIFS('Bridgewater - Input (IS)'!J:J,'Bridgewater - Input (IS)'!$Q:$Q,'Bridgewater Apartments - CRES'!$A27)/'Bridgewater Apartments - CRES'!$P$16</f>
        <v>-17.160739999999997</v>
      </c>
      <c r="J27" s="286">
        <f>SUMIFS('Bridgewater - Input (IS)'!K:K,'Bridgewater - Input (IS)'!$Q:$Q,'Bridgewater Apartments - CRES'!$A27)/'Bridgewater Apartments - CRES'!$P$16</f>
        <v>-0.67500000000000004</v>
      </c>
      <c r="K27" s="287">
        <f>SUMIFS('Bridgewater - Input (IS)'!L:L,'Bridgewater - Input (IS)'!$Q:$Q,'Bridgewater Apartments - CRES'!$A27)/'Bridgewater Apartments - CRES'!$P$16</f>
        <v>-15.87726</v>
      </c>
      <c r="L27" s="286">
        <f>SUMIFS('Bridgewater - Input (IS)'!M:M,'Bridgewater - Input (IS)'!$Q:$Q,'Bridgewater Apartments - CRES'!$A27)/'Bridgewater Apartments - CRES'!$P$16</f>
        <v>-19.545519999999996</v>
      </c>
      <c r="M27" s="287">
        <f>SUMIFS('Bridgewater - Input (IS)'!N:N,'Bridgewater - Input (IS)'!$Q:$Q,'Bridgewater Apartments - CRES'!$A27)/'Bridgewater Apartments - CRES'!$P$16</f>
        <v>-8.7110000000000003</v>
      </c>
      <c r="N27" s="271">
        <f t="shared" si="6"/>
        <v>-109.04254999999998</v>
      </c>
    </row>
    <row r="28" spans="1:16">
      <c r="A28" s="296" t="s">
        <v>59</v>
      </c>
      <c r="B28" s="286">
        <f>SUMIFS('Bridgewater - Input (IS)'!C:C,'Bridgewater - Input (IS)'!$Q:$Q,'Bridgewater Apartments - CRES'!$A28)/'Bridgewater Apartments - CRES'!$P$16</f>
        <v>-12.558249999999999</v>
      </c>
      <c r="C28" s="287">
        <f>SUMIFS('Bridgewater - Input (IS)'!D:D,'Bridgewater - Input (IS)'!$Q:$Q,'Bridgewater Apartments - CRES'!$A28)/'Bridgewater Apartments - CRES'!$P$16</f>
        <v>-9.9948399999999999</v>
      </c>
      <c r="D28" s="286">
        <f>SUMIFS('Bridgewater - Input (IS)'!E:E,'Bridgewater - Input (IS)'!$Q:$Q,'Bridgewater Apartments - CRES'!$A28)/'Bridgewater Apartments - CRES'!$P$16</f>
        <v>-13.19103</v>
      </c>
      <c r="E28" s="287">
        <f>SUMIFS('Bridgewater - Input (IS)'!F:F,'Bridgewater - Input (IS)'!$Q:$Q,'Bridgewater Apartments - CRES'!$A28)/'Bridgewater Apartments - CRES'!$P$16</f>
        <v>-16.17323</v>
      </c>
      <c r="F28" s="286">
        <f>SUMIFS('Bridgewater - Input (IS)'!G:G,'Bridgewater - Input (IS)'!$Q:$Q,'Bridgewater Apartments - CRES'!$A28)/'Bridgewater Apartments - CRES'!$P$16</f>
        <v>-13.06237</v>
      </c>
      <c r="G28" s="287">
        <f>SUMIFS('Bridgewater - Input (IS)'!H:H,'Bridgewater - Input (IS)'!$Q:$Q,'Bridgewater Apartments - CRES'!$A28)/'Bridgewater Apartments - CRES'!$P$16</f>
        <v>-13.350860000000001</v>
      </c>
      <c r="H28" s="286">
        <f>SUMIFS('Bridgewater - Input (IS)'!I:I,'Bridgewater - Input (IS)'!$Q:$Q,'Bridgewater Apartments - CRES'!$A28)/'Bridgewater Apartments - CRES'!$P$16</f>
        <v>-13.42286</v>
      </c>
      <c r="I28" s="287">
        <f>SUMIFS('Bridgewater - Input (IS)'!J:J,'Bridgewater - Input (IS)'!$Q:$Q,'Bridgewater Apartments - CRES'!$A28)/'Bridgewater Apartments - CRES'!$P$16</f>
        <v>-15.140079999999999</v>
      </c>
      <c r="J28" s="286">
        <f>SUMIFS('Bridgewater - Input (IS)'!K:K,'Bridgewater - Input (IS)'!$Q:$Q,'Bridgewater Apartments - CRES'!$A28)/'Bridgewater Apartments - CRES'!$P$16</f>
        <v>-14.329660000000001</v>
      </c>
      <c r="K28" s="287">
        <f>SUMIFS('Bridgewater - Input (IS)'!L:L,'Bridgewater - Input (IS)'!$Q:$Q,'Bridgewater Apartments - CRES'!$A28)/'Bridgewater Apartments - CRES'!$P$16</f>
        <v>-12.490120000000001</v>
      </c>
      <c r="L28" s="286">
        <f>SUMIFS('Bridgewater - Input (IS)'!M:M,'Bridgewater - Input (IS)'!$Q:$Q,'Bridgewater Apartments - CRES'!$A28)/'Bridgewater Apartments - CRES'!$P$16</f>
        <v>-14.404060000000001</v>
      </c>
      <c r="M28" s="287">
        <f>SUMIFS('Bridgewater - Input (IS)'!N:N,'Bridgewater - Input (IS)'!$Q:$Q,'Bridgewater Apartments - CRES'!$A28)/'Bridgewater Apartments - CRES'!$P$16</f>
        <v>-13.236799999999999</v>
      </c>
      <c r="N28" s="271">
        <f t="shared" si="6"/>
        <v>-161.35416000000001</v>
      </c>
    </row>
    <row r="29" spans="1:16">
      <c r="A29" s="296" t="s">
        <v>61</v>
      </c>
      <c r="B29" s="286">
        <f>SUMIFS('Bridgewater - Input (IS)'!C:C,'Bridgewater - Input (IS)'!$Q:$Q,'Bridgewater Apartments - CRES'!$A29)/'Bridgewater Apartments - CRES'!$P$16</f>
        <v>-12.532759999999998</v>
      </c>
      <c r="C29" s="287">
        <f>SUMIFS('Bridgewater - Input (IS)'!D:D,'Bridgewater - Input (IS)'!$Q:$Q,'Bridgewater Apartments - CRES'!$A29)/'Bridgewater Apartments - CRES'!$P$16</f>
        <v>-12.71284</v>
      </c>
      <c r="D29" s="286">
        <f>SUMIFS('Bridgewater - Input (IS)'!E:E,'Bridgewater - Input (IS)'!$Q:$Q,'Bridgewater Apartments - CRES'!$A29)/'Bridgewater Apartments - CRES'!$P$16</f>
        <v>-9.694090000000001</v>
      </c>
      <c r="E29" s="287">
        <f>SUMIFS('Bridgewater - Input (IS)'!F:F,'Bridgewater - Input (IS)'!$Q:$Q,'Bridgewater Apartments - CRES'!$A29)/'Bridgewater Apartments - CRES'!$P$16</f>
        <v>-10.80242</v>
      </c>
      <c r="F29" s="286">
        <f>SUMIFS('Bridgewater - Input (IS)'!G:G,'Bridgewater - Input (IS)'!$Q:$Q,'Bridgewater Apartments - CRES'!$A29)/'Bridgewater Apartments - CRES'!$P$16</f>
        <v>-8.3288100000000007</v>
      </c>
      <c r="G29" s="287">
        <f>SUMIFS('Bridgewater - Input (IS)'!H:H,'Bridgewater - Input (IS)'!$Q:$Q,'Bridgewater Apartments - CRES'!$A29)/'Bridgewater Apartments - CRES'!$P$16</f>
        <v>-10.03223</v>
      </c>
      <c r="H29" s="286">
        <f>SUMIFS('Bridgewater - Input (IS)'!I:I,'Bridgewater - Input (IS)'!$Q:$Q,'Bridgewater Apartments - CRES'!$A29)/'Bridgewater Apartments - CRES'!$P$16</f>
        <v>-9.8199900000000007</v>
      </c>
      <c r="I29" s="287">
        <f>SUMIFS('Bridgewater - Input (IS)'!J:J,'Bridgewater - Input (IS)'!$Q:$Q,'Bridgewater Apartments - CRES'!$A29)/'Bridgewater Apartments - CRES'!$P$16</f>
        <v>-12.332750000000001</v>
      </c>
      <c r="J29" s="286">
        <f>SUMIFS('Bridgewater - Input (IS)'!K:K,'Bridgewater - Input (IS)'!$Q:$Q,'Bridgewater Apartments - CRES'!$A29)/'Bridgewater Apartments - CRES'!$P$16</f>
        <v>-11.43473</v>
      </c>
      <c r="K29" s="287">
        <f>SUMIFS('Bridgewater - Input (IS)'!L:L,'Bridgewater - Input (IS)'!$Q:$Q,'Bridgewater Apartments - CRES'!$A29)/'Bridgewater Apartments - CRES'!$P$16</f>
        <v>-7.4636300000000002</v>
      </c>
      <c r="L29" s="286">
        <f>SUMIFS('Bridgewater - Input (IS)'!M:M,'Bridgewater - Input (IS)'!$Q:$Q,'Bridgewater Apartments - CRES'!$A29)/'Bridgewater Apartments - CRES'!$P$16</f>
        <v>-11.479240000000001</v>
      </c>
      <c r="M29" s="287">
        <f>SUMIFS('Bridgewater - Input (IS)'!N:N,'Bridgewater - Input (IS)'!$Q:$Q,'Bridgewater Apartments - CRES'!$A29)/'Bridgewater Apartments - CRES'!$P$16</f>
        <v>-9.6811799999999995</v>
      </c>
      <c r="N29" s="271">
        <f t="shared" si="6"/>
        <v>-126.31467000000001</v>
      </c>
    </row>
    <row r="30" spans="1:16">
      <c r="A30" s="296" t="s">
        <v>83</v>
      </c>
      <c r="B30" s="286">
        <f>SUMIFS('Bridgewater - Input (IS)'!C:C,'Bridgewater - Input (IS)'!$Q:$Q,'Bridgewater Apartments - CRES'!$A30)/'Bridgewater Apartments - CRES'!$P$16</f>
        <v>0</v>
      </c>
      <c r="C30" s="287">
        <f>SUMIFS('Bridgewater - Input (IS)'!D:D,'Bridgewater - Input (IS)'!$Q:$Q,'Bridgewater Apartments - CRES'!$A30)/'Bridgewater Apartments - CRES'!$P$16</f>
        <v>0</v>
      </c>
      <c r="D30" s="286">
        <f>SUMIFS('Bridgewater - Input (IS)'!E:E,'Bridgewater - Input (IS)'!$Q:$Q,'Bridgewater Apartments - CRES'!$A30)/'Bridgewater Apartments - CRES'!$P$16</f>
        <v>0</v>
      </c>
      <c r="E30" s="287">
        <f>SUMIFS('Bridgewater - Input (IS)'!F:F,'Bridgewater - Input (IS)'!$Q:$Q,'Bridgewater Apartments - CRES'!$A30)/'Bridgewater Apartments - CRES'!$P$16</f>
        <v>0</v>
      </c>
      <c r="F30" s="286">
        <f>SUMIFS('Bridgewater - Input (IS)'!G:G,'Bridgewater - Input (IS)'!$Q:$Q,'Bridgewater Apartments - CRES'!$A30)/'Bridgewater Apartments - CRES'!$P$16</f>
        <v>0</v>
      </c>
      <c r="G30" s="287">
        <f>SUMIFS('Bridgewater - Input (IS)'!H:H,'Bridgewater - Input (IS)'!$Q:$Q,'Bridgewater Apartments - CRES'!$A30)/'Bridgewater Apartments - CRES'!$P$16</f>
        <v>0</v>
      </c>
      <c r="H30" s="286">
        <f>SUMIFS('Bridgewater - Input (IS)'!I:I,'Bridgewater - Input (IS)'!$Q:$Q,'Bridgewater Apartments - CRES'!$A30)/'Bridgewater Apartments - CRES'!$P$16</f>
        <v>0</v>
      </c>
      <c r="I30" s="287">
        <f>SUMIFS('Bridgewater - Input (IS)'!J:J,'Bridgewater - Input (IS)'!$Q:$Q,'Bridgewater Apartments - CRES'!$A30)/'Bridgewater Apartments - CRES'!$P$16</f>
        <v>0</v>
      </c>
      <c r="J30" s="286">
        <f>SUMIFS('Bridgewater - Input (IS)'!K:K,'Bridgewater - Input (IS)'!$Q:$Q,'Bridgewater Apartments - CRES'!$A30)/'Bridgewater Apartments - CRES'!$P$16</f>
        <v>0</v>
      </c>
      <c r="K30" s="287">
        <f>SUMIFS('Bridgewater - Input (IS)'!L:L,'Bridgewater - Input (IS)'!$Q:$Q,'Bridgewater Apartments - CRES'!$A30)/'Bridgewater Apartments - CRES'!$P$16</f>
        <v>0</v>
      </c>
      <c r="L30" s="286">
        <f>SUMIFS('Bridgewater - Input (IS)'!M:M,'Bridgewater - Input (IS)'!$Q:$Q,'Bridgewater Apartments - CRES'!$A30)/'Bridgewater Apartments - CRES'!$P$16</f>
        <v>0</v>
      </c>
      <c r="M30" s="287">
        <f>SUMIFS('Bridgewater - Input (IS)'!N:N,'Bridgewater - Input (IS)'!$Q:$Q,'Bridgewater Apartments - CRES'!$A30)/'Bridgewater Apartments - CRES'!$P$16</f>
        <v>0</v>
      </c>
      <c r="N30" s="271">
        <f t="shared" si="6"/>
        <v>0</v>
      </c>
    </row>
    <row r="31" spans="1:16" ht="15" thickBot="1">
      <c r="A31" s="3" t="s">
        <v>84</v>
      </c>
      <c r="B31" s="82">
        <f>SUMIFS('Bridgewater - Input (IS)'!C:C,'Bridgewater - Input (IS)'!$Q:$Q,'Bridgewater Apartments - CRES'!$A31)/'Bridgewater Apartments - CRES'!$P$16</f>
        <v>0</v>
      </c>
      <c r="C31" s="83">
        <f>SUMIFS('Bridgewater - Input (IS)'!D:D,'Bridgewater - Input (IS)'!$Q:$Q,'Bridgewater Apartments - CRES'!$A31)/'Bridgewater Apartments - CRES'!$P$16</f>
        <v>0</v>
      </c>
      <c r="D31" s="82">
        <f>SUMIFS('Bridgewater - Input (IS)'!E:E,'Bridgewater - Input (IS)'!$Q:$Q,'Bridgewater Apartments - CRES'!$A31)/'Bridgewater Apartments - CRES'!$P$16</f>
        <v>0</v>
      </c>
      <c r="E31" s="83">
        <f>SUMIFS('Bridgewater - Input (IS)'!F:F,'Bridgewater - Input (IS)'!$Q:$Q,'Bridgewater Apartments - CRES'!$A31)/'Bridgewater Apartments - CRES'!$P$16</f>
        <v>0</v>
      </c>
      <c r="F31" s="82">
        <f>SUMIFS('Bridgewater - Input (IS)'!G:G,'Bridgewater - Input (IS)'!$Q:$Q,'Bridgewater Apartments - CRES'!$A31)/'Bridgewater Apartments - CRES'!$P$16</f>
        <v>0</v>
      </c>
      <c r="G31" s="83">
        <f>SUMIFS('Bridgewater - Input (IS)'!H:H,'Bridgewater - Input (IS)'!$Q:$Q,'Bridgewater Apartments - CRES'!$A31)/'Bridgewater Apartments - CRES'!$P$16</f>
        <v>0</v>
      </c>
      <c r="H31" s="82">
        <f>SUMIFS('Bridgewater - Input (IS)'!I:I,'Bridgewater - Input (IS)'!$Q:$Q,'Bridgewater Apartments - CRES'!$A31)/'Bridgewater Apartments - CRES'!$P$16</f>
        <v>0</v>
      </c>
      <c r="I31" s="83">
        <f>SUMIFS('Bridgewater - Input (IS)'!J:J,'Bridgewater - Input (IS)'!$Q:$Q,'Bridgewater Apartments - CRES'!$A31)/'Bridgewater Apartments - CRES'!$P$16</f>
        <v>0</v>
      </c>
      <c r="J31" s="82">
        <f>SUMIFS('Bridgewater - Input (IS)'!K:K,'Bridgewater - Input (IS)'!$Q:$Q,'Bridgewater Apartments - CRES'!$A31)/'Bridgewater Apartments - CRES'!$P$16</f>
        <v>0</v>
      </c>
      <c r="K31" s="83">
        <f>SUMIFS('Bridgewater - Input (IS)'!L:L,'Bridgewater - Input (IS)'!$Q:$Q,'Bridgewater Apartments - CRES'!$A31)/'Bridgewater Apartments - CRES'!$P$16</f>
        <v>0</v>
      </c>
      <c r="L31" s="82">
        <f>SUMIFS('Bridgewater - Input (IS)'!M:M,'Bridgewater - Input (IS)'!$Q:$Q,'Bridgewater Apartments - CRES'!$A31)/'Bridgewater Apartments - CRES'!$P$16</f>
        <v>0</v>
      </c>
      <c r="M31" s="83">
        <f>SUMIFS('Bridgewater - Input (IS)'!N:N,'Bridgewater - Input (IS)'!$Q:$Q,'Bridgewater Apartments - CRES'!$A31)/'Bridgewater Apartments - CRES'!$P$16</f>
        <v>0</v>
      </c>
      <c r="N31" s="272">
        <f t="shared" si="6"/>
        <v>0</v>
      </c>
    </row>
    <row r="32" spans="1:16" ht="15.5" thickTop="1" thickBot="1">
      <c r="A32" s="84" t="s">
        <v>85</v>
      </c>
      <c r="B32" s="52">
        <f>SUM(B17:B31)</f>
        <v>-237.61078999999998</v>
      </c>
      <c r="C32" s="53">
        <f t="shared" ref="C32:M32" si="7">SUM(C17:C31)</f>
        <v>-212.87054000000001</v>
      </c>
      <c r="D32" s="52">
        <f t="shared" si="7"/>
        <v>-233.88276999999999</v>
      </c>
      <c r="E32" s="53">
        <f t="shared" si="7"/>
        <v>-221.81721999999999</v>
      </c>
      <c r="F32" s="52">
        <f t="shared" si="7"/>
        <v>-207.09766000000002</v>
      </c>
      <c r="G32" s="53">
        <f t="shared" si="7"/>
        <v>-266.24081999999999</v>
      </c>
      <c r="H32" s="52">
        <f t="shared" si="7"/>
        <v>-234.36960000000002</v>
      </c>
      <c r="I32" s="53">
        <f t="shared" si="7"/>
        <v>-239.72841</v>
      </c>
      <c r="J32" s="52">
        <f t="shared" si="7"/>
        <v>-265.11309999999997</v>
      </c>
      <c r="K32" s="89">
        <f t="shared" si="7"/>
        <v>-265.44794000000007</v>
      </c>
      <c r="L32" s="52">
        <f t="shared" si="7"/>
        <v>-298.27837999999997</v>
      </c>
      <c r="M32" s="53">
        <f t="shared" si="7"/>
        <v>-233.35482999999999</v>
      </c>
      <c r="N32" s="85">
        <f t="shared" si="6"/>
        <v>-2915.8120600000002</v>
      </c>
      <c r="O32" s="124"/>
      <c r="P32" s="15">
        <f>M32*1000</f>
        <v>-233354.83</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322.30487999999991</v>
      </c>
      <c r="C35" s="53">
        <f t="shared" ref="C35:L35" si="9">SUM(C32,C14)</f>
        <v>319.71858999999995</v>
      </c>
      <c r="D35" s="52">
        <f t="shared" si="9"/>
        <v>283.32129000000003</v>
      </c>
      <c r="E35" s="53">
        <f t="shared" si="9"/>
        <v>319.18074000000001</v>
      </c>
      <c r="F35" s="52">
        <f t="shared" si="9"/>
        <v>265.42786999999993</v>
      </c>
      <c r="G35" s="53">
        <f t="shared" si="9"/>
        <v>274.43583000000001</v>
      </c>
      <c r="H35" s="52">
        <f t="shared" si="9"/>
        <v>269.65495999999996</v>
      </c>
      <c r="I35" s="53">
        <f t="shared" si="9"/>
        <v>259.11333999999999</v>
      </c>
      <c r="J35" s="52">
        <f t="shared" si="9"/>
        <v>223.52760000000001</v>
      </c>
      <c r="K35" s="53">
        <f t="shared" si="9"/>
        <v>249.90579999999994</v>
      </c>
      <c r="L35" s="52">
        <f t="shared" si="9"/>
        <v>190.07488000000006</v>
      </c>
      <c r="M35" s="53">
        <f>SUM(M32,M14)</f>
        <v>286.7453099999999</v>
      </c>
      <c r="N35" s="85">
        <f t="shared" ref="N35" si="10">SUM(N32,N14)</f>
        <v>3263.4110899999987</v>
      </c>
      <c r="O35" s="124"/>
      <c r="P35" s="15">
        <f>M35*1000</f>
        <v>286745.30999999988</v>
      </c>
    </row>
    <row r="36" spans="1:16" ht="15" thickTop="1">
      <c r="A36" s="55"/>
      <c r="B36" s="202" t="str">
        <f>IF(ABS(B35*$P$1-'Bridgewater - Input (IS)'!C351)&lt;=1000, "Yes", "Error")</f>
        <v>Yes</v>
      </c>
      <c r="C36" s="202" t="str">
        <f>IF(ABS(C35*$P$1-'Bridgewater - Input (IS)'!D351)&lt;=1000, "Yes", "Error")</f>
        <v>Yes</v>
      </c>
      <c r="D36" s="202" t="str">
        <f>IF(ABS(D35*$P$1-'Bridgewater - Input (IS)'!E351)&lt;=1000, "Yes", "Error")</f>
        <v>Yes</v>
      </c>
      <c r="E36" s="202" t="str">
        <f>IF(ABS(E35*$P$1-'Bridgewater - Input (IS)'!F351)&lt;=1000, "Yes", "Error")</f>
        <v>Yes</v>
      </c>
      <c r="F36" s="202" t="str">
        <f>IF(ABS(F35*$P$1-'Bridgewater - Input (IS)'!G351)&lt;=1000, "Yes", "Error")</f>
        <v>Yes</v>
      </c>
      <c r="G36" s="202" t="str">
        <f>IF(ABS(G35*$P$1-'Bridgewater - Input (IS)'!H351)&lt;=1000, "Yes", "Error")</f>
        <v>Yes</v>
      </c>
      <c r="H36" s="202" t="str">
        <f>IF(ABS(H35*$P$1-'Bridgewater - Input (IS)'!I351)&lt;=1000, "Yes", "Error")</f>
        <v>Yes</v>
      </c>
      <c r="I36" s="202" t="str">
        <f>IF(ABS(I35*$P$1-'Bridgewater - Input (IS)'!J351)&lt;=1000, "Yes", "Error")</f>
        <v>Yes</v>
      </c>
      <c r="J36" s="202" t="str">
        <f>IF(ABS(J35*$P$1-'Bridgewater - Input (IS)'!K351)&lt;=1000, "Yes", "Error")</f>
        <v>Yes</v>
      </c>
      <c r="K36" s="202" t="str">
        <f>IF(ABS(K35*$P$1-'Bridgewater - Input (IS)'!L351)&lt;=1000, "Yes", "Error")</f>
        <v>Yes</v>
      </c>
      <c r="L36" s="202" t="str">
        <f>IF(ABS(L35*$P$1-'Bridgewater - Input (IS)'!M351)&lt;=1000, "Yes", "Error")</f>
        <v>Yes</v>
      </c>
      <c r="M36" s="202" t="str">
        <f>IF(ABS(M35*$P$1-'Bridgewater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SUMIFS('Bridgewater - Input (IS)'!C:C,'Bridgewater - Input (IS)'!$Q:$Q,'Bridgewater Apartments - CRES'!$A38)/'Bridgewater Apartments - CRES'!$P$16</f>
        <v>-2.4</v>
      </c>
      <c r="C38" s="287">
        <f>SUMIFS('Bridgewater - Input (IS)'!D:D,'Bridgewater - Input (IS)'!$Q:$Q,'Bridgewater Apartments - CRES'!$A38)/'Bridgewater Apartments - CRES'!$P$16</f>
        <v>-9.8134999999999977</v>
      </c>
      <c r="D38" s="286">
        <f>SUMIFS('Bridgewater - Input (IS)'!E:E,'Bridgewater - Input (IS)'!$Q:$Q,'Bridgewater Apartments - CRES'!$A38)/'Bridgewater Apartments - CRES'!$P$16</f>
        <v>-17.04748</v>
      </c>
      <c r="E38" s="287">
        <f>SUMIFS('Bridgewater - Input (IS)'!F:F,'Bridgewater - Input (IS)'!$Q:$Q,'Bridgewater Apartments - CRES'!$A38)/'Bridgewater Apartments - CRES'!$P$16</f>
        <v>-34.669829999999997</v>
      </c>
      <c r="F38" s="286">
        <f>SUMIFS('Bridgewater - Input (IS)'!G:G,'Bridgewater - Input (IS)'!$Q:$Q,'Bridgewater Apartments - CRES'!$A38)/'Bridgewater Apartments - CRES'!$P$16</f>
        <v>-14.626860000000001</v>
      </c>
      <c r="G38" s="287">
        <f>SUMIFS('Bridgewater - Input (IS)'!H:H,'Bridgewater - Input (IS)'!$Q:$Q,'Bridgewater Apartments - CRES'!$A38)/'Bridgewater Apartments - CRES'!$P$16</f>
        <v>-28.351010000000002</v>
      </c>
      <c r="H38" s="286">
        <f>SUMIFS('Bridgewater - Input (IS)'!I:I,'Bridgewater - Input (IS)'!$Q:$Q,'Bridgewater Apartments - CRES'!$A38)/'Bridgewater Apartments - CRES'!$P$16</f>
        <v>-38.393050000000002</v>
      </c>
      <c r="I38" s="287">
        <f>SUMIFS('Bridgewater - Input (IS)'!J:J,'Bridgewater - Input (IS)'!$Q:$Q,'Bridgewater Apartments - CRES'!$A38)/'Bridgewater Apartments - CRES'!$P$16</f>
        <v>-16.89988</v>
      </c>
      <c r="J38" s="286">
        <f>SUMIFS('Bridgewater - Input (IS)'!K:K,'Bridgewater - Input (IS)'!$Q:$Q,'Bridgewater Apartments - CRES'!$A38)/'Bridgewater Apartments - CRES'!$P$16</f>
        <v>-6.8266299999999998</v>
      </c>
      <c r="K38" s="287">
        <f>SUMIFS('Bridgewater - Input (IS)'!L:L,'Bridgewater - Input (IS)'!$Q:$Q,'Bridgewater Apartments - CRES'!$A38)/'Bridgewater Apartments - CRES'!$P$16</f>
        <v>-55.475660000000005</v>
      </c>
      <c r="L38" s="286">
        <f>SUMIFS('Bridgewater - Input (IS)'!M:M,'Bridgewater - Input (IS)'!$Q:$Q,'Bridgewater Apartments - CRES'!$A38)/'Bridgewater Apartments - CRES'!$P$16</f>
        <v>-45.509260000000005</v>
      </c>
      <c r="M38" s="287">
        <f>SUMIFS('Bridgewater - Input (IS)'!N:N,'Bridgewater - Input (IS)'!$Q:$Q,'Bridgewater Apartments - CRES'!$A38)/'Bridgewater Apartments - CRES'!$P$16</f>
        <v>-46.784220000000012</v>
      </c>
      <c r="N38" s="93">
        <f t="shared" ref="N38:N45" si="12">SUM(B38:M38)</f>
        <v>-316.79738000000003</v>
      </c>
    </row>
    <row r="39" spans="1:16">
      <c r="A39" s="4" t="s">
        <v>87</v>
      </c>
      <c r="B39" s="286">
        <f>SUMIFS('Bridgewater - Input (IS)'!C:C,'Bridgewater - Input (IS)'!$Q:$Q,'Bridgewater Apartments - CRES'!$A39)/'Bridgewater Apartments - CRES'!$P$16</f>
        <v>0</v>
      </c>
      <c r="C39" s="287">
        <f>SUMIFS('Bridgewater - Input (IS)'!D:D,'Bridgewater - Input (IS)'!$Q:$Q,'Bridgewater Apartments - CRES'!$A39)/'Bridgewater Apartments - CRES'!$P$16</f>
        <v>0</v>
      </c>
      <c r="D39" s="286">
        <f>SUMIFS('Bridgewater - Input (IS)'!E:E,'Bridgewater - Input (IS)'!$Q:$Q,'Bridgewater Apartments - CRES'!$A39)/'Bridgewater Apartments - CRES'!$P$16</f>
        <v>0</v>
      </c>
      <c r="E39" s="287">
        <f>SUMIFS('Bridgewater - Input (IS)'!F:F,'Bridgewater - Input (IS)'!$Q:$Q,'Bridgewater Apartments - CRES'!$A39)/'Bridgewater Apartments - CRES'!$P$16</f>
        <v>0</v>
      </c>
      <c r="F39" s="286">
        <f>SUMIFS('Bridgewater - Input (IS)'!G:G,'Bridgewater - Input (IS)'!$Q:$Q,'Bridgewater Apartments - CRES'!$A39)/'Bridgewater Apartments - CRES'!$P$16</f>
        <v>0</v>
      </c>
      <c r="G39" s="287">
        <f>SUMIFS('Bridgewater - Input (IS)'!H:H,'Bridgewater - Input (IS)'!$Q:$Q,'Bridgewater Apartments - CRES'!$A39)/'Bridgewater Apartments - CRES'!$P$16</f>
        <v>0</v>
      </c>
      <c r="H39" s="286">
        <f>SUMIFS('Bridgewater - Input (IS)'!I:I,'Bridgewater - Input (IS)'!$Q:$Q,'Bridgewater Apartments - CRES'!$A39)/'Bridgewater Apartments - CRES'!$P$16</f>
        <v>0</v>
      </c>
      <c r="I39" s="287">
        <f>SUMIFS('Bridgewater - Input (IS)'!J:J,'Bridgewater - Input (IS)'!$Q:$Q,'Bridgewater Apartments - CRES'!$A39)/'Bridgewater Apartments - CRES'!$P$16</f>
        <v>0</v>
      </c>
      <c r="J39" s="286">
        <f>SUMIFS('Bridgewater - Input (IS)'!K:K,'Bridgewater - Input (IS)'!$Q:$Q,'Bridgewater Apartments - CRES'!$A39)/'Bridgewater Apartments - CRES'!$P$16</f>
        <v>0</v>
      </c>
      <c r="K39" s="287">
        <f>SUMIFS('Bridgewater - Input (IS)'!L:L,'Bridgewater - Input (IS)'!$Q:$Q,'Bridgewater Apartments - CRES'!$A39)/'Bridgewater Apartments - CRES'!$P$16</f>
        <v>0</v>
      </c>
      <c r="L39" s="286">
        <f>SUMIFS('Bridgewater - Input (IS)'!M:M,'Bridgewater - Input (IS)'!$Q:$Q,'Bridgewater Apartments - CRES'!$A39)/'Bridgewater Apartments - CRES'!$P$16</f>
        <v>0</v>
      </c>
      <c r="M39" s="287">
        <f>SUMIFS('Bridgewater - Input (IS)'!N:N,'Bridgewater - Input (IS)'!$Q:$Q,'Bridgewater Apartments - CRES'!$A39)/'Bridgewater Apartments - CRES'!$P$16</f>
        <v>0</v>
      </c>
      <c r="N39" s="273">
        <f t="shared" si="12"/>
        <v>0</v>
      </c>
    </row>
    <row r="40" spans="1:16">
      <c r="A40" s="4" t="s">
        <v>70</v>
      </c>
      <c r="B40" s="286">
        <f>SUMIFS('Bridgewater - Input (IS)'!C:C,'Bridgewater - Input (IS)'!$Q:$Q,'Bridgewater Apartments - CRES'!$A40)/'Bridgewater Apartments - CRES'!$P$16</f>
        <v>-16.806999999999999</v>
      </c>
      <c r="C40" s="287">
        <f>SUMIFS('Bridgewater - Input (IS)'!D:D,'Bridgewater - Input (IS)'!$Q:$Q,'Bridgewater Apartments - CRES'!$A40)/'Bridgewater Apartments - CRES'!$P$16</f>
        <v>-4.4983699999999995</v>
      </c>
      <c r="D40" s="286">
        <f>SUMIFS('Bridgewater - Input (IS)'!E:E,'Bridgewater - Input (IS)'!$Q:$Q,'Bridgewater Apartments - CRES'!$A40)/'Bridgewater Apartments - CRES'!$P$16</f>
        <v>-16.704519999999999</v>
      </c>
      <c r="E40" s="287">
        <f>SUMIFS('Bridgewater - Input (IS)'!F:F,'Bridgewater - Input (IS)'!$Q:$Q,'Bridgewater Apartments - CRES'!$A40)/'Bridgewater Apartments - CRES'!$P$16</f>
        <v>-10.499230000000001</v>
      </c>
      <c r="F40" s="286">
        <f>SUMIFS('Bridgewater - Input (IS)'!G:G,'Bridgewater - Input (IS)'!$Q:$Q,'Bridgewater Apartments - CRES'!$A40)/'Bridgewater Apartments - CRES'!$P$16</f>
        <v>-2.3756500000000003</v>
      </c>
      <c r="G40" s="287">
        <f>SUMIFS('Bridgewater - Input (IS)'!H:H,'Bridgewater - Input (IS)'!$Q:$Q,'Bridgewater Apartments - CRES'!$A40)/'Bridgewater Apartments - CRES'!$P$16</f>
        <v>-5.9221000000000004</v>
      </c>
      <c r="H40" s="286">
        <f>SUMIFS('Bridgewater - Input (IS)'!I:I,'Bridgewater - Input (IS)'!$Q:$Q,'Bridgewater Apartments - CRES'!$A40)/'Bridgewater Apartments - CRES'!$P$16</f>
        <v>-8.1520799999999998</v>
      </c>
      <c r="I40" s="287">
        <f>SUMIFS('Bridgewater - Input (IS)'!J:J,'Bridgewater - Input (IS)'!$Q:$Q,'Bridgewater Apartments - CRES'!$A40)/'Bridgewater Apartments - CRES'!$P$16</f>
        <v>-15.8645</v>
      </c>
      <c r="J40" s="286">
        <f>SUMIFS('Bridgewater - Input (IS)'!K:K,'Bridgewater - Input (IS)'!$Q:$Q,'Bridgewater Apartments - CRES'!$A40)/'Bridgewater Apartments - CRES'!$P$16</f>
        <v>-1.32975</v>
      </c>
      <c r="K40" s="287">
        <f>SUMIFS('Bridgewater - Input (IS)'!L:L,'Bridgewater - Input (IS)'!$Q:$Q,'Bridgewater Apartments - CRES'!$A40)/'Bridgewater Apartments - CRES'!$P$16</f>
        <v>-14.70059</v>
      </c>
      <c r="L40" s="286">
        <f>SUMIFS('Bridgewater - Input (IS)'!M:M,'Bridgewater - Input (IS)'!$Q:$Q,'Bridgewater Apartments - CRES'!$A40)/'Bridgewater Apartments - CRES'!$P$16</f>
        <v>-2.7766099999999998</v>
      </c>
      <c r="M40" s="287">
        <f>SUMIFS('Bridgewater - Input (IS)'!N:N,'Bridgewater - Input (IS)'!$Q:$Q,'Bridgewater Apartments - CRES'!$A40)/'Bridgewater Apartments - CRES'!$P$16</f>
        <v>-3.1150499999999997</v>
      </c>
      <c r="N40" s="273">
        <f t="shared" si="12"/>
        <v>-102.74545000000002</v>
      </c>
      <c r="P40" s="16"/>
    </row>
    <row r="41" spans="1:16">
      <c r="A41" s="4" t="s">
        <v>69</v>
      </c>
      <c r="B41" s="286">
        <f>SUMIFS('Bridgewater - Input (IS)'!C:C,'Bridgewater - Input (IS)'!$Q:$Q,'Bridgewater Apartments - CRES'!$A41)/'Bridgewater Apartments - CRES'!$P$16</f>
        <v>-7.8335699999999999</v>
      </c>
      <c r="C41" s="287">
        <f>SUMIFS('Bridgewater - Input (IS)'!D:D,'Bridgewater - Input (IS)'!$Q:$Q,'Bridgewater Apartments - CRES'!$A41)/'Bridgewater Apartments - CRES'!$P$16</f>
        <v>-7.59131</v>
      </c>
      <c r="D41" s="286">
        <f>SUMIFS('Bridgewater - Input (IS)'!E:E,'Bridgewater - Input (IS)'!$Q:$Q,'Bridgewater Apartments - CRES'!$A41)/'Bridgewater Apartments - CRES'!$P$16</f>
        <v>-7.9028299999999998</v>
      </c>
      <c r="E41" s="287">
        <f>SUMIFS('Bridgewater - Input (IS)'!F:F,'Bridgewater - Input (IS)'!$Q:$Q,'Bridgewater Apartments - CRES'!$A41)/'Bridgewater Apartments - CRES'!$P$16</f>
        <v>-6.71021</v>
      </c>
      <c r="F41" s="286">
        <f>SUMIFS('Bridgewater - Input (IS)'!G:G,'Bridgewater - Input (IS)'!$Q:$Q,'Bridgewater Apartments - CRES'!$A41)/'Bridgewater Apartments - CRES'!$P$16</f>
        <v>-6.8197999999999999</v>
      </c>
      <c r="G41" s="287">
        <f>SUMIFS('Bridgewater - Input (IS)'!H:H,'Bridgewater - Input (IS)'!$Q:$Q,'Bridgewater Apartments - CRES'!$A41)/'Bridgewater Apartments - CRES'!$P$16</f>
        <v>-7.2210799999999997</v>
      </c>
      <c r="H41" s="286">
        <f>SUMIFS('Bridgewater - Input (IS)'!I:I,'Bridgewater - Input (IS)'!$Q:$Q,'Bridgewater Apartments - CRES'!$A41)/'Bridgewater Apartments - CRES'!$P$16</f>
        <v>-6.3467600000000006</v>
      </c>
      <c r="I41" s="287">
        <f>SUMIFS('Bridgewater - Input (IS)'!J:J,'Bridgewater - Input (IS)'!$Q:$Q,'Bridgewater Apartments - CRES'!$A41)/'Bridgewater Apartments - CRES'!$P$16</f>
        <v>-7.2227799999999993</v>
      </c>
      <c r="J41" s="286">
        <f>SUMIFS('Bridgewater - Input (IS)'!K:K,'Bridgewater - Input (IS)'!$Q:$Q,'Bridgewater Apartments - CRES'!$A41)/'Bridgewater Apartments - CRES'!$P$16</f>
        <v>-6.8368500000000001</v>
      </c>
      <c r="K41" s="287">
        <f>SUMIFS('Bridgewater - Input (IS)'!L:L,'Bridgewater - Input (IS)'!$Q:$Q,'Bridgewater Apartments - CRES'!$A41)/'Bridgewater Apartments - CRES'!$P$16</f>
        <v>-13.708270000000001</v>
      </c>
      <c r="L41" s="286">
        <f>SUMIFS('Bridgewater - Input (IS)'!M:M,'Bridgewater - Input (IS)'!$Q:$Q,'Bridgewater Apartments - CRES'!$A41)/'Bridgewater Apartments - CRES'!$P$16</f>
        <v>-6.6407799999999995</v>
      </c>
      <c r="M41" s="287">
        <f>SUMIFS('Bridgewater - Input (IS)'!N:N,'Bridgewater - Input (IS)'!$Q:$Q,'Bridgewater Apartments - CRES'!$A41)/'Bridgewater Apartments - CRES'!$P$16</f>
        <v>-6.2845900000000006</v>
      </c>
      <c r="N41" s="273">
        <f t="shared" si="12"/>
        <v>-91.118829999999988</v>
      </c>
    </row>
    <row r="42" spans="1:16">
      <c r="A42" s="4" t="s">
        <v>68</v>
      </c>
      <c r="B42" s="286">
        <f>SUMIFS('Bridgewater - Input (IS)'!C:C,'Bridgewater - Input (IS)'!$Q:$Q,'Bridgewater Apartments - CRES'!$A42)/'Bridgewater Apartments - CRES'!$P$16</f>
        <v>-208.13307</v>
      </c>
      <c r="C42" s="287">
        <f>SUMIFS('Bridgewater - Input (IS)'!D:D,'Bridgewater - Input (IS)'!$Q:$Q,'Bridgewater Apartments - CRES'!$A42)/'Bridgewater Apartments - CRES'!$P$16</f>
        <v>-201.41910000000001</v>
      </c>
      <c r="D42" s="286">
        <f>SUMIFS('Bridgewater - Input (IS)'!E:E,'Bridgewater - Input (IS)'!$Q:$Q,'Bridgewater Apartments - CRES'!$A42)/'Bridgewater Apartments - CRES'!$P$16</f>
        <v>-208.13307</v>
      </c>
      <c r="E42" s="287">
        <f>SUMIFS('Bridgewater - Input (IS)'!F:F,'Bridgewater - Input (IS)'!$Q:$Q,'Bridgewater Apartments - CRES'!$A42)/'Bridgewater Apartments - CRES'!$P$16</f>
        <v>-201.41910000000001</v>
      </c>
      <c r="F42" s="286">
        <f>SUMIFS('Bridgewater - Input (IS)'!G:G,'Bridgewater - Input (IS)'!$Q:$Q,'Bridgewater Apartments - CRES'!$A42)/'Bridgewater Apartments - CRES'!$P$16</f>
        <v>-208.13307</v>
      </c>
      <c r="G42" s="287">
        <f>SUMIFS('Bridgewater - Input (IS)'!H:H,'Bridgewater - Input (IS)'!$Q:$Q,'Bridgewater Apartments - CRES'!$A42)/'Bridgewater Apartments - CRES'!$P$16</f>
        <v>-208.13307</v>
      </c>
      <c r="H42" s="286">
        <f>SUMIFS('Bridgewater - Input (IS)'!I:I,'Bridgewater - Input (IS)'!$Q:$Q,'Bridgewater Apartments - CRES'!$A42)/'Bridgewater Apartments - CRES'!$P$16</f>
        <v>-201.41910000000001</v>
      </c>
      <c r="I42" s="287">
        <f>SUMIFS('Bridgewater - Input (IS)'!J:J,'Bridgewater - Input (IS)'!$Q:$Q,'Bridgewater Apartments - CRES'!$A42)/'Bridgewater Apartments - CRES'!$P$16</f>
        <v>-208.13307</v>
      </c>
      <c r="J42" s="286">
        <f>SUMIFS('Bridgewater - Input (IS)'!K:K,'Bridgewater - Input (IS)'!$Q:$Q,'Bridgewater Apartments - CRES'!$A42)/'Bridgewater Apartments - CRES'!$P$16</f>
        <v>-201.41910000000001</v>
      </c>
      <c r="K42" s="287">
        <f>SUMIFS('Bridgewater - Input (IS)'!L:L,'Bridgewater - Input (IS)'!$Q:$Q,'Bridgewater Apartments - CRES'!$A42)/'Bridgewater Apartments - CRES'!$P$16</f>
        <v>-208.23307</v>
      </c>
      <c r="L42" s="286">
        <f>SUMIFS('Bridgewater - Input (IS)'!M:M,'Bridgewater - Input (IS)'!$Q:$Q,'Bridgewater Apartments - CRES'!$A42)/'Bridgewater Apartments - CRES'!$P$16</f>
        <v>-208.13307</v>
      </c>
      <c r="M42" s="287">
        <f>SUMIFS('Bridgewater - Input (IS)'!N:N,'Bridgewater - Input (IS)'!$Q:$Q,'Bridgewater Apartments - CRES'!$A42)/'Bridgewater Apartments - CRES'!$P$16</f>
        <v>-188.09116</v>
      </c>
      <c r="N42" s="273">
        <f t="shared" si="12"/>
        <v>-2450.7990500000005</v>
      </c>
      <c r="P42" s="16"/>
    </row>
    <row r="43" spans="1:16" ht="15" thickBot="1">
      <c r="A43" s="4" t="s">
        <v>88</v>
      </c>
      <c r="B43" s="286">
        <f>SUMIFS('Bridgewater - Input (IS)'!C:C,'Bridgewater - Input (IS)'!$Q:$Q,'Bridgewater Apartments - CRES'!$A43)/'Bridgewater Apartments - CRES'!$P$16</f>
        <v>0</v>
      </c>
      <c r="C43" s="287">
        <f>SUMIFS('Bridgewater - Input (IS)'!D:D,'Bridgewater - Input (IS)'!$Q:$Q,'Bridgewater Apartments - CRES'!$A43)/'Bridgewater Apartments - CRES'!$P$16</f>
        <v>0</v>
      </c>
      <c r="D43" s="286">
        <f>SUMIFS('Bridgewater - Input (IS)'!E:E,'Bridgewater - Input (IS)'!$Q:$Q,'Bridgewater Apartments - CRES'!$A43)/'Bridgewater Apartments - CRES'!$P$16</f>
        <v>0</v>
      </c>
      <c r="E43" s="287">
        <f>SUMIFS('Bridgewater - Input (IS)'!F:F,'Bridgewater - Input (IS)'!$Q:$Q,'Bridgewater Apartments - CRES'!$A43)/'Bridgewater Apartments - CRES'!$P$16</f>
        <v>0</v>
      </c>
      <c r="F43" s="286">
        <f>SUMIFS('Bridgewater - Input (IS)'!G:G,'Bridgewater - Input (IS)'!$Q:$Q,'Bridgewater Apartments - CRES'!$A43)/'Bridgewater Apartments - CRES'!$P$16</f>
        <v>0</v>
      </c>
      <c r="G43" s="287">
        <f>SUMIFS('Bridgewater - Input (IS)'!H:H,'Bridgewater - Input (IS)'!$Q:$Q,'Bridgewater Apartments - CRES'!$A43)/'Bridgewater Apartments - CRES'!$P$16</f>
        <v>0</v>
      </c>
      <c r="H43" s="286">
        <f>SUMIFS('Bridgewater - Input (IS)'!I:I,'Bridgewater - Input (IS)'!$Q:$Q,'Bridgewater Apartments - CRES'!$A43)/'Bridgewater Apartments - CRES'!$P$16</f>
        <v>0</v>
      </c>
      <c r="I43" s="287">
        <f>SUMIFS('Bridgewater - Input (IS)'!J:J,'Bridgewater - Input (IS)'!$Q:$Q,'Bridgewater Apartments - CRES'!$A43)/'Bridgewater Apartments - CRES'!$P$16</f>
        <v>0</v>
      </c>
      <c r="J43" s="286">
        <f>SUMIFS('Bridgewater - Input (IS)'!K:K,'Bridgewater - Input (IS)'!$Q:$Q,'Bridgewater Apartments - CRES'!$A43)/'Bridgewater Apartments - CRES'!$P$16</f>
        <v>0</v>
      </c>
      <c r="K43" s="287">
        <f>SUMIFS('Bridgewater - Input (IS)'!L:L,'Bridgewater - Input (IS)'!$Q:$Q,'Bridgewater Apartments - CRES'!$A43)/'Bridgewater Apartments - CRES'!$P$16</f>
        <v>0</v>
      </c>
      <c r="L43" s="286">
        <f>SUMIFS('Bridgewater - Input (IS)'!M:M,'Bridgewater - Input (IS)'!$Q:$Q,'Bridgewater Apartments - CRES'!$A43)/'Bridgewater Apartments - CRES'!$P$16</f>
        <v>0</v>
      </c>
      <c r="M43" s="287">
        <f>SUMIFS('Bridgewater - Input (IS)'!N:N,'Bridgewater - Input (IS)'!$Q:$Q,'Bridgewater Apartments - CRES'!$A43)/'Bridgewater Apartments - CRES'!$P$16</f>
        <v>0</v>
      </c>
      <c r="N43" s="273">
        <f t="shared" si="12"/>
        <v>0</v>
      </c>
    </row>
    <row r="44" spans="1:16" ht="15.5" thickTop="1" thickBot="1">
      <c r="A44" s="84" t="s">
        <v>89</v>
      </c>
      <c r="B44" s="52">
        <f>SUM(B38:B43)</f>
        <v>-235.17364000000001</v>
      </c>
      <c r="C44" s="53">
        <f t="shared" ref="C44:M44" si="13">SUM(C38:C43)</f>
        <v>-223.32228000000001</v>
      </c>
      <c r="D44" s="52">
        <f t="shared" si="13"/>
        <v>-249.78790000000001</v>
      </c>
      <c r="E44" s="53">
        <f t="shared" si="13"/>
        <v>-253.29837000000003</v>
      </c>
      <c r="F44" s="52">
        <f t="shared" si="13"/>
        <v>-231.95537999999999</v>
      </c>
      <c r="G44" s="53">
        <f t="shared" si="13"/>
        <v>-249.62726000000001</v>
      </c>
      <c r="H44" s="52">
        <f t="shared" si="13"/>
        <v>-254.31099</v>
      </c>
      <c r="I44" s="53">
        <f t="shared" si="13"/>
        <v>-248.12022999999999</v>
      </c>
      <c r="J44" s="52">
        <f t="shared" si="13"/>
        <v>-216.41233000000003</v>
      </c>
      <c r="K44" s="53">
        <f t="shared" si="13"/>
        <v>-292.11759000000001</v>
      </c>
      <c r="L44" s="52">
        <f t="shared" si="13"/>
        <v>-263.05972000000003</v>
      </c>
      <c r="M44" s="53">
        <f t="shared" si="13"/>
        <v>-244.27502000000001</v>
      </c>
      <c r="N44" s="94">
        <f t="shared" si="12"/>
        <v>-2961.4607099999998</v>
      </c>
    </row>
    <row r="45" spans="1:16" ht="15.5" thickTop="1" thickBot="1">
      <c r="A45" s="5" t="s">
        <v>90</v>
      </c>
      <c r="B45" s="286">
        <f>SUMIFS('Bridgewater - Input (IS)'!C:C,'Bridgewater - Input (IS)'!$Q:$Q,'Bridgewater Apartments - CRES'!$A45)/'Bridgewater Apartments - CRES'!$P$1</f>
        <v>0</v>
      </c>
      <c r="C45" s="287">
        <f>SUMIFS('Bridgewater - Input (IS)'!D:D,'Bridgewater - Input (IS)'!$Q:$Q,'Bridgewater Apartments - CRES'!$A45)/'Bridgewater Apartments - CRES'!$P$1</f>
        <v>0</v>
      </c>
      <c r="D45" s="286">
        <f>SUMIFS('Bridgewater - Input (IS)'!E:E,'Bridgewater - Input (IS)'!$Q:$Q,'Bridgewater Apartments - CRES'!$A45)/'Bridgewater Apartments - CRES'!$P$1</f>
        <v>0</v>
      </c>
      <c r="E45" s="287">
        <f>SUMIFS('Bridgewater - Input (IS)'!F:F,'Bridgewater - Input (IS)'!$Q:$Q,'Bridgewater Apartments - CRES'!$A45)/'Bridgewater Apartments - CRES'!$P$1</f>
        <v>0</v>
      </c>
      <c r="F45" s="286">
        <f>SUMIFS('Bridgewater - Input (IS)'!G:G,'Bridgewater - Input (IS)'!$Q:$Q,'Bridgewater Apartments - CRES'!$A45)/'Bridgewater Apartments - CRES'!$P$1</f>
        <v>0</v>
      </c>
      <c r="G45" s="287">
        <f>SUMIFS('Bridgewater - Input (IS)'!H:H,'Bridgewater - Input (IS)'!$Q:$Q,'Bridgewater Apartments - CRES'!$A45)/'Bridgewater Apartments - CRES'!$P$1</f>
        <v>0</v>
      </c>
      <c r="H45" s="286">
        <f>SUMIFS('Bridgewater - Input (IS)'!I:I,'Bridgewater - Input (IS)'!$Q:$Q,'Bridgewater Apartments - CRES'!$A45)/'Bridgewater Apartments - CRES'!$P$1</f>
        <v>0</v>
      </c>
      <c r="I45" s="287">
        <f>SUMIFS('Bridgewater - Input (IS)'!J:J,'Bridgewater - Input (IS)'!$Q:$Q,'Bridgewater Apartments - CRES'!$A45)/'Bridgewater Apartments - CRES'!$P$1</f>
        <v>0</v>
      </c>
      <c r="J45" s="286">
        <f>SUMIFS('Bridgewater - Input (IS)'!K:K,'Bridgewater - Input (IS)'!$Q:$Q,'Bridgewater Apartments - CRES'!$A45)/'Bridgewater Apartments - CRES'!$P$1</f>
        <v>0</v>
      </c>
      <c r="K45" s="287">
        <f>SUMIFS('Bridgewater - Input (IS)'!L:L,'Bridgewater - Input (IS)'!$Q:$Q,'Bridgewater Apartments - CRES'!$A45)/'Bridgewater Apartments - CRES'!$P$1</f>
        <v>0</v>
      </c>
      <c r="L45" s="286">
        <f>SUMIFS('Bridgewater - Input (IS)'!M:M,'Bridgewater - Input (IS)'!$Q:$Q,'Bridgewater Apartments - CRES'!$A45)/'Bridgewater Apartments - CRES'!$P$1</f>
        <v>0</v>
      </c>
      <c r="M45" s="287">
        <f>SUMIFS('Bridgewater - Input (IS)'!N:N,'Bridgewater - Input (IS)'!$Q:$Q,'Bridgewater Apartments - CRES'!$A45)/'Bridgewater Apartments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87.131239999999906</v>
      </c>
      <c r="C47" s="96">
        <f t="shared" si="15"/>
        <v>96.396309999999943</v>
      </c>
      <c r="D47" s="95">
        <f t="shared" si="15"/>
        <v>33.533390000000026</v>
      </c>
      <c r="E47" s="96">
        <f t="shared" si="15"/>
        <v>65.88236999999998</v>
      </c>
      <c r="F47" s="95">
        <f t="shared" si="15"/>
        <v>33.472489999999937</v>
      </c>
      <c r="G47" s="96">
        <f t="shared" si="15"/>
        <v>24.808570000000003</v>
      </c>
      <c r="H47" s="95">
        <f>SUM(H44,H35)</f>
        <v>15.343969999999956</v>
      </c>
      <c r="I47" s="96">
        <f t="shared" ref="I47:M47" si="16">SUM(I44,I35)</f>
        <v>10.993110000000001</v>
      </c>
      <c r="J47" s="95">
        <f t="shared" si="16"/>
        <v>7.1152699999999811</v>
      </c>
      <c r="K47" s="96">
        <f t="shared" si="16"/>
        <v>-42.211790000000065</v>
      </c>
      <c r="L47" s="95">
        <f t="shared" si="16"/>
        <v>-72.984839999999963</v>
      </c>
      <c r="M47" s="96">
        <f t="shared" si="16"/>
        <v>42.470289999999892</v>
      </c>
      <c r="N47" s="96">
        <f t="shared" ref="N47" si="17">SUM(B47:M47)</f>
        <v>301.95037999999954</v>
      </c>
    </row>
    <row r="48" spans="1:16" ht="15" thickTop="1">
      <c r="B48" s="15">
        <f>B47-'Bridgewater - Input (IS)'!C465/1000</f>
        <v>8.7373599999998959</v>
      </c>
      <c r="C48" s="15">
        <f>C47-'Bridgewater - Input (IS)'!D465/1000</f>
        <v>8.7373599999999527</v>
      </c>
      <c r="D48" s="15">
        <f>D47-'Bridgewater - Input (IS)'!E465/1000</f>
        <v>8.7373600000000273</v>
      </c>
      <c r="E48" s="15">
        <f>E47-'Bridgewater - Input (IS)'!F465/1000</f>
        <v>8.7373599999999811</v>
      </c>
      <c r="F48" s="15">
        <f>F47-'Bridgewater - Input (IS)'!G465/1000</f>
        <v>8.737359999999935</v>
      </c>
      <c r="G48" s="15">
        <f>G47-'Bridgewater - Input (IS)'!H465/1000</f>
        <v>8.7373600000000025</v>
      </c>
      <c r="H48" s="15">
        <f>H47-'Bridgewater - Input (IS)'!I465/1000</f>
        <v>8.7373599999999563</v>
      </c>
      <c r="I48" s="15">
        <f>I47-'Bridgewater - Input (IS)'!J465/1000</f>
        <v>0</v>
      </c>
      <c r="J48" s="15">
        <f>J47-'Bridgewater - Input (IS)'!K465/1000</f>
        <v>17.474719999999984</v>
      </c>
      <c r="K48" s="15">
        <f>K47-'Bridgewater - Input (IS)'!L465/1000</f>
        <v>8.7373599999999385</v>
      </c>
      <c r="L48" s="15">
        <f>L47-'Bridgewater - Input (IS)'!M465/1000</f>
        <v>0</v>
      </c>
      <c r="M48" s="15">
        <f>M47-'Bridgewater - Input (IS)'!N465/1000</f>
        <v>17.474719999999891</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15" priority="1" operator="containsText" text="Yes">
      <formula>NOT(ISERROR(SEARCH("Yes",B36)))</formula>
    </cfRule>
    <cfRule type="cellIs" dxfId="14" priority="2" operator="equal">
      <formula>"ERROR"</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3FAD3-DBCC-4D62-BA3E-E9645EBA394B}">
  <dimension ref="A1:E942"/>
  <sheetViews>
    <sheetView topLeftCell="A12" workbookViewId="0"/>
  </sheetViews>
  <sheetFormatPr defaultRowHeight="14.5"/>
  <cols>
    <col min="1" max="1" width="11.453125" customWidth="1"/>
    <col min="2" max="2" width="37.08984375" customWidth="1"/>
    <col min="3" max="5" width="17.08984375" customWidth="1"/>
  </cols>
  <sheetData>
    <row r="1" spans="1:5">
      <c r="A1" s="17" t="s">
        <v>5229</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215"/>
      <c r="B5" s="215"/>
      <c r="C5" s="215" t="s">
        <v>107</v>
      </c>
      <c r="D5" s="215" t="s">
        <v>108</v>
      </c>
      <c r="E5" s="215" t="s">
        <v>109</v>
      </c>
    </row>
    <row r="6" spans="1:5">
      <c r="A6" s="216"/>
      <c r="B6" s="216"/>
      <c r="C6" s="216" t="s">
        <v>110</v>
      </c>
      <c r="D6" s="216" t="s">
        <v>107</v>
      </c>
      <c r="E6" s="216" t="s">
        <v>111</v>
      </c>
    </row>
    <row r="7" spans="1:5">
      <c r="A7" s="217"/>
      <c r="B7" s="217"/>
      <c r="C7" s="217"/>
      <c r="D7" s="217"/>
      <c r="E7" s="217"/>
    </row>
    <row r="8" spans="1:5">
      <c r="A8" s="137" t="s">
        <v>1118</v>
      </c>
      <c r="B8" s="137" t="s">
        <v>112</v>
      </c>
      <c r="C8" s="137"/>
      <c r="D8" s="137"/>
      <c r="E8" s="137"/>
    </row>
    <row r="9" spans="1:5">
      <c r="A9" s="137"/>
      <c r="B9" s="137"/>
      <c r="C9" s="137"/>
      <c r="D9" s="137"/>
      <c r="E9" s="137"/>
    </row>
    <row r="10" spans="1:5">
      <c r="A10" s="137" t="s">
        <v>3436</v>
      </c>
      <c r="B10" s="137" t="s">
        <v>1120</v>
      </c>
      <c r="C10" s="137"/>
      <c r="D10" s="137"/>
      <c r="E10" s="137"/>
    </row>
    <row r="11" spans="1:5">
      <c r="A11" s="137"/>
      <c r="B11" s="137"/>
      <c r="C11" s="137"/>
      <c r="D11" s="137"/>
      <c r="E11" s="137"/>
    </row>
    <row r="12" spans="1:5">
      <c r="A12" s="137" t="s">
        <v>3437</v>
      </c>
      <c r="B12" s="137" t="s">
        <v>3438</v>
      </c>
      <c r="C12" s="137"/>
      <c r="D12" s="137"/>
      <c r="E12" s="137"/>
    </row>
    <row r="13" spans="1:5">
      <c r="A13" s="137" t="s">
        <v>3439</v>
      </c>
      <c r="B13" s="137" t="s">
        <v>3440</v>
      </c>
      <c r="C13" s="218">
        <v>225.79</v>
      </c>
      <c r="D13" s="218">
        <v>8497.75</v>
      </c>
      <c r="E13" s="218">
        <v>-8271.9599999999991</v>
      </c>
    </row>
    <row r="14" spans="1:5">
      <c r="A14" s="137" t="s">
        <v>3441</v>
      </c>
      <c r="B14" s="137" t="s">
        <v>3442</v>
      </c>
      <c r="C14" s="218">
        <v>0</v>
      </c>
      <c r="D14" s="218">
        <v>0</v>
      </c>
      <c r="E14" s="218">
        <v>0</v>
      </c>
    </row>
    <row r="15" spans="1:5">
      <c r="A15" s="137" t="s">
        <v>3443</v>
      </c>
      <c r="B15" s="137" t="s">
        <v>3444</v>
      </c>
      <c r="C15" s="218">
        <v>0</v>
      </c>
      <c r="D15" s="218">
        <v>0</v>
      </c>
      <c r="E15" s="218">
        <v>0</v>
      </c>
    </row>
    <row r="16" spans="1:5">
      <c r="A16" s="137" t="s">
        <v>3446</v>
      </c>
      <c r="B16" s="137" t="s">
        <v>3447</v>
      </c>
      <c r="C16" s="218">
        <v>0</v>
      </c>
      <c r="D16" s="218">
        <v>0</v>
      </c>
      <c r="E16" s="218">
        <v>0</v>
      </c>
    </row>
    <row r="17" spans="1:5">
      <c r="A17" s="137" t="s">
        <v>3448</v>
      </c>
      <c r="B17" s="137" t="s">
        <v>3449</v>
      </c>
      <c r="C17" s="218">
        <v>0</v>
      </c>
      <c r="D17" s="218">
        <v>0</v>
      </c>
      <c r="E17" s="218">
        <v>0</v>
      </c>
    </row>
    <row r="18" spans="1:5">
      <c r="A18" s="137" t="s">
        <v>3450</v>
      </c>
      <c r="B18" s="137" t="s">
        <v>3451</v>
      </c>
      <c r="C18" s="218">
        <v>86813.5</v>
      </c>
      <c r="D18" s="218">
        <v>123585.46</v>
      </c>
      <c r="E18" s="218">
        <v>-36771.96</v>
      </c>
    </row>
    <row r="19" spans="1:5">
      <c r="A19" s="137" t="s">
        <v>3453</v>
      </c>
      <c r="B19" s="137" t="s">
        <v>3454</v>
      </c>
      <c r="C19" s="218">
        <v>0</v>
      </c>
      <c r="D19" s="218">
        <v>0</v>
      </c>
      <c r="E19" s="218">
        <v>0</v>
      </c>
    </row>
    <row r="20" spans="1:5">
      <c r="A20" s="137" t="s">
        <v>3455</v>
      </c>
      <c r="B20" s="137" t="s">
        <v>3456</v>
      </c>
      <c r="C20" s="218">
        <v>0</v>
      </c>
      <c r="D20" s="218">
        <v>0</v>
      </c>
      <c r="E20" s="218">
        <v>0</v>
      </c>
    </row>
    <row r="21" spans="1:5">
      <c r="A21" s="137" t="s">
        <v>3457</v>
      </c>
      <c r="B21" s="137" t="s">
        <v>3458</v>
      </c>
      <c r="C21" s="218">
        <v>0</v>
      </c>
      <c r="D21" s="218">
        <v>0</v>
      </c>
      <c r="E21" s="218">
        <v>0</v>
      </c>
    </row>
    <row r="22" spans="1:5">
      <c r="A22" s="137" t="s">
        <v>1119</v>
      </c>
      <c r="B22" s="137" t="s">
        <v>3459</v>
      </c>
      <c r="C22" s="218">
        <v>50276.52</v>
      </c>
      <c r="D22" s="218">
        <v>83531.73</v>
      </c>
      <c r="E22" s="218">
        <v>-33255.21</v>
      </c>
    </row>
    <row r="23" spans="1:5">
      <c r="A23" s="137" t="s">
        <v>3460</v>
      </c>
      <c r="B23" s="137" t="s">
        <v>3461</v>
      </c>
      <c r="C23" s="218">
        <v>0</v>
      </c>
      <c r="D23" s="218">
        <v>0</v>
      </c>
      <c r="E23" s="218">
        <v>0</v>
      </c>
    </row>
    <row r="24" spans="1:5">
      <c r="A24" s="137" t="s">
        <v>3462</v>
      </c>
      <c r="B24" s="137" t="s">
        <v>3463</v>
      </c>
      <c r="C24" s="218">
        <v>0</v>
      </c>
      <c r="D24" s="218">
        <v>0</v>
      </c>
      <c r="E24" s="218">
        <v>0</v>
      </c>
    </row>
    <row r="25" spans="1:5">
      <c r="A25" s="137" t="s">
        <v>3464</v>
      </c>
      <c r="B25" s="137" t="s">
        <v>3465</v>
      </c>
      <c r="C25" s="218">
        <v>0</v>
      </c>
      <c r="D25" s="218">
        <v>0</v>
      </c>
      <c r="E25" s="218">
        <v>0</v>
      </c>
    </row>
    <row r="26" spans="1:5">
      <c r="A26" s="137" t="s">
        <v>3466</v>
      </c>
      <c r="B26" s="137" t="s">
        <v>3467</v>
      </c>
      <c r="C26" s="218">
        <v>0</v>
      </c>
      <c r="D26" s="218">
        <v>0</v>
      </c>
      <c r="E26" s="218">
        <v>0</v>
      </c>
    </row>
    <row r="27" spans="1:5">
      <c r="A27" s="137"/>
      <c r="B27" s="137"/>
      <c r="C27" s="219"/>
      <c r="D27" s="219"/>
      <c r="E27" s="219"/>
    </row>
    <row r="28" spans="1:5">
      <c r="A28" s="137" t="s">
        <v>3468</v>
      </c>
      <c r="B28" s="137" t="s">
        <v>3469</v>
      </c>
      <c r="C28" s="138">
        <v>137315.81</v>
      </c>
      <c r="D28" s="138">
        <v>215614.94</v>
      </c>
      <c r="E28" s="138">
        <v>-78299.13</v>
      </c>
    </row>
    <row r="29" spans="1:5">
      <c r="A29" s="137"/>
      <c r="B29" s="137"/>
      <c r="C29" s="137"/>
      <c r="D29" s="137"/>
      <c r="E29" s="137"/>
    </row>
    <row r="30" spans="1:5">
      <c r="A30" s="137" t="s">
        <v>3470</v>
      </c>
      <c r="B30" s="137" t="s">
        <v>3471</v>
      </c>
      <c r="C30" s="137"/>
      <c r="D30" s="137"/>
      <c r="E30" s="137"/>
    </row>
    <row r="31" spans="1:5">
      <c r="A31" s="137" t="s">
        <v>3472</v>
      </c>
      <c r="B31" s="137" t="s">
        <v>3473</v>
      </c>
      <c r="C31" s="218">
        <v>0</v>
      </c>
      <c r="D31" s="218">
        <v>0</v>
      </c>
      <c r="E31" s="218">
        <v>0</v>
      </c>
    </row>
    <row r="32" spans="1:5">
      <c r="A32" s="137" t="s">
        <v>3474</v>
      </c>
      <c r="B32" s="137" t="s">
        <v>3475</v>
      </c>
      <c r="C32" s="218">
        <v>0</v>
      </c>
      <c r="D32" s="218">
        <v>0</v>
      </c>
      <c r="E32" s="218">
        <v>0</v>
      </c>
    </row>
    <row r="33" spans="1:5">
      <c r="A33" s="137" t="s">
        <v>3476</v>
      </c>
      <c r="B33" s="137" t="s">
        <v>3477</v>
      </c>
      <c r="C33" s="218">
        <v>0</v>
      </c>
      <c r="D33" s="218">
        <v>0</v>
      </c>
      <c r="E33" s="218">
        <v>0</v>
      </c>
    </row>
    <row r="34" spans="1:5">
      <c r="A34" s="137" t="s">
        <v>3478</v>
      </c>
      <c r="B34" s="137" t="s">
        <v>3479</v>
      </c>
      <c r="C34" s="218">
        <v>0</v>
      </c>
      <c r="D34" s="218">
        <v>0</v>
      </c>
      <c r="E34" s="218">
        <v>0</v>
      </c>
    </row>
    <row r="35" spans="1:5">
      <c r="A35" s="137" t="s">
        <v>3480</v>
      </c>
      <c r="B35" s="137" t="s">
        <v>3481</v>
      </c>
      <c r="C35" s="218">
        <v>0</v>
      </c>
      <c r="D35" s="218">
        <v>0</v>
      </c>
      <c r="E35" s="218">
        <v>0</v>
      </c>
    </row>
    <row r="36" spans="1:5">
      <c r="A36" s="137" t="s">
        <v>3482</v>
      </c>
      <c r="B36" s="137" t="s">
        <v>3483</v>
      </c>
      <c r="C36" s="218">
        <v>0</v>
      </c>
      <c r="D36" s="218">
        <v>0</v>
      </c>
      <c r="E36" s="218">
        <v>0</v>
      </c>
    </row>
    <row r="37" spans="1:5">
      <c r="A37" s="137" t="s">
        <v>3484</v>
      </c>
      <c r="B37" s="137" t="s">
        <v>3485</v>
      </c>
      <c r="C37" s="218">
        <v>0</v>
      </c>
      <c r="D37" s="218">
        <v>0</v>
      </c>
      <c r="E37" s="218">
        <v>0</v>
      </c>
    </row>
    <row r="38" spans="1:5">
      <c r="A38" s="137" t="s">
        <v>3486</v>
      </c>
      <c r="B38" s="137" t="s">
        <v>3487</v>
      </c>
      <c r="C38" s="218">
        <v>0</v>
      </c>
      <c r="D38" s="218">
        <v>0</v>
      </c>
      <c r="E38" s="218">
        <v>0</v>
      </c>
    </row>
    <row r="39" spans="1:5">
      <c r="A39" s="137" t="s">
        <v>3488</v>
      </c>
      <c r="B39" s="137" t="s">
        <v>3489</v>
      </c>
      <c r="C39" s="218">
        <v>0</v>
      </c>
      <c r="D39" s="218">
        <v>0</v>
      </c>
      <c r="E39" s="218">
        <v>0</v>
      </c>
    </row>
    <row r="40" spans="1:5">
      <c r="A40" s="137" t="s">
        <v>3490</v>
      </c>
      <c r="B40" s="137" t="s">
        <v>3491</v>
      </c>
      <c r="C40" s="218">
        <v>0</v>
      </c>
      <c r="D40" s="218">
        <v>0</v>
      </c>
      <c r="E40" s="218">
        <v>0</v>
      </c>
    </row>
    <row r="41" spans="1:5">
      <c r="A41" s="137"/>
      <c r="B41" s="137"/>
      <c r="C41" s="219"/>
      <c r="D41" s="219"/>
      <c r="E41" s="219"/>
    </row>
    <row r="42" spans="1:5">
      <c r="A42" s="137" t="s">
        <v>3492</v>
      </c>
      <c r="B42" s="137" t="s">
        <v>3493</v>
      </c>
      <c r="C42" s="138">
        <v>0</v>
      </c>
      <c r="D42" s="138">
        <v>0</v>
      </c>
      <c r="E42" s="138">
        <v>0</v>
      </c>
    </row>
    <row r="43" spans="1:5">
      <c r="A43" s="137"/>
      <c r="B43" s="137"/>
      <c r="C43" s="137"/>
      <c r="D43" s="137"/>
      <c r="E43" s="137"/>
    </row>
    <row r="44" spans="1:5">
      <c r="A44" s="137" t="s">
        <v>1121</v>
      </c>
      <c r="B44" s="137" t="s">
        <v>3494</v>
      </c>
      <c r="C44" s="137"/>
      <c r="D44" s="137"/>
      <c r="E44" s="137"/>
    </row>
    <row r="45" spans="1:5">
      <c r="A45" s="137" t="s">
        <v>3495</v>
      </c>
      <c r="B45" s="137" t="s">
        <v>3496</v>
      </c>
      <c r="C45" s="218">
        <v>734906.71</v>
      </c>
      <c r="D45" s="218">
        <v>639871.88</v>
      </c>
      <c r="E45" s="218">
        <v>95034.83</v>
      </c>
    </row>
    <row r="46" spans="1:5">
      <c r="A46" s="137" t="s">
        <v>3497</v>
      </c>
      <c r="B46" s="137" t="s">
        <v>2496</v>
      </c>
      <c r="C46" s="218">
        <v>23884.55</v>
      </c>
      <c r="D46" s="218">
        <v>44921.71</v>
      </c>
      <c r="E46" s="218">
        <v>-21037.16</v>
      </c>
    </row>
    <row r="47" spans="1:5">
      <c r="A47" s="137" t="s">
        <v>3498</v>
      </c>
      <c r="B47" s="137" t="s">
        <v>3499</v>
      </c>
      <c r="C47" s="218">
        <v>0</v>
      </c>
      <c r="D47" s="218">
        <v>0</v>
      </c>
      <c r="E47" s="218">
        <v>0</v>
      </c>
    </row>
    <row r="48" spans="1:5">
      <c r="A48" s="137" t="s">
        <v>3500</v>
      </c>
      <c r="B48" s="137" t="s">
        <v>3501</v>
      </c>
      <c r="C48" s="218">
        <v>0</v>
      </c>
      <c r="D48" s="218">
        <v>0</v>
      </c>
      <c r="E48" s="218">
        <v>0</v>
      </c>
    </row>
    <row r="49" spans="1:5">
      <c r="A49" s="137" t="s">
        <v>3502</v>
      </c>
      <c r="B49" s="137" t="s">
        <v>3503</v>
      </c>
      <c r="C49" s="218">
        <v>0</v>
      </c>
      <c r="D49" s="218">
        <v>0</v>
      </c>
      <c r="E49" s="218">
        <v>0</v>
      </c>
    </row>
    <row r="50" spans="1:5">
      <c r="A50" s="137" t="s">
        <v>3504</v>
      </c>
      <c r="B50" s="137" t="s">
        <v>3505</v>
      </c>
      <c r="C50" s="218">
        <v>1517907.08</v>
      </c>
      <c r="D50" s="218">
        <v>1544985.37</v>
      </c>
      <c r="E50" s="218">
        <v>-27078.29</v>
      </c>
    </row>
    <row r="51" spans="1:5">
      <c r="A51" s="137" t="s">
        <v>3506</v>
      </c>
      <c r="B51" s="137" t="s">
        <v>3507</v>
      </c>
      <c r="C51" s="218">
        <v>0</v>
      </c>
      <c r="D51" s="218">
        <v>0</v>
      </c>
      <c r="E51" s="218">
        <v>0</v>
      </c>
    </row>
    <row r="52" spans="1:5">
      <c r="A52" s="137" t="s">
        <v>3508</v>
      </c>
      <c r="B52" s="137" t="s">
        <v>3509</v>
      </c>
      <c r="C52" s="218">
        <v>0</v>
      </c>
      <c r="D52" s="218">
        <v>0</v>
      </c>
      <c r="E52" s="218">
        <v>0</v>
      </c>
    </row>
    <row r="53" spans="1:5">
      <c r="A53" s="137" t="s">
        <v>3510</v>
      </c>
      <c r="B53" s="137" t="s">
        <v>3511</v>
      </c>
      <c r="C53" s="218">
        <v>0</v>
      </c>
      <c r="D53" s="218">
        <v>0</v>
      </c>
      <c r="E53" s="218">
        <v>0</v>
      </c>
    </row>
    <row r="54" spans="1:5">
      <c r="A54" s="137" t="s">
        <v>3512</v>
      </c>
      <c r="B54" s="137" t="s">
        <v>3513</v>
      </c>
      <c r="C54" s="218">
        <v>0</v>
      </c>
      <c r="D54" s="218">
        <v>0</v>
      </c>
      <c r="E54" s="218">
        <v>0</v>
      </c>
    </row>
    <row r="55" spans="1:5">
      <c r="A55" s="137" t="s">
        <v>3514</v>
      </c>
      <c r="B55" s="137" t="s">
        <v>3515</v>
      </c>
      <c r="C55" s="218">
        <v>0</v>
      </c>
      <c r="D55" s="218">
        <v>0</v>
      </c>
      <c r="E55" s="218">
        <v>0</v>
      </c>
    </row>
    <row r="56" spans="1:5">
      <c r="A56" s="137"/>
      <c r="B56" s="137"/>
      <c r="C56" s="219"/>
      <c r="D56" s="219"/>
      <c r="E56" s="219"/>
    </row>
    <row r="57" spans="1:5">
      <c r="A57" s="137" t="s">
        <v>3516</v>
      </c>
      <c r="B57" s="137" t="s">
        <v>3517</v>
      </c>
      <c r="C57" s="138">
        <v>2276698.34</v>
      </c>
      <c r="D57" s="138">
        <v>2229778.96</v>
      </c>
      <c r="E57" s="138">
        <v>46919.38</v>
      </c>
    </row>
    <row r="58" spans="1:5">
      <c r="A58" s="137"/>
      <c r="B58" s="137"/>
      <c r="C58" s="137"/>
      <c r="D58" s="137"/>
      <c r="E58" s="137"/>
    </row>
    <row r="59" spans="1:5">
      <c r="A59" s="137" t="s">
        <v>3518</v>
      </c>
      <c r="B59" s="137" t="s">
        <v>3519</v>
      </c>
      <c r="C59" s="137"/>
      <c r="D59" s="137"/>
      <c r="E59" s="137"/>
    </row>
    <row r="60" spans="1:5">
      <c r="A60" s="137" t="s">
        <v>3520</v>
      </c>
      <c r="B60" s="137" t="s">
        <v>3521</v>
      </c>
      <c r="C60" s="218">
        <v>24775.77</v>
      </c>
      <c r="D60" s="218">
        <v>1343.65</v>
      </c>
      <c r="E60" s="218">
        <v>23432.12</v>
      </c>
    </row>
    <row r="61" spans="1:5">
      <c r="A61" s="137" t="s">
        <v>3522</v>
      </c>
      <c r="B61" s="137" t="s">
        <v>3523</v>
      </c>
      <c r="C61" s="218">
        <v>0</v>
      </c>
      <c r="D61" s="218">
        <v>0</v>
      </c>
      <c r="E61" s="218">
        <v>0</v>
      </c>
    </row>
    <row r="62" spans="1:5">
      <c r="A62" s="137" t="s">
        <v>3524</v>
      </c>
      <c r="B62" s="137" t="s">
        <v>3525</v>
      </c>
      <c r="C62" s="218">
        <v>15000</v>
      </c>
      <c r="D62" s="218">
        <v>15000</v>
      </c>
      <c r="E62" s="218">
        <v>0</v>
      </c>
    </row>
    <row r="63" spans="1:5">
      <c r="A63" s="137" t="s">
        <v>3526</v>
      </c>
      <c r="B63" s="137" t="s">
        <v>3527</v>
      </c>
      <c r="C63" s="218">
        <v>0</v>
      </c>
      <c r="D63" s="218">
        <v>0</v>
      </c>
      <c r="E63" s="218">
        <v>0</v>
      </c>
    </row>
    <row r="64" spans="1:5">
      <c r="A64" s="137" t="s">
        <v>1122</v>
      </c>
      <c r="B64" s="137" t="s">
        <v>3528</v>
      </c>
      <c r="C64" s="218">
        <v>0</v>
      </c>
      <c r="D64" s="218">
        <v>0</v>
      </c>
      <c r="E64" s="218">
        <v>0</v>
      </c>
    </row>
    <row r="65" spans="1:5">
      <c r="A65" s="137" t="s">
        <v>1123</v>
      </c>
      <c r="B65" s="137" t="s">
        <v>3529</v>
      </c>
      <c r="C65" s="218">
        <v>-7806.42</v>
      </c>
      <c r="D65" s="218">
        <v>-3821.96</v>
      </c>
      <c r="E65" s="218">
        <v>-3984.46</v>
      </c>
    </row>
    <row r="66" spans="1:5">
      <c r="A66" s="137" t="s">
        <v>3530</v>
      </c>
      <c r="B66" s="137" t="s">
        <v>3531</v>
      </c>
      <c r="C66" s="218">
        <v>0</v>
      </c>
      <c r="D66" s="218">
        <v>0</v>
      </c>
      <c r="E66" s="218">
        <v>0</v>
      </c>
    </row>
    <row r="67" spans="1:5">
      <c r="A67" s="137" t="s">
        <v>3532</v>
      </c>
      <c r="B67" s="137" t="s">
        <v>3533</v>
      </c>
      <c r="C67" s="218">
        <v>0</v>
      </c>
      <c r="D67" s="218">
        <v>0</v>
      </c>
      <c r="E67" s="218">
        <v>0</v>
      </c>
    </row>
    <row r="68" spans="1:5">
      <c r="A68" s="137" t="s">
        <v>3534</v>
      </c>
      <c r="B68" s="137" t="s">
        <v>3535</v>
      </c>
      <c r="C68" s="218">
        <v>0</v>
      </c>
      <c r="D68" s="218">
        <v>0</v>
      </c>
      <c r="E68" s="218">
        <v>0</v>
      </c>
    </row>
    <row r="69" spans="1:5">
      <c r="A69" s="137" t="s">
        <v>3536</v>
      </c>
      <c r="B69" s="137" t="s">
        <v>3537</v>
      </c>
      <c r="C69" s="218">
        <v>0</v>
      </c>
      <c r="D69" s="218">
        <v>0</v>
      </c>
      <c r="E69" s="218">
        <v>0</v>
      </c>
    </row>
    <row r="70" spans="1:5">
      <c r="A70" s="137" t="s">
        <v>3538</v>
      </c>
      <c r="B70" s="137" t="s">
        <v>3539</v>
      </c>
      <c r="C70" s="218">
        <v>0</v>
      </c>
      <c r="D70" s="218">
        <v>0</v>
      </c>
      <c r="E70" s="218">
        <v>0</v>
      </c>
    </row>
    <row r="71" spans="1:5">
      <c r="A71" s="137" t="s">
        <v>1124</v>
      </c>
      <c r="B71" s="137" t="s">
        <v>3540</v>
      </c>
      <c r="C71" s="218">
        <v>13736.95</v>
      </c>
      <c r="D71" s="218">
        <v>12216.56</v>
      </c>
      <c r="E71" s="218">
        <v>1520.39</v>
      </c>
    </row>
    <row r="72" spans="1:5">
      <c r="A72" s="137"/>
      <c r="B72" s="137"/>
      <c r="C72" s="219"/>
      <c r="D72" s="219"/>
      <c r="E72" s="219"/>
    </row>
    <row r="73" spans="1:5">
      <c r="A73" s="137" t="s">
        <v>3541</v>
      </c>
      <c r="B73" s="137" t="s">
        <v>3542</v>
      </c>
      <c r="C73" s="138">
        <v>45706.3</v>
      </c>
      <c r="D73" s="138">
        <v>24738.25</v>
      </c>
      <c r="E73" s="138">
        <v>20968.05</v>
      </c>
    </row>
    <row r="74" spans="1:5">
      <c r="A74" s="137"/>
      <c r="B74" s="137"/>
      <c r="C74" s="137"/>
      <c r="D74" s="137"/>
      <c r="E74" s="137"/>
    </row>
    <row r="75" spans="1:5">
      <c r="A75" s="137" t="s">
        <v>1125</v>
      </c>
      <c r="B75" s="137" t="s">
        <v>3543</v>
      </c>
      <c r="C75" s="137"/>
      <c r="D75" s="137"/>
      <c r="E75" s="137"/>
    </row>
    <row r="76" spans="1:5">
      <c r="A76" s="137" t="s">
        <v>3544</v>
      </c>
      <c r="B76" s="137" t="s">
        <v>3545</v>
      </c>
      <c r="C76" s="218">
        <v>0</v>
      </c>
      <c r="D76" s="218">
        <v>0</v>
      </c>
      <c r="E76" s="218">
        <v>0</v>
      </c>
    </row>
    <row r="77" spans="1:5">
      <c r="A77" s="137" t="s">
        <v>3546</v>
      </c>
      <c r="B77" s="137" t="s">
        <v>3547</v>
      </c>
      <c r="C77" s="218">
        <v>0</v>
      </c>
      <c r="D77" s="218">
        <v>0</v>
      </c>
      <c r="E77" s="218">
        <v>0</v>
      </c>
    </row>
    <row r="78" spans="1:5">
      <c r="A78" s="137" t="s">
        <v>3548</v>
      </c>
      <c r="B78" s="137" t="s">
        <v>3549</v>
      </c>
      <c r="C78" s="218">
        <v>0</v>
      </c>
      <c r="D78" s="218">
        <v>0</v>
      </c>
      <c r="E78" s="218">
        <v>0</v>
      </c>
    </row>
    <row r="79" spans="1:5">
      <c r="A79" s="137" t="s">
        <v>3550</v>
      </c>
      <c r="B79" s="137" t="s">
        <v>3551</v>
      </c>
      <c r="C79" s="218">
        <v>0</v>
      </c>
      <c r="D79" s="218">
        <v>0</v>
      </c>
      <c r="E79" s="218">
        <v>0</v>
      </c>
    </row>
    <row r="80" spans="1:5">
      <c r="A80" s="137" t="s">
        <v>3552</v>
      </c>
      <c r="B80" s="137" t="s">
        <v>3553</v>
      </c>
      <c r="C80" s="218">
        <v>0</v>
      </c>
      <c r="D80" s="218">
        <v>0</v>
      </c>
      <c r="E80" s="218">
        <v>0</v>
      </c>
    </row>
    <row r="81" spans="1:5">
      <c r="A81" s="137" t="s">
        <v>3554</v>
      </c>
      <c r="B81" s="137" t="s">
        <v>3555</v>
      </c>
      <c r="C81" s="218">
        <v>0</v>
      </c>
      <c r="D81" s="218">
        <v>0</v>
      </c>
      <c r="E81" s="218">
        <v>0</v>
      </c>
    </row>
    <row r="82" spans="1:5">
      <c r="A82" s="137" t="s">
        <v>3556</v>
      </c>
      <c r="B82" s="137" t="s">
        <v>3557</v>
      </c>
      <c r="C82" s="218">
        <v>0</v>
      </c>
      <c r="D82" s="218">
        <v>0</v>
      </c>
      <c r="E82" s="218">
        <v>0</v>
      </c>
    </row>
    <row r="83" spans="1:5">
      <c r="A83" s="137" t="s">
        <v>3558</v>
      </c>
      <c r="B83" s="137" t="s">
        <v>3559</v>
      </c>
      <c r="C83" s="218">
        <v>0</v>
      </c>
      <c r="D83" s="218">
        <v>0</v>
      </c>
      <c r="E83" s="218">
        <v>0</v>
      </c>
    </row>
    <row r="84" spans="1:5">
      <c r="A84" s="137" t="s">
        <v>3560</v>
      </c>
      <c r="B84" s="137" t="s">
        <v>3561</v>
      </c>
      <c r="C84" s="218">
        <v>0</v>
      </c>
      <c r="D84" s="218">
        <v>0</v>
      </c>
      <c r="E84" s="218">
        <v>0</v>
      </c>
    </row>
    <row r="85" spans="1:5">
      <c r="A85" s="137" t="s">
        <v>3562</v>
      </c>
      <c r="B85" s="137" t="s">
        <v>3563</v>
      </c>
      <c r="C85" s="218">
        <v>0</v>
      </c>
      <c r="D85" s="218">
        <v>0</v>
      </c>
      <c r="E85" s="218">
        <v>0</v>
      </c>
    </row>
    <row r="86" spans="1:5">
      <c r="A86" s="137" t="s">
        <v>3564</v>
      </c>
      <c r="B86" s="137" t="s">
        <v>3565</v>
      </c>
      <c r="C86" s="218">
        <v>0</v>
      </c>
      <c r="D86" s="218">
        <v>0</v>
      </c>
      <c r="E86" s="218">
        <v>0</v>
      </c>
    </row>
    <row r="87" spans="1:5">
      <c r="A87" s="137" t="s">
        <v>1126</v>
      </c>
      <c r="B87" s="137" t="s">
        <v>3566</v>
      </c>
      <c r="C87" s="218">
        <v>0</v>
      </c>
      <c r="D87" s="218">
        <v>0</v>
      </c>
      <c r="E87" s="218">
        <v>0</v>
      </c>
    </row>
    <row r="88" spans="1:5">
      <c r="A88" s="137"/>
      <c r="B88" s="137"/>
      <c r="C88" s="219"/>
      <c r="D88" s="219"/>
      <c r="E88" s="219"/>
    </row>
    <row r="89" spans="1:5">
      <c r="A89" s="137" t="s">
        <v>3567</v>
      </c>
      <c r="B89" s="137" t="s">
        <v>3568</v>
      </c>
      <c r="C89" s="138">
        <v>0</v>
      </c>
      <c r="D89" s="138">
        <v>0</v>
      </c>
      <c r="E89" s="138">
        <v>0</v>
      </c>
    </row>
    <row r="90" spans="1:5">
      <c r="A90" s="137"/>
      <c r="B90" s="137"/>
      <c r="C90" s="137"/>
      <c r="D90" s="137"/>
      <c r="E90" s="137"/>
    </row>
    <row r="91" spans="1:5">
      <c r="A91" s="137" t="s">
        <v>3569</v>
      </c>
      <c r="B91" s="137" t="s">
        <v>3570</v>
      </c>
      <c r="C91" s="137"/>
      <c r="D91" s="137"/>
      <c r="E91" s="137"/>
    </row>
    <row r="92" spans="1:5">
      <c r="A92" s="137" t="s">
        <v>3571</v>
      </c>
      <c r="B92" s="137" t="s">
        <v>3572</v>
      </c>
      <c r="C92" s="218">
        <v>0</v>
      </c>
      <c r="D92" s="218">
        <v>0</v>
      </c>
      <c r="E92" s="218">
        <v>0</v>
      </c>
    </row>
    <row r="93" spans="1:5">
      <c r="A93" s="137" t="s">
        <v>3573</v>
      </c>
      <c r="B93" s="137" t="s">
        <v>3574</v>
      </c>
      <c r="C93" s="218">
        <v>0</v>
      </c>
      <c r="D93" s="218">
        <v>0</v>
      </c>
      <c r="E93" s="218">
        <v>0</v>
      </c>
    </row>
    <row r="94" spans="1:5">
      <c r="A94" s="137" t="s">
        <v>3575</v>
      </c>
      <c r="B94" s="137" t="s">
        <v>3576</v>
      </c>
      <c r="C94" s="218">
        <v>0</v>
      </c>
      <c r="D94" s="218">
        <v>0</v>
      </c>
      <c r="E94" s="218">
        <v>0</v>
      </c>
    </row>
    <row r="95" spans="1:5">
      <c r="A95" s="137" t="s">
        <v>3577</v>
      </c>
      <c r="B95" s="137" t="s">
        <v>3578</v>
      </c>
      <c r="C95" s="218">
        <v>0</v>
      </c>
      <c r="D95" s="218">
        <v>0</v>
      </c>
      <c r="E95" s="218">
        <v>0</v>
      </c>
    </row>
    <row r="96" spans="1:5">
      <c r="A96" s="137" t="s">
        <v>3579</v>
      </c>
      <c r="B96" s="137" t="s">
        <v>3580</v>
      </c>
      <c r="C96" s="218">
        <v>0</v>
      </c>
      <c r="D96" s="218">
        <v>0</v>
      </c>
      <c r="E96" s="218">
        <v>0</v>
      </c>
    </row>
    <row r="97" spans="1:5">
      <c r="A97" s="137" t="s">
        <v>3581</v>
      </c>
      <c r="B97" s="137" t="s">
        <v>3582</v>
      </c>
      <c r="C97" s="218">
        <v>0</v>
      </c>
      <c r="D97" s="218">
        <v>0</v>
      </c>
      <c r="E97" s="218">
        <v>0</v>
      </c>
    </row>
    <row r="98" spans="1:5">
      <c r="A98" s="137" t="s">
        <v>3583</v>
      </c>
      <c r="B98" s="137" t="s">
        <v>3584</v>
      </c>
      <c r="C98" s="218">
        <v>0</v>
      </c>
      <c r="D98" s="218">
        <v>0</v>
      </c>
      <c r="E98" s="218">
        <v>0</v>
      </c>
    </row>
    <row r="99" spans="1:5">
      <c r="A99" s="137" t="s">
        <v>3585</v>
      </c>
      <c r="B99" s="137" t="s">
        <v>3586</v>
      </c>
      <c r="C99" s="218">
        <v>0</v>
      </c>
      <c r="D99" s="218">
        <v>0</v>
      </c>
      <c r="E99" s="218">
        <v>0</v>
      </c>
    </row>
    <row r="100" spans="1:5">
      <c r="A100" s="137" t="s">
        <v>3587</v>
      </c>
      <c r="B100" s="137" t="s">
        <v>3588</v>
      </c>
      <c r="C100" s="218">
        <v>0</v>
      </c>
      <c r="D100" s="218">
        <v>0</v>
      </c>
      <c r="E100" s="218">
        <v>0</v>
      </c>
    </row>
    <row r="101" spans="1:5">
      <c r="A101" s="137" t="s">
        <v>3589</v>
      </c>
      <c r="B101" s="137" t="s">
        <v>3590</v>
      </c>
      <c r="C101" s="218">
        <v>0</v>
      </c>
      <c r="D101" s="218">
        <v>0</v>
      </c>
      <c r="E101" s="218">
        <v>0</v>
      </c>
    </row>
    <row r="102" spans="1:5">
      <c r="A102" s="137" t="s">
        <v>3591</v>
      </c>
      <c r="B102" s="137" t="s">
        <v>3592</v>
      </c>
      <c r="C102" s="218">
        <v>0</v>
      </c>
      <c r="D102" s="218">
        <v>0</v>
      </c>
      <c r="E102" s="218">
        <v>0</v>
      </c>
    </row>
    <row r="103" spans="1:5">
      <c r="A103" s="137" t="s">
        <v>3593</v>
      </c>
      <c r="B103" s="137" t="s">
        <v>3594</v>
      </c>
      <c r="C103" s="218">
        <v>0</v>
      </c>
      <c r="D103" s="218">
        <v>0</v>
      </c>
      <c r="E103" s="218">
        <v>0</v>
      </c>
    </row>
    <row r="104" spans="1:5">
      <c r="A104" s="137" t="s">
        <v>3595</v>
      </c>
      <c r="B104" s="137" t="s">
        <v>3596</v>
      </c>
      <c r="C104" s="218">
        <v>0</v>
      </c>
      <c r="D104" s="218">
        <v>0</v>
      </c>
      <c r="E104" s="218">
        <v>0</v>
      </c>
    </row>
    <row r="105" spans="1:5">
      <c r="A105" s="137" t="s">
        <v>3597</v>
      </c>
      <c r="B105" s="137" t="s">
        <v>3598</v>
      </c>
      <c r="C105" s="218">
        <v>0</v>
      </c>
      <c r="D105" s="218">
        <v>0</v>
      </c>
      <c r="E105" s="218">
        <v>0</v>
      </c>
    </row>
    <row r="106" spans="1:5">
      <c r="A106" s="137" t="s">
        <v>3599</v>
      </c>
      <c r="B106" s="137" t="s">
        <v>3600</v>
      </c>
      <c r="C106" s="218">
        <v>0</v>
      </c>
      <c r="D106" s="218">
        <v>0</v>
      </c>
      <c r="E106" s="218">
        <v>0</v>
      </c>
    </row>
    <row r="107" spans="1:5">
      <c r="A107" s="137" t="s">
        <v>3601</v>
      </c>
      <c r="B107" s="137" t="s">
        <v>3602</v>
      </c>
      <c r="C107" s="218">
        <v>0</v>
      </c>
      <c r="D107" s="218">
        <v>0</v>
      </c>
      <c r="E107" s="218">
        <v>0</v>
      </c>
    </row>
    <row r="108" spans="1:5">
      <c r="A108" s="137" t="s">
        <v>3603</v>
      </c>
      <c r="B108" s="137" t="s">
        <v>3604</v>
      </c>
      <c r="C108" s="218">
        <v>0</v>
      </c>
      <c r="D108" s="218">
        <v>0</v>
      </c>
      <c r="E108" s="218">
        <v>0</v>
      </c>
    </row>
    <row r="109" spans="1:5">
      <c r="A109" s="137" t="s">
        <v>3605</v>
      </c>
      <c r="B109" s="137" t="s">
        <v>3606</v>
      </c>
      <c r="C109" s="218">
        <v>0</v>
      </c>
      <c r="D109" s="218">
        <v>0</v>
      </c>
      <c r="E109" s="218">
        <v>0</v>
      </c>
    </row>
    <row r="110" spans="1:5">
      <c r="A110" s="137" t="s">
        <v>3607</v>
      </c>
      <c r="B110" s="137" t="s">
        <v>3608</v>
      </c>
      <c r="C110" s="218">
        <v>0</v>
      </c>
      <c r="D110" s="218">
        <v>0</v>
      </c>
      <c r="E110" s="218">
        <v>0</v>
      </c>
    </row>
    <row r="111" spans="1:5">
      <c r="A111" s="137" t="s">
        <v>3609</v>
      </c>
      <c r="B111" s="137" t="s">
        <v>3610</v>
      </c>
      <c r="C111" s="218">
        <v>0</v>
      </c>
      <c r="D111" s="218">
        <v>0</v>
      </c>
      <c r="E111" s="218">
        <v>0</v>
      </c>
    </row>
    <row r="112" spans="1:5">
      <c r="A112" s="137" t="s">
        <v>3611</v>
      </c>
      <c r="B112" s="137" t="s">
        <v>3612</v>
      </c>
      <c r="C112" s="218">
        <v>0</v>
      </c>
      <c r="D112" s="218">
        <v>0</v>
      </c>
      <c r="E112" s="218">
        <v>0</v>
      </c>
    </row>
    <row r="113" spans="1:5">
      <c r="A113" s="137" t="s">
        <v>3613</v>
      </c>
      <c r="B113" s="137" t="s">
        <v>3614</v>
      </c>
      <c r="C113" s="218">
        <v>0</v>
      </c>
      <c r="D113" s="218">
        <v>0</v>
      </c>
      <c r="E113" s="218">
        <v>0</v>
      </c>
    </row>
    <row r="114" spans="1:5">
      <c r="A114" s="137" t="s">
        <v>3615</v>
      </c>
      <c r="B114" s="137" t="s">
        <v>3616</v>
      </c>
      <c r="C114" s="218">
        <v>0</v>
      </c>
      <c r="D114" s="218">
        <v>0</v>
      </c>
      <c r="E114" s="218">
        <v>0</v>
      </c>
    </row>
    <row r="115" spans="1:5">
      <c r="A115" s="137" t="s">
        <v>3617</v>
      </c>
      <c r="B115" s="137" t="s">
        <v>3618</v>
      </c>
      <c r="C115" s="218">
        <v>0</v>
      </c>
      <c r="D115" s="218">
        <v>0</v>
      </c>
      <c r="E115" s="218">
        <v>0</v>
      </c>
    </row>
    <row r="116" spans="1:5">
      <c r="A116" s="137" t="s">
        <v>3619</v>
      </c>
      <c r="B116" s="137" t="s">
        <v>3620</v>
      </c>
      <c r="C116" s="218">
        <v>0</v>
      </c>
      <c r="D116" s="218">
        <v>0</v>
      </c>
      <c r="E116" s="218">
        <v>0</v>
      </c>
    </row>
    <row r="117" spans="1:5">
      <c r="A117" s="137" t="s">
        <v>3621</v>
      </c>
      <c r="B117" s="137" t="s">
        <v>3622</v>
      </c>
      <c r="C117" s="218">
        <v>0</v>
      </c>
      <c r="D117" s="218">
        <v>0</v>
      </c>
      <c r="E117" s="218">
        <v>0</v>
      </c>
    </row>
    <row r="118" spans="1:5">
      <c r="A118" s="137" t="s">
        <v>3623</v>
      </c>
      <c r="B118" s="137" t="s">
        <v>3624</v>
      </c>
      <c r="C118" s="218">
        <v>0</v>
      </c>
      <c r="D118" s="218">
        <v>0</v>
      </c>
      <c r="E118" s="218">
        <v>0</v>
      </c>
    </row>
    <row r="119" spans="1:5">
      <c r="A119" s="137" t="s">
        <v>3625</v>
      </c>
      <c r="B119" s="137" t="s">
        <v>3626</v>
      </c>
      <c r="C119" s="218">
        <v>0</v>
      </c>
      <c r="D119" s="218">
        <v>0</v>
      </c>
      <c r="E119" s="218">
        <v>0</v>
      </c>
    </row>
    <row r="120" spans="1:5">
      <c r="A120" s="137" t="s">
        <v>3627</v>
      </c>
      <c r="B120" s="137" t="s">
        <v>3628</v>
      </c>
      <c r="C120" s="218">
        <v>0</v>
      </c>
      <c r="D120" s="218">
        <v>0</v>
      </c>
      <c r="E120" s="218">
        <v>0</v>
      </c>
    </row>
    <row r="121" spans="1:5">
      <c r="A121" s="137" t="s">
        <v>3629</v>
      </c>
      <c r="B121" s="137" t="s">
        <v>3630</v>
      </c>
      <c r="C121" s="218">
        <v>0</v>
      </c>
      <c r="D121" s="218">
        <v>0</v>
      </c>
      <c r="E121" s="218">
        <v>0</v>
      </c>
    </row>
    <row r="122" spans="1:5">
      <c r="A122" s="137" t="s">
        <v>3631</v>
      </c>
      <c r="B122" s="137" t="s">
        <v>3632</v>
      </c>
      <c r="C122" s="218">
        <v>0</v>
      </c>
      <c r="D122" s="218">
        <v>0</v>
      </c>
      <c r="E122" s="218">
        <v>0</v>
      </c>
    </row>
    <row r="123" spans="1:5">
      <c r="A123" s="137" t="s">
        <v>3633</v>
      </c>
      <c r="B123" s="137" t="s">
        <v>3634</v>
      </c>
      <c r="C123" s="218">
        <v>0</v>
      </c>
      <c r="D123" s="218">
        <v>0</v>
      </c>
      <c r="E123" s="218">
        <v>0</v>
      </c>
    </row>
    <row r="124" spans="1:5">
      <c r="A124" s="137" t="s">
        <v>3635</v>
      </c>
      <c r="B124" s="137" t="s">
        <v>3636</v>
      </c>
      <c r="C124" s="218">
        <v>0</v>
      </c>
      <c r="D124" s="218">
        <v>0</v>
      </c>
      <c r="E124" s="218">
        <v>0</v>
      </c>
    </row>
    <row r="125" spans="1:5">
      <c r="A125" s="137" t="s">
        <v>3637</v>
      </c>
      <c r="B125" s="137" t="s">
        <v>3638</v>
      </c>
      <c r="C125" s="218">
        <v>0</v>
      </c>
      <c r="D125" s="218">
        <v>0</v>
      </c>
      <c r="E125" s="218">
        <v>0</v>
      </c>
    </row>
    <row r="126" spans="1:5">
      <c r="A126" s="137" t="s">
        <v>3639</v>
      </c>
      <c r="B126" s="137" t="s">
        <v>3640</v>
      </c>
      <c r="C126" s="218">
        <v>0</v>
      </c>
      <c r="D126" s="218">
        <v>0</v>
      </c>
      <c r="E126" s="218">
        <v>0</v>
      </c>
    </row>
    <row r="127" spans="1:5">
      <c r="A127" s="137" t="s">
        <v>3641</v>
      </c>
      <c r="B127" s="137" t="s">
        <v>3642</v>
      </c>
      <c r="C127" s="218">
        <v>0</v>
      </c>
      <c r="D127" s="218">
        <v>0</v>
      </c>
      <c r="E127" s="218">
        <v>0</v>
      </c>
    </row>
    <row r="128" spans="1:5">
      <c r="A128" s="137" t="s">
        <v>3643</v>
      </c>
      <c r="B128" s="137" t="s">
        <v>3644</v>
      </c>
      <c r="C128" s="218">
        <v>0</v>
      </c>
      <c r="D128" s="218">
        <v>0</v>
      </c>
      <c r="E128" s="218">
        <v>0</v>
      </c>
    </row>
    <row r="129" spans="1:5">
      <c r="A129" s="137" t="s">
        <v>3645</v>
      </c>
      <c r="B129" s="137" t="s">
        <v>3646</v>
      </c>
      <c r="C129" s="218">
        <v>0</v>
      </c>
      <c r="D129" s="218">
        <v>0</v>
      </c>
      <c r="E129" s="218">
        <v>0</v>
      </c>
    </row>
    <row r="130" spans="1:5">
      <c r="A130" s="137" t="s">
        <v>3647</v>
      </c>
      <c r="B130" s="137" t="s">
        <v>3648</v>
      </c>
      <c r="C130" s="218">
        <v>0</v>
      </c>
      <c r="D130" s="218">
        <v>0</v>
      </c>
      <c r="E130" s="218">
        <v>0</v>
      </c>
    </row>
    <row r="131" spans="1:5">
      <c r="A131" s="137" t="s">
        <v>3649</v>
      </c>
      <c r="B131" s="137" t="s">
        <v>3650</v>
      </c>
      <c r="C131" s="218">
        <v>0</v>
      </c>
      <c r="D131" s="218">
        <v>0</v>
      </c>
      <c r="E131" s="218">
        <v>0</v>
      </c>
    </row>
    <row r="132" spans="1:5">
      <c r="A132" s="137" t="s">
        <v>3651</v>
      </c>
      <c r="B132" s="137" t="s">
        <v>3652</v>
      </c>
      <c r="C132" s="218">
        <v>0</v>
      </c>
      <c r="D132" s="218">
        <v>0</v>
      </c>
      <c r="E132" s="218">
        <v>0</v>
      </c>
    </row>
    <row r="133" spans="1:5">
      <c r="A133" s="137" t="s">
        <v>3653</v>
      </c>
      <c r="B133" s="137" t="s">
        <v>3654</v>
      </c>
      <c r="C133" s="218">
        <v>0</v>
      </c>
      <c r="D133" s="218">
        <v>0</v>
      </c>
      <c r="E133" s="218">
        <v>0</v>
      </c>
    </row>
    <row r="134" spans="1:5">
      <c r="A134" s="137" t="s">
        <v>3655</v>
      </c>
      <c r="B134" s="137" t="s">
        <v>3656</v>
      </c>
      <c r="C134" s="218">
        <v>0</v>
      </c>
      <c r="D134" s="218">
        <v>0</v>
      </c>
      <c r="E134" s="218">
        <v>0</v>
      </c>
    </row>
    <row r="135" spans="1:5">
      <c r="A135" s="137" t="s">
        <v>3657</v>
      </c>
      <c r="B135" s="137" t="s">
        <v>3658</v>
      </c>
      <c r="C135" s="218">
        <v>0</v>
      </c>
      <c r="D135" s="218">
        <v>0</v>
      </c>
      <c r="E135" s="218">
        <v>0</v>
      </c>
    </row>
    <row r="136" spans="1:5">
      <c r="A136" s="137" t="s">
        <v>3659</v>
      </c>
      <c r="B136" s="137" t="s">
        <v>3660</v>
      </c>
      <c r="C136" s="218">
        <v>0</v>
      </c>
      <c r="D136" s="218">
        <v>0</v>
      </c>
      <c r="E136" s="218">
        <v>0</v>
      </c>
    </row>
    <row r="137" spans="1:5">
      <c r="A137" s="137" t="s">
        <v>3661</v>
      </c>
      <c r="B137" s="137" t="s">
        <v>3662</v>
      </c>
      <c r="C137" s="218">
        <v>0</v>
      </c>
      <c r="D137" s="218">
        <v>0</v>
      </c>
      <c r="E137" s="218">
        <v>0</v>
      </c>
    </row>
    <row r="138" spans="1:5">
      <c r="A138" s="137" t="s">
        <v>3663</v>
      </c>
      <c r="B138" s="137" t="s">
        <v>3664</v>
      </c>
      <c r="C138" s="218">
        <v>0</v>
      </c>
      <c r="D138" s="218">
        <v>0</v>
      </c>
      <c r="E138" s="218">
        <v>0</v>
      </c>
    </row>
    <row r="139" spans="1:5">
      <c r="A139" s="137" t="s">
        <v>3665</v>
      </c>
      <c r="B139" s="137" t="s">
        <v>3666</v>
      </c>
      <c r="C139" s="218">
        <v>0</v>
      </c>
      <c r="D139" s="218">
        <v>0</v>
      </c>
      <c r="E139" s="218">
        <v>0</v>
      </c>
    </row>
    <row r="140" spans="1:5">
      <c r="A140" s="137" t="s">
        <v>3667</v>
      </c>
      <c r="B140" s="137" t="s">
        <v>3668</v>
      </c>
      <c r="C140" s="218">
        <v>0</v>
      </c>
      <c r="D140" s="218">
        <v>0</v>
      </c>
      <c r="E140" s="218">
        <v>0</v>
      </c>
    </row>
    <row r="141" spans="1:5">
      <c r="A141" s="137" t="s">
        <v>3669</v>
      </c>
      <c r="B141" s="137" t="s">
        <v>3670</v>
      </c>
      <c r="C141" s="218">
        <v>0</v>
      </c>
      <c r="D141" s="218">
        <v>0</v>
      </c>
      <c r="E141" s="218">
        <v>0</v>
      </c>
    </row>
    <row r="142" spans="1:5">
      <c r="A142" s="137" t="s">
        <v>3671</v>
      </c>
      <c r="B142" s="137" t="s">
        <v>3672</v>
      </c>
      <c r="C142" s="218">
        <v>0</v>
      </c>
      <c r="D142" s="218">
        <v>0</v>
      </c>
      <c r="E142" s="218">
        <v>0</v>
      </c>
    </row>
    <row r="143" spans="1:5">
      <c r="A143" s="137" t="s">
        <v>3673</v>
      </c>
      <c r="B143" s="137" t="s">
        <v>3674</v>
      </c>
      <c r="C143" s="218">
        <v>0</v>
      </c>
      <c r="D143" s="218">
        <v>0</v>
      </c>
      <c r="E143" s="218">
        <v>0</v>
      </c>
    </row>
    <row r="144" spans="1:5">
      <c r="A144" s="137" t="s">
        <v>3675</v>
      </c>
      <c r="B144" s="137" t="s">
        <v>3676</v>
      </c>
      <c r="C144" s="218">
        <v>0</v>
      </c>
      <c r="D144" s="218">
        <v>0</v>
      </c>
      <c r="E144" s="218">
        <v>0</v>
      </c>
    </row>
    <row r="145" spans="1:5">
      <c r="A145" s="137" t="s">
        <v>3677</v>
      </c>
      <c r="B145" s="137" t="s">
        <v>3678</v>
      </c>
      <c r="C145" s="218">
        <v>0</v>
      </c>
      <c r="D145" s="218">
        <v>0</v>
      </c>
      <c r="E145" s="218">
        <v>0</v>
      </c>
    </row>
    <row r="146" spans="1:5">
      <c r="A146" s="137" t="s">
        <v>3679</v>
      </c>
      <c r="B146" s="137" t="s">
        <v>3680</v>
      </c>
      <c r="C146" s="218">
        <v>0</v>
      </c>
      <c r="D146" s="218">
        <v>0</v>
      </c>
      <c r="E146" s="218">
        <v>0</v>
      </c>
    </row>
    <row r="147" spans="1:5">
      <c r="A147" s="137" t="s">
        <v>3681</v>
      </c>
      <c r="B147" s="137" t="s">
        <v>3682</v>
      </c>
      <c r="C147" s="218">
        <v>0</v>
      </c>
      <c r="D147" s="218">
        <v>0</v>
      </c>
      <c r="E147" s="218">
        <v>0</v>
      </c>
    </row>
    <row r="148" spans="1:5">
      <c r="A148" s="137" t="s">
        <v>3683</v>
      </c>
      <c r="B148" s="137" t="s">
        <v>3684</v>
      </c>
      <c r="C148" s="218">
        <v>0</v>
      </c>
      <c r="D148" s="218">
        <v>0</v>
      </c>
      <c r="E148" s="218">
        <v>0</v>
      </c>
    </row>
    <row r="149" spans="1:5">
      <c r="A149" s="137" t="s">
        <v>3685</v>
      </c>
      <c r="B149" s="137" t="s">
        <v>3686</v>
      </c>
      <c r="C149" s="218">
        <v>0</v>
      </c>
      <c r="D149" s="218">
        <v>0</v>
      </c>
      <c r="E149" s="218">
        <v>0</v>
      </c>
    </row>
    <row r="150" spans="1:5">
      <c r="A150" s="137" t="s">
        <v>3687</v>
      </c>
      <c r="B150" s="137" t="s">
        <v>3688</v>
      </c>
      <c r="C150" s="218">
        <v>0</v>
      </c>
      <c r="D150" s="218">
        <v>0</v>
      </c>
      <c r="E150" s="218">
        <v>0</v>
      </c>
    </row>
    <row r="151" spans="1:5">
      <c r="A151" s="137" t="s">
        <v>3689</v>
      </c>
      <c r="B151" s="137" t="s">
        <v>3690</v>
      </c>
      <c r="C151" s="218">
        <v>0</v>
      </c>
      <c r="D151" s="218">
        <v>0</v>
      </c>
      <c r="E151" s="218">
        <v>0</v>
      </c>
    </row>
    <row r="152" spans="1:5">
      <c r="A152" s="137" t="s">
        <v>3691</v>
      </c>
      <c r="B152" s="137" t="s">
        <v>3692</v>
      </c>
      <c r="C152" s="218">
        <v>0</v>
      </c>
      <c r="D152" s="218">
        <v>0</v>
      </c>
      <c r="E152" s="218">
        <v>0</v>
      </c>
    </row>
    <row r="153" spans="1:5">
      <c r="A153" s="137" t="s">
        <v>3693</v>
      </c>
      <c r="B153" s="137" t="s">
        <v>3694</v>
      </c>
      <c r="C153" s="218">
        <v>0</v>
      </c>
      <c r="D153" s="218">
        <v>0</v>
      </c>
      <c r="E153" s="218">
        <v>0</v>
      </c>
    </row>
    <row r="154" spans="1:5">
      <c r="A154" s="137" t="s">
        <v>3695</v>
      </c>
      <c r="B154" s="137" t="s">
        <v>3696</v>
      </c>
      <c r="C154" s="218">
        <v>0</v>
      </c>
      <c r="D154" s="218">
        <v>0</v>
      </c>
      <c r="E154" s="218">
        <v>0</v>
      </c>
    </row>
    <row r="155" spans="1:5">
      <c r="A155" s="137" t="s">
        <v>3697</v>
      </c>
      <c r="B155" s="137" t="s">
        <v>3698</v>
      </c>
      <c r="C155" s="218">
        <v>0</v>
      </c>
      <c r="D155" s="218">
        <v>0</v>
      </c>
      <c r="E155" s="218">
        <v>0</v>
      </c>
    </row>
    <row r="156" spans="1:5">
      <c r="A156" s="137" t="s">
        <v>3699</v>
      </c>
      <c r="B156" s="137" t="s">
        <v>3700</v>
      </c>
      <c r="C156" s="218">
        <v>0</v>
      </c>
      <c r="D156" s="218">
        <v>0</v>
      </c>
      <c r="E156" s="218">
        <v>0</v>
      </c>
    </row>
    <row r="157" spans="1:5">
      <c r="A157" s="137" t="s">
        <v>3701</v>
      </c>
      <c r="B157" s="137" t="s">
        <v>3702</v>
      </c>
      <c r="C157" s="218">
        <v>0</v>
      </c>
      <c r="D157" s="218">
        <v>0</v>
      </c>
      <c r="E157" s="218">
        <v>0</v>
      </c>
    </row>
    <row r="158" spans="1:5">
      <c r="A158" s="137" t="s">
        <v>3703</v>
      </c>
      <c r="B158" s="137" t="s">
        <v>3704</v>
      </c>
      <c r="C158" s="218">
        <v>0</v>
      </c>
      <c r="D158" s="218">
        <v>0</v>
      </c>
      <c r="E158" s="218">
        <v>0</v>
      </c>
    </row>
    <row r="159" spans="1:5">
      <c r="A159" s="137" t="s">
        <v>3705</v>
      </c>
      <c r="B159" s="137" t="s">
        <v>3706</v>
      </c>
      <c r="C159" s="218">
        <v>0</v>
      </c>
      <c r="D159" s="218">
        <v>0</v>
      </c>
      <c r="E159" s="218">
        <v>0</v>
      </c>
    </row>
    <row r="160" spans="1:5">
      <c r="A160" s="137" t="s">
        <v>3707</v>
      </c>
      <c r="B160" s="137" t="s">
        <v>3708</v>
      </c>
      <c r="C160" s="218">
        <v>0</v>
      </c>
      <c r="D160" s="218">
        <v>0</v>
      </c>
      <c r="E160" s="218">
        <v>0</v>
      </c>
    </row>
    <row r="161" spans="1:5">
      <c r="A161" s="137" t="s">
        <v>3709</v>
      </c>
      <c r="B161" s="137" t="s">
        <v>3710</v>
      </c>
      <c r="C161" s="218">
        <v>0</v>
      </c>
      <c r="D161" s="218">
        <v>0</v>
      </c>
      <c r="E161" s="218">
        <v>0</v>
      </c>
    </row>
    <row r="162" spans="1:5">
      <c r="A162" s="137" t="s">
        <v>3711</v>
      </c>
      <c r="B162" s="137" t="s">
        <v>3712</v>
      </c>
      <c r="C162" s="218">
        <v>0</v>
      </c>
      <c r="D162" s="218">
        <v>0</v>
      </c>
      <c r="E162" s="218">
        <v>0</v>
      </c>
    </row>
    <row r="163" spans="1:5">
      <c r="A163" s="137" t="s">
        <v>3713</v>
      </c>
      <c r="B163" s="137" t="s">
        <v>3714</v>
      </c>
      <c r="C163" s="218">
        <v>0</v>
      </c>
      <c r="D163" s="218">
        <v>0</v>
      </c>
      <c r="E163" s="218">
        <v>0</v>
      </c>
    </row>
    <row r="164" spans="1:5">
      <c r="A164" s="137" t="s">
        <v>3715</v>
      </c>
      <c r="B164" s="137" t="s">
        <v>3716</v>
      </c>
      <c r="C164" s="218">
        <v>0</v>
      </c>
      <c r="D164" s="218">
        <v>0</v>
      </c>
      <c r="E164" s="218">
        <v>0</v>
      </c>
    </row>
    <row r="165" spans="1:5">
      <c r="A165" s="137" t="s">
        <v>3717</v>
      </c>
      <c r="B165" s="137" t="s">
        <v>3533</v>
      </c>
      <c r="C165" s="218">
        <v>0</v>
      </c>
      <c r="D165" s="218">
        <v>0</v>
      </c>
      <c r="E165" s="218">
        <v>0</v>
      </c>
    </row>
    <row r="166" spans="1:5">
      <c r="A166" s="137" t="s">
        <v>3718</v>
      </c>
      <c r="B166" s="137" t="s">
        <v>3719</v>
      </c>
      <c r="C166" s="218">
        <v>0</v>
      </c>
      <c r="D166" s="218">
        <v>0</v>
      </c>
      <c r="E166" s="218">
        <v>0</v>
      </c>
    </row>
    <row r="167" spans="1:5">
      <c r="A167" s="137" t="s">
        <v>3720</v>
      </c>
      <c r="B167" s="137" t="s">
        <v>3721</v>
      </c>
      <c r="C167" s="218">
        <v>0</v>
      </c>
      <c r="D167" s="218">
        <v>0</v>
      </c>
      <c r="E167" s="218">
        <v>0</v>
      </c>
    </row>
    <row r="168" spans="1:5">
      <c r="A168" s="137" t="s">
        <v>3722</v>
      </c>
      <c r="B168" s="137" t="s">
        <v>3723</v>
      </c>
      <c r="C168" s="218">
        <v>0</v>
      </c>
      <c r="D168" s="218">
        <v>0</v>
      </c>
      <c r="E168" s="218">
        <v>0</v>
      </c>
    </row>
    <row r="169" spans="1:5">
      <c r="A169" s="137" t="s">
        <v>3724</v>
      </c>
      <c r="B169" s="137" t="s">
        <v>3725</v>
      </c>
      <c r="C169" s="218">
        <v>0</v>
      </c>
      <c r="D169" s="218">
        <v>0</v>
      </c>
      <c r="E169" s="218">
        <v>0</v>
      </c>
    </row>
    <row r="170" spans="1:5">
      <c r="A170" s="137" t="s">
        <v>3726</v>
      </c>
      <c r="B170" s="137" t="s">
        <v>3727</v>
      </c>
      <c r="C170" s="218">
        <v>0</v>
      </c>
      <c r="D170" s="218">
        <v>0</v>
      </c>
      <c r="E170" s="218">
        <v>0</v>
      </c>
    </row>
    <row r="171" spans="1:5">
      <c r="A171" s="137" t="s">
        <v>3728</v>
      </c>
      <c r="B171" s="137" t="s">
        <v>3729</v>
      </c>
      <c r="C171" s="218">
        <v>0</v>
      </c>
      <c r="D171" s="218">
        <v>0</v>
      </c>
      <c r="E171" s="218">
        <v>0</v>
      </c>
    </row>
    <row r="172" spans="1:5">
      <c r="A172" s="137" t="s">
        <v>3730</v>
      </c>
      <c r="B172" s="137" t="s">
        <v>3721</v>
      </c>
      <c r="C172" s="218">
        <v>0</v>
      </c>
      <c r="D172" s="218">
        <v>0</v>
      </c>
      <c r="E172" s="218">
        <v>0</v>
      </c>
    </row>
    <row r="173" spans="1:5">
      <c r="A173" s="137" t="s">
        <v>3731</v>
      </c>
      <c r="B173" s="137" t="s">
        <v>3732</v>
      </c>
      <c r="C173" s="218">
        <v>0</v>
      </c>
      <c r="D173" s="218">
        <v>0</v>
      </c>
      <c r="E173" s="218">
        <v>0</v>
      </c>
    </row>
    <row r="174" spans="1:5">
      <c r="A174" s="137" t="s">
        <v>3733</v>
      </c>
      <c r="B174" s="137" t="s">
        <v>3734</v>
      </c>
      <c r="C174" s="218">
        <v>0</v>
      </c>
      <c r="D174" s="218">
        <v>0</v>
      </c>
      <c r="E174" s="218">
        <v>0</v>
      </c>
    </row>
    <row r="175" spans="1:5">
      <c r="A175" s="137" t="s">
        <v>3735</v>
      </c>
      <c r="B175" s="137" t="s">
        <v>3736</v>
      </c>
      <c r="C175" s="218">
        <v>0</v>
      </c>
      <c r="D175" s="218">
        <v>0</v>
      </c>
      <c r="E175" s="218">
        <v>0</v>
      </c>
    </row>
    <row r="176" spans="1:5">
      <c r="A176" s="137" t="s">
        <v>3737</v>
      </c>
      <c r="B176" s="137" t="s">
        <v>3738</v>
      </c>
      <c r="C176" s="218">
        <v>0</v>
      </c>
      <c r="D176" s="218">
        <v>0</v>
      </c>
      <c r="E176" s="218">
        <v>0</v>
      </c>
    </row>
    <row r="177" spans="1:5">
      <c r="A177" s="137" t="s">
        <v>3739</v>
      </c>
      <c r="B177" s="137" t="s">
        <v>3732</v>
      </c>
      <c r="C177" s="218">
        <v>0</v>
      </c>
      <c r="D177" s="218">
        <v>0</v>
      </c>
      <c r="E177" s="218">
        <v>0</v>
      </c>
    </row>
    <row r="178" spans="1:5">
      <c r="A178" s="137" t="s">
        <v>3740</v>
      </c>
      <c r="B178" s="137" t="s">
        <v>3741</v>
      </c>
      <c r="C178" s="218">
        <v>0</v>
      </c>
      <c r="D178" s="218">
        <v>0</v>
      </c>
      <c r="E178" s="218">
        <v>0</v>
      </c>
    </row>
    <row r="179" spans="1:5">
      <c r="A179" s="137" t="s">
        <v>3742</v>
      </c>
      <c r="B179" s="137" t="s">
        <v>3743</v>
      </c>
      <c r="C179" s="218">
        <v>0</v>
      </c>
      <c r="D179" s="218">
        <v>0</v>
      </c>
      <c r="E179" s="218">
        <v>0</v>
      </c>
    </row>
    <row r="180" spans="1:5">
      <c r="A180" s="137" t="s">
        <v>3744</v>
      </c>
      <c r="B180" s="137" t="s">
        <v>3745</v>
      </c>
      <c r="C180" s="218">
        <v>0</v>
      </c>
      <c r="D180" s="218">
        <v>0</v>
      </c>
      <c r="E180" s="218">
        <v>0</v>
      </c>
    </row>
    <row r="181" spans="1:5">
      <c r="A181" s="137" t="s">
        <v>3746</v>
      </c>
      <c r="B181" s="137" t="s">
        <v>3747</v>
      </c>
      <c r="C181" s="218">
        <v>0</v>
      </c>
      <c r="D181" s="218">
        <v>0</v>
      </c>
      <c r="E181" s="218">
        <v>0</v>
      </c>
    </row>
    <row r="182" spans="1:5">
      <c r="A182" s="137"/>
      <c r="B182" s="137"/>
      <c r="C182" s="219"/>
      <c r="D182" s="219"/>
      <c r="E182" s="219"/>
    </row>
    <row r="183" spans="1:5">
      <c r="A183" s="137" t="s">
        <v>3748</v>
      </c>
      <c r="B183" s="137" t="s">
        <v>3570</v>
      </c>
      <c r="C183" s="138">
        <v>0</v>
      </c>
      <c r="D183" s="138">
        <v>0</v>
      </c>
      <c r="E183" s="138">
        <v>0</v>
      </c>
    </row>
    <row r="184" spans="1:5">
      <c r="A184" s="137"/>
      <c r="B184" s="137"/>
      <c r="C184" s="137"/>
      <c r="D184" s="137"/>
      <c r="E184" s="137"/>
    </row>
    <row r="185" spans="1:5">
      <c r="A185" s="137" t="s">
        <v>3749</v>
      </c>
      <c r="B185" s="137" t="s">
        <v>3750</v>
      </c>
      <c r="C185" s="137"/>
      <c r="D185" s="137"/>
      <c r="E185" s="137"/>
    </row>
    <row r="186" spans="1:5">
      <c r="A186" s="137" t="s">
        <v>3751</v>
      </c>
      <c r="B186" s="137" t="s">
        <v>3752</v>
      </c>
      <c r="C186" s="218">
        <v>68314.820000000007</v>
      </c>
      <c r="D186" s="218">
        <v>76854.179999999993</v>
      </c>
      <c r="E186" s="218">
        <v>-8539.36</v>
      </c>
    </row>
    <row r="187" spans="1:5">
      <c r="A187" s="137" t="s">
        <v>3753</v>
      </c>
      <c r="B187" s="137" t="s">
        <v>3754</v>
      </c>
      <c r="C187" s="218">
        <v>0</v>
      </c>
      <c r="D187" s="218">
        <v>0</v>
      </c>
      <c r="E187" s="218">
        <v>0</v>
      </c>
    </row>
    <row r="188" spans="1:5">
      <c r="A188" s="137" t="s">
        <v>3755</v>
      </c>
      <c r="B188" s="137" t="s">
        <v>3756</v>
      </c>
      <c r="C188" s="218">
        <v>3579.73</v>
      </c>
      <c r="D188" s="218">
        <v>5987.3</v>
      </c>
      <c r="E188" s="218">
        <v>-2407.5700000000002</v>
      </c>
    </row>
    <row r="189" spans="1:5">
      <c r="A189" s="137"/>
      <c r="B189" s="137"/>
      <c r="C189" s="219"/>
      <c r="D189" s="219"/>
      <c r="E189" s="219"/>
    </row>
    <row r="190" spans="1:5">
      <c r="A190" s="137" t="s">
        <v>3757</v>
      </c>
      <c r="B190" s="137" t="s">
        <v>3758</v>
      </c>
      <c r="C190" s="138">
        <v>71894.55</v>
      </c>
      <c r="D190" s="138">
        <v>82841.48</v>
      </c>
      <c r="E190" s="138">
        <v>-10946.93</v>
      </c>
    </row>
    <row r="191" spans="1:5">
      <c r="A191" s="137"/>
      <c r="B191" s="137"/>
      <c r="C191" s="219"/>
      <c r="D191" s="219"/>
      <c r="E191" s="219"/>
    </row>
    <row r="192" spans="1:5">
      <c r="A192" s="137" t="s">
        <v>3759</v>
      </c>
      <c r="B192" s="137" t="s">
        <v>3760</v>
      </c>
      <c r="C192" s="138">
        <v>2531615</v>
      </c>
      <c r="D192" s="138">
        <v>2552973.63</v>
      </c>
      <c r="E192" s="138">
        <v>-21358.63</v>
      </c>
    </row>
    <row r="193" spans="1:5">
      <c r="A193" s="137"/>
      <c r="B193" s="137"/>
      <c r="C193" s="137"/>
      <c r="D193" s="137"/>
      <c r="E193" s="137"/>
    </row>
    <row r="194" spans="1:5">
      <c r="A194" s="137" t="s">
        <v>3761</v>
      </c>
      <c r="B194" s="137" t="s">
        <v>1128</v>
      </c>
      <c r="C194" s="137"/>
      <c r="D194" s="137"/>
      <c r="E194" s="137"/>
    </row>
    <row r="195" spans="1:5">
      <c r="A195" s="137"/>
      <c r="B195" s="137"/>
      <c r="C195" s="137"/>
      <c r="D195" s="137"/>
      <c r="E195" s="137"/>
    </row>
    <row r="196" spans="1:5">
      <c r="A196" s="137" t="s">
        <v>3762</v>
      </c>
      <c r="B196" s="137" t="s">
        <v>3763</v>
      </c>
      <c r="C196" s="137"/>
      <c r="D196" s="137"/>
      <c r="E196" s="137"/>
    </row>
    <row r="197" spans="1:5">
      <c r="A197" s="137" t="s">
        <v>3764</v>
      </c>
      <c r="B197" s="137" t="s">
        <v>3765</v>
      </c>
      <c r="C197" s="218">
        <v>16454839.460000001</v>
      </c>
      <c r="D197" s="218">
        <v>16454839.460000001</v>
      </c>
      <c r="E197" s="218">
        <v>0</v>
      </c>
    </row>
    <row r="198" spans="1:5">
      <c r="A198" s="137" t="s">
        <v>3766</v>
      </c>
      <c r="B198" s="137" t="s">
        <v>3767</v>
      </c>
      <c r="C198" s="218">
        <v>10062629.380000001</v>
      </c>
      <c r="D198" s="218">
        <v>10062629.380000001</v>
      </c>
      <c r="E198" s="218">
        <v>0</v>
      </c>
    </row>
    <row r="199" spans="1:5">
      <c r="A199" s="137" t="s">
        <v>3768</v>
      </c>
      <c r="B199" s="137" t="s">
        <v>3769</v>
      </c>
      <c r="C199" s="218">
        <v>0</v>
      </c>
      <c r="D199" s="218">
        <v>0</v>
      </c>
      <c r="E199" s="218">
        <v>0</v>
      </c>
    </row>
    <row r="200" spans="1:5">
      <c r="A200" s="137" t="s">
        <v>3770</v>
      </c>
      <c r="B200" s="137" t="s">
        <v>3771</v>
      </c>
      <c r="C200" s="218">
        <v>5471943.4800000004</v>
      </c>
      <c r="D200" s="218">
        <v>5471943.4800000004</v>
      </c>
      <c r="E200" s="218">
        <v>0</v>
      </c>
    </row>
    <row r="201" spans="1:5">
      <c r="A201" s="137" t="s">
        <v>3772</v>
      </c>
      <c r="B201" s="137" t="s">
        <v>3773</v>
      </c>
      <c r="C201" s="218">
        <v>77709517.459999993</v>
      </c>
      <c r="D201" s="218">
        <v>77709517.459999993</v>
      </c>
      <c r="E201" s="218">
        <v>0</v>
      </c>
    </row>
    <row r="202" spans="1:5">
      <c r="A202" s="137" t="s">
        <v>3774</v>
      </c>
      <c r="B202" s="137" t="s">
        <v>3775</v>
      </c>
      <c r="C202" s="218">
        <v>0</v>
      </c>
      <c r="D202" s="218">
        <v>0</v>
      </c>
      <c r="E202" s="218">
        <v>0</v>
      </c>
    </row>
    <row r="203" spans="1:5">
      <c r="A203" s="137" t="s">
        <v>3776</v>
      </c>
      <c r="B203" s="137" t="s">
        <v>3777</v>
      </c>
      <c r="C203" s="218">
        <v>0</v>
      </c>
      <c r="D203" s="218">
        <v>0</v>
      </c>
      <c r="E203" s="218">
        <v>0</v>
      </c>
    </row>
    <row r="204" spans="1:5">
      <c r="A204" s="137" t="s">
        <v>3778</v>
      </c>
      <c r="B204" s="137" t="s">
        <v>3779</v>
      </c>
      <c r="C204" s="218">
        <v>-21506234</v>
      </c>
      <c r="D204" s="218">
        <v>-21506234</v>
      </c>
      <c r="E204" s="218">
        <v>0</v>
      </c>
    </row>
    <row r="205" spans="1:5">
      <c r="A205" s="137" t="s">
        <v>3780</v>
      </c>
      <c r="B205" s="137" t="s">
        <v>3781</v>
      </c>
      <c r="C205" s="218">
        <v>0</v>
      </c>
      <c r="D205" s="218">
        <v>0</v>
      </c>
      <c r="E205" s="218">
        <v>0</v>
      </c>
    </row>
    <row r="206" spans="1:5">
      <c r="A206" s="137" t="s">
        <v>3782</v>
      </c>
      <c r="B206" s="137" t="s">
        <v>3783</v>
      </c>
      <c r="C206" s="218">
        <v>0</v>
      </c>
      <c r="D206" s="218">
        <v>0</v>
      </c>
      <c r="E206" s="218">
        <v>0</v>
      </c>
    </row>
    <row r="207" spans="1:5">
      <c r="A207" s="137" t="s">
        <v>3784</v>
      </c>
      <c r="B207" s="137" t="s">
        <v>3785</v>
      </c>
      <c r="C207" s="218">
        <v>0</v>
      </c>
      <c r="D207" s="218">
        <v>0</v>
      </c>
      <c r="E207" s="218">
        <v>0</v>
      </c>
    </row>
    <row r="208" spans="1:5">
      <c r="A208" s="137" t="s">
        <v>3786</v>
      </c>
      <c r="B208" s="137" t="s">
        <v>3787</v>
      </c>
      <c r="C208" s="218">
        <v>0</v>
      </c>
      <c r="D208" s="218">
        <v>0</v>
      </c>
      <c r="E208" s="218">
        <v>0</v>
      </c>
    </row>
    <row r="209" spans="1:5">
      <c r="A209" s="137" t="s">
        <v>3788</v>
      </c>
      <c r="B209" s="137" t="s">
        <v>3789</v>
      </c>
      <c r="C209" s="218">
        <v>0</v>
      </c>
      <c r="D209" s="218">
        <v>0</v>
      </c>
      <c r="E209" s="218">
        <v>0</v>
      </c>
    </row>
    <row r="210" spans="1:5">
      <c r="A210" s="137" t="s">
        <v>3790</v>
      </c>
      <c r="B210" s="137" t="s">
        <v>3791</v>
      </c>
      <c r="C210" s="218">
        <v>0</v>
      </c>
      <c r="D210" s="218">
        <v>0</v>
      </c>
      <c r="E210" s="218">
        <v>0</v>
      </c>
    </row>
    <row r="211" spans="1:5">
      <c r="A211" s="137" t="s">
        <v>3792</v>
      </c>
      <c r="B211" s="137" t="s">
        <v>3793</v>
      </c>
      <c r="C211" s="218">
        <v>0</v>
      </c>
      <c r="D211" s="218">
        <v>0</v>
      </c>
      <c r="E211" s="218">
        <v>0</v>
      </c>
    </row>
    <row r="212" spans="1:5">
      <c r="A212" s="137" t="s">
        <v>3794</v>
      </c>
      <c r="B212" s="137" t="s">
        <v>3795</v>
      </c>
      <c r="C212" s="218">
        <v>0</v>
      </c>
      <c r="D212" s="218">
        <v>0</v>
      </c>
      <c r="E212" s="218">
        <v>0</v>
      </c>
    </row>
    <row r="213" spans="1:5">
      <c r="A213" s="137" t="s">
        <v>3796</v>
      </c>
      <c r="B213" s="137" t="s">
        <v>3797</v>
      </c>
      <c r="C213" s="218">
        <v>0</v>
      </c>
      <c r="D213" s="218">
        <v>0</v>
      </c>
      <c r="E213" s="218">
        <v>0</v>
      </c>
    </row>
    <row r="214" spans="1:5">
      <c r="A214" s="137" t="s">
        <v>3798</v>
      </c>
      <c r="B214" s="137" t="s">
        <v>3799</v>
      </c>
      <c r="C214" s="218">
        <v>0</v>
      </c>
      <c r="D214" s="218">
        <v>0</v>
      </c>
      <c r="E214" s="218">
        <v>0</v>
      </c>
    </row>
    <row r="215" spans="1:5">
      <c r="A215" s="137" t="s">
        <v>3800</v>
      </c>
      <c r="B215" s="137" t="s">
        <v>3801</v>
      </c>
      <c r="C215" s="218">
        <v>0</v>
      </c>
      <c r="D215" s="218">
        <v>0</v>
      </c>
      <c r="E215" s="218">
        <v>0</v>
      </c>
    </row>
    <row r="216" spans="1:5">
      <c r="A216" s="137"/>
      <c r="B216" s="137"/>
      <c r="C216" s="219"/>
      <c r="D216" s="219"/>
      <c r="E216" s="219"/>
    </row>
    <row r="217" spans="1:5">
      <c r="A217" s="137" t="s">
        <v>3802</v>
      </c>
      <c r="B217" s="137" t="s">
        <v>3803</v>
      </c>
      <c r="C217" s="138">
        <v>88192695.780000001</v>
      </c>
      <c r="D217" s="138">
        <v>88192695.780000001</v>
      </c>
      <c r="E217" s="138">
        <v>0</v>
      </c>
    </row>
    <row r="218" spans="1:5">
      <c r="A218" s="137"/>
      <c r="B218" s="137"/>
      <c r="C218" s="137"/>
      <c r="D218" s="137"/>
      <c r="E218" s="137"/>
    </row>
    <row r="219" spans="1:5">
      <c r="A219" s="137" t="s">
        <v>3804</v>
      </c>
      <c r="B219" s="137" t="s">
        <v>3805</v>
      </c>
      <c r="C219" s="137"/>
      <c r="D219" s="137"/>
      <c r="E219" s="137"/>
    </row>
    <row r="220" spans="1:5">
      <c r="A220" s="137"/>
      <c r="B220" s="137"/>
      <c r="C220" s="137"/>
      <c r="D220" s="137"/>
      <c r="E220" s="137"/>
    </row>
    <row r="221" spans="1:5">
      <c r="A221" s="137" t="s">
        <v>3806</v>
      </c>
      <c r="B221" s="137" t="s">
        <v>3807</v>
      </c>
      <c r="C221" s="137"/>
      <c r="D221" s="137"/>
      <c r="E221" s="137"/>
    </row>
    <row r="222" spans="1:5">
      <c r="A222" s="137" t="s">
        <v>3808</v>
      </c>
      <c r="B222" s="137" t="s">
        <v>359</v>
      </c>
      <c r="C222" s="218">
        <v>50007.93</v>
      </c>
      <c r="D222" s="218">
        <v>50007.93</v>
      </c>
      <c r="E222" s="218">
        <v>0</v>
      </c>
    </row>
    <row r="223" spans="1:5">
      <c r="A223" s="137" t="s">
        <v>3809</v>
      </c>
      <c r="B223" s="137" t="s">
        <v>3810</v>
      </c>
      <c r="C223" s="218">
        <v>0</v>
      </c>
      <c r="D223" s="218">
        <v>0</v>
      </c>
      <c r="E223" s="218">
        <v>0</v>
      </c>
    </row>
    <row r="224" spans="1:5">
      <c r="A224" s="137" t="s">
        <v>3811</v>
      </c>
      <c r="B224" s="137" t="s">
        <v>3812</v>
      </c>
      <c r="C224" s="218">
        <v>0</v>
      </c>
      <c r="D224" s="218">
        <v>0</v>
      </c>
      <c r="E224" s="218">
        <v>0</v>
      </c>
    </row>
    <row r="225" spans="1:5">
      <c r="A225" s="137" t="s">
        <v>3813</v>
      </c>
      <c r="B225" s="137" t="s">
        <v>3814</v>
      </c>
      <c r="C225" s="218">
        <v>7005</v>
      </c>
      <c r="D225" s="218">
        <v>7005</v>
      </c>
      <c r="E225" s="218">
        <v>0</v>
      </c>
    </row>
    <row r="226" spans="1:5">
      <c r="A226" s="137" t="s">
        <v>3815</v>
      </c>
      <c r="B226" s="137" t="s">
        <v>3816</v>
      </c>
      <c r="C226" s="218">
        <v>0</v>
      </c>
      <c r="D226" s="218">
        <v>0</v>
      </c>
      <c r="E226" s="218">
        <v>0</v>
      </c>
    </row>
    <row r="227" spans="1:5">
      <c r="A227" s="137" t="s">
        <v>3817</v>
      </c>
      <c r="B227" s="137" t="s">
        <v>3818</v>
      </c>
      <c r="C227" s="218">
        <v>0</v>
      </c>
      <c r="D227" s="218">
        <v>0</v>
      </c>
      <c r="E227" s="218">
        <v>0</v>
      </c>
    </row>
    <row r="228" spans="1:5">
      <c r="A228" s="137" t="s">
        <v>3819</v>
      </c>
      <c r="B228" s="137" t="s">
        <v>3820</v>
      </c>
      <c r="C228" s="218">
        <v>0</v>
      </c>
      <c r="D228" s="218">
        <v>0</v>
      </c>
      <c r="E228" s="218">
        <v>0</v>
      </c>
    </row>
    <row r="229" spans="1:5">
      <c r="A229" s="137" t="s">
        <v>3821</v>
      </c>
      <c r="B229" s="137" t="s">
        <v>3822</v>
      </c>
      <c r="C229" s="218">
        <v>0</v>
      </c>
      <c r="D229" s="218">
        <v>0</v>
      </c>
      <c r="E229" s="218">
        <v>0</v>
      </c>
    </row>
    <row r="230" spans="1:5">
      <c r="A230" s="137" t="s">
        <v>3823</v>
      </c>
      <c r="B230" s="137" t="s">
        <v>3824</v>
      </c>
      <c r="C230" s="218">
        <v>81.8</v>
      </c>
      <c r="D230" s="218">
        <v>81.8</v>
      </c>
      <c r="E230" s="218">
        <v>0</v>
      </c>
    </row>
    <row r="231" spans="1:5">
      <c r="A231" s="137" t="s">
        <v>3825</v>
      </c>
      <c r="B231" s="137" t="s">
        <v>3826</v>
      </c>
      <c r="C231" s="218">
        <v>0</v>
      </c>
      <c r="D231" s="218">
        <v>0</v>
      </c>
      <c r="E231" s="218">
        <v>0</v>
      </c>
    </row>
    <row r="232" spans="1:5">
      <c r="A232" s="137" t="s">
        <v>3827</v>
      </c>
      <c r="B232" s="137" t="s">
        <v>3828</v>
      </c>
      <c r="C232" s="218">
        <v>0</v>
      </c>
      <c r="D232" s="218">
        <v>0</v>
      </c>
      <c r="E232" s="218">
        <v>0</v>
      </c>
    </row>
    <row r="233" spans="1:5">
      <c r="A233" s="137" t="s">
        <v>3829</v>
      </c>
      <c r="B233" s="137" t="s">
        <v>3830</v>
      </c>
      <c r="C233" s="218">
        <v>185987.83</v>
      </c>
      <c r="D233" s="218">
        <v>185987.83</v>
      </c>
      <c r="E233" s="218">
        <v>0</v>
      </c>
    </row>
    <row r="234" spans="1:5">
      <c r="A234" s="137" t="s">
        <v>3831</v>
      </c>
      <c r="B234" s="137" t="s">
        <v>3832</v>
      </c>
      <c r="C234" s="218">
        <v>0</v>
      </c>
      <c r="D234" s="218">
        <v>0</v>
      </c>
      <c r="E234" s="218">
        <v>0</v>
      </c>
    </row>
    <row r="235" spans="1:5">
      <c r="A235" s="137" t="s">
        <v>3833</v>
      </c>
      <c r="B235" s="137" t="s">
        <v>3834</v>
      </c>
      <c r="C235" s="218">
        <v>0</v>
      </c>
      <c r="D235" s="218">
        <v>0</v>
      </c>
      <c r="E235" s="218">
        <v>0</v>
      </c>
    </row>
    <row r="236" spans="1:5">
      <c r="A236" s="137" t="s">
        <v>3835</v>
      </c>
      <c r="B236" s="137" t="s">
        <v>357</v>
      </c>
      <c r="C236" s="218">
        <v>44691.24</v>
      </c>
      <c r="D236" s="218">
        <v>44691.24</v>
      </c>
      <c r="E236" s="218">
        <v>0</v>
      </c>
    </row>
    <row r="237" spans="1:5">
      <c r="A237" s="137" t="s">
        <v>3836</v>
      </c>
      <c r="B237" s="137" t="s">
        <v>3837</v>
      </c>
      <c r="C237" s="218">
        <v>80049.59</v>
      </c>
      <c r="D237" s="218">
        <v>80049.59</v>
      </c>
      <c r="E237" s="218">
        <v>0</v>
      </c>
    </row>
    <row r="238" spans="1:5">
      <c r="A238" s="137" t="s">
        <v>3838</v>
      </c>
      <c r="B238" s="137" t="s">
        <v>3839</v>
      </c>
      <c r="C238" s="218">
        <v>183322</v>
      </c>
      <c r="D238" s="218">
        <v>183322</v>
      </c>
      <c r="E238" s="218">
        <v>0</v>
      </c>
    </row>
    <row r="239" spans="1:5">
      <c r="A239" s="137" t="s">
        <v>3840</v>
      </c>
      <c r="B239" s="137" t="s">
        <v>3841</v>
      </c>
      <c r="C239" s="218">
        <v>0</v>
      </c>
      <c r="D239" s="218">
        <v>0</v>
      </c>
      <c r="E239" s="218">
        <v>0</v>
      </c>
    </row>
    <row r="240" spans="1:5">
      <c r="A240" s="137" t="s">
        <v>3842</v>
      </c>
      <c r="B240" s="137" t="s">
        <v>3843</v>
      </c>
      <c r="C240" s="218">
        <v>0</v>
      </c>
      <c r="D240" s="218">
        <v>0</v>
      </c>
      <c r="E240" s="218">
        <v>0</v>
      </c>
    </row>
    <row r="241" spans="1:5">
      <c r="A241" s="137" t="s">
        <v>3844</v>
      </c>
      <c r="B241" s="137" t="s">
        <v>3845</v>
      </c>
      <c r="C241" s="218">
        <v>0</v>
      </c>
      <c r="D241" s="218">
        <v>0</v>
      </c>
      <c r="E241" s="218">
        <v>0</v>
      </c>
    </row>
    <row r="242" spans="1:5">
      <c r="A242" s="137" t="s">
        <v>3846</v>
      </c>
      <c r="B242" s="137" t="s">
        <v>3847</v>
      </c>
      <c r="C242" s="218">
        <v>0</v>
      </c>
      <c r="D242" s="218">
        <v>0</v>
      </c>
      <c r="E242" s="218">
        <v>0</v>
      </c>
    </row>
    <row r="243" spans="1:5">
      <c r="A243" s="137" t="s">
        <v>3848</v>
      </c>
      <c r="B243" s="137" t="s">
        <v>369</v>
      </c>
      <c r="C243" s="218">
        <v>3384.79</v>
      </c>
      <c r="D243" s="218">
        <v>3384.79</v>
      </c>
      <c r="E243" s="218">
        <v>0</v>
      </c>
    </row>
    <row r="244" spans="1:5">
      <c r="A244" s="137" t="s">
        <v>3849</v>
      </c>
      <c r="B244" s="137" t="s">
        <v>3850</v>
      </c>
      <c r="C244" s="218">
        <v>0</v>
      </c>
      <c r="D244" s="218">
        <v>0</v>
      </c>
      <c r="E244" s="218">
        <v>0</v>
      </c>
    </row>
    <row r="245" spans="1:5">
      <c r="A245" s="137" t="s">
        <v>3851</v>
      </c>
      <c r="B245" s="137" t="s">
        <v>3852</v>
      </c>
      <c r="C245" s="218">
        <v>0</v>
      </c>
      <c r="D245" s="218">
        <v>0</v>
      </c>
      <c r="E245" s="218">
        <v>0</v>
      </c>
    </row>
    <row r="246" spans="1:5">
      <c r="A246" s="137" t="s">
        <v>3853</v>
      </c>
      <c r="B246" s="137" t="s">
        <v>3854</v>
      </c>
      <c r="C246" s="218">
        <v>0</v>
      </c>
      <c r="D246" s="218">
        <v>0</v>
      </c>
      <c r="E246" s="218">
        <v>0</v>
      </c>
    </row>
    <row r="247" spans="1:5">
      <c r="A247" s="137" t="s">
        <v>3855</v>
      </c>
      <c r="B247" s="137" t="s">
        <v>3856</v>
      </c>
      <c r="C247" s="218">
        <v>6411.99</v>
      </c>
      <c r="D247" s="218">
        <v>6411.99</v>
      </c>
      <c r="E247" s="218">
        <v>0</v>
      </c>
    </row>
    <row r="248" spans="1:5">
      <c r="A248" s="137" t="s">
        <v>3857</v>
      </c>
      <c r="B248" s="137" t="s">
        <v>3858</v>
      </c>
      <c r="C248" s="218">
        <v>0</v>
      </c>
      <c r="D248" s="218">
        <v>0</v>
      </c>
      <c r="E248" s="218">
        <v>0</v>
      </c>
    </row>
    <row r="249" spans="1:5">
      <c r="A249" s="137" t="s">
        <v>3859</v>
      </c>
      <c r="B249" s="137" t="s">
        <v>3860</v>
      </c>
      <c r="C249" s="218">
        <v>0</v>
      </c>
      <c r="D249" s="218">
        <v>0</v>
      </c>
      <c r="E249" s="218">
        <v>0</v>
      </c>
    </row>
    <row r="250" spans="1:5">
      <c r="A250" s="137" t="s">
        <v>3861</v>
      </c>
      <c r="B250" s="137" t="s">
        <v>3862</v>
      </c>
      <c r="C250" s="218">
        <v>0</v>
      </c>
      <c r="D250" s="218">
        <v>0</v>
      </c>
      <c r="E250" s="218">
        <v>0</v>
      </c>
    </row>
    <row r="251" spans="1:5">
      <c r="A251" s="137" t="s">
        <v>3863</v>
      </c>
      <c r="B251" s="137" t="s">
        <v>3864</v>
      </c>
      <c r="C251" s="218">
        <v>31865</v>
      </c>
      <c r="D251" s="218">
        <v>31865</v>
      </c>
      <c r="E251" s="218">
        <v>0</v>
      </c>
    </row>
    <row r="252" spans="1:5">
      <c r="A252" s="137" t="s">
        <v>3865</v>
      </c>
      <c r="B252" s="137" t="s">
        <v>3866</v>
      </c>
      <c r="C252" s="218">
        <v>0</v>
      </c>
      <c r="D252" s="218">
        <v>0</v>
      </c>
      <c r="E252" s="218">
        <v>0</v>
      </c>
    </row>
    <row r="253" spans="1:5">
      <c r="A253" s="137" t="s">
        <v>3867</v>
      </c>
      <c r="B253" s="137" t="s">
        <v>3868</v>
      </c>
      <c r="C253" s="218">
        <v>0</v>
      </c>
      <c r="D253" s="218">
        <v>0</v>
      </c>
      <c r="E253" s="218">
        <v>0</v>
      </c>
    </row>
    <row r="254" spans="1:5">
      <c r="A254" s="137" t="s">
        <v>3869</v>
      </c>
      <c r="B254" s="137" t="s">
        <v>3870</v>
      </c>
      <c r="C254" s="218">
        <v>0</v>
      </c>
      <c r="D254" s="218">
        <v>0</v>
      </c>
      <c r="E254" s="218">
        <v>0</v>
      </c>
    </row>
    <row r="255" spans="1:5">
      <c r="A255" s="137" t="s">
        <v>3871</v>
      </c>
      <c r="B255" s="137" t="s">
        <v>3872</v>
      </c>
      <c r="C255" s="218">
        <v>0</v>
      </c>
      <c r="D255" s="218">
        <v>0</v>
      </c>
      <c r="E255" s="218">
        <v>0</v>
      </c>
    </row>
    <row r="256" spans="1:5">
      <c r="A256" s="137" t="s">
        <v>3873</v>
      </c>
      <c r="B256" s="137" t="s">
        <v>3874</v>
      </c>
      <c r="C256" s="218">
        <v>0</v>
      </c>
      <c r="D256" s="218">
        <v>0</v>
      </c>
      <c r="E256" s="218">
        <v>0</v>
      </c>
    </row>
    <row r="257" spans="1:5">
      <c r="A257" s="137" t="s">
        <v>3875</v>
      </c>
      <c r="B257" s="137" t="s">
        <v>3769</v>
      </c>
      <c r="C257" s="218">
        <v>406504.23</v>
      </c>
      <c r="D257" s="218">
        <v>406504.23</v>
      </c>
      <c r="E257" s="218">
        <v>0</v>
      </c>
    </row>
    <row r="258" spans="1:5">
      <c r="A258" s="137"/>
      <c r="B258" s="137"/>
      <c r="C258" s="219"/>
      <c r="D258" s="219"/>
      <c r="E258" s="219"/>
    </row>
    <row r="259" spans="1:5">
      <c r="A259" s="137" t="s">
        <v>3876</v>
      </c>
      <c r="B259" s="137" t="s">
        <v>3877</v>
      </c>
      <c r="C259" s="138">
        <v>999311.4</v>
      </c>
      <c r="D259" s="138">
        <v>999311.4</v>
      </c>
      <c r="E259" s="138">
        <v>0</v>
      </c>
    </row>
    <row r="260" spans="1:5">
      <c r="A260" s="137"/>
      <c r="B260" s="137"/>
      <c r="C260" s="137"/>
      <c r="D260" s="137"/>
      <c r="E260" s="137"/>
    </row>
    <row r="261" spans="1:5">
      <c r="A261" s="137" t="s">
        <v>3878</v>
      </c>
      <c r="B261" s="137" t="s">
        <v>3879</v>
      </c>
      <c r="C261" s="137"/>
      <c r="D261" s="137"/>
      <c r="E261" s="137"/>
    </row>
    <row r="262" spans="1:5">
      <c r="A262" s="137" t="s">
        <v>3880</v>
      </c>
      <c r="B262" s="137" t="s">
        <v>3881</v>
      </c>
      <c r="C262" s="218">
        <v>0</v>
      </c>
      <c r="D262" s="218">
        <v>0</v>
      </c>
      <c r="E262" s="218">
        <v>0</v>
      </c>
    </row>
    <row r="263" spans="1:5">
      <c r="A263" s="137" t="s">
        <v>3882</v>
      </c>
      <c r="B263" s="137" t="s">
        <v>3883</v>
      </c>
      <c r="C263" s="218">
        <v>0</v>
      </c>
      <c r="D263" s="218">
        <v>0</v>
      </c>
      <c r="E263" s="218">
        <v>0</v>
      </c>
    </row>
    <row r="264" spans="1:5">
      <c r="A264" s="137" t="s">
        <v>3884</v>
      </c>
      <c r="B264" s="137" t="s">
        <v>3885</v>
      </c>
      <c r="C264" s="218">
        <v>0</v>
      </c>
      <c r="D264" s="218">
        <v>0</v>
      </c>
      <c r="E264" s="218">
        <v>0</v>
      </c>
    </row>
    <row r="265" spans="1:5">
      <c r="A265" s="137" t="s">
        <v>3886</v>
      </c>
      <c r="B265" s="137" t="s">
        <v>3887</v>
      </c>
      <c r="C265" s="218">
        <v>0</v>
      </c>
      <c r="D265" s="218">
        <v>0</v>
      </c>
      <c r="E265" s="218">
        <v>0</v>
      </c>
    </row>
    <row r="266" spans="1:5">
      <c r="A266" s="137" t="s">
        <v>3888</v>
      </c>
      <c r="B266" s="137" t="s">
        <v>3889</v>
      </c>
      <c r="C266" s="218">
        <v>0</v>
      </c>
      <c r="D266" s="218">
        <v>0</v>
      </c>
      <c r="E266" s="218">
        <v>0</v>
      </c>
    </row>
    <row r="267" spans="1:5">
      <c r="A267" s="137" t="s">
        <v>3890</v>
      </c>
      <c r="B267" s="137" t="s">
        <v>3891</v>
      </c>
      <c r="C267" s="218">
        <v>0</v>
      </c>
      <c r="D267" s="218">
        <v>0</v>
      </c>
      <c r="E267" s="218">
        <v>0</v>
      </c>
    </row>
    <row r="268" spans="1:5">
      <c r="A268" s="137" t="s">
        <v>3892</v>
      </c>
      <c r="B268" s="137" t="s">
        <v>3893</v>
      </c>
      <c r="C268" s="218">
        <v>0</v>
      </c>
      <c r="D268" s="218">
        <v>0</v>
      </c>
      <c r="E268" s="218">
        <v>0</v>
      </c>
    </row>
    <row r="269" spans="1:5">
      <c r="A269" s="137" t="s">
        <v>3894</v>
      </c>
      <c r="B269" s="137" t="s">
        <v>3895</v>
      </c>
      <c r="C269" s="218">
        <v>0</v>
      </c>
      <c r="D269" s="218">
        <v>0</v>
      </c>
      <c r="E269" s="218">
        <v>0</v>
      </c>
    </row>
    <row r="270" spans="1:5">
      <c r="A270" s="137" t="s">
        <v>3896</v>
      </c>
      <c r="B270" s="137" t="s">
        <v>3897</v>
      </c>
      <c r="C270" s="218">
        <v>0</v>
      </c>
      <c r="D270" s="218">
        <v>0</v>
      </c>
      <c r="E270" s="218">
        <v>0</v>
      </c>
    </row>
    <row r="271" spans="1:5">
      <c r="A271" s="137" t="s">
        <v>3898</v>
      </c>
      <c r="B271" s="137" t="s">
        <v>3899</v>
      </c>
      <c r="C271" s="218">
        <v>0</v>
      </c>
      <c r="D271" s="218">
        <v>0</v>
      </c>
      <c r="E271" s="218">
        <v>0</v>
      </c>
    </row>
    <row r="272" spans="1:5">
      <c r="A272" s="137" t="s">
        <v>3900</v>
      </c>
      <c r="B272" s="137" t="s">
        <v>3901</v>
      </c>
      <c r="C272" s="218">
        <v>0</v>
      </c>
      <c r="D272" s="218">
        <v>0</v>
      </c>
      <c r="E272" s="218">
        <v>0</v>
      </c>
    </row>
    <row r="273" spans="1:5">
      <c r="A273" s="137" t="s">
        <v>3902</v>
      </c>
      <c r="B273" s="137" t="s">
        <v>3903</v>
      </c>
      <c r="C273" s="218">
        <v>0</v>
      </c>
      <c r="D273" s="218">
        <v>0</v>
      </c>
      <c r="E273" s="218">
        <v>0</v>
      </c>
    </row>
    <row r="274" spans="1:5">
      <c r="A274" s="137" t="s">
        <v>3904</v>
      </c>
      <c r="B274" s="137" t="s">
        <v>3905</v>
      </c>
      <c r="C274" s="218">
        <v>0</v>
      </c>
      <c r="D274" s="218">
        <v>0</v>
      </c>
      <c r="E274" s="218">
        <v>0</v>
      </c>
    </row>
    <row r="275" spans="1:5">
      <c r="A275" s="137" t="s">
        <v>3906</v>
      </c>
      <c r="B275" s="137" t="s">
        <v>3907</v>
      </c>
      <c r="C275" s="218">
        <v>0</v>
      </c>
      <c r="D275" s="218">
        <v>0</v>
      </c>
      <c r="E275" s="218">
        <v>0</v>
      </c>
    </row>
    <row r="276" spans="1:5">
      <c r="A276" s="137" t="s">
        <v>3908</v>
      </c>
      <c r="B276" s="137" t="s">
        <v>3909</v>
      </c>
      <c r="C276" s="218">
        <v>1671.27</v>
      </c>
      <c r="D276" s="218">
        <v>1671.27</v>
      </c>
      <c r="E276" s="218">
        <v>0</v>
      </c>
    </row>
    <row r="277" spans="1:5">
      <c r="A277" s="137" t="s">
        <v>3910</v>
      </c>
      <c r="B277" s="137" t="s">
        <v>3911</v>
      </c>
      <c r="C277" s="218">
        <v>0</v>
      </c>
      <c r="D277" s="218">
        <v>0</v>
      </c>
      <c r="E277" s="218">
        <v>0</v>
      </c>
    </row>
    <row r="278" spans="1:5">
      <c r="A278" s="137" t="s">
        <v>3912</v>
      </c>
      <c r="B278" s="137" t="s">
        <v>3913</v>
      </c>
      <c r="C278" s="218">
        <v>0</v>
      </c>
      <c r="D278" s="218">
        <v>0</v>
      </c>
      <c r="E278" s="218">
        <v>0</v>
      </c>
    </row>
    <row r="279" spans="1:5">
      <c r="A279" s="137" t="s">
        <v>3914</v>
      </c>
      <c r="B279" s="137" t="s">
        <v>3915</v>
      </c>
      <c r="C279" s="218">
        <v>0</v>
      </c>
      <c r="D279" s="218">
        <v>0</v>
      </c>
      <c r="E279" s="218">
        <v>0</v>
      </c>
    </row>
    <row r="280" spans="1:5">
      <c r="A280" s="137" t="s">
        <v>3916</v>
      </c>
      <c r="B280" s="137" t="s">
        <v>3917</v>
      </c>
      <c r="C280" s="218">
        <v>0</v>
      </c>
      <c r="D280" s="218">
        <v>0</v>
      </c>
      <c r="E280" s="218">
        <v>0</v>
      </c>
    </row>
    <row r="281" spans="1:5">
      <c r="A281" s="137" t="s">
        <v>3918</v>
      </c>
      <c r="B281" s="137" t="s">
        <v>3919</v>
      </c>
      <c r="C281" s="218">
        <v>57741.68</v>
      </c>
      <c r="D281" s="218">
        <v>57741.68</v>
      </c>
      <c r="E281" s="218">
        <v>0</v>
      </c>
    </row>
    <row r="282" spans="1:5">
      <c r="A282" s="137" t="s">
        <v>3920</v>
      </c>
      <c r="B282" s="137" t="s">
        <v>3921</v>
      </c>
      <c r="C282" s="218">
        <v>0</v>
      </c>
      <c r="D282" s="218">
        <v>0</v>
      </c>
      <c r="E282" s="218">
        <v>0</v>
      </c>
    </row>
    <row r="283" spans="1:5">
      <c r="A283" s="137" t="s">
        <v>3922</v>
      </c>
      <c r="B283" s="137" t="s">
        <v>3923</v>
      </c>
      <c r="C283" s="218">
        <v>0</v>
      </c>
      <c r="D283" s="218">
        <v>0</v>
      </c>
      <c r="E283" s="218">
        <v>0</v>
      </c>
    </row>
    <row r="284" spans="1:5">
      <c r="A284" s="137" t="s">
        <v>3924</v>
      </c>
      <c r="B284" s="137" t="s">
        <v>3925</v>
      </c>
      <c r="C284" s="218">
        <v>0</v>
      </c>
      <c r="D284" s="218">
        <v>0</v>
      </c>
      <c r="E284" s="218">
        <v>0</v>
      </c>
    </row>
    <row r="285" spans="1:5">
      <c r="A285" s="137" t="s">
        <v>3926</v>
      </c>
      <c r="B285" s="137" t="s">
        <v>3927</v>
      </c>
      <c r="C285" s="218">
        <v>0</v>
      </c>
      <c r="D285" s="218">
        <v>0</v>
      </c>
      <c r="E285" s="218">
        <v>0</v>
      </c>
    </row>
    <row r="286" spans="1:5">
      <c r="A286" s="137" t="s">
        <v>3928</v>
      </c>
      <c r="B286" s="137" t="s">
        <v>3929</v>
      </c>
      <c r="C286" s="218">
        <v>0</v>
      </c>
      <c r="D286" s="218">
        <v>0</v>
      </c>
      <c r="E286" s="218">
        <v>0</v>
      </c>
    </row>
    <row r="287" spans="1:5">
      <c r="A287" s="137" t="s">
        <v>3930</v>
      </c>
      <c r="B287" s="137" t="s">
        <v>3931</v>
      </c>
      <c r="C287" s="218">
        <v>0</v>
      </c>
      <c r="D287" s="218">
        <v>0</v>
      </c>
      <c r="E287" s="218">
        <v>0</v>
      </c>
    </row>
    <row r="288" spans="1:5">
      <c r="A288" s="137" t="s">
        <v>3932</v>
      </c>
      <c r="B288" s="137" t="s">
        <v>3933</v>
      </c>
      <c r="C288" s="218">
        <v>0</v>
      </c>
      <c r="D288" s="218">
        <v>0</v>
      </c>
      <c r="E288" s="218">
        <v>0</v>
      </c>
    </row>
    <row r="289" spans="1:5">
      <c r="A289" s="137" t="s">
        <v>3934</v>
      </c>
      <c r="B289" s="137" t="s">
        <v>3935</v>
      </c>
      <c r="C289" s="218">
        <v>0</v>
      </c>
      <c r="D289" s="218">
        <v>0</v>
      </c>
      <c r="E289" s="218">
        <v>0</v>
      </c>
    </row>
    <row r="290" spans="1:5">
      <c r="A290" s="137" t="s">
        <v>3936</v>
      </c>
      <c r="B290" s="137" t="s">
        <v>3937</v>
      </c>
      <c r="C290" s="218">
        <v>0</v>
      </c>
      <c r="D290" s="218">
        <v>0</v>
      </c>
      <c r="E290" s="218">
        <v>0</v>
      </c>
    </row>
    <row r="291" spans="1:5">
      <c r="A291" s="137" t="s">
        <v>3938</v>
      </c>
      <c r="B291" s="137" t="s">
        <v>3939</v>
      </c>
      <c r="C291" s="218">
        <v>0</v>
      </c>
      <c r="D291" s="218">
        <v>0</v>
      </c>
      <c r="E291" s="218">
        <v>0</v>
      </c>
    </row>
    <row r="292" spans="1:5">
      <c r="A292" s="137" t="s">
        <v>3940</v>
      </c>
      <c r="B292" s="137" t="s">
        <v>3941</v>
      </c>
      <c r="C292" s="218">
        <v>0</v>
      </c>
      <c r="D292" s="218">
        <v>0</v>
      </c>
      <c r="E292" s="218">
        <v>0</v>
      </c>
    </row>
    <row r="293" spans="1:5">
      <c r="A293" s="137" t="s">
        <v>3942</v>
      </c>
      <c r="B293" s="137" t="s">
        <v>3943</v>
      </c>
      <c r="C293" s="218">
        <v>0</v>
      </c>
      <c r="D293" s="218">
        <v>0</v>
      </c>
      <c r="E293" s="218">
        <v>0</v>
      </c>
    </row>
    <row r="294" spans="1:5">
      <c r="A294" s="137" t="s">
        <v>3944</v>
      </c>
      <c r="B294" s="137" t="s">
        <v>3945</v>
      </c>
      <c r="C294" s="218">
        <v>0</v>
      </c>
      <c r="D294" s="218">
        <v>0</v>
      </c>
      <c r="E294" s="218">
        <v>0</v>
      </c>
    </row>
    <row r="295" spans="1:5">
      <c r="A295" s="137" t="s">
        <v>3946</v>
      </c>
      <c r="B295" s="137" t="s">
        <v>3947</v>
      </c>
      <c r="C295" s="218">
        <v>0</v>
      </c>
      <c r="D295" s="218">
        <v>0</v>
      </c>
      <c r="E295" s="218">
        <v>0</v>
      </c>
    </row>
    <row r="296" spans="1:5">
      <c r="A296" s="137" t="s">
        <v>3948</v>
      </c>
      <c r="B296" s="137" t="s">
        <v>3949</v>
      </c>
      <c r="C296" s="218">
        <v>13163.7</v>
      </c>
      <c r="D296" s="218">
        <v>13163.7</v>
      </c>
      <c r="E296" s="218">
        <v>0</v>
      </c>
    </row>
    <row r="297" spans="1:5">
      <c r="A297" s="137" t="s">
        <v>3950</v>
      </c>
      <c r="B297" s="137" t="s">
        <v>3951</v>
      </c>
      <c r="C297" s="218">
        <v>2375</v>
      </c>
      <c r="D297" s="218">
        <v>2375</v>
      </c>
      <c r="E297" s="218">
        <v>0</v>
      </c>
    </row>
    <row r="298" spans="1:5">
      <c r="A298" s="137" t="s">
        <v>3952</v>
      </c>
      <c r="B298" s="137" t="s">
        <v>3953</v>
      </c>
      <c r="C298" s="218">
        <v>0</v>
      </c>
      <c r="D298" s="218">
        <v>0</v>
      </c>
      <c r="E298" s="218">
        <v>0</v>
      </c>
    </row>
    <row r="299" spans="1:5">
      <c r="A299" s="137" t="s">
        <v>3954</v>
      </c>
      <c r="B299" s="137" t="s">
        <v>3955</v>
      </c>
      <c r="C299" s="218">
        <v>0</v>
      </c>
      <c r="D299" s="218">
        <v>0</v>
      </c>
      <c r="E299" s="218">
        <v>0</v>
      </c>
    </row>
    <row r="300" spans="1:5">
      <c r="A300" s="137" t="s">
        <v>3956</v>
      </c>
      <c r="B300" s="137" t="s">
        <v>3957</v>
      </c>
      <c r="C300" s="218">
        <v>0</v>
      </c>
      <c r="D300" s="218">
        <v>0</v>
      </c>
      <c r="E300" s="218">
        <v>0</v>
      </c>
    </row>
    <row r="301" spans="1:5">
      <c r="A301" s="137" t="s">
        <v>3958</v>
      </c>
      <c r="B301" s="137" t="s">
        <v>3959</v>
      </c>
      <c r="C301" s="218">
        <v>0</v>
      </c>
      <c r="D301" s="218">
        <v>0</v>
      </c>
      <c r="E301" s="218">
        <v>0</v>
      </c>
    </row>
    <row r="302" spans="1:5">
      <c r="A302" s="137" t="s">
        <v>3960</v>
      </c>
      <c r="B302" s="137" t="s">
        <v>3961</v>
      </c>
      <c r="C302" s="218">
        <v>0</v>
      </c>
      <c r="D302" s="218">
        <v>0</v>
      </c>
      <c r="E302" s="218">
        <v>0</v>
      </c>
    </row>
    <row r="303" spans="1:5">
      <c r="A303" s="137" t="s">
        <v>3962</v>
      </c>
      <c r="B303" s="137" t="s">
        <v>3963</v>
      </c>
      <c r="C303" s="218">
        <v>1089.1300000000001</v>
      </c>
      <c r="D303" s="218">
        <v>1089.1300000000001</v>
      </c>
      <c r="E303" s="218">
        <v>0</v>
      </c>
    </row>
    <row r="304" spans="1:5">
      <c r="A304" s="137" t="s">
        <v>3964</v>
      </c>
      <c r="B304" s="137" t="s">
        <v>3965</v>
      </c>
      <c r="C304" s="218">
        <v>0</v>
      </c>
      <c r="D304" s="218">
        <v>0</v>
      </c>
      <c r="E304" s="218">
        <v>0</v>
      </c>
    </row>
    <row r="305" spans="1:5">
      <c r="A305" s="137" t="s">
        <v>3966</v>
      </c>
      <c r="B305" s="137" t="s">
        <v>3967</v>
      </c>
      <c r="C305" s="218">
        <v>3048</v>
      </c>
      <c r="D305" s="218">
        <v>3048</v>
      </c>
      <c r="E305" s="218">
        <v>0</v>
      </c>
    </row>
    <row r="306" spans="1:5">
      <c r="A306" s="137" t="s">
        <v>3968</v>
      </c>
      <c r="B306" s="137" t="s">
        <v>3969</v>
      </c>
      <c r="C306" s="218">
        <v>2450</v>
      </c>
      <c r="D306" s="218">
        <v>2450</v>
      </c>
      <c r="E306" s="218">
        <v>0</v>
      </c>
    </row>
    <row r="307" spans="1:5">
      <c r="A307" s="137" t="s">
        <v>3970</v>
      </c>
      <c r="B307" s="137" t="s">
        <v>3971</v>
      </c>
      <c r="C307" s="218">
        <v>1162.5</v>
      </c>
      <c r="D307" s="218">
        <v>1162.5</v>
      </c>
      <c r="E307" s="218">
        <v>0</v>
      </c>
    </row>
    <row r="308" spans="1:5">
      <c r="A308" s="137" t="s">
        <v>3972</v>
      </c>
      <c r="B308" s="137" t="s">
        <v>3973</v>
      </c>
      <c r="C308" s="218">
        <v>0</v>
      </c>
      <c r="D308" s="218">
        <v>0</v>
      </c>
      <c r="E308" s="218">
        <v>0</v>
      </c>
    </row>
    <row r="309" spans="1:5">
      <c r="A309" s="137" t="s">
        <v>3974</v>
      </c>
      <c r="B309" s="137" t="s">
        <v>3975</v>
      </c>
      <c r="C309" s="218">
        <v>126585.58</v>
      </c>
      <c r="D309" s="218">
        <v>126585.58</v>
      </c>
      <c r="E309" s="218">
        <v>0</v>
      </c>
    </row>
    <row r="310" spans="1:5">
      <c r="A310" s="137" t="s">
        <v>3976</v>
      </c>
      <c r="B310" s="137" t="s">
        <v>3977</v>
      </c>
      <c r="C310" s="218">
        <v>10250</v>
      </c>
      <c r="D310" s="218">
        <v>10250</v>
      </c>
      <c r="E310" s="218">
        <v>0</v>
      </c>
    </row>
    <row r="311" spans="1:5">
      <c r="A311" s="137" t="s">
        <v>3978</v>
      </c>
      <c r="B311" s="137" t="s">
        <v>3979</v>
      </c>
      <c r="C311" s="218">
        <v>0</v>
      </c>
      <c r="D311" s="218">
        <v>0</v>
      </c>
      <c r="E311" s="218">
        <v>0</v>
      </c>
    </row>
    <row r="312" spans="1:5">
      <c r="A312" s="137" t="s">
        <v>3980</v>
      </c>
      <c r="B312" s="137" t="s">
        <v>3981</v>
      </c>
      <c r="C312" s="218">
        <v>0</v>
      </c>
      <c r="D312" s="218">
        <v>0</v>
      </c>
      <c r="E312" s="218">
        <v>0</v>
      </c>
    </row>
    <row r="313" spans="1:5">
      <c r="A313" s="137" t="s">
        <v>3982</v>
      </c>
      <c r="B313" s="137" t="s">
        <v>3983</v>
      </c>
      <c r="C313" s="218">
        <v>0</v>
      </c>
      <c r="D313" s="218">
        <v>0</v>
      </c>
      <c r="E313" s="218">
        <v>0</v>
      </c>
    </row>
    <row r="314" spans="1:5">
      <c r="A314" s="137" t="s">
        <v>3984</v>
      </c>
      <c r="B314" s="137" t="s">
        <v>477</v>
      </c>
      <c r="C314" s="218">
        <v>130.65</v>
      </c>
      <c r="D314" s="218">
        <v>130.65</v>
      </c>
      <c r="E314" s="218">
        <v>0</v>
      </c>
    </row>
    <row r="315" spans="1:5">
      <c r="A315" s="137" t="s">
        <v>3985</v>
      </c>
      <c r="B315" s="137" t="s">
        <v>3986</v>
      </c>
      <c r="C315" s="218">
        <v>0</v>
      </c>
      <c r="D315" s="218">
        <v>0</v>
      </c>
      <c r="E315" s="218">
        <v>0</v>
      </c>
    </row>
    <row r="316" spans="1:5">
      <c r="A316" s="137" t="s">
        <v>3987</v>
      </c>
      <c r="B316" s="137" t="s">
        <v>3988</v>
      </c>
      <c r="C316" s="218">
        <v>0</v>
      </c>
      <c r="D316" s="218">
        <v>0</v>
      </c>
      <c r="E316" s="218">
        <v>0</v>
      </c>
    </row>
    <row r="317" spans="1:5">
      <c r="A317" s="137" t="s">
        <v>3989</v>
      </c>
      <c r="B317" s="137" t="s">
        <v>3990</v>
      </c>
      <c r="C317" s="218">
        <v>0</v>
      </c>
      <c r="D317" s="218">
        <v>0</v>
      </c>
      <c r="E317" s="218">
        <v>0</v>
      </c>
    </row>
    <row r="318" spans="1:5">
      <c r="A318" s="137" t="s">
        <v>3991</v>
      </c>
      <c r="B318" s="137" t="s">
        <v>3992</v>
      </c>
      <c r="C318" s="218">
        <v>0</v>
      </c>
      <c r="D318" s="218">
        <v>0</v>
      </c>
      <c r="E318" s="218">
        <v>0</v>
      </c>
    </row>
    <row r="319" spans="1:5">
      <c r="A319" s="137" t="s">
        <v>3993</v>
      </c>
      <c r="B319" s="137" t="s">
        <v>3994</v>
      </c>
      <c r="C319" s="218">
        <v>0</v>
      </c>
      <c r="D319" s="218">
        <v>0</v>
      </c>
      <c r="E319" s="218">
        <v>0</v>
      </c>
    </row>
    <row r="320" spans="1:5">
      <c r="A320" s="137" t="s">
        <v>3995</v>
      </c>
      <c r="B320" s="137" t="s">
        <v>3996</v>
      </c>
      <c r="C320" s="218">
        <v>0</v>
      </c>
      <c r="D320" s="218">
        <v>0</v>
      </c>
      <c r="E320" s="218">
        <v>0</v>
      </c>
    </row>
    <row r="321" spans="1:5">
      <c r="A321" s="137" t="s">
        <v>3997</v>
      </c>
      <c r="B321" s="137" t="s">
        <v>3998</v>
      </c>
      <c r="C321" s="218">
        <v>0</v>
      </c>
      <c r="D321" s="218">
        <v>0</v>
      </c>
      <c r="E321" s="218">
        <v>0</v>
      </c>
    </row>
    <row r="322" spans="1:5">
      <c r="A322" s="137" t="s">
        <v>3999</v>
      </c>
      <c r="B322" s="137" t="s">
        <v>3771</v>
      </c>
      <c r="C322" s="218">
        <v>151475</v>
      </c>
      <c r="D322" s="218">
        <v>151475</v>
      </c>
      <c r="E322" s="218">
        <v>0</v>
      </c>
    </row>
    <row r="323" spans="1:5">
      <c r="A323" s="137" t="s">
        <v>4000</v>
      </c>
      <c r="B323" s="137" t="s">
        <v>4001</v>
      </c>
      <c r="C323" s="218">
        <v>0</v>
      </c>
      <c r="D323" s="218">
        <v>0</v>
      </c>
      <c r="E323" s="218">
        <v>0</v>
      </c>
    </row>
    <row r="324" spans="1:5">
      <c r="A324" s="137" t="s">
        <v>4002</v>
      </c>
      <c r="B324" s="137" t="s">
        <v>4003</v>
      </c>
      <c r="C324" s="218">
        <v>0</v>
      </c>
      <c r="D324" s="218">
        <v>0</v>
      </c>
      <c r="E324" s="218">
        <v>0</v>
      </c>
    </row>
    <row r="325" spans="1:5">
      <c r="A325" s="137" t="s">
        <v>4004</v>
      </c>
      <c r="B325" s="137" t="s">
        <v>4005</v>
      </c>
      <c r="C325" s="218">
        <v>0</v>
      </c>
      <c r="D325" s="218">
        <v>0</v>
      </c>
      <c r="E325" s="218">
        <v>0</v>
      </c>
    </row>
    <row r="326" spans="1:5">
      <c r="A326" s="137" t="s">
        <v>4006</v>
      </c>
      <c r="B326" s="137" t="s">
        <v>4007</v>
      </c>
      <c r="C326" s="218">
        <v>0</v>
      </c>
      <c r="D326" s="218">
        <v>0</v>
      </c>
      <c r="E326" s="218">
        <v>0</v>
      </c>
    </row>
    <row r="327" spans="1:5">
      <c r="A327" s="137" t="s">
        <v>4008</v>
      </c>
      <c r="B327" s="137" t="s">
        <v>4009</v>
      </c>
      <c r="C327" s="218">
        <v>0</v>
      </c>
      <c r="D327" s="218">
        <v>0</v>
      </c>
      <c r="E327" s="218">
        <v>0</v>
      </c>
    </row>
    <row r="328" spans="1:5">
      <c r="A328" s="137" t="s">
        <v>4010</v>
      </c>
      <c r="B328" s="137" t="s">
        <v>4011</v>
      </c>
      <c r="C328" s="218">
        <v>0</v>
      </c>
      <c r="D328" s="218">
        <v>0</v>
      </c>
      <c r="E328" s="218">
        <v>0</v>
      </c>
    </row>
    <row r="329" spans="1:5">
      <c r="A329" s="137" t="s">
        <v>4012</v>
      </c>
      <c r="B329" s="137" t="s">
        <v>3893</v>
      </c>
      <c r="C329" s="218">
        <v>0</v>
      </c>
      <c r="D329" s="218">
        <v>0</v>
      </c>
      <c r="E329" s="218">
        <v>0</v>
      </c>
    </row>
    <row r="330" spans="1:5">
      <c r="A330" s="137" t="s">
        <v>4013</v>
      </c>
      <c r="B330" s="137" t="s">
        <v>4014</v>
      </c>
      <c r="C330" s="218">
        <v>0</v>
      </c>
      <c r="D330" s="218">
        <v>0</v>
      </c>
      <c r="E330" s="218">
        <v>0</v>
      </c>
    </row>
    <row r="331" spans="1:5">
      <c r="A331" s="137" t="s">
        <v>4015</v>
      </c>
      <c r="B331" s="137" t="s">
        <v>3777</v>
      </c>
      <c r="C331" s="218">
        <v>0</v>
      </c>
      <c r="D331" s="218">
        <v>0</v>
      </c>
      <c r="E331" s="218">
        <v>0</v>
      </c>
    </row>
    <row r="332" spans="1:5">
      <c r="A332" s="137"/>
      <c r="B332" s="137"/>
      <c r="C332" s="219"/>
      <c r="D332" s="219"/>
      <c r="E332" s="219"/>
    </row>
    <row r="333" spans="1:5">
      <c r="A333" s="137" t="s">
        <v>4016</v>
      </c>
      <c r="B333" s="137" t="s">
        <v>4017</v>
      </c>
      <c r="C333" s="138">
        <v>371142.51</v>
      </c>
      <c r="D333" s="138">
        <v>371142.51</v>
      </c>
      <c r="E333" s="138">
        <v>0</v>
      </c>
    </row>
    <row r="334" spans="1:5">
      <c r="A334" s="137"/>
      <c r="B334" s="137"/>
      <c r="C334" s="137"/>
      <c r="D334" s="137"/>
      <c r="E334" s="137"/>
    </row>
    <row r="335" spans="1:5">
      <c r="A335" s="137" t="s">
        <v>4018</v>
      </c>
      <c r="B335" s="137" t="s">
        <v>4019</v>
      </c>
      <c r="C335" s="137"/>
      <c r="D335" s="137"/>
      <c r="E335" s="137"/>
    </row>
    <row r="336" spans="1:5">
      <c r="A336" s="137" t="s">
        <v>4020</v>
      </c>
      <c r="B336" s="137" t="s">
        <v>4021</v>
      </c>
      <c r="C336" s="218">
        <v>0</v>
      </c>
      <c r="D336" s="218">
        <v>0</v>
      </c>
      <c r="E336" s="218">
        <v>0</v>
      </c>
    </row>
    <row r="337" spans="1:5">
      <c r="A337" s="137" t="s">
        <v>4022</v>
      </c>
      <c r="B337" s="137" t="s">
        <v>4023</v>
      </c>
      <c r="C337" s="218">
        <v>0</v>
      </c>
      <c r="D337" s="218">
        <v>0</v>
      </c>
      <c r="E337" s="218">
        <v>0</v>
      </c>
    </row>
    <row r="338" spans="1:5">
      <c r="A338" s="137"/>
      <c r="B338" s="137"/>
      <c r="C338" s="219"/>
      <c r="D338" s="219"/>
      <c r="E338" s="219"/>
    </row>
    <row r="339" spans="1:5">
      <c r="A339" s="137" t="s">
        <v>4024</v>
      </c>
      <c r="B339" s="137" t="s">
        <v>4025</v>
      </c>
      <c r="C339" s="138">
        <v>0</v>
      </c>
      <c r="D339" s="138">
        <v>0</v>
      </c>
      <c r="E339" s="138">
        <v>0</v>
      </c>
    </row>
    <row r="340" spans="1:5">
      <c r="A340" s="137"/>
      <c r="B340" s="137"/>
      <c r="C340" s="219"/>
      <c r="D340" s="219"/>
      <c r="E340" s="219"/>
    </row>
    <row r="341" spans="1:5">
      <c r="A341" s="137" t="s">
        <v>4026</v>
      </c>
      <c r="B341" s="137" t="s">
        <v>4027</v>
      </c>
      <c r="C341" s="138">
        <v>1370453.91</v>
      </c>
      <c r="D341" s="138">
        <v>1370453.91</v>
      </c>
      <c r="E341" s="138">
        <v>0</v>
      </c>
    </row>
    <row r="342" spans="1:5">
      <c r="A342" s="137"/>
      <c r="B342" s="137"/>
      <c r="C342" s="137"/>
      <c r="D342" s="137"/>
      <c r="E342" s="137"/>
    </row>
    <row r="343" spans="1:5">
      <c r="A343" s="137" t="s">
        <v>4028</v>
      </c>
      <c r="B343" s="137" t="s">
        <v>4029</v>
      </c>
      <c r="C343" s="137"/>
      <c r="D343" s="137"/>
      <c r="E343" s="137"/>
    </row>
    <row r="344" spans="1:5">
      <c r="A344" s="137"/>
      <c r="B344" s="137"/>
      <c r="C344" s="137"/>
      <c r="D344" s="137"/>
      <c r="E344" s="137"/>
    </row>
    <row r="345" spans="1:5">
      <c r="A345" s="137" t="s">
        <v>4030</v>
      </c>
      <c r="B345" s="137" t="s">
        <v>4031</v>
      </c>
      <c r="C345" s="137"/>
      <c r="D345" s="137"/>
      <c r="E345" s="137"/>
    </row>
    <row r="346" spans="1:5">
      <c r="A346" s="137" t="s">
        <v>4032</v>
      </c>
      <c r="B346" s="137" t="s">
        <v>3773</v>
      </c>
      <c r="C346" s="218">
        <v>73483.240000000005</v>
      </c>
      <c r="D346" s="218">
        <v>73483.240000000005</v>
      </c>
      <c r="E346" s="218">
        <v>0</v>
      </c>
    </row>
    <row r="347" spans="1:5">
      <c r="A347" s="137" t="s">
        <v>4033</v>
      </c>
      <c r="B347" s="137" t="s">
        <v>4034</v>
      </c>
      <c r="C347" s="218">
        <v>0</v>
      </c>
      <c r="D347" s="218">
        <v>0</v>
      </c>
      <c r="E347" s="218">
        <v>0</v>
      </c>
    </row>
    <row r="348" spans="1:5">
      <c r="A348" s="137" t="s">
        <v>4035</v>
      </c>
      <c r="B348" s="137" t="s">
        <v>4036</v>
      </c>
      <c r="C348" s="218">
        <v>0</v>
      </c>
      <c r="D348" s="218">
        <v>0</v>
      </c>
      <c r="E348" s="218">
        <v>0</v>
      </c>
    </row>
    <row r="349" spans="1:5">
      <c r="A349" s="137" t="s">
        <v>4037</v>
      </c>
      <c r="B349" s="137" t="s">
        <v>4038</v>
      </c>
      <c r="C349" s="218">
        <v>0</v>
      </c>
      <c r="D349" s="218">
        <v>0</v>
      </c>
      <c r="E349" s="218">
        <v>0</v>
      </c>
    </row>
    <row r="350" spans="1:5">
      <c r="A350" s="137" t="s">
        <v>4039</v>
      </c>
      <c r="B350" s="137" t="s">
        <v>4040</v>
      </c>
      <c r="C350" s="218">
        <v>0</v>
      </c>
      <c r="D350" s="218">
        <v>0</v>
      </c>
      <c r="E350" s="218">
        <v>0</v>
      </c>
    </row>
    <row r="351" spans="1:5">
      <c r="A351" s="137" t="s">
        <v>4041</v>
      </c>
      <c r="B351" s="137" t="s">
        <v>4042</v>
      </c>
      <c r="C351" s="218">
        <v>0</v>
      </c>
      <c r="D351" s="218">
        <v>0</v>
      </c>
      <c r="E351" s="218">
        <v>0</v>
      </c>
    </row>
    <row r="352" spans="1:5">
      <c r="A352" s="137" t="s">
        <v>4043</v>
      </c>
      <c r="B352" s="137" t="s">
        <v>4044</v>
      </c>
      <c r="C352" s="218">
        <v>0</v>
      </c>
      <c r="D352" s="218">
        <v>0</v>
      </c>
      <c r="E352" s="218">
        <v>0</v>
      </c>
    </row>
    <row r="353" spans="1:5">
      <c r="A353" s="137" t="s">
        <v>4045</v>
      </c>
      <c r="B353" s="137" t="s">
        <v>4046</v>
      </c>
      <c r="C353" s="218">
        <v>0</v>
      </c>
      <c r="D353" s="218">
        <v>0</v>
      </c>
      <c r="E353" s="218">
        <v>0</v>
      </c>
    </row>
    <row r="354" spans="1:5">
      <c r="A354" s="137" t="s">
        <v>4047</v>
      </c>
      <c r="B354" s="137" t="s">
        <v>4048</v>
      </c>
      <c r="C354" s="218">
        <v>0</v>
      </c>
      <c r="D354" s="218">
        <v>0</v>
      </c>
      <c r="E354" s="218">
        <v>0</v>
      </c>
    </row>
    <row r="355" spans="1:5">
      <c r="A355" s="137" t="s">
        <v>4049</v>
      </c>
      <c r="B355" s="137" t="s">
        <v>4050</v>
      </c>
      <c r="C355" s="218">
        <v>0</v>
      </c>
      <c r="D355" s="218">
        <v>0</v>
      </c>
      <c r="E355" s="218">
        <v>0</v>
      </c>
    </row>
    <row r="356" spans="1:5">
      <c r="A356" s="137" t="s">
        <v>4051</v>
      </c>
      <c r="B356" s="137" t="s">
        <v>4052</v>
      </c>
      <c r="C356" s="218">
        <v>0</v>
      </c>
      <c r="D356" s="218">
        <v>0</v>
      </c>
      <c r="E356" s="218">
        <v>0</v>
      </c>
    </row>
    <row r="357" spans="1:5">
      <c r="A357" s="137" t="s">
        <v>4053</v>
      </c>
      <c r="B357" s="137" t="s">
        <v>3816</v>
      </c>
      <c r="C357" s="218">
        <v>0</v>
      </c>
      <c r="D357" s="218">
        <v>0</v>
      </c>
      <c r="E357" s="218">
        <v>0</v>
      </c>
    </row>
    <row r="358" spans="1:5">
      <c r="A358" s="137" t="s">
        <v>4054</v>
      </c>
      <c r="B358" s="137" t="s">
        <v>4055</v>
      </c>
      <c r="C358" s="218">
        <v>0</v>
      </c>
      <c r="D358" s="218">
        <v>0</v>
      </c>
      <c r="E358" s="218">
        <v>0</v>
      </c>
    </row>
    <row r="359" spans="1:5">
      <c r="A359" s="137" t="s">
        <v>4056</v>
      </c>
      <c r="B359" s="137" t="s">
        <v>4057</v>
      </c>
      <c r="C359" s="218">
        <v>0</v>
      </c>
      <c r="D359" s="218">
        <v>0</v>
      </c>
      <c r="E359" s="218">
        <v>0</v>
      </c>
    </row>
    <row r="360" spans="1:5">
      <c r="A360" s="137" t="s">
        <v>4058</v>
      </c>
      <c r="B360" s="137" t="s">
        <v>4059</v>
      </c>
      <c r="C360" s="218">
        <v>0</v>
      </c>
      <c r="D360" s="218">
        <v>0</v>
      </c>
      <c r="E360" s="218">
        <v>0</v>
      </c>
    </row>
    <row r="361" spans="1:5">
      <c r="A361" s="137" t="s">
        <v>4060</v>
      </c>
      <c r="B361" s="137" t="s">
        <v>2551</v>
      </c>
      <c r="C361" s="218">
        <v>0</v>
      </c>
      <c r="D361" s="218">
        <v>0</v>
      </c>
      <c r="E361" s="218">
        <v>0</v>
      </c>
    </row>
    <row r="362" spans="1:5">
      <c r="A362" s="137" t="s">
        <v>4061</v>
      </c>
      <c r="B362" s="137" t="s">
        <v>4062</v>
      </c>
      <c r="C362" s="218">
        <v>0</v>
      </c>
      <c r="D362" s="218">
        <v>0</v>
      </c>
      <c r="E362" s="218">
        <v>0</v>
      </c>
    </row>
    <row r="363" spans="1:5">
      <c r="A363" s="137" t="s">
        <v>4063</v>
      </c>
      <c r="B363" s="137" t="s">
        <v>4064</v>
      </c>
      <c r="C363" s="218">
        <v>0</v>
      </c>
      <c r="D363" s="218">
        <v>0</v>
      </c>
      <c r="E363" s="218">
        <v>0</v>
      </c>
    </row>
    <row r="364" spans="1:5">
      <c r="A364" s="137"/>
      <c r="B364" s="137"/>
      <c r="C364" s="219"/>
      <c r="D364" s="219"/>
      <c r="E364" s="219"/>
    </row>
    <row r="365" spans="1:5">
      <c r="A365" s="137" t="s">
        <v>4065</v>
      </c>
      <c r="B365" s="137" t="s">
        <v>4066</v>
      </c>
      <c r="C365" s="138">
        <v>73483.240000000005</v>
      </c>
      <c r="D365" s="138">
        <v>73483.240000000005</v>
      </c>
      <c r="E365" s="138">
        <v>0</v>
      </c>
    </row>
    <row r="366" spans="1:5">
      <c r="A366" s="137"/>
      <c r="B366" s="137"/>
      <c r="C366" s="137"/>
      <c r="D366" s="137"/>
      <c r="E366" s="137"/>
    </row>
    <row r="367" spans="1:5">
      <c r="A367" s="137" t="s">
        <v>4067</v>
      </c>
      <c r="B367" s="137" t="s">
        <v>4068</v>
      </c>
      <c r="C367" s="137"/>
      <c r="D367" s="137"/>
      <c r="E367" s="137"/>
    </row>
    <row r="368" spans="1:5">
      <c r="A368" s="137" t="s">
        <v>4069</v>
      </c>
      <c r="B368" s="137" t="s">
        <v>3765</v>
      </c>
      <c r="C368" s="218">
        <v>0</v>
      </c>
      <c r="D368" s="218">
        <v>0</v>
      </c>
      <c r="E368" s="218">
        <v>0</v>
      </c>
    </row>
    <row r="369" spans="1:5">
      <c r="A369" s="137" t="s">
        <v>4070</v>
      </c>
      <c r="B369" s="137" t="s">
        <v>4071</v>
      </c>
      <c r="C369" s="218">
        <v>0</v>
      </c>
      <c r="D369" s="218">
        <v>0</v>
      </c>
      <c r="E369" s="218">
        <v>0</v>
      </c>
    </row>
    <row r="370" spans="1:5">
      <c r="A370" s="137" t="s">
        <v>4072</v>
      </c>
      <c r="B370" s="137" t="s">
        <v>4073</v>
      </c>
      <c r="C370" s="218">
        <v>3105</v>
      </c>
      <c r="D370" s="218">
        <v>3105</v>
      </c>
      <c r="E370" s="218">
        <v>0</v>
      </c>
    </row>
    <row r="371" spans="1:5">
      <c r="A371" s="137" t="s">
        <v>4074</v>
      </c>
      <c r="B371" s="137" t="s">
        <v>4075</v>
      </c>
      <c r="C371" s="218">
        <v>0</v>
      </c>
      <c r="D371" s="218">
        <v>0</v>
      </c>
      <c r="E371" s="218">
        <v>0</v>
      </c>
    </row>
    <row r="372" spans="1:5">
      <c r="A372" s="137" t="s">
        <v>4076</v>
      </c>
      <c r="B372" s="137" t="s">
        <v>4077</v>
      </c>
      <c r="C372" s="218">
        <v>0</v>
      </c>
      <c r="D372" s="218">
        <v>0</v>
      </c>
      <c r="E372" s="218">
        <v>0</v>
      </c>
    </row>
    <row r="373" spans="1:5">
      <c r="A373" s="137" t="s">
        <v>4078</v>
      </c>
      <c r="B373" s="137" t="s">
        <v>4079</v>
      </c>
      <c r="C373" s="218">
        <v>0</v>
      </c>
      <c r="D373" s="218">
        <v>0</v>
      </c>
      <c r="E373" s="218">
        <v>0</v>
      </c>
    </row>
    <row r="374" spans="1:5">
      <c r="A374" s="137" t="s">
        <v>4080</v>
      </c>
      <c r="B374" s="137" t="s">
        <v>4081</v>
      </c>
      <c r="C374" s="218">
        <v>0</v>
      </c>
      <c r="D374" s="218">
        <v>0</v>
      </c>
      <c r="E374" s="218">
        <v>0</v>
      </c>
    </row>
    <row r="375" spans="1:5">
      <c r="A375" s="137" t="s">
        <v>4082</v>
      </c>
      <c r="B375" s="137" t="s">
        <v>261</v>
      </c>
      <c r="C375" s="218">
        <v>0</v>
      </c>
      <c r="D375" s="218">
        <v>0</v>
      </c>
      <c r="E375" s="218">
        <v>0</v>
      </c>
    </row>
    <row r="376" spans="1:5">
      <c r="A376" s="137" t="s">
        <v>4083</v>
      </c>
      <c r="B376" s="137" t="s">
        <v>4084</v>
      </c>
      <c r="C376" s="218">
        <v>0</v>
      </c>
      <c r="D376" s="218">
        <v>0</v>
      </c>
      <c r="E376" s="218">
        <v>0</v>
      </c>
    </row>
    <row r="377" spans="1:5">
      <c r="A377" s="137" t="s">
        <v>4085</v>
      </c>
      <c r="B377" s="137" t="s">
        <v>3866</v>
      </c>
      <c r="C377" s="218">
        <v>0</v>
      </c>
      <c r="D377" s="218">
        <v>0</v>
      </c>
      <c r="E377" s="218">
        <v>0</v>
      </c>
    </row>
    <row r="378" spans="1:5">
      <c r="A378" s="137" t="s">
        <v>4086</v>
      </c>
      <c r="B378" s="137" t="s">
        <v>4087</v>
      </c>
      <c r="C378" s="218">
        <v>0</v>
      </c>
      <c r="D378" s="218">
        <v>0</v>
      </c>
      <c r="E378" s="218">
        <v>0</v>
      </c>
    </row>
    <row r="379" spans="1:5">
      <c r="A379" s="137" t="s">
        <v>4088</v>
      </c>
      <c r="B379" s="137" t="s">
        <v>4089</v>
      </c>
      <c r="C379" s="218">
        <v>0</v>
      </c>
      <c r="D379" s="218">
        <v>0</v>
      </c>
      <c r="E379" s="218">
        <v>0</v>
      </c>
    </row>
    <row r="380" spans="1:5">
      <c r="A380" s="137" t="s">
        <v>4090</v>
      </c>
      <c r="B380" s="137" t="s">
        <v>4091</v>
      </c>
      <c r="C380" s="218">
        <v>0</v>
      </c>
      <c r="D380" s="218">
        <v>0</v>
      </c>
      <c r="E380" s="218">
        <v>0</v>
      </c>
    </row>
    <row r="381" spans="1:5">
      <c r="A381" s="137" t="s">
        <v>4092</v>
      </c>
      <c r="B381" s="137" t="s">
        <v>4093</v>
      </c>
      <c r="C381" s="218">
        <v>0</v>
      </c>
      <c r="D381" s="218">
        <v>0</v>
      </c>
      <c r="E381" s="218">
        <v>0</v>
      </c>
    </row>
    <row r="382" spans="1:5">
      <c r="A382" s="137" t="s">
        <v>4094</v>
      </c>
      <c r="B382" s="137" t="s">
        <v>4095</v>
      </c>
      <c r="C382" s="218">
        <v>0</v>
      </c>
      <c r="D382" s="218">
        <v>0</v>
      </c>
      <c r="E382" s="218">
        <v>0</v>
      </c>
    </row>
    <row r="383" spans="1:5">
      <c r="A383" s="137" t="s">
        <v>4096</v>
      </c>
      <c r="B383" s="137" t="s">
        <v>4097</v>
      </c>
      <c r="C383" s="218">
        <v>0</v>
      </c>
      <c r="D383" s="218">
        <v>0</v>
      </c>
      <c r="E383" s="218">
        <v>0</v>
      </c>
    </row>
    <row r="384" spans="1:5">
      <c r="A384" s="137" t="s">
        <v>4098</v>
      </c>
      <c r="B384" s="137" t="s">
        <v>4099</v>
      </c>
      <c r="C384" s="218">
        <v>0</v>
      </c>
      <c r="D384" s="218">
        <v>0</v>
      </c>
      <c r="E384" s="218">
        <v>0</v>
      </c>
    </row>
    <row r="385" spans="1:5">
      <c r="A385" s="137" t="s">
        <v>4100</v>
      </c>
      <c r="B385" s="137" t="s">
        <v>4101</v>
      </c>
      <c r="C385" s="218">
        <v>0</v>
      </c>
      <c r="D385" s="218">
        <v>0</v>
      </c>
      <c r="E385" s="218">
        <v>0</v>
      </c>
    </row>
    <row r="386" spans="1:5">
      <c r="A386" s="137" t="s">
        <v>4102</v>
      </c>
      <c r="B386" s="137" t="s">
        <v>4103</v>
      </c>
      <c r="C386" s="218">
        <v>0</v>
      </c>
      <c r="D386" s="218">
        <v>0</v>
      </c>
      <c r="E386" s="218">
        <v>0</v>
      </c>
    </row>
    <row r="387" spans="1:5">
      <c r="A387" s="137" t="s">
        <v>4104</v>
      </c>
      <c r="B387" s="137" t="s">
        <v>4105</v>
      </c>
      <c r="C387" s="218">
        <v>0</v>
      </c>
      <c r="D387" s="218">
        <v>0</v>
      </c>
      <c r="E387" s="218">
        <v>0</v>
      </c>
    </row>
    <row r="388" spans="1:5">
      <c r="A388" s="137"/>
      <c r="B388" s="137"/>
      <c r="C388" s="219"/>
      <c r="D388" s="219"/>
      <c r="E388" s="219"/>
    </row>
    <row r="389" spans="1:5">
      <c r="A389" s="137" t="s">
        <v>4106</v>
      </c>
      <c r="B389" s="137" t="s">
        <v>4107</v>
      </c>
      <c r="C389" s="138">
        <v>3105</v>
      </c>
      <c r="D389" s="138">
        <v>3105</v>
      </c>
      <c r="E389" s="138">
        <v>0</v>
      </c>
    </row>
    <row r="390" spans="1:5">
      <c r="A390" s="137"/>
      <c r="B390" s="137"/>
      <c r="C390" s="219"/>
      <c r="D390" s="219"/>
      <c r="E390" s="219"/>
    </row>
    <row r="391" spans="1:5">
      <c r="A391" s="137" t="s">
        <v>4108</v>
      </c>
      <c r="B391" s="137" t="s">
        <v>4109</v>
      </c>
      <c r="C391" s="138">
        <v>76588.240000000005</v>
      </c>
      <c r="D391" s="138">
        <v>76588.240000000005</v>
      </c>
      <c r="E391" s="138">
        <v>0</v>
      </c>
    </row>
    <row r="392" spans="1:5">
      <c r="A392" s="137" t="s">
        <v>4110</v>
      </c>
      <c r="B392" s="137" t="s">
        <v>4111</v>
      </c>
      <c r="C392" s="218">
        <v>0</v>
      </c>
      <c r="D392" s="218">
        <v>0</v>
      </c>
      <c r="E392" s="218">
        <v>0</v>
      </c>
    </row>
    <row r="393" spans="1:5">
      <c r="A393" s="137" t="s">
        <v>4112</v>
      </c>
      <c r="B393" s="137" t="s">
        <v>4113</v>
      </c>
      <c r="C393" s="218">
        <v>0</v>
      </c>
      <c r="D393" s="218">
        <v>0</v>
      </c>
      <c r="E393" s="218">
        <v>0</v>
      </c>
    </row>
    <row r="394" spans="1:5">
      <c r="A394" s="137"/>
      <c r="B394" s="137"/>
      <c r="C394" s="219"/>
      <c r="D394" s="219"/>
      <c r="E394" s="219"/>
    </row>
    <row r="395" spans="1:5">
      <c r="A395" s="137" t="s">
        <v>4114</v>
      </c>
      <c r="B395" s="137" t="s">
        <v>4115</v>
      </c>
      <c r="C395" s="138">
        <v>0</v>
      </c>
      <c r="D395" s="138">
        <v>0</v>
      </c>
      <c r="E395" s="138">
        <v>0</v>
      </c>
    </row>
    <row r="396" spans="1:5">
      <c r="A396" s="137"/>
      <c r="B396" s="137"/>
      <c r="C396" s="219"/>
      <c r="D396" s="219"/>
      <c r="E396" s="219"/>
    </row>
    <row r="397" spans="1:5">
      <c r="A397" s="137" t="s">
        <v>4116</v>
      </c>
      <c r="B397" s="137" t="s">
        <v>4117</v>
      </c>
      <c r="C397" s="138">
        <v>89639737.930000007</v>
      </c>
      <c r="D397" s="138">
        <v>89639737.930000007</v>
      </c>
      <c r="E397" s="138">
        <v>0</v>
      </c>
    </row>
    <row r="398" spans="1:5">
      <c r="A398" s="137"/>
      <c r="B398" s="137"/>
      <c r="C398" s="137"/>
      <c r="D398" s="137"/>
      <c r="E398" s="137"/>
    </row>
    <row r="399" spans="1:5">
      <c r="A399" s="137" t="s">
        <v>1127</v>
      </c>
      <c r="B399" s="137" t="s">
        <v>4118</v>
      </c>
      <c r="C399" s="137"/>
      <c r="D399" s="137"/>
      <c r="E399" s="137"/>
    </row>
    <row r="400" spans="1:5">
      <c r="A400" s="137" t="s">
        <v>4119</v>
      </c>
      <c r="B400" s="137" t="s">
        <v>4120</v>
      </c>
      <c r="C400" s="218">
        <v>1842131.5</v>
      </c>
      <c r="D400" s="218">
        <v>1842131.5</v>
      </c>
      <c r="E400" s="218">
        <v>0</v>
      </c>
    </row>
    <row r="401" spans="1:5">
      <c r="A401" s="137" t="s">
        <v>4121</v>
      </c>
      <c r="B401" s="137" t="s">
        <v>4122</v>
      </c>
      <c r="C401" s="218">
        <v>-1330429</v>
      </c>
      <c r="D401" s="218">
        <v>-1330429</v>
      </c>
      <c r="E401" s="218">
        <v>0</v>
      </c>
    </row>
    <row r="402" spans="1:5">
      <c r="A402" s="137" t="s">
        <v>4123</v>
      </c>
      <c r="B402" s="137" t="s">
        <v>4124</v>
      </c>
      <c r="C402" s="218">
        <v>0</v>
      </c>
      <c r="D402" s="218">
        <v>0</v>
      </c>
      <c r="E402" s="218">
        <v>0</v>
      </c>
    </row>
    <row r="403" spans="1:5">
      <c r="A403" s="137" t="s">
        <v>4125</v>
      </c>
      <c r="B403" s="137" t="s">
        <v>4126</v>
      </c>
      <c r="C403" s="218">
        <v>0</v>
      </c>
      <c r="D403" s="218">
        <v>0</v>
      </c>
      <c r="E403" s="218">
        <v>0</v>
      </c>
    </row>
    <row r="404" spans="1:5">
      <c r="A404" s="137" t="s">
        <v>4127</v>
      </c>
      <c r="B404" s="137" t="s">
        <v>4128</v>
      </c>
      <c r="C404" s="218">
        <v>0</v>
      </c>
      <c r="D404" s="218">
        <v>0</v>
      </c>
      <c r="E404" s="218">
        <v>0</v>
      </c>
    </row>
    <row r="405" spans="1:5">
      <c r="A405" s="137" t="s">
        <v>4129</v>
      </c>
      <c r="B405" s="137" t="s">
        <v>4130</v>
      </c>
      <c r="C405" s="218">
        <v>0</v>
      </c>
      <c r="D405" s="218">
        <v>0</v>
      </c>
      <c r="E405" s="218">
        <v>0</v>
      </c>
    </row>
    <row r="406" spans="1:5">
      <c r="A406" s="137" t="s">
        <v>4131</v>
      </c>
      <c r="B406" s="137" t="s">
        <v>4132</v>
      </c>
      <c r="C406" s="218">
        <v>0</v>
      </c>
      <c r="D406" s="218">
        <v>0</v>
      </c>
      <c r="E406" s="218">
        <v>0</v>
      </c>
    </row>
    <row r="407" spans="1:5">
      <c r="A407" s="137" t="s">
        <v>4133</v>
      </c>
      <c r="B407" s="137" t="s">
        <v>4134</v>
      </c>
      <c r="C407" s="218">
        <v>0</v>
      </c>
      <c r="D407" s="218">
        <v>0</v>
      </c>
      <c r="E407" s="218">
        <v>0</v>
      </c>
    </row>
    <row r="408" spans="1:5">
      <c r="A408" s="137" t="s">
        <v>4135</v>
      </c>
      <c r="B408" s="137" t="s">
        <v>4136</v>
      </c>
      <c r="C408" s="218">
        <v>0</v>
      </c>
      <c r="D408" s="218">
        <v>0</v>
      </c>
      <c r="E408" s="218">
        <v>0</v>
      </c>
    </row>
    <row r="409" spans="1:5">
      <c r="A409" s="137" t="s">
        <v>1129</v>
      </c>
      <c r="B409" s="137" t="s">
        <v>4137</v>
      </c>
      <c r="C409" s="218">
        <v>0</v>
      </c>
      <c r="D409" s="218">
        <v>0</v>
      </c>
      <c r="E409" s="218">
        <v>0</v>
      </c>
    </row>
    <row r="410" spans="1:5">
      <c r="A410" s="137" t="s">
        <v>4138</v>
      </c>
      <c r="B410" s="137" t="s">
        <v>4139</v>
      </c>
      <c r="C410" s="218">
        <v>0</v>
      </c>
      <c r="D410" s="218">
        <v>0</v>
      </c>
      <c r="E410" s="218">
        <v>0</v>
      </c>
    </row>
    <row r="411" spans="1:5">
      <c r="A411" s="137" t="s">
        <v>4140</v>
      </c>
      <c r="B411" s="137" t="s">
        <v>4141</v>
      </c>
      <c r="C411" s="218">
        <v>0</v>
      </c>
      <c r="D411" s="218">
        <v>0</v>
      </c>
      <c r="E411" s="218">
        <v>0</v>
      </c>
    </row>
    <row r="412" spans="1:5">
      <c r="A412" s="137" t="s">
        <v>4142</v>
      </c>
      <c r="B412" s="137" t="s">
        <v>4143</v>
      </c>
      <c r="C412" s="218">
        <v>1400000</v>
      </c>
      <c r="D412" s="218">
        <v>1400000</v>
      </c>
      <c r="E412" s="218">
        <v>0</v>
      </c>
    </row>
    <row r="413" spans="1:5">
      <c r="A413" s="137" t="s">
        <v>4144</v>
      </c>
      <c r="B413" s="137" t="s">
        <v>4145</v>
      </c>
      <c r="C413" s="218">
        <v>0</v>
      </c>
      <c r="D413" s="218">
        <v>0</v>
      </c>
      <c r="E413" s="218">
        <v>0</v>
      </c>
    </row>
    <row r="414" spans="1:5">
      <c r="A414" s="137"/>
      <c r="B414" s="137"/>
      <c r="C414" s="219"/>
      <c r="D414" s="219"/>
      <c r="E414" s="219"/>
    </row>
    <row r="415" spans="1:5">
      <c r="A415" s="137" t="s">
        <v>4146</v>
      </c>
      <c r="B415" s="137" t="s">
        <v>4147</v>
      </c>
      <c r="C415" s="138">
        <v>1911702.5</v>
      </c>
      <c r="D415" s="138">
        <v>1911702.5</v>
      </c>
      <c r="E415" s="138">
        <v>0</v>
      </c>
    </row>
    <row r="416" spans="1:5">
      <c r="A416" s="137"/>
      <c r="B416" s="137"/>
      <c r="C416" s="137"/>
      <c r="D416" s="137"/>
      <c r="E416" s="137"/>
    </row>
    <row r="417" spans="1:5">
      <c r="A417" s="137" t="s">
        <v>1130</v>
      </c>
      <c r="B417" s="137" t="s">
        <v>1133</v>
      </c>
      <c r="C417" s="137"/>
      <c r="D417" s="137"/>
      <c r="E417" s="137"/>
    </row>
    <row r="418" spans="1:5">
      <c r="A418" s="137" t="s">
        <v>4148</v>
      </c>
      <c r="B418" s="137" t="s">
        <v>4149</v>
      </c>
      <c r="C418" s="218">
        <v>42555.14</v>
      </c>
      <c r="D418" s="218">
        <v>42727.86</v>
      </c>
      <c r="E418" s="218">
        <v>-172.72</v>
      </c>
    </row>
    <row r="419" spans="1:5">
      <c r="A419" s="137" t="s">
        <v>4150</v>
      </c>
      <c r="B419" s="137" t="s">
        <v>4151</v>
      </c>
      <c r="C419" s="218">
        <v>0</v>
      </c>
      <c r="D419" s="218">
        <v>0</v>
      </c>
      <c r="E419" s="218">
        <v>0</v>
      </c>
    </row>
    <row r="420" spans="1:5">
      <c r="A420" s="137" t="s">
        <v>1131</v>
      </c>
      <c r="B420" s="137" t="s">
        <v>4152</v>
      </c>
      <c r="C420" s="218">
        <v>0</v>
      </c>
      <c r="D420" s="218">
        <v>0</v>
      </c>
      <c r="E420" s="218">
        <v>0</v>
      </c>
    </row>
    <row r="421" spans="1:5">
      <c r="A421" s="137" t="s">
        <v>4153</v>
      </c>
      <c r="B421" s="137" t="s">
        <v>4154</v>
      </c>
      <c r="C421" s="218">
        <v>0</v>
      </c>
      <c r="D421" s="218">
        <v>0</v>
      </c>
      <c r="E421" s="218">
        <v>0</v>
      </c>
    </row>
    <row r="422" spans="1:5">
      <c r="A422" s="137" t="s">
        <v>4155</v>
      </c>
      <c r="B422" s="137" t="s">
        <v>4156</v>
      </c>
      <c r="C422" s="218">
        <v>0</v>
      </c>
      <c r="D422" s="218">
        <v>0</v>
      </c>
      <c r="E422" s="218">
        <v>0</v>
      </c>
    </row>
    <row r="423" spans="1:5">
      <c r="A423" s="137" t="s">
        <v>4157</v>
      </c>
      <c r="B423" s="137" t="s">
        <v>4158</v>
      </c>
      <c r="C423" s="218">
        <v>0</v>
      </c>
      <c r="D423" s="218">
        <v>0</v>
      </c>
      <c r="E423" s="218">
        <v>0</v>
      </c>
    </row>
    <row r="424" spans="1:5">
      <c r="A424" s="137" t="s">
        <v>4159</v>
      </c>
      <c r="B424" s="137" t="s">
        <v>4160</v>
      </c>
      <c r="C424" s="218">
        <v>0</v>
      </c>
      <c r="D424" s="218">
        <v>0</v>
      </c>
      <c r="E424" s="218">
        <v>0</v>
      </c>
    </row>
    <row r="425" spans="1:5">
      <c r="A425" s="137"/>
      <c r="B425" s="137"/>
      <c r="C425" s="219"/>
      <c r="D425" s="219"/>
      <c r="E425" s="219"/>
    </row>
    <row r="426" spans="1:5">
      <c r="A426" s="137" t="s">
        <v>4161</v>
      </c>
      <c r="B426" s="137" t="s">
        <v>4162</v>
      </c>
      <c r="C426" s="138">
        <v>42555.14</v>
      </c>
      <c r="D426" s="138">
        <v>42727.86</v>
      </c>
      <c r="E426" s="138">
        <v>-172.72</v>
      </c>
    </row>
    <row r="427" spans="1:5">
      <c r="A427" s="137"/>
      <c r="B427" s="137"/>
      <c r="C427" s="137"/>
      <c r="D427" s="137"/>
      <c r="E427" s="137"/>
    </row>
    <row r="428" spans="1:5">
      <c r="A428" s="137" t="s">
        <v>1132</v>
      </c>
      <c r="B428" s="137" t="s">
        <v>4163</v>
      </c>
      <c r="C428" s="137"/>
      <c r="D428" s="137"/>
      <c r="E428" s="137"/>
    </row>
    <row r="429" spans="1:5">
      <c r="A429" s="137"/>
      <c r="B429" s="137"/>
      <c r="C429" s="137"/>
      <c r="D429" s="137"/>
      <c r="E429" s="137"/>
    </row>
    <row r="430" spans="1:5">
      <c r="A430" s="137" t="s">
        <v>4164</v>
      </c>
      <c r="B430" s="137" t="s">
        <v>4163</v>
      </c>
      <c r="C430" s="137"/>
      <c r="D430" s="137"/>
      <c r="E430" s="137"/>
    </row>
    <row r="431" spans="1:5">
      <c r="A431" s="137" t="s">
        <v>4165</v>
      </c>
      <c r="B431" s="137" t="s">
        <v>4166</v>
      </c>
      <c r="C431" s="218">
        <v>0</v>
      </c>
      <c r="D431" s="218">
        <v>0</v>
      </c>
      <c r="E431" s="218">
        <v>0</v>
      </c>
    </row>
    <row r="432" spans="1:5">
      <c r="A432" s="137" t="s">
        <v>4167</v>
      </c>
      <c r="B432" s="137" t="s">
        <v>4168</v>
      </c>
      <c r="C432" s="218">
        <v>0</v>
      </c>
      <c r="D432" s="218">
        <v>0</v>
      </c>
      <c r="E432" s="218">
        <v>0</v>
      </c>
    </row>
    <row r="433" spans="1:5">
      <c r="A433" s="137" t="s">
        <v>4169</v>
      </c>
      <c r="B433" s="137" t="s">
        <v>4170</v>
      </c>
      <c r="C433" s="218">
        <v>0</v>
      </c>
      <c r="D433" s="218">
        <v>0</v>
      </c>
      <c r="E433" s="218">
        <v>0</v>
      </c>
    </row>
    <row r="434" spans="1:5">
      <c r="A434" s="137"/>
      <c r="B434" s="137"/>
      <c r="C434" s="219"/>
      <c r="D434" s="219"/>
      <c r="E434" s="219"/>
    </row>
    <row r="435" spans="1:5">
      <c r="A435" s="137" t="s">
        <v>4171</v>
      </c>
      <c r="B435" s="137" t="s">
        <v>4172</v>
      </c>
      <c r="C435" s="138">
        <v>0</v>
      </c>
      <c r="D435" s="138">
        <v>0</v>
      </c>
      <c r="E435" s="138">
        <v>0</v>
      </c>
    </row>
    <row r="436" spans="1:5">
      <c r="A436" s="137"/>
      <c r="B436" s="137"/>
      <c r="C436" s="137"/>
      <c r="D436" s="137"/>
      <c r="E436" s="137"/>
    </row>
    <row r="437" spans="1:5">
      <c r="A437" s="137" t="s">
        <v>4173</v>
      </c>
      <c r="B437" s="137" t="s">
        <v>4174</v>
      </c>
      <c r="C437" s="137"/>
      <c r="D437" s="137"/>
      <c r="E437" s="137"/>
    </row>
    <row r="438" spans="1:5">
      <c r="A438" s="137" t="s">
        <v>4175</v>
      </c>
      <c r="B438" s="137" t="s">
        <v>4176</v>
      </c>
      <c r="C438" s="218">
        <v>0</v>
      </c>
      <c r="D438" s="218">
        <v>0</v>
      </c>
      <c r="E438" s="218">
        <v>0</v>
      </c>
    </row>
    <row r="439" spans="1:5">
      <c r="A439" s="137" t="s">
        <v>4177</v>
      </c>
      <c r="B439" s="137" t="s">
        <v>4178</v>
      </c>
      <c r="C439" s="218">
        <v>0</v>
      </c>
      <c r="D439" s="218">
        <v>0</v>
      </c>
      <c r="E439" s="218">
        <v>0</v>
      </c>
    </row>
    <row r="440" spans="1:5">
      <c r="A440" s="137" t="s">
        <v>4179</v>
      </c>
      <c r="B440" s="137" t="s">
        <v>4180</v>
      </c>
      <c r="C440" s="218">
        <v>0</v>
      </c>
      <c r="D440" s="218">
        <v>0</v>
      </c>
      <c r="E440" s="218">
        <v>0</v>
      </c>
    </row>
    <row r="441" spans="1:5">
      <c r="A441" s="137"/>
      <c r="B441" s="137"/>
      <c r="C441" s="219"/>
      <c r="D441" s="219"/>
      <c r="E441" s="219"/>
    </row>
    <row r="442" spans="1:5">
      <c r="A442" s="137" t="s">
        <v>4181</v>
      </c>
      <c r="B442" s="137" t="s">
        <v>4182</v>
      </c>
      <c r="C442" s="138">
        <v>0</v>
      </c>
      <c r="D442" s="138">
        <v>0</v>
      </c>
      <c r="E442" s="138">
        <v>0</v>
      </c>
    </row>
    <row r="443" spans="1:5">
      <c r="A443" s="137"/>
      <c r="B443" s="137"/>
      <c r="C443" s="137"/>
      <c r="D443" s="137"/>
      <c r="E443" s="137"/>
    </row>
    <row r="444" spans="1:5">
      <c r="A444" s="137" t="s">
        <v>4183</v>
      </c>
      <c r="B444" s="137" t="s">
        <v>4184</v>
      </c>
      <c r="C444" s="137"/>
      <c r="D444" s="137"/>
      <c r="E444" s="137"/>
    </row>
    <row r="445" spans="1:5">
      <c r="A445" s="137" t="s">
        <v>4185</v>
      </c>
      <c r="B445" s="137" t="s">
        <v>4186</v>
      </c>
      <c r="C445" s="218">
        <v>0</v>
      </c>
      <c r="D445" s="218">
        <v>0</v>
      </c>
      <c r="E445" s="218">
        <v>0</v>
      </c>
    </row>
    <row r="446" spans="1:5">
      <c r="A446" s="137" t="s">
        <v>4187</v>
      </c>
      <c r="B446" s="137" t="s">
        <v>4188</v>
      </c>
      <c r="C446" s="218">
        <v>0</v>
      </c>
      <c r="D446" s="218">
        <v>0</v>
      </c>
      <c r="E446" s="218">
        <v>0</v>
      </c>
    </row>
    <row r="447" spans="1:5">
      <c r="A447" s="137" t="s">
        <v>4189</v>
      </c>
      <c r="B447" s="137" t="s">
        <v>4190</v>
      </c>
      <c r="C447" s="218">
        <v>0</v>
      </c>
      <c r="D447" s="218">
        <v>0</v>
      </c>
      <c r="E447" s="218">
        <v>0</v>
      </c>
    </row>
    <row r="448" spans="1:5">
      <c r="A448" s="137"/>
      <c r="B448" s="137"/>
      <c r="C448" s="219"/>
      <c r="D448" s="219"/>
      <c r="E448" s="219"/>
    </row>
    <row r="449" spans="1:5">
      <c r="A449" s="137" t="s">
        <v>4191</v>
      </c>
      <c r="B449" s="137" t="s">
        <v>4192</v>
      </c>
      <c r="C449" s="138">
        <v>0</v>
      </c>
      <c r="D449" s="138">
        <v>0</v>
      </c>
      <c r="E449" s="138">
        <v>0</v>
      </c>
    </row>
    <row r="450" spans="1:5">
      <c r="A450" s="137"/>
      <c r="B450" s="137"/>
      <c r="C450" s="137"/>
      <c r="D450" s="137"/>
      <c r="E450" s="137"/>
    </row>
    <row r="451" spans="1:5">
      <c r="A451" s="137" t="s">
        <v>2846</v>
      </c>
      <c r="B451" s="137" t="s">
        <v>4193</v>
      </c>
      <c r="C451" s="137"/>
      <c r="D451" s="137"/>
      <c r="E451" s="137"/>
    </row>
    <row r="452" spans="1:5">
      <c r="A452" s="137" t="s">
        <v>4194</v>
      </c>
      <c r="B452" s="137" t="s">
        <v>4195</v>
      </c>
      <c r="C452" s="218">
        <v>0</v>
      </c>
      <c r="D452" s="218">
        <v>0</v>
      </c>
      <c r="E452" s="218">
        <v>0</v>
      </c>
    </row>
    <row r="453" spans="1:5">
      <c r="A453" s="137" t="s">
        <v>4196</v>
      </c>
      <c r="B453" s="137" t="s">
        <v>4197</v>
      </c>
      <c r="C453" s="218">
        <v>0</v>
      </c>
      <c r="D453" s="218">
        <v>0</v>
      </c>
      <c r="E453" s="218">
        <v>0</v>
      </c>
    </row>
    <row r="454" spans="1:5">
      <c r="A454" s="137" t="s">
        <v>4198</v>
      </c>
      <c r="B454" s="137" t="s">
        <v>4199</v>
      </c>
      <c r="C454" s="218">
        <v>0</v>
      </c>
      <c r="D454" s="218">
        <v>0</v>
      </c>
      <c r="E454" s="218">
        <v>0</v>
      </c>
    </row>
    <row r="455" spans="1:5">
      <c r="A455" s="137"/>
      <c r="B455" s="137"/>
      <c r="C455" s="219"/>
      <c r="D455" s="219"/>
      <c r="E455" s="219"/>
    </row>
    <row r="456" spans="1:5">
      <c r="A456" s="137" t="s">
        <v>4200</v>
      </c>
      <c r="B456" s="137" t="s">
        <v>4201</v>
      </c>
      <c r="C456" s="138">
        <v>0</v>
      </c>
      <c r="D456" s="138">
        <v>0</v>
      </c>
      <c r="E456" s="138">
        <v>0</v>
      </c>
    </row>
    <row r="457" spans="1:5">
      <c r="A457" s="137"/>
      <c r="B457" s="137"/>
      <c r="C457" s="137"/>
      <c r="D457" s="137"/>
      <c r="E457" s="137"/>
    </row>
    <row r="458" spans="1:5">
      <c r="A458" s="137" t="s">
        <v>4202</v>
      </c>
      <c r="B458" s="137" t="s">
        <v>4203</v>
      </c>
      <c r="C458" s="137"/>
      <c r="D458" s="137"/>
      <c r="E458" s="137"/>
    </row>
    <row r="459" spans="1:5">
      <c r="A459" s="137" t="s">
        <v>4204</v>
      </c>
      <c r="B459" s="137" t="s">
        <v>4205</v>
      </c>
      <c r="C459" s="218">
        <v>0</v>
      </c>
      <c r="D459" s="218">
        <v>0</v>
      </c>
      <c r="E459" s="218">
        <v>0</v>
      </c>
    </row>
    <row r="460" spans="1:5">
      <c r="A460" s="137" t="s">
        <v>4206</v>
      </c>
      <c r="B460" s="137" t="s">
        <v>4207</v>
      </c>
      <c r="C460" s="218">
        <v>0</v>
      </c>
      <c r="D460" s="218">
        <v>0</v>
      </c>
      <c r="E460" s="218">
        <v>0</v>
      </c>
    </row>
    <row r="461" spans="1:5">
      <c r="A461" s="137" t="s">
        <v>4208</v>
      </c>
      <c r="B461" s="137" t="s">
        <v>4209</v>
      </c>
      <c r="C461" s="218">
        <v>0</v>
      </c>
      <c r="D461" s="218">
        <v>0</v>
      </c>
      <c r="E461" s="218">
        <v>0</v>
      </c>
    </row>
    <row r="462" spans="1:5">
      <c r="A462" s="137"/>
      <c r="B462" s="137"/>
      <c r="C462" s="219"/>
      <c r="D462" s="219"/>
      <c r="E462" s="219"/>
    </row>
    <row r="463" spans="1:5">
      <c r="A463" s="137" t="s">
        <v>4210</v>
      </c>
      <c r="B463" s="137" t="s">
        <v>4211</v>
      </c>
      <c r="C463" s="138">
        <v>0</v>
      </c>
      <c r="D463" s="138">
        <v>0</v>
      </c>
      <c r="E463" s="138">
        <v>0</v>
      </c>
    </row>
    <row r="464" spans="1:5">
      <c r="A464" s="137"/>
      <c r="B464" s="137"/>
      <c r="C464" s="137"/>
      <c r="D464" s="137"/>
      <c r="E464" s="137"/>
    </row>
    <row r="465" spans="1:5">
      <c r="A465" s="137" t="s">
        <v>4212</v>
      </c>
      <c r="B465" s="137" t="s">
        <v>4213</v>
      </c>
      <c r="C465" s="137"/>
      <c r="D465" s="137"/>
      <c r="E465" s="137"/>
    </row>
    <row r="466" spans="1:5">
      <c r="A466" s="137" t="s">
        <v>4214</v>
      </c>
      <c r="B466" s="137" t="s">
        <v>4215</v>
      </c>
      <c r="C466" s="218">
        <v>0</v>
      </c>
      <c r="D466" s="218">
        <v>0</v>
      </c>
      <c r="E466" s="218">
        <v>0</v>
      </c>
    </row>
    <row r="467" spans="1:5">
      <c r="A467" s="137" t="s">
        <v>4216</v>
      </c>
      <c r="B467" s="137" t="s">
        <v>4217</v>
      </c>
      <c r="C467" s="218">
        <v>0</v>
      </c>
      <c r="D467" s="218">
        <v>0</v>
      </c>
      <c r="E467" s="218">
        <v>0</v>
      </c>
    </row>
    <row r="468" spans="1:5">
      <c r="A468" s="137" t="s">
        <v>4218</v>
      </c>
      <c r="B468" s="137" t="s">
        <v>4219</v>
      </c>
      <c r="C468" s="218">
        <v>0</v>
      </c>
      <c r="D468" s="218">
        <v>0</v>
      </c>
      <c r="E468" s="218">
        <v>0</v>
      </c>
    </row>
    <row r="469" spans="1:5">
      <c r="A469" s="137"/>
      <c r="B469" s="137"/>
      <c r="C469" s="219"/>
      <c r="D469" s="219"/>
      <c r="E469" s="219"/>
    </row>
    <row r="470" spans="1:5">
      <c r="A470" s="137" t="s">
        <v>4220</v>
      </c>
      <c r="B470" s="137" t="s">
        <v>4221</v>
      </c>
      <c r="C470" s="138">
        <v>0</v>
      </c>
      <c r="D470" s="138">
        <v>0</v>
      </c>
      <c r="E470" s="138">
        <v>0</v>
      </c>
    </row>
    <row r="471" spans="1:5">
      <c r="A471" s="137"/>
      <c r="B471" s="137"/>
      <c r="C471" s="137"/>
      <c r="D471" s="137"/>
      <c r="E471" s="137"/>
    </row>
    <row r="472" spans="1:5">
      <c r="A472" s="137" t="s">
        <v>4222</v>
      </c>
      <c r="B472" s="137" t="s">
        <v>4223</v>
      </c>
      <c r="C472" s="137"/>
      <c r="D472" s="137"/>
      <c r="E472" s="137"/>
    </row>
    <row r="473" spans="1:5">
      <c r="A473" s="137" t="s">
        <v>4224</v>
      </c>
      <c r="B473" s="137" t="s">
        <v>4225</v>
      </c>
      <c r="C473" s="218">
        <v>0</v>
      </c>
      <c r="D473" s="218">
        <v>0</v>
      </c>
      <c r="E473" s="218">
        <v>0</v>
      </c>
    </row>
    <row r="474" spans="1:5">
      <c r="A474" s="137" t="s">
        <v>4226</v>
      </c>
      <c r="B474" s="137" t="s">
        <v>4227</v>
      </c>
      <c r="C474" s="218">
        <v>0</v>
      </c>
      <c r="D474" s="218">
        <v>0</v>
      </c>
      <c r="E474" s="218">
        <v>0</v>
      </c>
    </row>
    <row r="475" spans="1:5">
      <c r="A475" s="137" t="s">
        <v>4228</v>
      </c>
      <c r="B475" s="137" t="s">
        <v>4229</v>
      </c>
      <c r="C475" s="218">
        <v>0</v>
      </c>
      <c r="D475" s="218">
        <v>0</v>
      </c>
      <c r="E475" s="218">
        <v>0</v>
      </c>
    </row>
    <row r="476" spans="1:5">
      <c r="A476" s="137"/>
      <c r="B476" s="137"/>
      <c r="C476" s="219"/>
      <c r="D476" s="219"/>
      <c r="E476" s="219"/>
    </row>
    <row r="477" spans="1:5">
      <c r="A477" s="137" t="s">
        <v>4230</v>
      </c>
      <c r="B477" s="137" t="s">
        <v>4231</v>
      </c>
      <c r="C477" s="138">
        <v>0</v>
      </c>
      <c r="D477" s="138">
        <v>0</v>
      </c>
      <c r="E477" s="138">
        <v>0</v>
      </c>
    </row>
    <row r="478" spans="1:5">
      <c r="A478" s="137"/>
      <c r="B478" s="137"/>
      <c r="C478" s="137"/>
      <c r="D478" s="137"/>
      <c r="E478" s="137"/>
    </row>
    <row r="479" spans="1:5">
      <c r="A479" s="137" t="s">
        <v>4232</v>
      </c>
      <c r="B479" s="137" t="s">
        <v>4233</v>
      </c>
      <c r="C479" s="137"/>
      <c r="D479" s="137"/>
      <c r="E479" s="137"/>
    </row>
    <row r="480" spans="1:5">
      <c r="A480" s="137" t="s">
        <v>4234</v>
      </c>
      <c r="B480" s="137" t="s">
        <v>4235</v>
      </c>
      <c r="C480" s="218">
        <v>0</v>
      </c>
      <c r="D480" s="218">
        <v>0</v>
      </c>
      <c r="E480" s="218">
        <v>0</v>
      </c>
    </row>
    <row r="481" spans="1:5">
      <c r="A481" s="137" t="s">
        <v>4236</v>
      </c>
      <c r="B481" s="137" t="s">
        <v>4237</v>
      </c>
      <c r="C481" s="218">
        <v>0</v>
      </c>
      <c r="D481" s="218">
        <v>0</v>
      </c>
      <c r="E481" s="218">
        <v>0</v>
      </c>
    </row>
    <row r="482" spans="1:5">
      <c r="A482" s="137" t="s">
        <v>4238</v>
      </c>
      <c r="B482" s="137" t="s">
        <v>4239</v>
      </c>
      <c r="C482" s="218">
        <v>0</v>
      </c>
      <c r="D482" s="218">
        <v>0</v>
      </c>
      <c r="E482" s="218">
        <v>0</v>
      </c>
    </row>
    <row r="483" spans="1:5">
      <c r="A483" s="137"/>
      <c r="B483" s="137"/>
      <c r="C483" s="219"/>
      <c r="D483" s="219"/>
      <c r="E483" s="219"/>
    </row>
    <row r="484" spans="1:5">
      <c r="A484" s="137" t="s">
        <v>4240</v>
      </c>
      <c r="B484" s="137" t="s">
        <v>4241</v>
      </c>
      <c r="C484" s="138">
        <v>0</v>
      </c>
      <c r="D484" s="138">
        <v>0</v>
      </c>
      <c r="E484" s="138">
        <v>0</v>
      </c>
    </row>
    <row r="485" spans="1:5">
      <c r="A485" s="137"/>
      <c r="B485" s="137"/>
      <c r="C485" s="137"/>
      <c r="D485" s="137"/>
      <c r="E485" s="137"/>
    </row>
    <row r="486" spans="1:5">
      <c r="A486" s="137" t="s">
        <v>4242</v>
      </c>
      <c r="B486" s="137" t="s">
        <v>4243</v>
      </c>
      <c r="C486" s="137"/>
      <c r="D486" s="137"/>
      <c r="E486" s="137"/>
    </row>
    <row r="487" spans="1:5">
      <c r="A487" s="137" t="s">
        <v>4244</v>
      </c>
      <c r="B487" s="137" t="s">
        <v>4245</v>
      </c>
      <c r="C487" s="218">
        <v>0</v>
      </c>
      <c r="D487" s="218">
        <v>0</v>
      </c>
      <c r="E487" s="218">
        <v>0</v>
      </c>
    </row>
    <row r="488" spans="1:5">
      <c r="A488" s="137" t="s">
        <v>4246</v>
      </c>
      <c r="B488" s="137" t="s">
        <v>4247</v>
      </c>
      <c r="C488" s="218">
        <v>0</v>
      </c>
      <c r="D488" s="218">
        <v>0</v>
      </c>
      <c r="E488" s="218">
        <v>0</v>
      </c>
    </row>
    <row r="489" spans="1:5">
      <c r="A489" s="137" t="s">
        <v>4248</v>
      </c>
      <c r="B489" s="137" t="s">
        <v>4249</v>
      </c>
      <c r="C489" s="218">
        <v>0</v>
      </c>
      <c r="D489" s="218">
        <v>0</v>
      </c>
      <c r="E489" s="218">
        <v>0</v>
      </c>
    </row>
    <row r="490" spans="1:5">
      <c r="A490" s="137"/>
      <c r="B490" s="137"/>
      <c r="C490" s="219"/>
      <c r="D490" s="219"/>
      <c r="E490" s="219"/>
    </row>
    <row r="491" spans="1:5">
      <c r="A491" s="137" t="s">
        <v>4250</v>
      </c>
      <c r="B491" s="137" t="s">
        <v>4251</v>
      </c>
      <c r="C491" s="138">
        <v>0</v>
      </c>
      <c r="D491" s="138">
        <v>0</v>
      </c>
      <c r="E491" s="138">
        <v>0</v>
      </c>
    </row>
    <row r="492" spans="1:5">
      <c r="A492" s="137"/>
      <c r="B492" s="137"/>
      <c r="C492" s="137"/>
      <c r="D492" s="137"/>
      <c r="E492" s="137"/>
    </row>
    <row r="493" spans="1:5">
      <c r="A493" s="137" t="s">
        <v>4252</v>
      </c>
      <c r="B493" s="137" t="s">
        <v>4253</v>
      </c>
      <c r="C493" s="137"/>
      <c r="D493" s="137"/>
      <c r="E493" s="137"/>
    </row>
    <row r="494" spans="1:5">
      <c r="A494" s="137" t="s">
        <v>4254</v>
      </c>
      <c r="B494" s="137" t="s">
        <v>4255</v>
      </c>
      <c r="C494" s="218">
        <v>0</v>
      </c>
      <c r="D494" s="218">
        <v>0</v>
      </c>
      <c r="E494" s="218">
        <v>0</v>
      </c>
    </row>
    <row r="495" spans="1:5">
      <c r="A495" s="137" t="s">
        <v>4256</v>
      </c>
      <c r="B495" s="137" t="s">
        <v>4257</v>
      </c>
      <c r="C495" s="218">
        <v>0</v>
      </c>
      <c r="D495" s="218">
        <v>0</v>
      </c>
      <c r="E495" s="218">
        <v>0</v>
      </c>
    </row>
    <row r="496" spans="1:5">
      <c r="A496" s="137" t="s">
        <v>4258</v>
      </c>
      <c r="B496" s="137" t="s">
        <v>4259</v>
      </c>
      <c r="C496" s="218">
        <v>0</v>
      </c>
      <c r="D496" s="218">
        <v>0</v>
      </c>
      <c r="E496" s="218">
        <v>0</v>
      </c>
    </row>
    <row r="497" spans="1:5">
      <c r="A497" s="137"/>
      <c r="B497" s="137"/>
      <c r="C497" s="219"/>
      <c r="D497" s="219"/>
      <c r="E497" s="219"/>
    </row>
    <row r="498" spans="1:5">
      <c r="A498" s="137" t="s">
        <v>4260</v>
      </c>
      <c r="B498" s="137" t="s">
        <v>4261</v>
      </c>
      <c r="C498" s="138">
        <v>0</v>
      </c>
      <c r="D498" s="138">
        <v>0</v>
      </c>
      <c r="E498" s="138">
        <v>0</v>
      </c>
    </row>
    <row r="499" spans="1:5">
      <c r="A499" s="137"/>
      <c r="B499" s="137"/>
      <c r="C499" s="137"/>
      <c r="D499" s="137"/>
      <c r="E499" s="137"/>
    </row>
    <row r="500" spans="1:5">
      <c r="A500" s="137" t="s">
        <v>4262</v>
      </c>
      <c r="B500" s="137" t="s">
        <v>4263</v>
      </c>
      <c r="C500" s="137"/>
      <c r="D500" s="137"/>
      <c r="E500" s="137"/>
    </row>
    <row r="501" spans="1:5">
      <c r="A501" s="137" t="s">
        <v>4264</v>
      </c>
      <c r="B501" s="137" t="s">
        <v>4265</v>
      </c>
      <c r="C501" s="218">
        <v>0</v>
      </c>
      <c r="D501" s="218">
        <v>0</v>
      </c>
      <c r="E501" s="218">
        <v>0</v>
      </c>
    </row>
    <row r="502" spans="1:5">
      <c r="A502" s="137" t="s">
        <v>4266</v>
      </c>
      <c r="B502" s="137" t="s">
        <v>4267</v>
      </c>
      <c r="C502" s="218">
        <v>0</v>
      </c>
      <c r="D502" s="218">
        <v>0</v>
      </c>
      <c r="E502" s="218">
        <v>0</v>
      </c>
    </row>
    <row r="503" spans="1:5">
      <c r="A503" s="137" t="s">
        <v>4268</v>
      </c>
      <c r="B503" s="137" t="s">
        <v>4269</v>
      </c>
      <c r="C503" s="218">
        <v>0</v>
      </c>
      <c r="D503" s="218">
        <v>0</v>
      </c>
      <c r="E503" s="218">
        <v>0</v>
      </c>
    </row>
    <row r="504" spans="1:5">
      <c r="A504" s="137"/>
      <c r="B504" s="137"/>
      <c r="C504" s="219"/>
      <c r="D504" s="219"/>
      <c r="E504" s="219"/>
    </row>
    <row r="505" spans="1:5">
      <c r="A505" s="137" t="s">
        <v>4270</v>
      </c>
      <c r="B505" s="137" t="s">
        <v>4271</v>
      </c>
      <c r="C505" s="138">
        <v>0</v>
      </c>
      <c r="D505" s="138">
        <v>0</v>
      </c>
      <c r="E505" s="138">
        <v>0</v>
      </c>
    </row>
    <row r="506" spans="1:5">
      <c r="A506" s="137"/>
      <c r="B506" s="137"/>
      <c r="C506" s="137"/>
      <c r="D506" s="137"/>
      <c r="E506" s="137"/>
    </row>
    <row r="507" spans="1:5">
      <c r="A507" s="137" t="s">
        <v>4272</v>
      </c>
      <c r="B507" s="137" t="s">
        <v>4273</v>
      </c>
      <c r="C507" s="137"/>
      <c r="D507" s="137"/>
      <c r="E507" s="137"/>
    </row>
    <row r="508" spans="1:5">
      <c r="A508" s="137" t="s">
        <v>4274</v>
      </c>
      <c r="B508" s="137" t="s">
        <v>4275</v>
      </c>
      <c r="C508" s="218">
        <v>0</v>
      </c>
      <c r="D508" s="218">
        <v>0</v>
      </c>
      <c r="E508" s="218">
        <v>0</v>
      </c>
    </row>
    <row r="509" spans="1:5">
      <c r="A509" s="137" t="s">
        <v>4276</v>
      </c>
      <c r="B509" s="137" t="s">
        <v>4277</v>
      </c>
      <c r="C509" s="218">
        <v>0</v>
      </c>
      <c r="D509" s="218">
        <v>0</v>
      </c>
      <c r="E509" s="218">
        <v>0</v>
      </c>
    </row>
    <row r="510" spans="1:5">
      <c r="A510" s="137" t="s">
        <v>4278</v>
      </c>
      <c r="B510" s="137" t="s">
        <v>4279</v>
      </c>
      <c r="C510" s="218">
        <v>0</v>
      </c>
      <c r="D510" s="218">
        <v>0</v>
      </c>
      <c r="E510" s="218">
        <v>0</v>
      </c>
    </row>
    <row r="511" spans="1:5">
      <c r="A511" s="137"/>
      <c r="B511" s="137"/>
      <c r="C511" s="219"/>
      <c r="D511" s="219"/>
      <c r="E511" s="219"/>
    </row>
    <row r="512" spans="1:5">
      <c r="A512" s="137" t="s">
        <v>4280</v>
      </c>
      <c r="B512" s="137" t="s">
        <v>4281</v>
      </c>
      <c r="C512" s="138">
        <v>0</v>
      </c>
      <c r="D512" s="138">
        <v>0</v>
      </c>
      <c r="E512" s="138">
        <v>0</v>
      </c>
    </row>
    <row r="513" spans="1:5">
      <c r="A513" s="137"/>
      <c r="B513" s="137"/>
      <c r="C513" s="137"/>
      <c r="D513" s="137"/>
      <c r="E513" s="137"/>
    </row>
    <row r="514" spans="1:5">
      <c r="A514" s="137" t="s">
        <v>4282</v>
      </c>
      <c r="B514" s="137" t="s">
        <v>4283</v>
      </c>
      <c r="C514" s="137"/>
      <c r="D514" s="137"/>
      <c r="E514" s="137"/>
    </row>
    <row r="515" spans="1:5">
      <c r="A515" s="137" t="s">
        <v>4284</v>
      </c>
      <c r="B515" s="137" t="s">
        <v>4285</v>
      </c>
      <c r="C515" s="218">
        <v>0</v>
      </c>
      <c r="D515" s="218">
        <v>0</v>
      </c>
      <c r="E515" s="218">
        <v>0</v>
      </c>
    </row>
    <row r="516" spans="1:5">
      <c r="A516" s="137" t="s">
        <v>4286</v>
      </c>
      <c r="B516" s="137" t="s">
        <v>4287</v>
      </c>
      <c r="C516" s="218">
        <v>0</v>
      </c>
      <c r="D516" s="218">
        <v>0</v>
      </c>
      <c r="E516" s="218">
        <v>0</v>
      </c>
    </row>
    <row r="517" spans="1:5">
      <c r="A517" s="137" t="s">
        <v>4288</v>
      </c>
      <c r="B517" s="137" t="s">
        <v>4289</v>
      </c>
      <c r="C517" s="218">
        <v>0</v>
      </c>
      <c r="D517" s="218">
        <v>0</v>
      </c>
      <c r="E517" s="218">
        <v>0</v>
      </c>
    </row>
    <row r="518" spans="1:5">
      <c r="A518" s="137"/>
      <c r="B518" s="137"/>
      <c r="C518" s="219"/>
      <c r="D518" s="219"/>
      <c r="E518" s="219"/>
    </row>
    <row r="519" spans="1:5">
      <c r="A519" s="137" t="s">
        <v>4290</v>
      </c>
      <c r="B519" s="137" t="s">
        <v>4291</v>
      </c>
      <c r="C519" s="138">
        <v>0</v>
      </c>
      <c r="D519" s="138">
        <v>0</v>
      </c>
      <c r="E519" s="138">
        <v>0</v>
      </c>
    </row>
    <row r="520" spans="1:5">
      <c r="A520" s="137"/>
      <c r="B520" s="137"/>
      <c r="C520" s="137"/>
      <c r="D520" s="137"/>
      <c r="E520" s="137"/>
    </row>
    <row r="521" spans="1:5">
      <c r="A521" s="137" t="s">
        <v>4292</v>
      </c>
      <c r="B521" s="137" t="s">
        <v>4293</v>
      </c>
      <c r="C521" s="137"/>
      <c r="D521" s="137"/>
      <c r="E521" s="137"/>
    </row>
    <row r="522" spans="1:5">
      <c r="A522" s="137" t="s">
        <v>4294</v>
      </c>
      <c r="B522" s="137" t="s">
        <v>4295</v>
      </c>
      <c r="C522" s="218">
        <v>0</v>
      </c>
      <c r="D522" s="218">
        <v>0</v>
      </c>
      <c r="E522" s="218">
        <v>0</v>
      </c>
    </row>
    <row r="523" spans="1:5">
      <c r="A523" s="137" t="s">
        <v>4296</v>
      </c>
      <c r="B523" s="137" t="s">
        <v>4297</v>
      </c>
      <c r="C523" s="218">
        <v>0</v>
      </c>
      <c r="D523" s="218">
        <v>0</v>
      </c>
      <c r="E523" s="218">
        <v>0</v>
      </c>
    </row>
    <row r="524" spans="1:5">
      <c r="A524" s="137" t="s">
        <v>4298</v>
      </c>
      <c r="B524" s="137" t="s">
        <v>4299</v>
      </c>
      <c r="C524" s="218">
        <v>0</v>
      </c>
      <c r="D524" s="218">
        <v>0</v>
      </c>
      <c r="E524" s="218">
        <v>0</v>
      </c>
    </row>
    <row r="525" spans="1:5">
      <c r="A525" s="137"/>
      <c r="B525" s="137"/>
      <c r="C525" s="219"/>
      <c r="D525" s="219"/>
      <c r="E525" s="219"/>
    </row>
    <row r="526" spans="1:5">
      <c r="A526" s="137" t="s">
        <v>4300</v>
      </c>
      <c r="B526" s="137" t="s">
        <v>4301</v>
      </c>
      <c r="C526" s="138">
        <v>0</v>
      </c>
      <c r="D526" s="138">
        <v>0</v>
      </c>
      <c r="E526" s="138">
        <v>0</v>
      </c>
    </row>
    <row r="527" spans="1:5">
      <c r="A527" s="137"/>
      <c r="B527" s="137"/>
      <c r="C527" s="137"/>
      <c r="D527" s="137"/>
      <c r="E527" s="137"/>
    </row>
    <row r="528" spans="1:5">
      <c r="A528" s="137" t="s">
        <v>4302</v>
      </c>
      <c r="B528" s="137" t="s">
        <v>4303</v>
      </c>
      <c r="C528" s="137"/>
      <c r="D528" s="137"/>
      <c r="E528" s="137"/>
    </row>
    <row r="529" spans="1:5">
      <c r="A529" s="137" t="s">
        <v>4304</v>
      </c>
      <c r="B529" s="137" t="s">
        <v>4305</v>
      </c>
      <c r="C529" s="218">
        <v>0</v>
      </c>
      <c r="D529" s="218">
        <v>0</v>
      </c>
      <c r="E529" s="218">
        <v>0</v>
      </c>
    </row>
    <row r="530" spans="1:5">
      <c r="A530" s="137" t="s">
        <v>4306</v>
      </c>
      <c r="B530" s="137" t="s">
        <v>4307</v>
      </c>
      <c r="C530" s="218">
        <v>0</v>
      </c>
      <c r="D530" s="218">
        <v>0</v>
      </c>
      <c r="E530" s="218">
        <v>0</v>
      </c>
    </row>
    <row r="531" spans="1:5">
      <c r="A531" s="137" t="s">
        <v>4308</v>
      </c>
      <c r="B531" s="137" t="s">
        <v>4309</v>
      </c>
      <c r="C531" s="218">
        <v>0</v>
      </c>
      <c r="D531" s="218">
        <v>0</v>
      </c>
      <c r="E531" s="218">
        <v>0</v>
      </c>
    </row>
    <row r="532" spans="1:5">
      <c r="A532" s="137"/>
      <c r="B532" s="137"/>
      <c r="C532" s="219"/>
      <c r="D532" s="219"/>
      <c r="E532" s="219"/>
    </row>
    <row r="533" spans="1:5">
      <c r="A533" s="137" t="s">
        <v>4310</v>
      </c>
      <c r="B533" s="137" t="s">
        <v>4311</v>
      </c>
      <c r="C533" s="138">
        <v>0</v>
      </c>
      <c r="D533" s="138">
        <v>0</v>
      </c>
      <c r="E533" s="138">
        <v>0</v>
      </c>
    </row>
    <row r="534" spans="1:5">
      <c r="A534" s="137"/>
      <c r="B534" s="137"/>
      <c r="C534" s="137"/>
      <c r="D534" s="137"/>
      <c r="E534" s="137"/>
    </row>
    <row r="535" spans="1:5">
      <c r="A535" s="137" t="s">
        <v>4312</v>
      </c>
      <c r="B535" s="137" t="s">
        <v>4313</v>
      </c>
      <c r="C535" s="137"/>
      <c r="D535" s="137"/>
      <c r="E535" s="137"/>
    </row>
    <row r="536" spans="1:5">
      <c r="A536" s="137" t="s">
        <v>4314</v>
      </c>
      <c r="B536" s="137" t="s">
        <v>4315</v>
      </c>
      <c r="C536" s="218">
        <v>0</v>
      </c>
      <c r="D536" s="218">
        <v>0</v>
      </c>
      <c r="E536" s="218">
        <v>0</v>
      </c>
    </row>
    <row r="537" spans="1:5">
      <c r="A537" s="137" t="s">
        <v>4316</v>
      </c>
      <c r="B537" s="137" t="s">
        <v>4317</v>
      </c>
      <c r="C537" s="218">
        <v>0</v>
      </c>
      <c r="D537" s="218">
        <v>0</v>
      </c>
      <c r="E537" s="218">
        <v>0</v>
      </c>
    </row>
    <row r="538" spans="1:5">
      <c r="A538" s="137" t="s">
        <v>4318</v>
      </c>
      <c r="B538" s="137" t="s">
        <v>4319</v>
      </c>
      <c r="C538" s="218">
        <v>0</v>
      </c>
      <c r="D538" s="218">
        <v>0</v>
      </c>
      <c r="E538" s="218">
        <v>0</v>
      </c>
    </row>
    <row r="539" spans="1:5">
      <c r="A539" s="137"/>
      <c r="B539" s="137"/>
      <c r="C539" s="219"/>
      <c r="D539" s="219"/>
      <c r="E539" s="219"/>
    </row>
    <row r="540" spans="1:5">
      <c r="A540" s="137" t="s">
        <v>4320</v>
      </c>
      <c r="B540" s="137" t="s">
        <v>4321</v>
      </c>
      <c r="C540" s="138">
        <v>0</v>
      </c>
      <c r="D540" s="138">
        <v>0</v>
      </c>
      <c r="E540" s="138">
        <v>0</v>
      </c>
    </row>
    <row r="541" spans="1:5">
      <c r="A541" s="137"/>
      <c r="B541" s="137"/>
      <c r="C541" s="137"/>
      <c r="D541" s="137"/>
      <c r="E541" s="137"/>
    </row>
    <row r="542" spans="1:5">
      <c r="A542" s="137" t="s">
        <v>4322</v>
      </c>
      <c r="B542" s="137" t="s">
        <v>4323</v>
      </c>
      <c r="C542" s="137"/>
      <c r="D542" s="137"/>
      <c r="E542" s="137"/>
    </row>
    <row r="543" spans="1:5">
      <c r="A543" s="137" t="s">
        <v>4324</v>
      </c>
      <c r="B543" s="137" t="s">
        <v>4325</v>
      </c>
      <c r="C543" s="218">
        <v>0</v>
      </c>
      <c r="D543" s="218">
        <v>0</v>
      </c>
      <c r="E543" s="218">
        <v>0</v>
      </c>
    </row>
    <row r="544" spans="1:5">
      <c r="A544" s="137" t="s">
        <v>4326</v>
      </c>
      <c r="B544" s="137" t="s">
        <v>4327</v>
      </c>
      <c r="C544" s="218">
        <v>0</v>
      </c>
      <c r="D544" s="218">
        <v>0</v>
      </c>
      <c r="E544" s="218">
        <v>0</v>
      </c>
    </row>
    <row r="545" spans="1:5">
      <c r="A545" s="137" t="s">
        <v>4328</v>
      </c>
      <c r="B545" s="137" t="s">
        <v>4329</v>
      </c>
      <c r="C545" s="218">
        <v>0</v>
      </c>
      <c r="D545" s="218">
        <v>0</v>
      </c>
      <c r="E545" s="218">
        <v>0</v>
      </c>
    </row>
    <row r="546" spans="1:5">
      <c r="A546" s="137"/>
      <c r="B546" s="137"/>
      <c r="C546" s="219"/>
      <c r="D546" s="219"/>
      <c r="E546" s="219"/>
    </row>
    <row r="547" spans="1:5">
      <c r="A547" s="137" t="s">
        <v>4330</v>
      </c>
      <c r="B547" s="137" t="s">
        <v>4331</v>
      </c>
      <c r="C547" s="138">
        <v>0</v>
      </c>
      <c r="D547" s="138">
        <v>0</v>
      </c>
      <c r="E547" s="138">
        <v>0</v>
      </c>
    </row>
    <row r="548" spans="1:5">
      <c r="A548" s="137"/>
      <c r="B548" s="137"/>
      <c r="C548" s="137"/>
      <c r="D548" s="137"/>
      <c r="E548" s="137"/>
    </row>
    <row r="549" spans="1:5">
      <c r="A549" s="137" t="s">
        <v>4332</v>
      </c>
      <c r="B549" s="137" t="s">
        <v>4333</v>
      </c>
      <c r="C549" s="137"/>
      <c r="D549" s="137"/>
      <c r="E549" s="137"/>
    </row>
    <row r="550" spans="1:5">
      <c r="A550" s="137" t="s">
        <v>4334</v>
      </c>
      <c r="B550" s="137" t="s">
        <v>4335</v>
      </c>
      <c r="C550" s="218">
        <v>0</v>
      </c>
      <c r="D550" s="218">
        <v>0</v>
      </c>
      <c r="E550" s="218">
        <v>0</v>
      </c>
    </row>
    <row r="551" spans="1:5">
      <c r="A551" s="137" t="s">
        <v>4336</v>
      </c>
      <c r="B551" s="137" t="s">
        <v>4337</v>
      </c>
      <c r="C551" s="218">
        <v>0</v>
      </c>
      <c r="D551" s="218">
        <v>0</v>
      </c>
      <c r="E551" s="218">
        <v>0</v>
      </c>
    </row>
    <row r="552" spans="1:5">
      <c r="A552" s="137" t="s">
        <v>4338</v>
      </c>
      <c r="B552" s="137" t="s">
        <v>4339</v>
      </c>
      <c r="C552" s="218">
        <v>0</v>
      </c>
      <c r="D552" s="218">
        <v>0</v>
      </c>
      <c r="E552" s="218">
        <v>0</v>
      </c>
    </row>
    <row r="553" spans="1:5">
      <c r="A553" s="137"/>
      <c r="B553" s="137"/>
      <c r="C553" s="219"/>
      <c r="D553" s="219"/>
      <c r="E553" s="219"/>
    </row>
    <row r="554" spans="1:5">
      <c r="A554" s="137" t="s">
        <v>4340</v>
      </c>
      <c r="B554" s="137" t="s">
        <v>4341</v>
      </c>
      <c r="C554" s="138">
        <v>0</v>
      </c>
      <c r="D554" s="138">
        <v>0</v>
      </c>
      <c r="E554" s="138">
        <v>0</v>
      </c>
    </row>
    <row r="555" spans="1:5">
      <c r="A555" s="137"/>
      <c r="B555" s="137"/>
      <c r="C555" s="137"/>
      <c r="D555" s="137"/>
      <c r="E555" s="137"/>
    </row>
    <row r="556" spans="1:5">
      <c r="A556" s="137" t="s">
        <v>4342</v>
      </c>
      <c r="B556" s="137" t="s">
        <v>4343</v>
      </c>
      <c r="C556" s="137"/>
      <c r="D556" s="137"/>
      <c r="E556" s="137"/>
    </row>
    <row r="557" spans="1:5">
      <c r="A557" s="137" t="s">
        <v>4344</v>
      </c>
      <c r="B557" s="137" t="s">
        <v>4345</v>
      </c>
      <c r="C557" s="218">
        <v>0</v>
      </c>
      <c r="D557" s="218">
        <v>0</v>
      </c>
      <c r="E557" s="218">
        <v>0</v>
      </c>
    </row>
    <row r="558" spans="1:5">
      <c r="A558" s="137" t="s">
        <v>4346</v>
      </c>
      <c r="B558" s="137" t="s">
        <v>4347</v>
      </c>
      <c r="C558" s="218">
        <v>0</v>
      </c>
      <c r="D558" s="218">
        <v>0</v>
      </c>
      <c r="E558" s="218">
        <v>0</v>
      </c>
    </row>
    <row r="559" spans="1:5">
      <c r="A559" s="137" t="s">
        <v>4348</v>
      </c>
      <c r="B559" s="137" t="s">
        <v>4349</v>
      </c>
      <c r="C559" s="218">
        <v>0</v>
      </c>
      <c r="D559" s="218">
        <v>0</v>
      </c>
      <c r="E559" s="218">
        <v>0</v>
      </c>
    </row>
    <row r="560" spans="1:5">
      <c r="A560" s="137"/>
      <c r="B560" s="137"/>
      <c r="C560" s="219"/>
      <c r="D560" s="219"/>
      <c r="E560" s="219"/>
    </row>
    <row r="561" spans="1:5">
      <c r="A561" s="137" t="s">
        <v>4350</v>
      </c>
      <c r="B561" s="137" t="s">
        <v>4351</v>
      </c>
      <c r="C561" s="138">
        <v>0</v>
      </c>
      <c r="D561" s="138">
        <v>0</v>
      </c>
      <c r="E561" s="138">
        <v>0</v>
      </c>
    </row>
    <row r="562" spans="1:5">
      <c r="A562" s="137"/>
      <c r="B562" s="137"/>
      <c r="C562" s="137"/>
      <c r="D562" s="137"/>
      <c r="E562" s="137"/>
    </row>
    <row r="563" spans="1:5">
      <c r="A563" s="137" t="s">
        <v>4352</v>
      </c>
      <c r="B563" s="137" t="s">
        <v>4353</v>
      </c>
      <c r="C563" s="137"/>
      <c r="D563" s="137"/>
      <c r="E563" s="137"/>
    </row>
    <row r="564" spans="1:5">
      <c r="A564" s="137" t="s">
        <v>4354</v>
      </c>
      <c r="B564" s="137" t="s">
        <v>4355</v>
      </c>
      <c r="C564" s="218">
        <v>0</v>
      </c>
      <c r="D564" s="218">
        <v>0</v>
      </c>
      <c r="E564" s="218">
        <v>0</v>
      </c>
    </row>
    <row r="565" spans="1:5">
      <c r="A565" s="137" t="s">
        <v>4356</v>
      </c>
      <c r="B565" s="137" t="s">
        <v>4357</v>
      </c>
      <c r="C565" s="218">
        <v>0</v>
      </c>
      <c r="D565" s="218">
        <v>0</v>
      </c>
      <c r="E565" s="218">
        <v>0</v>
      </c>
    </row>
    <row r="566" spans="1:5">
      <c r="A566" s="137" t="s">
        <v>4358</v>
      </c>
      <c r="B566" s="137" t="s">
        <v>4359</v>
      </c>
      <c r="C566" s="218">
        <v>0</v>
      </c>
      <c r="D566" s="218">
        <v>0</v>
      </c>
      <c r="E566" s="218">
        <v>0</v>
      </c>
    </row>
    <row r="567" spans="1:5">
      <c r="A567" s="137"/>
      <c r="B567" s="137"/>
      <c r="C567" s="219"/>
      <c r="D567" s="219"/>
      <c r="E567" s="219"/>
    </row>
    <row r="568" spans="1:5">
      <c r="A568" s="137" t="s">
        <v>4360</v>
      </c>
      <c r="B568" s="137" t="s">
        <v>4361</v>
      </c>
      <c r="C568" s="138">
        <v>0</v>
      </c>
      <c r="D568" s="138">
        <v>0</v>
      </c>
      <c r="E568" s="138">
        <v>0</v>
      </c>
    </row>
    <row r="569" spans="1:5">
      <c r="A569" s="137"/>
      <c r="B569" s="137"/>
      <c r="C569" s="137"/>
      <c r="D569" s="137"/>
      <c r="E569" s="137"/>
    </row>
    <row r="570" spans="1:5">
      <c r="A570" s="137" t="s">
        <v>4362</v>
      </c>
      <c r="B570" s="137" t="s">
        <v>4363</v>
      </c>
      <c r="C570" s="137"/>
      <c r="D570" s="137"/>
      <c r="E570" s="137"/>
    </row>
    <row r="571" spans="1:5">
      <c r="A571" s="137" t="s">
        <v>4364</v>
      </c>
      <c r="B571" s="137" t="s">
        <v>4365</v>
      </c>
      <c r="C571" s="218">
        <v>0</v>
      </c>
      <c r="D571" s="218">
        <v>0</v>
      </c>
      <c r="E571" s="218">
        <v>0</v>
      </c>
    </row>
    <row r="572" spans="1:5">
      <c r="A572" s="137" t="s">
        <v>4366</v>
      </c>
      <c r="B572" s="137" t="s">
        <v>4367</v>
      </c>
      <c r="C572" s="218">
        <v>0</v>
      </c>
      <c r="D572" s="218">
        <v>0</v>
      </c>
      <c r="E572" s="218">
        <v>0</v>
      </c>
    </row>
    <row r="573" spans="1:5">
      <c r="A573" s="137" t="s">
        <v>4368</v>
      </c>
      <c r="B573" s="137" t="s">
        <v>4369</v>
      </c>
      <c r="C573" s="218">
        <v>0</v>
      </c>
      <c r="D573" s="218">
        <v>0</v>
      </c>
      <c r="E573" s="218">
        <v>0</v>
      </c>
    </row>
    <row r="574" spans="1:5">
      <c r="A574" s="137"/>
      <c r="B574" s="137"/>
      <c r="C574" s="219"/>
      <c r="D574" s="219"/>
      <c r="E574" s="219"/>
    </row>
    <row r="575" spans="1:5">
      <c r="A575" s="137" t="s">
        <v>4370</v>
      </c>
      <c r="B575" s="137" t="s">
        <v>4371</v>
      </c>
      <c r="C575" s="138">
        <v>0</v>
      </c>
      <c r="D575" s="138">
        <v>0</v>
      </c>
      <c r="E575" s="138">
        <v>0</v>
      </c>
    </row>
    <row r="576" spans="1:5">
      <c r="A576" s="137"/>
      <c r="B576" s="137"/>
      <c r="C576" s="137"/>
      <c r="D576" s="137"/>
      <c r="E576" s="137"/>
    </row>
    <row r="577" spans="1:5">
      <c r="A577" s="137" t="s">
        <v>4372</v>
      </c>
      <c r="B577" s="137" t="s">
        <v>4373</v>
      </c>
      <c r="C577" s="137"/>
      <c r="D577" s="137"/>
      <c r="E577" s="137"/>
    </row>
    <row r="578" spans="1:5">
      <c r="A578" s="137" t="s">
        <v>4374</v>
      </c>
      <c r="B578" s="137" t="s">
        <v>4375</v>
      </c>
      <c r="C578" s="218">
        <v>0</v>
      </c>
      <c r="D578" s="218">
        <v>0</v>
      </c>
      <c r="E578" s="218">
        <v>0</v>
      </c>
    </row>
    <row r="579" spans="1:5">
      <c r="A579" s="137" t="s">
        <v>4376</v>
      </c>
      <c r="B579" s="137" t="s">
        <v>4377</v>
      </c>
      <c r="C579" s="218">
        <v>0</v>
      </c>
      <c r="D579" s="218">
        <v>0</v>
      </c>
      <c r="E579" s="218">
        <v>0</v>
      </c>
    </row>
    <row r="580" spans="1:5">
      <c r="A580" s="137" t="s">
        <v>4378</v>
      </c>
      <c r="B580" s="137" t="s">
        <v>4379</v>
      </c>
      <c r="C580" s="218">
        <v>0</v>
      </c>
      <c r="D580" s="218">
        <v>0</v>
      </c>
      <c r="E580" s="218">
        <v>0</v>
      </c>
    </row>
    <row r="581" spans="1:5">
      <c r="A581" s="137"/>
      <c r="B581" s="137"/>
      <c r="C581" s="219"/>
      <c r="D581" s="219"/>
      <c r="E581" s="219"/>
    </row>
    <row r="582" spans="1:5">
      <c r="A582" s="137" t="s">
        <v>4380</v>
      </c>
      <c r="B582" s="137" t="s">
        <v>4381</v>
      </c>
      <c r="C582" s="138">
        <v>0</v>
      </c>
      <c r="D582" s="138">
        <v>0</v>
      </c>
      <c r="E582" s="138">
        <v>0</v>
      </c>
    </row>
    <row r="583" spans="1:5">
      <c r="A583" s="137"/>
      <c r="B583" s="137"/>
      <c r="C583" s="137"/>
      <c r="D583" s="137"/>
      <c r="E583" s="137"/>
    </row>
    <row r="584" spans="1:5">
      <c r="A584" s="137" t="s">
        <v>4382</v>
      </c>
      <c r="B584" s="137" t="s">
        <v>4383</v>
      </c>
      <c r="C584" s="137"/>
      <c r="D584" s="137"/>
      <c r="E584" s="137"/>
    </row>
    <row r="585" spans="1:5">
      <c r="A585" s="137" t="s">
        <v>4384</v>
      </c>
      <c r="B585" s="137" t="s">
        <v>4385</v>
      </c>
      <c r="C585" s="218">
        <v>0</v>
      </c>
      <c r="D585" s="218">
        <v>0</v>
      </c>
      <c r="E585" s="218">
        <v>0</v>
      </c>
    </row>
    <row r="586" spans="1:5">
      <c r="A586" s="137" t="s">
        <v>4386</v>
      </c>
      <c r="B586" s="137" t="s">
        <v>4387</v>
      </c>
      <c r="C586" s="218">
        <v>0</v>
      </c>
      <c r="D586" s="218">
        <v>0</v>
      </c>
      <c r="E586" s="218">
        <v>0</v>
      </c>
    </row>
    <row r="587" spans="1:5">
      <c r="A587" s="137" t="s">
        <v>4388</v>
      </c>
      <c r="B587" s="137" t="s">
        <v>4389</v>
      </c>
      <c r="C587" s="218">
        <v>0</v>
      </c>
      <c r="D587" s="218">
        <v>0</v>
      </c>
      <c r="E587" s="218">
        <v>0</v>
      </c>
    </row>
    <row r="588" spans="1:5">
      <c r="A588" s="137"/>
      <c r="B588" s="137"/>
      <c r="C588" s="219"/>
      <c r="D588" s="219"/>
      <c r="E588" s="219"/>
    </row>
    <row r="589" spans="1:5">
      <c r="A589" s="137" t="s">
        <v>4390</v>
      </c>
      <c r="B589" s="137" t="s">
        <v>4391</v>
      </c>
      <c r="C589" s="138">
        <v>0</v>
      </c>
      <c r="D589" s="138">
        <v>0</v>
      </c>
      <c r="E589" s="138">
        <v>0</v>
      </c>
    </row>
    <row r="590" spans="1:5">
      <c r="A590" s="137"/>
      <c r="B590" s="137"/>
      <c r="C590" s="137"/>
      <c r="D590" s="137"/>
      <c r="E590" s="137"/>
    </row>
    <row r="591" spans="1:5">
      <c r="A591" s="137" t="s">
        <v>4392</v>
      </c>
      <c r="B591" s="137" t="s">
        <v>4393</v>
      </c>
      <c r="C591" s="137"/>
      <c r="D591" s="137"/>
      <c r="E591" s="137"/>
    </row>
    <row r="592" spans="1:5">
      <c r="A592" s="137" t="s">
        <v>4394</v>
      </c>
      <c r="B592" s="137" t="s">
        <v>4395</v>
      </c>
      <c r="C592" s="218">
        <v>0</v>
      </c>
      <c r="D592" s="218">
        <v>0</v>
      </c>
      <c r="E592" s="218">
        <v>0</v>
      </c>
    </row>
    <row r="593" spans="1:5">
      <c r="A593" s="137" t="s">
        <v>4396</v>
      </c>
      <c r="B593" s="137" t="s">
        <v>4397</v>
      </c>
      <c r="C593" s="218">
        <v>0</v>
      </c>
      <c r="D593" s="218">
        <v>0</v>
      </c>
      <c r="E593" s="218">
        <v>0</v>
      </c>
    </row>
    <row r="594" spans="1:5">
      <c r="A594" s="137" t="s">
        <v>4398</v>
      </c>
      <c r="B594" s="137" t="s">
        <v>4399</v>
      </c>
      <c r="C594" s="218">
        <v>0</v>
      </c>
      <c r="D594" s="218">
        <v>0</v>
      </c>
      <c r="E594" s="218">
        <v>0</v>
      </c>
    </row>
    <row r="595" spans="1:5">
      <c r="A595" s="137"/>
      <c r="B595" s="137"/>
      <c r="C595" s="219"/>
      <c r="D595" s="219"/>
      <c r="E595" s="219"/>
    </row>
    <row r="596" spans="1:5">
      <c r="A596" s="137" t="s">
        <v>4400</v>
      </c>
      <c r="B596" s="137" t="s">
        <v>4401</v>
      </c>
      <c r="C596" s="138">
        <v>0</v>
      </c>
      <c r="D596" s="138">
        <v>0</v>
      </c>
      <c r="E596" s="138">
        <v>0</v>
      </c>
    </row>
    <row r="597" spans="1:5">
      <c r="A597" s="137"/>
      <c r="B597" s="137"/>
      <c r="C597" s="137"/>
      <c r="D597" s="137"/>
      <c r="E597" s="137"/>
    </row>
    <row r="598" spans="1:5">
      <c r="A598" s="137" t="s">
        <v>4402</v>
      </c>
      <c r="B598" s="137" t="s">
        <v>4403</v>
      </c>
      <c r="C598" s="137"/>
      <c r="D598" s="137"/>
      <c r="E598" s="137"/>
    </row>
    <row r="599" spans="1:5">
      <c r="A599" s="137" t="s">
        <v>4404</v>
      </c>
      <c r="B599" s="137" t="s">
        <v>4405</v>
      </c>
      <c r="C599" s="218">
        <v>0</v>
      </c>
      <c r="D599" s="218">
        <v>0</v>
      </c>
      <c r="E599" s="218">
        <v>0</v>
      </c>
    </row>
    <row r="600" spans="1:5">
      <c r="A600" s="137" t="s">
        <v>4406</v>
      </c>
      <c r="B600" s="137" t="s">
        <v>4407</v>
      </c>
      <c r="C600" s="218">
        <v>0</v>
      </c>
      <c r="D600" s="218">
        <v>0</v>
      </c>
      <c r="E600" s="218">
        <v>0</v>
      </c>
    </row>
    <row r="601" spans="1:5">
      <c r="A601" s="137" t="s">
        <v>4408</v>
      </c>
      <c r="B601" s="137" t="s">
        <v>4409</v>
      </c>
      <c r="C601" s="218">
        <v>0</v>
      </c>
      <c r="D601" s="218">
        <v>0</v>
      </c>
      <c r="E601" s="218">
        <v>0</v>
      </c>
    </row>
    <row r="602" spans="1:5">
      <c r="A602" s="137"/>
      <c r="B602" s="137"/>
      <c r="C602" s="219"/>
      <c r="D602" s="219"/>
      <c r="E602" s="219"/>
    </row>
    <row r="603" spans="1:5">
      <c r="A603" s="137" t="s">
        <v>4410</v>
      </c>
      <c r="B603" s="137" t="s">
        <v>4411</v>
      </c>
      <c r="C603" s="138">
        <v>0</v>
      </c>
      <c r="D603" s="138">
        <v>0</v>
      </c>
      <c r="E603" s="138">
        <v>0</v>
      </c>
    </row>
    <row r="604" spans="1:5">
      <c r="A604" s="137"/>
      <c r="B604" s="137"/>
      <c r="C604" s="137"/>
      <c r="D604" s="137"/>
      <c r="E604" s="137"/>
    </row>
    <row r="605" spans="1:5">
      <c r="A605" s="137" t="s">
        <v>4412</v>
      </c>
      <c r="B605" s="137" t="s">
        <v>4413</v>
      </c>
      <c r="C605" s="137"/>
      <c r="D605" s="137"/>
      <c r="E605" s="137"/>
    </row>
    <row r="606" spans="1:5">
      <c r="A606" s="137" t="s">
        <v>4414</v>
      </c>
      <c r="B606" s="137" t="s">
        <v>4415</v>
      </c>
      <c r="C606" s="218">
        <v>0</v>
      </c>
      <c r="D606" s="218">
        <v>0</v>
      </c>
      <c r="E606" s="218">
        <v>0</v>
      </c>
    </row>
    <row r="607" spans="1:5">
      <c r="A607" s="137" t="s">
        <v>4416</v>
      </c>
      <c r="B607" s="137" t="s">
        <v>4417</v>
      </c>
      <c r="C607" s="218">
        <v>0</v>
      </c>
      <c r="D607" s="218">
        <v>0</v>
      </c>
      <c r="E607" s="218">
        <v>0</v>
      </c>
    </row>
    <row r="608" spans="1:5">
      <c r="A608" s="137" t="s">
        <v>4418</v>
      </c>
      <c r="B608" s="137" t="s">
        <v>4419</v>
      </c>
      <c r="C608" s="218">
        <v>0</v>
      </c>
      <c r="D608" s="218">
        <v>0</v>
      </c>
      <c r="E608" s="218">
        <v>0</v>
      </c>
    </row>
    <row r="609" spans="1:5">
      <c r="A609" s="137"/>
      <c r="B609" s="137"/>
      <c r="C609" s="219"/>
      <c r="D609" s="219"/>
      <c r="E609" s="219"/>
    </row>
    <row r="610" spans="1:5">
      <c r="A610" s="137" t="s">
        <v>4420</v>
      </c>
      <c r="B610" s="137" t="s">
        <v>4421</v>
      </c>
      <c r="C610" s="138">
        <v>0</v>
      </c>
      <c r="D610" s="138">
        <v>0</v>
      </c>
      <c r="E610" s="138">
        <v>0</v>
      </c>
    </row>
    <row r="611" spans="1:5">
      <c r="A611" s="137"/>
      <c r="B611" s="137"/>
      <c r="C611" s="137"/>
      <c r="D611" s="137"/>
      <c r="E611" s="137"/>
    </row>
    <row r="612" spans="1:5">
      <c r="A612" s="137" t="s">
        <v>4422</v>
      </c>
      <c r="B612" s="137" t="s">
        <v>4423</v>
      </c>
      <c r="C612" s="137"/>
      <c r="D612" s="137"/>
      <c r="E612" s="137"/>
    </row>
    <row r="613" spans="1:5">
      <c r="A613" s="137" t="s">
        <v>4424</v>
      </c>
      <c r="B613" s="137" t="s">
        <v>4425</v>
      </c>
      <c r="C613" s="218">
        <v>0</v>
      </c>
      <c r="D613" s="218">
        <v>0</v>
      </c>
      <c r="E613" s="218">
        <v>0</v>
      </c>
    </row>
    <row r="614" spans="1:5">
      <c r="A614" s="137" t="s">
        <v>4426</v>
      </c>
      <c r="B614" s="137" t="s">
        <v>4427</v>
      </c>
      <c r="C614" s="218">
        <v>0</v>
      </c>
      <c r="D614" s="218">
        <v>0</v>
      </c>
      <c r="E614" s="218">
        <v>0</v>
      </c>
    </row>
    <row r="615" spans="1:5">
      <c r="A615" s="137" t="s">
        <v>4428</v>
      </c>
      <c r="B615" s="137" t="s">
        <v>4429</v>
      </c>
      <c r="C615" s="218">
        <v>0</v>
      </c>
      <c r="D615" s="218">
        <v>0</v>
      </c>
      <c r="E615" s="218">
        <v>0</v>
      </c>
    </row>
    <row r="616" spans="1:5">
      <c r="A616" s="137"/>
      <c r="B616" s="137"/>
      <c r="C616" s="219"/>
      <c r="D616" s="219"/>
      <c r="E616" s="219"/>
    </row>
    <row r="617" spans="1:5">
      <c r="A617" s="137" t="s">
        <v>4430</v>
      </c>
      <c r="B617" s="137" t="s">
        <v>4431</v>
      </c>
      <c r="C617" s="138">
        <v>0</v>
      </c>
      <c r="D617" s="138">
        <v>0</v>
      </c>
      <c r="E617" s="138">
        <v>0</v>
      </c>
    </row>
    <row r="618" spans="1:5">
      <c r="A618" s="137"/>
      <c r="B618" s="137"/>
      <c r="C618" s="137"/>
      <c r="D618" s="137"/>
      <c r="E618" s="137"/>
    </row>
    <row r="619" spans="1:5">
      <c r="A619" s="137" t="s">
        <v>4432</v>
      </c>
      <c r="B619" s="137" t="s">
        <v>4433</v>
      </c>
      <c r="C619" s="137"/>
      <c r="D619" s="137"/>
      <c r="E619" s="137"/>
    </row>
    <row r="620" spans="1:5">
      <c r="A620" s="137" t="s">
        <v>4434</v>
      </c>
      <c r="B620" s="137" t="s">
        <v>4435</v>
      </c>
      <c r="C620" s="218">
        <v>0</v>
      </c>
      <c r="D620" s="218">
        <v>0</v>
      </c>
      <c r="E620" s="218">
        <v>0</v>
      </c>
    </row>
    <row r="621" spans="1:5">
      <c r="A621" s="137" t="s">
        <v>4436</v>
      </c>
      <c r="B621" s="137" t="s">
        <v>4437</v>
      </c>
      <c r="C621" s="218">
        <v>0</v>
      </c>
      <c r="D621" s="218">
        <v>0</v>
      </c>
      <c r="E621" s="218">
        <v>0</v>
      </c>
    </row>
    <row r="622" spans="1:5">
      <c r="A622" s="137" t="s">
        <v>4438</v>
      </c>
      <c r="B622" s="137" t="s">
        <v>4439</v>
      </c>
      <c r="C622" s="218">
        <v>0</v>
      </c>
      <c r="D622" s="218">
        <v>0</v>
      </c>
      <c r="E622" s="218">
        <v>0</v>
      </c>
    </row>
    <row r="623" spans="1:5">
      <c r="A623" s="137"/>
      <c r="B623" s="137"/>
      <c r="C623" s="219"/>
      <c r="D623" s="219"/>
      <c r="E623" s="219"/>
    </row>
    <row r="624" spans="1:5">
      <c r="A624" s="137" t="s">
        <v>4440</v>
      </c>
      <c r="B624" s="137" t="s">
        <v>4441</v>
      </c>
      <c r="C624" s="138">
        <v>0</v>
      </c>
      <c r="D624" s="138">
        <v>0</v>
      </c>
      <c r="E624" s="138">
        <v>0</v>
      </c>
    </row>
    <row r="625" spans="1:5">
      <c r="A625" s="137"/>
      <c r="B625" s="137"/>
      <c r="C625" s="137"/>
      <c r="D625" s="137"/>
      <c r="E625" s="137"/>
    </row>
    <row r="626" spans="1:5">
      <c r="A626" s="137" t="s">
        <v>4442</v>
      </c>
      <c r="B626" s="137" t="s">
        <v>4443</v>
      </c>
      <c r="C626" s="137"/>
      <c r="D626" s="137"/>
      <c r="E626" s="137"/>
    </row>
    <row r="627" spans="1:5">
      <c r="A627" s="137" t="s">
        <v>4444</v>
      </c>
      <c r="B627" s="137" t="s">
        <v>4445</v>
      </c>
      <c r="C627" s="218">
        <v>0</v>
      </c>
      <c r="D627" s="218">
        <v>0</v>
      </c>
      <c r="E627" s="218">
        <v>0</v>
      </c>
    </row>
    <row r="628" spans="1:5">
      <c r="A628" s="137" t="s">
        <v>4446</v>
      </c>
      <c r="B628" s="137" t="s">
        <v>4447</v>
      </c>
      <c r="C628" s="218">
        <v>0</v>
      </c>
      <c r="D628" s="218">
        <v>0</v>
      </c>
      <c r="E628" s="218">
        <v>0</v>
      </c>
    </row>
    <row r="629" spans="1:5">
      <c r="A629" s="137" t="s">
        <v>4448</v>
      </c>
      <c r="B629" s="137" t="s">
        <v>4449</v>
      </c>
      <c r="C629" s="218">
        <v>0</v>
      </c>
      <c r="D629" s="218">
        <v>0</v>
      </c>
      <c r="E629" s="218">
        <v>0</v>
      </c>
    </row>
    <row r="630" spans="1:5">
      <c r="A630" s="137"/>
      <c r="B630" s="137"/>
      <c r="C630" s="219"/>
      <c r="D630" s="219"/>
      <c r="E630" s="219"/>
    </row>
    <row r="631" spans="1:5">
      <c r="A631" s="137" t="s">
        <v>4450</v>
      </c>
      <c r="B631" s="137" t="s">
        <v>4451</v>
      </c>
      <c r="C631" s="138">
        <v>0</v>
      </c>
      <c r="D631" s="138">
        <v>0</v>
      </c>
      <c r="E631" s="138">
        <v>0</v>
      </c>
    </row>
    <row r="632" spans="1:5">
      <c r="A632" s="137"/>
      <c r="B632" s="137"/>
      <c r="C632" s="137"/>
      <c r="D632" s="137"/>
      <c r="E632" s="137"/>
    </row>
    <row r="633" spans="1:5">
      <c r="A633" s="137" t="s">
        <v>4452</v>
      </c>
      <c r="B633" s="137" t="s">
        <v>4453</v>
      </c>
      <c r="C633" s="137"/>
      <c r="D633" s="137"/>
      <c r="E633" s="137"/>
    </row>
    <row r="634" spans="1:5">
      <c r="A634" s="137" t="s">
        <v>4454</v>
      </c>
      <c r="B634" s="137" t="s">
        <v>4455</v>
      </c>
      <c r="C634" s="218">
        <v>0</v>
      </c>
      <c r="D634" s="218">
        <v>0</v>
      </c>
      <c r="E634" s="218">
        <v>0</v>
      </c>
    </row>
    <row r="635" spans="1:5">
      <c r="A635" s="137" t="s">
        <v>4456</v>
      </c>
      <c r="B635" s="137" t="s">
        <v>4457</v>
      </c>
      <c r="C635" s="218">
        <v>0</v>
      </c>
      <c r="D635" s="218">
        <v>0</v>
      </c>
      <c r="E635" s="218">
        <v>0</v>
      </c>
    </row>
    <row r="636" spans="1:5">
      <c r="A636" s="137" t="s">
        <v>4458</v>
      </c>
      <c r="B636" s="137" t="s">
        <v>4459</v>
      </c>
      <c r="C636" s="218">
        <v>0</v>
      </c>
      <c r="D636" s="218">
        <v>0</v>
      </c>
      <c r="E636" s="218">
        <v>0</v>
      </c>
    </row>
    <row r="637" spans="1:5">
      <c r="A637" s="137"/>
      <c r="B637" s="137"/>
      <c r="C637" s="219"/>
      <c r="D637" s="219"/>
      <c r="E637" s="219"/>
    </row>
    <row r="638" spans="1:5">
      <c r="A638" s="137" t="s">
        <v>4460</v>
      </c>
      <c r="B638" s="137" t="s">
        <v>4461</v>
      </c>
      <c r="C638" s="138">
        <v>0</v>
      </c>
      <c r="D638" s="138">
        <v>0</v>
      </c>
      <c r="E638" s="138">
        <v>0</v>
      </c>
    </row>
    <row r="639" spans="1:5">
      <c r="A639" s="137"/>
      <c r="B639" s="137"/>
      <c r="C639" s="137"/>
      <c r="D639" s="137"/>
      <c r="E639" s="137"/>
    </row>
    <row r="640" spans="1:5">
      <c r="A640" s="137" t="s">
        <v>4462</v>
      </c>
      <c r="B640" s="137" t="s">
        <v>4463</v>
      </c>
      <c r="C640" s="137"/>
      <c r="D640" s="137"/>
      <c r="E640" s="137"/>
    </row>
    <row r="641" spans="1:5">
      <c r="A641" s="137" t="s">
        <v>4464</v>
      </c>
      <c r="B641" s="137" t="s">
        <v>4465</v>
      </c>
      <c r="C641" s="218">
        <v>0</v>
      </c>
      <c r="D641" s="218">
        <v>0</v>
      </c>
      <c r="E641" s="218">
        <v>0</v>
      </c>
    </row>
    <row r="642" spans="1:5">
      <c r="A642" s="137" t="s">
        <v>4466</v>
      </c>
      <c r="B642" s="137" t="s">
        <v>4467</v>
      </c>
      <c r="C642" s="218">
        <v>0</v>
      </c>
      <c r="D642" s="218">
        <v>0</v>
      </c>
      <c r="E642" s="218">
        <v>0</v>
      </c>
    </row>
    <row r="643" spans="1:5">
      <c r="A643" s="137" t="s">
        <v>4468</v>
      </c>
      <c r="B643" s="137" t="s">
        <v>4469</v>
      </c>
      <c r="C643" s="218">
        <v>0</v>
      </c>
      <c r="D643" s="218">
        <v>0</v>
      </c>
      <c r="E643" s="218">
        <v>0</v>
      </c>
    </row>
    <row r="644" spans="1:5">
      <c r="A644" s="137"/>
      <c r="B644" s="137"/>
      <c r="C644" s="219"/>
      <c r="D644" s="219"/>
      <c r="E644" s="219"/>
    </row>
    <row r="645" spans="1:5">
      <c r="A645" s="137" t="s">
        <v>4470</v>
      </c>
      <c r="B645" s="137" t="s">
        <v>4471</v>
      </c>
      <c r="C645" s="138">
        <v>0</v>
      </c>
      <c r="D645" s="138">
        <v>0</v>
      </c>
      <c r="E645" s="138">
        <v>0</v>
      </c>
    </row>
    <row r="646" spans="1:5">
      <c r="A646" s="137"/>
      <c r="B646" s="137"/>
      <c r="C646" s="137"/>
      <c r="D646" s="137"/>
      <c r="E646" s="137"/>
    </row>
    <row r="647" spans="1:5">
      <c r="A647" s="137" t="s">
        <v>4472</v>
      </c>
      <c r="B647" s="137" t="s">
        <v>4473</v>
      </c>
      <c r="C647" s="137"/>
      <c r="D647" s="137"/>
      <c r="E647" s="137"/>
    </row>
    <row r="648" spans="1:5">
      <c r="A648" s="137" t="s">
        <v>4474</v>
      </c>
      <c r="B648" s="137" t="s">
        <v>4475</v>
      </c>
      <c r="C648" s="218">
        <v>0</v>
      </c>
      <c r="D648" s="218">
        <v>0</v>
      </c>
      <c r="E648" s="218">
        <v>0</v>
      </c>
    </row>
    <row r="649" spans="1:5">
      <c r="A649" s="137" t="s">
        <v>4476</v>
      </c>
      <c r="B649" s="137" t="s">
        <v>4477</v>
      </c>
      <c r="C649" s="218">
        <v>0</v>
      </c>
      <c r="D649" s="218">
        <v>0</v>
      </c>
      <c r="E649" s="218">
        <v>0</v>
      </c>
    </row>
    <row r="650" spans="1:5">
      <c r="A650" s="137" t="s">
        <v>4478</v>
      </c>
      <c r="B650" s="137" t="s">
        <v>4479</v>
      </c>
      <c r="C650" s="218">
        <v>0</v>
      </c>
      <c r="D650" s="218">
        <v>0</v>
      </c>
      <c r="E650" s="218">
        <v>0</v>
      </c>
    </row>
    <row r="651" spans="1:5">
      <c r="A651" s="137"/>
      <c r="B651" s="137"/>
      <c r="C651" s="219"/>
      <c r="D651" s="219"/>
      <c r="E651" s="219"/>
    </row>
    <row r="652" spans="1:5">
      <c r="A652" s="137" t="s">
        <v>4480</v>
      </c>
      <c r="B652" s="137" t="s">
        <v>4481</v>
      </c>
      <c r="C652" s="138">
        <v>0</v>
      </c>
      <c r="D652" s="138">
        <v>0</v>
      </c>
      <c r="E652" s="138">
        <v>0</v>
      </c>
    </row>
    <row r="653" spans="1:5">
      <c r="A653" s="137"/>
      <c r="B653" s="137"/>
      <c r="C653" s="137"/>
      <c r="D653" s="137"/>
      <c r="E653" s="137"/>
    </row>
    <row r="654" spans="1:5">
      <c r="A654" s="137" t="s">
        <v>4482</v>
      </c>
      <c r="B654" s="137" t="s">
        <v>4483</v>
      </c>
      <c r="C654" s="137"/>
      <c r="D654" s="137"/>
      <c r="E654" s="137"/>
    </row>
    <row r="655" spans="1:5">
      <c r="A655" s="137" t="s">
        <v>4484</v>
      </c>
      <c r="B655" s="137" t="s">
        <v>4485</v>
      </c>
      <c r="C655" s="218">
        <v>0</v>
      </c>
      <c r="D655" s="218">
        <v>0</v>
      </c>
      <c r="E655" s="218">
        <v>0</v>
      </c>
    </row>
    <row r="656" spans="1:5">
      <c r="A656" s="137" t="s">
        <v>4486</v>
      </c>
      <c r="B656" s="137" t="s">
        <v>4487</v>
      </c>
      <c r="C656" s="218">
        <v>0</v>
      </c>
      <c r="D656" s="218">
        <v>0</v>
      </c>
      <c r="E656" s="218">
        <v>0</v>
      </c>
    </row>
    <row r="657" spans="1:5">
      <c r="A657" s="137" t="s">
        <v>4488</v>
      </c>
      <c r="B657" s="137" t="s">
        <v>4489</v>
      </c>
      <c r="C657" s="218">
        <v>0</v>
      </c>
      <c r="D657" s="218">
        <v>0</v>
      </c>
      <c r="E657" s="218">
        <v>0</v>
      </c>
    </row>
    <row r="658" spans="1:5">
      <c r="A658" s="137"/>
      <c r="B658" s="137"/>
      <c r="C658" s="219"/>
      <c r="D658" s="219"/>
      <c r="E658" s="219"/>
    </row>
    <row r="659" spans="1:5">
      <c r="A659" s="137" t="s">
        <v>4490</v>
      </c>
      <c r="B659" s="137" t="s">
        <v>4491</v>
      </c>
      <c r="C659" s="138">
        <v>0</v>
      </c>
      <c r="D659" s="138">
        <v>0</v>
      </c>
      <c r="E659" s="138">
        <v>0</v>
      </c>
    </row>
    <row r="660" spans="1:5">
      <c r="A660" s="137"/>
      <c r="B660" s="137"/>
      <c r="C660" s="137"/>
      <c r="D660" s="137"/>
      <c r="E660" s="137"/>
    </row>
    <row r="661" spans="1:5">
      <c r="A661" s="137" t="s">
        <v>4492</v>
      </c>
      <c r="B661" s="137" t="s">
        <v>4493</v>
      </c>
      <c r="C661" s="137"/>
      <c r="D661" s="137"/>
      <c r="E661" s="137"/>
    </row>
    <row r="662" spans="1:5">
      <c r="A662" s="137" t="s">
        <v>4494</v>
      </c>
      <c r="B662" s="137" t="s">
        <v>4495</v>
      </c>
      <c r="C662" s="218">
        <v>0</v>
      </c>
      <c r="D662" s="218">
        <v>0</v>
      </c>
      <c r="E662" s="218">
        <v>0</v>
      </c>
    </row>
    <row r="663" spans="1:5">
      <c r="A663" s="137" t="s">
        <v>4496</v>
      </c>
      <c r="B663" s="137" t="s">
        <v>4497</v>
      </c>
      <c r="C663" s="218">
        <v>0</v>
      </c>
      <c r="D663" s="218">
        <v>0</v>
      </c>
      <c r="E663" s="218">
        <v>0</v>
      </c>
    </row>
    <row r="664" spans="1:5">
      <c r="A664" s="137" t="s">
        <v>4498</v>
      </c>
      <c r="B664" s="137" t="s">
        <v>4499</v>
      </c>
      <c r="C664" s="218">
        <v>0</v>
      </c>
      <c r="D664" s="218">
        <v>0</v>
      </c>
      <c r="E664" s="218">
        <v>0</v>
      </c>
    </row>
    <row r="665" spans="1:5">
      <c r="A665" s="137"/>
      <c r="B665" s="137"/>
      <c r="C665" s="219"/>
      <c r="D665" s="219"/>
      <c r="E665" s="219"/>
    </row>
    <row r="666" spans="1:5">
      <c r="A666" s="137" t="s">
        <v>4500</v>
      </c>
      <c r="B666" s="137" t="s">
        <v>4501</v>
      </c>
      <c r="C666" s="138">
        <v>0</v>
      </c>
      <c r="D666" s="138">
        <v>0</v>
      </c>
      <c r="E666" s="138">
        <v>0</v>
      </c>
    </row>
    <row r="667" spans="1:5">
      <c r="A667" s="137"/>
      <c r="B667" s="137"/>
      <c r="C667" s="137"/>
      <c r="D667" s="137"/>
      <c r="E667" s="137"/>
    </row>
    <row r="668" spans="1:5">
      <c r="A668" s="137" t="s">
        <v>4502</v>
      </c>
      <c r="B668" s="137" t="s">
        <v>4503</v>
      </c>
      <c r="C668" s="137"/>
      <c r="D668" s="137"/>
      <c r="E668" s="137"/>
    </row>
    <row r="669" spans="1:5">
      <c r="A669" s="137" t="s">
        <v>4504</v>
      </c>
      <c r="B669" s="137" t="s">
        <v>4505</v>
      </c>
      <c r="C669" s="218">
        <v>0</v>
      </c>
      <c r="D669" s="218">
        <v>0</v>
      </c>
      <c r="E669" s="218">
        <v>0</v>
      </c>
    </row>
    <row r="670" spans="1:5">
      <c r="A670" s="137" t="s">
        <v>4506</v>
      </c>
      <c r="B670" s="137" t="s">
        <v>4507</v>
      </c>
      <c r="C670" s="218">
        <v>0</v>
      </c>
      <c r="D670" s="218">
        <v>0</v>
      </c>
      <c r="E670" s="218">
        <v>0</v>
      </c>
    </row>
    <row r="671" spans="1:5">
      <c r="A671" s="137" t="s">
        <v>4508</v>
      </c>
      <c r="B671" s="137" t="s">
        <v>4509</v>
      </c>
      <c r="C671" s="218">
        <v>0</v>
      </c>
      <c r="D671" s="218">
        <v>0</v>
      </c>
      <c r="E671" s="218">
        <v>0</v>
      </c>
    </row>
    <row r="672" spans="1:5">
      <c r="A672" s="137"/>
      <c r="B672" s="137"/>
      <c r="C672" s="219"/>
      <c r="D672" s="219"/>
      <c r="E672" s="219"/>
    </row>
    <row r="673" spans="1:5">
      <c r="A673" s="137" t="s">
        <v>4510</v>
      </c>
      <c r="B673" s="137" t="s">
        <v>4503</v>
      </c>
      <c r="C673" s="138">
        <v>0</v>
      </c>
      <c r="D673" s="138">
        <v>0</v>
      </c>
      <c r="E673" s="138">
        <v>0</v>
      </c>
    </row>
    <row r="674" spans="1:5">
      <c r="A674" s="137"/>
      <c r="B674" s="137"/>
      <c r="C674" s="137"/>
      <c r="D674" s="137"/>
      <c r="E674" s="137"/>
    </row>
    <row r="675" spans="1:5">
      <c r="A675" s="137" t="s">
        <v>4511</v>
      </c>
      <c r="B675" s="137" t="s">
        <v>4512</v>
      </c>
      <c r="C675" s="137"/>
      <c r="D675" s="137"/>
      <c r="E675" s="137"/>
    </row>
    <row r="676" spans="1:5">
      <c r="A676" s="137" t="s">
        <v>4513</v>
      </c>
      <c r="B676" s="137" t="s">
        <v>4514</v>
      </c>
      <c r="C676" s="218">
        <v>0</v>
      </c>
      <c r="D676" s="218">
        <v>0</v>
      </c>
      <c r="E676" s="218">
        <v>0</v>
      </c>
    </row>
    <row r="677" spans="1:5">
      <c r="A677" s="137" t="s">
        <v>4515</v>
      </c>
      <c r="B677" s="137" t="s">
        <v>4516</v>
      </c>
      <c r="C677" s="218">
        <v>0</v>
      </c>
      <c r="D677" s="218">
        <v>0</v>
      </c>
      <c r="E677" s="218">
        <v>0</v>
      </c>
    </row>
    <row r="678" spans="1:5">
      <c r="A678" s="137" t="s">
        <v>4517</v>
      </c>
      <c r="B678" s="137" t="s">
        <v>4518</v>
      </c>
      <c r="C678" s="218">
        <v>0</v>
      </c>
      <c r="D678" s="218">
        <v>0</v>
      </c>
      <c r="E678" s="218">
        <v>0</v>
      </c>
    </row>
    <row r="679" spans="1:5">
      <c r="A679" s="137"/>
      <c r="B679" s="137"/>
      <c r="C679" s="219"/>
      <c r="D679" s="219"/>
      <c r="E679" s="219"/>
    </row>
    <row r="680" spans="1:5">
      <c r="A680" s="137" t="s">
        <v>4519</v>
      </c>
      <c r="B680" s="137" t="s">
        <v>4520</v>
      </c>
      <c r="C680" s="138">
        <v>0</v>
      </c>
      <c r="D680" s="138">
        <v>0</v>
      </c>
      <c r="E680" s="138">
        <v>0</v>
      </c>
    </row>
    <row r="681" spans="1:5">
      <c r="A681" s="137"/>
      <c r="B681" s="137"/>
      <c r="C681" s="137"/>
      <c r="D681" s="137"/>
      <c r="E681" s="137"/>
    </row>
    <row r="682" spans="1:5">
      <c r="A682" s="137" t="s">
        <v>4521</v>
      </c>
      <c r="B682" s="137" t="s">
        <v>4522</v>
      </c>
      <c r="C682" s="137"/>
      <c r="D682" s="137"/>
      <c r="E682" s="137"/>
    </row>
    <row r="683" spans="1:5">
      <c r="A683" s="137" t="s">
        <v>4523</v>
      </c>
      <c r="B683" s="137" t="s">
        <v>4524</v>
      </c>
      <c r="C683" s="218">
        <v>0</v>
      </c>
      <c r="D683" s="218">
        <v>0</v>
      </c>
      <c r="E683" s="218">
        <v>0</v>
      </c>
    </row>
    <row r="684" spans="1:5">
      <c r="A684" s="137" t="s">
        <v>4525</v>
      </c>
      <c r="B684" s="137" t="s">
        <v>4526</v>
      </c>
      <c r="C684" s="218">
        <v>0</v>
      </c>
      <c r="D684" s="218">
        <v>0</v>
      </c>
      <c r="E684" s="218">
        <v>0</v>
      </c>
    </row>
    <row r="685" spans="1:5">
      <c r="A685" s="137" t="s">
        <v>4527</v>
      </c>
      <c r="B685" s="137" t="s">
        <v>4528</v>
      </c>
      <c r="C685" s="218">
        <v>0</v>
      </c>
      <c r="D685" s="218">
        <v>0</v>
      </c>
      <c r="E685" s="218">
        <v>0</v>
      </c>
    </row>
    <row r="686" spans="1:5">
      <c r="A686" s="137"/>
      <c r="B686" s="137"/>
      <c r="C686" s="219"/>
      <c r="D686" s="219"/>
      <c r="E686" s="219"/>
    </row>
    <row r="687" spans="1:5">
      <c r="A687" s="137" t="s">
        <v>4529</v>
      </c>
      <c r="B687" s="137" t="s">
        <v>4530</v>
      </c>
      <c r="C687" s="138">
        <v>0</v>
      </c>
      <c r="D687" s="138">
        <v>0</v>
      </c>
      <c r="E687" s="138">
        <v>0</v>
      </c>
    </row>
    <row r="688" spans="1:5">
      <c r="A688" s="137"/>
      <c r="B688" s="137"/>
      <c r="C688" s="137"/>
      <c r="D688" s="137"/>
      <c r="E688" s="137"/>
    </row>
    <row r="689" spans="1:5">
      <c r="A689" s="137" t="s">
        <v>4531</v>
      </c>
      <c r="B689" s="137" t="s">
        <v>4532</v>
      </c>
      <c r="C689" s="137"/>
      <c r="D689" s="137"/>
      <c r="E689" s="137"/>
    </row>
    <row r="690" spans="1:5">
      <c r="A690" s="137" t="s">
        <v>4533</v>
      </c>
      <c r="B690" s="137" t="s">
        <v>4534</v>
      </c>
      <c r="C690" s="218">
        <v>0</v>
      </c>
      <c r="D690" s="218">
        <v>0</v>
      </c>
      <c r="E690" s="218">
        <v>0</v>
      </c>
    </row>
    <row r="691" spans="1:5">
      <c r="A691" s="137" t="s">
        <v>4535</v>
      </c>
      <c r="B691" s="137" t="s">
        <v>4536</v>
      </c>
      <c r="C691" s="218">
        <v>0</v>
      </c>
      <c r="D691" s="218">
        <v>0</v>
      </c>
      <c r="E691" s="218">
        <v>0</v>
      </c>
    </row>
    <row r="692" spans="1:5">
      <c r="A692" s="137" t="s">
        <v>4537</v>
      </c>
      <c r="B692" s="137" t="s">
        <v>4538</v>
      </c>
      <c r="C692" s="218">
        <v>0</v>
      </c>
      <c r="D692" s="218">
        <v>0</v>
      </c>
      <c r="E692" s="218">
        <v>0</v>
      </c>
    </row>
    <row r="693" spans="1:5">
      <c r="A693" s="137"/>
      <c r="B693" s="137"/>
      <c r="C693" s="219"/>
      <c r="D693" s="219"/>
      <c r="E693" s="219"/>
    </row>
    <row r="694" spans="1:5">
      <c r="A694" s="137" t="s">
        <v>4539</v>
      </c>
      <c r="B694" s="137" t="s">
        <v>4540</v>
      </c>
      <c r="C694" s="138">
        <v>0</v>
      </c>
      <c r="D694" s="138">
        <v>0</v>
      </c>
      <c r="E694" s="138">
        <v>0</v>
      </c>
    </row>
    <row r="695" spans="1:5">
      <c r="A695" s="137"/>
      <c r="B695" s="137"/>
      <c r="C695" s="137"/>
      <c r="D695" s="137"/>
      <c r="E695" s="137"/>
    </row>
    <row r="696" spans="1:5">
      <c r="A696" s="137" t="s">
        <v>4541</v>
      </c>
      <c r="B696" s="137" t="s">
        <v>4542</v>
      </c>
      <c r="C696" s="137"/>
      <c r="D696" s="137"/>
      <c r="E696" s="137"/>
    </row>
    <row r="697" spans="1:5">
      <c r="A697" s="137" t="s">
        <v>4543</v>
      </c>
      <c r="B697" s="137" t="s">
        <v>4544</v>
      </c>
      <c r="C697" s="218">
        <v>0</v>
      </c>
      <c r="D697" s="218">
        <v>0</v>
      </c>
      <c r="E697" s="218">
        <v>0</v>
      </c>
    </row>
    <row r="698" spans="1:5">
      <c r="A698" s="137" t="s">
        <v>4545</v>
      </c>
      <c r="B698" s="137" t="s">
        <v>4546</v>
      </c>
      <c r="C698" s="218">
        <v>0</v>
      </c>
      <c r="D698" s="218">
        <v>0</v>
      </c>
      <c r="E698" s="218">
        <v>0</v>
      </c>
    </row>
    <row r="699" spans="1:5">
      <c r="A699" s="137" t="s">
        <v>4547</v>
      </c>
      <c r="B699" s="137" t="s">
        <v>4548</v>
      </c>
      <c r="C699" s="218">
        <v>0</v>
      </c>
      <c r="D699" s="218">
        <v>0</v>
      </c>
      <c r="E699" s="218">
        <v>0</v>
      </c>
    </row>
    <row r="700" spans="1:5">
      <c r="A700" s="137"/>
      <c r="B700" s="137"/>
      <c r="C700" s="219"/>
      <c r="D700" s="219"/>
      <c r="E700" s="219"/>
    </row>
    <row r="701" spans="1:5">
      <c r="A701" s="137" t="s">
        <v>4549</v>
      </c>
      <c r="B701" s="137" t="s">
        <v>4550</v>
      </c>
      <c r="C701" s="138">
        <v>0</v>
      </c>
      <c r="D701" s="138">
        <v>0</v>
      </c>
      <c r="E701" s="138">
        <v>0</v>
      </c>
    </row>
    <row r="702" spans="1:5">
      <c r="A702" s="137"/>
      <c r="B702" s="137"/>
      <c r="C702" s="137"/>
      <c r="D702" s="137"/>
      <c r="E702" s="137"/>
    </row>
    <row r="703" spans="1:5">
      <c r="A703" s="137" t="s">
        <v>4551</v>
      </c>
      <c r="B703" s="137" t="s">
        <v>4552</v>
      </c>
      <c r="C703" s="137"/>
      <c r="D703" s="137"/>
      <c r="E703" s="137"/>
    </row>
    <row r="704" spans="1:5">
      <c r="A704" s="137" t="s">
        <v>4553</v>
      </c>
      <c r="B704" s="137" t="s">
        <v>4554</v>
      </c>
      <c r="C704" s="218">
        <v>0</v>
      </c>
      <c r="D704" s="218">
        <v>0</v>
      </c>
      <c r="E704" s="218">
        <v>0</v>
      </c>
    </row>
    <row r="705" spans="1:5">
      <c r="A705" s="137" t="s">
        <v>4555</v>
      </c>
      <c r="B705" s="137" t="s">
        <v>4556</v>
      </c>
      <c r="C705" s="218">
        <v>0</v>
      </c>
      <c r="D705" s="218">
        <v>0</v>
      </c>
      <c r="E705" s="218">
        <v>0</v>
      </c>
    </row>
    <row r="706" spans="1:5">
      <c r="A706" s="137" t="s">
        <v>4557</v>
      </c>
      <c r="B706" s="137" t="s">
        <v>4558</v>
      </c>
      <c r="C706" s="218">
        <v>0</v>
      </c>
      <c r="D706" s="218">
        <v>0</v>
      </c>
      <c r="E706" s="218">
        <v>0</v>
      </c>
    </row>
    <row r="707" spans="1:5">
      <c r="A707" s="137"/>
      <c r="B707" s="137"/>
      <c r="C707" s="219"/>
      <c r="D707" s="219"/>
      <c r="E707" s="219"/>
    </row>
    <row r="708" spans="1:5">
      <c r="A708" s="137" t="s">
        <v>4559</v>
      </c>
      <c r="B708" s="137" t="s">
        <v>4560</v>
      </c>
      <c r="C708" s="138">
        <v>0</v>
      </c>
      <c r="D708" s="138">
        <v>0</v>
      </c>
      <c r="E708" s="138">
        <v>0</v>
      </c>
    </row>
    <row r="709" spans="1:5">
      <c r="A709" s="137"/>
      <c r="B709" s="137"/>
      <c r="C709" s="137"/>
      <c r="D709" s="137"/>
      <c r="E709" s="137"/>
    </row>
    <row r="710" spans="1:5">
      <c r="A710" s="137" t="s">
        <v>4561</v>
      </c>
      <c r="B710" s="137" t="s">
        <v>4562</v>
      </c>
      <c r="C710" s="137"/>
      <c r="D710" s="137"/>
      <c r="E710" s="137"/>
    </row>
    <row r="711" spans="1:5">
      <c r="A711" s="137" t="s">
        <v>4563</v>
      </c>
      <c r="B711" s="137" t="s">
        <v>4564</v>
      </c>
      <c r="C711" s="218">
        <v>0</v>
      </c>
      <c r="D711" s="218">
        <v>0</v>
      </c>
      <c r="E711" s="218">
        <v>0</v>
      </c>
    </row>
    <row r="712" spans="1:5">
      <c r="A712" s="137" t="s">
        <v>4565</v>
      </c>
      <c r="B712" s="137" t="s">
        <v>4566</v>
      </c>
      <c r="C712" s="218">
        <v>0</v>
      </c>
      <c r="D712" s="218">
        <v>0</v>
      </c>
      <c r="E712" s="218">
        <v>0</v>
      </c>
    </row>
    <row r="713" spans="1:5">
      <c r="A713" s="137" t="s">
        <v>4567</v>
      </c>
      <c r="B713" s="137" t="s">
        <v>4568</v>
      </c>
      <c r="C713" s="218">
        <v>0</v>
      </c>
      <c r="D713" s="218">
        <v>0</v>
      </c>
      <c r="E713" s="218">
        <v>0</v>
      </c>
    </row>
    <row r="714" spans="1:5">
      <c r="A714" s="137"/>
      <c r="B714" s="137"/>
      <c r="C714" s="219"/>
      <c r="D714" s="219"/>
      <c r="E714" s="219"/>
    </row>
    <row r="715" spans="1:5">
      <c r="A715" s="137" t="s">
        <v>4569</v>
      </c>
      <c r="B715" s="137" t="s">
        <v>4570</v>
      </c>
      <c r="C715" s="138">
        <v>0</v>
      </c>
      <c r="D715" s="138">
        <v>0</v>
      </c>
      <c r="E715" s="138">
        <v>0</v>
      </c>
    </row>
    <row r="716" spans="1:5">
      <c r="A716" s="137"/>
      <c r="B716" s="137"/>
      <c r="C716" s="137"/>
      <c r="D716" s="137"/>
      <c r="E716" s="137"/>
    </row>
    <row r="717" spans="1:5">
      <c r="A717" s="137" t="s">
        <v>4571</v>
      </c>
      <c r="B717" s="137" t="s">
        <v>4572</v>
      </c>
      <c r="C717" s="137"/>
      <c r="D717" s="137"/>
      <c r="E717" s="137"/>
    </row>
    <row r="718" spans="1:5">
      <c r="A718" s="137" t="s">
        <v>4573</v>
      </c>
      <c r="B718" s="137" t="s">
        <v>4574</v>
      </c>
      <c r="C718" s="218">
        <v>0</v>
      </c>
      <c r="D718" s="218">
        <v>0</v>
      </c>
      <c r="E718" s="218">
        <v>0</v>
      </c>
    </row>
    <row r="719" spans="1:5">
      <c r="A719" s="137" t="s">
        <v>4575</v>
      </c>
      <c r="B719" s="137" t="s">
        <v>4576</v>
      </c>
      <c r="C719" s="218">
        <v>0</v>
      </c>
      <c r="D719" s="218">
        <v>0</v>
      </c>
      <c r="E719" s="218">
        <v>0</v>
      </c>
    </row>
    <row r="720" spans="1:5">
      <c r="A720" s="137" t="s">
        <v>4577</v>
      </c>
      <c r="B720" s="137" t="s">
        <v>4578</v>
      </c>
      <c r="C720" s="218">
        <v>0</v>
      </c>
      <c r="D720" s="218">
        <v>0</v>
      </c>
      <c r="E720" s="218">
        <v>0</v>
      </c>
    </row>
    <row r="721" spans="1:5">
      <c r="A721" s="137"/>
      <c r="B721" s="137"/>
      <c r="C721" s="219"/>
      <c r="D721" s="219"/>
      <c r="E721" s="219"/>
    </row>
    <row r="722" spans="1:5">
      <c r="A722" s="137" t="s">
        <v>4579</v>
      </c>
      <c r="B722" s="137" t="s">
        <v>4580</v>
      </c>
      <c r="C722" s="138">
        <v>0</v>
      </c>
      <c r="D722" s="138">
        <v>0</v>
      </c>
      <c r="E722" s="138">
        <v>0</v>
      </c>
    </row>
    <row r="723" spans="1:5">
      <c r="A723" s="137"/>
      <c r="B723" s="137"/>
      <c r="C723" s="137"/>
      <c r="D723" s="137"/>
      <c r="E723" s="137"/>
    </row>
    <row r="724" spans="1:5">
      <c r="A724" s="137" t="s">
        <v>4581</v>
      </c>
      <c r="B724" s="137" t="s">
        <v>4582</v>
      </c>
      <c r="C724" s="137"/>
      <c r="D724" s="137"/>
      <c r="E724" s="137"/>
    </row>
    <row r="725" spans="1:5">
      <c r="A725" s="137" t="s">
        <v>4583</v>
      </c>
      <c r="B725" s="137" t="s">
        <v>4584</v>
      </c>
      <c r="C725" s="218">
        <v>0</v>
      </c>
      <c r="D725" s="218">
        <v>0</v>
      </c>
      <c r="E725" s="218">
        <v>0</v>
      </c>
    </row>
    <row r="726" spans="1:5">
      <c r="A726" s="137" t="s">
        <v>4585</v>
      </c>
      <c r="B726" s="137" t="s">
        <v>4586</v>
      </c>
      <c r="C726" s="218">
        <v>0</v>
      </c>
      <c r="D726" s="218">
        <v>0</v>
      </c>
      <c r="E726" s="218">
        <v>0</v>
      </c>
    </row>
    <row r="727" spans="1:5">
      <c r="A727" s="137" t="s">
        <v>4587</v>
      </c>
      <c r="B727" s="137" t="s">
        <v>4588</v>
      </c>
      <c r="C727" s="218">
        <v>0</v>
      </c>
      <c r="D727" s="218">
        <v>0</v>
      </c>
      <c r="E727" s="218">
        <v>0</v>
      </c>
    </row>
    <row r="728" spans="1:5">
      <c r="A728" s="137"/>
      <c r="B728" s="137"/>
      <c r="C728" s="219"/>
      <c r="D728" s="219"/>
      <c r="E728" s="219"/>
    </row>
    <row r="729" spans="1:5">
      <c r="A729" s="137" t="s">
        <v>4589</v>
      </c>
      <c r="B729" s="137" t="s">
        <v>4590</v>
      </c>
      <c r="C729" s="138">
        <v>0</v>
      </c>
      <c r="D729" s="138">
        <v>0</v>
      </c>
      <c r="E729" s="138">
        <v>0</v>
      </c>
    </row>
    <row r="730" spans="1:5">
      <c r="A730" s="137"/>
      <c r="B730" s="137"/>
      <c r="C730" s="137"/>
      <c r="D730" s="137"/>
      <c r="E730" s="137"/>
    </row>
    <row r="731" spans="1:5">
      <c r="A731" s="137" t="s">
        <v>4591</v>
      </c>
      <c r="B731" s="137" t="s">
        <v>4592</v>
      </c>
      <c r="C731" s="137"/>
      <c r="D731" s="137"/>
      <c r="E731" s="137"/>
    </row>
    <row r="732" spans="1:5">
      <c r="A732" s="137" t="s">
        <v>4593</v>
      </c>
      <c r="B732" s="137" t="s">
        <v>4594</v>
      </c>
      <c r="C732" s="218">
        <v>0</v>
      </c>
      <c r="D732" s="218">
        <v>0</v>
      </c>
      <c r="E732" s="218">
        <v>0</v>
      </c>
    </row>
    <row r="733" spans="1:5">
      <c r="A733" s="137" t="s">
        <v>4595</v>
      </c>
      <c r="B733" s="137" t="s">
        <v>4596</v>
      </c>
      <c r="C733" s="218">
        <v>0</v>
      </c>
      <c r="D733" s="218">
        <v>0</v>
      </c>
      <c r="E733" s="218">
        <v>0</v>
      </c>
    </row>
    <row r="734" spans="1:5">
      <c r="A734" s="137" t="s">
        <v>4597</v>
      </c>
      <c r="B734" s="137" t="s">
        <v>4598</v>
      </c>
      <c r="C734" s="218">
        <v>0</v>
      </c>
      <c r="D734" s="218">
        <v>0</v>
      </c>
      <c r="E734" s="218">
        <v>0</v>
      </c>
    </row>
    <row r="735" spans="1:5">
      <c r="A735" s="137"/>
      <c r="B735" s="137"/>
      <c r="C735" s="219"/>
      <c r="D735" s="219"/>
      <c r="E735" s="219"/>
    </row>
    <row r="736" spans="1:5">
      <c r="A736" s="137" t="s">
        <v>4599</v>
      </c>
      <c r="B736" s="137" t="s">
        <v>4600</v>
      </c>
      <c r="C736" s="138">
        <v>0</v>
      </c>
      <c r="D736" s="138">
        <v>0</v>
      </c>
      <c r="E736" s="138">
        <v>0</v>
      </c>
    </row>
    <row r="737" spans="1:5">
      <c r="A737" s="137"/>
      <c r="B737" s="137"/>
      <c r="C737" s="137"/>
      <c r="D737" s="137"/>
      <c r="E737" s="137"/>
    </row>
    <row r="738" spans="1:5">
      <c r="A738" s="137" t="s">
        <v>4601</v>
      </c>
      <c r="B738" s="137" t="s">
        <v>4602</v>
      </c>
      <c r="C738" s="137"/>
      <c r="D738" s="137"/>
      <c r="E738" s="137"/>
    </row>
    <row r="739" spans="1:5">
      <c r="A739" s="137" t="s">
        <v>4603</v>
      </c>
      <c r="B739" s="137" t="s">
        <v>4604</v>
      </c>
      <c r="C739" s="218">
        <v>0</v>
      </c>
      <c r="D739" s="218">
        <v>0</v>
      </c>
      <c r="E739" s="218">
        <v>0</v>
      </c>
    </row>
    <row r="740" spans="1:5">
      <c r="A740" s="137" t="s">
        <v>4605</v>
      </c>
      <c r="B740" s="137" t="s">
        <v>4606</v>
      </c>
      <c r="C740" s="218">
        <v>0</v>
      </c>
      <c r="D740" s="218">
        <v>0</v>
      </c>
      <c r="E740" s="218">
        <v>0</v>
      </c>
    </row>
    <row r="741" spans="1:5">
      <c r="A741" s="137" t="s">
        <v>4607</v>
      </c>
      <c r="B741" s="137" t="s">
        <v>4608</v>
      </c>
      <c r="C741" s="218">
        <v>0</v>
      </c>
      <c r="D741" s="218">
        <v>0</v>
      </c>
      <c r="E741" s="218">
        <v>0</v>
      </c>
    </row>
    <row r="742" spans="1:5">
      <c r="A742" s="137"/>
      <c r="B742" s="137"/>
      <c r="C742" s="219"/>
      <c r="D742" s="219"/>
      <c r="E742" s="219"/>
    </row>
    <row r="743" spans="1:5">
      <c r="A743" s="137" t="s">
        <v>4609</v>
      </c>
      <c r="B743" s="137" t="s">
        <v>4610</v>
      </c>
      <c r="C743" s="138">
        <v>0</v>
      </c>
      <c r="D743" s="138">
        <v>0</v>
      </c>
      <c r="E743" s="138">
        <v>0</v>
      </c>
    </row>
    <row r="744" spans="1:5">
      <c r="A744" s="137"/>
      <c r="B744" s="137"/>
      <c r="C744" s="137"/>
      <c r="D744" s="137"/>
      <c r="E744" s="137"/>
    </row>
    <row r="745" spans="1:5">
      <c r="A745" s="137" t="s">
        <v>4611</v>
      </c>
      <c r="B745" s="137" t="s">
        <v>4612</v>
      </c>
      <c r="C745" s="137"/>
      <c r="D745" s="137"/>
      <c r="E745" s="137"/>
    </row>
    <row r="746" spans="1:5">
      <c r="A746" s="137" t="s">
        <v>4613</v>
      </c>
      <c r="B746" s="137" t="s">
        <v>4614</v>
      </c>
      <c r="C746" s="218">
        <v>0</v>
      </c>
      <c r="D746" s="218">
        <v>0</v>
      </c>
      <c r="E746" s="218">
        <v>0</v>
      </c>
    </row>
    <row r="747" spans="1:5">
      <c r="A747" s="137" t="s">
        <v>4615</v>
      </c>
      <c r="B747" s="137" t="s">
        <v>4616</v>
      </c>
      <c r="C747" s="218">
        <v>0</v>
      </c>
      <c r="D747" s="218">
        <v>0</v>
      </c>
      <c r="E747" s="218">
        <v>0</v>
      </c>
    </row>
    <row r="748" spans="1:5">
      <c r="A748" s="137" t="s">
        <v>4617</v>
      </c>
      <c r="B748" s="137" t="s">
        <v>4618</v>
      </c>
      <c r="C748" s="218">
        <v>0</v>
      </c>
      <c r="D748" s="218">
        <v>0</v>
      </c>
      <c r="E748" s="218">
        <v>0</v>
      </c>
    </row>
    <row r="749" spans="1:5">
      <c r="A749" s="137"/>
      <c r="B749" s="137"/>
      <c r="C749" s="219"/>
      <c r="D749" s="219"/>
      <c r="E749" s="219"/>
    </row>
    <row r="750" spans="1:5">
      <c r="A750" s="137" t="s">
        <v>4619</v>
      </c>
      <c r="B750" s="137" t="s">
        <v>4620</v>
      </c>
      <c r="C750" s="138">
        <v>0</v>
      </c>
      <c r="D750" s="138">
        <v>0</v>
      </c>
      <c r="E750" s="138">
        <v>0</v>
      </c>
    </row>
    <row r="751" spans="1:5">
      <c r="A751" s="137"/>
      <c r="B751" s="137"/>
      <c r="C751" s="137"/>
      <c r="D751" s="137"/>
      <c r="E751" s="137"/>
    </row>
    <row r="752" spans="1:5">
      <c r="A752" s="137" t="s">
        <v>4621</v>
      </c>
      <c r="B752" s="137" t="s">
        <v>4622</v>
      </c>
      <c r="C752" s="137"/>
      <c r="D752" s="137"/>
      <c r="E752" s="137"/>
    </row>
    <row r="753" spans="1:5">
      <c r="A753" s="137" t="s">
        <v>4623</v>
      </c>
      <c r="B753" s="137" t="s">
        <v>4624</v>
      </c>
      <c r="C753" s="218">
        <v>0</v>
      </c>
      <c r="D753" s="218">
        <v>0</v>
      </c>
      <c r="E753" s="218">
        <v>0</v>
      </c>
    </row>
    <row r="754" spans="1:5">
      <c r="A754" s="137" t="s">
        <v>4625</v>
      </c>
      <c r="B754" s="137" t="s">
        <v>4626</v>
      </c>
      <c r="C754" s="218">
        <v>0</v>
      </c>
      <c r="D754" s="218">
        <v>0</v>
      </c>
      <c r="E754" s="218">
        <v>0</v>
      </c>
    </row>
    <row r="755" spans="1:5">
      <c r="A755" s="137" t="s">
        <v>4627</v>
      </c>
      <c r="B755" s="137" t="s">
        <v>4628</v>
      </c>
      <c r="C755" s="218">
        <v>0</v>
      </c>
      <c r="D755" s="218">
        <v>0</v>
      </c>
      <c r="E755" s="218">
        <v>0</v>
      </c>
    </row>
    <row r="756" spans="1:5">
      <c r="A756" s="137"/>
      <c r="B756" s="137"/>
      <c r="C756" s="219"/>
      <c r="D756" s="219"/>
      <c r="E756" s="219"/>
    </row>
    <row r="757" spans="1:5">
      <c r="A757" s="137" t="s">
        <v>4629</v>
      </c>
      <c r="B757" s="137" t="s">
        <v>4630</v>
      </c>
      <c r="C757" s="138">
        <v>0</v>
      </c>
      <c r="D757" s="138">
        <v>0</v>
      </c>
      <c r="E757" s="138">
        <v>0</v>
      </c>
    </row>
    <row r="758" spans="1:5">
      <c r="A758" s="137"/>
      <c r="B758" s="137"/>
      <c r="C758" s="137"/>
      <c r="D758" s="137"/>
      <c r="E758" s="137"/>
    </row>
    <row r="759" spans="1:5">
      <c r="A759" s="137" t="s">
        <v>4631</v>
      </c>
      <c r="B759" s="137" t="s">
        <v>4632</v>
      </c>
      <c r="C759" s="137"/>
      <c r="D759" s="137"/>
      <c r="E759" s="137"/>
    </row>
    <row r="760" spans="1:5">
      <c r="A760" s="137" t="s">
        <v>4633</v>
      </c>
      <c r="B760" s="137" t="s">
        <v>4634</v>
      </c>
      <c r="C760" s="218">
        <v>0</v>
      </c>
      <c r="D760" s="218">
        <v>0</v>
      </c>
      <c r="E760" s="218">
        <v>0</v>
      </c>
    </row>
    <row r="761" spans="1:5">
      <c r="A761" s="137" t="s">
        <v>4635</v>
      </c>
      <c r="B761" s="137" t="s">
        <v>4636</v>
      </c>
      <c r="C761" s="218">
        <v>0</v>
      </c>
      <c r="D761" s="218">
        <v>0</v>
      </c>
      <c r="E761" s="218">
        <v>0</v>
      </c>
    </row>
    <row r="762" spans="1:5">
      <c r="A762" s="137" t="s">
        <v>4637</v>
      </c>
      <c r="B762" s="137" t="s">
        <v>4638</v>
      </c>
      <c r="C762" s="218">
        <v>0</v>
      </c>
      <c r="D762" s="218">
        <v>0</v>
      </c>
      <c r="E762" s="218">
        <v>0</v>
      </c>
    </row>
    <row r="763" spans="1:5">
      <c r="A763" s="137"/>
      <c r="B763" s="137"/>
      <c r="C763" s="219"/>
      <c r="D763" s="219"/>
      <c r="E763" s="219"/>
    </row>
    <row r="764" spans="1:5">
      <c r="A764" s="137" t="s">
        <v>4639</v>
      </c>
      <c r="B764" s="137" t="s">
        <v>4640</v>
      </c>
      <c r="C764" s="138">
        <v>0</v>
      </c>
      <c r="D764" s="138">
        <v>0</v>
      </c>
      <c r="E764" s="138">
        <v>0</v>
      </c>
    </row>
    <row r="765" spans="1:5">
      <c r="A765" s="137"/>
      <c r="B765" s="137"/>
      <c r="C765" s="137"/>
      <c r="D765" s="137"/>
      <c r="E765" s="137"/>
    </row>
    <row r="766" spans="1:5">
      <c r="A766" s="137" t="s">
        <v>4641</v>
      </c>
      <c r="B766" s="137" t="s">
        <v>4642</v>
      </c>
      <c r="C766" s="137"/>
      <c r="D766" s="137"/>
      <c r="E766" s="137"/>
    </row>
    <row r="767" spans="1:5">
      <c r="A767" s="137" t="s">
        <v>4643</v>
      </c>
      <c r="B767" s="137" t="s">
        <v>4644</v>
      </c>
      <c r="C767" s="218">
        <v>0</v>
      </c>
      <c r="D767" s="218">
        <v>0</v>
      </c>
      <c r="E767" s="218">
        <v>0</v>
      </c>
    </row>
    <row r="768" spans="1:5">
      <c r="A768" s="137" t="s">
        <v>4645</v>
      </c>
      <c r="B768" s="137" t="s">
        <v>4646</v>
      </c>
      <c r="C768" s="218">
        <v>0</v>
      </c>
      <c r="D768" s="218">
        <v>0</v>
      </c>
      <c r="E768" s="218">
        <v>0</v>
      </c>
    </row>
    <row r="769" spans="1:5">
      <c r="A769" s="137" t="s">
        <v>4647</v>
      </c>
      <c r="B769" s="137" t="s">
        <v>4648</v>
      </c>
      <c r="C769" s="218">
        <v>0</v>
      </c>
      <c r="D769" s="218">
        <v>0</v>
      </c>
      <c r="E769" s="218">
        <v>0</v>
      </c>
    </row>
    <row r="770" spans="1:5">
      <c r="A770" s="137"/>
      <c r="B770" s="137"/>
      <c r="C770" s="219"/>
      <c r="D770" s="219"/>
      <c r="E770" s="219"/>
    </row>
    <row r="771" spans="1:5">
      <c r="A771" s="137" t="s">
        <v>4649</v>
      </c>
      <c r="B771" s="137" t="s">
        <v>4650</v>
      </c>
      <c r="C771" s="138">
        <v>0</v>
      </c>
      <c r="D771" s="138">
        <v>0</v>
      </c>
      <c r="E771" s="138">
        <v>0</v>
      </c>
    </row>
    <row r="772" spans="1:5">
      <c r="A772" s="137" t="s">
        <v>4651</v>
      </c>
      <c r="B772" s="137" t="s">
        <v>4652</v>
      </c>
      <c r="C772" s="218">
        <v>0</v>
      </c>
      <c r="D772" s="218">
        <v>0</v>
      </c>
      <c r="E772" s="218">
        <v>0</v>
      </c>
    </row>
    <row r="773" spans="1:5">
      <c r="A773" s="137" t="s">
        <v>4653</v>
      </c>
      <c r="B773" s="137" t="s">
        <v>4654</v>
      </c>
      <c r="C773" s="218">
        <v>0</v>
      </c>
      <c r="D773" s="218">
        <v>0</v>
      </c>
      <c r="E773" s="218">
        <v>0</v>
      </c>
    </row>
    <row r="774" spans="1:5">
      <c r="A774" s="137" t="s">
        <v>4655</v>
      </c>
      <c r="B774" s="137" t="s">
        <v>4656</v>
      </c>
      <c r="C774" s="218">
        <v>0</v>
      </c>
      <c r="D774" s="218">
        <v>0</v>
      </c>
      <c r="E774" s="218">
        <v>0</v>
      </c>
    </row>
    <row r="775" spans="1:5">
      <c r="A775" s="137"/>
      <c r="B775" s="137"/>
      <c r="C775" s="219"/>
      <c r="D775" s="219"/>
      <c r="E775" s="219"/>
    </row>
    <row r="776" spans="1:5">
      <c r="A776" s="137" t="s">
        <v>4657</v>
      </c>
      <c r="B776" s="137" t="s">
        <v>4172</v>
      </c>
      <c r="C776" s="138">
        <v>0</v>
      </c>
      <c r="D776" s="138">
        <v>0</v>
      </c>
      <c r="E776" s="138">
        <v>0</v>
      </c>
    </row>
    <row r="777" spans="1:5">
      <c r="A777" s="137"/>
      <c r="B777" s="137"/>
      <c r="C777" s="219"/>
      <c r="D777" s="219"/>
      <c r="E777" s="219"/>
    </row>
    <row r="778" spans="1:5">
      <c r="A778" s="137" t="s">
        <v>4658</v>
      </c>
      <c r="B778" s="137" t="s">
        <v>113</v>
      </c>
      <c r="C778" s="138">
        <v>94125610.569999993</v>
      </c>
      <c r="D778" s="138">
        <v>94147141.920000002</v>
      </c>
      <c r="E778" s="138">
        <v>-21531.35</v>
      </c>
    </row>
    <row r="779" spans="1:5">
      <c r="A779" s="137"/>
      <c r="B779" s="137"/>
      <c r="C779" s="137"/>
      <c r="D779" s="137"/>
      <c r="E779" s="137"/>
    </row>
    <row r="780" spans="1:5">
      <c r="A780" s="137" t="s">
        <v>1134</v>
      </c>
      <c r="B780" s="137" t="s">
        <v>4659</v>
      </c>
      <c r="C780" s="137"/>
      <c r="D780" s="137"/>
      <c r="E780" s="137"/>
    </row>
    <row r="781" spans="1:5">
      <c r="A781" s="137"/>
      <c r="B781" s="137"/>
      <c r="C781" s="137"/>
      <c r="D781" s="137"/>
      <c r="E781" s="137"/>
    </row>
    <row r="782" spans="1:5">
      <c r="A782" s="137" t="s">
        <v>1135</v>
      </c>
      <c r="B782" s="137" t="s">
        <v>114</v>
      </c>
      <c r="C782" s="137"/>
      <c r="D782" s="137"/>
      <c r="E782" s="137"/>
    </row>
    <row r="783" spans="1:5">
      <c r="A783" s="137"/>
      <c r="B783" s="137"/>
      <c r="C783" s="137"/>
      <c r="D783" s="137"/>
      <c r="E783" s="137"/>
    </row>
    <row r="784" spans="1:5">
      <c r="A784" s="137" t="s">
        <v>1137</v>
      </c>
      <c r="B784" s="137" t="s">
        <v>1136</v>
      </c>
      <c r="C784" s="137"/>
      <c r="D784" s="137"/>
      <c r="E784" s="137"/>
    </row>
    <row r="785" spans="1:5">
      <c r="A785" s="137" t="s">
        <v>4660</v>
      </c>
      <c r="B785" s="137" t="s">
        <v>2497</v>
      </c>
      <c r="C785" s="218">
        <v>1155434.52</v>
      </c>
      <c r="D785" s="218">
        <v>1095097</v>
      </c>
      <c r="E785" s="218">
        <v>60337.52</v>
      </c>
    </row>
    <row r="786" spans="1:5">
      <c r="A786" s="137" t="s">
        <v>4661</v>
      </c>
      <c r="B786" s="137" t="s">
        <v>4662</v>
      </c>
      <c r="C786" s="218">
        <v>0</v>
      </c>
      <c r="D786" s="218">
        <v>0</v>
      </c>
      <c r="E786" s="218">
        <v>0</v>
      </c>
    </row>
    <row r="787" spans="1:5">
      <c r="A787" s="137" t="s">
        <v>4663</v>
      </c>
      <c r="B787" s="137" t="s">
        <v>4664</v>
      </c>
      <c r="C787" s="218">
        <v>0</v>
      </c>
      <c r="D787" s="218">
        <v>0</v>
      </c>
      <c r="E787" s="218">
        <v>0</v>
      </c>
    </row>
    <row r="788" spans="1:5">
      <c r="A788" s="137" t="s">
        <v>4665</v>
      </c>
      <c r="B788" s="137" t="s">
        <v>4666</v>
      </c>
      <c r="C788" s="218">
        <v>0</v>
      </c>
      <c r="D788" s="218">
        <v>0</v>
      </c>
      <c r="E788" s="218">
        <v>0</v>
      </c>
    </row>
    <row r="789" spans="1:5">
      <c r="A789" s="137" t="s">
        <v>4667</v>
      </c>
      <c r="B789" s="137" t="s">
        <v>4668</v>
      </c>
      <c r="C789" s="218">
        <v>0</v>
      </c>
      <c r="D789" s="218">
        <v>0</v>
      </c>
      <c r="E789" s="218">
        <v>0</v>
      </c>
    </row>
    <row r="790" spans="1:5">
      <c r="A790" s="137" t="s">
        <v>4669</v>
      </c>
      <c r="B790" s="137" t="s">
        <v>4670</v>
      </c>
      <c r="C790" s="218">
        <v>0</v>
      </c>
      <c r="D790" s="218">
        <v>0</v>
      </c>
      <c r="E790" s="218">
        <v>0</v>
      </c>
    </row>
    <row r="791" spans="1:5">
      <c r="A791" s="137" t="s">
        <v>4671</v>
      </c>
      <c r="B791" s="137" t="s">
        <v>2498</v>
      </c>
      <c r="C791" s="218">
        <v>109919.35</v>
      </c>
      <c r="D791" s="218">
        <v>152709.84</v>
      </c>
      <c r="E791" s="218">
        <v>-42790.49</v>
      </c>
    </row>
    <row r="792" spans="1:5">
      <c r="A792" s="137" t="s">
        <v>4672</v>
      </c>
      <c r="B792" s="137" t="s">
        <v>4673</v>
      </c>
      <c r="C792" s="218">
        <v>0</v>
      </c>
      <c r="D792" s="218">
        <v>0</v>
      </c>
      <c r="E792" s="218">
        <v>0</v>
      </c>
    </row>
    <row r="793" spans="1:5">
      <c r="A793" s="137" t="s">
        <v>4674</v>
      </c>
      <c r="B793" s="137" t="s">
        <v>4675</v>
      </c>
      <c r="C793" s="218">
        <v>331153</v>
      </c>
      <c r="D793" s="218">
        <v>331985.5</v>
      </c>
      <c r="E793" s="218">
        <v>-832.5</v>
      </c>
    </row>
    <row r="794" spans="1:5">
      <c r="A794" s="137" t="s">
        <v>4676</v>
      </c>
      <c r="B794" s="137" t="s">
        <v>4677</v>
      </c>
      <c r="C794" s="218">
        <v>0</v>
      </c>
      <c r="D794" s="218">
        <v>0</v>
      </c>
      <c r="E794" s="218">
        <v>0</v>
      </c>
    </row>
    <row r="795" spans="1:5">
      <c r="A795" s="137" t="s">
        <v>4678</v>
      </c>
      <c r="B795" s="137" t="s">
        <v>4679</v>
      </c>
      <c r="C795" s="218">
        <v>0</v>
      </c>
      <c r="D795" s="218">
        <v>0</v>
      </c>
      <c r="E795" s="218">
        <v>0</v>
      </c>
    </row>
    <row r="796" spans="1:5">
      <c r="A796" s="137" t="s">
        <v>4680</v>
      </c>
      <c r="B796" s="137" t="s">
        <v>4681</v>
      </c>
      <c r="C796" s="218">
        <v>0</v>
      </c>
      <c r="D796" s="218">
        <v>0</v>
      </c>
      <c r="E796" s="218">
        <v>0</v>
      </c>
    </row>
    <row r="797" spans="1:5">
      <c r="A797" s="137" t="s">
        <v>4682</v>
      </c>
      <c r="B797" s="137" t="s">
        <v>4683</v>
      </c>
      <c r="C797" s="218">
        <v>0</v>
      </c>
      <c r="D797" s="218">
        <v>0</v>
      </c>
      <c r="E797" s="218">
        <v>0</v>
      </c>
    </row>
    <row r="798" spans="1:5">
      <c r="A798" s="137" t="s">
        <v>4684</v>
      </c>
      <c r="B798" s="137" t="s">
        <v>4685</v>
      </c>
      <c r="C798" s="218">
        <v>0</v>
      </c>
      <c r="D798" s="218">
        <v>0</v>
      </c>
      <c r="E798" s="218">
        <v>0</v>
      </c>
    </row>
    <row r="799" spans="1:5">
      <c r="A799" s="137" t="s">
        <v>4686</v>
      </c>
      <c r="B799" s="137" t="s">
        <v>4687</v>
      </c>
      <c r="C799" s="218">
        <v>339383.19</v>
      </c>
      <c r="D799" s="218">
        <v>430721.26</v>
      </c>
      <c r="E799" s="218">
        <v>-91338.07</v>
      </c>
    </row>
    <row r="800" spans="1:5">
      <c r="A800" s="137" t="s">
        <v>4688</v>
      </c>
      <c r="B800" s="137" t="s">
        <v>4689</v>
      </c>
      <c r="C800" s="218">
        <v>174149.24</v>
      </c>
      <c r="D800" s="218">
        <v>87074.62</v>
      </c>
      <c r="E800" s="218">
        <v>87074.62</v>
      </c>
    </row>
    <row r="801" spans="1:5">
      <c r="A801" s="137" t="s">
        <v>4690</v>
      </c>
      <c r="B801" s="137" t="s">
        <v>4691</v>
      </c>
      <c r="C801" s="218">
        <v>26666.67</v>
      </c>
      <c r="D801" s="218">
        <v>80000</v>
      </c>
      <c r="E801" s="218">
        <v>-53333.33</v>
      </c>
    </row>
    <row r="802" spans="1:5">
      <c r="A802" s="137" t="s">
        <v>4692</v>
      </c>
      <c r="B802" s="137" t="s">
        <v>4693</v>
      </c>
      <c r="C802" s="218">
        <v>6517.01</v>
      </c>
      <c r="D802" s="218">
        <v>6517.01</v>
      </c>
      <c r="E802" s="218">
        <v>0</v>
      </c>
    </row>
    <row r="803" spans="1:5">
      <c r="A803" s="137" t="s">
        <v>4694</v>
      </c>
      <c r="B803" s="137" t="s">
        <v>4695</v>
      </c>
      <c r="C803" s="218">
        <v>0</v>
      </c>
      <c r="D803" s="218">
        <v>0</v>
      </c>
      <c r="E803" s="218">
        <v>0</v>
      </c>
    </row>
    <row r="804" spans="1:5">
      <c r="A804" s="137" t="s">
        <v>4696</v>
      </c>
      <c r="B804" s="137" t="s">
        <v>3533</v>
      </c>
      <c r="C804" s="218">
        <v>0</v>
      </c>
      <c r="D804" s="218">
        <v>0</v>
      </c>
      <c r="E804" s="218">
        <v>0</v>
      </c>
    </row>
    <row r="805" spans="1:5">
      <c r="A805" s="137" t="s">
        <v>4697</v>
      </c>
      <c r="B805" s="137" t="s">
        <v>3602</v>
      </c>
      <c r="C805" s="218">
        <v>0</v>
      </c>
      <c r="D805" s="218">
        <v>0</v>
      </c>
      <c r="E805" s="218">
        <v>0</v>
      </c>
    </row>
    <row r="806" spans="1:5">
      <c r="A806" s="137" t="s">
        <v>4698</v>
      </c>
      <c r="B806" s="137" t="s">
        <v>4699</v>
      </c>
      <c r="C806" s="218">
        <v>0</v>
      </c>
      <c r="D806" s="218">
        <v>0</v>
      </c>
      <c r="E806" s="218">
        <v>0</v>
      </c>
    </row>
    <row r="807" spans="1:5">
      <c r="A807" s="137" t="s">
        <v>4700</v>
      </c>
      <c r="B807" s="137" t="s">
        <v>4701</v>
      </c>
      <c r="C807" s="218">
        <v>0</v>
      </c>
      <c r="D807" s="218">
        <v>0</v>
      </c>
      <c r="E807" s="218">
        <v>0</v>
      </c>
    </row>
    <row r="808" spans="1:5">
      <c r="A808" s="137" t="s">
        <v>4702</v>
      </c>
      <c r="B808" s="137" t="s">
        <v>4703</v>
      </c>
      <c r="C808" s="218">
        <v>0</v>
      </c>
      <c r="D808" s="218">
        <v>0</v>
      </c>
      <c r="E808" s="218">
        <v>0</v>
      </c>
    </row>
    <row r="809" spans="1:5">
      <c r="A809" s="137" t="s">
        <v>4704</v>
      </c>
      <c r="B809" s="137" t="s">
        <v>4705</v>
      </c>
      <c r="C809" s="218">
        <v>0</v>
      </c>
      <c r="D809" s="218">
        <v>0</v>
      </c>
      <c r="E809" s="218">
        <v>0</v>
      </c>
    </row>
    <row r="810" spans="1:5">
      <c r="A810" s="137" t="s">
        <v>4706</v>
      </c>
      <c r="B810" s="137" t="s">
        <v>4707</v>
      </c>
      <c r="C810" s="218">
        <v>0</v>
      </c>
      <c r="D810" s="218">
        <v>0</v>
      </c>
      <c r="E810" s="218">
        <v>0</v>
      </c>
    </row>
    <row r="811" spans="1:5">
      <c r="A811" s="137" t="s">
        <v>4708</v>
      </c>
      <c r="B811" s="137" t="s">
        <v>4709</v>
      </c>
      <c r="C811" s="218">
        <v>0</v>
      </c>
      <c r="D811" s="218">
        <v>0</v>
      </c>
      <c r="E811" s="218">
        <v>0</v>
      </c>
    </row>
    <row r="812" spans="1:5">
      <c r="A812" s="137" t="s">
        <v>4710</v>
      </c>
      <c r="B812" s="137" t="s">
        <v>4711</v>
      </c>
      <c r="C812" s="218">
        <v>0</v>
      </c>
      <c r="D812" s="218">
        <v>0</v>
      </c>
      <c r="E812" s="218">
        <v>0</v>
      </c>
    </row>
    <row r="813" spans="1:5">
      <c r="A813" s="137" t="s">
        <v>4712</v>
      </c>
      <c r="B813" s="137" t="s">
        <v>4713</v>
      </c>
      <c r="C813" s="218">
        <v>0</v>
      </c>
      <c r="D813" s="218">
        <v>0</v>
      </c>
      <c r="E813" s="218">
        <v>0</v>
      </c>
    </row>
    <row r="814" spans="1:5">
      <c r="A814" s="137" t="s">
        <v>4714</v>
      </c>
      <c r="B814" s="137" t="s">
        <v>4715</v>
      </c>
      <c r="C814" s="218">
        <v>0</v>
      </c>
      <c r="D814" s="218">
        <v>0</v>
      </c>
      <c r="E814" s="218">
        <v>0</v>
      </c>
    </row>
    <row r="815" spans="1:5">
      <c r="A815" s="137" t="s">
        <v>4716</v>
      </c>
      <c r="B815" s="137" t="s">
        <v>4717</v>
      </c>
      <c r="C815" s="218">
        <v>0</v>
      </c>
      <c r="D815" s="218">
        <v>0</v>
      </c>
      <c r="E815" s="218">
        <v>0</v>
      </c>
    </row>
    <row r="816" spans="1:5">
      <c r="A816" s="137"/>
      <c r="B816" s="137"/>
      <c r="C816" s="219"/>
      <c r="D816" s="219"/>
      <c r="E816" s="219"/>
    </row>
    <row r="817" spans="1:5">
      <c r="A817" s="137" t="s">
        <v>117</v>
      </c>
      <c r="B817" s="137" t="s">
        <v>118</v>
      </c>
      <c r="C817" s="138">
        <v>2143222.98</v>
      </c>
      <c r="D817" s="138">
        <v>2184105.23</v>
      </c>
      <c r="E817" s="138">
        <v>-40882.25</v>
      </c>
    </row>
    <row r="818" spans="1:5">
      <c r="A818" s="137"/>
      <c r="B818" s="137"/>
      <c r="C818" s="137"/>
      <c r="D818" s="137"/>
      <c r="E818" s="137"/>
    </row>
    <row r="819" spans="1:5">
      <c r="A819" s="137" t="s">
        <v>119</v>
      </c>
      <c r="B819" s="137" t="s">
        <v>120</v>
      </c>
      <c r="C819" s="137"/>
      <c r="D819" s="137"/>
      <c r="E819" s="137"/>
    </row>
    <row r="820" spans="1:5">
      <c r="A820" s="137" t="s">
        <v>121</v>
      </c>
      <c r="B820" s="137" t="s">
        <v>122</v>
      </c>
      <c r="C820" s="218">
        <v>85484670.079999998</v>
      </c>
      <c r="D820" s="218">
        <v>85331293.989999995</v>
      </c>
      <c r="E820" s="218">
        <v>153376.09</v>
      </c>
    </row>
    <row r="821" spans="1:5">
      <c r="A821" s="137" t="s">
        <v>4718</v>
      </c>
      <c r="B821" s="137" t="s">
        <v>4719</v>
      </c>
      <c r="C821" s="218">
        <v>0</v>
      </c>
      <c r="D821" s="218">
        <v>0</v>
      </c>
      <c r="E821" s="218">
        <v>0</v>
      </c>
    </row>
    <row r="822" spans="1:5">
      <c r="A822" s="137" t="s">
        <v>4720</v>
      </c>
      <c r="B822" s="137" t="s">
        <v>4721</v>
      </c>
      <c r="C822" s="218">
        <v>0</v>
      </c>
      <c r="D822" s="218">
        <v>0</v>
      </c>
      <c r="E822" s="218">
        <v>0</v>
      </c>
    </row>
    <row r="823" spans="1:5">
      <c r="A823" s="137" t="s">
        <v>4722</v>
      </c>
      <c r="B823" s="137" t="s">
        <v>4723</v>
      </c>
      <c r="C823" s="218">
        <v>-4890070.01</v>
      </c>
      <c r="D823" s="218">
        <v>-4890070.01</v>
      </c>
      <c r="E823" s="218">
        <v>0</v>
      </c>
    </row>
    <row r="824" spans="1:5">
      <c r="A824" s="137" t="s">
        <v>4724</v>
      </c>
      <c r="B824" s="137" t="s">
        <v>4725</v>
      </c>
      <c r="C824" s="218">
        <v>0</v>
      </c>
      <c r="D824" s="218">
        <v>0</v>
      </c>
      <c r="E824" s="218">
        <v>0</v>
      </c>
    </row>
    <row r="825" spans="1:5">
      <c r="A825" s="137" t="s">
        <v>4726</v>
      </c>
      <c r="B825" s="137" t="s">
        <v>4727</v>
      </c>
      <c r="C825" s="218">
        <v>0</v>
      </c>
      <c r="D825" s="218">
        <v>0</v>
      </c>
      <c r="E825" s="218">
        <v>0</v>
      </c>
    </row>
    <row r="826" spans="1:5">
      <c r="A826" s="137" t="s">
        <v>123</v>
      </c>
      <c r="B826" s="137" t="s">
        <v>124</v>
      </c>
      <c r="C826" s="218">
        <v>755000</v>
      </c>
      <c r="D826" s="218">
        <v>755000</v>
      </c>
      <c r="E826" s="218">
        <v>0</v>
      </c>
    </row>
    <row r="827" spans="1:5">
      <c r="A827" s="137" t="s">
        <v>125</v>
      </c>
      <c r="B827" s="137" t="s">
        <v>126</v>
      </c>
      <c r="C827" s="218">
        <v>155983.76999999999</v>
      </c>
      <c r="D827" s="218">
        <v>144658.76999999999</v>
      </c>
      <c r="E827" s="218">
        <v>11325</v>
      </c>
    </row>
    <row r="828" spans="1:5">
      <c r="A828" s="137" t="s">
        <v>4728</v>
      </c>
      <c r="B828" s="137" t="s">
        <v>4729</v>
      </c>
      <c r="C828" s="218">
        <v>0</v>
      </c>
      <c r="D828" s="218">
        <v>0</v>
      </c>
      <c r="E828" s="218">
        <v>0</v>
      </c>
    </row>
    <row r="829" spans="1:5">
      <c r="A829" s="137"/>
      <c r="B829" s="137"/>
      <c r="C829" s="219"/>
      <c r="D829" s="219"/>
      <c r="E829" s="219"/>
    </row>
    <row r="830" spans="1:5">
      <c r="A830" s="137" t="s">
        <v>127</v>
      </c>
      <c r="B830" s="137" t="s">
        <v>128</v>
      </c>
      <c r="C830" s="138">
        <v>81505583.840000004</v>
      </c>
      <c r="D830" s="138">
        <v>81340882.75</v>
      </c>
      <c r="E830" s="138">
        <v>164701.09</v>
      </c>
    </row>
    <row r="831" spans="1:5">
      <c r="A831" s="137" t="s">
        <v>4730</v>
      </c>
      <c r="B831" s="137" t="s">
        <v>4731</v>
      </c>
      <c r="C831" s="218">
        <v>0</v>
      </c>
      <c r="D831" s="218">
        <v>0</v>
      </c>
      <c r="E831" s="218">
        <v>0</v>
      </c>
    </row>
    <row r="832" spans="1:5">
      <c r="A832" s="137" t="s">
        <v>4732</v>
      </c>
      <c r="B832" s="137" t="s">
        <v>4733</v>
      </c>
      <c r="C832" s="218">
        <v>0</v>
      </c>
      <c r="D832" s="218">
        <v>0</v>
      </c>
      <c r="E832" s="218">
        <v>0</v>
      </c>
    </row>
    <row r="833" spans="1:5">
      <c r="A833" s="137" t="s">
        <v>4734</v>
      </c>
      <c r="B833" s="137" t="s">
        <v>4735</v>
      </c>
      <c r="C833" s="218">
        <v>0</v>
      </c>
      <c r="D833" s="218">
        <v>0</v>
      </c>
      <c r="E833" s="218">
        <v>0</v>
      </c>
    </row>
    <row r="834" spans="1:5">
      <c r="A834" s="137"/>
      <c r="B834" s="137"/>
      <c r="C834" s="219"/>
      <c r="D834" s="219"/>
      <c r="E834" s="219"/>
    </row>
    <row r="835" spans="1:5">
      <c r="A835" s="137" t="s">
        <v>4736</v>
      </c>
      <c r="B835" s="137" t="s">
        <v>4737</v>
      </c>
      <c r="C835" s="138">
        <v>0</v>
      </c>
      <c r="D835" s="138">
        <v>0</v>
      </c>
      <c r="E835" s="138">
        <v>0</v>
      </c>
    </row>
    <row r="836" spans="1:5">
      <c r="A836" s="137"/>
      <c r="B836" s="137"/>
      <c r="C836" s="219"/>
      <c r="D836" s="219"/>
      <c r="E836" s="219"/>
    </row>
    <row r="837" spans="1:5">
      <c r="A837" s="137" t="s">
        <v>129</v>
      </c>
      <c r="B837" s="137" t="s">
        <v>115</v>
      </c>
      <c r="C837" s="138">
        <v>83648806.819999993</v>
      </c>
      <c r="D837" s="138">
        <v>83524987.980000004</v>
      </c>
      <c r="E837" s="138">
        <v>123818.84</v>
      </c>
    </row>
    <row r="838" spans="1:5">
      <c r="A838" s="137"/>
      <c r="B838" s="137"/>
      <c r="C838" s="137"/>
      <c r="D838" s="137"/>
      <c r="E838" s="137"/>
    </row>
    <row r="839" spans="1:5">
      <c r="A839" s="137" t="s">
        <v>130</v>
      </c>
      <c r="B839" s="137" t="s">
        <v>131</v>
      </c>
      <c r="C839" s="137"/>
      <c r="D839" s="137"/>
      <c r="E839" s="137"/>
    </row>
    <row r="840" spans="1:5">
      <c r="A840" s="137"/>
      <c r="B840" s="137"/>
      <c r="C840" s="137"/>
      <c r="D840" s="137"/>
      <c r="E840" s="137"/>
    </row>
    <row r="841" spans="1:5">
      <c r="A841" s="137" t="s">
        <v>132</v>
      </c>
      <c r="B841" s="137" t="s">
        <v>133</v>
      </c>
      <c r="C841" s="137"/>
      <c r="D841" s="137"/>
      <c r="E841" s="137"/>
    </row>
    <row r="842" spans="1:5">
      <c r="A842" s="137" t="s">
        <v>134</v>
      </c>
      <c r="B842" s="137" t="s">
        <v>135</v>
      </c>
      <c r="C842" s="218">
        <v>34383787</v>
      </c>
      <c r="D842" s="218">
        <v>34383787</v>
      </c>
      <c r="E842" s="218">
        <v>0</v>
      </c>
    </row>
    <row r="843" spans="1:5">
      <c r="A843" s="137" t="s">
        <v>4738</v>
      </c>
      <c r="B843" s="137" t="s">
        <v>4739</v>
      </c>
      <c r="C843" s="218">
        <v>0</v>
      </c>
      <c r="D843" s="218">
        <v>0</v>
      </c>
      <c r="E843" s="218">
        <v>0</v>
      </c>
    </row>
    <row r="844" spans="1:5">
      <c r="A844" s="137" t="s">
        <v>4740</v>
      </c>
      <c r="B844" s="137" t="s">
        <v>4741</v>
      </c>
      <c r="C844" s="218">
        <v>0</v>
      </c>
      <c r="D844" s="218">
        <v>0</v>
      </c>
      <c r="E844" s="218">
        <v>0</v>
      </c>
    </row>
    <row r="845" spans="1:5">
      <c r="A845" s="137" t="s">
        <v>4742</v>
      </c>
      <c r="B845" s="137" t="s">
        <v>4743</v>
      </c>
      <c r="C845" s="218">
        <v>0</v>
      </c>
      <c r="D845" s="218">
        <v>0</v>
      </c>
      <c r="E845" s="218">
        <v>0</v>
      </c>
    </row>
    <row r="846" spans="1:5">
      <c r="A846" s="137" t="s">
        <v>4744</v>
      </c>
      <c r="B846" s="137" t="s">
        <v>4745</v>
      </c>
      <c r="C846" s="218">
        <v>0</v>
      </c>
      <c r="D846" s="218">
        <v>0</v>
      </c>
      <c r="E846" s="218">
        <v>0</v>
      </c>
    </row>
    <row r="847" spans="1:5">
      <c r="A847" s="137" t="s">
        <v>4746</v>
      </c>
      <c r="B847" s="137" t="s">
        <v>4747</v>
      </c>
      <c r="C847" s="218">
        <v>0</v>
      </c>
      <c r="D847" s="218">
        <v>0</v>
      </c>
      <c r="E847" s="218">
        <v>0</v>
      </c>
    </row>
    <row r="848" spans="1:5">
      <c r="A848" s="137" t="s">
        <v>4748</v>
      </c>
      <c r="B848" s="137" t="s">
        <v>4749</v>
      </c>
      <c r="C848" s="218">
        <v>0</v>
      </c>
      <c r="D848" s="218">
        <v>0</v>
      </c>
      <c r="E848" s="218">
        <v>0</v>
      </c>
    </row>
    <row r="849" spans="1:5">
      <c r="A849" s="137" t="s">
        <v>4750</v>
      </c>
      <c r="B849" s="137" t="s">
        <v>4751</v>
      </c>
      <c r="C849" s="218">
        <v>0</v>
      </c>
      <c r="D849" s="218">
        <v>0</v>
      </c>
      <c r="E849" s="218">
        <v>0</v>
      </c>
    </row>
    <row r="850" spans="1:5">
      <c r="A850" s="137" t="s">
        <v>4752</v>
      </c>
      <c r="B850" s="137" t="s">
        <v>4753</v>
      </c>
      <c r="C850" s="218">
        <v>0</v>
      </c>
      <c r="D850" s="218">
        <v>0</v>
      </c>
      <c r="E850" s="218">
        <v>0</v>
      </c>
    </row>
    <row r="851" spans="1:5">
      <c r="A851" s="137" t="s">
        <v>4754</v>
      </c>
      <c r="B851" s="137" t="s">
        <v>4755</v>
      </c>
      <c r="C851" s="218">
        <v>0</v>
      </c>
      <c r="D851" s="218">
        <v>0</v>
      </c>
      <c r="E851" s="218">
        <v>0</v>
      </c>
    </row>
    <row r="852" spans="1:5">
      <c r="A852" s="137" t="s">
        <v>4756</v>
      </c>
      <c r="B852" s="137" t="s">
        <v>4757</v>
      </c>
      <c r="C852" s="218">
        <v>0</v>
      </c>
      <c r="D852" s="218">
        <v>0</v>
      </c>
      <c r="E852" s="218">
        <v>0</v>
      </c>
    </row>
    <row r="853" spans="1:5">
      <c r="A853" s="137" t="s">
        <v>4758</v>
      </c>
      <c r="B853" s="137" t="s">
        <v>4759</v>
      </c>
      <c r="C853" s="218">
        <v>0</v>
      </c>
      <c r="D853" s="218">
        <v>0</v>
      </c>
      <c r="E853" s="218">
        <v>0</v>
      </c>
    </row>
    <row r="854" spans="1:5">
      <c r="A854" s="137" t="s">
        <v>4760</v>
      </c>
      <c r="B854" s="137" t="s">
        <v>4761</v>
      </c>
      <c r="C854" s="218">
        <v>0</v>
      </c>
      <c r="D854" s="218">
        <v>0</v>
      </c>
      <c r="E854" s="218">
        <v>0</v>
      </c>
    </row>
    <row r="855" spans="1:5">
      <c r="A855" s="137" t="s">
        <v>4762</v>
      </c>
      <c r="B855" s="137" t="s">
        <v>4763</v>
      </c>
      <c r="C855" s="218">
        <v>0</v>
      </c>
      <c r="D855" s="218">
        <v>0</v>
      </c>
      <c r="E855" s="218">
        <v>0</v>
      </c>
    </row>
    <row r="856" spans="1:5">
      <c r="A856" s="137" t="s">
        <v>4764</v>
      </c>
      <c r="B856" s="137" t="s">
        <v>4765</v>
      </c>
      <c r="C856" s="218">
        <v>0</v>
      </c>
      <c r="D856" s="218">
        <v>0</v>
      </c>
      <c r="E856" s="218">
        <v>0</v>
      </c>
    </row>
    <row r="857" spans="1:5">
      <c r="A857" s="137" t="s">
        <v>4766</v>
      </c>
      <c r="B857" s="137" t="s">
        <v>4767</v>
      </c>
      <c r="C857" s="218">
        <v>0</v>
      </c>
      <c r="D857" s="218">
        <v>0</v>
      </c>
      <c r="E857" s="218">
        <v>0</v>
      </c>
    </row>
    <row r="858" spans="1:5">
      <c r="A858" s="137" t="s">
        <v>4768</v>
      </c>
      <c r="B858" s="137" t="s">
        <v>4769</v>
      </c>
      <c r="C858" s="218">
        <v>0</v>
      </c>
      <c r="D858" s="218">
        <v>0</v>
      </c>
      <c r="E858" s="218">
        <v>0</v>
      </c>
    </row>
    <row r="859" spans="1:5">
      <c r="A859" s="137" t="s">
        <v>4770</v>
      </c>
      <c r="B859" s="137" t="s">
        <v>4771</v>
      </c>
      <c r="C859" s="218">
        <v>0</v>
      </c>
      <c r="D859" s="218">
        <v>0</v>
      </c>
      <c r="E859" s="218">
        <v>0</v>
      </c>
    </row>
    <row r="860" spans="1:5">
      <c r="A860" s="137" t="s">
        <v>4772</v>
      </c>
      <c r="B860" s="137" t="s">
        <v>4773</v>
      </c>
      <c r="C860" s="218">
        <v>0</v>
      </c>
      <c r="D860" s="218">
        <v>0</v>
      </c>
      <c r="E860" s="218">
        <v>0</v>
      </c>
    </row>
    <row r="861" spans="1:5">
      <c r="A861" s="137" t="s">
        <v>4774</v>
      </c>
      <c r="B861" s="137" t="s">
        <v>4775</v>
      </c>
      <c r="C861" s="218">
        <v>0</v>
      </c>
      <c r="D861" s="218">
        <v>0</v>
      </c>
      <c r="E861" s="218">
        <v>0</v>
      </c>
    </row>
    <row r="862" spans="1:5">
      <c r="A862" s="137" t="s">
        <v>4776</v>
      </c>
      <c r="B862" s="137" t="s">
        <v>4777</v>
      </c>
      <c r="C862" s="218">
        <v>0</v>
      </c>
      <c r="D862" s="218">
        <v>0</v>
      </c>
      <c r="E862" s="218">
        <v>0</v>
      </c>
    </row>
    <row r="863" spans="1:5">
      <c r="A863" s="137" t="s">
        <v>4778</v>
      </c>
      <c r="B863" s="137" t="s">
        <v>4779</v>
      </c>
      <c r="C863" s="218">
        <v>0</v>
      </c>
      <c r="D863" s="218">
        <v>0</v>
      </c>
      <c r="E863" s="218">
        <v>0</v>
      </c>
    </row>
    <row r="864" spans="1:5">
      <c r="A864" s="137" t="s">
        <v>4780</v>
      </c>
      <c r="B864" s="137" t="s">
        <v>4781</v>
      </c>
      <c r="C864" s="218">
        <v>0</v>
      </c>
      <c r="D864" s="218">
        <v>0</v>
      </c>
      <c r="E864" s="218">
        <v>0</v>
      </c>
    </row>
    <row r="865" spans="1:5">
      <c r="A865" s="137" t="s">
        <v>4782</v>
      </c>
      <c r="B865" s="137" t="s">
        <v>4783</v>
      </c>
      <c r="C865" s="218">
        <v>0</v>
      </c>
      <c r="D865" s="218">
        <v>0</v>
      </c>
      <c r="E865" s="218">
        <v>0</v>
      </c>
    </row>
    <row r="866" spans="1:5">
      <c r="A866" s="137" t="s">
        <v>4784</v>
      </c>
      <c r="B866" s="137" t="s">
        <v>4785</v>
      </c>
      <c r="C866" s="218">
        <v>0</v>
      </c>
      <c r="D866" s="218">
        <v>0</v>
      </c>
      <c r="E866" s="218">
        <v>0</v>
      </c>
    </row>
    <row r="867" spans="1:5">
      <c r="A867" s="137" t="s">
        <v>4786</v>
      </c>
      <c r="B867" s="137" t="s">
        <v>4787</v>
      </c>
      <c r="C867" s="218">
        <v>0</v>
      </c>
      <c r="D867" s="218">
        <v>0</v>
      </c>
      <c r="E867" s="218">
        <v>0</v>
      </c>
    </row>
    <row r="868" spans="1:5">
      <c r="A868" s="137" t="s">
        <v>4788</v>
      </c>
      <c r="B868" s="137" t="s">
        <v>4789</v>
      </c>
      <c r="C868" s="218">
        <v>0</v>
      </c>
      <c r="D868" s="218">
        <v>0</v>
      </c>
      <c r="E868" s="218">
        <v>0</v>
      </c>
    </row>
    <row r="869" spans="1:5">
      <c r="A869" s="137" t="s">
        <v>4790</v>
      </c>
      <c r="B869" s="137" t="s">
        <v>4791</v>
      </c>
      <c r="C869" s="218">
        <v>0</v>
      </c>
      <c r="D869" s="218">
        <v>0</v>
      </c>
      <c r="E869" s="218">
        <v>0</v>
      </c>
    </row>
    <row r="870" spans="1:5">
      <c r="A870" s="137" t="s">
        <v>4792</v>
      </c>
      <c r="B870" s="137" t="s">
        <v>4793</v>
      </c>
      <c r="C870" s="218">
        <v>0</v>
      </c>
      <c r="D870" s="218">
        <v>0</v>
      </c>
      <c r="E870" s="218">
        <v>0</v>
      </c>
    </row>
    <row r="871" spans="1:5">
      <c r="A871" s="137" t="s">
        <v>4794</v>
      </c>
      <c r="B871" s="137" t="s">
        <v>4795</v>
      </c>
      <c r="C871" s="218">
        <v>0</v>
      </c>
      <c r="D871" s="218">
        <v>0</v>
      </c>
      <c r="E871" s="218">
        <v>0</v>
      </c>
    </row>
    <row r="872" spans="1:5">
      <c r="A872" s="137" t="s">
        <v>4796</v>
      </c>
      <c r="B872" s="137" t="s">
        <v>4797</v>
      </c>
      <c r="C872" s="218">
        <v>0</v>
      </c>
      <c r="D872" s="218">
        <v>0</v>
      </c>
      <c r="E872" s="218">
        <v>0</v>
      </c>
    </row>
    <row r="873" spans="1:5">
      <c r="A873" s="137" t="s">
        <v>4798</v>
      </c>
      <c r="B873" s="137" t="s">
        <v>4799</v>
      </c>
      <c r="C873" s="218">
        <v>0</v>
      </c>
      <c r="D873" s="218">
        <v>0</v>
      </c>
      <c r="E873" s="218">
        <v>0</v>
      </c>
    </row>
    <row r="874" spans="1:5">
      <c r="A874" s="137" t="s">
        <v>4800</v>
      </c>
      <c r="B874" s="137" t="s">
        <v>4801</v>
      </c>
      <c r="C874" s="218">
        <v>0</v>
      </c>
      <c r="D874" s="218">
        <v>0</v>
      </c>
      <c r="E874" s="218">
        <v>0</v>
      </c>
    </row>
    <row r="875" spans="1:5">
      <c r="A875" s="137"/>
      <c r="B875" s="137"/>
      <c r="C875" s="219"/>
      <c r="D875" s="219"/>
      <c r="E875" s="219"/>
    </row>
    <row r="876" spans="1:5">
      <c r="A876" s="137" t="s">
        <v>136</v>
      </c>
      <c r="B876" s="137" t="s">
        <v>137</v>
      </c>
      <c r="C876" s="138">
        <v>34383787</v>
      </c>
      <c r="D876" s="138">
        <v>34383787</v>
      </c>
      <c r="E876" s="138">
        <v>0</v>
      </c>
    </row>
    <row r="877" spans="1:5">
      <c r="A877" s="137"/>
      <c r="B877" s="137"/>
      <c r="C877" s="137"/>
      <c r="D877" s="137"/>
      <c r="E877" s="137"/>
    </row>
    <row r="878" spans="1:5">
      <c r="A878" s="137" t="s">
        <v>138</v>
      </c>
      <c r="B878" s="137" t="s">
        <v>139</v>
      </c>
      <c r="C878" s="137"/>
      <c r="D878" s="137"/>
      <c r="E878" s="137"/>
    </row>
    <row r="879" spans="1:5">
      <c r="A879" s="137" t="s">
        <v>140</v>
      </c>
      <c r="B879" s="137" t="s">
        <v>141</v>
      </c>
      <c r="C879" s="218">
        <v>-599843.38</v>
      </c>
      <c r="D879" s="218">
        <v>-599843.38</v>
      </c>
      <c r="E879" s="218">
        <v>0</v>
      </c>
    </row>
    <row r="880" spans="1:5">
      <c r="A880" s="137" t="s">
        <v>4802</v>
      </c>
      <c r="B880" s="137" t="s">
        <v>4803</v>
      </c>
      <c r="C880" s="218">
        <v>0</v>
      </c>
      <c r="D880" s="218">
        <v>0</v>
      </c>
      <c r="E880" s="218">
        <v>0</v>
      </c>
    </row>
    <row r="881" spans="1:5">
      <c r="A881" s="137" t="s">
        <v>4804</v>
      </c>
      <c r="B881" s="137" t="s">
        <v>4805</v>
      </c>
      <c r="C881" s="218">
        <v>0</v>
      </c>
      <c r="D881" s="218">
        <v>0</v>
      </c>
      <c r="E881" s="218">
        <v>0</v>
      </c>
    </row>
    <row r="882" spans="1:5">
      <c r="A882" s="137" t="s">
        <v>4806</v>
      </c>
      <c r="B882" s="137" t="s">
        <v>4807</v>
      </c>
      <c r="C882" s="218">
        <v>0</v>
      </c>
      <c r="D882" s="218">
        <v>0</v>
      </c>
      <c r="E882" s="218">
        <v>0</v>
      </c>
    </row>
    <row r="883" spans="1:5">
      <c r="A883" s="137" t="s">
        <v>4808</v>
      </c>
      <c r="B883" s="137" t="s">
        <v>4809</v>
      </c>
      <c r="C883" s="218">
        <v>0</v>
      </c>
      <c r="D883" s="218">
        <v>0</v>
      </c>
      <c r="E883" s="218">
        <v>0</v>
      </c>
    </row>
    <row r="884" spans="1:5">
      <c r="A884" s="137" t="s">
        <v>4810</v>
      </c>
      <c r="B884" s="137" t="s">
        <v>4811</v>
      </c>
      <c r="C884" s="218">
        <v>0</v>
      </c>
      <c r="D884" s="218">
        <v>0</v>
      </c>
      <c r="E884" s="218">
        <v>0</v>
      </c>
    </row>
    <row r="885" spans="1:5">
      <c r="A885" s="137" t="s">
        <v>4812</v>
      </c>
      <c r="B885" s="137" t="s">
        <v>4813</v>
      </c>
      <c r="C885" s="218">
        <v>0</v>
      </c>
      <c r="D885" s="218">
        <v>0</v>
      </c>
      <c r="E885" s="218">
        <v>0</v>
      </c>
    </row>
    <row r="886" spans="1:5">
      <c r="A886" s="137" t="s">
        <v>4814</v>
      </c>
      <c r="B886" s="137" t="s">
        <v>4815</v>
      </c>
      <c r="C886" s="218">
        <v>0</v>
      </c>
      <c r="D886" s="218">
        <v>0</v>
      </c>
      <c r="E886" s="218">
        <v>0</v>
      </c>
    </row>
    <row r="887" spans="1:5">
      <c r="A887" s="137" t="s">
        <v>4816</v>
      </c>
      <c r="B887" s="137" t="s">
        <v>4817</v>
      </c>
      <c r="C887" s="218">
        <v>0</v>
      </c>
      <c r="D887" s="218">
        <v>0</v>
      </c>
      <c r="E887" s="218">
        <v>0</v>
      </c>
    </row>
    <row r="888" spans="1:5">
      <c r="A888" s="137" t="s">
        <v>4818</v>
      </c>
      <c r="B888" s="137" t="s">
        <v>4819</v>
      </c>
      <c r="C888" s="218">
        <v>0</v>
      </c>
      <c r="D888" s="218">
        <v>0</v>
      </c>
      <c r="E888" s="218">
        <v>0</v>
      </c>
    </row>
    <row r="889" spans="1:5">
      <c r="A889" s="137" t="s">
        <v>4820</v>
      </c>
      <c r="B889" s="137" t="s">
        <v>4821</v>
      </c>
      <c r="C889" s="218">
        <v>0</v>
      </c>
      <c r="D889" s="218">
        <v>0</v>
      </c>
      <c r="E889" s="218">
        <v>0</v>
      </c>
    </row>
    <row r="890" spans="1:5">
      <c r="A890" s="137" t="s">
        <v>4822</v>
      </c>
      <c r="B890" s="137" t="s">
        <v>4823</v>
      </c>
      <c r="C890" s="218">
        <v>0</v>
      </c>
      <c r="D890" s="218">
        <v>0</v>
      </c>
      <c r="E890" s="218">
        <v>0</v>
      </c>
    </row>
    <row r="891" spans="1:5">
      <c r="A891" s="137" t="s">
        <v>4824</v>
      </c>
      <c r="B891" s="137" t="s">
        <v>4825</v>
      </c>
      <c r="C891" s="218">
        <v>0</v>
      </c>
      <c r="D891" s="218">
        <v>0</v>
      </c>
      <c r="E891" s="218">
        <v>0</v>
      </c>
    </row>
    <row r="892" spans="1:5">
      <c r="A892" s="137" t="s">
        <v>4826</v>
      </c>
      <c r="B892" s="137" t="s">
        <v>4827</v>
      </c>
      <c r="C892" s="218">
        <v>0</v>
      </c>
      <c r="D892" s="218">
        <v>0</v>
      </c>
      <c r="E892" s="218">
        <v>0</v>
      </c>
    </row>
    <row r="893" spans="1:5">
      <c r="A893" s="137" t="s">
        <v>4828</v>
      </c>
      <c r="B893" s="137" t="s">
        <v>4829</v>
      </c>
      <c r="C893" s="218">
        <v>0</v>
      </c>
      <c r="D893" s="218">
        <v>0</v>
      </c>
      <c r="E893" s="218">
        <v>0</v>
      </c>
    </row>
    <row r="894" spans="1:5">
      <c r="A894" s="137" t="s">
        <v>4830</v>
      </c>
      <c r="B894" s="137" t="s">
        <v>4831</v>
      </c>
      <c r="C894" s="218">
        <v>0</v>
      </c>
      <c r="D894" s="218">
        <v>0</v>
      </c>
      <c r="E894" s="218">
        <v>0</v>
      </c>
    </row>
    <row r="895" spans="1:5">
      <c r="A895" s="137" t="s">
        <v>4832</v>
      </c>
      <c r="B895" s="137" t="s">
        <v>4833</v>
      </c>
      <c r="C895" s="218">
        <v>0</v>
      </c>
      <c r="D895" s="218">
        <v>0</v>
      </c>
      <c r="E895" s="218">
        <v>0</v>
      </c>
    </row>
    <row r="896" spans="1:5">
      <c r="A896" s="137" t="s">
        <v>4834</v>
      </c>
      <c r="B896" s="137" t="s">
        <v>4835</v>
      </c>
      <c r="C896" s="218">
        <v>0</v>
      </c>
      <c r="D896" s="218">
        <v>0</v>
      </c>
      <c r="E896" s="218">
        <v>0</v>
      </c>
    </row>
    <row r="897" spans="1:5">
      <c r="A897" s="137" t="s">
        <v>4836</v>
      </c>
      <c r="B897" s="137" t="s">
        <v>4837</v>
      </c>
      <c r="C897" s="218">
        <v>0</v>
      </c>
      <c r="D897" s="218">
        <v>0</v>
      </c>
      <c r="E897" s="218">
        <v>0</v>
      </c>
    </row>
    <row r="898" spans="1:5">
      <c r="A898" s="137" t="s">
        <v>4838</v>
      </c>
      <c r="B898" s="137" t="s">
        <v>4839</v>
      </c>
      <c r="C898" s="218">
        <v>0</v>
      </c>
      <c r="D898" s="218">
        <v>0</v>
      </c>
      <c r="E898" s="218">
        <v>0</v>
      </c>
    </row>
    <row r="899" spans="1:5">
      <c r="A899" s="137" t="s">
        <v>4840</v>
      </c>
      <c r="B899" s="137" t="s">
        <v>4841</v>
      </c>
      <c r="C899" s="218">
        <v>0</v>
      </c>
      <c r="D899" s="218">
        <v>0</v>
      </c>
      <c r="E899" s="218">
        <v>0</v>
      </c>
    </row>
    <row r="900" spans="1:5">
      <c r="A900" s="137" t="s">
        <v>4842</v>
      </c>
      <c r="B900" s="137" t="s">
        <v>4843</v>
      </c>
      <c r="C900" s="218">
        <v>0</v>
      </c>
      <c r="D900" s="218">
        <v>0</v>
      </c>
      <c r="E900" s="218">
        <v>0</v>
      </c>
    </row>
    <row r="901" spans="1:5">
      <c r="A901" s="137" t="s">
        <v>4844</v>
      </c>
      <c r="B901" s="137" t="s">
        <v>4845</v>
      </c>
      <c r="C901" s="218">
        <v>0</v>
      </c>
      <c r="D901" s="218">
        <v>0</v>
      </c>
      <c r="E901" s="218">
        <v>0</v>
      </c>
    </row>
    <row r="902" spans="1:5">
      <c r="A902" s="137" t="s">
        <v>4846</v>
      </c>
      <c r="B902" s="137" t="s">
        <v>4847</v>
      </c>
      <c r="C902" s="218">
        <v>0</v>
      </c>
      <c r="D902" s="218">
        <v>0</v>
      </c>
      <c r="E902" s="218">
        <v>0</v>
      </c>
    </row>
    <row r="903" spans="1:5">
      <c r="A903" s="137" t="s">
        <v>4848</v>
      </c>
      <c r="B903" s="137" t="s">
        <v>4849</v>
      </c>
      <c r="C903" s="218">
        <v>0</v>
      </c>
      <c r="D903" s="218">
        <v>0</v>
      </c>
      <c r="E903" s="218">
        <v>0</v>
      </c>
    </row>
    <row r="904" spans="1:5">
      <c r="A904" s="137" t="s">
        <v>4850</v>
      </c>
      <c r="B904" s="137" t="s">
        <v>4851</v>
      </c>
      <c r="C904" s="218">
        <v>0</v>
      </c>
      <c r="D904" s="218">
        <v>0</v>
      </c>
      <c r="E904" s="218">
        <v>0</v>
      </c>
    </row>
    <row r="905" spans="1:5">
      <c r="A905" s="137" t="s">
        <v>4852</v>
      </c>
      <c r="B905" s="137" t="s">
        <v>4853</v>
      </c>
      <c r="C905" s="218">
        <v>0</v>
      </c>
      <c r="D905" s="218">
        <v>0</v>
      </c>
      <c r="E905" s="218">
        <v>0</v>
      </c>
    </row>
    <row r="906" spans="1:5">
      <c r="A906" s="137" t="s">
        <v>4854</v>
      </c>
      <c r="B906" s="137" t="s">
        <v>4855</v>
      </c>
      <c r="C906" s="218">
        <v>0</v>
      </c>
      <c r="D906" s="218">
        <v>0</v>
      </c>
      <c r="E906" s="218">
        <v>0</v>
      </c>
    </row>
    <row r="907" spans="1:5">
      <c r="A907" s="137" t="s">
        <v>4856</v>
      </c>
      <c r="B907" s="137" t="s">
        <v>4857</v>
      </c>
      <c r="C907" s="218">
        <v>0</v>
      </c>
      <c r="D907" s="218">
        <v>0</v>
      </c>
      <c r="E907" s="218">
        <v>0</v>
      </c>
    </row>
    <row r="908" spans="1:5">
      <c r="A908" s="137" t="s">
        <v>4858</v>
      </c>
      <c r="B908" s="137" t="s">
        <v>4859</v>
      </c>
      <c r="C908" s="218">
        <v>0</v>
      </c>
      <c r="D908" s="218">
        <v>0</v>
      </c>
      <c r="E908" s="218">
        <v>0</v>
      </c>
    </row>
    <row r="909" spans="1:5">
      <c r="A909" s="137" t="s">
        <v>4860</v>
      </c>
      <c r="B909" s="137" t="s">
        <v>4861</v>
      </c>
      <c r="C909" s="218">
        <v>0</v>
      </c>
      <c r="D909" s="218">
        <v>0</v>
      </c>
      <c r="E909" s="218">
        <v>0</v>
      </c>
    </row>
    <row r="910" spans="1:5">
      <c r="A910" s="137" t="s">
        <v>4862</v>
      </c>
      <c r="B910" s="137" t="s">
        <v>4863</v>
      </c>
      <c r="C910" s="218">
        <v>0</v>
      </c>
      <c r="D910" s="218">
        <v>0</v>
      </c>
      <c r="E910" s="218">
        <v>0</v>
      </c>
    </row>
    <row r="911" spans="1:5">
      <c r="A911" s="137" t="s">
        <v>4864</v>
      </c>
      <c r="B911" s="137" t="s">
        <v>4865</v>
      </c>
      <c r="C911" s="218">
        <v>0</v>
      </c>
      <c r="D911" s="218">
        <v>0</v>
      </c>
      <c r="E911" s="218">
        <v>0</v>
      </c>
    </row>
    <row r="912" spans="1:5">
      <c r="A912" s="137" t="s">
        <v>4866</v>
      </c>
      <c r="B912" s="137" t="s">
        <v>4867</v>
      </c>
      <c r="C912" s="218">
        <v>0</v>
      </c>
      <c r="D912" s="218">
        <v>0</v>
      </c>
      <c r="E912" s="218">
        <v>0</v>
      </c>
    </row>
    <row r="913" spans="1:5">
      <c r="A913" s="137"/>
      <c r="B913" s="137"/>
      <c r="C913" s="219"/>
      <c r="D913" s="219"/>
      <c r="E913" s="219"/>
    </row>
    <row r="914" spans="1:5">
      <c r="A914" s="137" t="s">
        <v>142</v>
      </c>
      <c r="B914" s="137" t="s">
        <v>143</v>
      </c>
      <c r="C914" s="138">
        <v>-599843.38</v>
      </c>
      <c r="D914" s="138">
        <v>-599843.38</v>
      </c>
      <c r="E914" s="138">
        <v>0</v>
      </c>
    </row>
    <row r="915" spans="1:5">
      <c r="A915" s="137"/>
      <c r="B915" s="137"/>
      <c r="C915" s="137"/>
      <c r="D915" s="137"/>
      <c r="E915" s="137"/>
    </row>
    <row r="916" spans="1:5">
      <c r="A916" s="137" t="s">
        <v>4868</v>
      </c>
      <c r="B916" s="137" t="s">
        <v>4869</v>
      </c>
      <c r="C916" s="137"/>
      <c r="D916" s="137"/>
      <c r="E916" s="137"/>
    </row>
    <row r="917" spans="1:5">
      <c r="A917" s="137" t="s">
        <v>4870</v>
      </c>
      <c r="B917" s="137" t="s">
        <v>4871</v>
      </c>
      <c r="C917" s="218">
        <v>0</v>
      </c>
      <c r="D917" s="218">
        <v>0</v>
      </c>
      <c r="E917" s="218">
        <v>0</v>
      </c>
    </row>
    <row r="918" spans="1:5">
      <c r="A918" s="137" t="s">
        <v>4872</v>
      </c>
      <c r="B918" s="137" t="s">
        <v>4873</v>
      </c>
      <c r="C918" s="218">
        <v>0</v>
      </c>
      <c r="D918" s="218">
        <v>0</v>
      </c>
      <c r="E918" s="218">
        <v>0</v>
      </c>
    </row>
    <row r="919" spans="1:5">
      <c r="A919" s="137"/>
      <c r="B919" s="137"/>
      <c r="C919" s="219"/>
      <c r="D919" s="219"/>
      <c r="E919" s="219"/>
    </row>
    <row r="920" spans="1:5">
      <c r="A920" s="137" t="s">
        <v>4874</v>
      </c>
      <c r="B920" s="137" t="s">
        <v>4875</v>
      </c>
      <c r="C920" s="138">
        <v>0</v>
      </c>
      <c r="D920" s="138">
        <v>0</v>
      </c>
      <c r="E920" s="138">
        <v>0</v>
      </c>
    </row>
    <row r="921" spans="1:5">
      <c r="A921" s="137"/>
      <c r="B921" s="137"/>
      <c r="C921" s="137"/>
      <c r="D921" s="137"/>
      <c r="E921" s="137"/>
    </row>
    <row r="922" spans="1:5">
      <c r="A922" s="137" t="s">
        <v>4876</v>
      </c>
      <c r="B922" s="137" t="s">
        <v>4877</v>
      </c>
      <c r="C922" s="137"/>
      <c r="D922" s="137"/>
      <c r="E922" s="137"/>
    </row>
    <row r="923" spans="1:5">
      <c r="A923" s="137" t="s">
        <v>4878</v>
      </c>
      <c r="B923" s="137" t="s">
        <v>4879</v>
      </c>
      <c r="C923" s="218">
        <v>0</v>
      </c>
      <c r="D923" s="218">
        <v>0</v>
      </c>
      <c r="E923" s="218">
        <v>0</v>
      </c>
    </row>
    <row r="924" spans="1:5">
      <c r="A924" s="137" t="s">
        <v>4880</v>
      </c>
      <c r="B924" s="137" t="s">
        <v>4881</v>
      </c>
      <c r="C924" s="218">
        <v>0</v>
      </c>
      <c r="D924" s="218">
        <v>0</v>
      </c>
      <c r="E924" s="218">
        <v>0</v>
      </c>
    </row>
    <row r="925" spans="1:5">
      <c r="A925" s="137"/>
      <c r="B925" s="137"/>
      <c r="C925" s="219"/>
      <c r="D925" s="219"/>
      <c r="E925" s="219"/>
    </row>
    <row r="926" spans="1:5">
      <c r="A926" s="137" t="s">
        <v>4882</v>
      </c>
      <c r="B926" s="137" t="s">
        <v>4883</v>
      </c>
      <c r="C926" s="138">
        <v>0</v>
      </c>
      <c r="D926" s="138">
        <v>0</v>
      </c>
      <c r="E926" s="138">
        <v>0</v>
      </c>
    </row>
    <row r="927" spans="1:5">
      <c r="A927" s="137"/>
      <c r="B927" s="137"/>
      <c r="C927" s="137"/>
      <c r="D927" s="137"/>
      <c r="E927" s="137"/>
    </row>
    <row r="928" spans="1:5">
      <c r="A928" s="137" t="s">
        <v>4884</v>
      </c>
      <c r="B928" s="137" t="s">
        <v>4885</v>
      </c>
      <c r="C928" s="137"/>
      <c r="D928" s="137"/>
      <c r="E928" s="137"/>
    </row>
    <row r="929" spans="1:5">
      <c r="A929" s="137" t="s">
        <v>4886</v>
      </c>
      <c r="B929" s="137" t="s">
        <v>4887</v>
      </c>
      <c r="C929" s="218">
        <v>0</v>
      </c>
      <c r="D929" s="218">
        <v>0</v>
      </c>
      <c r="E929" s="218">
        <v>0</v>
      </c>
    </row>
    <row r="930" spans="1:5">
      <c r="A930" s="137" t="s">
        <v>4888</v>
      </c>
      <c r="B930" s="137" t="s">
        <v>4889</v>
      </c>
      <c r="C930" s="218">
        <v>0</v>
      </c>
      <c r="D930" s="218">
        <v>0</v>
      </c>
      <c r="E930" s="218">
        <v>0</v>
      </c>
    </row>
    <row r="931" spans="1:5">
      <c r="A931" s="137"/>
      <c r="B931" s="137"/>
      <c r="C931" s="219"/>
      <c r="D931" s="219"/>
      <c r="E931" s="219"/>
    </row>
    <row r="932" spans="1:5">
      <c r="A932" s="137" t="s">
        <v>4890</v>
      </c>
      <c r="B932" s="137" t="s">
        <v>4891</v>
      </c>
      <c r="C932" s="138">
        <v>0</v>
      </c>
      <c r="D932" s="138">
        <v>0</v>
      </c>
      <c r="E932" s="138">
        <v>0</v>
      </c>
    </row>
    <row r="933" spans="1:5">
      <c r="A933" s="137"/>
      <c r="B933" s="137"/>
      <c r="C933" s="137"/>
      <c r="D933" s="137"/>
      <c r="E933" s="137"/>
    </row>
    <row r="934" spans="1:5">
      <c r="A934" s="137" t="s">
        <v>144</v>
      </c>
      <c r="B934" s="137" t="s">
        <v>145</v>
      </c>
      <c r="C934" s="137"/>
      <c r="D934" s="137"/>
      <c r="E934" s="137"/>
    </row>
    <row r="935" spans="1:5">
      <c r="A935" s="137" t="s">
        <v>146</v>
      </c>
      <c r="B935" s="137" t="s">
        <v>147</v>
      </c>
      <c r="C935" s="218">
        <v>-611788.17000000004</v>
      </c>
      <c r="D935" s="218">
        <v>-466437.98</v>
      </c>
      <c r="E935" s="218">
        <v>-145350.19</v>
      </c>
    </row>
    <row r="936" spans="1:5">
      <c r="A936" s="137" t="s">
        <v>148</v>
      </c>
      <c r="B936" s="137" t="s">
        <v>149</v>
      </c>
      <c r="C936" s="218">
        <v>-22695351.699999999</v>
      </c>
      <c r="D936" s="218">
        <v>-22695351.699999999</v>
      </c>
      <c r="E936" s="218">
        <v>0</v>
      </c>
    </row>
    <row r="937" spans="1:5">
      <c r="A937" s="137"/>
      <c r="B937" s="137"/>
      <c r="C937" s="219"/>
      <c r="D937" s="219"/>
      <c r="E937" s="219"/>
    </row>
    <row r="938" spans="1:5">
      <c r="A938" s="137" t="s">
        <v>150</v>
      </c>
      <c r="B938" s="137" t="s">
        <v>151</v>
      </c>
      <c r="C938" s="138">
        <v>-23307139.870000001</v>
      </c>
      <c r="D938" s="138">
        <v>-23161789.68</v>
      </c>
      <c r="E938" s="138">
        <v>-145350.19</v>
      </c>
    </row>
    <row r="939" spans="1:5">
      <c r="A939" s="137"/>
      <c r="B939" s="137"/>
      <c r="C939" s="219"/>
      <c r="D939" s="219"/>
      <c r="E939" s="219"/>
    </row>
    <row r="940" spans="1:5">
      <c r="A940" s="137" t="s">
        <v>152</v>
      </c>
      <c r="B940" s="137" t="s">
        <v>116</v>
      </c>
      <c r="C940" s="138">
        <v>10476803.75</v>
      </c>
      <c r="D940" s="138">
        <v>10622153.939999999</v>
      </c>
      <c r="E940" s="138">
        <v>-145350.19</v>
      </c>
    </row>
    <row r="941" spans="1:5">
      <c r="A941" s="137"/>
      <c r="B941" s="137"/>
      <c r="C941" s="219"/>
      <c r="D941" s="219"/>
      <c r="E941" s="219"/>
    </row>
    <row r="942" spans="1:5">
      <c r="A942" s="137" t="s">
        <v>153</v>
      </c>
      <c r="B942" s="137" t="s">
        <v>154</v>
      </c>
      <c r="C942" s="138">
        <v>94125610.569999993</v>
      </c>
      <c r="D942" s="138">
        <v>94147141.920000002</v>
      </c>
      <c r="E942" s="138">
        <v>-21531.35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A162-3F91-4BCD-82E8-A11CC36E298D}">
  <sheetPr>
    <tabColor theme="0"/>
  </sheetPr>
  <dimension ref="A1:CK465"/>
  <sheetViews>
    <sheetView topLeftCell="A7" zoomScaleNormal="100" workbookViewId="0">
      <pane xSplit="2" topLeftCell="L1" activePane="topRight" state="frozen"/>
      <selection activeCell="Q367" sqref="Q1:Q1048576"/>
      <selection pane="topRight" activeCell="B23" sqref="B23"/>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5229</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56"/>
      <c r="B5" s="57"/>
      <c r="C5" s="56" t="s">
        <v>642</v>
      </c>
      <c r="D5" s="56" t="s">
        <v>643</v>
      </c>
      <c r="E5" s="56" t="s">
        <v>644</v>
      </c>
      <c r="F5" s="56" t="s">
        <v>8</v>
      </c>
      <c r="G5" s="56" t="s">
        <v>9</v>
      </c>
      <c r="H5" s="56" t="s">
        <v>10</v>
      </c>
      <c r="I5" s="56" t="s">
        <v>11</v>
      </c>
      <c r="J5" s="56" t="s">
        <v>12</v>
      </c>
      <c r="K5" s="56" t="s">
        <v>13</v>
      </c>
      <c r="L5" s="56" t="s">
        <v>14</v>
      </c>
      <c r="M5" s="56" t="s">
        <v>15</v>
      </c>
      <c r="N5" s="56" t="s">
        <v>16</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809280</v>
      </c>
      <c r="D14" s="63">
        <v>809280</v>
      </c>
      <c r="E14" s="63">
        <v>809280</v>
      </c>
      <c r="F14" s="63">
        <v>809280</v>
      </c>
      <c r="G14" s="63">
        <v>809280</v>
      </c>
      <c r="H14" s="63">
        <v>809280</v>
      </c>
      <c r="I14" s="63">
        <v>809280</v>
      </c>
      <c r="J14" s="63">
        <v>809280</v>
      </c>
      <c r="K14" s="63">
        <v>809280</v>
      </c>
      <c r="L14" s="63">
        <v>809280</v>
      </c>
      <c r="M14" s="63">
        <v>809280</v>
      </c>
      <c r="N14" s="63">
        <v>809280</v>
      </c>
      <c r="O14" s="63">
        <v>9711360</v>
      </c>
      <c r="Q14" s="12" t="s">
        <v>20</v>
      </c>
    </row>
    <row r="15" spans="1:17">
      <c r="A15" s="58" t="s">
        <v>4893</v>
      </c>
      <c r="B15" s="59" t="s">
        <v>4894</v>
      </c>
      <c r="C15" s="63">
        <v>0</v>
      </c>
      <c r="D15" s="63">
        <v>0</v>
      </c>
      <c r="E15" s="63">
        <v>0</v>
      </c>
      <c r="F15" s="63">
        <v>0</v>
      </c>
      <c r="G15" s="63">
        <v>0</v>
      </c>
      <c r="H15" s="63">
        <v>0</v>
      </c>
      <c r="I15" s="63">
        <v>0</v>
      </c>
      <c r="J15" s="63">
        <v>0</v>
      </c>
      <c r="K15" s="63">
        <v>0</v>
      </c>
      <c r="L15" s="63">
        <v>0</v>
      </c>
      <c r="M15" s="63">
        <v>0</v>
      </c>
      <c r="N15" s="63">
        <v>0</v>
      </c>
      <c r="O15" s="63">
        <v>0</v>
      </c>
      <c r="Q15" s="12" t="s">
        <v>20</v>
      </c>
    </row>
    <row r="16" spans="1:17">
      <c r="A16" s="58" t="s">
        <v>203</v>
      </c>
      <c r="B16" s="59" t="s">
        <v>204</v>
      </c>
      <c r="C16" s="63">
        <v>-106323</v>
      </c>
      <c r="D16" s="63">
        <v>-104537</v>
      </c>
      <c r="E16" s="63">
        <v>-104575</v>
      </c>
      <c r="F16" s="63">
        <v>-102333</v>
      </c>
      <c r="G16" s="63">
        <v>-98476</v>
      </c>
      <c r="H16" s="63">
        <v>-97876</v>
      </c>
      <c r="I16" s="63">
        <v>-96577</v>
      </c>
      <c r="J16" s="63">
        <v>-117915</v>
      </c>
      <c r="K16" s="63">
        <v>-97633</v>
      </c>
      <c r="L16" s="63">
        <v>-101997</v>
      </c>
      <c r="M16" s="63">
        <v>-102097</v>
      </c>
      <c r="N16" s="63">
        <v>-104944</v>
      </c>
      <c r="O16" s="63">
        <v>-1235283</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702957</v>
      </c>
      <c r="D18" s="70">
        <v>704743</v>
      </c>
      <c r="E18" s="70">
        <v>704705</v>
      </c>
      <c r="F18" s="70">
        <v>706947</v>
      </c>
      <c r="G18" s="70">
        <v>710804</v>
      </c>
      <c r="H18" s="70">
        <v>711404</v>
      </c>
      <c r="I18" s="70">
        <v>712703</v>
      </c>
      <c r="J18" s="70">
        <v>691365</v>
      </c>
      <c r="K18" s="70">
        <v>711647</v>
      </c>
      <c r="L18" s="70">
        <v>707283</v>
      </c>
      <c r="M18" s="70">
        <v>707183</v>
      </c>
      <c r="N18" s="70">
        <v>704336</v>
      </c>
      <c r="O18" s="70">
        <v>8476077</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-3347.5</v>
      </c>
      <c r="D21" s="63">
        <v>-6258.5</v>
      </c>
      <c r="E21" s="63">
        <v>-2370.5</v>
      </c>
      <c r="F21" s="63">
        <v>-762.5</v>
      </c>
      <c r="G21" s="63">
        <v>-3054.5</v>
      </c>
      <c r="H21" s="63">
        <v>-572.63</v>
      </c>
      <c r="I21" s="63">
        <v>-3100</v>
      </c>
      <c r="J21" s="63">
        <v>-12151</v>
      </c>
      <c r="K21" s="63">
        <v>-12862.34</v>
      </c>
      <c r="L21" s="63">
        <v>-25451</v>
      </c>
      <c r="M21" s="63">
        <v>-63508</v>
      </c>
      <c r="N21" s="63">
        <v>-31693</v>
      </c>
      <c r="O21" s="63">
        <v>-165131.47</v>
      </c>
      <c r="Q21" s="12" t="s">
        <v>22</v>
      </c>
    </row>
    <row r="22" spans="1:17">
      <c r="A22" s="58" t="s">
        <v>211</v>
      </c>
      <c r="B22" s="59" t="s">
        <v>212</v>
      </c>
      <c r="C22" s="63">
        <v>-33232.46</v>
      </c>
      <c r="D22" s="63">
        <v>-45206.34</v>
      </c>
      <c r="E22" s="63">
        <v>-42427.12</v>
      </c>
      <c r="F22" s="63">
        <v>-47478.13</v>
      </c>
      <c r="G22" s="63">
        <v>-52143.81</v>
      </c>
      <c r="H22" s="63">
        <v>-60508.39</v>
      </c>
      <c r="I22" s="63">
        <v>-69699.88</v>
      </c>
      <c r="J22" s="63">
        <v>-52409</v>
      </c>
      <c r="K22" s="63">
        <v>-76743.399999999994</v>
      </c>
      <c r="L22" s="63">
        <v>-77664.86</v>
      </c>
      <c r="M22" s="63">
        <v>-56147.64</v>
      </c>
      <c r="N22" s="63">
        <v>-51785.04</v>
      </c>
      <c r="O22" s="63">
        <v>-665446.06999999995</v>
      </c>
      <c r="Q22" s="12" t="s">
        <v>26</v>
      </c>
    </row>
    <row r="23" spans="1:17">
      <c r="A23" s="58" t="s">
        <v>213</v>
      </c>
      <c r="B23" s="59" t="s">
        <v>214</v>
      </c>
      <c r="C23" s="63">
        <v>-1338.75</v>
      </c>
      <c r="D23" s="63">
        <v>-927.75</v>
      </c>
      <c r="E23" s="63">
        <v>-927.75</v>
      </c>
      <c r="F23" s="63">
        <v>-1294.53</v>
      </c>
      <c r="G23" s="63">
        <v>-1058</v>
      </c>
      <c r="H23" s="63">
        <v>-1058</v>
      </c>
      <c r="I23" s="63">
        <v>-713.6</v>
      </c>
      <c r="J23" s="63">
        <v>-868.4</v>
      </c>
      <c r="K23" s="63">
        <v>-868.4</v>
      </c>
      <c r="L23" s="63">
        <v>-868.4</v>
      </c>
      <c r="M23" s="63">
        <v>-868.4</v>
      </c>
      <c r="N23" s="63">
        <v>-868.4</v>
      </c>
      <c r="O23" s="63">
        <v>-11660.38</v>
      </c>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-1625</v>
      </c>
      <c r="D25" s="63">
        <v>-1625</v>
      </c>
      <c r="E25" s="63">
        <v>-1625</v>
      </c>
      <c r="F25" s="63">
        <v>-1625</v>
      </c>
      <c r="G25" s="63">
        <v>-1625</v>
      </c>
      <c r="H25" s="63">
        <v>-1625</v>
      </c>
      <c r="I25" s="63">
        <v>-1625</v>
      </c>
      <c r="J25" s="63">
        <v>-1625</v>
      </c>
      <c r="K25" s="63">
        <v>-1625</v>
      </c>
      <c r="L25" s="63">
        <v>-1625</v>
      </c>
      <c r="M25" s="63">
        <v>-1625</v>
      </c>
      <c r="N25" s="63">
        <v>-1625</v>
      </c>
      <c r="O25" s="63">
        <v>-19500</v>
      </c>
      <c r="Q25" s="12" t="s">
        <v>23</v>
      </c>
    </row>
    <row r="26" spans="1:17">
      <c r="A26" s="58" t="s">
        <v>217</v>
      </c>
      <c r="B26" s="59" t="s">
        <v>218</v>
      </c>
      <c r="C26" s="63">
        <v>-4020</v>
      </c>
      <c r="D26" s="63">
        <v>-4455</v>
      </c>
      <c r="E26" s="63">
        <v>-4455</v>
      </c>
      <c r="F26" s="63">
        <v>-4455</v>
      </c>
      <c r="G26" s="63">
        <v>-4455</v>
      </c>
      <c r="H26" s="63">
        <v>-4455</v>
      </c>
      <c r="I26" s="63">
        <v>-4455</v>
      </c>
      <c r="J26" s="63">
        <v>-4455</v>
      </c>
      <c r="K26" s="63">
        <v>-4455</v>
      </c>
      <c r="L26" s="63">
        <v>-4455</v>
      </c>
      <c r="M26" s="63">
        <v>-2025</v>
      </c>
      <c r="N26" s="63">
        <v>-2025</v>
      </c>
      <c r="O26" s="63">
        <v>-48165</v>
      </c>
      <c r="Q26" s="12" t="s">
        <v>23</v>
      </c>
    </row>
    <row r="27" spans="1:17">
      <c r="A27" s="58" t="s">
        <v>220</v>
      </c>
      <c r="B27" s="59" t="s">
        <v>221</v>
      </c>
      <c r="C27" s="63">
        <v>-1273.67</v>
      </c>
      <c r="D27" s="63">
        <v>-1166.06</v>
      </c>
      <c r="E27" s="63">
        <v>-26774.06</v>
      </c>
      <c r="F27" s="63">
        <v>0</v>
      </c>
      <c r="G27" s="63">
        <v>-5150.09</v>
      </c>
      <c r="H27" s="63">
        <v>-6408.65</v>
      </c>
      <c r="I27" s="63">
        <v>-3400.07</v>
      </c>
      <c r="J27" s="63">
        <v>-2916.46</v>
      </c>
      <c r="K27" s="63">
        <v>0</v>
      </c>
      <c r="L27" s="63">
        <v>-4071.55</v>
      </c>
      <c r="M27" s="63">
        <v>-2921</v>
      </c>
      <c r="N27" s="63">
        <v>-375</v>
      </c>
      <c r="O27" s="63">
        <v>-54456.61</v>
      </c>
      <c r="Q27" s="12" t="s">
        <v>27</v>
      </c>
    </row>
    <row r="28" spans="1:17">
      <c r="A28" s="58" t="s">
        <v>4897</v>
      </c>
      <c r="B28" s="59" t="s">
        <v>4898</v>
      </c>
      <c r="C28" s="63">
        <v>0</v>
      </c>
      <c r="D28" s="63">
        <v>0</v>
      </c>
      <c r="E28" s="63">
        <v>0</v>
      </c>
      <c r="F28" s="63">
        <v>0</v>
      </c>
      <c r="G28" s="63">
        <v>0</v>
      </c>
      <c r="H28" s="63">
        <v>0</v>
      </c>
      <c r="I28" s="63">
        <v>0</v>
      </c>
      <c r="J28" s="63">
        <v>0</v>
      </c>
      <c r="K28" s="63">
        <v>0</v>
      </c>
      <c r="L28" s="63">
        <v>0</v>
      </c>
      <c r="M28" s="63">
        <v>0</v>
      </c>
      <c r="N28" s="63">
        <v>0</v>
      </c>
      <c r="O28" s="63">
        <v>0</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0</v>
      </c>
      <c r="I32" s="63">
        <v>0</v>
      </c>
      <c r="J32" s="63">
        <v>0</v>
      </c>
      <c r="K32" s="63">
        <v>0</v>
      </c>
      <c r="L32" s="63">
        <v>0</v>
      </c>
      <c r="M32" s="63">
        <v>0</v>
      </c>
      <c r="N32" s="63">
        <v>0</v>
      </c>
      <c r="O32" s="63">
        <v>0</v>
      </c>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-44837.38</v>
      </c>
      <c r="D34" s="70">
        <v>-59638.65</v>
      </c>
      <c r="E34" s="70">
        <v>-78579.429999999993</v>
      </c>
      <c r="F34" s="70">
        <v>-55615.16</v>
      </c>
      <c r="G34" s="70">
        <v>-67486.399999999994</v>
      </c>
      <c r="H34" s="70">
        <v>-74627.67</v>
      </c>
      <c r="I34" s="70">
        <v>-82993.55</v>
      </c>
      <c r="J34" s="70">
        <v>-74424.86</v>
      </c>
      <c r="K34" s="70">
        <v>-96554.14</v>
      </c>
      <c r="L34" s="70">
        <v>-114135.81</v>
      </c>
      <c r="M34" s="70">
        <v>-127095.03999999999</v>
      </c>
      <c r="N34" s="70">
        <v>-88371.44</v>
      </c>
      <c r="O34" s="70">
        <v>-964359.53</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13089.32</v>
      </c>
      <c r="D37" s="63">
        <v>14035.16</v>
      </c>
      <c r="E37" s="63">
        <v>12184.27</v>
      </c>
      <c r="F37" s="63">
        <v>11809.79</v>
      </c>
      <c r="G37" s="63">
        <v>12072.58</v>
      </c>
      <c r="H37" s="63">
        <v>11731.45</v>
      </c>
      <c r="I37" s="63">
        <v>12764.29</v>
      </c>
      <c r="J37" s="63">
        <v>12173.57</v>
      </c>
      <c r="K37" s="63">
        <v>13809.01</v>
      </c>
      <c r="L37" s="63">
        <v>13871.36</v>
      </c>
      <c r="M37" s="63">
        <v>12474.47</v>
      </c>
      <c r="N37" s="63">
        <v>14330.77</v>
      </c>
      <c r="O37" s="63">
        <v>154346.04</v>
      </c>
      <c r="Q37" s="12" t="s">
        <v>36</v>
      </c>
    </row>
    <row r="38" spans="1:17">
      <c r="A38" s="58" t="s">
        <v>228</v>
      </c>
      <c r="B38" s="59" t="s">
        <v>229</v>
      </c>
      <c r="C38" s="63">
        <v>0</v>
      </c>
      <c r="D38" s="63">
        <v>0</v>
      </c>
      <c r="E38" s="63">
        <v>0</v>
      </c>
      <c r="F38" s="63">
        <v>0</v>
      </c>
      <c r="G38" s="63">
        <v>0</v>
      </c>
      <c r="H38" s="63">
        <v>0</v>
      </c>
      <c r="I38" s="63">
        <v>0</v>
      </c>
      <c r="J38" s="63">
        <v>0</v>
      </c>
      <c r="K38" s="63">
        <v>206.13</v>
      </c>
      <c r="L38" s="63">
        <v>1543.29</v>
      </c>
      <c r="M38" s="63">
        <v>66.459999999999994</v>
      </c>
      <c r="N38" s="63">
        <v>679.86</v>
      </c>
      <c r="O38" s="63">
        <v>2495.7399999999998</v>
      </c>
      <c r="Q38" s="12" t="s">
        <v>36</v>
      </c>
    </row>
    <row r="39" spans="1:17">
      <c r="A39" s="58" t="s">
        <v>230</v>
      </c>
      <c r="B39" s="59" t="s">
        <v>231</v>
      </c>
      <c r="C39" s="63">
        <v>8991.1200000000008</v>
      </c>
      <c r="D39" s="63">
        <v>8984.49</v>
      </c>
      <c r="E39" s="63">
        <v>8894.17</v>
      </c>
      <c r="F39" s="63">
        <v>9006.66</v>
      </c>
      <c r="G39" s="63">
        <v>8973.3799999999992</v>
      </c>
      <c r="H39" s="63">
        <v>8802.41</v>
      </c>
      <c r="I39" s="63">
        <v>8730.8700000000008</v>
      </c>
      <c r="J39" s="63">
        <v>8911.01</v>
      </c>
      <c r="K39" s="63">
        <v>10298.870000000001</v>
      </c>
      <c r="L39" s="63">
        <v>10833.48</v>
      </c>
      <c r="M39" s="63">
        <v>12549.04</v>
      </c>
      <c r="N39" s="63">
        <v>12519.89</v>
      </c>
      <c r="O39" s="63">
        <v>117495.39</v>
      </c>
      <c r="Q39" s="12" t="s">
        <v>31</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3259.89</v>
      </c>
      <c r="D41" s="63">
        <v>3277.88</v>
      </c>
      <c r="E41" s="63">
        <v>3303.68</v>
      </c>
      <c r="F41" s="63">
        <v>3343.46</v>
      </c>
      <c r="G41" s="63">
        <v>3442.12</v>
      </c>
      <c r="H41" s="63">
        <v>3465.74</v>
      </c>
      <c r="I41" s="63">
        <v>3396.89</v>
      </c>
      <c r="J41" s="63">
        <v>3412.33</v>
      </c>
      <c r="K41" s="63">
        <v>3422.42</v>
      </c>
      <c r="L41" s="63">
        <v>3415.77</v>
      </c>
      <c r="M41" s="63">
        <v>3543.61</v>
      </c>
      <c r="N41" s="63">
        <v>3548.43</v>
      </c>
      <c r="O41" s="63">
        <v>40832.22</v>
      </c>
      <c r="Q41" s="12" t="s">
        <v>36</v>
      </c>
    </row>
    <row r="42" spans="1:17">
      <c r="A42" s="58" t="s">
        <v>234</v>
      </c>
      <c r="B42" s="59" t="s">
        <v>235</v>
      </c>
      <c r="C42" s="63">
        <v>0</v>
      </c>
      <c r="D42" s="63">
        <v>0</v>
      </c>
      <c r="E42" s="63">
        <v>0</v>
      </c>
      <c r="F42" s="63">
        <v>0</v>
      </c>
      <c r="G42" s="63">
        <v>0</v>
      </c>
      <c r="H42" s="63">
        <v>0</v>
      </c>
      <c r="I42" s="63">
        <v>0</v>
      </c>
      <c r="J42" s="63">
        <v>0</v>
      </c>
      <c r="K42" s="63">
        <v>0</v>
      </c>
      <c r="L42" s="63">
        <v>108.5</v>
      </c>
      <c r="M42" s="63">
        <v>0</v>
      </c>
      <c r="N42" s="63">
        <v>0</v>
      </c>
      <c r="O42" s="63">
        <v>108.5</v>
      </c>
      <c r="Q42" s="12" t="s">
        <v>36</v>
      </c>
    </row>
    <row r="43" spans="1:17">
      <c r="A43" s="58" t="s">
        <v>236</v>
      </c>
      <c r="B43" s="59" t="s">
        <v>237</v>
      </c>
      <c r="C43" s="63">
        <v>2900</v>
      </c>
      <c r="D43" s="63">
        <v>1900</v>
      </c>
      <c r="E43" s="63">
        <v>2200</v>
      </c>
      <c r="F43" s="63">
        <v>2800</v>
      </c>
      <c r="G43" s="63">
        <v>2613.34</v>
      </c>
      <c r="H43" s="63">
        <v>3088.61</v>
      </c>
      <c r="I43" s="63">
        <v>3850.36</v>
      </c>
      <c r="J43" s="63">
        <v>4807.8</v>
      </c>
      <c r="K43" s="63">
        <v>2958.37</v>
      </c>
      <c r="L43" s="63">
        <v>3656.53</v>
      </c>
      <c r="M43" s="63">
        <v>3460.92</v>
      </c>
      <c r="N43" s="63">
        <v>4635.03</v>
      </c>
      <c r="O43" s="63">
        <v>38870.959999999999</v>
      </c>
      <c r="Q43" s="12" t="s">
        <v>31</v>
      </c>
    </row>
    <row r="44" spans="1:17">
      <c r="A44" s="58" t="s">
        <v>238</v>
      </c>
      <c r="B44" s="59" t="s">
        <v>239</v>
      </c>
      <c r="C44" s="63">
        <v>20.170000000000002</v>
      </c>
      <c r="D44" s="63">
        <v>8.15</v>
      </c>
      <c r="E44" s="63">
        <v>9.64</v>
      </c>
      <c r="F44" s="63">
        <v>10.35</v>
      </c>
      <c r="G44" s="63">
        <v>10.42</v>
      </c>
      <c r="H44" s="63">
        <v>11.1</v>
      </c>
      <c r="I44" s="63">
        <v>0</v>
      </c>
      <c r="J44" s="63">
        <v>0</v>
      </c>
      <c r="K44" s="63">
        <v>35.43</v>
      </c>
      <c r="L44" s="63">
        <v>9.2200000000000006</v>
      </c>
      <c r="M44" s="63">
        <v>6.79</v>
      </c>
      <c r="N44" s="63">
        <v>7.11</v>
      </c>
      <c r="O44" s="63">
        <v>128.38</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450</v>
      </c>
      <c r="D46" s="63">
        <v>375</v>
      </c>
      <c r="E46" s="63">
        <v>300</v>
      </c>
      <c r="F46" s="63">
        <v>450</v>
      </c>
      <c r="G46" s="63">
        <v>600</v>
      </c>
      <c r="H46" s="63">
        <v>750</v>
      </c>
      <c r="I46" s="63">
        <v>525</v>
      </c>
      <c r="J46" s="63">
        <v>0</v>
      </c>
      <c r="K46" s="63">
        <v>300</v>
      </c>
      <c r="L46" s="63">
        <v>75</v>
      </c>
      <c r="M46" s="63">
        <v>150</v>
      </c>
      <c r="N46" s="63">
        <v>525</v>
      </c>
      <c r="O46" s="63">
        <v>4500</v>
      </c>
      <c r="Q46" s="12" t="s">
        <v>31</v>
      </c>
    </row>
    <row r="47" spans="1:17">
      <c r="A47" s="58" t="s">
        <v>242</v>
      </c>
      <c r="B47" s="59" t="s">
        <v>243</v>
      </c>
      <c r="C47" s="63">
        <v>-515.95000000000005</v>
      </c>
      <c r="D47" s="63">
        <v>-2572.31</v>
      </c>
      <c r="E47" s="63">
        <v>-2280.9699999999998</v>
      </c>
      <c r="F47" s="63">
        <v>-1224.76</v>
      </c>
      <c r="G47" s="63">
        <v>-2081.4699999999998</v>
      </c>
      <c r="H47" s="63">
        <v>-1212.08</v>
      </c>
      <c r="I47" s="63">
        <v>-1191.33</v>
      </c>
      <c r="J47" s="63">
        <v>-5198.92</v>
      </c>
      <c r="K47" s="63">
        <v>-6609.13</v>
      </c>
      <c r="L47" s="63">
        <v>-1799.35</v>
      </c>
      <c r="M47" s="63">
        <v>-2328.31</v>
      </c>
      <c r="N47" s="63">
        <v>-3984.46</v>
      </c>
      <c r="O47" s="63">
        <v>-30999.040000000001</v>
      </c>
      <c r="Q47" s="12" t="s">
        <v>27</v>
      </c>
    </row>
    <row r="48" spans="1:17">
      <c r="A48" s="58" t="s">
        <v>244</v>
      </c>
      <c r="B48" s="59" t="s">
        <v>245</v>
      </c>
      <c r="C48" s="63">
        <v>0</v>
      </c>
      <c r="D48" s="63">
        <v>0</v>
      </c>
      <c r="E48" s="63">
        <v>55.91</v>
      </c>
      <c r="F48" s="63">
        <v>265.62</v>
      </c>
      <c r="G48" s="63">
        <v>0</v>
      </c>
      <c r="H48" s="63">
        <v>0</v>
      </c>
      <c r="I48" s="63">
        <v>0</v>
      </c>
      <c r="J48" s="63">
        <v>533.16999999999996</v>
      </c>
      <c r="K48" s="63">
        <v>1622.48</v>
      </c>
      <c r="L48" s="63">
        <v>549.84</v>
      </c>
      <c r="M48" s="63">
        <v>0</v>
      </c>
      <c r="N48" s="63">
        <v>0</v>
      </c>
      <c r="O48" s="63">
        <v>3027.02</v>
      </c>
      <c r="Q48" s="12" t="s">
        <v>27</v>
      </c>
    </row>
    <row r="49" spans="1:17">
      <c r="A49" s="58" t="s">
        <v>246</v>
      </c>
      <c r="B49" s="59" t="s">
        <v>247</v>
      </c>
      <c r="C49" s="63">
        <v>70</v>
      </c>
      <c r="D49" s="63">
        <v>160</v>
      </c>
      <c r="E49" s="63">
        <v>55</v>
      </c>
      <c r="F49" s="63">
        <v>0</v>
      </c>
      <c r="G49" s="63">
        <v>0</v>
      </c>
      <c r="H49" s="63">
        <v>500</v>
      </c>
      <c r="I49" s="63">
        <v>4.2699999999999996</v>
      </c>
      <c r="J49" s="63">
        <v>12</v>
      </c>
      <c r="K49" s="63">
        <v>26.47</v>
      </c>
      <c r="L49" s="63">
        <v>42.47</v>
      </c>
      <c r="M49" s="63">
        <v>78.2</v>
      </c>
      <c r="N49" s="63">
        <v>96</v>
      </c>
      <c r="O49" s="63">
        <v>1044.4100000000001</v>
      </c>
      <c r="Q49" s="12" t="s">
        <v>31</v>
      </c>
    </row>
    <row r="50" spans="1:17">
      <c r="A50" s="58" t="s">
        <v>4910</v>
      </c>
      <c r="B50" s="59" t="s">
        <v>503</v>
      </c>
      <c r="C50" s="63">
        <v>0</v>
      </c>
      <c r="D50" s="63">
        <v>96000</v>
      </c>
      <c r="E50" s="63">
        <v>0</v>
      </c>
      <c r="F50" s="63">
        <v>0</v>
      </c>
      <c r="G50" s="63">
        <v>0</v>
      </c>
      <c r="H50" s="63">
        <v>4696.57</v>
      </c>
      <c r="I50" s="63">
        <v>1621.43</v>
      </c>
      <c r="J50" s="63">
        <v>0</v>
      </c>
      <c r="K50" s="63">
        <v>0</v>
      </c>
      <c r="L50" s="63">
        <v>5159.1499999999996</v>
      </c>
      <c r="M50" s="63">
        <v>0</v>
      </c>
      <c r="N50" s="63">
        <v>0</v>
      </c>
      <c r="O50" s="63">
        <v>107477.15</v>
      </c>
      <c r="Q50" s="12" t="s">
        <v>31</v>
      </c>
    </row>
    <row r="51" spans="1:17">
      <c r="A51" s="58" t="s">
        <v>4911</v>
      </c>
      <c r="B51" s="59" t="s">
        <v>4912</v>
      </c>
      <c r="C51" s="63">
        <v>0</v>
      </c>
      <c r="D51" s="63">
        <v>0</v>
      </c>
      <c r="E51" s="63">
        <v>0</v>
      </c>
      <c r="F51" s="63">
        <v>0</v>
      </c>
      <c r="G51" s="63">
        <v>0</v>
      </c>
      <c r="H51" s="63">
        <v>0</v>
      </c>
      <c r="I51" s="63">
        <v>0</v>
      </c>
      <c r="J51" s="63">
        <v>0</v>
      </c>
      <c r="K51" s="63">
        <v>0</v>
      </c>
      <c r="L51" s="63">
        <v>0</v>
      </c>
      <c r="M51" s="63">
        <v>0</v>
      </c>
      <c r="N51" s="63">
        <v>0</v>
      </c>
      <c r="O51" s="63">
        <v>0</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705</v>
      </c>
      <c r="D54" s="63">
        <v>1175</v>
      </c>
      <c r="E54" s="63">
        <v>670</v>
      </c>
      <c r="F54" s="63">
        <v>300.39999999999998</v>
      </c>
      <c r="G54" s="63">
        <v>400</v>
      </c>
      <c r="H54" s="63">
        <v>665</v>
      </c>
      <c r="I54" s="63">
        <v>185</v>
      </c>
      <c r="J54" s="63">
        <v>50</v>
      </c>
      <c r="K54" s="63">
        <v>1055</v>
      </c>
      <c r="L54" s="63">
        <v>830</v>
      </c>
      <c r="M54" s="63">
        <v>1910</v>
      </c>
      <c r="N54" s="63">
        <v>1980</v>
      </c>
      <c r="O54" s="63">
        <v>9925.4</v>
      </c>
      <c r="Q54" s="12" t="s">
        <v>31</v>
      </c>
    </row>
    <row r="55" spans="1:17">
      <c r="A55" s="58" t="s">
        <v>4917</v>
      </c>
      <c r="B55" s="59" t="s">
        <v>4918</v>
      </c>
      <c r="C55" s="63">
        <v>0</v>
      </c>
      <c r="D55" s="63">
        <v>0</v>
      </c>
      <c r="E55" s="63">
        <v>0</v>
      </c>
      <c r="F55" s="63">
        <v>0</v>
      </c>
      <c r="G55" s="63">
        <v>0</v>
      </c>
      <c r="H55" s="63">
        <v>0</v>
      </c>
      <c r="I55" s="63">
        <v>0</v>
      </c>
      <c r="J55" s="63">
        <v>0</v>
      </c>
      <c r="K55" s="63">
        <v>0</v>
      </c>
      <c r="L55" s="63">
        <v>0</v>
      </c>
      <c r="M55" s="63">
        <v>0</v>
      </c>
      <c r="N55" s="63">
        <v>0</v>
      </c>
      <c r="O55" s="63">
        <v>0</v>
      </c>
      <c r="Q55" s="12" t="s">
        <v>79</v>
      </c>
    </row>
    <row r="56" spans="1:17">
      <c r="A56" s="58" t="s">
        <v>250</v>
      </c>
      <c r="B56" s="59" t="s">
        <v>251</v>
      </c>
      <c r="C56" s="63">
        <v>0</v>
      </c>
      <c r="D56" s="63">
        <v>0</v>
      </c>
      <c r="E56" s="63">
        <v>0</v>
      </c>
      <c r="F56" s="63">
        <v>0</v>
      </c>
      <c r="G56" s="63">
        <v>0</v>
      </c>
      <c r="H56" s="63">
        <v>0</v>
      </c>
      <c r="I56" s="63">
        <v>0</v>
      </c>
      <c r="J56" s="63">
        <v>0</v>
      </c>
      <c r="K56" s="63">
        <v>0</v>
      </c>
      <c r="L56" s="63">
        <v>0</v>
      </c>
      <c r="M56" s="63">
        <v>0</v>
      </c>
      <c r="N56" s="63">
        <v>0</v>
      </c>
      <c r="O56" s="63">
        <v>0</v>
      </c>
      <c r="Q56" s="12" t="s">
        <v>31</v>
      </c>
    </row>
    <row r="57" spans="1:17">
      <c r="A57" s="58" t="s">
        <v>4919</v>
      </c>
      <c r="B57" s="59" t="s">
        <v>4920</v>
      </c>
      <c r="C57" s="63">
        <v>1226.18</v>
      </c>
      <c r="D57" s="63">
        <v>1329.86</v>
      </c>
      <c r="E57" s="63">
        <v>1625.81</v>
      </c>
      <c r="F57" s="63">
        <v>1537.5</v>
      </c>
      <c r="G57" s="63">
        <v>1443.23</v>
      </c>
      <c r="H57" s="63">
        <v>1454.84</v>
      </c>
      <c r="I57" s="63">
        <v>1422.83</v>
      </c>
      <c r="J57" s="63">
        <v>1385</v>
      </c>
      <c r="K57" s="63">
        <v>1345</v>
      </c>
      <c r="L57" s="63">
        <v>1340.65</v>
      </c>
      <c r="M57" s="63">
        <v>1440</v>
      </c>
      <c r="N57" s="63">
        <v>1359.28</v>
      </c>
      <c r="O57" s="63">
        <v>16910.18</v>
      </c>
      <c r="Q57" s="12" t="s">
        <v>31</v>
      </c>
    </row>
    <row r="58" spans="1:17">
      <c r="A58" s="58" t="s">
        <v>252</v>
      </c>
      <c r="B58" s="59" t="s">
        <v>253</v>
      </c>
      <c r="C58" s="63">
        <v>329.03</v>
      </c>
      <c r="D58" s="63">
        <v>307.52</v>
      </c>
      <c r="E58" s="63">
        <v>0</v>
      </c>
      <c r="F58" s="63">
        <v>0</v>
      </c>
      <c r="G58" s="63">
        <v>0</v>
      </c>
      <c r="H58" s="63">
        <v>0</v>
      </c>
      <c r="I58" s="63">
        <v>0</v>
      </c>
      <c r="J58" s="63">
        <v>0</v>
      </c>
      <c r="K58" s="63">
        <v>0</v>
      </c>
      <c r="L58" s="63">
        <v>943.22</v>
      </c>
      <c r="M58" s="63">
        <v>200</v>
      </c>
      <c r="N58" s="63">
        <v>200</v>
      </c>
      <c r="O58" s="63">
        <v>1979.77</v>
      </c>
      <c r="Q58" s="12" t="s">
        <v>31</v>
      </c>
    </row>
    <row r="59" spans="1:17">
      <c r="A59" s="58" t="s">
        <v>254</v>
      </c>
      <c r="B59" s="59" t="s">
        <v>255</v>
      </c>
      <c r="C59" s="63">
        <v>1018.06</v>
      </c>
      <c r="D59" s="63">
        <v>733.73</v>
      </c>
      <c r="E59" s="63">
        <v>1024.19</v>
      </c>
      <c r="F59" s="63">
        <v>705.34</v>
      </c>
      <c r="G59" s="63">
        <v>657.58</v>
      </c>
      <c r="H59" s="63">
        <v>648.23</v>
      </c>
      <c r="I59" s="63">
        <v>549.34</v>
      </c>
      <c r="J59" s="63">
        <v>495.65</v>
      </c>
      <c r="K59" s="63">
        <v>444.35</v>
      </c>
      <c r="L59" s="63">
        <v>956.78</v>
      </c>
      <c r="M59" s="63">
        <v>468.86</v>
      </c>
      <c r="N59" s="63">
        <v>418.92</v>
      </c>
      <c r="O59" s="63">
        <v>8121.03</v>
      </c>
      <c r="Q59" s="12" t="s">
        <v>31</v>
      </c>
    </row>
    <row r="60" spans="1:17">
      <c r="A60" s="58" t="s">
        <v>256</v>
      </c>
      <c r="B60" s="59" t="s">
        <v>257</v>
      </c>
      <c r="C60" s="63">
        <v>10348</v>
      </c>
      <c r="D60" s="63">
        <v>3050</v>
      </c>
      <c r="E60" s="63">
        <v>3420</v>
      </c>
      <c r="F60" s="63">
        <v>0</v>
      </c>
      <c r="G60" s="63">
        <v>4006</v>
      </c>
      <c r="H60" s="63">
        <v>4110</v>
      </c>
      <c r="I60" s="63">
        <v>4200</v>
      </c>
      <c r="J60" s="63">
        <v>12570</v>
      </c>
      <c r="K60" s="63">
        <v>12430</v>
      </c>
      <c r="L60" s="63">
        <v>0</v>
      </c>
      <c r="M60" s="63">
        <v>2622</v>
      </c>
      <c r="N60" s="63">
        <v>0</v>
      </c>
      <c r="O60" s="63">
        <v>56756</v>
      </c>
      <c r="Q60" s="12" t="s">
        <v>31</v>
      </c>
    </row>
    <row r="61" spans="1:17">
      <c r="A61" s="58" t="s">
        <v>4921</v>
      </c>
      <c r="B61" s="59" t="s">
        <v>4922</v>
      </c>
      <c r="C61" s="63">
        <v>0</v>
      </c>
      <c r="D61" s="63">
        <v>0</v>
      </c>
      <c r="E61" s="63">
        <v>0</v>
      </c>
      <c r="F61" s="63">
        <v>0</v>
      </c>
      <c r="G61" s="63">
        <v>0</v>
      </c>
      <c r="H61" s="63">
        <v>0</v>
      </c>
      <c r="I61" s="63">
        <v>0</v>
      </c>
      <c r="J61" s="63">
        <v>0</v>
      </c>
      <c r="K61" s="63">
        <v>0</v>
      </c>
      <c r="L61" s="63">
        <v>0</v>
      </c>
      <c r="M61" s="63">
        <v>0</v>
      </c>
      <c r="N61" s="63">
        <v>0</v>
      </c>
      <c r="O61" s="63">
        <v>0</v>
      </c>
      <c r="Q61" s="12" t="s">
        <v>31</v>
      </c>
    </row>
    <row r="62" spans="1:17">
      <c r="A62" s="58" t="s">
        <v>258</v>
      </c>
      <c r="B62" s="59" t="s">
        <v>259</v>
      </c>
      <c r="C62" s="63">
        <v>225</v>
      </c>
      <c r="D62" s="63">
        <v>1725</v>
      </c>
      <c r="E62" s="63">
        <v>375</v>
      </c>
      <c r="F62" s="63">
        <v>3150</v>
      </c>
      <c r="G62" s="63">
        <v>4050</v>
      </c>
      <c r="H62" s="63">
        <v>2550</v>
      </c>
      <c r="I62" s="63">
        <v>2850</v>
      </c>
      <c r="J62" s="63">
        <v>-50</v>
      </c>
      <c r="K62" s="63">
        <v>500</v>
      </c>
      <c r="L62" s="63">
        <v>2479.9699999999998</v>
      </c>
      <c r="M62" s="63">
        <v>-1066.03</v>
      </c>
      <c r="N62" s="63">
        <v>-13.91</v>
      </c>
      <c r="O62" s="63">
        <v>16775.03</v>
      </c>
      <c r="Q62" s="12" t="s">
        <v>31</v>
      </c>
    </row>
    <row r="63" spans="1:17">
      <c r="A63" s="58" t="s">
        <v>4923</v>
      </c>
      <c r="B63" s="59" t="s">
        <v>4924</v>
      </c>
      <c r="C63" s="63">
        <v>2927.58</v>
      </c>
      <c r="D63" s="63">
        <v>0</v>
      </c>
      <c r="E63" s="63">
        <v>0</v>
      </c>
      <c r="F63" s="63">
        <v>0</v>
      </c>
      <c r="G63" s="63">
        <v>0</v>
      </c>
      <c r="H63" s="63">
        <v>0</v>
      </c>
      <c r="I63" s="63">
        <v>0</v>
      </c>
      <c r="J63" s="63">
        <v>0</v>
      </c>
      <c r="K63" s="63">
        <v>0</v>
      </c>
      <c r="L63" s="63">
        <v>0</v>
      </c>
      <c r="M63" s="63">
        <v>0</v>
      </c>
      <c r="N63" s="63">
        <v>0</v>
      </c>
      <c r="O63" s="63">
        <v>2927.58</v>
      </c>
      <c r="Q63" s="12" t="s">
        <v>31</v>
      </c>
    </row>
    <row r="64" spans="1:17">
      <c r="A64" s="58" t="s">
        <v>260</v>
      </c>
      <c r="B64" s="59" t="s">
        <v>261</v>
      </c>
      <c r="C64" s="63">
        <v>0</v>
      </c>
      <c r="D64" s="63">
        <v>0</v>
      </c>
      <c r="E64" s="63">
        <v>435</v>
      </c>
      <c r="F64" s="63">
        <v>459</v>
      </c>
      <c r="G64" s="63">
        <v>870</v>
      </c>
      <c r="H64" s="63">
        <v>1305</v>
      </c>
      <c r="I64" s="63">
        <v>435</v>
      </c>
      <c r="J64" s="63">
        <v>1329</v>
      </c>
      <c r="K64" s="63">
        <v>0</v>
      </c>
      <c r="L64" s="63">
        <v>0</v>
      </c>
      <c r="M64" s="63">
        <v>870</v>
      </c>
      <c r="N64" s="63">
        <v>1305</v>
      </c>
      <c r="O64" s="63">
        <v>7008</v>
      </c>
      <c r="Q64" s="12" t="s">
        <v>31</v>
      </c>
    </row>
    <row r="65" spans="1:17">
      <c r="A65" s="58" t="s">
        <v>262</v>
      </c>
      <c r="B65" s="59" t="s">
        <v>263</v>
      </c>
      <c r="C65" s="63">
        <v>0</v>
      </c>
      <c r="D65" s="63">
        <v>0</v>
      </c>
      <c r="E65" s="63">
        <v>0</v>
      </c>
      <c r="F65" s="63">
        <v>0</v>
      </c>
      <c r="G65" s="63">
        <v>0</v>
      </c>
      <c r="H65" s="63">
        <v>0</v>
      </c>
      <c r="I65" s="63">
        <v>0</v>
      </c>
      <c r="J65" s="63">
        <v>2</v>
      </c>
      <c r="K65" s="63">
        <v>2</v>
      </c>
      <c r="L65" s="63">
        <v>2</v>
      </c>
      <c r="M65" s="63">
        <v>2</v>
      </c>
      <c r="N65" s="63">
        <v>2</v>
      </c>
      <c r="O65" s="63">
        <v>10</v>
      </c>
      <c r="Q65" s="12" t="s">
        <v>31</v>
      </c>
    </row>
    <row r="66" spans="1:17">
      <c r="A66" s="58" t="s">
        <v>4925</v>
      </c>
      <c r="B66" s="59" t="s">
        <v>4926</v>
      </c>
      <c r="C66" s="63">
        <v>4950</v>
      </c>
      <c r="D66" s="63">
        <v>4140.32</v>
      </c>
      <c r="E66" s="63">
        <v>4850</v>
      </c>
      <c r="F66" s="63">
        <v>4785</v>
      </c>
      <c r="G66" s="63">
        <v>4677.42</v>
      </c>
      <c r="H66" s="63">
        <v>3909.68</v>
      </c>
      <c r="I66" s="63">
        <v>4005.01</v>
      </c>
      <c r="J66" s="63">
        <v>3572.59</v>
      </c>
      <c r="K66" s="63">
        <v>3270.28</v>
      </c>
      <c r="L66" s="63">
        <v>2109.3000000000002</v>
      </c>
      <c r="M66" s="63">
        <v>2600</v>
      </c>
      <c r="N66" s="63">
        <v>2383.92</v>
      </c>
      <c r="O66" s="63">
        <v>45253.52</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800</v>
      </c>
      <c r="D68" s="63">
        <v>570</v>
      </c>
      <c r="E68" s="63">
        <v>120</v>
      </c>
      <c r="F68" s="63">
        <v>180</v>
      </c>
      <c r="G68" s="63">
        <v>90</v>
      </c>
      <c r="H68" s="63">
        <v>400</v>
      </c>
      <c r="I68" s="63">
        <v>135</v>
      </c>
      <c r="J68" s="63">
        <v>45</v>
      </c>
      <c r="K68" s="63">
        <v>110</v>
      </c>
      <c r="L68" s="63">
        <v>130</v>
      </c>
      <c r="M68" s="63">
        <v>0</v>
      </c>
      <c r="N68" s="63">
        <v>540</v>
      </c>
      <c r="O68" s="63">
        <v>3120</v>
      </c>
      <c r="Q68" s="12" t="s">
        <v>31</v>
      </c>
    </row>
    <row r="69" spans="1:17">
      <c r="A69" s="58" t="s">
        <v>268</v>
      </c>
      <c r="B69" s="59" t="s">
        <v>269</v>
      </c>
      <c r="C69" s="63">
        <v>0</v>
      </c>
      <c r="D69" s="63">
        <v>0</v>
      </c>
      <c r="E69" s="63">
        <v>0</v>
      </c>
      <c r="F69" s="63">
        <v>0</v>
      </c>
      <c r="G69" s="63">
        <v>0</v>
      </c>
      <c r="H69" s="63">
        <v>0</v>
      </c>
      <c r="I69" s="63">
        <v>0</v>
      </c>
      <c r="J69" s="63">
        <v>0</v>
      </c>
      <c r="K69" s="63">
        <v>0</v>
      </c>
      <c r="L69" s="63">
        <v>0</v>
      </c>
      <c r="M69" s="63">
        <v>0</v>
      </c>
      <c r="N69" s="63">
        <v>0</v>
      </c>
      <c r="O69" s="63">
        <v>0</v>
      </c>
      <c r="Q69" s="12" t="s">
        <v>31</v>
      </c>
    </row>
    <row r="70" spans="1:17">
      <c r="A70" s="58" t="s">
        <v>270</v>
      </c>
      <c r="B70" s="59" t="s">
        <v>271</v>
      </c>
      <c r="C70" s="63">
        <v>3046.45</v>
      </c>
      <c r="D70" s="63">
        <v>3086.68</v>
      </c>
      <c r="E70" s="63">
        <v>3130.9</v>
      </c>
      <c r="F70" s="63">
        <v>3177.81</v>
      </c>
      <c r="G70" s="63">
        <v>3309.67</v>
      </c>
      <c r="H70" s="63">
        <v>3393.56</v>
      </c>
      <c r="I70" s="63">
        <v>3319.22</v>
      </c>
      <c r="J70" s="63">
        <v>3349.69</v>
      </c>
      <c r="K70" s="63">
        <v>3398.42</v>
      </c>
      <c r="L70" s="63">
        <v>3404.1</v>
      </c>
      <c r="M70" s="63">
        <v>3529.36</v>
      </c>
      <c r="N70" s="63">
        <v>3536.43</v>
      </c>
      <c r="O70" s="63">
        <v>39682.29</v>
      </c>
      <c r="Q70" s="12" t="s">
        <v>31</v>
      </c>
    </row>
    <row r="71" spans="1:17">
      <c r="A71" s="58" t="s">
        <v>272</v>
      </c>
      <c r="B71" s="59" t="s">
        <v>273</v>
      </c>
      <c r="C71" s="63">
        <v>3063.5</v>
      </c>
      <c r="D71" s="63">
        <v>2748.5</v>
      </c>
      <c r="E71" s="63">
        <v>1533</v>
      </c>
      <c r="F71" s="63">
        <v>4331.33</v>
      </c>
      <c r="G71" s="63">
        <v>10679.33</v>
      </c>
      <c r="H71" s="63">
        <v>4679.59</v>
      </c>
      <c r="I71" s="63">
        <v>7152.17</v>
      </c>
      <c r="J71" s="63">
        <v>3442.2</v>
      </c>
      <c r="K71" s="63">
        <v>1920.8</v>
      </c>
      <c r="L71" s="63">
        <v>4203.82</v>
      </c>
      <c r="M71" s="63">
        <v>2489.1999999999998</v>
      </c>
      <c r="N71" s="63">
        <v>1281.03</v>
      </c>
      <c r="O71" s="63">
        <v>47524.47</v>
      </c>
      <c r="Q71" s="12" t="s">
        <v>31</v>
      </c>
    </row>
    <row r="72" spans="1:17">
      <c r="A72" s="58" t="s">
        <v>274</v>
      </c>
      <c r="B72" s="59" t="s">
        <v>275</v>
      </c>
      <c r="C72" s="63">
        <v>4128.91</v>
      </c>
      <c r="D72" s="63">
        <v>4180.32</v>
      </c>
      <c r="E72" s="63">
        <v>4220.17</v>
      </c>
      <c r="F72" s="63">
        <v>4272.63</v>
      </c>
      <c r="G72" s="63">
        <v>4429.6000000000004</v>
      </c>
      <c r="H72" s="63">
        <v>4510.95</v>
      </c>
      <c r="I72" s="63">
        <v>4437.66</v>
      </c>
      <c r="J72" s="63">
        <v>4430.41</v>
      </c>
      <c r="K72" s="63">
        <v>4456.9399999999996</v>
      </c>
      <c r="L72" s="63">
        <v>4448.2700000000004</v>
      </c>
      <c r="M72" s="63">
        <v>4604.5200000000004</v>
      </c>
      <c r="N72" s="63">
        <v>4610.3500000000004</v>
      </c>
      <c r="O72" s="63">
        <v>52730.73</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0</v>
      </c>
      <c r="D75" s="63">
        <v>0</v>
      </c>
      <c r="E75" s="63">
        <v>0</v>
      </c>
      <c r="F75" s="63">
        <v>0</v>
      </c>
      <c r="G75" s="63">
        <v>0</v>
      </c>
      <c r="H75" s="63">
        <v>0</v>
      </c>
      <c r="I75" s="63">
        <v>0</v>
      </c>
      <c r="J75" s="63">
        <v>0</v>
      </c>
      <c r="K75" s="63">
        <v>0</v>
      </c>
      <c r="L75" s="63">
        <v>0</v>
      </c>
      <c r="M75" s="63">
        <v>0</v>
      </c>
      <c r="N75" s="63">
        <v>0</v>
      </c>
      <c r="O75" s="63">
        <v>0</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61032.26</v>
      </c>
      <c r="D81" s="70">
        <v>145215.29999999999</v>
      </c>
      <c r="E81" s="70">
        <v>46125.77</v>
      </c>
      <c r="F81" s="70">
        <v>49360.13</v>
      </c>
      <c r="G81" s="70">
        <v>60243.199999999997</v>
      </c>
      <c r="H81" s="70">
        <v>59460.65</v>
      </c>
      <c r="I81" s="70">
        <v>58393.01</v>
      </c>
      <c r="J81" s="70">
        <v>55272.5</v>
      </c>
      <c r="K81" s="70">
        <v>55002.84</v>
      </c>
      <c r="L81" s="70">
        <v>58313.37</v>
      </c>
      <c r="M81" s="70">
        <v>49671.09</v>
      </c>
      <c r="N81" s="70">
        <v>49960.65</v>
      </c>
      <c r="O81" s="70">
        <v>748050.77</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0</v>
      </c>
      <c r="I91" s="63">
        <v>0</v>
      </c>
      <c r="J91" s="63">
        <v>0</v>
      </c>
      <c r="K91" s="63">
        <v>0</v>
      </c>
      <c r="L91" s="63">
        <v>0</v>
      </c>
      <c r="M91" s="63">
        <v>0</v>
      </c>
      <c r="N91" s="63">
        <v>0</v>
      </c>
      <c r="O91" s="63">
        <v>0</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0</v>
      </c>
      <c r="I93" s="70">
        <v>0</v>
      </c>
      <c r="J93" s="70">
        <v>0</v>
      </c>
      <c r="K93" s="70">
        <v>0</v>
      </c>
      <c r="L93" s="70">
        <v>0</v>
      </c>
      <c r="M93" s="70">
        <v>0</v>
      </c>
      <c r="N93" s="70">
        <v>0</v>
      </c>
      <c r="O93" s="70">
        <v>0</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7">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7">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7">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7">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7">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7">
      <c r="A102" s="58"/>
      <c r="B102" s="59"/>
      <c r="C102" s="66"/>
      <c r="D102" s="66"/>
      <c r="E102" s="66"/>
      <c r="F102" s="66"/>
      <c r="G102" s="66"/>
      <c r="H102" s="66"/>
      <c r="I102" s="66"/>
      <c r="J102" s="66"/>
      <c r="K102" s="66"/>
      <c r="L102" s="66"/>
      <c r="M102" s="66"/>
      <c r="N102" s="66"/>
      <c r="O102" s="66"/>
    </row>
    <row r="103" spans="1:17">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7">
      <c r="A104" s="58"/>
      <c r="B104" s="59"/>
      <c r="C104" s="66"/>
      <c r="D104" s="66"/>
      <c r="E104" s="66"/>
      <c r="F104" s="66"/>
      <c r="G104" s="66"/>
      <c r="H104" s="66"/>
      <c r="I104" s="66"/>
      <c r="J104" s="66"/>
      <c r="K104" s="66"/>
      <c r="L104" s="66"/>
      <c r="M104" s="66"/>
      <c r="N104" s="66"/>
      <c r="O104" s="66"/>
    </row>
    <row r="105" spans="1:17">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7">
      <c r="A106" s="58"/>
      <c r="B106" s="59"/>
      <c r="C106" s="66"/>
      <c r="D106" s="66"/>
      <c r="E106" s="66"/>
      <c r="F106" s="66"/>
      <c r="G106" s="66"/>
      <c r="H106" s="66"/>
      <c r="I106" s="66"/>
      <c r="J106" s="66"/>
      <c r="K106" s="66"/>
      <c r="L106" s="66"/>
      <c r="M106" s="66"/>
      <c r="N106" s="66"/>
      <c r="O106" s="66"/>
    </row>
    <row r="107" spans="1:17">
      <c r="A107" s="58" t="s">
        <v>278</v>
      </c>
      <c r="B107" s="59" t="s">
        <v>279</v>
      </c>
      <c r="C107" s="70">
        <v>719151.88</v>
      </c>
      <c r="D107" s="70">
        <v>790319.65</v>
      </c>
      <c r="E107" s="70">
        <v>672251.34</v>
      </c>
      <c r="F107" s="70">
        <v>700691.97</v>
      </c>
      <c r="G107" s="70">
        <v>703560.8</v>
      </c>
      <c r="H107" s="70">
        <v>696236.98</v>
      </c>
      <c r="I107" s="70">
        <v>688102.46</v>
      </c>
      <c r="J107" s="70">
        <v>672212.64</v>
      </c>
      <c r="K107" s="70">
        <v>670095.69999999995</v>
      </c>
      <c r="L107" s="70">
        <v>651460.56000000006</v>
      </c>
      <c r="M107" s="70">
        <v>629759.05000000005</v>
      </c>
      <c r="N107" s="70">
        <v>665925.21</v>
      </c>
      <c r="O107" s="70">
        <v>8259768.2400000002</v>
      </c>
    </row>
    <row r="108" spans="1:17">
      <c r="A108" s="58"/>
      <c r="B108" s="59"/>
      <c r="C108" s="58"/>
      <c r="D108" s="58"/>
      <c r="E108" s="58"/>
      <c r="F108" s="58"/>
      <c r="G108" s="58"/>
      <c r="H108" s="58"/>
      <c r="I108" s="58"/>
      <c r="J108" s="58"/>
      <c r="K108" s="58"/>
      <c r="L108" s="58"/>
      <c r="M108" s="58"/>
      <c r="N108" s="58"/>
      <c r="O108" s="58"/>
    </row>
    <row r="109" spans="1:17">
      <c r="A109" s="58" t="s">
        <v>280</v>
      </c>
      <c r="B109" s="59" t="s">
        <v>281</v>
      </c>
      <c r="C109" s="69"/>
      <c r="D109" s="69"/>
      <c r="E109" s="69"/>
      <c r="F109" s="69"/>
      <c r="G109" s="69"/>
      <c r="H109" s="69"/>
      <c r="I109" s="69"/>
      <c r="J109" s="69"/>
      <c r="K109" s="69"/>
      <c r="L109" s="69"/>
      <c r="M109" s="69"/>
      <c r="N109" s="69"/>
      <c r="O109" s="69"/>
    </row>
    <row r="110" spans="1:17">
      <c r="A110" s="58"/>
      <c r="B110" s="59"/>
      <c r="C110" s="58"/>
      <c r="D110" s="58"/>
      <c r="E110" s="58"/>
      <c r="F110" s="58"/>
      <c r="G110" s="58"/>
      <c r="H110" s="58"/>
      <c r="I110" s="58"/>
      <c r="J110" s="58"/>
      <c r="K110" s="58"/>
      <c r="L110" s="58"/>
      <c r="M110" s="58"/>
      <c r="N110" s="58"/>
      <c r="O110" s="58"/>
    </row>
    <row r="111" spans="1:17">
      <c r="A111" s="58" t="s">
        <v>282</v>
      </c>
      <c r="B111" s="59" t="s">
        <v>283</v>
      </c>
      <c r="C111" s="69"/>
      <c r="D111" s="69"/>
      <c r="E111" s="69"/>
      <c r="F111" s="69"/>
      <c r="G111" s="69"/>
      <c r="H111" s="69"/>
      <c r="I111" s="69"/>
      <c r="J111" s="69"/>
      <c r="K111" s="69"/>
      <c r="L111" s="69"/>
      <c r="M111" s="69"/>
      <c r="N111" s="69"/>
      <c r="O111" s="69"/>
    </row>
    <row r="112" spans="1:17">
      <c r="A112" s="58" t="s">
        <v>284</v>
      </c>
      <c r="B112" s="59" t="s">
        <v>285</v>
      </c>
      <c r="C112" s="63">
        <v>10696.17</v>
      </c>
      <c r="D112" s="63">
        <v>1634.63</v>
      </c>
      <c r="E112" s="63">
        <v>2942.32</v>
      </c>
      <c r="F112" s="63">
        <v>6538.48</v>
      </c>
      <c r="G112" s="63">
        <v>6538.48</v>
      </c>
      <c r="H112" s="63">
        <v>9807.7199999999993</v>
      </c>
      <c r="I112" s="63">
        <v>7903.85</v>
      </c>
      <c r="J112" s="63">
        <v>6000</v>
      </c>
      <c r="K112" s="63">
        <v>6000</v>
      </c>
      <c r="L112" s="63">
        <v>6000</v>
      </c>
      <c r="M112" s="63">
        <v>9162</v>
      </c>
      <c r="N112" s="63">
        <v>6180</v>
      </c>
      <c r="O112" s="63">
        <v>79403.649999999994</v>
      </c>
      <c r="Q112" s="12" t="s">
        <v>40</v>
      </c>
    </row>
    <row r="113" spans="1:17">
      <c r="A113" s="58" t="s">
        <v>4972</v>
      </c>
      <c r="B113" s="59" t="s">
        <v>4973</v>
      </c>
      <c r="C113" s="63">
        <v>0</v>
      </c>
      <c r="D113" s="63">
        <v>0</v>
      </c>
      <c r="E113" s="63">
        <v>0</v>
      </c>
      <c r="F113" s="63">
        <v>0</v>
      </c>
      <c r="G113" s="63">
        <v>0</v>
      </c>
      <c r="H113" s="63">
        <v>0</v>
      </c>
      <c r="I113" s="63">
        <v>0</v>
      </c>
      <c r="J113" s="63">
        <v>0</v>
      </c>
      <c r="K113" s="63">
        <v>0</v>
      </c>
      <c r="L113" s="63">
        <v>0</v>
      </c>
      <c r="M113" s="63">
        <v>0</v>
      </c>
      <c r="N113" s="63">
        <v>0</v>
      </c>
      <c r="O113" s="63">
        <v>0</v>
      </c>
      <c r="Q113" s="12" t="s">
        <v>40</v>
      </c>
    </row>
    <row r="114" spans="1:17">
      <c r="A114" s="58" t="s">
        <v>286</v>
      </c>
      <c r="B114" s="59" t="s">
        <v>287</v>
      </c>
      <c r="C114" s="63">
        <v>0</v>
      </c>
      <c r="D114" s="63">
        <v>350</v>
      </c>
      <c r="E114" s="63">
        <v>0</v>
      </c>
      <c r="F114" s="63">
        <v>25</v>
      </c>
      <c r="G114" s="63">
        <v>75</v>
      </c>
      <c r="H114" s="63">
        <v>243</v>
      </c>
      <c r="I114" s="63">
        <v>0</v>
      </c>
      <c r="J114" s="63">
        <v>175</v>
      </c>
      <c r="K114" s="63">
        <v>94</v>
      </c>
      <c r="L114" s="63">
        <v>1244</v>
      </c>
      <c r="M114" s="63">
        <v>275</v>
      </c>
      <c r="N114" s="63">
        <v>444</v>
      </c>
      <c r="O114" s="63">
        <v>2925</v>
      </c>
      <c r="Q114" s="12" t="s">
        <v>40</v>
      </c>
    </row>
    <row r="115" spans="1:17">
      <c r="A115" s="58" t="s">
        <v>288</v>
      </c>
      <c r="B115" s="59" t="s">
        <v>289</v>
      </c>
      <c r="C115" s="63">
        <v>0</v>
      </c>
      <c r="D115" s="63">
        <v>0</v>
      </c>
      <c r="E115" s="63">
        <v>0</v>
      </c>
      <c r="F115" s="63">
        <v>0</v>
      </c>
      <c r="G115" s="63">
        <v>0</v>
      </c>
      <c r="H115" s="63">
        <v>0</v>
      </c>
      <c r="I115" s="63">
        <v>0</v>
      </c>
      <c r="J115" s="63">
        <v>0</v>
      </c>
      <c r="K115" s="63">
        <v>0</v>
      </c>
      <c r="L115" s="63">
        <v>0</v>
      </c>
      <c r="M115" s="63">
        <v>0</v>
      </c>
      <c r="N115" s="63">
        <v>0</v>
      </c>
      <c r="O115" s="63">
        <v>0</v>
      </c>
      <c r="Q115" s="12" t="s">
        <v>40</v>
      </c>
    </row>
    <row r="116" spans="1:17">
      <c r="A116" s="58" t="s">
        <v>290</v>
      </c>
      <c r="B116" s="59" t="s">
        <v>291</v>
      </c>
      <c r="C116" s="63">
        <v>818.25</v>
      </c>
      <c r="D116" s="63">
        <v>167.52</v>
      </c>
      <c r="E116" s="63">
        <v>253.32</v>
      </c>
      <c r="F116" s="63">
        <v>541.05999999999995</v>
      </c>
      <c r="G116" s="63">
        <v>502.59</v>
      </c>
      <c r="H116" s="63">
        <v>763.87</v>
      </c>
      <c r="I116" s="63">
        <v>589.36</v>
      </c>
      <c r="J116" s="63">
        <v>458.77</v>
      </c>
      <c r="K116" s="63">
        <v>452.57</v>
      </c>
      <c r="L116" s="63">
        <v>540.52</v>
      </c>
      <c r="M116" s="63">
        <v>769.23</v>
      </c>
      <c r="N116" s="63">
        <v>493.13</v>
      </c>
      <c r="O116" s="63">
        <v>6350.19</v>
      </c>
      <c r="Q116" s="12" t="s">
        <v>40</v>
      </c>
    </row>
    <row r="117" spans="1:17">
      <c r="A117" s="58" t="s">
        <v>292</v>
      </c>
      <c r="B117" s="59" t="s">
        <v>293</v>
      </c>
      <c r="C117" s="63">
        <v>0</v>
      </c>
      <c r="D117" s="63">
        <v>0</v>
      </c>
      <c r="E117" s="63">
        <v>0</v>
      </c>
      <c r="F117" s="63">
        <v>0</v>
      </c>
      <c r="G117" s="63">
        <v>0</v>
      </c>
      <c r="H117" s="63">
        <v>0</v>
      </c>
      <c r="I117" s="63">
        <v>0</v>
      </c>
      <c r="J117" s="63">
        <v>0</v>
      </c>
      <c r="K117" s="63">
        <v>76.8</v>
      </c>
      <c r="L117" s="63">
        <v>0</v>
      </c>
      <c r="M117" s="63">
        <v>0</v>
      </c>
      <c r="N117" s="63">
        <v>0</v>
      </c>
      <c r="O117" s="63">
        <v>76.8</v>
      </c>
      <c r="Q117" s="12" t="s">
        <v>40</v>
      </c>
    </row>
    <row r="118" spans="1:17">
      <c r="A118" s="58" t="s">
        <v>294</v>
      </c>
      <c r="B118" s="59" t="s">
        <v>295</v>
      </c>
      <c r="C118" s="63">
        <v>0</v>
      </c>
      <c r="D118" s="63">
        <v>0</v>
      </c>
      <c r="E118" s="63">
        <v>0</v>
      </c>
      <c r="F118" s="63">
        <v>0</v>
      </c>
      <c r="G118" s="63">
        <v>0</v>
      </c>
      <c r="H118" s="63">
        <v>0</v>
      </c>
      <c r="I118" s="63">
        <v>0</v>
      </c>
      <c r="J118" s="63">
        <v>0</v>
      </c>
      <c r="K118" s="63">
        <v>0</v>
      </c>
      <c r="L118" s="63">
        <v>0</v>
      </c>
      <c r="M118" s="63">
        <v>0</v>
      </c>
      <c r="N118" s="63">
        <v>0</v>
      </c>
      <c r="O118" s="63">
        <v>0</v>
      </c>
      <c r="Q118" s="12" t="s">
        <v>40</v>
      </c>
    </row>
    <row r="119" spans="1:17">
      <c r="A119" s="58" t="s">
        <v>296</v>
      </c>
      <c r="B119" s="59" t="s">
        <v>297</v>
      </c>
      <c r="C119" s="63">
        <v>0</v>
      </c>
      <c r="D119" s="63">
        <v>0</v>
      </c>
      <c r="E119" s="63">
        <v>0</v>
      </c>
      <c r="F119" s="63">
        <v>0</v>
      </c>
      <c r="G119" s="63">
        <v>0</v>
      </c>
      <c r="H119" s="63">
        <v>0</v>
      </c>
      <c r="I119" s="63">
        <v>0</v>
      </c>
      <c r="J119" s="63">
        <v>0</v>
      </c>
      <c r="K119" s="63">
        <v>0</v>
      </c>
      <c r="L119" s="63">
        <v>0</v>
      </c>
      <c r="M119" s="63">
        <v>0</v>
      </c>
      <c r="N119" s="63">
        <v>0</v>
      </c>
      <c r="O119" s="63">
        <v>0</v>
      </c>
      <c r="Q119" s="12" t="s">
        <v>40</v>
      </c>
    </row>
    <row r="120" spans="1:17">
      <c r="A120" s="58" t="s">
        <v>298</v>
      </c>
      <c r="B120" s="59" t="s">
        <v>299</v>
      </c>
      <c r="C120" s="63">
        <v>0</v>
      </c>
      <c r="D120" s="63">
        <v>0</v>
      </c>
      <c r="E120" s="63">
        <v>0</v>
      </c>
      <c r="F120" s="63">
        <v>0</v>
      </c>
      <c r="G120" s="63">
        <v>0</v>
      </c>
      <c r="H120" s="63">
        <v>0</v>
      </c>
      <c r="I120" s="63">
        <v>0</v>
      </c>
      <c r="J120" s="63">
        <v>0</v>
      </c>
      <c r="K120" s="63">
        <v>0</v>
      </c>
      <c r="L120" s="63">
        <v>0</v>
      </c>
      <c r="M120" s="63">
        <v>0</v>
      </c>
      <c r="N120" s="63">
        <v>0</v>
      </c>
      <c r="O120" s="63">
        <v>0</v>
      </c>
      <c r="Q120" s="12" t="s">
        <v>40</v>
      </c>
    </row>
    <row r="121" spans="1:17">
      <c r="A121" s="58" t="s">
        <v>300</v>
      </c>
      <c r="B121" s="59" t="s">
        <v>301</v>
      </c>
      <c r="C121" s="63">
        <v>0</v>
      </c>
      <c r="D121" s="63">
        <v>0</v>
      </c>
      <c r="E121" s="63">
        <v>0</v>
      </c>
      <c r="F121" s="63">
        <v>0</v>
      </c>
      <c r="G121" s="63">
        <v>0</v>
      </c>
      <c r="H121" s="63">
        <v>0</v>
      </c>
      <c r="I121" s="63">
        <v>0</v>
      </c>
      <c r="J121" s="63">
        <v>0</v>
      </c>
      <c r="K121" s="63">
        <v>6.89</v>
      </c>
      <c r="L121" s="63">
        <v>0</v>
      </c>
      <c r="M121" s="63">
        <v>0</v>
      </c>
      <c r="N121" s="63">
        <v>0</v>
      </c>
      <c r="O121" s="63">
        <v>6.89</v>
      </c>
      <c r="Q121" s="12" t="s">
        <v>40</v>
      </c>
    </row>
    <row r="122" spans="1:17">
      <c r="A122" s="58" t="s">
        <v>302</v>
      </c>
      <c r="B122" s="59" t="s">
        <v>303</v>
      </c>
      <c r="C122" s="63">
        <v>12951.61</v>
      </c>
      <c r="D122" s="63">
        <v>9367.3799999999992</v>
      </c>
      <c r="E122" s="63">
        <v>9225.59</v>
      </c>
      <c r="F122" s="63">
        <v>8641.94</v>
      </c>
      <c r="G122" s="63">
        <v>8917.09</v>
      </c>
      <c r="H122" s="63">
        <v>11026.49</v>
      </c>
      <c r="I122" s="63">
        <v>8305.6200000000008</v>
      </c>
      <c r="J122" s="63">
        <v>9380.31</v>
      </c>
      <c r="K122" s="63">
        <v>9103.56</v>
      </c>
      <c r="L122" s="63">
        <v>9895.7099999999991</v>
      </c>
      <c r="M122" s="63">
        <v>15070.31</v>
      </c>
      <c r="N122" s="63">
        <v>7184.01</v>
      </c>
      <c r="O122" s="63">
        <v>119069.62</v>
      </c>
      <c r="Q122" s="12" t="s">
        <v>40</v>
      </c>
    </row>
    <row r="123" spans="1:17">
      <c r="A123" s="58" t="s">
        <v>304</v>
      </c>
      <c r="B123" s="59" t="s">
        <v>305</v>
      </c>
      <c r="C123" s="63">
        <v>670.21</v>
      </c>
      <c r="D123" s="63">
        <v>482.95</v>
      </c>
      <c r="E123" s="63">
        <v>66.23</v>
      </c>
      <c r="F123" s="63">
        <v>236.49</v>
      </c>
      <c r="G123" s="63">
        <v>188.16</v>
      </c>
      <c r="H123" s="63">
        <v>1287.3</v>
      </c>
      <c r="I123" s="63">
        <v>654.55999999999995</v>
      </c>
      <c r="J123" s="63">
        <v>1004.18</v>
      </c>
      <c r="K123" s="63">
        <v>865.27</v>
      </c>
      <c r="L123" s="63">
        <v>1292.1300000000001</v>
      </c>
      <c r="M123" s="63">
        <v>2498.39</v>
      </c>
      <c r="N123" s="63">
        <v>1026.52</v>
      </c>
      <c r="O123" s="63">
        <v>10272.39</v>
      </c>
      <c r="Q123" s="12" t="s">
        <v>40</v>
      </c>
    </row>
    <row r="124" spans="1:17">
      <c r="A124" s="58" t="s">
        <v>306</v>
      </c>
      <c r="B124" s="59" t="s">
        <v>307</v>
      </c>
      <c r="C124" s="63">
        <v>0</v>
      </c>
      <c r="D124" s="63">
        <v>800</v>
      </c>
      <c r="E124" s="63">
        <v>363</v>
      </c>
      <c r="F124" s="63">
        <v>75</v>
      </c>
      <c r="G124" s="63">
        <v>225</v>
      </c>
      <c r="H124" s="63">
        <v>486</v>
      </c>
      <c r="I124" s="63">
        <v>266</v>
      </c>
      <c r="J124" s="63">
        <v>525</v>
      </c>
      <c r="K124" s="63">
        <v>582</v>
      </c>
      <c r="L124" s="63">
        <v>2782</v>
      </c>
      <c r="M124" s="63">
        <v>1125</v>
      </c>
      <c r="N124" s="63">
        <v>888</v>
      </c>
      <c r="O124" s="63">
        <v>8117</v>
      </c>
      <c r="Q124" s="12" t="s">
        <v>40</v>
      </c>
    </row>
    <row r="125" spans="1:17">
      <c r="A125" s="58" t="s">
        <v>308</v>
      </c>
      <c r="B125" s="59" t="s">
        <v>309</v>
      </c>
      <c r="C125" s="63">
        <v>0</v>
      </c>
      <c r="D125" s="63">
        <v>2250</v>
      </c>
      <c r="E125" s="63">
        <v>300</v>
      </c>
      <c r="F125" s="63">
        <v>1350</v>
      </c>
      <c r="G125" s="63">
        <v>1350</v>
      </c>
      <c r="H125" s="63">
        <v>2100</v>
      </c>
      <c r="I125" s="63">
        <v>3300</v>
      </c>
      <c r="J125" s="63">
        <v>1650</v>
      </c>
      <c r="K125" s="63">
        <v>3600</v>
      </c>
      <c r="L125" s="63">
        <v>3000</v>
      </c>
      <c r="M125" s="63">
        <v>4050</v>
      </c>
      <c r="N125" s="63">
        <v>1800</v>
      </c>
      <c r="O125" s="63">
        <v>24750</v>
      </c>
      <c r="Q125" s="12" t="s">
        <v>40</v>
      </c>
    </row>
    <row r="126" spans="1:17">
      <c r="A126" s="58" t="s">
        <v>310</v>
      </c>
      <c r="B126" s="59" t="s">
        <v>311</v>
      </c>
      <c r="C126" s="63">
        <v>983.48</v>
      </c>
      <c r="D126" s="63">
        <v>956.82</v>
      </c>
      <c r="E126" s="63">
        <v>741</v>
      </c>
      <c r="F126" s="63">
        <v>762.57</v>
      </c>
      <c r="G126" s="63">
        <v>785.83</v>
      </c>
      <c r="H126" s="63">
        <v>1123.5999999999999</v>
      </c>
      <c r="I126" s="63">
        <v>949.03</v>
      </c>
      <c r="J126" s="63">
        <v>974.55</v>
      </c>
      <c r="K126" s="63">
        <v>1066.99</v>
      </c>
      <c r="L126" s="63">
        <v>1260.77</v>
      </c>
      <c r="M126" s="63">
        <v>1879.39</v>
      </c>
      <c r="N126" s="63">
        <v>813.64</v>
      </c>
      <c r="O126" s="63">
        <v>12297.67</v>
      </c>
      <c r="Q126" s="12" t="s">
        <v>40</v>
      </c>
    </row>
    <row r="127" spans="1:17">
      <c r="A127" s="58" t="s">
        <v>312</v>
      </c>
      <c r="B127" s="59" t="s">
        <v>313</v>
      </c>
      <c r="C127" s="63">
        <v>20998.82</v>
      </c>
      <c r="D127" s="63">
        <v>10768.2</v>
      </c>
      <c r="E127" s="63">
        <v>13977.15</v>
      </c>
      <c r="F127" s="63">
        <v>16283.88</v>
      </c>
      <c r="G127" s="63">
        <v>16292.24</v>
      </c>
      <c r="H127" s="63">
        <v>24054.78</v>
      </c>
      <c r="I127" s="63">
        <v>16722.759999999998</v>
      </c>
      <c r="J127" s="63">
        <v>15560.31</v>
      </c>
      <c r="K127" s="63">
        <v>15634.3</v>
      </c>
      <c r="L127" s="63">
        <v>15749.93</v>
      </c>
      <c r="M127" s="63">
        <v>25713.03</v>
      </c>
      <c r="N127" s="63">
        <v>15441.37</v>
      </c>
      <c r="O127" s="63">
        <v>207196.77</v>
      </c>
      <c r="Q127" s="12" t="s">
        <v>40</v>
      </c>
    </row>
    <row r="128" spans="1:17">
      <c r="A128" s="58" t="s">
        <v>314</v>
      </c>
      <c r="B128" s="59" t="s">
        <v>315</v>
      </c>
      <c r="C128" s="63">
        <v>1625.75</v>
      </c>
      <c r="D128" s="63">
        <v>1065.6199999999999</v>
      </c>
      <c r="E128" s="63">
        <v>1262.92</v>
      </c>
      <c r="F128" s="63">
        <v>1201.1199999999999</v>
      </c>
      <c r="G128" s="63">
        <v>1111.8900000000001</v>
      </c>
      <c r="H128" s="63">
        <v>1796.45</v>
      </c>
      <c r="I128" s="63">
        <v>963.91</v>
      </c>
      <c r="J128" s="63">
        <v>993.98</v>
      </c>
      <c r="K128" s="63">
        <v>964.81</v>
      </c>
      <c r="L128" s="63">
        <v>891.8</v>
      </c>
      <c r="M128" s="63">
        <v>2236.7600000000002</v>
      </c>
      <c r="N128" s="63">
        <v>2185.4299999999998</v>
      </c>
      <c r="O128" s="63">
        <v>16300.44</v>
      </c>
      <c r="Q128" s="12" t="s">
        <v>40</v>
      </c>
    </row>
    <row r="129" spans="1:17">
      <c r="A129" s="58" t="s">
        <v>316</v>
      </c>
      <c r="B129" s="59" t="s">
        <v>317</v>
      </c>
      <c r="C129" s="63">
        <v>0</v>
      </c>
      <c r="D129" s="63">
        <v>800</v>
      </c>
      <c r="E129" s="63">
        <v>363</v>
      </c>
      <c r="F129" s="63">
        <v>75</v>
      </c>
      <c r="G129" s="63">
        <v>300</v>
      </c>
      <c r="H129" s="63">
        <v>972</v>
      </c>
      <c r="I129" s="63">
        <v>532</v>
      </c>
      <c r="J129" s="63">
        <v>700</v>
      </c>
      <c r="K129" s="63">
        <v>376</v>
      </c>
      <c r="L129" s="63">
        <v>3476</v>
      </c>
      <c r="M129" s="63">
        <v>675</v>
      </c>
      <c r="N129" s="63">
        <v>1776</v>
      </c>
      <c r="O129" s="63">
        <v>10045</v>
      </c>
      <c r="Q129" s="12" t="s">
        <v>40</v>
      </c>
    </row>
    <row r="130" spans="1:17">
      <c r="A130" s="58" t="s">
        <v>4974</v>
      </c>
      <c r="B130" s="59" t="s">
        <v>4975</v>
      </c>
      <c r="C130" s="63">
        <v>0</v>
      </c>
      <c r="D130" s="63">
        <v>0</v>
      </c>
      <c r="E130" s="63">
        <v>0</v>
      </c>
      <c r="F130" s="63">
        <v>0</v>
      </c>
      <c r="G130" s="63">
        <v>0</v>
      </c>
      <c r="H130" s="63">
        <v>0</v>
      </c>
      <c r="I130" s="63">
        <v>0</v>
      </c>
      <c r="J130" s="63">
        <v>0</v>
      </c>
      <c r="K130" s="63">
        <v>0</v>
      </c>
      <c r="L130" s="63">
        <v>0</v>
      </c>
      <c r="M130" s="63">
        <v>225</v>
      </c>
      <c r="N130" s="63">
        <v>0</v>
      </c>
      <c r="O130" s="63">
        <v>225</v>
      </c>
      <c r="Q130" s="12" t="s">
        <v>40</v>
      </c>
    </row>
    <row r="131" spans="1:17">
      <c r="A131" s="58" t="s">
        <v>318</v>
      </c>
      <c r="B131" s="59" t="s">
        <v>319</v>
      </c>
      <c r="C131" s="63">
        <v>1772.51</v>
      </c>
      <c r="D131" s="63">
        <v>991.96</v>
      </c>
      <c r="E131" s="63">
        <v>1211.32</v>
      </c>
      <c r="F131" s="63">
        <v>1374.63</v>
      </c>
      <c r="G131" s="63">
        <v>1366.28</v>
      </c>
      <c r="H131" s="63">
        <v>2047.4</v>
      </c>
      <c r="I131" s="63">
        <v>1390.68</v>
      </c>
      <c r="J131" s="63">
        <v>1317.56</v>
      </c>
      <c r="K131" s="63">
        <v>1296.2</v>
      </c>
      <c r="L131" s="63">
        <v>1536.63</v>
      </c>
      <c r="M131" s="63">
        <v>2458.58</v>
      </c>
      <c r="N131" s="63">
        <v>1495.56</v>
      </c>
      <c r="O131" s="63">
        <v>18259.310000000001</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0</v>
      </c>
      <c r="H137" s="63">
        <v>0</v>
      </c>
      <c r="I137" s="63">
        <v>0</v>
      </c>
      <c r="J137" s="63">
        <v>0</v>
      </c>
      <c r="K137" s="63">
        <v>0</v>
      </c>
      <c r="L137" s="63">
        <v>0</v>
      </c>
      <c r="M137" s="63">
        <v>0</v>
      </c>
      <c r="N137" s="63">
        <v>0</v>
      </c>
      <c r="O137" s="63">
        <v>0</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0</v>
      </c>
      <c r="D140" s="63">
        <v>0</v>
      </c>
      <c r="E140" s="63">
        <v>0</v>
      </c>
      <c r="F140" s="63">
        <v>0</v>
      </c>
      <c r="G140" s="63">
        <v>0</v>
      </c>
      <c r="H140" s="63">
        <v>0</v>
      </c>
      <c r="I140" s="63">
        <v>0</v>
      </c>
      <c r="J140" s="63">
        <v>0</v>
      </c>
      <c r="K140" s="63">
        <v>0</v>
      </c>
      <c r="L140" s="63">
        <v>0</v>
      </c>
      <c r="M140" s="63">
        <v>0</v>
      </c>
      <c r="N140" s="63">
        <v>0</v>
      </c>
      <c r="O140" s="63">
        <v>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0</v>
      </c>
      <c r="G144" s="63">
        <v>0</v>
      </c>
      <c r="H144" s="63">
        <v>-1575.2</v>
      </c>
      <c r="I144" s="63">
        <v>6977.23</v>
      </c>
      <c r="J144" s="63">
        <v>0</v>
      </c>
      <c r="K144" s="63">
        <v>0</v>
      </c>
      <c r="L144" s="63">
        <v>2502.3000000000002</v>
      </c>
      <c r="M144" s="63">
        <v>0</v>
      </c>
      <c r="N144" s="63">
        <v>0</v>
      </c>
      <c r="O144" s="63">
        <v>7904.33</v>
      </c>
      <c r="Q144" s="12" t="s">
        <v>40</v>
      </c>
    </row>
    <row r="145" spans="1:17">
      <c r="A145" s="58" t="s">
        <v>320</v>
      </c>
      <c r="B145" s="59" t="s">
        <v>321</v>
      </c>
      <c r="C145" s="63">
        <v>0</v>
      </c>
      <c r="D145" s="63">
        <v>0</v>
      </c>
      <c r="E145" s="63">
        <v>0</v>
      </c>
      <c r="F145" s="63">
        <v>0</v>
      </c>
      <c r="G145" s="63">
        <v>0</v>
      </c>
      <c r="H145" s="63">
        <v>0</v>
      </c>
      <c r="I145" s="63">
        <v>0</v>
      </c>
      <c r="J145" s="63">
        <v>0</v>
      </c>
      <c r="K145" s="63">
        <v>0</v>
      </c>
      <c r="L145" s="63">
        <v>0</v>
      </c>
      <c r="M145" s="63">
        <v>0</v>
      </c>
      <c r="N145" s="63">
        <v>0</v>
      </c>
      <c r="O145" s="63">
        <v>0</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240.53</v>
      </c>
      <c r="D147" s="63">
        <v>145.91999999999999</v>
      </c>
      <c r="E147" s="63">
        <v>363.6</v>
      </c>
      <c r="F147" s="63">
        <v>250.92</v>
      </c>
      <c r="G147" s="63">
        <v>176.64</v>
      </c>
      <c r="H147" s="63">
        <v>145.91999999999999</v>
      </c>
      <c r="I147" s="63">
        <v>188.16</v>
      </c>
      <c r="J147" s="63">
        <v>188.16</v>
      </c>
      <c r="K147" s="63">
        <v>180.48</v>
      </c>
      <c r="L147" s="63">
        <v>75.48</v>
      </c>
      <c r="M147" s="63">
        <v>180.48</v>
      </c>
      <c r="N147" s="63">
        <v>172.63</v>
      </c>
      <c r="O147" s="63">
        <v>2308.92</v>
      </c>
      <c r="Q147" s="12" t="s">
        <v>40</v>
      </c>
    </row>
    <row r="148" spans="1:17">
      <c r="A148" s="58" t="s">
        <v>324</v>
      </c>
      <c r="B148" s="59" t="s">
        <v>325</v>
      </c>
      <c r="C148" s="63">
        <v>0</v>
      </c>
      <c r="D148" s="63">
        <v>0</v>
      </c>
      <c r="E148" s="63">
        <v>0</v>
      </c>
      <c r="F148" s="63">
        <v>0</v>
      </c>
      <c r="G148" s="63">
        <v>0</v>
      </c>
      <c r="H148" s="63">
        <v>0</v>
      </c>
      <c r="I148" s="63">
        <v>0</v>
      </c>
      <c r="J148" s="63">
        <v>0</v>
      </c>
      <c r="K148" s="63">
        <v>0</v>
      </c>
      <c r="L148" s="63">
        <v>0</v>
      </c>
      <c r="M148" s="63">
        <v>0</v>
      </c>
      <c r="N148" s="63">
        <v>0</v>
      </c>
      <c r="O148" s="63">
        <v>0</v>
      </c>
      <c r="Q148" s="12" t="s">
        <v>40</v>
      </c>
    </row>
    <row r="149" spans="1:17">
      <c r="A149" s="58" t="s">
        <v>326</v>
      </c>
      <c r="B149" s="59" t="s">
        <v>327</v>
      </c>
      <c r="C149" s="63">
        <v>2360.25</v>
      </c>
      <c r="D149" s="63">
        <v>1399.62</v>
      </c>
      <c r="E149" s="63">
        <v>1459.45</v>
      </c>
      <c r="F149" s="63">
        <v>1766.35</v>
      </c>
      <c r="G149" s="63">
        <v>1794.89</v>
      </c>
      <c r="H149" s="63">
        <v>2633.69</v>
      </c>
      <c r="I149" s="63">
        <v>1977.44</v>
      </c>
      <c r="J149" s="63">
        <v>1844.44</v>
      </c>
      <c r="K149" s="63">
        <v>1909.84</v>
      </c>
      <c r="L149" s="63">
        <v>2261.58</v>
      </c>
      <c r="M149" s="63">
        <v>3096.52</v>
      </c>
      <c r="N149" s="63">
        <v>1891.26</v>
      </c>
      <c r="O149" s="63">
        <v>24395.33</v>
      </c>
      <c r="Q149" s="12" t="s">
        <v>40</v>
      </c>
    </row>
    <row r="150" spans="1:17">
      <c r="A150" s="58" t="s">
        <v>328</v>
      </c>
      <c r="B150" s="59" t="s">
        <v>329</v>
      </c>
      <c r="C150" s="63">
        <v>525.54999999999995</v>
      </c>
      <c r="D150" s="63">
        <v>399.96</v>
      </c>
      <c r="E150" s="63">
        <v>382.23</v>
      </c>
      <c r="F150" s="63">
        <v>360.37</v>
      </c>
      <c r="G150" s="63">
        <v>427.78</v>
      </c>
      <c r="H150" s="63">
        <v>1092.4100000000001</v>
      </c>
      <c r="I150" s="63">
        <v>1092.4100000000001</v>
      </c>
      <c r="J150" s="63">
        <v>809.41</v>
      </c>
      <c r="K150" s="63">
        <v>809.41</v>
      </c>
      <c r="L150" s="63">
        <v>691.97</v>
      </c>
      <c r="M150" s="63">
        <v>1076.54</v>
      </c>
      <c r="N150" s="63">
        <v>839.6</v>
      </c>
      <c r="O150" s="63">
        <v>8507.64</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2" t="s">
        <v>40</v>
      </c>
    </row>
    <row r="152" spans="1:17">
      <c r="A152" s="58" t="s">
        <v>330</v>
      </c>
      <c r="B152" s="59" t="s">
        <v>331</v>
      </c>
      <c r="C152" s="63">
        <v>1106.68</v>
      </c>
      <c r="D152" s="63">
        <v>1585.2</v>
      </c>
      <c r="E152" s="63">
        <v>1150.68</v>
      </c>
      <c r="F152" s="63">
        <v>1150.68</v>
      </c>
      <c r="G152" s="63">
        <v>1150.68</v>
      </c>
      <c r="H152" s="63">
        <v>1150.68</v>
      </c>
      <c r="I152" s="63">
        <v>1767.94</v>
      </c>
      <c r="J152" s="63">
        <v>2416.8000000000002</v>
      </c>
      <c r="K152" s="63">
        <v>2416.8000000000002</v>
      </c>
      <c r="L152" s="63">
        <v>2416.81</v>
      </c>
      <c r="M152" s="63">
        <v>2416.8000000000002</v>
      </c>
      <c r="N152" s="63">
        <v>2416.8000000000002</v>
      </c>
      <c r="O152" s="63">
        <v>21146.55</v>
      </c>
      <c r="Q152" s="100" t="s">
        <v>40</v>
      </c>
    </row>
    <row r="153" spans="1:17">
      <c r="A153" s="58" t="s">
        <v>332</v>
      </c>
      <c r="B153" s="59" t="s">
        <v>333</v>
      </c>
      <c r="C153" s="63">
        <v>0</v>
      </c>
      <c r="D153" s="63">
        <v>56.44</v>
      </c>
      <c r="E153" s="63">
        <v>0</v>
      </c>
      <c r="F153" s="63">
        <v>0</v>
      </c>
      <c r="G153" s="63">
        <v>1542.22</v>
      </c>
      <c r="H153" s="63">
        <v>1823.75</v>
      </c>
      <c r="I153" s="63">
        <v>822.23</v>
      </c>
      <c r="J153" s="63">
        <v>773.09</v>
      </c>
      <c r="K153" s="63">
        <v>777.89</v>
      </c>
      <c r="L153" s="63">
        <v>923.09</v>
      </c>
      <c r="M153" s="63">
        <v>1300.46</v>
      </c>
      <c r="N153" s="63">
        <v>836.9</v>
      </c>
      <c r="O153" s="63">
        <v>8856.07</v>
      </c>
      <c r="Q153" s="12"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00"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00" t="s">
        <v>40</v>
      </c>
    </row>
    <row r="156" spans="1:17">
      <c r="A156" s="58"/>
      <c r="B156" s="59"/>
      <c r="C156" s="66"/>
      <c r="D156" s="66"/>
      <c r="E156" s="66"/>
      <c r="F156" s="66"/>
      <c r="G156" s="66"/>
      <c r="H156" s="66"/>
      <c r="I156" s="66"/>
      <c r="J156" s="66"/>
      <c r="K156" s="66"/>
      <c r="L156" s="66"/>
      <c r="M156" s="66"/>
      <c r="N156" s="66"/>
      <c r="O156" s="66"/>
    </row>
    <row r="157" spans="1:17">
      <c r="A157" s="58" t="s">
        <v>334</v>
      </c>
      <c r="B157" s="59" t="s">
        <v>335</v>
      </c>
      <c r="C157" s="70">
        <v>54749.81</v>
      </c>
      <c r="D157" s="70">
        <v>33222.22</v>
      </c>
      <c r="E157" s="70">
        <v>34061.81</v>
      </c>
      <c r="F157" s="70">
        <v>40633.49</v>
      </c>
      <c r="G157" s="70">
        <v>42744.77</v>
      </c>
      <c r="H157" s="70">
        <v>60979.86</v>
      </c>
      <c r="I157" s="70">
        <v>54403.18</v>
      </c>
      <c r="J157" s="70">
        <v>44771.56</v>
      </c>
      <c r="K157" s="70">
        <v>46213.81</v>
      </c>
      <c r="L157" s="70">
        <v>56540.72</v>
      </c>
      <c r="M157" s="70">
        <v>74208.490000000005</v>
      </c>
      <c r="N157" s="70">
        <v>45884.85</v>
      </c>
      <c r="O157" s="70">
        <v>588414.56999999995</v>
      </c>
      <c r="Q157" s="100"/>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c r="Q160" s="100"/>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0</v>
      </c>
      <c r="D172" s="63">
        <v>0</v>
      </c>
      <c r="E172" s="63">
        <v>0</v>
      </c>
      <c r="F172" s="63">
        <v>0</v>
      </c>
      <c r="G172" s="63">
        <v>0</v>
      </c>
      <c r="H172" s="63">
        <v>0</v>
      </c>
      <c r="I172" s="63">
        <v>0</v>
      </c>
      <c r="J172" s="63">
        <v>0</v>
      </c>
      <c r="K172" s="63">
        <v>0</v>
      </c>
      <c r="L172" s="63">
        <v>0</v>
      </c>
      <c r="M172" s="63">
        <v>0</v>
      </c>
      <c r="N172" s="63">
        <v>0</v>
      </c>
      <c r="O172" s="63">
        <v>0</v>
      </c>
      <c r="Q172" s="12" t="s">
        <v>55</v>
      </c>
    </row>
    <row r="173" spans="1:17">
      <c r="A173" s="58" t="s">
        <v>5028</v>
      </c>
      <c r="B173" s="59" t="s">
        <v>3913</v>
      </c>
      <c r="C173" s="63">
        <v>0</v>
      </c>
      <c r="D173" s="63">
        <v>0</v>
      </c>
      <c r="E173" s="63">
        <v>0</v>
      </c>
      <c r="F173" s="63">
        <v>0</v>
      </c>
      <c r="G173" s="63">
        <v>0</v>
      </c>
      <c r="H173" s="63">
        <v>0</v>
      </c>
      <c r="I173" s="63">
        <v>0</v>
      </c>
      <c r="J173" s="63">
        <v>0</v>
      </c>
      <c r="K173" s="63">
        <v>0</v>
      </c>
      <c r="L173" s="63">
        <v>0</v>
      </c>
      <c r="M173" s="63">
        <v>0</v>
      </c>
      <c r="N173" s="63">
        <v>0</v>
      </c>
      <c r="O173" s="63">
        <v>0</v>
      </c>
      <c r="Q173" s="12" t="s">
        <v>55</v>
      </c>
    </row>
    <row r="174" spans="1:17">
      <c r="A174" s="58" t="s">
        <v>338</v>
      </c>
      <c r="B174" s="59" t="s">
        <v>339</v>
      </c>
      <c r="C174" s="63">
        <v>4500</v>
      </c>
      <c r="D174" s="63">
        <v>4500</v>
      </c>
      <c r="E174" s="63">
        <v>4500</v>
      </c>
      <c r="F174" s="63">
        <v>4500</v>
      </c>
      <c r="G174" s="63">
        <v>4500</v>
      </c>
      <c r="H174" s="63">
        <v>4500</v>
      </c>
      <c r="I174" s="63">
        <v>4500</v>
      </c>
      <c r="J174" s="63">
        <v>4500</v>
      </c>
      <c r="K174" s="63">
        <v>4500</v>
      </c>
      <c r="L174" s="63">
        <v>4500</v>
      </c>
      <c r="M174" s="63">
        <v>4500</v>
      </c>
      <c r="N174" s="63">
        <v>4500</v>
      </c>
      <c r="O174" s="63">
        <v>54000</v>
      </c>
      <c r="Q174" s="12" t="s">
        <v>52</v>
      </c>
    </row>
    <row r="175" spans="1:17">
      <c r="A175" s="58" t="s">
        <v>340</v>
      </c>
      <c r="B175" s="59" t="s">
        <v>341</v>
      </c>
      <c r="C175" s="63">
        <v>398.77</v>
      </c>
      <c r="D175" s="63">
        <v>398.77</v>
      </c>
      <c r="E175" s="63">
        <v>398.77</v>
      </c>
      <c r="F175" s="63">
        <v>398.77</v>
      </c>
      <c r="G175" s="63">
        <v>598.89</v>
      </c>
      <c r="H175" s="63">
        <v>438.4</v>
      </c>
      <c r="I175" s="63">
        <v>673.4</v>
      </c>
      <c r="J175" s="63">
        <v>673.4</v>
      </c>
      <c r="K175" s="63">
        <v>598.4</v>
      </c>
      <c r="L175" s="63">
        <v>593.4</v>
      </c>
      <c r="M175" s="63">
        <v>748.4</v>
      </c>
      <c r="N175" s="63">
        <v>743.4</v>
      </c>
      <c r="O175" s="63">
        <v>6662.77</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805</v>
      </c>
      <c r="D177" s="63">
        <v>805</v>
      </c>
      <c r="E177" s="63">
        <v>805</v>
      </c>
      <c r="F177" s="63">
        <v>805</v>
      </c>
      <c r="G177" s="63">
        <v>805</v>
      </c>
      <c r="H177" s="63">
        <v>805</v>
      </c>
      <c r="I177" s="63">
        <v>805</v>
      </c>
      <c r="J177" s="63">
        <v>805</v>
      </c>
      <c r="K177" s="63">
        <v>805</v>
      </c>
      <c r="L177" s="63">
        <v>805</v>
      </c>
      <c r="M177" s="63">
        <v>845</v>
      </c>
      <c r="N177" s="63">
        <v>1100.5999999999999</v>
      </c>
      <c r="O177" s="63">
        <v>9995.6</v>
      </c>
      <c r="Q177" s="12" t="s">
        <v>52</v>
      </c>
    </row>
    <row r="178" spans="1:17">
      <c r="A178" s="58" t="s">
        <v>5030</v>
      </c>
      <c r="B178" s="59" t="s">
        <v>5031</v>
      </c>
      <c r="C178" s="63">
        <v>313.95</v>
      </c>
      <c r="D178" s="63">
        <v>313.95</v>
      </c>
      <c r="E178" s="63">
        <v>313.95</v>
      </c>
      <c r="F178" s="63">
        <v>313.95</v>
      </c>
      <c r="G178" s="63">
        <v>313.95</v>
      </c>
      <c r="H178" s="63">
        <v>607.41999999999996</v>
      </c>
      <c r="I178" s="63">
        <v>0</v>
      </c>
      <c r="J178" s="63">
        <v>0</v>
      </c>
      <c r="K178" s="63">
        <v>0</v>
      </c>
      <c r="L178" s="63">
        <v>-313.95</v>
      </c>
      <c r="M178" s="63">
        <v>0</v>
      </c>
      <c r="N178" s="63">
        <v>0</v>
      </c>
      <c r="O178" s="63">
        <v>1863.22</v>
      </c>
      <c r="Q178" s="12" t="s">
        <v>55</v>
      </c>
    </row>
    <row r="179" spans="1:17">
      <c r="A179" s="58" t="s">
        <v>344</v>
      </c>
      <c r="B179" s="59" t="s">
        <v>345</v>
      </c>
      <c r="C179" s="63">
        <v>0</v>
      </c>
      <c r="D179" s="63">
        <v>1000</v>
      </c>
      <c r="E179" s="63">
        <v>0</v>
      </c>
      <c r="F179" s="63">
        <v>0</v>
      </c>
      <c r="G179" s="63">
        <v>0</v>
      </c>
      <c r="H179" s="63">
        <v>0</v>
      </c>
      <c r="I179" s="63">
        <v>0</v>
      </c>
      <c r="J179" s="63">
        <v>2200</v>
      </c>
      <c r="K179" s="63">
        <v>1600</v>
      </c>
      <c r="L179" s="63">
        <v>1600</v>
      </c>
      <c r="M179" s="63">
        <v>1600</v>
      </c>
      <c r="N179" s="63">
        <v>1710</v>
      </c>
      <c r="O179" s="63">
        <v>9710</v>
      </c>
      <c r="Q179" s="12" t="s">
        <v>55</v>
      </c>
    </row>
    <row r="180" spans="1:17">
      <c r="A180" s="58" t="s">
        <v>346</v>
      </c>
      <c r="B180" s="59" t="s">
        <v>347</v>
      </c>
      <c r="C180" s="63">
        <v>0</v>
      </c>
      <c r="D180" s="63">
        <v>0</v>
      </c>
      <c r="E180" s="63">
        <v>0</v>
      </c>
      <c r="F180" s="63">
        <v>0</v>
      </c>
      <c r="G180" s="63">
        <v>0</v>
      </c>
      <c r="H180" s="63">
        <v>0</v>
      </c>
      <c r="I180" s="63">
        <v>0</v>
      </c>
      <c r="J180" s="63">
        <v>0</v>
      </c>
      <c r="K180" s="63">
        <v>0</v>
      </c>
      <c r="L180" s="63">
        <v>0</v>
      </c>
      <c r="M180" s="63">
        <v>192.1</v>
      </c>
      <c r="N180" s="63">
        <v>0</v>
      </c>
      <c r="O180" s="63">
        <v>192.1</v>
      </c>
      <c r="Q180" s="12" t="s">
        <v>57</v>
      </c>
    </row>
    <row r="181" spans="1:17">
      <c r="A181" s="58" t="s">
        <v>348</v>
      </c>
      <c r="B181" s="59" t="s">
        <v>349</v>
      </c>
      <c r="C181" s="63">
        <v>0</v>
      </c>
      <c r="D181" s="63">
        <v>0</v>
      </c>
      <c r="E181" s="63">
        <v>0</v>
      </c>
      <c r="F181" s="63">
        <v>0</v>
      </c>
      <c r="G181" s="63">
        <v>0</v>
      </c>
      <c r="H181" s="63">
        <v>0</v>
      </c>
      <c r="I181" s="63">
        <v>0</v>
      </c>
      <c r="J181" s="63">
        <v>0</v>
      </c>
      <c r="K181" s="63">
        <v>0</v>
      </c>
      <c r="L181" s="63">
        <v>0</v>
      </c>
      <c r="M181" s="63">
        <v>0</v>
      </c>
      <c r="N181" s="63">
        <v>0</v>
      </c>
      <c r="O181" s="63">
        <v>0</v>
      </c>
      <c r="Q181" s="12" t="s">
        <v>55</v>
      </c>
    </row>
    <row r="182" spans="1:17">
      <c r="A182" s="58" t="s">
        <v>350</v>
      </c>
      <c r="B182" s="59" t="s">
        <v>351</v>
      </c>
      <c r="C182" s="63">
        <v>312</v>
      </c>
      <c r="D182" s="63">
        <v>982.06</v>
      </c>
      <c r="E182" s="63">
        <v>0</v>
      </c>
      <c r="F182" s="63">
        <v>3258.37</v>
      </c>
      <c r="G182" s="63">
        <v>0</v>
      </c>
      <c r="H182" s="63">
        <v>4568</v>
      </c>
      <c r="I182" s="63">
        <v>1739</v>
      </c>
      <c r="J182" s="63">
        <v>0</v>
      </c>
      <c r="K182" s="63">
        <v>0</v>
      </c>
      <c r="L182" s="63">
        <v>-2538</v>
      </c>
      <c r="M182" s="63">
        <v>1980.37</v>
      </c>
      <c r="N182" s="63">
        <v>1278</v>
      </c>
      <c r="O182" s="63">
        <v>11579.8</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6329.72</v>
      </c>
      <c r="D185" s="70">
        <v>7999.78</v>
      </c>
      <c r="E185" s="70">
        <v>6017.72</v>
      </c>
      <c r="F185" s="70">
        <v>9276.09</v>
      </c>
      <c r="G185" s="70">
        <v>6217.84</v>
      </c>
      <c r="H185" s="70">
        <v>10918.82</v>
      </c>
      <c r="I185" s="70">
        <v>7717.4</v>
      </c>
      <c r="J185" s="70">
        <v>8178.4</v>
      </c>
      <c r="K185" s="70">
        <v>7503.4</v>
      </c>
      <c r="L185" s="70">
        <v>4646.45</v>
      </c>
      <c r="M185" s="70">
        <v>9865.8700000000008</v>
      </c>
      <c r="N185" s="70">
        <v>9332</v>
      </c>
      <c r="O185" s="70">
        <v>94003.49</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1629.53</v>
      </c>
      <c r="D188" s="63">
        <v>878.99</v>
      </c>
      <c r="E188" s="63">
        <v>285</v>
      </c>
      <c r="F188" s="63">
        <v>192.92</v>
      </c>
      <c r="G188" s="63">
        <v>139</v>
      </c>
      <c r="H188" s="63">
        <v>899.3</v>
      </c>
      <c r="I188" s="63">
        <v>670</v>
      </c>
      <c r="J188" s="63">
        <v>1893.01</v>
      </c>
      <c r="K188" s="63">
        <v>0</v>
      </c>
      <c r="L188" s="63">
        <v>-523.55999999999995</v>
      </c>
      <c r="M188" s="63">
        <v>1525.05</v>
      </c>
      <c r="N188" s="63">
        <v>2348.16</v>
      </c>
      <c r="O188" s="63">
        <v>9937.4</v>
      </c>
      <c r="Q188" s="12" t="s">
        <v>55</v>
      </c>
    </row>
    <row r="189" spans="1:17">
      <c r="A189" s="58" t="s">
        <v>358</v>
      </c>
      <c r="B189" s="59" t="s">
        <v>359</v>
      </c>
      <c r="C189" s="63">
        <v>615.47</v>
      </c>
      <c r="D189" s="63">
        <v>455.62</v>
      </c>
      <c r="E189" s="63">
        <v>75.27</v>
      </c>
      <c r="F189" s="63">
        <v>0</v>
      </c>
      <c r="G189" s="63">
        <v>0</v>
      </c>
      <c r="H189" s="63">
        <v>1459.9</v>
      </c>
      <c r="I189" s="63">
        <v>0</v>
      </c>
      <c r="J189" s="63">
        <v>865.1</v>
      </c>
      <c r="K189" s="63">
        <v>335.76</v>
      </c>
      <c r="L189" s="63">
        <v>-296.14</v>
      </c>
      <c r="M189" s="63">
        <v>3857.62</v>
      </c>
      <c r="N189" s="63">
        <v>0</v>
      </c>
      <c r="O189" s="63">
        <v>7368.6</v>
      </c>
      <c r="Q189" s="12" t="s">
        <v>55</v>
      </c>
    </row>
    <row r="190" spans="1:17">
      <c r="A190" s="58" t="s">
        <v>360</v>
      </c>
      <c r="B190" s="59" t="s">
        <v>361</v>
      </c>
      <c r="C190" s="63">
        <v>379.48</v>
      </c>
      <c r="D190" s="63">
        <v>0</v>
      </c>
      <c r="E190" s="63">
        <v>95.18</v>
      </c>
      <c r="F190" s="63">
        <v>197.32</v>
      </c>
      <c r="G190" s="63">
        <v>0</v>
      </c>
      <c r="H190" s="63">
        <v>829.86</v>
      </c>
      <c r="I190" s="63">
        <v>0</v>
      </c>
      <c r="J190" s="63">
        <v>0</v>
      </c>
      <c r="K190" s="63">
        <v>0</v>
      </c>
      <c r="L190" s="63">
        <v>247.56</v>
      </c>
      <c r="M190" s="63">
        <v>-151.79</v>
      </c>
      <c r="N190" s="63">
        <v>0</v>
      </c>
      <c r="O190" s="63">
        <v>1597.61</v>
      </c>
      <c r="Q190" s="12" t="s">
        <v>55</v>
      </c>
    </row>
    <row r="191" spans="1:17">
      <c r="A191" s="58" t="s">
        <v>362</v>
      </c>
      <c r="B191" s="59" t="s">
        <v>363</v>
      </c>
      <c r="C191" s="63">
        <v>1457.45</v>
      </c>
      <c r="D191" s="63">
        <v>497.85</v>
      </c>
      <c r="E191" s="63">
        <v>0</v>
      </c>
      <c r="F191" s="63">
        <v>101.73</v>
      </c>
      <c r="G191" s="63">
        <v>0</v>
      </c>
      <c r="H191" s="63">
        <v>2271.88</v>
      </c>
      <c r="I191" s="63">
        <v>31.44</v>
      </c>
      <c r="J191" s="63">
        <v>0</v>
      </c>
      <c r="K191" s="63">
        <v>324.5</v>
      </c>
      <c r="L191" s="63">
        <v>21.98</v>
      </c>
      <c r="M191" s="63">
        <v>834.2</v>
      </c>
      <c r="N191" s="63">
        <v>713.45</v>
      </c>
      <c r="O191" s="63">
        <v>6254.48</v>
      </c>
      <c r="Q191" s="12" t="s">
        <v>55</v>
      </c>
    </row>
    <row r="192" spans="1:17">
      <c r="A192" s="58" t="s">
        <v>364</v>
      </c>
      <c r="B192" s="59" t="s">
        <v>365</v>
      </c>
      <c r="C192" s="63">
        <v>0</v>
      </c>
      <c r="D192" s="63">
        <v>0</v>
      </c>
      <c r="E192" s="63">
        <v>0</v>
      </c>
      <c r="F192" s="63">
        <v>0</v>
      </c>
      <c r="G192" s="63">
        <v>0</v>
      </c>
      <c r="H192" s="63">
        <v>0</v>
      </c>
      <c r="I192" s="63">
        <v>0</v>
      </c>
      <c r="J192" s="63">
        <v>0</v>
      </c>
      <c r="K192" s="63">
        <v>0</v>
      </c>
      <c r="L192" s="63">
        <v>0</v>
      </c>
      <c r="M192" s="63">
        <v>0</v>
      </c>
      <c r="N192" s="63">
        <v>0</v>
      </c>
      <c r="O192" s="63">
        <v>0</v>
      </c>
      <c r="Q192" s="12" t="s">
        <v>55</v>
      </c>
    </row>
    <row r="193" spans="1:17">
      <c r="A193" s="58" t="s">
        <v>366</v>
      </c>
      <c r="B193" s="59" t="s">
        <v>367</v>
      </c>
      <c r="C193" s="63">
        <v>0</v>
      </c>
      <c r="D193" s="63">
        <v>0</v>
      </c>
      <c r="E193" s="63">
        <v>0</v>
      </c>
      <c r="F193" s="63">
        <v>0</v>
      </c>
      <c r="G193" s="63">
        <v>0</v>
      </c>
      <c r="H193" s="63">
        <v>0</v>
      </c>
      <c r="I193" s="63">
        <v>0</v>
      </c>
      <c r="J193" s="63">
        <v>0</v>
      </c>
      <c r="K193" s="63">
        <v>0</v>
      </c>
      <c r="L193" s="63">
        <v>0</v>
      </c>
      <c r="M193" s="63">
        <v>136.41999999999999</v>
      </c>
      <c r="N193" s="63">
        <v>0</v>
      </c>
      <c r="O193" s="63">
        <v>136.41999999999999</v>
      </c>
      <c r="Q193" s="12" t="s">
        <v>55</v>
      </c>
    </row>
    <row r="194" spans="1:17">
      <c r="A194" s="58" t="s">
        <v>5034</v>
      </c>
      <c r="B194" s="59" t="s">
        <v>5035</v>
      </c>
      <c r="C194" s="63">
        <v>0</v>
      </c>
      <c r="D194" s="63">
        <v>0</v>
      </c>
      <c r="E194" s="63">
        <v>0</v>
      </c>
      <c r="F194" s="63">
        <v>0</v>
      </c>
      <c r="G194" s="63">
        <v>0</v>
      </c>
      <c r="H194" s="63">
        <v>0</v>
      </c>
      <c r="I194" s="63">
        <v>0</v>
      </c>
      <c r="J194" s="63">
        <v>0</v>
      </c>
      <c r="K194" s="63">
        <v>0</v>
      </c>
      <c r="L194" s="63">
        <v>0</v>
      </c>
      <c r="M194" s="63">
        <v>0</v>
      </c>
      <c r="N194" s="63">
        <v>0</v>
      </c>
      <c r="O194" s="63">
        <v>0</v>
      </c>
      <c r="Q194" s="12" t="s">
        <v>55</v>
      </c>
    </row>
    <row r="195" spans="1:17">
      <c r="A195" s="58" t="s">
        <v>368</v>
      </c>
      <c r="B195" s="59" t="s">
        <v>369</v>
      </c>
      <c r="C195" s="63">
        <v>769.09</v>
      </c>
      <c r="D195" s="63">
        <v>0</v>
      </c>
      <c r="E195" s="63">
        <v>0</v>
      </c>
      <c r="F195" s="63">
        <v>0</v>
      </c>
      <c r="G195" s="63">
        <v>0</v>
      </c>
      <c r="H195" s="63">
        <v>570.88</v>
      </c>
      <c r="I195" s="63">
        <v>0</v>
      </c>
      <c r="J195" s="63">
        <v>0</v>
      </c>
      <c r="K195" s="63">
        <v>200.76</v>
      </c>
      <c r="L195" s="63">
        <v>182.41</v>
      </c>
      <c r="M195" s="63">
        <v>244.44</v>
      </c>
      <c r="N195" s="63">
        <v>0</v>
      </c>
      <c r="O195" s="63">
        <v>1967.58</v>
      </c>
      <c r="Q195" s="12" t="s">
        <v>55</v>
      </c>
    </row>
    <row r="196" spans="1:17">
      <c r="A196" s="58" t="s">
        <v>370</v>
      </c>
      <c r="B196" s="59" t="s">
        <v>371</v>
      </c>
      <c r="C196" s="63">
        <v>0</v>
      </c>
      <c r="D196" s="63">
        <v>0</v>
      </c>
      <c r="E196" s="63">
        <v>0</v>
      </c>
      <c r="F196" s="63">
        <v>0</v>
      </c>
      <c r="G196" s="63">
        <v>0</v>
      </c>
      <c r="H196" s="63">
        <v>0</v>
      </c>
      <c r="I196" s="63">
        <v>0</v>
      </c>
      <c r="J196" s="63">
        <v>0</v>
      </c>
      <c r="K196" s="63">
        <v>0</v>
      </c>
      <c r="L196" s="63">
        <v>0</v>
      </c>
      <c r="M196" s="63">
        <v>0</v>
      </c>
      <c r="N196" s="63">
        <v>0</v>
      </c>
      <c r="O196" s="63">
        <v>0</v>
      </c>
      <c r="Q196" s="12" t="s">
        <v>55</v>
      </c>
    </row>
    <row r="197" spans="1:17">
      <c r="A197" s="58" t="s">
        <v>1768</v>
      </c>
      <c r="B197" s="59" t="s">
        <v>5036</v>
      </c>
      <c r="C197" s="63">
        <v>0</v>
      </c>
      <c r="D197" s="63">
        <v>0</v>
      </c>
      <c r="E197" s="63">
        <v>0</v>
      </c>
      <c r="F197" s="63">
        <v>0</v>
      </c>
      <c r="G197" s="63">
        <v>0</v>
      </c>
      <c r="H197" s="63">
        <v>0</v>
      </c>
      <c r="I197" s="63">
        <v>66.989999999999995</v>
      </c>
      <c r="J197" s="63">
        <v>0</v>
      </c>
      <c r="K197" s="63">
        <v>0</v>
      </c>
      <c r="L197" s="63">
        <v>278.23</v>
      </c>
      <c r="M197" s="63">
        <v>449.32</v>
      </c>
      <c r="N197" s="63">
        <v>0</v>
      </c>
      <c r="O197" s="63">
        <v>794.54</v>
      </c>
      <c r="Q197" s="12" t="s">
        <v>55</v>
      </c>
    </row>
    <row r="198" spans="1:17">
      <c r="A198" s="58" t="s">
        <v>372</v>
      </c>
      <c r="B198" s="59" t="s">
        <v>373</v>
      </c>
      <c r="C198" s="63">
        <v>7.98</v>
      </c>
      <c r="D198" s="63">
        <v>0</v>
      </c>
      <c r="E198" s="63">
        <v>0</v>
      </c>
      <c r="F198" s="63">
        <v>0</v>
      </c>
      <c r="G198" s="63">
        <v>0</v>
      </c>
      <c r="H198" s="63">
        <v>386.06</v>
      </c>
      <c r="I198" s="63">
        <v>1584.29</v>
      </c>
      <c r="J198" s="63">
        <v>0</v>
      </c>
      <c r="K198" s="63">
        <v>294.91000000000003</v>
      </c>
      <c r="L198" s="63">
        <v>0</v>
      </c>
      <c r="M198" s="63">
        <v>0</v>
      </c>
      <c r="N198" s="63">
        <v>1222.1199999999999</v>
      </c>
      <c r="O198" s="63">
        <v>3495.36</v>
      </c>
      <c r="Q198" s="12" t="s">
        <v>55</v>
      </c>
    </row>
    <row r="199" spans="1:17">
      <c r="A199" s="58" t="s">
        <v>374</v>
      </c>
      <c r="B199" s="59" t="s">
        <v>375</v>
      </c>
      <c r="C199" s="63">
        <v>0</v>
      </c>
      <c r="D199" s="63">
        <v>0</v>
      </c>
      <c r="E199" s="63">
        <v>0</v>
      </c>
      <c r="F199" s="63">
        <v>360</v>
      </c>
      <c r="G199" s="63">
        <v>0</v>
      </c>
      <c r="H199" s="63">
        <v>181.05</v>
      </c>
      <c r="I199" s="63">
        <v>0</v>
      </c>
      <c r="J199" s="63">
        <v>0</v>
      </c>
      <c r="K199" s="63">
        <v>431.05</v>
      </c>
      <c r="L199" s="63">
        <v>0</v>
      </c>
      <c r="M199" s="63">
        <v>0</v>
      </c>
      <c r="N199" s="63">
        <v>0</v>
      </c>
      <c r="O199" s="63">
        <v>972.1</v>
      </c>
      <c r="Q199" s="12" t="s">
        <v>52</v>
      </c>
    </row>
    <row r="200" spans="1:17">
      <c r="A200" s="58" t="s">
        <v>5037</v>
      </c>
      <c r="B200" s="59" t="s">
        <v>5038</v>
      </c>
      <c r="C200" s="63">
        <v>378.69</v>
      </c>
      <c r="D200" s="63">
        <v>0</v>
      </c>
      <c r="E200" s="63">
        <v>0</v>
      </c>
      <c r="F200" s="63">
        <v>0</v>
      </c>
      <c r="G200" s="63">
        <v>0</v>
      </c>
      <c r="H200" s="63">
        <v>0</v>
      </c>
      <c r="I200" s="63">
        <v>0</v>
      </c>
      <c r="J200" s="63">
        <v>0</v>
      </c>
      <c r="K200" s="63">
        <v>0</v>
      </c>
      <c r="L200" s="63">
        <v>0</v>
      </c>
      <c r="M200" s="63">
        <v>0</v>
      </c>
      <c r="N200" s="63">
        <v>0</v>
      </c>
      <c r="O200" s="63">
        <v>378.69</v>
      </c>
      <c r="Q200" s="12" t="s">
        <v>55</v>
      </c>
    </row>
    <row r="201" spans="1:17">
      <c r="A201" s="58" t="s">
        <v>376</v>
      </c>
      <c r="B201" s="59" t="s">
        <v>377</v>
      </c>
      <c r="C201" s="63">
        <v>1298.55</v>
      </c>
      <c r="D201" s="63">
        <v>693.99</v>
      </c>
      <c r="E201" s="63">
        <v>155.53</v>
      </c>
      <c r="F201" s="63">
        <v>323.39</v>
      </c>
      <c r="G201" s="63">
        <v>0</v>
      </c>
      <c r="H201" s="63">
        <v>655.24</v>
      </c>
      <c r="I201" s="63">
        <v>0</v>
      </c>
      <c r="J201" s="63">
        <v>0</v>
      </c>
      <c r="K201" s="63">
        <v>312.7</v>
      </c>
      <c r="L201" s="63">
        <v>348.33</v>
      </c>
      <c r="M201" s="63">
        <v>665.75</v>
      </c>
      <c r="N201" s="63">
        <v>0</v>
      </c>
      <c r="O201" s="63">
        <v>4453.4799999999996</v>
      </c>
      <c r="Q201" s="12" t="s">
        <v>55</v>
      </c>
    </row>
    <row r="202" spans="1:17">
      <c r="A202" s="58" t="s">
        <v>378</v>
      </c>
      <c r="B202" s="59" t="s">
        <v>379</v>
      </c>
      <c r="C202" s="63">
        <v>0</v>
      </c>
      <c r="D202" s="63">
        <v>0</v>
      </c>
      <c r="E202" s="63">
        <v>0</v>
      </c>
      <c r="F202" s="63">
        <v>426.08</v>
      </c>
      <c r="G202" s="63">
        <v>0</v>
      </c>
      <c r="H202" s="63">
        <v>0</v>
      </c>
      <c r="I202" s="63">
        <v>0</v>
      </c>
      <c r="J202" s="63">
        <v>0</v>
      </c>
      <c r="K202" s="63">
        <v>0</v>
      </c>
      <c r="L202" s="63">
        <v>0</v>
      </c>
      <c r="M202" s="63">
        <v>0</v>
      </c>
      <c r="N202" s="63">
        <v>190</v>
      </c>
      <c r="O202" s="63">
        <v>616.08000000000004</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-340</v>
      </c>
      <c r="D204" s="63">
        <v>0</v>
      </c>
      <c r="E204" s="63">
        <v>0</v>
      </c>
      <c r="F204" s="63">
        <v>0</v>
      </c>
      <c r="G204" s="63">
        <v>0</v>
      </c>
      <c r="H204" s="63">
        <v>0</v>
      </c>
      <c r="I204" s="63">
        <v>0</v>
      </c>
      <c r="J204" s="63">
        <v>0</v>
      </c>
      <c r="K204" s="63">
        <v>0</v>
      </c>
      <c r="L204" s="63">
        <v>0</v>
      </c>
      <c r="M204" s="63">
        <v>0</v>
      </c>
      <c r="N204" s="63">
        <v>0</v>
      </c>
      <c r="O204" s="63">
        <v>-340</v>
      </c>
      <c r="Q204" s="12" t="s">
        <v>52</v>
      </c>
    </row>
    <row r="205" spans="1:17">
      <c r="A205" s="58" t="s">
        <v>384</v>
      </c>
      <c r="B205" s="59" t="s">
        <v>385</v>
      </c>
      <c r="C205" s="63">
        <v>300.43</v>
      </c>
      <c r="D205" s="63">
        <v>204.56</v>
      </c>
      <c r="E205" s="63">
        <v>0</v>
      </c>
      <c r="F205" s="63">
        <v>102.85</v>
      </c>
      <c r="G205" s="63">
        <v>0</v>
      </c>
      <c r="H205" s="63">
        <v>521.91</v>
      </c>
      <c r="I205" s="63">
        <v>0</v>
      </c>
      <c r="J205" s="63">
        <v>118.47</v>
      </c>
      <c r="K205" s="63">
        <v>71.94</v>
      </c>
      <c r="L205" s="63">
        <v>0</v>
      </c>
      <c r="M205" s="63">
        <v>170.15</v>
      </c>
      <c r="N205" s="63">
        <v>0</v>
      </c>
      <c r="O205" s="63">
        <v>1490.31</v>
      </c>
      <c r="Q205" s="12" t="s">
        <v>55</v>
      </c>
    </row>
    <row r="206" spans="1:17">
      <c r="A206" s="58" t="s">
        <v>386</v>
      </c>
      <c r="B206" s="59" t="s">
        <v>387</v>
      </c>
      <c r="C206" s="63">
        <v>0</v>
      </c>
      <c r="D206" s="63">
        <v>0</v>
      </c>
      <c r="E206" s="63">
        <v>0</v>
      </c>
      <c r="F206" s="63">
        <v>0</v>
      </c>
      <c r="G206" s="63">
        <v>0</v>
      </c>
      <c r="H206" s="63">
        <v>0</v>
      </c>
      <c r="I206" s="63">
        <v>0</v>
      </c>
      <c r="J206" s="63">
        <v>0</v>
      </c>
      <c r="K206" s="63">
        <v>0</v>
      </c>
      <c r="L206" s="63">
        <v>0</v>
      </c>
      <c r="M206" s="63">
        <v>0</v>
      </c>
      <c r="N206" s="63">
        <v>0</v>
      </c>
      <c r="O206" s="63">
        <v>0</v>
      </c>
      <c r="Q206" s="12" t="s">
        <v>55</v>
      </c>
    </row>
    <row r="207" spans="1:17">
      <c r="A207" s="58" t="s">
        <v>388</v>
      </c>
      <c r="B207" s="59" t="s">
        <v>389</v>
      </c>
      <c r="C207" s="63">
        <v>0</v>
      </c>
      <c r="D207" s="63">
        <v>0</v>
      </c>
      <c r="E207" s="63">
        <v>0</v>
      </c>
      <c r="F207" s="63">
        <v>0</v>
      </c>
      <c r="G207" s="63">
        <v>0</v>
      </c>
      <c r="H207" s="63">
        <v>0</v>
      </c>
      <c r="I207" s="63">
        <v>0</v>
      </c>
      <c r="J207" s="63">
        <v>368.74</v>
      </c>
      <c r="K207" s="63">
        <v>513.91</v>
      </c>
      <c r="L207" s="63">
        <v>51.14</v>
      </c>
      <c r="M207" s="63">
        <v>295.60000000000002</v>
      </c>
      <c r="N207" s="63">
        <v>0</v>
      </c>
      <c r="O207" s="63">
        <v>1229.3900000000001</v>
      </c>
      <c r="Q207" s="12" t="s">
        <v>55</v>
      </c>
    </row>
    <row r="208" spans="1:17">
      <c r="A208" s="58" t="s">
        <v>390</v>
      </c>
      <c r="B208" s="59" t="s">
        <v>391</v>
      </c>
      <c r="C208" s="63">
        <v>0</v>
      </c>
      <c r="D208" s="63">
        <v>350</v>
      </c>
      <c r="E208" s="63">
        <v>565</v>
      </c>
      <c r="F208" s="63">
        <v>200</v>
      </c>
      <c r="G208" s="63">
        <v>0</v>
      </c>
      <c r="H208" s="63">
        <v>225</v>
      </c>
      <c r="I208" s="63">
        <v>250</v>
      </c>
      <c r="J208" s="63">
        <v>430</v>
      </c>
      <c r="K208" s="63">
        <v>0</v>
      </c>
      <c r="L208" s="63">
        <v>-2360</v>
      </c>
      <c r="M208" s="63">
        <v>0</v>
      </c>
      <c r="N208" s="63">
        <v>645</v>
      </c>
      <c r="O208" s="63">
        <v>305</v>
      </c>
      <c r="Q208" s="12" t="s">
        <v>55</v>
      </c>
    </row>
    <row r="209" spans="1:17">
      <c r="A209" s="58" t="s">
        <v>392</v>
      </c>
      <c r="B209" s="59" t="s">
        <v>393</v>
      </c>
      <c r="C209" s="63">
        <v>327.98</v>
      </c>
      <c r="D209" s="63">
        <v>0</v>
      </c>
      <c r="E209" s="63">
        <v>0</v>
      </c>
      <c r="F209" s="63">
        <v>0</v>
      </c>
      <c r="G209" s="63">
        <v>0</v>
      </c>
      <c r="H209" s="63">
        <v>0</v>
      </c>
      <c r="I209" s="63">
        <v>0</v>
      </c>
      <c r="J209" s="63">
        <v>560.15</v>
      </c>
      <c r="K209" s="63">
        <v>0</v>
      </c>
      <c r="L209" s="63">
        <v>-1038.6400000000001</v>
      </c>
      <c r="M209" s="63">
        <v>0</v>
      </c>
      <c r="N209" s="63">
        <v>0</v>
      </c>
      <c r="O209" s="63">
        <v>-150.51</v>
      </c>
      <c r="Q209" s="12" t="s">
        <v>55</v>
      </c>
    </row>
    <row r="210" spans="1:17">
      <c r="A210" s="58" t="s">
        <v>394</v>
      </c>
      <c r="B210" s="59" t="s">
        <v>395</v>
      </c>
      <c r="C210" s="63">
        <v>0</v>
      </c>
      <c r="D210" s="63">
        <v>0</v>
      </c>
      <c r="E210" s="63">
        <v>0</v>
      </c>
      <c r="F210" s="63">
        <v>162.84</v>
      </c>
      <c r="G210" s="63">
        <v>0</v>
      </c>
      <c r="H210" s="63">
        <v>975.26</v>
      </c>
      <c r="I210" s="63">
        <v>0</v>
      </c>
      <c r="J210" s="63">
        <v>0</v>
      </c>
      <c r="K210" s="63">
        <v>147.76</v>
      </c>
      <c r="L210" s="63">
        <v>0</v>
      </c>
      <c r="M210" s="63">
        <v>318.58</v>
      </c>
      <c r="N210" s="63">
        <v>0</v>
      </c>
      <c r="O210" s="63">
        <v>1604.44</v>
      </c>
      <c r="Q210" s="12" t="s">
        <v>55</v>
      </c>
    </row>
    <row r="211" spans="1:17">
      <c r="A211" s="58" t="s">
        <v>396</v>
      </c>
      <c r="B211" s="59" t="s">
        <v>397</v>
      </c>
      <c r="C211" s="63">
        <v>0</v>
      </c>
      <c r="D211" s="63">
        <v>0</v>
      </c>
      <c r="E211" s="63">
        <v>0</v>
      </c>
      <c r="F211" s="63">
        <v>0</v>
      </c>
      <c r="G211" s="63">
        <v>0</v>
      </c>
      <c r="H211" s="63">
        <v>40.06</v>
      </c>
      <c r="I211" s="63">
        <v>0</v>
      </c>
      <c r="J211" s="63">
        <v>0</v>
      </c>
      <c r="K211" s="63">
        <v>158.34</v>
      </c>
      <c r="L211" s="63">
        <v>0</v>
      </c>
      <c r="M211" s="63">
        <v>191.5</v>
      </c>
      <c r="N211" s="63">
        <v>0</v>
      </c>
      <c r="O211" s="63">
        <v>389.9</v>
      </c>
      <c r="Q211" s="12" t="s">
        <v>55</v>
      </c>
    </row>
    <row r="212" spans="1:17">
      <c r="A212" s="58" t="s">
        <v>398</v>
      </c>
      <c r="B212" s="59" t="s">
        <v>399</v>
      </c>
      <c r="C212" s="63">
        <v>382.78</v>
      </c>
      <c r="D212" s="63">
        <v>0</v>
      </c>
      <c r="E212" s="63">
        <v>0</v>
      </c>
      <c r="F212" s="63">
        <v>0</v>
      </c>
      <c r="G212" s="63">
        <v>0</v>
      </c>
      <c r="H212" s="63">
        <v>0</v>
      </c>
      <c r="I212" s="63">
        <v>0</v>
      </c>
      <c r="J212" s="63">
        <v>0</v>
      </c>
      <c r="K212" s="63">
        <v>0</v>
      </c>
      <c r="L212" s="63">
        <v>0</v>
      </c>
      <c r="M212" s="63">
        <v>0</v>
      </c>
      <c r="N212" s="63">
        <v>0</v>
      </c>
      <c r="O212" s="63">
        <v>382.78</v>
      </c>
      <c r="Q212" s="12" t="s">
        <v>55</v>
      </c>
    </row>
    <row r="213" spans="1:17">
      <c r="A213" s="58" t="s">
        <v>5039</v>
      </c>
      <c r="B213" s="59" t="s">
        <v>5040</v>
      </c>
      <c r="C213" s="63">
        <v>0</v>
      </c>
      <c r="D213" s="63">
        <v>0</v>
      </c>
      <c r="E213" s="63">
        <v>0</v>
      </c>
      <c r="F213" s="63">
        <v>0</v>
      </c>
      <c r="G213" s="63">
        <v>0</v>
      </c>
      <c r="H213" s="63">
        <v>0</v>
      </c>
      <c r="I213" s="63">
        <v>0</v>
      </c>
      <c r="J213" s="63">
        <v>0</v>
      </c>
      <c r="K213" s="63">
        <v>0</v>
      </c>
      <c r="L213" s="63">
        <v>675</v>
      </c>
      <c r="M213" s="63">
        <v>0</v>
      </c>
      <c r="N213" s="63">
        <v>0</v>
      </c>
      <c r="O213" s="63">
        <v>675</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750</v>
      </c>
      <c r="I215" s="63">
        <v>0</v>
      </c>
      <c r="J215" s="63">
        <v>0</v>
      </c>
      <c r="K215" s="63">
        <v>0</v>
      </c>
      <c r="L215" s="63">
        <v>0</v>
      </c>
      <c r="M215" s="63">
        <v>0</v>
      </c>
      <c r="N215" s="63">
        <v>0</v>
      </c>
      <c r="O215" s="63">
        <v>750</v>
      </c>
      <c r="Q215" s="12" t="s">
        <v>52</v>
      </c>
    </row>
    <row r="216" spans="1:17">
      <c r="A216" s="58" t="s">
        <v>5042</v>
      </c>
      <c r="B216" s="59" t="s">
        <v>5043</v>
      </c>
      <c r="C216" s="63">
        <v>0</v>
      </c>
      <c r="D216" s="63">
        <v>0</v>
      </c>
      <c r="E216" s="63">
        <v>0</v>
      </c>
      <c r="F216" s="63">
        <v>0</v>
      </c>
      <c r="G216" s="63">
        <v>0</v>
      </c>
      <c r="H216" s="63">
        <v>0</v>
      </c>
      <c r="I216" s="63">
        <v>0</v>
      </c>
      <c r="J216" s="63">
        <v>0</v>
      </c>
      <c r="K216" s="63">
        <v>0</v>
      </c>
      <c r="L216" s="63">
        <v>0</v>
      </c>
      <c r="M216" s="63">
        <v>0</v>
      </c>
      <c r="N216" s="63">
        <v>0</v>
      </c>
      <c r="O216" s="63">
        <v>0</v>
      </c>
      <c r="Q216" s="12" t="s">
        <v>55</v>
      </c>
    </row>
    <row r="217" spans="1:17">
      <c r="A217" s="58" t="s">
        <v>402</v>
      </c>
      <c r="B217" s="59" t="s">
        <v>403</v>
      </c>
      <c r="C217" s="63">
        <v>0</v>
      </c>
      <c r="D217" s="63">
        <v>55</v>
      </c>
      <c r="E217" s="63">
        <v>400</v>
      </c>
      <c r="F217" s="63">
        <v>0</v>
      </c>
      <c r="G217" s="63">
        <v>0</v>
      </c>
      <c r="H217" s="63">
        <v>0</v>
      </c>
      <c r="I217" s="63">
        <v>0</v>
      </c>
      <c r="J217" s="63">
        <v>0</v>
      </c>
      <c r="K217" s="63">
        <v>0</v>
      </c>
      <c r="L217" s="63">
        <v>135</v>
      </c>
      <c r="M217" s="63">
        <v>0</v>
      </c>
      <c r="N217" s="63">
        <v>45</v>
      </c>
      <c r="O217" s="63">
        <v>635</v>
      </c>
      <c r="Q217" s="12" t="s">
        <v>55</v>
      </c>
    </row>
    <row r="218" spans="1:17">
      <c r="A218" s="58" t="s">
        <v>404</v>
      </c>
      <c r="B218" s="59" t="s">
        <v>405</v>
      </c>
      <c r="C218" s="63">
        <v>0</v>
      </c>
      <c r="D218" s="63">
        <v>0</v>
      </c>
      <c r="E218" s="63">
        <v>0</v>
      </c>
      <c r="F218" s="63">
        <v>0</v>
      </c>
      <c r="G218" s="63">
        <v>0</v>
      </c>
      <c r="H218" s="63">
        <v>0</v>
      </c>
      <c r="I218" s="63">
        <v>0</v>
      </c>
      <c r="J218" s="63">
        <v>0</v>
      </c>
      <c r="K218" s="63">
        <v>0</v>
      </c>
      <c r="L218" s="63">
        <v>0</v>
      </c>
      <c r="M218" s="63">
        <v>0</v>
      </c>
      <c r="N218" s="63">
        <v>0</v>
      </c>
      <c r="O218" s="63">
        <v>0</v>
      </c>
      <c r="Q218" s="12" t="s">
        <v>55</v>
      </c>
    </row>
    <row r="219" spans="1:17">
      <c r="A219" s="58" t="s">
        <v>406</v>
      </c>
      <c r="B219" s="59" t="s">
        <v>407</v>
      </c>
      <c r="C219" s="63">
        <v>0</v>
      </c>
      <c r="D219" s="63">
        <v>0</v>
      </c>
      <c r="E219" s="63">
        <v>0</v>
      </c>
      <c r="F219" s="63">
        <v>0</v>
      </c>
      <c r="G219" s="63">
        <v>0</v>
      </c>
      <c r="H219" s="63">
        <v>0</v>
      </c>
      <c r="I219" s="63">
        <v>0</v>
      </c>
      <c r="J219" s="63">
        <v>0</v>
      </c>
      <c r="K219" s="63">
        <v>428.08</v>
      </c>
      <c r="L219" s="63">
        <v>0</v>
      </c>
      <c r="M219" s="63">
        <v>384.84</v>
      </c>
      <c r="N219" s="63">
        <v>0</v>
      </c>
      <c r="O219" s="63">
        <v>812.92</v>
      </c>
      <c r="Q219" s="12" t="s">
        <v>55</v>
      </c>
    </row>
    <row r="220" spans="1:17">
      <c r="A220" s="58" t="s">
        <v>408</v>
      </c>
      <c r="B220" s="59" t="s">
        <v>409</v>
      </c>
      <c r="C220" s="63">
        <v>0</v>
      </c>
      <c r="D220" s="63">
        <v>0</v>
      </c>
      <c r="E220" s="63">
        <v>0</v>
      </c>
      <c r="F220" s="63">
        <v>0</v>
      </c>
      <c r="G220" s="63">
        <v>0</v>
      </c>
      <c r="H220" s="63">
        <v>0</v>
      </c>
      <c r="I220" s="63">
        <v>0</v>
      </c>
      <c r="J220" s="63">
        <v>0</v>
      </c>
      <c r="K220" s="63">
        <v>0</v>
      </c>
      <c r="L220" s="63">
        <v>0</v>
      </c>
      <c r="M220" s="63">
        <v>0</v>
      </c>
      <c r="N220" s="63">
        <v>0</v>
      </c>
      <c r="O220" s="63">
        <v>0</v>
      </c>
      <c r="Q220" s="12" t="s">
        <v>55</v>
      </c>
    </row>
    <row r="221" spans="1:17">
      <c r="A221" s="58" t="s">
        <v>410</v>
      </c>
      <c r="B221" s="59" t="s">
        <v>411</v>
      </c>
      <c r="C221" s="63">
        <v>0</v>
      </c>
      <c r="D221" s="63">
        <v>0</v>
      </c>
      <c r="E221" s="63">
        <v>0</v>
      </c>
      <c r="F221" s="63">
        <v>0</v>
      </c>
      <c r="G221" s="63">
        <v>0</v>
      </c>
      <c r="H221" s="63">
        <v>0</v>
      </c>
      <c r="I221" s="63">
        <v>0</v>
      </c>
      <c r="J221" s="63">
        <v>0</v>
      </c>
      <c r="K221" s="63">
        <v>0</v>
      </c>
      <c r="L221" s="63">
        <v>0</v>
      </c>
      <c r="M221" s="63">
        <v>0</v>
      </c>
      <c r="N221" s="63">
        <v>0</v>
      </c>
      <c r="O221" s="63">
        <v>0</v>
      </c>
      <c r="Q221" s="12" t="s">
        <v>55</v>
      </c>
    </row>
    <row r="222" spans="1:17">
      <c r="A222" s="58" t="s">
        <v>412</v>
      </c>
      <c r="B222" s="59" t="s">
        <v>413</v>
      </c>
      <c r="C222" s="63">
        <v>0</v>
      </c>
      <c r="D222" s="63">
        <v>0</v>
      </c>
      <c r="E222" s="63">
        <v>0</v>
      </c>
      <c r="F222" s="63">
        <v>0</v>
      </c>
      <c r="G222" s="63">
        <v>0</v>
      </c>
      <c r="H222" s="63">
        <v>0</v>
      </c>
      <c r="I222" s="63">
        <v>0</v>
      </c>
      <c r="J222" s="63">
        <v>0</v>
      </c>
      <c r="K222" s="63">
        <v>116.75</v>
      </c>
      <c r="L222" s="63">
        <v>0</v>
      </c>
      <c r="M222" s="63">
        <v>0</v>
      </c>
      <c r="N222" s="63">
        <v>0</v>
      </c>
      <c r="O222" s="63">
        <v>116.75</v>
      </c>
      <c r="Q222" s="12" t="s">
        <v>57</v>
      </c>
    </row>
    <row r="223" spans="1:17">
      <c r="A223" s="58" t="s">
        <v>414</v>
      </c>
      <c r="B223" s="59" t="s">
        <v>415</v>
      </c>
      <c r="C223" s="63">
        <v>0</v>
      </c>
      <c r="D223" s="63">
        <v>0</v>
      </c>
      <c r="E223" s="63">
        <v>0</v>
      </c>
      <c r="F223" s="63">
        <v>0</v>
      </c>
      <c r="G223" s="63">
        <v>0</v>
      </c>
      <c r="H223" s="63">
        <v>0</v>
      </c>
      <c r="I223" s="63">
        <v>0</v>
      </c>
      <c r="J223" s="63">
        <v>0</v>
      </c>
      <c r="K223" s="63">
        <v>0</v>
      </c>
      <c r="L223" s="63">
        <v>0</v>
      </c>
      <c r="M223" s="63">
        <v>0</v>
      </c>
      <c r="N223" s="63">
        <v>0</v>
      </c>
      <c r="O223" s="63">
        <v>0</v>
      </c>
      <c r="Q223" s="12" t="s">
        <v>55</v>
      </c>
    </row>
    <row r="224" spans="1:17">
      <c r="A224" s="58" t="s">
        <v>416</v>
      </c>
      <c r="B224" s="59" t="s">
        <v>417</v>
      </c>
      <c r="C224" s="63">
        <v>0</v>
      </c>
      <c r="D224" s="63">
        <v>0</v>
      </c>
      <c r="E224" s="63">
        <v>0</v>
      </c>
      <c r="F224" s="63">
        <v>0</v>
      </c>
      <c r="G224" s="63">
        <v>80</v>
      </c>
      <c r="H224" s="63">
        <v>0</v>
      </c>
      <c r="I224" s="63">
        <v>0</v>
      </c>
      <c r="J224" s="63">
        <v>0</v>
      </c>
      <c r="K224" s="63">
        <v>0</v>
      </c>
      <c r="L224" s="63">
        <v>0</v>
      </c>
      <c r="M224" s="63">
        <v>0</v>
      </c>
      <c r="N224" s="63">
        <v>80</v>
      </c>
      <c r="O224" s="63">
        <v>160</v>
      </c>
      <c r="Q224" s="12" t="s">
        <v>55</v>
      </c>
    </row>
    <row r="225" spans="1:17">
      <c r="A225" s="58" t="s">
        <v>418</v>
      </c>
      <c r="B225" s="59" t="s">
        <v>419</v>
      </c>
      <c r="C225" s="63">
        <v>0</v>
      </c>
      <c r="D225" s="63">
        <v>0</v>
      </c>
      <c r="E225" s="63">
        <v>0</v>
      </c>
      <c r="F225" s="63">
        <v>0</v>
      </c>
      <c r="G225" s="63">
        <v>0</v>
      </c>
      <c r="H225" s="63">
        <v>0</v>
      </c>
      <c r="I225" s="63">
        <v>0</v>
      </c>
      <c r="J225" s="63">
        <v>0</v>
      </c>
      <c r="K225" s="63">
        <v>230</v>
      </c>
      <c r="L225" s="63">
        <v>26.58</v>
      </c>
      <c r="M225" s="63">
        <v>222.71</v>
      </c>
      <c r="N225" s="63">
        <v>0</v>
      </c>
      <c r="O225" s="63">
        <v>479.29</v>
      </c>
      <c r="Q225" s="12" t="s">
        <v>55</v>
      </c>
    </row>
    <row r="226" spans="1:17">
      <c r="A226" s="58" t="s">
        <v>420</v>
      </c>
      <c r="B226" s="59" t="s">
        <v>421</v>
      </c>
      <c r="C226" s="63">
        <v>0</v>
      </c>
      <c r="D226" s="63">
        <v>0</v>
      </c>
      <c r="E226" s="63">
        <v>0</v>
      </c>
      <c r="F226" s="63">
        <v>0</v>
      </c>
      <c r="G226" s="63">
        <v>0</v>
      </c>
      <c r="H226" s="63">
        <v>0</v>
      </c>
      <c r="I226" s="63">
        <v>0</v>
      </c>
      <c r="J226" s="63">
        <v>0</v>
      </c>
      <c r="K226" s="63">
        <v>0</v>
      </c>
      <c r="L226" s="63">
        <v>0</v>
      </c>
      <c r="M226" s="63">
        <v>0</v>
      </c>
      <c r="N226" s="63">
        <v>0</v>
      </c>
      <c r="O226" s="63">
        <v>0</v>
      </c>
      <c r="Q226" s="12" t="s">
        <v>55</v>
      </c>
    </row>
    <row r="227" spans="1:17">
      <c r="A227" s="58" t="s">
        <v>422</v>
      </c>
      <c r="B227" s="59" t="s">
        <v>423</v>
      </c>
      <c r="C227" s="63">
        <v>0</v>
      </c>
      <c r="D227" s="63">
        <v>0</v>
      </c>
      <c r="E227" s="63">
        <v>0</v>
      </c>
      <c r="F227" s="63">
        <v>0</v>
      </c>
      <c r="G227" s="63">
        <v>0</v>
      </c>
      <c r="H227" s="63">
        <v>0</v>
      </c>
      <c r="I227" s="63">
        <v>0</v>
      </c>
      <c r="J227" s="63">
        <v>0</v>
      </c>
      <c r="K227" s="63">
        <v>61.69</v>
      </c>
      <c r="L227" s="63">
        <v>0</v>
      </c>
      <c r="M227" s="63">
        <v>0</v>
      </c>
      <c r="N227" s="63">
        <v>0</v>
      </c>
      <c r="O227" s="63">
        <v>61.69</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752.97</v>
      </c>
      <c r="G229" s="63">
        <v>477.12</v>
      </c>
      <c r="H229" s="63">
        <v>344</v>
      </c>
      <c r="I229" s="63">
        <v>756.61</v>
      </c>
      <c r="J229" s="63">
        <v>1219.43</v>
      </c>
      <c r="K229" s="63">
        <v>1728.5</v>
      </c>
      <c r="L229" s="63">
        <v>0</v>
      </c>
      <c r="M229" s="63">
        <v>344</v>
      </c>
      <c r="N229" s="63">
        <v>344</v>
      </c>
      <c r="O229" s="63">
        <v>5966.63</v>
      </c>
      <c r="Q229" s="12" t="s">
        <v>57</v>
      </c>
    </row>
    <row r="230" spans="1:17">
      <c r="A230" s="58" t="s">
        <v>5046</v>
      </c>
      <c r="B230" s="59" t="s">
        <v>5047</v>
      </c>
      <c r="C230" s="63">
        <v>0</v>
      </c>
      <c r="D230" s="63">
        <v>0</v>
      </c>
      <c r="E230" s="63">
        <v>0</v>
      </c>
      <c r="F230" s="63">
        <v>0</v>
      </c>
      <c r="G230" s="63">
        <v>0</v>
      </c>
      <c r="H230" s="63">
        <v>0</v>
      </c>
      <c r="I230" s="63">
        <v>0</v>
      </c>
      <c r="J230" s="63">
        <v>0</v>
      </c>
      <c r="K230" s="63">
        <v>0</v>
      </c>
      <c r="L230" s="63">
        <v>0</v>
      </c>
      <c r="M230" s="63">
        <v>0</v>
      </c>
      <c r="N230" s="63">
        <v>0</v>
      </c>
      <c r="O230" s="63">
        <v>0</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7207.43</v>
      </c>
      <c r="D233" s="70">
        <v>3136.01</v>
      </c>
      <c r="E233" s="70">
        <v>1575.98</v>
      </c>
      <c r="F233" s="70">
        <v>2820.1</v>
      </c>
      <c r="G233" s="70">
        <v>696.12</v>
      </c>
      <c r="H233" s="70">
        <v>10110.4</v>
      </c>
      <c r="I233" s="70">
        <v>3359.33</v>
      </c>
      <c r="J233" s="70">
        <v>5454.9</v>
      </c>
      <c r="K233" s="70">
        <v>5356.65</v>
      </c>
      <c r="L233" s="70">
        <v>-2252.11</v>
      </c>
      <c r="M233" s="70">
        <v>9488.39</v>
      </c>
      <c r="N233" s="70">
        <v>5587.73</v>
      </c>
      <c r="O233" s="70">
        <v>52540.93</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1250</v>
      </c>
      <c r="D236" s="63">
        <v>470</v>
      </c>
      <c r="E236" s="63">
        <v>0</v>
      </c>
      <c r="F236" s="63">
        <v>2205</v>
      </c>
      <c r="G236" s="63">
        <v>1670</v>
      </c>
      <c r="H236" s="63">
        <v>3975</v>
      </c>
      <c r="I236" s="63">
        <v>2175</v>
      </c>
      <c r="J236" s="63">
        <v>2535</v>
      </c>
      <c r="K236" s="63">
        <v>1335</v>
      </c>
      <c r="L236" s="63">
        <v>5955</v>
      </c>
      <c r="M236" s="63">
        <v>2055</v>
      </c>
      <c r="N236" s="63">
        <v>2325</v>
      </c>
      <c r="O236" s="63">
        <v>25950</v>
      </c>
      <c r="Q236" s="12" t="s">
        <v>54</v>
      </c>
    </row>
    <row r="237" spans="1:17">
      <c r="A237" s="58" t="s">
        <v>432</v>
      </c>
      <c r="B237" s="59" t="s">
        <v>403</v>
      </c>
      <c r="C237" s="63">
        <v>410</v>
      </c>
      <c r="D237" s="63">
        <v>0</v>
      </c>
      <c r="E237" s="63">
        <v>0</v>
      </c>
      <c r="F237" s="63">
        <v>450</v>
      </c>
      <c r="G237" s="63">
        <v>760</v>
      </c>
      <c r="H237" s="63">
        <v>170</v>
      </c>
      <c r="I237" s="63">
        <v>150</v>
      </c>
      <c r="J237" s="63">
        <v>515</v>
      </c>
      <c r="K237" s="63">
        <v>0</v>
      </c>
      <c r="L237" s="63">
        <v>35</v>
      </c>
      <c r="M237" s="63">
        <v>1225</v>
      </c>
      <c r="N237" s="63">
        <v>115</v>
      </c>
      <c r="O237" s="63">
        <v>3830</v>
      </c>
      <c r="Q237" s="12" t="s">
        <v>54</v>
      </c>
    </row>
    <row r="238" spans="1:17">
      <c r="A238" s="58" t="s">
        <v>433</v>
      </c>
      <c r="B238" s="59" t="s">
        <v>434</v>
      </c>
      <c r="C238" s="63">
        <v>0</v>
      </c>
      <c r="D238" s="63">
        <v>0</v>
      </c>
      <c r="E238" s="63">
        <v>-776.8</v>
      </c>
      <c r="F238" s="63">
        <v>0</v>
      </c>
      <c r="G238" s="63">
        <v>0</v>
      </c>
      <c r="H238" s="63">
        <v>412.64</v>
      </c>
      <c r="I238" s="63">
        <v>0</v>
      </c>
      <c r="J238" s="63">
        <v>534.9</v>
      </c>
      <c r="K238" s="63">
        <v>745.84</v>
      </c>
      <c r="L238" s="63">
        <v>898.2</v>
      </c>
      <c r="M238" s="63">
        <v>1460.05</v>
      </c>
      <c r="N238" s="63">
        <v>8110.13</v>
      </c>
      <c r="O238" s="63">
        <v>11384.96</v>
      </c>
      <c r="Q238" s="12" t="s">
        <v>54</v>
      </c>
    </row>
    <row r="239" spans="1:17">
      <c r="A239" s="58" t="s">
        <v>435</v>
      </c>
      <c r="B239" s="59" t="s">
        <v>436</v>
      </c>
      <c r="C239" s="63">
        <v>0</v>
      </c>
      <c r="D239" s="63">
        <v>0</v>
      </c>
      <c r="E239" s="63">
        <v>0</v>
      </c>
      <c r="F239" s="63">
        <v>0</v>
      </c>
      <c r="G239" s="63">
        <v>0</v>
      </c>
      <c r="H239" s="63">
        <v>0</v>
      </c>
      <c r="I239" s="63">
        <v>0</v>
      </c>
      <c r="J239" s="63">
        <v>0</v>
      </c>
      <c r="K239" s="63">
        <v>145.97</v>
      </c>
      <c r="L239" s="63">
        <v>86.73</v>
      </c>
      <c r="M239" s="63">
        <v>74</v>
      </c>
      <c r="N239" s="63">
        <v>0</v>
      </c>
      <c r="O239" s="63">
        <v>306.7</v>
      </c>
      <c r="Q239" s="12" t="s">
        <v>54</v>
      </c>
    </row>
    <row r="240" spans="1:17">
      <c r="A240" s="58" t="s">
        <v>437</v>
      </c>
      <c r="B240" s="59" t="s">
        <v>438</v>
      </c>
      <c r="C240" s="63">
        <v>250</v>
      </c>
      <c r="D240" s="63">
        <v>0</v>
      </c>
      <c r="E240" s="63">
        <v>0</v>
      </c>
      <c r="F240" s="63">
        <v>0</v>
      </c>
      <c r="G240" s="63">
        <v>0</v>
      </c>
      <c r="H240" s="63">
        <v>0</v>
      </c>
      <c r="I240" s="63">
        <v>475.29</v>
      </c>
      <c r="J240" s="63">
        <v>0</v>
      </c>
      <c r="K240" s="63">
        <v>0</v>
      </c>
      <c r="L240" s="63">
        <v>0</v>
      </c>
      <c r="M240" s="63">
        <v>640</v>
      </c>
      <c r="N240" s="63">
        <v>912.59</v>
      </c>
      <c r="O240" s="63">
        <v>2277.88</v>
      </c>
      <c r="Q240" s="12" t="s">
        <v>54</v>
      </c>
    </row>
    <row r="241" spans="1:17">
      <c r="A241" s="58" t="s">
        <v>439</v>
      </c>
      <c r="B241" s="59" t="s">
        <v>440</v>
      </c>
      <c r="C241" s="63">
        <v>0</v>
      </c>
      <c r="D241" s="63">
        <v>0</v>
      </c>
      <c r="E241" s="63">
        <v>0</v>
      </c>
      <c r="F241" s="63">
        <v>0</v>
      </c>
      <c r="G241" s="63">
        <v>0</v>
      </c>
      <c r="H241" s="63">
        <v>0</v>
      </c>
      <c r="I241" s="63">
        <v>0</v>
      </c>
      <c r="J241" s="63">
        <v>0</v>
      </c>
      <c r="K241" s="63">
        <v>0</v>
      </c>
      <c r="L241" s="63">
        <v>0</v>
      </c>
      <c r="M241" s="63">
        <v>0</v>
      </c>
      <c r="N241" s="63">
        <v>0</v>
      </c>
      <c r="O241" s="63">
        <v>0</v>
      </c>
      <c r="Q241" s="12" t="s">
        <v>54</v>
      </c>
    </row>
    <row r="242" spans="1:17">
      <c r="A242" s="58" t="s">
        <v>441</v>
      </c>
      <c r="B242" s="59" t="s">
        <v>442</v>
      </c>
      <c r="C242" s="63">
        <v>0</v>
      </c>
      <c r="D242" s="63">
        <v>0</v>
      </c>
      <c r="E242" s="63">
        <v>0</v>
      </c>
      <c r="F242" s="63">
        <v>0</v>
      </c>
      <c r="G242" s="63">
        <v>0</v>
      </c>
      <c r="H242" s="63">
        <v>0</v>
      </c>
      <c r="I242" s="63">
        <v>0</v>
      </c>
      <c r="J242" s="63">
        <v>415.08</v>
      </c>
      <c r="K242" s="63">
        <v>125.2</v>
      </c>
      <c r="L242" s="63">
        <v>0</v>
      </c>
      <c r="M242" s="63">
        <v>20.29</v>
      </c>
      <c r="N242" s="63">
        <v>81.87</v>
      </c>
      <c r="O242" s="63">
        <v>642.44000000000005</v>
      </c>
      <c r="Q242" s="12" t="s">
        <v>54</v>
      </c>
    </row>
    <row r="243" spans="1:17">
      <c r="A243" s="58" t="s">
        <v>443</v>
      </c>
      <c r="B243" s="59" t="s">
        <v>369</v>
      </c>
      <c r="C243" s="63">
        <v>0</v>
      </c>
      <c r="D243" s="63">
        <v>0</v>
      </c>
      <c r="E243" s="63">
        <v>0</v>
      </c>
      <c r="F243" s="63">
        <v>0</v>
      </c>
      <c r="G243" s="63">
        <v>0</v>
      </c>
      <c r="H243" s="63">
        <v>0</v>
      </c>
      <c r="I243" s="63">
        <v>0</v>
      </c>
      <c r="J243" s="63">
        <v>0</v>
      </c>
      <c r="K243" s="63">
        <v>0</v>
      </c>
      <c r="L243" s="63">
        <v>0</v>
      </c>
      <c r="M243" s="63">
        <v>37.6</v>
      </c>
      <c r="N243" s="63">
        <v>0</v>
      </c>
      <c r="O243" s="63">
        <v>37.6</v>
      </c>
      <c r="Q243" s="12" t="s">
        <v>54</v>
      </c>
    </row>
    <row r="244" spans="1:17">
      <c r="A244" s="58" t="s">
        <v>444</v>
      </c>
      <c r="B244" s="59" t="s">
        <v>445</v>
      </c>
      <c r="C244" s="63">
        <v>0</v>
      </c>
      <c r="D244" s="63">
        <v>0</v>
      </c>
      <c r="E244" s="63">
        <v>0</v>
      </c>
      <c r="F244" s="63">
        <v>0</v>
      </c>
      <c r="G244" s="63">
        <v>0</v>
      </c>
      <c r="H244" s="63">
        <v>0</v>
      </c>
      <c r="I244" s="63">
        <v>0</v>
      </c>
      <c r="J244" s="63">
        <v>64.37</v>
      </c>
      <c r="K244" s="63">
        <v>0</v>
      </c>
      <c r="L244" s="63">
        <v>0</v>
      </c>
      <c r="M244" s="63">
        <v>0</v>
      </c>
      <c r="N244" s="63">
        <v>0</v>
      </c>
      <c r="O244" s="63">
        <v>64.37</v>
      </c>
      <c r="Q244" s="12" t="s">
        <v>54</v>
      </c>
    </row>
    <row r="245" spans="1:17">
      <c r="A245" s="58" t="s">
        <v>446</v>
      </c>
      <c r="B245" s="59" t="s">
        <v>447</v>
      </c>
      <c r="C245" s="63">
        <v>742.03</v>
      </c>
      <c r="D245" s="63">
        <v>0</v>
      </c>
      <c r="E245" s="63">
        <v>0</v>
      </c>
      <c r="F245" s="63">
        <v>0</v>
      </c>
      <c r="G245" s="63">
        <v>0</v>
      </c>
      <c r="H245" s="63">
        <v>0</v>
      </c>
      <c r="I245" s="63">
        <v>282.88</v>
      </c>
      <c r="J245" s="63">
        <v>198.17</v>
      </c>
      <c r="K245" s="63">
        <v>531.29999999999995</v>
      </c>
      <c r="L245" s="63">
        <v>0</v>
      </c>
      <c r="M245" s="63">
        <v>547.08000000000004</v>
      </c>
      <c r="N245" s="63">
        <v>0</v>
      </c>
      <c r="O245" s="63">
        <v>2301.46</v>
      </c>
      <c r="Q245" s="12" t="s">
        <v>54</v>
      </c>
    </row>
    <row r="246" spans="1:17">
      <c r="A246" s="58" t="s">
        <v>5050</v>
      </c>
      <c r="B246" s="59" t="s">
        <v>5051</v>
      </c>
      <c r="C246" s="63">
        <v>0</v>
      </c>
      <c r="D246" s="63">
        <v>0</v>
      </c>
      <c r="E246" s="63">
        <v>0</v>
      </c>
      <c r="F246" s="63">
        <v>0</v>
      </c>
      <c r="G246" s="63">
        <v>0</v>
      </c>
      <c r="H246" s="63">
        <v>0</v>
      </c>
      <c r="I246" s="63">
        <v>0</v>
      </c>
      <c r="J246" s="63">
        <v>0</v>
      </c>
      <c r="K246" s="63">
        <v>0</v>
      </c>
      <c r="L246" s="63">
        <v>0</v>
      </c>
      <c r="M246" s="63">
        <v>0</v>
      </c>
      <c r="N246" s="63">
        <v>0</v>
      </c>
      <c r="O246" s="63">
        <v>0</v>
      </c>
      <c r="Q246" s="12" t="s">
        <v>54</v>
      </c>
    </row>
    <row r="247" spans="1:17">
      <c r="A247" s="58" t="s">
        <v>448</v>
      </c>
      <c r="B247" s="59" t="s">
        <v>449</v>
      </c>
      <c r="C247" s="63">
        <v>0</v>
      </c>
      <c r="D247" s="63">
        <v>0</v>
      </c>
      <c r="E247" s="63">
        <v>0</v>
      </c>
      <c r="F247" s="63">
        <v>0</v>
      </c>
      <c r="G247" s="63">
        <v>0</v>
      </c>
      <c r="H247" s="63">
        <v>0</v>
      </c>
      <c r="I247" s="63">
        <v>756.75</v>
      </c>
      <c r="J247" s="63">
        <v>428.64</v>
      </c>
      <c r="K247" s="63">
        <v>0</v>
      </c>
      <c r="L247" s="63">
        <v>0</v>
      </c>
      <c r="M247" s="63">
        <v>252.74</v>
      </c>
      <c r="N247" s="63">
        <v>0</v>
      </c>
      <c r="O247" s="63">
        <v>1438.13</v>
      </c>
      <c r="Q247" s="12" t="s">
        <v>54</v>
      </c>
    </row>
    <row r="248" spans="1:17">
      <c r="A248" s="58" t="s">
        <v>450</v>
      </c>
      <c r="B248" s="59" t="s">
        <v>451</v>
      </c>
      <c r="C248" s="63">
        <v>0</v>
      </c>
      <c r="D248" s="63">
        <v>0</v>
      </c>
      <c r="E248" s="63">
        <v>0</v>
      </c>
      <c r="F248" s="63">
        <v>0</v>
      </c>
      <c r="G248" s="63">
        <v>0</v>
      </c>
      <c r="H248" s="63">
        <v>0</v>
      </c>
      <c r="I248" s="63">
        <v>0</v>
      </c>
      <c r="J248" s="63">
        <v>625</v>
      </c>
      <c r="K248" s="63">
        <v>0</v>
      </c>
      <c r="L248" s="63">
        <v>0</v>
      </c>
      <c r="M248" s="63">
        <v>0</v>
      </c>
      <c r="N248" s="63">
        <v>0</v>
      </c>
      <c r="O248" s="63">
        <v>625</v>
      </c>
      <c r="Q248" s="12" t="s">
        <v>54</v>
      </c>
    </row>
    <row r="249" spans="1:17">
      <c r="A249" s="58" t="s">
        <v>452</v>
      </c>
      <c r="B249" s="59" t="s">
        <v>453</v>
      </c>
      <c r="C249" s="63">
        <v>0</v>
      </c>
      <c r="D249" s="63">
        <v>0</v>
      </c>
      <c r="E249" s="63">
        <v>0</v>
      </c>
      <c r="F249" s="63">
        <v>0</v>
      </c>
      <c r="G249" s="63">
        <v>0</v>
      </c>
      <c r="H249" s="63">
        <v>0</v>
      </c>
      <c r="I249" s="63">
        <v>0</v>
      </c>
      <c r="J249" s="63">
        <v>0</v>
      </c>
      <c r="K249" s="63">
        <v>0</v>
      </c>
      <c r="L249" s="63">
        <v>0</v>
      </c>
      <c r="M249" s="63">
        <v>0</v>
      </c>
      <c r="N249" s="63">
        <v>0</v>
      </c>
      <c r="O249" s="63">
        <v>0</v>
      </c>
      <c r="Q249" s="12" t="s">
        <v>54</v>
      </c>
    </row>
    <row r="250" spans="1:17">
      <c r="A250" s="58" t="s">
        <v>454</v>
      </c>
      <c r="B250" s="59" t="s">
        <v>455</v>
      </c>
      <c r="C250" s="63">
        <v>0</v>
      </c>
      <c r="D250" s="63">
        <v>0</v>
      </c>
      <c r="E250" s="63">
        <v>0</v>
      </c>
      <c r="F250" s="63">
        <v>0</v>
      </c>
      <c r="G250" s="63">
        <v>0</v>
      </c>
      <c r="H250" s="63">
        <v>0</v>
      </c>
      <c r="I250" s="63">
        <v>0</v>
      </c>
      <c r="J250" s="63">
        <v>489.83</v>
      </c>
      <c r="K250" s="63">
        <v>0</v>
      </c>
      <c r="L250" s="63">
        <v>0</v>
      </c>
      <c r="M250" s="63">
        <v>420.99</v>
      </c>
      <c r="N250" s="63">
        <v>0</v>
      </c>
      <c r="O250" s="63">
        <v>910.82</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2652.03</v>
      </c>
      <c r="D252" s="70">
        <v>470</v>
      </c>
      <c r="E252" s="70">
        <v>-776.8</v>
      </c>
      <c r="F252" s="70">
        <v>2655</v>
      </c>
      <c r="G252" s="70">
        <v>2430</v>
      </c>
      <c r="H252" s="70">
        <v>4557.6400000000003</v>
      </c>
      <c r="I252" s="70">
        <v>3839.92</v>
      </c>
      <c r="J252" s="70">
        <v>5805.99</v>
      </c>
      <c r="K252" s="70">
        <v>2883.31</v>
      </c>
      <c r="L252" s="70">
        <v>6974.93</v>
      </c>
      <c r="M252" s="70">
        <v>6732.75</v>
      </c>
      <c r="N252" s="70">
        <v>11544.59</v>
      </c>
      <c r="O252" s="70">
        <v>49769.36</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2814.07</v>
      </c>
      <c r="D255" s="63">
        <v>6506.63</v>
      </c>
      <c r="E255" s="63">
        <v>7284.9</v>
      </c>
      <c r="F255" s="63">
        <v>5967.3</v>
      </c>
      <c r="G255" s="63">
        <v>6442</v>
      </c>
      <c r="H255" s="63">
        <v>9799.41</v>
      </c>
      <c r="I255" s="63">
        <v>9873.4</v>
      </c>
      <c r="J255" s="63">
        <v>6688.39</v>
      </c>
      <c r="K255" s="63">
        <v>5969.34</v>
      </c>
      <c r="L255" s="63">
        <v>-197.32</v>
      </c>
      <c r="M255" s="63">
        <v>1384.06</v>
      </c>
      <c r="N255" s="63">
        <v>-9001.25</v>
      </c>
      <c r="O255" s="63">
        <v>53530.93</v>
      </c>
      <c r="Q255" s="12" t="s">
        <v>59</v>
      </c>
    </row>
    <row r="256" spans="1:17">
      <c r="A256" s="58" t="s">
        <v>5052</v>
      </c>
      <c r="B256" s="59" t="s">
        <v>5053</v>
      </c>
      <c r="C256" s="63">
        <v>0</v>
      </c>
      <c r="D256" s="63">
        <v>0</v>
      </c>
      <c r="E256" s="63">
        <v>0</v>
      </c>
      <c r="F256" s="63">
        <v>0</v>
      </c>
      <c r="G256" s="63">
        <v>0</v>
      </c>
      <c r="H256" s="63">
        <v>0</v>
      </c>
      <c r="I256" s="63">
        <v>0</v>
      </c>
      <c r="J256" s="63">
        <v>0</v>
      </c>
      <c r="K256" s="63">
        <v>0</v>
      </c>
      <c r="L256" s="63">
        <v>0</v>
      </c>
      <c r="M256" s="63">
        <v>0</v>
      </c>
      <c r="N256" s="63">
        <v>0</v>
      </c>
      <c r="O256" s="63">
        <v>0</v>
      </c>
      <c r="Q256" s="12" t="s">
        <v>59</v>
      </c>
    </row>
    <row r="257" spans="1:17">
      <c r="A257" s="58" t="s">
        <v>5054</v>
      </c>
      <c r="B257" s="59" t="s">
        <v>2550</v>
      </c>
      <c r="C257" s="63">
        <v>0</v>
      </c>
      <c r="D257" s="63">
        <v>0</v>
      </c>
      <c r="E257" s="63">
        <v>0</v>
      </c>
      <c r="F257" s="63">
        <v>0</v>
      </c>
      <c r="G257" s="63">
        <v>0</v>
      </c>
      <c r="H257" s="63">
        <v>0</v>
      </c>
      <c r="I257" s="63">
        <v>0</v>
      </c>
      <c r="J257" s="63">
        <v>0</v>
      </c>
      <c r="K257" s="63">
        <v>0</v>
      </c>
      <c r="L257" s="63">
        <v>0</v>
      </c>
      <c r="M257" s="63">
        <v>0</v>
      </c>
      <c r="N257" s="63">
        <v>0</v>
      </c>
      <c r="O257" s="63">
        <v>0</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13266.42</v>
      </c>
      <c r="D259" s="63">
        <v>11933.02</v>
      </c>
      <c r="E259" s="63">
        <v>13286.53</v>
      </c>
      <c r="F259" s="63">
        <v>13185.69</v>
      </c>
      <c r="G259" s="63">
        <v>24504.25</v>
      </c>
      <c r="H259" s="63">
        <v>14051.26</v>
      </c>
      <c r="I259" s="63">
        <v>12890.59</v>
      </c>
      <c r="J259" s="63">
        <v>15222.15</v>
      </c>
      <c r="K259" s="63">
        <v>14289.87</v>
      </c>
      <c r="L259" s="63">
        <v>8327.07</v>
      </c>
      <c r="M259" s="63">
        <v>7669.61</v>
      </c>
      <c r="N259" s="63">
        <v>13776.16</v>
      </c>
      <c r="O259" s="63">
        <v>162402.62</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9555.9500000000007</v>
      </c>
      <c r="D261" s="63">
        <v>10751.79</v>
      </c>
      <c r="E261" s="63">
        <v>12043.06</v>
      </c>
      <c r="F261" s="63">
        <v>10797.21</v>
      </c>
      <c r="G261" s="63">
        <v>11199.11</v>
      </c>
      <c r="H261" s="63">
        <v>19820.88</v>
      </c>
      <c r="I261" s="63">
        <v>11528.91</v>
      </c>
      <c r="J261" s="63">
        <v>12317.14</v>
      </c>
      <c r="K261" s="63">
        <v>13588.38</v>
      </c>
      <c r="L261" s="63">
        <v>17920.22</v>
      </c>
      <c r="M261" s="63">
        <v>13510.68</v>
      </c>
      <c r="N261" s="63">
        <v>14446.24</v>
      </c>
      <c r="O261" s="63">
        <v>157479.57</v>
      </c>
      <c r="Q261" s="12" t="s">
        <v>61</v>
      </c>
    </row>
    <row r="262" spans="1:17">
      <c r="A262" s="58" t="s">
        <v>466</v>
      </c>
      <c r="B262" s="59" t="s">
        <v>467</v>
      </c>
      <c r="C262" s="63">
        <v>4554.24</v>
      </c>
      <c r="D262" s="63">
        <v>4419.84</v>
      </c>
      <c r="E262" s="63">
        <v>5548.25</v>
      </c>
      <c r="F262" s="63">
        <v>3769.75</v>
      </c>
      <c r="G262" s="63">
        <v>9747.0499999999993</v>
      </c>
      <c r="H262" s="63">
        <v>4915.2</v>
      </c>
      <c r="I262" s="63">
        <v>4915.2</v>
      </c>
      <c r="J262" s="63">
        <v>1035.26</v>
      </c>
      <c r="K262" s="63">
        <v>5320.7</v>
      </c>
      <c r="L262" s="63">
        <v>5320.7</v>
      </c>
      <c r="M262" s="63">
        <v>5320.7</v>
      </c>
      <c r="N262" s="63">
        <v>0</v>
      </c>
      <c r="O262" s="63">
        <v>54866.89</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2476.2399999999998</v>
      </c>
      <c r="D265" s="63">
        <v>2538.14</v>
      </c>
      <c r="E265" s="63">
        <v>2234.5</v>
      </c>
      <c r="F265" s="63">
        <v>4312.38</v>
      </c>
      <c r="G265" s="63">
        <v>1926.75</v>
      </c>
      <c r="H265" s="63">
        <v>1890</v>
      </c>
      <c r="I265" s="63">
        <v>1890</v>
      </c>
      <c r="J265" s="63">
        <v>1866.75</v>
      </c>
      <c r="K265" s="63">
        <v>1932.75</v>
      </c>
      <c r="L265" s="63">
        <v>1866</v>
      </c>
      <c r="M265" s="63">
        <v>1929</v>
      </c>
      <c r="N265" s="63">
        <v>1980</v>
      </c>
      <c r="O265" s="63">
        <v>26842.51</v>
      </c>
      <c r="Q265" s="12" t="s">
        <v>59</v>
      </c>
    </row>
    <row r="266" spans="1:17">
      <c r="A266" s="58" t="s">
        <v>5062</v>
      </c>
      <c r="B266" s="59" t="s">
        <v>5063</v>
      </c>
      <c r="C266" s="63">
        <v>0</v>
      </c>
      <c r="D266" s="63">
        <v>0</v>
      </c>
      <c r="E266" s="63">
        <v>0</v>
      </c>
      <c r="F266" s="63">
        <v>0</v>
      </c>
      <c r="G266" s="63">
        <v>0</v>
      </c>
      <c r="H266" s="63">
        <v>0</v>
      </c>
      <c r="I266" s="63">
        <v>0</v>
      </c>
      <c r="J266" s="63">
        <v>0</v>
      </c>
      <c r="K266" s="63">
        <v>0</v>
      </c>
      <c r="L266" s="63">
        <v>0</v>
      </c>
      <c r="M266" s="63">
        <v>0</v>
      </c>
      <c r="N266" s="63">
        <v>0</v>
      </c>
      <c r="O266" s="63">
        <v>0</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32666.92</v>
      </c>
      <c r="D268" s="70">
        <v>36149.42</v>
      </c>
      <c r="E268" s="70">
        <v>40397.24</v>
      </c>
      <c r="F268" s="70">
        <v>38032.33</v>
      </c>
      <c r="G268" s="70">
        <v>53819.16</v>
      </c>
      <c r="H268" s="70">
        <v>50476.75</v>
      </c>
      <c r="I268" s="70">
        <v>41098.1</v>
      </c>
      <c r="J268" s="70">
        <v>37129.69</v>
      </c>
      <c r="K268" s="70">
        <v>41101.040000000001</v>
      </c>
      <c r="L268" s="70">
        <v>33236.67</v>
      </c>
      <c r="M268" s="70">
        <v>29814.05</v>
      </c>
      <c r="N268" s="70">
        <v>21201.15</v>
      </c>
      <c r="O268" s="70">
        <v>455122.52</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5206.0600000000004</v>
      </c>
      <c r="D271" s="63">
        <v>5206.0600000000004</v>
      </c>
      <c r="E271" s="63">
        <v>8082</v>
      </c>
      <c r="F271" s="63">
        <v>2290.06</v>
      </c>
      <c r="G271" s="63">
        <v>7352.19</v>
      </c>
      <c r="H271" s="63">
        <v>10971.74</v>
      </c>
      <c r="I271" s="63">
        <v>5352.63</v>
      </c>
      <c r="J271" s="63">
        <v>4976.1899999999996</v>
      </c>
      <c r="K271" s="63">
        <v>-1917.61</v>
      </c>
      <c r="L271" s="63">
        <v>2726.5</v>
      </c>
      <c r="M271" s="63">
        <v>6826</v>
      </c>
      <c r="N271" s="63">
        <v>5816</v>
      </c>
      <c r="O271" s="63">
        <v>62887.82</v>
      </c>
      <c r="Q271" s="12" t="s">
        <v>42</v>
      </c>
    </row>
    <row r="272" spans="1:17">
      <c r="A272" s="58" t="s">
        <v>476</v>
      </c>
      <c r="B272" s="59" t="s">
        <v>477</v>
      </c>
      <c r="C272" s="63">
        <v>0</v>
      </c>
      <c r="D272" s="63">
        <v>0</v>
      </c>
      <c r="E272" s="63">
        <v>0</v>
      </c>
      <c r="F272" s="63">
        <v>0</v>
      </c>
      <c r="G272" s="63">
        <v>0</v>
      </c>
      <c r="H272" s="63">
        <v>0</v>
      </c>
      <c r="I272" s="63">
        <v>0</v>
      </c>
      <c r="J272" s="63">
        <v>0</v>
      </c>
      <c r="K272" s="63">
        <v>0</v>
      </c>
      <c r="L272" s="63">
        <v>0</v>
      </c>
      <c r="M272" s="63">
        <v>0</v>
      </c>
      <c r="N272" s="63">
        <v>0</v>
      </c>
      <c r="O272" s="63">
        <v>0</v>
      </c>
      <c r="Q272" s="12" t="s">
        <v>42</v>
      </c>
    </row>
    <row r="273" spans="1:17">
      <c r="A273" s="58" t="s">
        <v>478</v>
      </c>
      <c r="B273" s="59" t="s">
        <v>479</v>
      </c>
      <c r="C273" s="63">
        <v>0</v>
      </c>
      <c r="D273" s="63">
        <v>0</v>
      </c>
      <c r="E273" s="63">
        <v>0</v>
      </c>
      <c r="F273" s="63">
        <v>0</v>
      </c>
      <c r="G273" s="63">
        <v>0</v>
      </c>
      <c r="H273" s="63">
        <v>0</v>
      </c>
      <c r="I273" s="63">
        <v>0</v>
      </c>
      <c r="J273" s="63">
        <v>0</v>
      </c>
      <c r="K273" s="63">
        <v>0</v>
      </c>
      <c r="L273" s="63">
        <v>0</v>
      </c>
      <c r="M273" s="63">
        <v>0</v>
      </c>
      <c r="N273" s="63">
        <v>0</v>
      </c>
      <c r="O273" s="63">
        <v>0</v>
      </c>
      <c r="Q273" s="12" t="s">
        <v>42</v>
      </c>
    </row>
    <row r="274" spans="1:17">
      <c r="A274" s="58" t="s">
        <v>480</v>
      </c>
      <c r="B274" s="59" t="s">
        <v>481</v>
      </c>
      <c r="C274" s="63">
        <v>331.4</v>
      </c>
      <c r="D274" s="63">
        <v>331.4</v>
      </c>
      <c r="E274" s="63">
        <v>331.4</v>
      </c>
      <c r="F274" s="63">
        <v>331.4</v>
      </c>
      <c r="G274" s="63">
        <v>331.4</v>
      </c>
      <c r="H274" s="63">
        <v>662.8</v>
      </c>
      <c r="I274" s="63">
        <v>907.4</v>
      </c>
      <c r="J274" s="63">
        <v>0</v>
      </c>
      <c r="K274" s="63">
        <v>2141.4</v>
      </c>
      <c r="L274" s="63">
        <v>-3976.8</v>
      </c>
      <c r="M274" s="63">
        <v>0</v>
      </c>
      <c r="N274" s="63">
        <v>515</v>
      </c>
      <c r="O274" s="63">
        <v>1906.8</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0</v>
      </c>
      <c r="D276" s="63">
        <v>282.05</v>
      </c>
      <c r="E276" s="63">
        <v>0</v>
      </c>
      <c r="F276" s="63">
        <v>0</v>
      </c>
      <c r="G276" s="63">
        <v>0</v>
      </c>
      <c r="H276" s="63">
        <v>0</v>
      </c>
      <c r="I276" s="63">
        <v>0</v>
      </c>
      <c r="J276" s="63">
        <v>0</v>
      </c>
      <c r="K276" s="63">
        <v>0</v>
      </c>
      <c r="L276" s="63">
        <v>0</v>
      </c>
      <c r="M276" s="63">
        <v>2500</v>
      </c>
      <c r="N276" s="63">
        <v>0</v>
      </c>
      <c r="O276" s="63">
        <v>2782.05</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0</v>
      </c>
      <c r="E280" s="63">
        <v>1483</v>
      </c>
      <c r="F280" s="63">
        <v>375</v>
      </c>
      <c r="G280" s="63">
        <v>1437.25</v>
      </c>
      <c r="H280" s="63">
        <v>1891.95</v>
      </c>
      <c r="I280" s="63">
        <v>0</v>
      </c>
      <c r="J280" s="63">
        <v>0</v>
      </c>
      <c r="K280" s="63">
        <v>0</v>
      </c>
      <c r="L280" s="63">
        <v>0</v>
      </c>
      <c r="M280" s="63">
        <v>0</v>
      </c>
      <c r="N280" s="63">
        <v>0</v>
      </c>
      <c r="O280" s="63">
        <v>5187.2</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5537.46</v>
      </c>
      <c r="D282" s="70">
        <v>5819.51</v>
      </c>
      <c r="E282" s="70">
        <v>9896.4</v>
      </c>
      <c r="F282" s="70">
        <v>2996.46</v>
      </c>
      <c r="G282" s="70">
        <v>9120.84</v>
      </c>
      <c r="H282" s="70">
        <v>13526.49</v>
      </c>
      <c r="I282" s="70">
        <v>6260.03</v>
      </c>
      <c r="J282" s="70">
        <v>4976.1899999999996</v>
      </c>
      <c r="K282" s="70">
        <v>223.79</v>
      </c>
      <c r="L282" s="70">
        <v>-1250.3</v>
      </c>
      <c r="M282" s="70">
        <v>9326</v>
      </c>
      <c r="N282" s="70">
        <v>6331</v>
      </c>
      <c r="O282" s="70">
        <v>72763.87</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0</v>
      </c>
      <c r="F285" s="63">
        <v>0</v>
      </c>
      <c r="G285" s="63">
        <v>0</v>
      </c>
      <c r="H285" s="63">
        <v>0</v>
      </c>
      <c r="I285" s="63">
        <v>0</v>
      </c>
      <c r="J285" s="63">
        <v>0</v>
      </c>
      <c r="K285" s="63">
        <v>0</v>
      </c>
      <c r="L285" s="63">
        <v>0</v>
      </c>
      <c r="M285" s="63">
        <v>0</v>
      </c>
      <c r="N285" s="63">
        <v>0</v>
      </c>
      <c r="O285" s="63">
        <v>0</v>
      </c>
      <c r="Q285" s="12" t="s">
        <v>43</v>
      </c>
    </row>
    <row r="286" spans="1:17">
      <c r="A286" s="58" t="s">
        <v>492</v>
      </c>
      <c r="B286" s="59" t="s">
        <v>493</v>
      </c>
      <c r="C286" s="63">
        <v>14749.5</v>
      </c>
      <c r="D286" s="63">
        <v>6580.07</v>
      </c>
      <c r="E286" s="63">
        <v>5541.75</v>
      </c>
      <c r="F286" s="63">
        <v>5915.32</v>
      </c>
      <c r="G286" s="63">
        <v>5871.08</v>
      </c>
      <c r="H286" s="63">
        <v>7760.48</v>
      </c>
      <c r="I286" s="63">
        <v>5776.79</v>
      </c>
      <c r="J286" s="63">
        <v>7567.7</v>
      </c>
      <c r="K286" s="63">
        <v>2989.47</v>
      </c>
      <c r="L286" s="63">
        <v>3162.85</v>
      </c>
      <c r="M286" s="63">
        <v>5694.61</v>
      </c>
      <c r="N286" s="63">
        <v>5824.72</v>
      </c>
      <c r="O286" s="63">
        <v>77434.34</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334.24</v>
      </c>
      <c r="D288" s="63">
        <v>334.24</v>
      </c>
      <c r="E288" s="63">
        <v>334.24</v>
      </c>
      <c r="F288" s="63">
        <v>338.08</v>
      </c>
      <c r="G288" s="63">
        <v>330.4</v>
      </c>
      <c r="H288" s="63">
        <v>330.4</v>
      </c>
      <c r="I288" s="63">
        <v>326.56</v>
      </c>
      <c r="J288" s="63">
        <v>341.92</v>
      </c>
      <c r="K288" s="63">
        <v>334.24</v>
      </c>
      <c r="L288" s="63">
        <v>334.24</v>
      </c>
      <c r="M288" s="63">
        <v>334.24</v>
      </c>
      <c r="N288" s="63">
        <v>323.70999999999998</v>
      </c>
      <c r="O288" s="63">
        <v>3996.51</v>
      </c>
      <c r="Q288" s="12" t="s">
        <v>43</v>
      </c>
    </row>
    <row r="289" spans="1:17">
      <c r="A289" s="58" t="s">
        <v>496</v>
      </c>
      <c r="B289" s="59" t="s">
        <v>497</v>
      </c>
      <c r="C289" s="63">
        <v>963.21</v>
      </c>
      <c r="D289" s="63">
        <v>246.91</v>
      </c>
      <c r="E289" s="63">
        <v>0</v>
      </c>
      <c r="F289" s="63">
        <v>1262.1099999999999</v>
      </c>
      <c r="G289" s="63">
        <v>0</v>
      </c>
      <c r="H289" s="63">
        <v>658.66</v>
      </c>
      <c r="I289" s="63">
        <v>680.1</v>
      </c>
      <c r="J289" s="63">
        <v>224.33</v>
      </c>
      <c r="K289" s="63">
        <v>224.33</v>
      </c>
      <c r="L289" s="63">
        <v>-1334.84</v>
      </c>
      <c r="M289" s="63">
        <v>304.05</v>
      </c>
      <c r="N289" s="63">
        <v>0</v>
      </c>
      <c r="O289" s="63">
        <v>3228.86</v>
      </c>
      <c r="Q289" s="12" t="s">
        <v>43</v>
      </c>
    </row>
    <row r="290" spans="1:17">
      <c r="A290" s="58" t="s">
        <v>5073</v>
      </c>
      <c r="B290" s="59" t="s">
        <v>5074</v>
      </c>
      <c r="C290" s="63">
        <v>0</v>
      </c>
      <c r="D290" s="63">
        <v>0</v>
      </c>
      <c r="E290" s="63">
        <v>0</v>
      </c>
      <c r="F290" s="63">
        <v>0</v>
      </c>
      <c r="G290" s="63">
        <v>0</v>
      </c>
      <c r="H290" s="63">
        <v>0</v>
      </c>
      <c r="I290" s="63">
        <v>0</v>
      </c>
      <c r="J290" s="63">
        <v>0</v>
      </c>
      <c r="K290" s="63">
        <v>0</v>
      </c>
      <c r="L290" s="63">
        <v>0</v>
      </c>
      <c r="M290" s="63">
        <v>0</v>
      </c>
      <c r="N290" s="63">
        <v>0</v>
      </c>
      <c r="O290" s="63">
        <v>0</v>
      </c>
      <c r="Q290" s="12" t="s">
        <v>43</v>
      </c>
    </row>
    <row r="291" spans="1:17">
      <c r="A291" s="58" t="s">
        <v>498</v>
      </c>
      <c r="B291" s="59" t="s">
        <v>499</v>
      </c>
      <c r="C291" s="63">
        <v>0</v>
      </c>
      <c r="D291" s="63">
        <v>0</v>
      </c>
      <c r="E291" s="63">
        <v>0</v>
      </c>
      <c r="F291" s="63">
        <v>708.98</v>
      </c>
      <c r="G291" s="63">
        <v>0</v>
      </c>
      <c r="H291" s="63">
        <v>207.68</v>
      </c>
      <c r="I291" s="63">
        <v>0</v>
      </c>
      <c r="J291" s="63">
        <v>0</v>
      </c>
      <c r="K291" s="63">
        <v>0</v>
      </c>
      <c r="L291" s="63">
        <v>1022.97</v>
      </c>
      <c r="M291" s="63">
        <v>216.73</v>
      </c>
      <c r="N291" s="63">
        <v>463.4</v>
      </c>
      <c r="O291" s="63">
        <v>2619.7600000000002</v>
      </c>
      <c r="Q291" s="12" t="s">
        <v>43</v>
      </c>
    </row>
    <row r="292" spans="1:17">
      <c r="A292" s="58" t="s">
        <v>500</v>
      </c>
      <c r="B292" s="59" t="s">
        <v>501</v>
      </c>
      <c r="C292" s="63">
        <v>407.56</v>
      </c>
      <c r="D292" s="63">
        <v>410.51</v>
      </c>
      <c r="E292" s="63">
        <v>410.08</v>
      </c>
      <c r="F292" s="63">
        <v>483.84</v>
      </c>
      <c r="G292" s="63">
        <v>518.4</v>
      </c>
      <c r="H292" s="63">
        <v>491.52</v>
      </c>
      <c r="I292" s="63">
        <v>483.84</v>
      </c>
      <c r="J292" s="63">
        <v>483.84</v>
      </c>
      <c r="K292" s="63">
        <v>472.32</v>
      </c>
      <c r="L292" s="63">
        <v>491.52</v>
      </c>
      <c r="M292" s="63">
        <v>468.48</v>
      </c>
      <c r="N292" s="63">
        <v>468.49</v>
      </c>
      <c r="O292" s="63">
        <v>5590.4</v>
      </c>
      <c r="Q292" s="12" t="s">
        <v>43</v>
      </c>
    </row>
    <row r="293" spans="1:17">
      <c r="A293" s="58" t="s">
        <v>502</v>
      </c>
      <c r="B293" s="59" t="s">
        <v>503</v>
      </c>
      <c r="C293" s="63">
        <v>0</v>
      </c>
      <c r="D293" s="63">
        <v>500.66</v>
      </c>
      <c r="E293" s="63">
        <v>2546.0100000000002</v>
      </c>
      <c r="F293" s="63">
        <v>509.61</v>
      </c>
      <c r="G293" s="63">
        <v>-3.96</v>
      </c>
      <c r="H293" s="63">
        <v>501.3</v>
      </c>
      <c r="I293" s="63">
        <v>0</v>
      </c>
      <c r="J293" s="63">
        <v>0</v>
      </c>
      <c r="K293" s="63">
        <v>-1010.91</v>
      </c>
      <c r="L293" s="63">
        <v>-1002.6</v>
      </c>
      <c r="M293" s="63">
        <v>1556.38</v>
      </c>
      <c r="N293" s="63">
        <v>510.66</v>
      </c>
      <c r="O293" s="63">
        <v>4107.1499999999996</v>
      </c>
      <c r="Q293" s="12" t="s">
        <v>43</v>
      </c>
    </row>
    <row r="294" spans="1:17">
      <c r="A294" s="58" t="s">
        <v>504</v>
      </c>
      <c r="B294" s="59" t="s">
        <v>505</v>
      </c>
      <c r="C294" s="63">
        <v>274.66000000000003</v>
      </c>
      <c r="D294" s="63">
        <v>274.66000000000003</v>
      </c>
      <c r="E294" s="63">
        <v>277.68</v>
      </c>
      <c r="F294" s="63">
        <v>192.1</v>
      </c>
      <c r="G294" s="63">
        <v>192.1</v>
      </c>
      <c r="H294" s="63">
        <v>192.1</v>
      </c>
      <c r="I294" s="63">
        <v>1338.24</v>
      </c>
      <c r="J294" s="63">
        <v>192.1</v>
      </c>
      <c r="K294" s="63">
        <v>192.1</v>
      </c>
      <c r="L294" s="63">
        <v>-2835.44</v>
      </c>
      <c r="M294" s="63">
        <v>1881.4</v>
      </c>
      <c r="N294" s="63">
        <v>470.9</v>
      </c>
      <c r="O294" s="63">
        <v>2642.6</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16729.169999999998</v>
      </c>
      <c r="D296" s="70">
        <v>8347.0499999999993</v>
      </c>
      <c r="E296" s="70">
        <v>9109.76</v>
      </c>
      <c r="F296" s="70">
        <v>9410.0400000000009</v>
      </c>
      <c r="G296" s="70">
        <v>6908.02</v>
      </c>
      <c r="H296" s="70">
        <v>10142.14</v>
      </c>
      <c r="I296" s="70">
        <v>8605.5300000000007</v>
      </c>
      <c r="J296" s="70">
        <v>8809.89</v>
      </c>
      <c r="K296" s="70">
        <v>3201.55</v>
      </c>
      <c r="L296" s="70">
        <v>-161.30000000000001</v>
      </c>
      <c r="M296" s="70">
        <v>10455.89</v>
      </c>
      <c r="N296" s="70">
        <v>8061.88</v>
      </c>
      <c r="O296" s="70">
        <v>99619.62</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110.37</v>
      </c>
      <c r="D299" s="63">
        <v>6.89</v>
      </c>
      <c r="E299" s="63">
        <v>11.06</v>
      </c>
      <c r="F299" s="63">
        <v>15.54</v>
      </c>
      <c r="G299" s="63">
        <v>253.12</v>
      </c>
      <c r="H299" s="63">
        <v>504.18</v>
      </c>
      <c r="I299" s="63">
        <v>301.33999999999997</v>
      </c>
      <c r="J299" s="63">
        <v>167.88</v>
      </c>
      <c r="K299" s="63">
        <v>1339.14</v>
      </c>
      <c r="L299" s="63">
        <v>272.95</v>
      </c>
      <c r="M299" s="63">
        <v>219.18</v>
      </c>
      <c r="N299" s="63">
        <v>228.58</v>
      </c>
      <c r="O299" s="63">
        <v>3430.23</v>
      </c>
      <c r="Q299" s="12" t="s">
        <v>43</v>
      </c>
    </row>
    <row r="300" spans="1:17">
      <c r="A300" s="58" t="s">
        <v>512</v>
      </c>
      <c r="B300" s="59" t="s">
        <v>513</v>
      </c>
      <c r="C300" s="63">
        <v>697.58</v>
      </c>
      <c r="D300" s="63">
        <v>708.59</v>
      </c>
      <c r="E300" s="63">
        <v>1574.6</v>
      </c>
      <c r="F300" s="63">
        <v>758.6</v>
      </c>
      <c r="G300" s="63">
        <v>0</v>
      </c>
      <c r="H300" s="63">
        <v>2962.2</v>
      </c>
      <c r="I300" s="63">
        <v>1081.5999999999999</v>
      </c>
      <c r="J300" s="63">
        <v>873</v>
      </c>
      <c r="K300" s="63">
        <v>601</v>
      </c>
      <c r="L300" s="63">
        <v>363</v>
      </c>
      <c r="M300" s="63">
        <v>1256.07</v>
      </c>
      <c r="N300" s="63">
        <v>1849.2</v>
      </c>
      <c r="O300" s="63">
        <v>12725.44</v>
      </c>
      <c r="Q300" s="12" t="s">
        <v>43</v>
      </c>
    </row>
    <row r="301" spans="1:17">
      <c r="A301" s="58" t="s">
        <v>514</v>
      </c>
      <c r="B301" s="59" t="s">
        <v>515</v>
      </c>
      <c r="C301" s="63">
        <v>0</v>
      </c>
      <c r="D301" s="63">
        <v>0</v>
      </c>
      <c r="E301" s="63">
        <v>0</v>
      </c>
      <c r="F301" s="63">
        <v>0</v>
      </c>
      <c r="G301" s="63">
        <v>0</v>
      </c>
      <c r="H301" s="63">
        <v>0</v>
      </c>
      <c r="I301" s="63">
        <v>0</v>
      </c>
      <c r="J301" s="63">
        <v>0</v>
      </c>
      <c r="K301" s="63">
        <v>0</v>
      </c>
      <c r="L301" s="63">
        <v>0</v>
      </c>
      <c r="M301" s="63">
        <v>0</v>
      </c>
      <c r="N301" s="63">
        <v>0</v>
      </c>
      <c r="O301" s="63">
        <v>0</v>
      </c>
      <c r="Q301" s="12" t="s">
        <v>43</v>
      </c>
    </row>
    <row r="302" spans="1:17">
      <c r="A302" s="58" t="s">
        <v>516</v>
      </c>
      <c r="B302" s="59" t="s">
        <v>517</v>
      </c>
      <c r="C302" s="63">
        <v>33.770000000000003</v>
      </c>
      <c r="D302" s="63">
        <v>423</v>
      </c>
      <c r="E302" s="63">
        <v>0</v>
      </c>
      <c r="F302" s="63">
        <v>0</v>
      </c>
      <c r="G302" s="63">
        <v>0</v>
      </c>
      <c r="H302" s="63">
        <v>0</v>
      </c>
      <c r="I302" s="63">
        <v>1538.57</v>
      </c>
      <c r="J302" s="63">
        <v>0</v>
      </c>
      <c r="K302" s="63">
        <v>0</v>
      </c>
      <c r="L302" s="63">
        <v>0</v>
      </c>
      <c r="M302" s="63">
        <v>0</v>
      </c>
      <c r="N302" s="63">
        <v>423</v>
      </c>
      <c r="O302" s="63">
        <v>2418.34</v>
      </c>
      <c r="Q302" s="12" t="s">
        <v>43</v>
      </c>
    </row>
    <row r="303" spans="1:17">
      <c r="A303" s="58" t="s">
        <v>518</v>
      </c>
      <c r="B303" s="59" t="s">
        <v>519</v>
      </c>
      <c r="C303" s="63">
        <v>-1552.37</v>
      </c>
      <c r="D303" s="63">
        <v>1174</v>
      </c>
      <c r="E303" s="63">
        <v>3888.9</v>
      </c>
      <c r="F303" s="63">
        <v>12075.82</v>
      </c>
      <c r="G303" s="63">
        <v>0</v>
      </c>
      <c r="H303" s="63">
        <v>7818.32</v>
      </c>
      <c r="I303" s="63">
        <v>699</v>
      </c>
      <c r="J303" s="63">
        <v>8781.4599999999991</v>
      </c>
      <c r="K303" s="63">
        <v>1359.44</v>
      </c>
      <c r="L303" s="63">
        <v>-1299.3800000000001</v>
      </c>
      <c r="M303" s="63">
        <v>606.76</v>
      </c>
      <c r="N303" s="63">
        <v>1359.44</v>
      </c>
      <c r="O303" s="63">
        <v>34911.39</v>
      </c>
      <c r="Q303" s="12" t="s">
        <v>43</v>
      </c>
    </row>
    <row r="304" spans="1:17">
      <c r="A304" s="58" t="s">
        <v>520</v>
      </c>
      <c r="B304" s="59" t="s">
        <v>521</v>
      </c>
      <c r="C304" s="63">
        <v>204.22</v>
      </c>
      <c r="D304" s="63">
        <v>0</v>
      </c>
      <c r="E304" s="63">
        <v>21.73</v>
      </c>
      <c r="F304" s="63">
        <v>0</v>
      </c>
      <c r="G304" s="63">
        <v>0</v>
      </c>
      <c r="H304" s="63">
        <v>0</v>
      </c>
      <c r="I304" s="63">
        <v>0</v>
      </c>
      <c r="J304" s="63">
        <v>0</v>
      </c>
      <c r="K304" s="63">
        <v>0</v>
      </c>
      <c r="L304" s="63">
        <v>0</v>
      </c>
      <c r="M304" s="63">
        <v>0</v>
      </c>
      <c r="N304" s="63">
        <v>0</v>
      </c>
      <c r="O304" s="63">
        <v>225.95</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0</v>
      </c>
      <c r="D306" s="63">
        <v>0</v>
      </c>
      <c r="E306" s="63">
        <v>0</v>
      </c>
      <c r="F306" s="63">
        <v>0</v>
      </c>
      <c r="G306" s="63">
        <v>0</v>
      </c>
      <c r="H306" s="63">
        <v>0</v>
      </c>
      <c r="I306" s="63">
        <v>0</v>
      </c>
      <c r="J306" s="63">
        <v>0</v>
      </c>
      <c r="K306" s="63">
        <v>0</v>
      </c>
      <c r="L306" s="63">
        <v>0</v>
      </c>
      <c r="M306" s="63">
        <v>0</v>
      </c>
      <c r="N306" s="63">
        <v>0</v>
      </c>
      <c r="O306" s="63">
        <v>0</v>
      </c>
      <c r="Q306" s="12" t="s">
        <v>43</v>
      </c>
    </row>
    <row r="307" spans="1:17">
      <c r="A307" s="58" t="s">
        <v>522</v>
      </c>
      <c r="B307" s="59" t="s">
        <v>523</v>
      </c>
      <c r="C307" s="63">
        <v>1628.41</v>
      </c>
      <c r="D307" s="63">
        <v>365.96</v>
      </c>
      <c r="E307" s="63">
        <v>105</v>
      </c>
      <c r="F307" s="63">
        <v>266.10000000000002</v>
      </c>
      <c r="G307" s="63">
        <v>0</v>
      </c>
      <c r="H307" s="63">
        <v>795.87</v>
      </c>
      <c r="I307" s="63">
        <v>50.79</v>
      </c>
      <c r="J307" s="63">
        <v>250.35</v>
      </c>
      <c r="K307" s="63">
        <v>547.28</v>
      </c>
      <c r="L307" s="63">
        <v>202.74</v>
      </c>
      <c r="M307" s="63">
        <v>287.45999999999998</v>
      </c>
      <c r="N307" s="63">
        <v>98.58</v>
      </c>
      <c r="O307" s="63">
        <v>4598.54</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0</v>
      </c>
      <c r="M309" s="63">
        <v>0</v>
      </c>
      <c r="N309" s="63">
        <v>0</v>
      </c>
      <c r="O309" s="63">
        <v>0</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0</v>
      </c>
      <c r="I311" s="63">
        <v>0</v>
      </c>
      <c r="J311" s="63">
        <v>0</v>
      </c>
      <c r="K311" s="63">
        <v>0</v>
      </c>
      <c r="L311" s="63">
        <v>0</v>
      </c>
      <c r="M311" s="63">
        <v>0</v>
      </c>
      <c r="N311" s="63">
        <v>0</v>
      </c>
      <c r="O311" s="63">
        <v>0</v>
      </c>
      <c r="Q311" s="12" t="s">
        <v>43</v>
      </c>
    </row>
    <row r="312" spans="1:17">
      <c r="A312" s="58" t="s">
        <v>5084</v>
      </c>
      <c r="B312" s="59" t="s">
        <v>5085</v>
      </c>
      <c r="C312" s="63">
        <v>0</v>
      </c>
      <c r="D312" s="63">
        <v>0</v>
      </c>
      <c r="E312" s="63">
        <v>48</v>
      </c>
      <c r="F312" s="63">
        <v>0</v>
      </c>
      <c r="G312" s="63">
        <v>0</v>
      </c>
      <c r="H312" s="63">
        <v>0</v>
      </c>
      <c r="I312" s="63">
        <v>0</v>
      </c>
      <c r="J312" s="63">
        <v>0</v>
      </c>
      <c r="K312" s="63">
        <v>0</v>
      </c>
      <c r="L312" s="63">
        <v>0</v>
      </c>
      <c r="M312" s="63">
        <v>0</v>
      </c>
      <c r="N312" s="63">
        <v>0</v>
      </c>
      <c r="O312" s="63">
        <v>48</v>
      </c>
      <c r="Q312" s="12" t="s">
        <v>43</v>
      </c>
    </row>
    <row r="313" spans="1:17">
      <c r="A313" s="58" t="s">
        <v>526</v>
      </c>
      <c r="B313" s="59" t="s">
        <v>527</v>
      </c>
      <c r="C313" s="63">
        <v>100</v>
      </c>
      <c r="D313" s="63">
        <v>100</v>
      </c>
      <c r="E313" s="63">
        <v>100</v>
      </c>
      <c r="F313" s="63">
        <v>100</v>
      </c>
      <c r="G313" s="63">
        <v>100</v>
      </c>
      <c r="H313" s="63">
        <v>100</v>
      </c>
      <c r="I313" s="63">
        <v>100</v>
      </c>
      <c r="J313" s="63">
        <v>100</v>
      </c>
      <c r="K313" s="63">
        <v>100</v>
      </c>
      <c r="L313" s="63">
        <v>100</v>
      </c>
      <c r="M313" s="63">
        <v>100</v>
      </c>
      <c r="N313" s="63">
        <v>100</v>
      </c>
      <c r="O313" s="63">
        <v>1200</v>
      </c>
      <c r="Q313" s="12" t="s">
        <v>43</v>
      </c>
    </row>
    <row r="314" spans="1:17">
      <c r="A314" s="58" t="s">
        <v>528</v>
      </c>
      <c r="B314" s="59" t="s">
        <v>529</v>
      </c>
      <c r="C314" s="63">
        <v>6427.93</v>
      </c>
      <c r="D314" s="63">
        <v>4631.8999999999996</v>
      </c>
      <c r="E314" s="63">
        <v>806.67</v>
      </c>
      <c r="F314" s="63">
        <v>4725.13</v>
      </c>
      <c r="G314" s="63">
        <v>257.42</v>
      </c>
      <c r="H314" s="63">
        <v>257.42</v>
      </c>
      <c r="I314" s="63">
        <v>257.42</v>
      </c>
      <c r="J314" s="63">
        <v>8435.8799999999992</v>
      </c>
      <c r="K314" s="63">
        <v>8477.3799999999992</v>
      </c>
      <c r="L314" s="63">
        <v>8339.84</v>
      </c>
      <c r="M314" s="63">
        <v>3930.62</v>
      </c>
      <c r="N314" s="63">
        <v>8142.45</v>
      </c>
      <c r="O314" s="63">
        <v>54690.06</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7649.91</v>
      </c>
      <c r="D316" s="70">
        <v>7410.34</v>
      </c>
      <c r="E316" s="70">
        <v>6555.96</v>
      </c>
      <c r="F316" s="70">
        <v>17941.189999999999</v>
      </c>
      <c r="G316" s="70">
        <v>610.54</v>
      </c>
      <c r="H316" s="70">
        <v>12437.99</v>
      </c>
      <c r="I316" s="70">
        <v>4028.72</v>
      </c>
      <c r="J316" s="70">
        <v>18608.57</v>
      </c>
      <c r="K316" s="70">
        <v>12424.24</v>
      </c>
      <c r="L316" s="70">
        <v>7979.15</v>
      </c>
      <c r="M316" s="70">
        <v>6400.09</v>
      </c>
      <c r="N316" s="70">
        <v>12201.25</v>
      </c>
      <c r="O316" s="70">
        <v>114247.95</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111888.15</v>
      </c>
      <c r="D319" s="63">
        <v>111888.15</v>
      </c>
      <c r="E319" s="63">
        <v>111888.15</v>
      </c>
      <c r="F319" s="63">
        <v>111888.15</v>
      </c>
      <c r="G319" s="63">
        <v>111888.15</v>
      </c>
      <c r="H319" s="63">
        <v>111888.15</v>
      </c>
      <c r="I319" s="63">
        <v>111888.15</v>
      </c>
      <c r="J319" s="63">
        <v>111888.15</v>
      </c>
      <c r="K319" s="63">
        <v>-188958.44</v>
      </c>
      <c r="L319" s="63">
        <v>84538.46</v>
      </c>
      <c r="M319" s="63">
        <v>87074.62</v>
      </c>
      <c r="N319" s="63">
        <v>87074.62</v>
      </c>
      <c r="O319" s="63">
        <v>964834.46</v>
      </c>
      <c r="Q319" s="12" t="s">
        <v>66</v>
      </c>
    </row>
    <row r="320" spans="1:17">
      <c r="A320" s="58" t="s">
        <v>5086</v>
      </c>
      <c r="B320" s="59" t="s">
        <v>5087</v>
      </c>
      <c r="C320" s="63">
        <v>0</v>
      </c>
      <c r="D320" s="63">
        <v>0</v>
      </c>
      <c r="E320" s="63">
        <v>0</v>
      </c>
      <c r="F320" s="63">
        <v>0</v>
      </c>
      <c r="G320" s="63">
        <v>0</v>
      </c>
      <c r="H320" s="63">
        <v>0</v>
      </c>
      <c r="I320" s="63">
        <v>0</v>
      </c>
      <c r="J320" s="63">
        <v>0</v>
      </c>
      <c r="K320" s="63">
        <v>0</v>
      </c>
      <c r="L320" s="63">
        <v>0</v>
      </c>
      <c r="M320" s="63">
        <v>0</v>
      </c>
      <c r="N320" s="63">
        <v>0</v>
      </c>
      <c r="O320" s="63">
        <v>0</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3925.62</v>
      </c>
      <c r="F323" s="63">
        <v>0</v>
      </c>
      <c r="G323" s="63">
        <v>0</v>
      </c>
      <c r="H323" s="63">
        <v>0</v>
      </c>
      <c r="I323" s="63">
        <v>0</v>
      </c>
      <c r="J323" s="63">
        <v>0</v>
      </c>
      <c r="K323" s="63">
        <v>0</v>
      </c>
      <c r="L323" s="63">
        <v>0</v>
      </c>
      <c r="M323" s="63">
        <v>0</v>
      </c>
      <c r="N323" s="63">
        <v>0</v>
      </c>
      <c r="O323" s="63">
        <v>3925.62</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37784.730000000003</v>
      </c>
      <c r="D326" s="63">
        <v>37784.730000000003</v>
      </c>
      <c r="E326" s="63">
        <v>37784.730000000003</v>
      </c>
      <c r="F326" s="63">
        <v>37784.730000000003</v>
      </c>
      <c r="G326" s="63">
        <v>37784.730000000003</v>
      </c>
      <c r="H326" s="63">
        <v>37784.730000000003</v>
      </c>
      <c r="I326" s="63">
        <v>37784.730000000003</v>
      </c>
      <c r="J326" s="63">
        <v>37784.730000000003</v>
      </c>
      <c r="K326" s="63">
        <v>37784.730000000003</v>
      </c>
      <c r="L326" s="63">
        <v>22653.62</v>
      </c>
      <c r="M326" s="63">
        <v>56539.360000000001</v>
      </c>
      <c r="N326" s="63">
        <v>35206.03</v>
      </c>
      <c r="O326" s="63">
        <v>454461.58</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2500</v>
      </c>
      <c r="D328" s="63">
        <v>2500</v>
      </c>
      <c r="E328" s="63">
        <v>2500</v>
      </c>
      <c r="F328" s="63">
        <v>2500</v>
      </c>
      <c r="G328" s="63">
        <v>2500</v>
      </c>
      <c r="H328" s="63">
        <v>2500</v>
      </c>
      <c r="I328" s="63">
        <v>2500</v>
      </c>
      <c r="J328" s="63">
        <v>2500</v>
      </c>
      <c r="K328" s="63">
        <v>2500</v>
      </c>
      <c r="L328" s="63">
        <v>0</v>
      </c>
      <c r="M328" s="63">
        <v>0</v>
      </c>
      <c r="N328" s="63">
        <v>0</v>
      </c>
      <c r="O328" s="63">
        <v>22500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0</v>
      </c>
      <c r="L330" s="63">
        <v>0</v>
      </c>
      <c r="M330" s="63">
        <v>0</v>
      </c>
      <c r="N330" s="63">
        <v>0</v>
      </c>
      <c r="O330" s="63">
        <v>0</v>
      </c>
      <c r="Q330" s="12" t="s">
        <v>64</v>
      </c>
    </row>
    <row r="331" spans="1:17">
      <c r="A331" s="58" t="s">
        <v>5104</v>
      </c>
      <c r="B331" s="59" t="s">
        <v>5105</v>
      </c>
      <c r="C331" s="63">
        <v>0</v>
      </c>
      <c r="D331" s="63">
        <v>0</v>
      </c>
      <c r="E331" s="63">
        <v>0</v>
      </c>
      <c r="F331" s="63">
        <v>0</v>
      </c>
      <c r="G331" s="63">
        <v>0</v>
      </c>
      <c r="H331" s="63">
        <v>0</v>
      </c>
      <c r="I331" s="63">
        <v>0</v>
      </c>
      <c r="J331" s="63">
        <v>0</v>
      </c>
      <c r="K331" s="63">
        <v>0</v>
      </c>
      <c r="L331" s="63">
        <v>0</v>
      </c>
      <c r="M331" s="63">
        <v>0</v>
      </c>
      <c r="N331" s="63">
        <v>0</v>
      </c>
      <c r="O331" s="63">
        <v>0</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0</v>
      </c>
      <c r="D336" s="63">
        <v>0</v>
      </c>
      <c r="E336" s="63">
        <v>0</v>
      </c>
      <c r="F336" s="63">
        <v>0</v>
      </c>
      <c r="G336" s="63">
        <v>0</v>
      </c>
      <c r="H336" s="63">
        <v>0</v>
      </c>
      <c r="I336" s="63">
        <v>0</v>
      </c>
      <c r="J336" s="63">
        <v>0</v>
      </c>
      <c r="K336" s="63">
        <v>0</v>
      </c>
      <c r="L336" s="63">
        <v>0</v>
      </c>
      <c r="M336" s="63">
        <v>0</v>
      </c>
      <c r="N336" s="63">
        <v>0</v>
      </c>
      <c r="O336" s="63">
        <v>0</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152172.88</v>
      </c>
      <c r="D340" s="70">
        <v>152172.88</v>
      </c>
      <c r="E340" s="70">
        <v>156098.5</v>
      </c>
      <c r="F340" s="70">
        <v>152172.88</v>
      </c>
      <c r="G340" s="70">
        <v>152172.88</v>
      </c>
      <c r="H340" s="70">
        <v>152172.88</v>
      </c>
      <c r="I340" s="70">
        <v>152172.88</v>
      </c>
      <c r="J340" s="70">
        <v>152172.88</v>
      </c>
      <c r="K340" s="70">
        <v>-148673.71</v>
      </c>
      <c r="L340" s="70">
        <v>107192.08</v>
      </c>
      <c r="M340" s="70">
        <v>143613.98000000001</v>
      </c>
      <c r="N340" s="70">
        <v>122280.65</v>
      </c>
      <c r="O340" s="70">
        <v>1445721.66</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20991.919999999998</v>
      </c>
      <c r="D343" s="63">
        <v>21047.63</v>
      </c>
      <c r="E343" s="63">
        <v>18507.990000000002</v>
      </c>
      <c r="F343" s="63">
        <v>19415.75</v>
      </c>
      <c r="G343" s="63">
        <v>19424.18</v>
      </c>
      <c r="H343" s="63">
        <v>18608.04</v>
      </c>
      <c r="I343" s="63">
        <v>17731.89</v>
      </c>
      <c r="J343" s="63">
        <v>19232.400000000001</v>
      </c>
      <c r="K343" s="63">
        <v>19241.46</v>
      </c>
      <c r="L343" s="63">
        <v>33125.279999999999</v>
      </c>
      <c r="M343" s="63">
        <v>17908.689999999999</v>
      </c>
      <c r="N343" s="63">
        <v>16376.21</v>
      </c>
      <c r="O343" s="63">
        <v>241611.44</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20991.919999999998</v>
      </c>
      <c r="D347" s="70">
        <v>21047.63</v>
      </c>
      <c r="E347" s="70">
        <v>18507.990000000002</v>
      </c>
      <c r="F347" s="70">
        <v>19415.75</v>
      </c>
      <c r="G347" s="70">
        <v>19424.18</v>
      </c>
      <c r="H347" s="70">
        <v>18608.04</v>
      </c>
      <c r="I347" s="70">
        <v>17731.89</v>
      </c>
      <c r="J347" s="70">
        <v>19232.400000000001</v>
      </c>
      <c r="K347" s="70">
        <v>19241.46</v>
      </c>
      <c r="L347" s="70">
        <v>33125.279999999999</v>
      </c>
      <c r="M347" s="70">
        <v>17908.689999999999</v>
      </c>
      <c r="N347" s="70">
        <v>16376.21</v>
      </c>
      <c r="O347" s="70">
        <v>241611.44</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306687.25</v>
      </c>
      <c r="D349" s="70">
        <v>275774.84000000003</v>
      </c>
      <c r="E349" s="70">
        <v>281444.56</v>
      </c>
      <c r="F349" s="70">
        <v>295353.33</v>
      </c>
      <c r="G349" s="70">
        <v>294144.34999999998</v>
      </c>
      <c r="H349" s="70">
        <v>343931.01</v>
      </c>
      <c r="I349" s="70">
        <v>299216.98</v>
      </c>
      <c r="J349" s="70">
        <v>305140.46999999997</v>
      </c>
      <c r="K349" s="70">
        <v>-10524.46</v>
      </c>
      <c r="L349" s="70">
        <v>246031.57</v>
      </c>
      <c r="M349" s="70">
        <v>317814.2</v>
      </c>
      <c r="N349" s="70">
        <v>258801.31</v>
      </c>
      <c r="O349" s="70">
        <v>3213815.41</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412464.63</v>
      </c>
      <c r="D351" s="70">
        <v>514544.81</v>
      </c>
      <c r="E351" s="70">
        <v>390806.78</v>
      </c>
      <c r="F351" s="70">
        <v>405338.64</v>
      </c>
      <c r="G351" s="70">
        <v>409416.45</v>
      </c>
      <c r="H351" s="70">
        <v>352305.97</v>
      </c>
      <c r="I351" s="70">
        <v>388885.48</v>
      </c>
      <c r="J351" s="70">
        <v>367072.17</v>
      </c>
      <c r="K351" s="70">
        <v>680620.16</v>
      </c>
      <c r="L351" s="70">
        <v>405428.99</v>
      </c>
      <c r="M351" s="70">
        <v>311944.84999999998</v>
      </c>
      <c r="N351" s="70">
        <v>407123.9</v>
      </c>
      <c r="O351" s="70">
        <v>5045952.83</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577777.93000000005</v>
      </c>
      <c r="D356" s="63">
        <v>559256.77</v>
      </c>
      <c r="E356" s="63">
        <v>576921.16</v>
      </c>
      <c r="F356" s="63">
        <v>559379.6</v>
      </c>
      <c r="G356" s="63">
        <v>578981.69999999995</v>
      </c>
      <c r="H356" s="63">
        <v>578932.72</v>
      </c>
      <c r="I356" s="63">
        <v>550792.48</v>
      </c>
      <c r="J356" s="63">
        <v>544563.05000000005</v>
      </c>
      <c r="K356" s="63">
        <v>515488.04</v>
      </c>
      <c r="L356" s="63">
        <v>524457.79</v>
      </c>
      <c r="M356" s="63">
        <v>599177.51</v>
      </c>
      <c r="N356" s="63">
        <v>492759.28</v>
      </c>
      <c r="O356" s="63">
        <v>6658488.0300000003</v>
      </c>
      <c r="Q356" s="12" t="s">
        <v>68</v>
      </c>
    </row>
    <row r="357" spans="1:17">
      <c r="A357" s="58" t="s">
        <v>5124</v>
      </c>
      <c r="B357" s="59" t="s">
        <v>5125</v>
      </c>
      <c r="C357" s="63">
        <v>0</v>
      </c>
      <c r="D357" s="63">
        <v>0</v>
      </c>
      <c r="E357" s="63">
        <v>0</v>
      </c>
      <c r="F357" s="63">
        <v>0</v>
      </c>
      <c r="G357" s="63">
        <v>0</v>
      </c>
      <c r="H357" s="63">
        <v>0</v>
      </c>
      <c r="I357" s="63">
        <v>0</v>
      </c>
      <c r="J357" s="63">
        <v>0</v>
      </c>
      <c r="K357" s="63">
        <v>0</v>
      </c>
      <c r="L357" s="63">
        <v>0</v>
      </c>
      <c r="M357" s="63">
        <v>0</v>
      </c>
      <c r="N357" s="63">
        <v>0</v>
      </c>
      <c r="O357" s="63">
        <v>0</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0</v>
      </c>
      <c r="F359" s="63">
        <v>0</v>
      </c>
      <c r="G359" s="63">
        <v>0</v>
      </c>
      <c r="H359" s="63">
        <v>0</v>
      </c>
      <c r="I359" s="63">
        <v>0</v>
      </c>
      <c r="J359" s="63">
        <v>0</v>
      </c>
      <c r="K359" s="63">
        <v>0</v>
      </c>
      <c r="L359" s="63">
        <v>0</v>
      </c>
      <c r="M359" s="63">
        <v>0</v>
      </c>
      <c r="N359" s="63">
        <v>0</v>
      </c>
      <c r="O359" s="63">
        <v>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0</v>
      </c>
      <c r="D361" s="63">
        <v>0</v>
      </c>
      <c r="E361" s="63">
        <v>0</v>
      </c>
      <c r="F361" s="63">
        <v>0</v>
      </c>
      <c r="G361" s="63">
        <v>0</v>
      </c>
      <c r="H361" s="63">
        <v>0</v>
      </c>
      <c r="I361" s="63">
        <v>0</v>
      </c>
      <c r="J361" s="63">
        <v>0</v>
      </c>
      <c r="K361" s="63">
        <v>0</v>
      </c>
      <c r="L361" s="63">
        <v>0</v>
      </c>
      <c r="M361" s="63">
        <v>0</v>
      </c>
      <c r="N361" s="63">
        <v>0</v>
      </c>
      <c r="O361" s="63">
        <v>0</v>
      </c>
      <c r="Q361" s="12" t="s">
        <v>68</v>
      </c>
    </row>
    <row r="362" spans="1:17">
      <c r="A362" s="58" t="s">
        <v>556</v>
      </c>
      <c r="B362" s="59" t="s">
        <v>557</v>
      </c>
      <c r="C362" s="63">
        <v>-165750</v>
      </c>
      <c r="D362" s="63">
        <v>-170543.05</v>
      </c>
      <c r="E362" s="63">
        <v>-165041.66</v>
      </c>
      <c r="F362" s="63">
        <v>-169811.11</v>
      </c>
      <c r="G362" s="63">
        <v>-165041.66</v>
      </c>
      <c r="H362" s="63">
        <v>-172006.95</v>
      </c>
      <c r="I362" s="63">
        <v>-172006.95</v>
      </c>
      <c r="J362" s="63">
        <v>-156541.66</v>
      </c>
      <c r="K362" s="63">
        <v>-131041.66</v>
      </c>
      <c r="L362" s="63">
        <v>0</v>
      </c>
      <c r="M362" s="63">
        <v>0</v>
      </c>
      <c r="N362" s="63">
        <v>0</v>
      </c>
      <c r="O362" s="63">
        <v>-1467784.7</v>
      </c>
      <c r="Q362" s="12" t="s">
        <v>68</v>
      </c>
    </row>
    <row r="363" spans="1:17">
      <c r="A363" s="58" t="s">
        <v>5134</v>
      </c>
      <c r="B363" s="59" t="s">
        <v>5135</v>
      </c>
      <c r="C363" s="63">
        <v>0</v>
      </c>
      <c r="D363" s="63">
        <v>0</v>
      </c>
      <c r="E363" s="63">
        <v>0</v>
      </c>
      <c r="F363" s="63">
        <v>0</v>
      </c>
      <c r="G363" s="63">
        <v>0</v>
      </c>
      <c r="H363" s="63">
        <v>0</v>
      </c>
      <c r="I363" s="63">
        <v>0</v>
      </c>
      <c r="J363" s="63">
        <v>0</v>
      </c>
      <c r="K363" s="63">
        <v>0</v>
      </c>
      <c r="L363" s="63">
        <v>0</v>
      </c>
      <c r="M363" s="63">
        <v>0</v>
      </c>
      <c r="N363" s="63">
        <v>0</v>
      </c>
      <c r="O363" s="63">
        <v>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11248.77</v>
      </c>
      <c r="D365" s="63">
        <v>11325</v>
      </c>
      <c r="E365" s="63">
        <v>11325</v>
      </c>
      <c r="F365" s="63">
        <v>11325</v>
      </c>
      <c r="G365" s="63">
        <v>11325</v>
      </c>
      <c r="H365" s="63">
        <v>11325</v>
      </c>
      <c r="I365" s="63">
        <v>11325</v>
      </c>
      <c r="J365" s="63">
        <v>11325</v>
      </c>
      <c r="K365" s="63">
        <v>11325</v>
      </c>
      <c r="L365" s="63">
        <v>11325</v>
      </c>
      <c r="M365" s="63">
        <v>11325</v>
      </c>
      <c r="N365" s="63">
        <v>11325</v>
      </c>
      <c r="O365" s="63">
        <v>135823.76999999999</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423276.7</v>
      </c>
      <c r="D367" s="70">
        <v>400038.72</v>
      </c>
      <c r="E367" s="70">
        <v>423204.5</v>
      </c>
      <c r="F367" s="70">
        <v>400893.49</v>
      </c>
      <c r="G367" s="70">
        <v>425265.04</v>
      </c>
      <c r="H367" s="70">
        <v>418250.77</v>
      </c>
      <c r="I367" s="70">
        <v>390110.53</v>
      </c>
      <c r="J367" s="70">
        <v>399346.39</v>
      </c>
      <c r="K367" s="70">
        <v>395771.38</v>
      </c>
      <c r="L367" s="70">
        <v>535782.79</v>
      </c>
      <c r="M367" s="70">
        <v>610502.51</v>
      </c>
      <c r="N367" s="70">
        <v>504084.28</v>
      </c>
      <c r="O367" s="70">
        <v>5326527.0999999996</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340.09</v>
      </c>
      <c r="D370" s="63">
        <v>0</v>
      </c>
      <c r="E370" s="63">
        <v>608.44000000000005</v>
      </c>
      <c r="F370" s="63">
        <v>12577.77</v>
      </c>
      <c r="G370" s="63">
        <v>0</v>
      </c>
      <c r="H370" s="63">
        <v>403.84</v>
      </c>
      <c r="I370" s="63">
        <v>3450</v>
      </c>
      <c r="J370" s="63">
        <v>0</v>
      </c>
      <c r="K370" s="63">
        <v>0</v>
      </c>
      <c r="L370" s="63">
        <v>2681.03</v>
      </c>
      <c r="M370" s="63">
        <v>0</v>
      </c>
      <c r="N370" s="63">
        <v>0</v>
      </c>
      <c r="O370" s="63">
        <v>20061.169999999998</v>
      </c>
      <c r="Q370" s="12" t="s">
        <v>70</v>
      </c>
    </row>
    <row r="371" spans="1:17">
      <c r="A371" s="58" t="s">
        <v>566</v>
      </c>
      <c r="B371" s="59" t="s">
        <v>567</v>
      </c>
      <c r="C371" s="63">
        <v>2010</v>
      </c>
      <c r="D371" s="63">
        <v>5000</v>
      </c>
      <c r="E371" s="63">
        <v>0</v>
      </c>
      <c r="F371" s="63">
        <v>0</v>
      </c>
      <c r="G371" s="63">
        <v>984</v>
      </c>
      <c r="H371" s="63">
        <v>1788</v>
      </c>
      <c r="I371" s="63">
        <v>525</v>
      </c>
      <c r="J371" s="63">
        <v>894</v>
      </c>
      <c r="K371" s="63">
        <v>1020</v>
      </c>
      <c r="L371" s="63">
        <v>-4730</v>
      </c>
      <c r="M371" s="63">
        <v>27559</v>
      </c>
      <c r="N371" s="63">
        <v>-1689</v>
      </c>
      <c r="O371" s="63">
        <v>33361</v>
      </c>
      <c r="Q371" s="12" t="s">
        <v>70</v>
      </c>
    </row>
    <row r="372" spans="1:17">
      <c r="A372" s="58" t="s">
        <v>5138</v>
      </c>
      <c r="B372" s="59" t="s">
        <v>5139</v>
      </c>
      <c r="C372" s="63">
        <v>0</v>
      </c>
      <c r="D372" s="63">
        <v>0</v>
      </c>
      <c r="E372" s="63">
        <v>7804.39</v>
      </c>
      <c r="F372" s="63">
        <v>34510.019999999997</v>
      </c>
      <c r="G372" s="63">
        <v>0</v>
      </c>
      <c r="H372" s="63">
        <v>-5710.02</v>
      </c>
      <c r="I372" s="63">
        <v>0</v>
      </c>
      <c r="J372" s="63">
        <v>2332.89</v>
      </c>
      <c r="K372" s="63">
        <v>0</v>
      </c>
      <c r="L372" s="63">
        <v>320.94</v>
      </c>
      <c r="M372" s="63">
        <v>32940</v>
      </c>
      <c r="N372" s="63">
        <v>105.88</v>
      </c>
      <c r="O372" s="63">
        <v>72304.100000000006</v>
      </c>
      <c r="Q372" s="12" t="s">
        <v>70</v>
      </c>
    </row>
    <row r="373" spans="1:17">
      <c r="A373" s="58" t="s">
        <v>568</v>
      </c>
      <c r="B373" s="59" t="s">
        <v>569</v>
      </c>
      <c r="C373" s="63">
        <v>6997.31</v>
      </c>
      <c r="D373" s="63">
        <v>7015.88</v>
      </c>
      <c r="E373" s="63">
        <v>6169.33</v>
      </c>
      <c r="F373" s="63">
        <v>6471.92</v>
      </c>
      <c r="G373" s="63">
        <v>6474.73</v>
      </c>
      <c r="H373" s="63">
        <v>6202.68</v>
      </c>
      <c r="I373" s="63">
        <v>5910.63</v>
      </c>
      <c r="J373" s="63">
        <v>6410.8</v>
      </c>
      <c r="K373" s="63">
        <v>6413.82</v>
      </c>
      <c r="L373" s="63">
        <v>11041.74</v>
      </c>
      <c r="M373" s="63">
        <v>5969.56</v>
      </c>
      <c r="N373" s="63">
        <v>5458.74</v>
      </c>
      <c r="O373" s="63">
        <v>80537.14</v>
      </c>
      <c r="Q373" s="12" t="s">
        <v>69</v>
      </c>
    </row>
    <row r="374" spans="1:17">
      <c r="A374" s="58" t="s">
        <v>570</v>
      </c>
      <c r="B374" s="59" t="s">
        <v>571</v>
      </c>
      <c r="C374" s="63">
        <v>0</v>
      </c>
      <c r="D374" s="63">
        <v>0</v>
      </c>
      <c r="E374" s="63">
        <v>0</v>
      </c>
      <c r="F374" s="63">
        <v>0</v>
      </c>
      <c r="G374" s="63">
        <v>0</v>
      </c>
      <c r="H374" s="63">
        <v>0</v>
      </c>
      <c r="I374" s="63">
        <v>0</v>
      </c>
      <c r="J374" s="63">
        <v>0</v>
      </c>
      <c r="K374" s="63">
        <v>0</v>
      </c>
      <c r="L374" s="63">
        <v>0</v>
      </c>
      <c r="M374" s="63">
        <v>0</v>
      </c>
      <c r="N374" s="63">
        <v>0</v>
      </c>
      <c r="O374" s="63">
        <v>0</v>
      </c>
      <c r="Q374" s="12" t="s">
        <v>69</v>
      </c>
    </row>
    <row r="375" spans="1:17">
      <c r="A375" s="58" t="s">
        <v>5140</v>
      </c>
      <c r="B375" s="59" t="s">
        <v>5141</v>
      </c>
      <c r="C375" s="63">
        <v>0</v>
      </c>
      <c r="D375" s="63">
        <v>0</v>
      </c>
      <c r="E375" s="63">
        <v>0</v>
      </c>
      <c r="F375" s="63">
        <v>0</v>
      </c>
      <c r="G375" s="63">
        <v>0</v>
      </c>
      <c r="H375" s="63">
        <v>1567.5</v>
      </c>
      <c r="I375" s="63">
        <v>0</v>
      </c>
      <c r="J375" s="63">
        <v>0</v>
      </c>
      <c r="K375" s="63">
        <v>0</v>
      </c>
      <c r="L375" s="63">
        <v>0</v>
      </c>
      <c r="M375" s="63">
        <v>0</v>
      </c>
      <c r="N375" s="63">
        <v>0</v>
      </c>
      <c r="O375" s="63">
        <v>1567.5</v>
      </c>
      <c r="Q375" s="12" t="s">
        <v>70</v>
      </c>
    </row>
    <row r="376" spans="1:17">
      <c r="A376" s="58" t="s">
        <v>5142</v>
      </c>
      <c r="B376" s="59" t="s">
        <v>5143</v>
      </c>
      <c r="C376" s="63">
        <v>0</v>
      </c>
      <c r="D376" s="63">
        <v>0</v>
      </c>
      <c r="E376" s="63">
        <v>0</v>
      </c>
      <c r="F376" s="63">
        <v>0</v>
      </c>
      <c r="G376" s="63">
        <v>0</v>
      </c>
      <c r="H376" s="63">
        <v>0</v>
      </c>
      <c r="I376" s="63">
        <v>0</v>
      </c>
      <c r="J376" s="63">
        <v>0</v>
      </c>
      <c r="K376" s="63">
        <v>0</v>
      </c>
      <c r="L376" s="63">
        <v>0</v>
      </c>
      <c r="M376" s="63">
        <v>0</v>
      </c>
      <c r="N376" s="63">
        <v>0</v>
      </c>
      <c r="O376" s="63">
        <v>0</v>
      </c>
      <c r="Q376" s="12" t="s">
        <v>70</v>
      </c>
    </row>
    <row r="377" spans="1:17">
      <c r="A377" s="58" t="s">
        <v>572</v>
      </c>
      <c r="B377" s="59" t="s">
        <v>573</v>
      </c>
      <c r="C377" s="63">
        <v>0</v>
      </c>
      <c r="D377" s="63">
        <v>0</v>
      </c>
      <c r="E377" s="63">
        <v>874</v>
      </c>
      <c r="F377" s="63">
        <v>0</v>
      </c>
      <c r="G377" s="63">
        <v>0</v>
      </c>
      <c r="H377" s="63">
        <v>0</v>
      </c>
      <c r="I377" s="63">
        <v>0</v>
      </c>
      <c r="J377" s="63">
        <v>0</v>
      </c>
      <c r="K377" s="63">
        <v>225</v>
      </c>
      <c r="L377" s="63">
        <v>0</v>
      </c>
      <c r="M377" s="63">
        <v>0</v>
      </c>
      <c r="N377" s="63">
        <v>0</v>
      </c>
      <c r="O377" s="63">
        <v>1099</v>
      </c>
      <c r="Q377" s="12" t="s">
        <v>70</v>
      </c>
    </row>
    <row r="378" spans="1:17">
      <c r="A378" s="58" t="s">
        <v>574</v>
      </c>
      <c r="B378" s="59" t="s">
        <v>575</v>
      </c>
      <c r="C378" s="63">
        <v>1500</v>
      </c>
      <c r="D378" s="63">
        <v>1500</v>
      </c>
      <c r="E378" s="63">
        <v>1500</v>
      </c>
      <c r="F378" s="63">
        <v>1500</v>
      </c>
      <c r="G378" s="63">
        <v>1500</v>
      </c>
      <c r="H378" s="63">
        <v>1500</v>
      </c>
      <c r="I378" s="63">
        <v>1500</v>
      </c>
      <c r="J378" s="63">
        <v>1500</v>
      </c>
      <c r="K378" s="63">
        <v>1500</v>
      </c>
      <c r="L378" s="63">
        <v>1500</v>
      </c>
      <c r="M378" s="63">
        <v>3000</v>
      </c>
      <c r="N378" s="63">
        <v>0</v>
      </c>
      <c r="O378" s="63">
        <v>18000</v>
      </c>
      <c r="Q378" s="12" t="s">
        <v>70</v>
      </c>
    </row>
    <row r="379" spans="1:17">
      <c r="A379" s="58" t="s">
        <v>5144</v>
      </c>
      <c r="B379" s="59" t="s">
        <v>5145</v>
      </c>
      <c r="C379" s="63">
        <v>0</v>
      </c>
      <c r="D379" s="63">
        <v>0</v>
      </c>
      <c r="E379" s="63">
        <v>0</v>
      </c>
      <c r="F379" s="63">
        <v>0</v>
      </c>
      <c r="G379" s="63">
        <v>0</v>
      </c>
      <c r="H379" s="63">
        <v>0</v>
      </c>
      <c r="I379" s="63">
        <v>0</v>
      </c>
      <c r="J379" s="63">
        <v>0</v>
      </c>
      <c r="K379" s="63">
        <v>0</v>
      </c>
      <c r="L379" s="63">
        <v>0</v>
      </c>
      <c r="M379" s="63">
        <v>0</v>
      </c>
      <c r="N379" s="63">
        <v>0</v>
      </c>
      <c r="O379" s="63">
        <v>0</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0</v>
      </c>
      <c r="N380" s="63">
        <v>0</v>
      </c>
      <c r="O380" s="63">
        <v>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0</v>
      </c>
      <c r="F382" s="63">
        <v>0</v>
      </c>
      <c r="G382" s="63">
        <v>0</v>
      </c>
      <c r="H382" s="63">
        <v>0</v>
      </c>
      <c r="I382" s="63">
        <v>0</v>
      </c>
      <c r="J382" s="63">
        <v>0</v>
      </c>
      <c r="K382" s="63">
        <v>0</v>
      </c>
      <c r="L382" s="63">
        <v>0</v>
      </c>
      <c r="M382" s="63">
        <v>0</v>
      </c>
      <c r="N382" s="63">
        <v>0</v>
      </c>
      <c r="O382" s="63">
        <v>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0</v>
      </c>
      <c r="G386" s="63">
        <v>28800</v>
      </c>
      <c r="H386" s="63">
        <v>0</v>
      </c>
      <c r="I386" s="63">
        <v>0</v>
      </c>
      <c r="J386" s="63">
        <v>0</v>
      </c>
      <c r="K386" s="63">
        <v>0</v>
      </c>
      <c r="L386" s="63">
        <v>0</v>
      </c>
      <c r="M386" s="63">
        <v>0</v>
      </c>
      <c r="N386" s="63">
        <v>0</v>
      </c>
      <c r="O386" s="63">
        <v>28800</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0</v>
      </c>
      <c r="N387" s="63">
        <v>0</v>
      </c>
      <c r="O387" s="63">
        <v>0</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0</v>
      </c>
      <c r="E390" s="63">
        <v>0</v>
      </c>
      <c r="F390" s="63">
        <v>0</v>
      </c>
      <c r="G390" s="63">
        <v>0</v>
      </c>
      <c r="H390" s="63">
        <v>0</v>
      </c>
      <c r="I390" s="63">
        <v>0</v>
      </c>
      <c r="J390" s="63">
        <v>0</v>
      </c>
      <c r="K390" s="63">
        <v>0</v>
      </c>
      <c r="L390" s="63">
        <v>0</v>
      </c>
      <c r="M390" s="63">
        <v>0</v>
      </c>
      <c r="N390" s="63">
        <v>0</v>
      </c>
      <c r="O390" s="63">
        <v>0</v>
      </c>
      <c r="Q390" s="12" t="s">
        <v>70</v>
      </c>
    </row>
    <row r="391" spans="1:17">
      <c r="A391" s="58" t="s">
        <v>578</v>
      </c>
      <c r="B391" s="59" t="s">
        <v>579</v>
      </c>
      <c r="C391" s="63">
        <v>44.16</v>
      </c>
      <c r="D391" s="63">
        <v>165.12</v>
      </c>
      <c r="E391" s="63">
        <v>276.52999999999997</v>
      </c>
      <c r="F391" s="63">
        <v>168.96</v>
      </c>
      <c r="G391" s="63">
        <v>5562.1</v>
      </c>
      <c r="H391" s="63">
        <v>318.72000000000003</v>
      </c>
      <c r="I391" s="63">
        <v>446.34</v>
      </c>
      <c r="J391" s="63">
        <v>192</v>
      </c>
      <c r="K391" s="63">
        <v>5677.3</v>
      </c>
      <c r="L391" s="63">
        <v>65.28</v>
      </c>
      <c r="M391" s="63">
        <v>126.72</v>
      </c>
      <c r="N391" s="63">
        <v>264.38</v>
      </c>
      <c r="O391" s="63">
        <v>13307.61</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10891.56</v>
      </c>
      <c r="D393" s="70">
        <v>13681</v>
      </c>
      <c r="E393" s="70">
        <v>17232.689999999999</v>
      </c>
      <c r="F393" s="70">
        <v>55228.67</v>
      </c>
      <c r="G393" s="70">
        <v>43320.83</v>
      </c>
      <c r="H393" s="70">
        <v>6070.72</v>
      </c>
      <c r="I393" s="70">
        <v>11831.97</v>
      </c>
      <c r="J393" s="70">
        <v>11329.69</v>
      </c>
      <c r="K393" s="70">
        <v>14836.12</v>
      </c>
      <c r="L393" s="70">
        <v>10878.99</v>
      </c>
      <c r="M393" s="70">
        <v>69595.28</v>
      </c>
      <c r="N393" s="70">
        <v>4140</v>
      </c>
      <c r="O393" s="70">
        <v>269037.52</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761.77</v>
      </c>
      <c r="D396" s="63">
        <v>0</v>
      </c>
      <c r="E396" s="63">
        <v>-923.76</v>
      </c>
      <c r="F396" s="63">
        <v>378.35</v>
      </c>
      <c r="G396" s="63">
        <v>511.3</v>
      </c>
      <c r="H396" s="63">
        <v>273.26</v>
      </c>
      <c r="I396" s="63">
        <v>219.84</v>
      </c>
      <c r="J396" s="63">
        <v>55.3</v>
      </c>
      <c r="K396" s="63">
        <v>438</v>
      </c>
      <c r="L396" s="63">
        <v>0</v>
      </c>
      <c r="M396" s="63">
        <v>69.39</v>
      </c>
      <c r="N396" s="63">
        <v>0</v>
      </c>
      <c r="O396" s="63">
        <v>1783.45</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0</v>
      </c>
      <c r="N397" s="63">
        <v>0</v>
      </c>
      <c r="O397" s="63">
        <v>0</v>
      </c>
      <c r="Q397" s="12" t="s">
        <v>70</v>
      </c>
    </row>
    <row r="398" spans="1:17">
      <c r="A398" s="58" t="s">
        <v>586</v>
      </c>
      <c r="B398" s="59" t="s">
        <v>587</v>
      </c>
      <c r="C398" s="63">
        <v>0</v>
      </c>
      <c r="D398" s="63">
        <v>0</v>
      </c>
      <c r="E398" s="63">
        <v>0</v>
      </c>
      <c r="F398" s="63">
        <v>0</v>
      </c>
      <c r="G398" s="63">
        <v>0</v>
      </c>
      <c r="H398" s="63">
        <v>0</v>
      </c>
      <c r="I398" s="63">
        <v>0</v>
      </c>
      <c r="J398" s="63">
        <v>0</v>
      </c>
      <c r="K398" s="63">
        <v>0</v>
      </c>
      <c r="L398" s="63">
        <v>0</v>
      </c>
      <c r="M398" s="63">
        <v>147.27000000000001</v>
      </c>
      <c r="N398" s="63">
        <v>0</v>
      </c>
      <c r="O398" s="63">
        <v>147.27000000000001</v>
      </c>
      <c r="Q398" s="12" t="s">
        <v>70</v>
      </c>
    </row>
    <row r="399" spans="1:17">
      <c r="A399" s="58" t="s">
        <v>588</v>
      </c>
      <c r="B399" s="59" t="s">
        <v>589</v>
      </c>
      <c r="C399" s="63">
        <v>82.65</v>
      </c>
      <c r="D399" s="63">
        <v>0</v>
      </c>
      <c r="E399" s="63">
        <v>15.38</v>
      </c>
      <c r="F399" s="63">
        <v>0</v>
      </c>
      <c r="G399" s="63">
        <v>0</v>
      </c>
      <c r="H399" s="63">
        <v>53.34</v>
      </c>
      <c r="I399" s="63">
        <v>40.03</v>
      </c>
      <c r="J399" s="63">
        <v>0</v>
      </c>
      <c r="K399" s="63">
        <v>-598</v>
      </c>
      <c r="L399" s="63">
        <v>0</v>
      </c>
      <c r="M399" s="63">
        <v>0</v>
      </c>
      <c r="N399" s="63">
        <v>0</v>
      </c>
      <c r="O399" s="63">
        <v>-406.6</v>
      </c>
      <c r="Q399" s="12" t="s">
        <v>70</v>
      </c>
    </row>
    <row r="400" spans="1:17">
      <c r="A400" s="58" t="s">
        <v>590</v>
      </c>
      <c r="B400" s="59" t="s">
        <v>591</v>
      </c>
      <c r="C400" s="63">
        <v>0</v>
      </c>
      <c r="D400" s="63">
        <v>0</v>
      </c>
      <c r="E400" s="63">
        <v>0</v>
      </c>
      <c r="F400" s="63">
        <v>0</v>
      </c>
      <c r="G400" s="63">
        <v>0</v>
      </c>
      <c r="H400" s="63">
        <v>0</v>
      </c>
      <c r="I400" s="63">
        <v>0</v>
      </c>
      <c r="J400" s="63">
        <v>0</v>
      </c>
      <c r="K400" s="63">
        <v>0</v>
      </c>
      <c r="L400" s="63">
        <v>0</v>
      </c>
      <c r="M400" s="63">
        <v>0</v>
      </c>
      <c r="N400" s="63">
        <v>0</v>
      </c>
      <c r="O400" s="63">
        <v>0</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0</v>
      </c>
      <c r="E402" s="63">
        <v>0</v>
      </c>
      <c r="F402" s="63">
        <v>0</v>
      </c>
      <c r="G402" s="63">
        <v>0</v>
      </c>
      <c r="H402" s="63">
        <v>0</v>
      </c>
      <c r="I402" s="63">
        <v>0</v>
      </c>
      <c r="J402" s="63">
        <v>0</v>
      </c>
      <c r="K402" s="63">
        <v>0</v>
      </c>
      <c r="L402" s="63">
        <v>0</v>
      </c>
      <c r="M402" s="63">
        <v>0</v>
      </c>
      <c r="N402" s="63">
        <v>0</v>
      </c>
      <c r="O402" s="63">
        <v>0</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c r="B404" s="59"/>
      <c r="C404" s="66"/>
      <c r="D404" s="66"/>
      <c r="E404" s="66"/>
      <c r="F404" s="66"/>
      <c r="G404" s="66"/>
      <c r="H404" s="66"/>
      <c r="I404" s="66"/>
      <c r="J404" s="66"/>
      <c r="K404" s="66"/>
      <c r="L404" s="66"/>
      <c r="M404" s="66"/>
      <c r="N404" s="66"/>
      <c r="O404" s="66"/>
    </row>
    <row r="405" spans="1:17">
      <c r="A405" s="58" t="s">
        <v>594</v>
      </c>
      <c r="B405" s="59" t="s">
        <v>595</v>
      </c>
      <c r="C405" s="70">
        <v>844.42</v>
      </c>
      <c r="D405" s="70">
        <v>0</v>
      </c>
      <c r="E405" s="70">
        <v>-908.38</v>
      </c>
      <c r="F405" s="70">
        <v>378.35</v>
      </c>
      <c r="G405" s="70">
        <v>511.3</v>
      </c>
      <c r="H405" s="70">
        <v>326.60000000000002</v>
      </c>
      <c r="I405" s="70">
        <v>259.87</v>
      </c>
      <c r="J405" s="70">
        <v>55.3</v>
      </c>
      <c r="K405" s="70">
        <v>-160</v>
      </c>
      <c r="L405" s="70">
        <v>0</v>
      </c>
      <c r="M405" s="70">
        <v>216.66</v>
      </c>
      <c r="N405" s="70">
        <v>0</v>
      </c>
      <c r="O405" s="70">
        <v>1524.12</v>
      </c>
    </row>
    <row r="406" spans="1:17">
      <c r="A406" s="58"/>
      <c r="B406" s="59"/>
      <c r="C406" s="58"/>
      <c r="D406" s="58"/>
      <c r="E406" s="58"/>
      <c r="F406" s="58"/>
      <c r="G406" s="58"/>
      <c r="H406" s="58"/>
      <c r="I406" s="58"/>
      <c r="J406" s="58"/>
      <c r="K406" s="58"/>
      <c r="L406" s="58"/>
      <c r="M406" s="58"/>
      <c r="N406" s="58"/>
      <c r="O406" s="58"/>
    </row>
    <row r="407" spans="1:17">
      <c r="A407" s="58" t="s">
        <v>596</v>
      </c>
      <c r="B407" s="59" t="s">
        <v>597</v>
      </c>
      <c r="C407" s="69"/>
      <c r="D407" s="69"/>
      <c r="E407" s="69"/>
      <c r="F407" s="69"/>
      <c r="G407" s="69"/>
      <c r="H407" s="69"/>
      <c r="I407" s="69"/>
      <c r="J407" s="69"/>
      <c r="K407" s="69"/>
      <c r="L407" s="69"/>
      <c r="M407" s="69"/>
      <c r="N407" s="69"/>
      <c r="O407" s="69"/>
    </row>
    <row r="408" spans="1:17">
      <c r="A408" s="58" t="s">
        <v>598</v>
      </c>
      <c r="B408" s="59" t="s">
        <v>599</v>
      </c>
      <c r="C408" s="63">
        <v>600.08000000000004</v>
      </c>
      <c r="D408" s="63">
        <v>646.48</v>
      </c>
      <c r="E408" s="63">
        <v>0</v>
      </c>
      <c r="F408" s="63">
        <v>0</v>
      </c>
      <c r="G408" s="63">
        <v>0</v>
      </c>
      <c r="H408" s="63">
        <v>0</v>
      </c>
      <c r="I408" s="63">
        <v>0</v>
      </c>
      <c r="J408" s="63">
        <v>2450</v>
      </c>
      <c r="K408" s="63">
        <v>201.44</v>
      </c>
      <c r="L408" s="63">
        <v>0</v>
      </c>
      <c r="M408" s="63">
        <v>0</v>
      </c>
      <c r="N408" s="63">
        <v>0</v>
      </c>
      <c r="O408" s="63">
        <v>3898</v>
      </c>
      <c r="Q408" s="12" t="s">
        <v>71</v>
      </c>
    </row>
    <row r="409" spans="1:17">
      <c r="A409" s="58" t="s">
        <v>600</v>
      </c>
      <c r="B409" s="59" t="s">
        <v>601</v>
      </c>
      <c r="C409" s="63">
        <v>0</v>
      </c>
      <c r="D409" s="63">
        <v>1257.6300000000001</v>
      </c>
      <c r="E409" s="63">
        <v>0</v>
      </c>
      <c r="F409" s="63">
        <v>0</v>
      </c>
      <c r="G409" s="63">
        <v>0</v>
      </c>
      <c r="H409" s="63">
        <v>3844.97</v>
      </c>
      <c r="I409" s="63">
        <v>972.73</v>
      </c>
      <c r="J409" s="63">
        <v>0</v>
      </c>
      <c r="K409" s="63">
        <v>1533.6</v>
      </c>
      <c r="L409" s="63">
        <v>0</v>
      </c>
      <c r="M409" s="63">
        <v>0</v>
      </c>
      <c r="N409" s="63">
        <v>2274.2399999999998</v>
      </c>
      <c r="O409" s="63">
        <v>9883.17</v>
      </c>
      <c r="Q409" s="12" t="s">
        <v>71</v>
      </c>
    </row>
    <row r="410" spans="1:17">
      <c r="A410" s="58" t="s">
        <v>602</v>
      </c>
      <c r="B410" s="59" t="s">
        <v>603</v>
      </c>
      <c r="C410" s="63">
        <v>0</v>
      </c>
      <c r="D410" s="63">
        <v>0</v>
      </c>
      <c r="E410" s="63">
        <v>0</v>
      </c>
      <c r="F410" s="63">
        <v>0</v>
      </c>
      <c r="G410" s="63">
        <v>0</v>
      </c>
      <c r="H410" s="63">
        <v>0</v>
      </c>
      <c r="I410" s="63">
        <v>0</v>
      </c>
      <c r="J410" s="63">
        <v>0</v>
      </c>
      <c r="K410" s="63">
        <v>0</v>
      </c>
      <c r="L410" s="63">
        <v>0</v>
      </c>
      <c r="M410" s="63">
        <v>0</v>
      </c>
      <c r="N410" s="63">
        <v>0</v>
      </c>
      <c r="O410" s="63">
        <v>0</v>
      </c>
      <c r="Q410" s="12" t="s">
        <v>71</v>
      </c>
    </row>
    <row r="411" spans="1:17">
      <c r="A411" s="58" t="s">
        <v>5172</v>
      </c>
      <c r="B411" s="59" t="s">
        <v>5173</v>
      </c>
      <c r="C411" s="63">
        <v>0</v>
      </c>
      <c r="D411" s="63">
        <v>0</v>
      </c>
      <c r="E411" s="63">
        <v>0</v>
      </c>
      <c r="F411" s="63">
        <v>0</v>
      </c>
      <c r="G411" s="63">
        <v>0</v>
      </c>
      <c r="H411" s="63">
        <v>0</v>
      </c>
      <c r="I411" s="63">
        <v>0</v>
      </c>
      <c r="J411" s="63">
        <v>0</v>
      </c>
      <c r="K411" s="63">
        <v>0</v>
      </c>
      <c r="L411" s="63">
        <v>0</v>
      </c>
      <c r="M411" s="63">
        <v>0</v>
      </c>
      <c r="N411" s="63">
        <v>0</v>
      </c>
      <c r="O411" s="63">
        <v>0</v>
      </c>
      <c r="Q411" s="12" t="s">
        <v>71</v>
      </c>
    </row>
    <row r="412" spans="1:17">
      <c r="A412" s="58" t="s">
        <v>604</v>
      </c>
      <c r="B412" s="59" t="s">
        <v>605</v>
      </c>
      <c r="C412" s="63">
        <v>0</v>
      </c>
      <c r="D412" s="63">
        <v>550.30999999999995</v>
      </c>
      <c r="E412" s="63">
        <v>0</v>
      </c>
      <c r="F412" s="63">
        <v>0</v>
      </c>
      <c r="G412" s="63">
        <v>0</v>
      </c>
      <c r="H412" s="63">
        <v>0</v>
      </c>
      <c r="I412" s="63">
        <v>0</v>
      </c>
      <c r="J412" s="63">
        <v>0</v>
      </c>
      <c r="K412" s="63">
        <v>0</v>
      </c>
      <c r="L412" s="63">
        <v>1806.48</v>
      </c>
      <c r="M412" s="63">
        <v>0</v>
      </c>
      <c r="N412" s="63">
        <v>0</v>
      </c>
      <c r="O412" s="63">
        <v>2356.79</v>
      </c>
      <c r="Q412" s="12" t="s">
        <v>71</v>
      </c>
    </row>
    <row r="413" spans="1:17">
      <c r="A413" s="58" t="s">
        <v>606</v>
      </c>
      <c r="B413" s="59" t="s">
        <v>607</v>
      </c>
      <c r="C413" s="63">
        <v>0</v>
      </c>
      <c r="D413" s="63">
        <v>657.3</v>
      </c>
      <c r="E413" s="63">
        <v>0</v>
      </c>
      <c r="F413" s="63">
        <v>813.33</v>
      </c>
      <c r="G413" s="63">
        <v>0</v>
      </c>
      <c r="H413" s="63">
        <v>826.61</v>
      </c>
      <c r="I413" s="63">
        <v>0</v>
      </c>
      <c r="J413" s="63">
        <v>0</v>
      </c>
      <c r="K413" s="63">
        <v>3804.7</v>
      </c>
      <c r="L413" s="63">
        <v>0</v>
      </c>
      <c r="M413" s="63">
        <v>0</v>
      </c>
      <c r="N413" s="63">
        <v>0</v>
      </c>
      <c r="O413" s="63">
        <v>6101.94</v>
      </c>
      <c r="Q413" s="12" t="s">
        <v>71</v>
      </c>
    </row>
    <row r="414" spans="1:17">
      <c r="A414" s="58" t="s">
        <v>608</v>
      </c>
      <c r="B414" s="59" t="s">
        <v>609</v>
      </c>
      <c r="C414" s="63">
        <v>0</v>
      </c>
      <c r="D414" s="63">
        <v>0</v>
      </c>
      <c r="E414" s="63">
        <v>0</v>
      </c>
      <c r="F414" s="63">
        <v>0</v>
      </c>
      <c r="G414" s="63">
        <v>0</v>
      </c>
      <c r="H414" s="63">
        <v>0</v>
      </c>
      <c r="I414" s="63">
        <v>0</v>
      </c>
      <c r="J414" s="63">
        <v>0</v>
      </c>
      <c r="K414" s="63">
        <v>0</v>
      </c>
      <c r="L414" s="63">
        <v>0</v>
      </c>
      <c r="M414" s="63">
        <v>0</v>
      </c>
      <c r="N414" s="63">
        <v>0</v>
      </c>
      <c r="O414" s="63">
        <v>0</v>
      </c>
      <c r="Q414" s="12" t="s">
        <v>71</v>
      </c>
    </row>
    <row r="415" spans="1:17">
      <c r="A415" s="58" t="s">
        <v>5174</v>
      </c>
      <c r="B415" s="59" t="s">
        <v>5175</v>
      </c>
      <c r="C415" s="63">
        <v>0</v>
      </c>
      <c r="D415" s="63">
        <v>0</v>
      </c>
      <c r="E415" s="63">
        <v>0</v>
      </c>
      <c r="F415" s="63">
        <v>0</v>
      </c>
      <c r="G415" s="63">
        <v>0</v>
      </c>
      <c r="H415" s="63">
        <v>0</v>
      </c>
      <c r="I415" s="63">
        <v>0</v>
      </c>
      <c r="J415" s="63">
        <v>0</v>
      </c>
      <c r="K415" s="63">
        <v>0</v>
      </c>
      <c r="L415" s="63">
        <v>0</v>
      </c>
      <c r="M415" s="63">
        <v>0</v>
      </c>
      <c r="N415" s="63">
        <v>0</v>
      </c>
      <c r="O415" s="63">
        <v>0</v>
      </c>
      <c r="Q415" s="12" t="s">
        <v>71</v>
      </c>
    </row>
    <row r="416" spans="1:17">
      <c r="A416" s="58" t="s">
        <v>610</v>
      </c>
      <c r="B416" s="59" t="s">
        <v>611</v>
      </c>
      <c r="C416" s="63">
        <v>0</v>
      </c>
      <c r="D416" s="63">
        <v>0</v>
      </c>
      <c r="E416" s="63">
        <v>0</v>
      </c>
      <c r="F416" s="63">
        <v>0</v>
      </c>
      <c r="G416" s="63">
        <v>0</v>
      </c>
      <c r="H416" s="63">
        <v>867.13</v>
      </c>
      <c r="I416" s="63">
        <v>0</v>
      </c>
      <c r="J416" s="63">
        <v>0</v>
      </c>
      <c r="K416" s="63">
        <v>0</v>
      </c>
      <c r="L416" s="63">
        <v>0</v>
      </c>
      <c r="M416" s="63">
        <v>0</v>
      </c>
      <c r="N416" s="63">
        <v>0</v>
      </c>
      <c r="O416" s="63">
        <v>867.13</v>
      </c>
      <c r="Q416" s="12" t="s">
        <v>71</v>
      </c>
    </row>
    <row r="417" spans="1:17">
      <c r="A417" s="58" t="s">
        <v>612</v>
      </c>
      <c r="B417" s="59" t="s">
        <v>613</v>
      </c>
      <c r="C417" s="63">
        <v>600.34</v>
      </c>
      <c r="D417" s="63">
        <v>0</v>
      </c>
      <c r="E417" s="63">
        <v>0</v>
      </c>
      <c r="F417" s="63">
        <v>1742.82</v>
      </c>
      <c r="G417" s="63">
        <v>0</v>
      </c>
      <c r="H417" s="63">
        <v>0</v>
      </c>
      <c r="I417" s="63">
        <v>0</v>
      </c>
      <c r="J417" s="63">
        <v>9545</v>
      </c>
      <c r="K417" s="63">
        <v>690</v>
      </c>
      <c r="L417" s="63">
        <v>0</v>
      </c>
      <c r="M417" s="63">
        <v>8333.31</v>
      </c>
      <c r="N417" s="63">
        <v>4635</v>
      </c>
      <c r="O417" s="63">
        <v>25546.47</v>
      </c>
      <c r="Q417" s="12" t="s">
        <v>71</v>
      </c>
    </row>
    <row r="418" spans="1:17">
      <c r="A418" s="58" t="s">
        <v>614</v>
      </c>
      <c r="B418" s="59" t="s">
        <v>615</v>
      </c>
      <c r="C418" s="63">
        <v>0</v>
      </c>
      <c r="D418" s="63">
        <v>0</v>
      </c>
      <c r="E418" s="63">
        <v>0</v>
      </c>
      <c r="F418" s="63">
        <v>0</v>
      </c>
      <c r="G418" s="63">
        <v>0</v>
      </c>
      <c r="H418" s="63">
        <v>0</v>
      </c>
      <c r="I418" s="63">
        <v>0</v>
      </c>
      <c r="J418" s="63">
        <v>0</v>
      </c>
      <c r="K418" s="63">
        <v>4047</v>
      </c>
      <c r="L418" s="63">
        <v>0</v>
      </c>
      <c r="M418" s="63">
        <v>0</v>
      </c>
      <c r="N418" s="63">
        <v>0</v>
      </c>
      <c r="O418" s="63">
        <v>4047</v>
      </c>
      <c r="Q418" s="12" t="s">
        <v>71</v>
      </c>
    </row>
    <row r="419" spans="1:17">
      <c r="A419" s="58" t="s">
        <v>616</v>
      </c>
      <c r="B419" s="59" t="s">
        <v>617</v>
      </c>
      <c r="C419" s="63">
        <v>4491.5</v>
      </c>
      <c r="D419" s="63">
        <v>0</v>
      </c>
      <c r="E419" s="63">
        <v>776.8</v>
      </c>
      <c r="F419" s="63">
        <v>2250.96</v>
      </c>
      <c r="G419" s="63">
        <v>5334.7</v>
      </c>
      <c r="H419" s="63">
        <v>8510</v>
      </c>
      <c r="I419" s="63">
        <v>7101.97</v>
      </c>
      <c r="J419" s="63">
        <v>8618.94</v>
      </c>
      <c r="K419" s="63">
        <v>4212.22</v>
      </c>
      <c r="L419" s="63">
        <v>1365.83</v>
      </c>
      <c r="M419" s="63">
        <v>3232.39</v>
      </c>
      <c r="N419" s="63">
        <v>34360.57</v>
      </c>
      <c r="O419" s="63">
        <v>80255.88</v>
      </c>
      <c r="Q419" s="12" t="s">
        <v>71</v>
      </c>
    </row>
    <row r="420" spans="1:17">
      <c r="A420" s="58" t="s">
        <v>618</v>
      </c>
      <c r="B420" s="59" t="s">
        <v>619</v>
      </c>
      <c r="C420" s="63">
        <v>0</v>
      </c>
      <c r="D420" s="63">
        <v>0</v>
      </c>
      <c r="E420" s="63">
        <v>-30000</v>
      </c>
      <c r="F420" s="63">
        <v>0</v>
      </c>
      <c r="G420" s="63">
        <v>0</v>
      </c>
      <c r="H420" s="63">
        <v>0</v>
      </c>
      <c r="I420" s="63">
        <v>0</v>
      </c>
      <c r="J420" s="63">
        <v>0</v>
      </c>
      <c r="K420" s="63">
        <v>3390.94</v>
      </c>
      <c r="L420" s="63">
        <v>0</v>
      </c>
      <c r="M420" s="63">
        <v>66500</v>
      </c>
      <c r="N420" s="63">
        <v>0</v>
      </c>
      <c r="O420" s="63">
        <v>39890.94</v>
      </c>
      <c r="Q420" s="12" t="s">
        <v>71</v>
      </c>
    </row>
    <row r="421" spans="1:17">
      <c r="A421" s="58" t="s">
        <v>620</v>
      </c>
      <c r="B421" s="59" t="s">
        <v>621</v>
      </c>
      <c r="C421" s="63">
        <v>0</v>
      </c>
      <c r="D421" s="63">
        <v>0</v>
      </c>
      <c r="E421" s="63">
        <v>0</v>
      </c>
      <c r="F421" s="63">
        <v>0</v>
      </c>
      <c r="G421" s="63">
        <v>0</v>
      </c>
      <c r="H421" s="63">
        <v>0</v>
      </c>
      <c r="I421" s="63">
        <v>0</v>
      </c>
      <c r="J421" s="63">
        <v>0</v>
      </c>
      <c r="K421" s="63">
        <v>0</v>
      </c>
      <c r="L421" s="63">
        <v>0</v>
      </c>
      <c r="M421" s="63">
        <v>0</v>
      </c>
      <c r="N421" s="63">
        <v>0</v>
      </c>
      <c r="O421" s="63">
        <v>0</v>
      </c>
      <c r="Q421" s="12" t="s">
        <v>71</v>
      </c>
    </row>
    <row r="422" spans="1:17">
      <c r="A422" s="58" t="s">
        <v>5176</v>
      </c>
      <c r="B422" s="59" t="s">
        <v>5177</v>
      </c>
      <c r="C422" s="63">
        <v>0</v>
      </c>
      <c r="D422" s="63">
        <v>0</v>
      </c>
      <c r="E422" s="63">
        <v>0</v>
      </c>
      <c r="F422" s="63">
        <v>0</v>
      </c>
      <c r="G422" s="63">
        <v>0</v>
      </c>
      <c r="H422" s="63">
        <v>0</v>
      </c>
      <c r="I422" s="63">
        <v>0</v>
      </c>
      <c r="J422" s="63">
        <v>0</v>
      </c>
      <c r="K422" s="63">
        <v>0</v>
      </c>
      <c r="L422" s="63">
        <v>0</v>
      </c>
      <c r="M422" s="63">
        <v>0</v>
      </c>
      <c r="N422" s="63">
        <v>0</v>
      </c>
      <c r="O422" s="63">
        <v>0</v>
      </c>
      <c r="Q422" s="12" t="s">
        <v>71</v>
      </c>
    </row>
    <row r="423" spans="1:17">
      <c r="A423" s="58" t="s">
        <v>5178</v>
      </c>
      <c r="B423" s="59" t="s">
        <v>5179</v>
      </c>
      <c r="C423" s="63">
        <v>0</v>
      </c>
      <c r="D423" s="63">
        <v>0</v>
      </c>
      <c r="E423" s="63">
        <v>0</v>
      </c>
      <c r="F423" s="63">
        <v>0</v>
      </c>
      <c r="G423" s="63">
        <v>0</v>
      </c>
      <c r="H423" s="63">
        <v>0</v>
      </c>
      <c r="I423" s="63">
        <v>0</v>
      </c>
      <c r="J423" s="63">
        <v>0</v>
      </c>
      <c r="K423" s="63">
        <v>0</v>
      </c>
      <c r="L423" s="63">
        <v>0</v>
      </c>
      <c r="M423" s="63">
        <v>0</v>
      </c>
      <c r="N423" s="63">
        <v>0</v>
      </c>
      <c r="O423" s="63">
        <v>0</v>
      </c>
      <c r="Q423" s="12" t="s">
        <v>71</v>
      </c>
    </row>
    <row r="424" spans="1:17">
      <c r="A424" s="58" t="s">
        <v>622</v>
      </c>
      <c r="B424" s="59" t="s">
        <v>623</v>
      </c>
      <c r="C424" s="63">
        <v>0</v>
      </c>
      <c r="D424" s="63">
        <v>0</v>
      </c>
      <c r="E424" s="63">
        <v>0</v>
      </c>
      <c r="F424" s="63">
        <v>700</v>
      </c>
      <c r="G424" s="63">
        <v>0</v>
      </c>
      <c r="H424" s="63">
        <v>0</v>
      </c>
      <c r="I424" s="63">
        <v>0</v>
      </c>
      <c r="J424" s="63">
        <v>0</v>
      </c>
      <c r="K424" s="63">
        <v>0</v>
      </c>
      <c r="L424" s="63">
        <v>0</v>
      </c>
      <c r="M424" s="63">
        <v>0</v>
      </c>
      <c r="N424" s="63">
        <v>0</v>
      </c>
      <c r="O424" s="63">
        <v>700</v>
      </c>
      <c r="Q424" s="12" t="s">
        <v>71</v>
      </c>
    </row>
    <row r="425" spans="1:17">
      <c r="A425" s="58" t="s">
        <v>5180</v>
      </c>
      <c r="B425" s="59" t="s">
        <v>5181</v>
      </c>
      <c r="C425" s="63">
        <v>0</v>
      </c>
      <c r="D425" s="63">
        <v>0</v>
      </c>
      <c r="E425" s="63">
        <v>0</v>
      </c>
      <c r="F425" s="63">
        <v>0</v>
      </c>
      <c r="G425" s="63">
        <v>0</v>
      </c>
      <c r="H425" s="63">
        <v>0</v>
      </c>
      <c r="I425" s="63">
        <v>0</v>
      </c>
      <c r="J425" s="63">
        <v>0</v>
      </c>
      <c r="K425" s="63">
        <v>0</v>
      </c>
      <c r="L425" s="63">
        <v>0</v>
      </c>
      <c r="M425" s="63">
        <v>0</v>
      </c>
      <c r="N425" s="63">
        <v>0</v>
      </c>
      <c r="O425" s="63">
        <v>0</v>
      </c>
      <c r="Q425" s="12" t="s">
        <v>71</v>
      </c>
    </row>
    <row r="426" spans="1:17">
      <c r="A426" s="58" t="s">
        <v>624</v>
      </c>
      <c r="B426" s="59" t="s">
        <v>625</v>
      </c>
      <c r="C426" s="63">
        <v>0</v>
      </c>
      <c r="D426" s="63">
        <v>0</v>
      </c>
      <c r="E426" s="63">
        <v>0</v>
      </c>
      <c r="F426" s="63">
        <v>0</v>
      </c>
      <c r="G426" s="63">
        <v>0</v>
      </c>
      <c r="H426" s="63">
        <v>0</v>
      </c>
      <c r="I426" s="63">
        <v>0</v>
      </c>
      <c r="J426" s="63">
        <v>0</v>
      </c>
      <c r="K426" s="63">
        <v>0</v>
      </c>
      <c r="L426" s="63">
        <v>0</v>
      </c>
      <c r="M426" s="63">
        <v>0</v>
      </c>
      <c r="N426" s="63">
        <v>0</v>
      </c>
      <c r="O426" s="63">
        <v>0</v>
      </c>
      <c r="Q426" s="12" t="s">
        <v>71</v>
      </c>
    </row>
    <row r="427" spans="1:17">
      <c r="A427" s="58" t="s">
        <v>5182</v>
      </c>
      <c r="B427" s="59" t="s">
        <v>5183</v>
      </c>
      <c r="C427" s="63">
        <v>0</v>
      </c>
      <c r="D427" s="63">
        <v>0</v>
      </c>
      <c r="E427" s="63">
        <v>0</v>
      </c>
      <c r="F427" s="63">
        <v>0</v>
      </c>
      <c r="G427" s="63">
        <v>0</v>
      </c>
      <c r="H427" s="63">
        <v>0</v>
      </c>
      <c r="I427" s="63">
        <v>0</v>
      </c>
      <c r="J427" s="63">
        <v>0</v>
      </c>
      <c r="K427" s="63">
        <v>0</v>
      </c>
      <c r="L427" s="63">
        <v>0</v>
      </c>
      <c r="M427" s="63">
        <v>0</v>
      </c>
      <c r="N427" s="63">
        <v>0</v>
      </c>
      <c r="O427" s="63">
        <v>0</v>
      </c>
      <c r="Q427" s="12" t="s">
        <v>71</v>
      </c>
    </row>
    <row r="428" spans="1:17">
      <c r="A428" s="58" t="s">
        <v>5184</v>
      </c>
      <c r="B428" s="59" t="s">
        <v>4023</v>
      </c>
      <c r="C428" s="63">
        <v>0</v>
      </c>
      <c r="D428" s="63">
        <v>0</v>
      </c>
      <c r="E428" s="63">
        <v>0</v>
      </c>
      <c r="F428" s="63">
        <v>0</v>
      </c>
      <c r="G428" s="63">
        <v>0</v>
      </c>
      <c r="H428" s="63">
        <v>0</v>
      </c>
      <c r="I428" s="63">
        <v>0</v>
      </c>
      <c r="J428" s="63">
        <v>0</v>
      </c>
      <c r="K428" s="63">
        <v>0</v>
      </c>
      <c r="L428" s="63">
        <v>0</v>
      </c>
      <c r="M428" s="63">
        <v>0</v>
      </c>
      <c r="N428" s="63">
        <v>0</v>
      </c>
      <c r="O428" s="63">
        <v>0</v>
      </c>
      <c r="Q428" s="12" t="s">
        <v>71</v>
      </c>
    </row>
    <row r="429" spans="1:17">
      <c r="A429" s="58" t="s">
        <v>626</v>
      </c>
      <c r="B429" s="59" t="s">
        <v>627</v>
      </c>
      <c r="C429" s="63">
        <v>1100</v>
      </c>
      <c r="D429" s="63">
        <v>295</v>
      </c>
      <c r="E429" s="63">
        <v>0</v>
      </c>
      <c r="F429" s="63">
        <v>530</v>
      </c>
      <c r="G429" s="63">
        <v>0</v>
      </c>
      <c r="H429" s="63">
        <v>0</v>
      </c>
      <c r="I429" s="63">
        <v>0</v>
      </c>
      <c r="J429" s="63">
        <v>0</v>
      </c>
      <c r="K429" s="63">
        <v>4150</v>
      </c>
      <c r="L429" s="63">
        <v>4835</v>
      </c>
      <c r="M429" s="63">
        <v>0</v>
      </c>
      <c r="N429" s="63">
        <v>2250</v>
      </c>
      <c r="O429" s="63">
        <v>13160</v>
      </c>
      <c r="Q429" s="12" t="s">
        <v>71</v>
      </c>
    </row>
    <row r="430" spans="1:17">
      <c r="A430" s="58" t="s">
        <v>5185</v>
      </c>
      <c r="B430" s="59" t="s">
        <v>5186</v>
      </c>
      <c r="C430" s="63">
        <v>0</v>
      </c>
      <c r="D430" s="63">
        <v>0</v>
      </c>
      <c r="E430" s="63">
        <v>0</v>
      </c>
      <c r="F430" s="63">
        <v>0</v>
      </c>
      <c r="G430" s="63">
        <v>0</v>
      </c>
      <c r="H430" s="63">
        <v>550</v>
      </c>
      <c r="I430" s="63">
        <v>0</v>
      </c>
      <c r="J430" s="63">
        <v>0</v>
      </c>
      <c r="K430" s="63">
        <v>0</v>
      </c>
      <c r="L430" s="63">
        <v>0</v>
      </c>
      <c r="M430" s="63">
        <v>0</v>
      </c>
      <c r="N430" s="63">
        <v>0</v>
      </c>
      <c r="O430" s="63">
        <v>550</v>
      </c>
      <c r="Q430" s="12" t="s">
        <v>71</v>
      </c>
    </row>
    <row r="431" spans="1:17">
      <c r="A431" s="58" t="s">
        <v>628</v>
      </c>
      <c r="B431" s="59" t="s">
        <v>629</v>
      </c>
      <c r="C431" s="63">
        <v>0</v>
      </c>
      <c r="D431" s="63">
        <v>0</v>
      </c>
      <c r="E431" s="63">
        <v>0</v>
      </c>
      <c r="F431" s="63">
        <v>0</v>
      </c>
      <c r="G431" s="63">
        <v>0</v>
      </c>
      <c r="H431" s="63">
        <v>695</v>
      </c>
      <c r="I431" s="63">
        <v>0</v>
      </c>
      <c r="J431" s="63">
        <v>0</v>
      </c>
      <c r="K431" s="63">
        <v>600</v>
      </c>
      <c r="L431" s="63">
        <v>0</v>
      </c>
      <c r="M431" s="63">
        <v>0</v>
      </c>
      <c r="N431" s="63">
        <v>730</v>
      </c>
      <c r="O431" s="63">
        <v>2025</v>
      </c>
      <c r="Q431" s="12" t="s">
        <v>71</v>
      </c>
    </row>
    <row r="432" spans="1:17">
      <c r="A432" s="58" t="s">
        <v>630</v>
      </c>
      <c r="B432" s="59" t="s">
        <v>631</v>
      </c>
      <c r="C432" s="63">
        <v>0</v>
      </c>
      <c r="D432" s="63">
        <v>0</v>
      </c>
      <c r="E432" s="63">
        <v>0</v>
      </c>
      <c r="F432" s="63">
        <v>0</v>
      </c>
      <c r="G432" s="63">
        <v>0</v>
      </c>
      <c r="H432" s="63">
        <v>0</v>
      </c>
      <c r="I432" s="63">
        <v>0</v>
      </c>
      <c r="J432" s="63">
        <v>0</v>
      </c>
      <c r="K432" s="63">
        <v>0</v>
      </c>
      <c r="L432" s="63">
        <v>0</v>
      </c>
      <c r="M432" s="63">
        <v>0</v>
      </c>
      <c r="N432" s="63">
        <v>0</v>
      </c>
      <c r="O432" s="63">
        <v>0</v>
      </c>
      <c r="Q432" s="12" t="s">
        <v>71</v>
      </c>
    </row>
    <row r="433" spans="1:17">
      <c r="A433" s="58" t="s">
        <v>632</v>
      </c>
      <c r="B433" s="59" t="s">
        <v>633</v>
      </c>
      <c r="C433" s="63">
        <v>0</v>
      </c>
      <c r="D433" s="63">
        <v>0</v>
      </c>
      <c r="E433" s="63">
        <v>0</v>
      </c>
      <c r="F433" s="63">
        <v>0</v>
      </c>
      <c r="G433" s="63">
        <v>0</v>
      </c>
      <c r="H433" s="63">
        <v>0</v>
      </c>
      <c r="I433" s="63">
        <v>0</v>
      </c>
      <c r="J433" s="63">
        <v>0</v>
      </c>
      <c r="K433" s="63">
        <v>0</v>
      </c>
      <c r="L433" s="63">
        <v>0</v>
      </c>
      <c r="M433" s="63">
        <v>0</v>
      </c>
      <c r="N433" s="63">
        <v>0</v>
      </c>
      <c r="O433" s="63">
        <v>0</v>
      </c>
      <c r="Q433" s="12" t="s">
        <v>71</v>
      </c>
    </row>
    <row r="434" spans="1:17">
      <c r="A434" s="58" t="s">
        <v>5187</v>
      </c>
      <c r="B434" s="59" t="s">
        <v>5188</v>
      </c>
      <c r="C434" s="63">
        <v>0</v>
      </c>
      <c r="D434" s="63">
        <v>0</v>
      </c>
      <c r="E434" s="63">
        <v>0</v>
      </c>
      <c r="F434" s="63">
        <v>0</v>
      </c>
      <c r="G434" s="63">
        <v>0</v>
      </c>
      <c r="H434" s="63">
        <v>0</v>
      </c>
      <c r="I434" s="63">
        <v>0</v>
      </c>
      <c r="J434" s="63">
        <v>0</v>
      </c>
      <c r="K434" s="63">
        <v>0</v>
      </c>
      <c r="L434" s="63">
        <v>0</v>
      </c>
      <c r="M434" s="63">
        <v>0</v>
      </c>
      <c r="N434" s="63">
        <v>0</v>
      </c>
      <c r="O434" s="63">
        <v>0</v>
      </c>
      <c r="Q434" s="12" t="s">
        <v>71</v>
      </c>
    </row>
    <row r="435" spans="1:17">
      <c r="A435" s="58" t="s">
        <v>5189</v>
      </c>
      <c r="B435" s="59" t="s">
        <v>5190</v>
      </c>
      <c r="C435" s="63">
        <v>0</v>
      </c>
      <c r="D435" s="63">
        <v>0</v>
      </c>
      <c r="E435" s="63">
        <v>0</v>
      </c>
      <c r="F435" s="63">
        <v>0</v>
      </c>
      <c r="G435" s="63">
        <v>0</v>
      </c>
      <c r="H435" s="63">
        <v>0</v>
      </c>
      <c r="I435" s="63">
        <v>0</v>
      </c>
      <c r="J435" s="63">
        <v>0</v>
      </c>
      <c r="K435" s="63">
        <v>0</v>
      </c>
      <c r="L435" s="63">
        <v>0</v>
      </c>
      <c r="M435" s="63">
        <v>0</v>
      </c>
      <c r="N435" s="63">
        <v>0</v>
      </c>
      <c r="O435" s="63">
        <v>0</v>
      </c>
      <c r="Q435" s="12" t="s">
        <v>71</v>
      </c>
    </row>
    <row r="436" spans="1:17">
      <c r="A436" s="58" t="s">
        <v>5191</v>
      </c>
      <c r="B436" s="59" t="s">
        <v>5192</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5193</v>
      </c>
      <c r="B437" s="59" t="s">
        <v>5194</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5195</v>
      </c>
      <c r="B438" s="59" t="s">
        <v>5196</v>
      </c>
      <c r="C438" s="63">
        <v>0</v>
      </c>
      <c r="D438" s="63">
        <v>0</v>
      </c>
      <c r="E438" s="63">
        <v>0</v>
      </c>
      <c r="F438" s="63">
        <v>0</v>
      </c>
      <c r="G438" s="63">
        <v>0</v>
      </c>
      <c r="H438" s="63">
        <v>972.35</v>
      </c>
      <c r="I438" s="63">
        <v>0</v>
      </c>
      <c r="J438" s="63">
        <v>0</v>
      </c>
      <c r="K438" s="63">
        <v>890.77</v>
      </c>
      <c r="L438" s="63">
        <v>7029.58</v>
      </c>
      <c r="M438" s="63">
        <v>20002.68</v>
      </c>
      <c r="N438" s="63">
        <v>0</v>
      </c>
      <c r="O438" s="63">
        <v>28895.38</v>
      </c>
      <c r="Q438" s="12" t="s">
        <v>71</v>
      </c>
    </row>
    <row r="439" spans="1:17">
      <c r="A439" s="58" t="s">
        <v>634</v>
      </c>
      <c r="B439" s="59" t="s">
        <v>635</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1153</v>
      </c>
      <c r="B440" s="59" t="s">
        <v>5197</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5198</v>
      </c>
      <c r="B441" s="59" t="s">
        <v>5199</v>
      </c>
      <c r="C441" s="63">
        <v>677.5</v>
      </c>
      <c r="D441" s="63">
        <v>0</v>
      </c>
      <c r="E441" s="63">
        <v>0</v>
      </c>
      <c r="F441" s="63">
        <v>0</v>
      </c>
      <c r="G441" s="63">
        <v>0</v>
      </c>
      <c r="H441" s="63">
        <v>0</v>
      </c>
      <c r="I441" s="63">
        <v>0</v>
      </c>
      <c r="J441" s="63">
        <v>0</v>
      </c>
      <c r="K441" s="63">
        <v>0</v>
      </c>
      <c r="L441" s="63">
        <v>0</v>
      </c>
      <c r="M441" s="63">
        <v>0</v>
      </c>
      <c r="N441" s="63">
        <v>0</v>
      </c>
      <c r="O441" s="63">
        <v>677.5</v>
      </c>
      <c r="Q441" s="12" t="s">
        <v>71</v>
      </c>
    </row>
    <row r="442" spans="1:17">
      <c r="A442" s="58"/>
      <c r="B442" s="59"/>
      <c r="C442" s="66"/>
      <c r="D442" s="66"/>
      <c r="E442" s="66"/>
      <c r="F442" s="66"/>
      <c r="G442" s="66"/>
      <c r="H442" s="66"/>
      <c r="I442" s="66"/>
      <c r="J442" s="66"/>
      <c r="K442" s="66"/>
      <c r="L442" s="66"/>
      <c r="M442" s="66"/>
      <c r="N442" s="66"/>
      <c r="O442" s="66"/>
    </row>
    <row r="443" spans="1:17">
      <c r="A443" s="58" t="s">
        <v>636</v>
      </c>
      <c r="B443" s="59" t="s">
        <v>637</v>
      </c>
      <c r="C443" s="70">
        <v>7469.42</v>
      </c>
      <c r="D443" s="70">
        <v>3406.72</v>
      </c>
      <c r="E443" s="70">
        <v>-29223.200000000001</v>
      </c>
      <c r="F443" s="70">
        <v>6037.11</v>
      </c>
      <c r="G443" s="70">
        <v>5334.7</v>
      </c>
      <c r="H443" s="70">
        <v>16266.06</v>
      </c>
      <c r="I443" s="70">
        <v>8074.7</v>
      </c>
      <c r="J443" s="70">
        <v>20613.939999999999</v>
      </c>
      <c r="K443" s="70">
        <v>23520.67</v>
      </c>
      <c r="L443" s="70">
        <v>15036.89</v>
      </c>
      <c r="M443" s="70">
        <v>98068.38</v>
      </c>
      <c r="N443" s="70">
        <v>44249.81</v>
      </c>
      <c r="O443" s="70">
        <v>218855.2</v>
      </c>
    </row>
    <row r="444" spans="1:17">
      <c r="A444" s="58" t="s">
        <v>5200</v>
      </c>
      <c r="B444" s="59" t="s">
        <v>3797</v>
      </c>
      <c r="C444" s="63">
        <v>0</v>
      </c>
      <c r="D444" s="63">
        <v>0</v>
      </c>
      <c r="E444" s="63">
        <v>0</v>
      </c>
      <c r="F444" s="63">
        <v>0</v>
      </c>
      <c r="G444" s="63">
        <v>0</v>
      </c>
      <c r="H444" s="63">
        <v>0</v>
      </c>
      <c r="I444" s="63">
        <v>0</v>
      </c>
      <c r="J444" s="63">
        <v>0</v>
      </c>
      <c r="K444" s="63">
        <v>0</v>
      </c>
      <c r="L444" s="63">
        <v>0</v>
      </c>
      <c r="M444" s="63">
        <v>0</v>
      </c>
      <c r="N444" s="63">
        <v>0</v>
      </c>
      <c r="O444" s="63">
        <v>0</v>
      </c>
    </row>
    <row r="445" spans="1:17">
      <c r="A445" s="58" t="s">
        <v>5201</v>
      </c>
      <c r="B445" s="59" t="s">
        <v>5202</v>
      </c>
      <c r="C445" s="63">
        <v>0</v>
      </c>
      <c r="D445" s="63">
        <v>0</v>
      </c>
      <c r="E445" s="63">
        <v>0</v>
      </c>
      <c r="F445" s="63">
        <v>0</v>
      </c>
      <c r="G445" s="63">
        <v>0</v>
      </c>
      <c r="H445" s="63">
        <v>0</v>
      </c>
      <c r="I445" s="63">
        <v>0</v>
      </c>
      <c r="J445" s="63">
        <v>0</v>
      </c>
      <c r="K445" s="63">
        <v>0</v>
      </c>
      <c r="L445" s="63">
        <v>0</v>
      </c>
      <c r="M445" s="63">
        <v>0</v>
      </c>
      <c r="N445" s="63">
        <v>0</v>
      </c>
      <c r="O445" s="63">
        <v>0</v>
      </c>
    </row>
    <row r="446" spans="1:17">
      <c r="A446" s="58" t="s">
        <v>5203</v>
      </c>
      <c r="B446" s="59" t="s">
        <v>5204</v>
      </c>
      <c r="C446" s="63">
        <v>0</v>
      </c>
      <c r="D446" s="63">
        <v>0</v>
      </c>
      <c r="E446" s="63">
        <v>0</v>
      </c>
      <c r="F446" s="63">
        <v>0</v>
      </c>
      <c r="G446" s="63">
        <v>0</v>
      </c>
      <c r="H446" s="63">
        <v>0</v>
      </c>
      <c r="I446" s="63">
        <v>0</v>
      </c>
      <c r="J446" s="63">
        <v>0</v>
      </c>
      <c r="K446" s="63">
        <v>0</v>
      </c>
      <c r="L446" s="63">
        <v>0</v>
      </c>
      <c r="M446" s="63">
        <v>0</v>
      </c>
      <c r="N446" s="63">
        <v>0</v>
      </c>
      <c r="O446" s="63">
        <v>0</v>
      </c>
      <c r="Q446" s="12" t="s">
        <v>70</v>
      </c>
    </row>
    <row r="447" spans="1:17">
      <c r="A447" s="58" t="s">
        <v>5205</v>
      </c>
      <c r="B447" s="59" t="s">
        <v>5206</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5207</v>
      </c>
      <c r="B448" s="59" t="s">
        <v>5208</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179</v>
      </c>
      <c r="B449" s="59" t="s">
        <v>180</v>
      </c>
      <c r="C449" s="63">
        <v>0</v>
      </c>
      <c r="D449" s="63">
        <v>0</v>
      </c>
      <c r="E449" s="63">
        <v>0</v>
      </c>
      <c r="F449" s="63">
        <v>0</v>
      </c>
      <c r="G449" s="63">
        <v>0</v>
      </c>
      <c r="H449" s="63">
        <v>299</v>
      </c>
      <c r="I449" s="63">
        <v>0</v>
      </c>
      <c r="J449" s="63">
        <v>0</v>
      </c>
      <c r="K449" s="63">
        <v>0</v>
      </c>
      <c r="L449" s="63">
        <v>0</v>
      </c>
      <c r="M449" s="63">
        <v>0</v>
      </c>
      <c r="N449" s="63">
        <v>0</v>
      </c>
      <c r="O449" s="63">
        <v>299</v>
      </c>
      <c r="Q449" s="12" t="s">
        <v>70</v>
      </c>
    </row>
    <row r="450" spans="1:17">
      <c r="A450" s="58" t="s">
        <v>5209</v>
      </c>
      <c r="B450" s="59" t="s">
        <v>4021</v>
      </c>
      <c r="C450" s="63">
        <v>0</v>
      </c>
      <c r="D450" s="63">
        <v>0</v>
      </c>
      <c r="E450" s="63">
        <v>0</v>
      </c>
      <c r="F450" s="63">
        <v>0</v>
      </c>
      <c r="G450" s="63">
        <v>0</v>
      </c>
      <c r="H450" s="63">
        <v>0</v>
      </c>
      <c r="I450" s="63">
        <v>0</v>
      </c>
      <c r="J450" s="63">
        <v>0</v>
      </c>
      <c r="K450" s="63">
        <v>0</v>
      </c>
      <c r="L450" s="63">
        <v>0</v>
      </c>
      <c r="M450" s="63">
        <v>0</v>
      </c>
      <c r="N450" s="63">
        <v>0</v>
      </c>
      <c r="O450" s="63">
        <v>0</v>
      </c>
      <c r="Q450" s="12" t="s">
        <v>70</v>
      </c>
    </row>
    <row r="451" spans="1:17">
      <c r="A451" s="58" t="s">
        <v>5210</v>
      </c>
      <c r="B451" s="59" t="s">
        <v>5211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c r="B452" s="59"/>
      <c r="C452" s="66"/>
      <c r="D452" s="66"/>
      <c r="E452" s="66"/>
      <c r="F452" s="66"/>
      <c r="G452" s="66"/>
      <c r="H452" s="66"/>
      <c r="I452" s="66"/>
      <c r="J452" s="66"/>
      <c r="K452" s="66"/>
      <c r="L452" s="66"/>
      <c r="M452" s="66"/>
      <c r="N452" s="66"/>
      <c r="O452" s="66"/>
    </row>
    <row r="453" spans="1:17">
      <c r="A453" s="58" t="s">
        <v>5212</v>
      </c>
      <c r="B453" s="59" t="s">
        <v>5213</v>
      </c>
      <c r="C453" s="70">
        <v>0</v>
      </c>
      <c r="D453" s="70">
        <v>0</v>
      </c>
      <c r="E453" s="70">
        <v>0</v>
      </c>
      <c r="F453" s="70">
        <v>0</v>
      </c>
      <c r="G453" s="70">
        <v>0</v>
      </c>
      <c r="H453" s="70">
        <v>0</v>
      </c>
      <c r="I453" s="70">
        <v>0</v>
      </c>
      <c r="J453" s="70">
        <v>0</v>
      </c>
      <c r="K453" s="70">
        <v>0</v>
      </c>
      <c r="L453" s="70">
        <v>0</v>
      </c>
      <c r="M453" s="70">
        <v>0</v>
      </c>
      <c r="N453" s="70">
        <v>0</v>
      </c>
      <c r="O453" s="70">
        <v>0</v>
      </c>
    </row>
    <row r="454" spans="1:17">
      <c r="A454" s="58"/>
      <c r="B454" s="59"/>
      <c r="C454" s="66"/>
      <c r="D454" s="66"/>
      <c r="E454" s="66"/>
      <c r="F454" s="66"/>
      <c r="G454" s="66"/>
      <c r="H454" s="66"/>
      <c r="I454" s="66"/>
      <c r="J454" s="66"/>
      <c r="K454" s="66"/>
      <c r="L454" s="66"/>
      <c r="M454" s="66"/>
      <c r="N454" s="66"/>
      <c r="O454" s="66"/>
    </row>
    <row r="455" spans="1:17">
      <c r="A455" s="58" t="s">
        <v>181</v>
      </c>
      <c r="B455" s="59" t="s">
        <v>182</v>
      </c>
      <c r="C455" s="70">
        <v>442482.1</v>
      </c>
      <c r="D455" s="70">
        <v>417126.44</v>
      </c>
      <c r="E455" s="70">
        <v>410305.61</v>
      </c>
      <c r="F455" s="70">
        <v>462537.62</v>
      </c>
      <c r="G455" s="70">
        <v>474431.87</v>
      </c>
      <c r="H455" s="70">
        <v>441213.15</v>
      </c>
      <c r="I455" s="70">
        <v>410277.07</v>
      </c>
      <c r="J455" s="70">
        <v>431345.32</v>
      </c>
      <c r="K455" s="70">
        <v>433968.17</v>
      </c>
      <c r="L455" s="70">
        <v>561698.67000000004</v>
      </c>
      <c r="M455" s="70">
        <v>778382.83</v>
      </c>
      <c r="N455" s="70">
        <v>552474.09</v>
      </c>
      <c r="O455" s="70">
        <v>5816242.9400000004</v>
      </c>
    </row>
    <row r="456" spans="1:17">
      <c r="A456" s="58"/>
      <c r="B456" s="59"/>
      <c r="C456" s="58"/>
      <c r="D456" s="58"/>
      <c r="E456" s="58"/>
      <c r="F456" s="58"/>
      <c r="G456" s="58"/>
      <c r="H456" s="58"/>
      <c r="I456" s="58"/>
      <c r="J456" s="58"/>
      <c r="K456" s="58"/>
      <c r="L456" s="58"/>
      <c r="M456" s="58"/>
      <c r="N456" s="58"/>
      <c r="O456" s="58"/>
    </row>
    <row r="457" spans="1:17">
      <c r="A457" s="58" t="s">
        <v>5214</v>
      </c>
      <c r="B457" s="59" t="s">
        <v>5215</v>
      </c>
      <c r="C457" s="69"/>
      <c r="D457" s="69"/>
      <c r="E457" s="69"/>
      <c r="F457" s="69"/>
      <c r="G457" s="69"/>
      <c r="H457" s="69"/>
      <c r="I457" s="69"/>
      <c r="J457" s="69"/>
      <c r="K457" s="69"/>
      <c r="L457" s="69"/>
      <c r="M457" s="69"/>
      <c r="N457" s="69"/>
      <c r="O457" s="69"/>
    </row>
    <row r="458" spans="1:17">
      <c r="A458" s="58" t="s">
        <v>5216</v>
      </c>
      <c r="B458" s="59" t="s">
        <v>5217</v>
      </c>
      <c r="C458" s="63">
        <v>0</v>
      </c>
      <c r="D458" s="63">
        <v>0</v>
      </c>
      <c r="E458" s="63">
        <v>0</v>
      </c>
      <c r="F458" s="63">
        <v>0</v>
      </c>
      <c r="G458" s="63">
        <v>0</v>
      </c>
      <c r="H458" s="63">
        <v>0</v>
      </c>
      <c r="I458" s="63">
        <v>0</v>
      </c>
      <c r="J458" s="63">
        <v>0</v>
      </c>
      <c r="K458" s="63">
        <v>0</v>
      </c>
      <c r="L458" s="63">
        <v>0</v>
      </c>
      <c r="M458" s="63">
        <v>0</v>
      </c>
      <c r="N458" s="63">
        <v>0</v>
      </c>
      <c r="O458" s="63">
        <v>0</v>
      </c>
    </row>
    <row r="459" spans="1:17">
      <c r="A459" s="58" t="s">
        <v>5218</v>
      </c>
      <c r="B459" s="59" t="s">
        <v>5219</v>
      </c>
      <c r="C459" s="63">
        <v>0</v>
      </c>
      <c r="D459" s="63">
        <v>0</v>
      </c>
      <c r="E459" s="63">
        <v>0</v>
      </c>
      <c r="F459" s="63">
        <v>0</v>
      </c>
      <c r="G459" s="63">
        <v>0</v>
      </c>
      <c r="H459" s="63">
        <v>0</v>
      </c>
      <c r="I459" s="63">
        <v>0</v>
      </c>
      <c r="J459" s="63">
        <v>0</v>
      </c>
      <c r="K459" s="63">
        <v>0</v>
      </c>
      <c r="L459" s="63">
        <v>0</v>
      </c>
      <c r="M459" s="63">
        <v>0</v>
      </c>
      <c r="N459" s="63">
        <v>0</v>
      </c>
      <c r="O459" s="63">
        <v>0</v>
      </c>
    </row>
    <row r="460" spans="1:17">
      <c r="A460" s="58" t="s">
        <v>5220</v>
      </c>
      <c r="B460" s="59" t="s">
        <v>4993</v>
      </c>
      <c r="C460" s="63">
        <v>0</v>
      </c>
      <c r="D460" s="63">
        <v>0</v>
      </c>
      <c r="E460" s="63">
        <v>0</v>
      </c>
      <c r="F460" s="63">
        <v>0</v>
      </c>
      <c r="G460" s="63">
        <v>0</v>
      </c>
      <c r="H460" s="63">
        <v>0</v>
      </c>
      <c r="I460" s="63">
        <v>0</v>
      </c>
      <c r="J460" s="63">
        <v>0</v>
      </c>
      <c r="K460" s="63">
        <v>0</v>
      </c>
      <c r="L460" s="63">
        <v>0</v>
      </c>
      <c r="M460" s="63">
        <v>0</v>
      </c>
      <c r="N460" s="63">
        <v>0</v>
      </c>
      <c r="O460" s="63">
        <v>0</v>
      </c>
    </row>
    <row r="461" spans="1:17">
      <c r="A461" s="58" t="s">
        <v>5221</v>
      </c>
      <c r="B461" s="59" t="s">
        <v>5222</v>
      </c>
      <c r="C461" s="63">
        <v>0</v>
      </c>
      <c r="D461" s="63">
        <v>0</v>
      </c>
      <c r="E461" s="63">
        <v>0</v>
      </c>
      <c r="F461" s="63">
        <v>0</v>
      </c>
      <c r="G461" s="63">
        <v>0</v>
      </c>
      <c r="H461" s="63">
        <v>0</v>
      </c>
      <c r="I461" s="63">
        <v>0</v>
      </c>
      <c r="J461" s="63">
        <v>0</v>
      </c>
      <c r="K461" s="63">
        <v>0</v>
      </c>
      <c r="L461" s="63">
        <v>0</v>
      </c>
      <c r="M461" s="63">
        <v>0</v>
      </c>
      <c r="N461" s="63">
        <v>0</v>
      </c>
      <c r="O461" s="63">
        <v>0</v>
      </c>
    </row>
    <row r="462" spans="1:17">
      <c r="A462" s="58"/>
      <c r="B462" s="59"/>
      <c r="C462" s="66"/>
      <c r="D462" s="66"/>
      <c r="E462" s="66"/>
      <c r="F462" s="66"/>
      <c r="G462" s="66"/>
      <c r="H462" s="66"/>
      <c r="I462" s="66"/>
      <c r="J462" s="66"/>
      <c r="K462" s="66"/>
      <c r="L462" s="66"/>
      <c r="M462" s="66"/>
      <c r="N462" s="66"/>
      <c r="O462" s="66"/>
    </row>
    <row r="463" spans="1:17">
      <c r="A463" s="58" t="s">
        <v>5223</v>
      </c>
      <c r="B463" s="59" t="s">
        <v>5224</v>
      </c>
      <c r="C463" s="70">
        <v>0</v>
      </c>
      <c r="D463" s="70">
        <v>0</v>
      </c>
      <c r="E463" s="70">
        <v>0</v>
      </c>
      <c r="F463" s="70">
        <v>0</v>
      </c>
      <c r="G463" s="70">
        <v>0</v>
      </c>
      <c r="H463" s="70">
        <v>0</v>
      </c>
      <c r="I463" s="70">
        <v>0</v>
      </c>
      <c r="J463" s="70">
        <v>0</v>
      </c>
      <c r="K463" s="70">
        <v>0</v>
      </c>
      <c r="L463" s="70">
        <v>0</v>
      </c>
      <c r="M463" s="70">
        <v>0</v>
      </c>
      <c r="N463" s="70">
        <v>0</v>
      </c>
      <c r="O463" s="70">
        <v>0</v>
      </c>
    </row>
    <row r="464" spans="1:17">
      <c r="A464" s="58"/>
      <c r="B464" s="59"/>
      <c r="C464" s="66"/>
      <c r="D464" s="66"/>
      <c r="E464" s="66"/>
      <c r="F464" s="66"/>
      <c r="G464" s="66"/>
      <c r="H464" s="66"/>
      <c r="I464" s="66"/>
      <c r="J464" s="66"/>
      <c r="K464" s="66"/>
      <c r="L464" s="66"/>
      <c r="M464" s="66"/>
      <c r="N464" s="66"/>
      <c r="O464" s="66"/>
    </row>
    <row r="465" spans="1:15">
      <c r="A465" s="58" t="s">
        <v>177</v>
      </c>
      <c r="B465" s="59" t="s">
        <v>178</v>
      </c>
      <c r="C465" s="70">
        <v>-30017.47</v>
      </c>
      <c r="D465" s="70">
        <v>97418.37</v>
      </c>
      <c r="E465" s="70">
        <v>-19498.830000000002</v>
      </c>
      <c r="F465" s="70">
        <v>-57198.98</v>
      </c>
      <c r="G465" s="70">
        <v>-65015.42</v>
      </c>
      <c r="H465" s="70">
        <v>-88907.18</v>
      </c>
      <c r="I465" s="70">
        <v>-21391.59</v>
      </c>
      <c r="J465" s="70">
        <v>-64273.15</v>
      </c>
      <c r="K465" s="70">
        <v>246651.99</v>
      </c>
      <c r="L465" s="70">
        <v>-156269.68</v>
      </c>
      <c r="M465" s="70">
        <v>-466437.98</v>
      </c>
      <c r="N465" s="70">
        <v>-145350.19</v>
      </c>
      <c r="O465" s="70">
        <v>-770290.11</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B3DB-63A9-4795-95B2-F2090FBACD75}">
  <sheetPr>
    <tabColor theme="5" tint="0.39997558519241921"/>
  </sheetPr>
  <dimension ref="A1:P63"/>
  <sheetViews>
    <sheetView topLeftCell="A26" zoomScaleNormal="100" workbookViewId="0">
      <selection activeCell="B48" sqref="B48"/>
    </sheetView>
  </sheetViews>
  <sheetFormatPr defaultRowHeight="14.5"/>
  <cols>
    <col min="1" max="1" width="25.36328125" bestFit="1" customWidth="1"/>
    <col min="2" max="11" width="12.54296875" customWidth="1"/>
    <col min="12" max="13" width="12.54296875" style="15" customWidth="1"/>
    <col min="14" max="14" width="12.54296875" customWidth="1"/>
    <col min="16" max="16" width="13.6328125" customWidth="1"/>
    <col min="17" max="17" width="12.6328125" bestFit="1" customWidth="1"/>
    <col min="19" max="19" width="9.6328125" bestFit="1" customWidth="1"/>
  </cols>
  <sheetData>
    <row r="1" spans="1:16" ht="15" thickBot="1">
      <c r="A1" s="2" t="s">
        <v>75</v>
      </c>
      <c r="B1" s="78" t="str">
        <f>'Perse - Input (IS)'!C5</f>
        <v>Mar 2024</v>
      </c>
      <c r="C1" s="79" t="str">
        <f>'Perse - Input (IS)'!D5</f>
        <v>Apr 2024</v>
      </c>
      <c r="D1" s="78" t="str">
        <f>'Perse - Input (IS)'!E5</f>
        <v>May 2024</v>
      </c>
      <c r="E1" s="79" t="str">
        <f>'Perse - Input (IS)'!F5</f>
        <v>Jun 2024</v>
      </c>
      <c r="F1" s="78" t="str">
        <f>'Perse - Input (IS)'!G5</f>
        <v>Jul 2024</v>
      </c>
      <c r="G1" s="79" t="str">
        <f>'Perse - Input (IS)'!H5</f>
        <v>Aug 2024</v>
      </c>
      <c r="H1" s="78" t="str">
        <f>'Perse - Input (IS)'!I5</f>
        <v>Sep 2024</v>
      </c>
      <c r="I1" s="79" t="str">
        <f>'Perse - Input (IS)'!J5</f>
        <v>Oct 2024</v>
      </c>
      <c r="J1" s="78" t="str">
        <f>'Perse - Input (IS)'!K5</f>
        <v>Nov 2024</v>
      </c>
      <c r="K1" s="79" t="str">
        <f>'Perse - Input (IS)'!L5</f>
        <v>Dec 2024</v>
      </c>
      <c r="L1" s="86" t="str">
        <f>'Perse - Input (IS)'!M5</f>
        <v>Jan 2025</v>
      </c>
      <c r="M1" s="87" t="str">
        <f>'Perse - Input (IS)'!N5</f>
        <v>Feb 2025</v>
      </c>
      <c r="N1" s="80" t="s">
        <v>76</v>
      </c>
      <c r="P1" s="6">
        <v>1000</v>
      </c>
    </row>
    <row r="2" spans="1:16" ht="15" thickTop="1">
      <c r="A2" s="296" t="s">
        <v>20</v>
      </c>
      <c r="B2" s="286">
        <f>SUMIFS('Perse - Input (IS)'!C:C,'Perse - Input (IS)'!$Q:$Q,'Perse Apartments - CRES'!$A2)/'Perse Apartments - CRES'!$P$1</f>
        <v>809.28</v>
      </c>
      <c r="C2" s="287">
        <f>SUMIFS('Perse - Input (IS)'!D:D,'Perse - Input (IS)'!$Q:$Q,'Perse Apartments - CRES'!$A2)/'Perse Apartments - CRES'!$P$1</f>
        <v>809.28</v>
      </c>
      <c r="D2" s="286">
        <f>SUMIFS('Perse - Input (IS)'!E:E,'Perse - Input (IS)'!$Q:$Q,'Perse Apartments - CRES'!$A2)/'Perse Apartments - CRES'!$P$1</f>
        <v>809.28</v>
      </c>
      <c r="E2" s="287">
        <f>SUMIFS('Perse - Input (IS)'!F:F,'Perse - Input (IS)'!$Q:$Q,'Perse Apartments - CRES'!$A2)/'Perse Apartments - CRES'!$P$1</f>
        <v>809.28</v>
      </c>
      <c r="F2" s="286">
        <f>SUMIFS('Perse - Input (IS)'!G:G,'Perse - Input (IS)'!$Q:$Q,'Perse Apartments - CRES'!$A2)/'Perse Apartments - CRES'!$P$1</f>
        <v>809.28</v>
      </c>
      <c r="G2" s="287">
        <f>SUMIFS('Perse - Input (IS)'!H:H,'Perse - Input (IS)'!$Q:$Q,'Perse Apartments - CRES'!$A2)/'Perse Apartments - CRES'!$P$1</f>
        <v>809.28</v>
      </c>
      <c r="H2" s="286">
        <f>SUMIFS('Perse - Input (IS)'!I:I,'Perse - Input (IS)'!$Q:$Q,'Perse Apartments - CRES'!$A2)/'Perse Apartments - CRES'!$P$1</f>
        <v>809.28</v>
      </c>
      <c r="I2" s="287">
        <f>SUMIFS('Perse - Input (IS)'!J:J,'Perse - Input (IS)'!$Q:$Q,'Perse Apartments - CRES'!$A2)/'Perse Apartments - CRES'!$P$1</f>
        <v>809.28</v>
      </c>
      <c r="J2" s="286">
        <f>SUMIFS('Perse - Input (IS)'!K:K,'Perse - Input (IS)'!$Q:$Q,'Perse Apartments - CRES'!$A2)/'Perse Apartments - CRES'!$P$1</f>
        <v>809.28</v>
      </c>
      <c r="K2" s="287">
        <f>SUMIFS('Perse - Input (IS)'!L:L,'Perse - Input (IS)'!$Q:$Q,'Perse Apartments - CRES'!$A2)/'Perse Apartments - CRES'!$P$1</f>
        <v>809.28</v>
      </c>
      <c r="L2" s="286">
        <f>SUMIFS('Perse - Input (IS)'!M:M,'Perse - Input (IS)'!$Q:$Q,'Perse Apartments - CRES'!$A2)/'Perse Apartments - CRES'!$P$1</f>
        <v>809.28</v>
      </c>
      <c r="M2" s="287">
        <f>SUMIFS('Perse - Input (IS)'!N:N,'Perse - Input (IS)'!$Q:$Q,'Perse Apartments - CRES'!$A2)/'Perse Apartments - CRES'!$P$1</f>
        <v>809.28</v>
      </c>
      <c r="N2" s="81">
        <f>SUM(B2:M2)</f>
        <v>9711.3599999999988</v>
      </c>
    </row>
    <row r="3" spans="1:16" ht="15" thickBot="1">
      <c r="A3" s="296" t="s">
        <v>21</v>
      </c>
      <c r="B3" s="286">
        <f>SUMIFS('Perse - Input (IS)'!C:C,'Perse - Input (IS)'!$Q:$Q,'Perse Apartments - CRES'!$A3)/'Perse Apartments - CRES'!$P$1</f>
        <v>-106.32299999999999</v>
      </c>
      <c r="C3" s="287">
        <f>SUMIFS('Perse - Input (IS)'!D:D,'Perse - Input (IS)'!$Q:$Q,'Perse Apartments - CRES'!$A3)/'Perse Apartments - CRES'!$P$1</f>
        <v>-104.53700000000001</v>
      </c>
      <c r="D3" s="286">
        <f>SUMIFS('Perse - Input (IS)'!E:E,'Perse - Input (IS)'!$Q:$Q,'Perse Apartments - CRES'!$A3)/'Perse Apartments - CRES'!$P$1</f>
        <v>-104.575</v>
      </c>
      <c r="E3" s="287">
        <f>SUMIFS('Perse - Input (IS)'!F:F,'Perse - Input (IS)'!$Q:$Q,'Perse Apartments - CRES'!$A3)/'Perse Apartments - CRES'!$P$1</f>
        <v>-102.333</v>
      </c>
      <c r="F3" s="286">
        <f>SUMIFS('Perse - Input (IS)'!G:G,'Perse - Input (IS)'!$Q:$Q,'Perse Apartments - CRES'!$A3)/'Perse Apartments - CRES'!$P$1</f>
        <v>-98.475999999999999</v>
      </c>
      <c r="G3" s="287">
        <f>SUMIFS('Perse - Input (IS)'!H:H,'Perse - Input (IS)'!$Q:$Q,'Perse Apartments - CRES'!$A3)/'Perse Apartments - CRES'!$P$1</f>
        <v>-97.876000000000005</v>
      </c>
      <c r="H3" s="286">
        <f>SUMIFS('Perse - Input (IS)'!I:I,'Perse - Input (IS)'!$Q:$Q,'Perse Apartments - CRES'!$A3)/'Perse Apartments - CRES'!$P$1</f>
        <v>-96.576999999999998</v>
      </c>
      <c r="I3" s="287">
        <f>SUMIFS('Perse - Input (IS)'!J:J,'Perse - Input (IS)'!$Q:$Q,'Perse Apartments - CRES'!$A3)/'Perse Apartments - CRES'!$P$1</f>
        <v>-117.91500000000001</v>
      </c>
      <c r="J3" s="286">
        <f>SUMIFS('Perse - Input (IS)'!K:K,'Perse - Input (IS)'!$Q:$Q,'Perse Apartments - CRES'!$A3)/'Perse Apartments - CRES'!$P$1</f>
        <v>-97.632999999999996</v>
      </c>
      <c r="K3" s="287">
        <f>SUMIFS('Perse - Input (IS)'!L:L,'Perse - Input (IS)'!$Q:$Q,'Perse Apartments - CRES'!$A3)/'Perse Apartments - CRES'!$P$1</f>
        <v>-101.997</v>
      </c>
      <c r="L3" s="286">
        <f>SUMIFS('Perse - Input (IS)'!M:M,'Perse - Input (IS)'!$Q:$Q,'Perse Apartments - CRES'!$A3)/'Perse Apartments - CRES'!$P$1</f>
        <v>-102.09699999999999</v>
      </c>
      <c r="M3" s="287">
        <f>SUMIFS('Perse - Input (IS)'!N:N,'Perse - Input (IS)'!$Q:$Q,'Perse Apartments - CRES'!$A3)/'Perse Apartments - CRES'!$P$1</f>
        <v>-104.944</v>
      </c>
      <c r="N3" s="271">
        <f t="shared" ref="N3:N14" si="0">SUM(B3:M3)</f>
        <v>-1235.2829999999999</v>
      </c>
    </row>
    <row r="4" spans="1:16" ht="15" thickBot="1">
      <c r="A4" s="187" t="s">
        <v>77</v>
      </c>
      <c r="B4" s="191">
        <f>SUM(B2:B3)</f>
        <v>702.95699999999999</v>
      </c>
      <c r="C4" s="192">
        <f t="shared" ref="C4:M4" si="1">SUM(C2:C3)</f>
        <v>704.74299999999994</v>
      </c>
      <c r="D4" s="191">
        <f t="shared" si="1"/>
        <v>704.70499999999993</v>
      </c>
      <c r="E4" s="192">
        <f t="shared" si="1"/>
        <v>706.947</v>
      </c>
      <c r="F4" s="191">
        <f t="shared" si="1"/>
        <v>710.80399999999997</v>
      </c>
      <c r="G4" s="192">
        <f t="shared" si="1"/>
        <v>711.404</v>
      </c>
      <c r="H4" s="191">
        <f t="shared" si="1"/>
        <v>712.70299999999997</v>
      </c>
      <c r="I4" s="192">
        <f t="shared" si="1"/>
        <v>691.36500000000001</v>
      </c>
      <c r="J4" s="191">
        <f t="shared" si="1"/>
        <v>711.64699999999993</v>
      </c>
      <c r="K4" s="192">
        <f t="shared" si="1"/>
        <v>707.28300000000002</v>
      </c>
      <c r="L4" s="191">
        <f t="shared" si="1"/>
        <v>707.18299999999999</v>
      </c>
      <c r="M4" s="192">
        <f t="shared" si="1"/>
        <v>704.33600000000001</v>
      </c>
      <c r="N4" s="193">
        <f t="shared" si="0"/>
        <v>8476.0769999999993</v>
      </c>
    </row>
    <row r="5" spans="1:16">
      <c r="A5" s="306" t="s">
        <v>26</v>
      </c>
      <c r="B5" s="286">
        <f>SUMIFS('Perse - Input (IS)'!C:C,'Perse - Input (IS)'!$Q:$Q,'Perse Apartments - CRES'!$A5)/'Perse Apartments - CRES'!$P$1</f>
        <v>-33.232459999999996</v>
      </c>
      <c r="C5" s="287">
        <f>SUMIFS('Perse - Input (IS)'!D:D,'Perse - Input (IS)'!$Q:$Q,'Perse Apartments - CRES'!$A5)/'Perse Apartments - CRES'!$P$1</f>
        <v>-45.206339999999997</v>
      </c>
      <c r="D5" s="286">
        <f>SUMIFS('Perse - Input (IS)'!E:E,'Perse - Input (IS)'!$Q:$Q,'Perse Apartments - CRES'!$A5)/'Perse Apartments - CRES'!$P$1</f>
        <v>-42.427120000000002</v>
      </c>
      <c r="E5" s="287">
        <f>SUMIFS('Perse - Input (IS)'!F:F,'Perse - Input (IS)'!$Q:$Q,'Perse Apartments - CRES'!$A5)/'Perse Apartments - CRES'!$P$1</f>
        <v>-47.47813</v>
      </c>
      <c r="F5" s="286">
        <f>SUMIFS('Perse - Input (IS)'!G:G,'Perse - Input (IS)'!$Q:$Q,'Perse Apartments - CRES'!$A5)/'Perse Apartments - CRES'!$P$1</f>
        <v>-52.143809999999995</v>
      </c>
      <c r="G5" s="287">
        <f>SUMIFS('Perse - Input (IS)'!H:H,'Perse - Input (IS)'!$Q:$Q,'Perse Apartments - CRES'!$A5)/'Perse Apartments - CRES'!$P$1</f>
        <v>-60.508389999999999</v>
      </c>
      <c r="H5" s="286">
        <f>SUMIFS('Perse - Input (IS)'!I:I,'Perse - Input (IS)'!$Q:$Q,'Perse Apartments - CRES'!$A5)/'Perse Apartments - CRES'!$P$1</f>
        <v>-69.699880000000007</v>
      </c>
      <c r="I5" s="287">
        <f>SUMIFS('Perse - Input (IS)'!J:J,'Perse - Input (IS)'!$Q:$Q,'Perse Apartments - CRES'!$A5)/'Perse Apartments - CRES'!$P$1</f>
        <v>-52.408999999999999</v>
      </c>
      <c r="J5" s="286">
        <f>SUMIFS('Perse - Input (IS)'!K:K,'Perse - Input (IS)'!$Q:$Q,'Perse Apartments - CRES'!$A5)/'Perse Apartments - CRES'!$P$1</f>
        <v>-76.743399999999994</v>
      </c>
      <c r="K5" s="287">
        <f>SUMIFS('Perse - Input (IS)'!L:L,'Perse - Input (IS)'!$Q:$Q,'Perse Apartments - CRES'!$A5)/'Perse Apartments - CRES'!$P$1</f>
        <v>-77.664860000000004</v>
      </c>
      <c r="L5" s="286">
        <f>SUMIFS('Perse - Input (IS)'!M:M,'Perse - Input (IS)'!$Q:$Q,'Perse Apartments - CRES'!$A5)/'Perse Apartments - CRES'!$P$1</f>
        <v>-56.147640000000003</v>
      </c>
      <c r="M5" s="287">
        <f>SUMIFS('Perse - Input (IS)'!N:N,'Perse - Input (IS)'!$Q:$Q,'Perse Apartments - CRES'!$A5)/'Perse Apartments - CRES'!$P$1</f>
        <v>-51.785040000000002</v>
      </c>
      <c r="N5" s="271">
        <f t="shared" si="0"/>
        <v>-665.44606999999996</v>
      </c>
    </row>
    <row r="6" spans="1:16">
      <c r="A6" s="306" t="s">
        <v>23</v>
      </c>
      <c r="B6" s="286">
        <f>SUMIFS('Perse - Input (IS)'!C:C,'Perse - Input (IS)'!$Q:$Q,'Perse Apartments - CRES'!$A6)/'Perse Apartments - CRES'!$P$1</f>
        <v>-6.9837499999999997</v>
      </c>
      <c r="C6" s="287">
        <f>SUMIFS('Perse - Input (IS)'!D:D,'Perse - Input (IS)'!$Q:$Q,'Perse Apartments - CRES'!$A6)/'Perse Apartments - CRES'!$P$1</f>
        <v>-7.0077499999999997</v>
      </c>
      <c r="D6" s="286">
        <f>SUMIFS('Perse - Input (IS)'!E:E,'Perse - Input (IS)'!$Q:$Q,'Perse Apartments - CRES'!$A6)/'Perse Apartments - CRES'!$P$1</f>
        <v>-7.0077499999999997</v>
      </c>
      <c r="E6" s="287">
        <f>SUMIFS('Perse - Input (IS)'!F:F,'Perse - Input (IS)'!$Q:$Q,'Perse Apartments - CRES'!$A6)/'Perse Apartments - CRES'!$P$1</f>
        <v>-7.37453</v>
      </c>
      <c r="F6" s="286">
        <f>SUMIFS('Perse - Input (IS)'!G:G,'Perse - Input (IS)'!$Q:$Q,'Perse Apartments - CRES'!$A6)/'Perse Apartments - CRES'!$P$1</f>
        <v>-7.1379999999999999</v>
      </c>
      <c r="G6" s="287">
        <f>SUMIFS('Perse - Input (IS)'!H:H,'Perse - Input (IS)'!$Q:$Q,'Perse Apartments - CRES'!$A6)/'Perse Apartments - CRES'!$P$1</f>
        <v>-7.1379999999999999</v>
      </c>
      <c r="H6" s="286">
        <f>SUMIFS('Perse - Input (IS)'!I:I,'Perse - Input (IS)'!$Q:$Q,'Perse Apartments - CRES'!$A6)/'Perse Apartments - CRES'!$P$1</f>
        <v>-6.7936000000000005</v>
      </c>
      <c r="I6" s="287">
        <f>SUMIFS('Perse - Input (IS)'!J:J,'Perse - Input (IS)'!$Q:$Q,'Perse Apartments - CRES'!$A6)/'Perse Apartments - CRES'!$P$1</f>
        <v>-6.9483999999999995</v>
      </c>
      <c r="J6" s="286">
        <f>SUMIFS('Perse - Input (IS)'!K:K,'Perse - Input (IS)'!$Q:$Q,'Perse Apartments - CRES'!$A6)/'Perse Apartments - CRES'!$P$1</f>
        <v>-6.9483999999999995</v>
      </c>
      <c r="K6" s="287">
        <f>SUMIFS('Perse - Input (IS)'!L:L,'Perse - Input (IS)'!$Q:$Q,'Perse Apartments - CRES'!$A6)/'Perse Apartments - CRES'!$P$1</f>
        <v>-6.9483999999999995</v>
      </c>
      <c r="L6" s="286">
        <f>SUMIFS('Perse - Input (IS)'!M:M,'Perse - Input (IS)'!$Q:$Q,'Perse Apartments - CRES'!$A6)/'Perse Apartments - CRES'!$P$1</f>
        <v>-4.5183999999999997</v>
      </c>
      <c r="M6" s="287">
        <f>SUMIFS('Perse - Input (IS)'!N:N,'Perse - Input (IS)'!$Q:$Q,'Perse Apartments - CRES'!$A6)/'Perse Apartments - CRES'!$P$1</f>
        <v>-4.5183999999999997</v>
      </c>
      <c r="N6" s="271">
        <f t="shared" si="0"/>
        <v>-79.325379999999996</v>
      </c>
    </row>
    <row r="7" spans="1:16">
      <c r="A7" s="306" t="s">
        <v>22</v>
      </c>
      <c r="B7" s="286">
        <f>SUMIFS('Perse - Input (IS)'!C:C,'Perse - Input (IS)'!$Q:$Q,'Perse Apartments - CRES'!$A7)/'Perse Apartments - CRES'!$P$1</f>
        <v>-3.3475000000000001</v>
      </c>
      <c r="C7" s="287">
        <f>SUMIFS('Perse - Input (IS)'!D:D,'Perse - Input (IS)'!$Q:$Q,'Perse Apartments - CRES'!$A7)/'Perse Apartments - CRES'!$P$1</f>
        <v>-6.2584999999999997</v>
      </c>
      <c r="D7" s="286">
        <f>SUMIFS('Perse - Input (IS)'!E:E,'Perse - Input (IS)'!$Q:$Q,'Perse Apartments - CRES'!$A7)/'Perse Apartments - CRES'!$P$1</f>
        <v>-2.3704999999999998</v>
      </c>
      <c r="E7" s="287">
        <f>SUMIFS('Perse - Input (IS)'!F:F,'Perse - Input (IS)'!$Q:$Q,'Perse Apartments - CRES'!$A7)/'Perse Apartments - CRES'!$P$1</f>
        <v>-0.76249999999999996</v>
      </c>
      <c r="F7" s="286">
        <f>SUMIFS('Perse - Input (IS)'!G:G,'Perse - Input (IS)'!$Q:$Q,'Perse Apartments - CRES'!$A7)/'Perse Apartments - CRES'!$P$1</f>
        <v>-3.0545</v>
      </c>
      <c r="G7" s="287">
        <f>SUMIFS('Perse - Input (IS)'!H:H,'Perse - Input (IS)'!$Q:$Q,'Perse Apartments - CRES'!$A7)/'Perse Apartments - CRES'!$P$1</f>
        <v>-0.57262999999999997</v>
      </c>
      <c r="H7" s="286">
        <f>SUMIFS('Perse - Input (IS)'!I:I,'Perse - Input (IS)'!$Q:$Q,'Perse Apartments - CRES'!$A7)/'Perse Apartments - CRES'!$P$1</f>
        <v>-3.1</v>
      </c>
      <c r="I7" s="287">
        <f>SUMIFS('Perse - Input (IS)'!J:J,'Perse - Input (IS)'!$Q:$Q,'Perse Apartments - CRES'!$A7)/'Perse Apartments - CRES'!$P$1</f>
        <v>-12.151</v>
      </c>
      <c r="J7" s="286">
        <f>SUMIFS('Perse - Input (IS)'!K:K,'Perse - Input (IS)'!$Q:$Q,'Perse Apartments - CRES'!$A7)/'Perse Apartments - CRES'!$P$1</f>
        <v>-12.86234</v>
      </c>
      <c r="K7" s="287">
        <f>SUMIFS('Perse - Input (IS)'!L:L,'Perse - Input (IS)'!$Q:$Q,'Perse Apartments - CRES'!$A7)/'Perse Apartments - CRES'!$P$1</f>
        <v>-25.451000000000001</v>
      </c>
      <c r="L7" s="286">
        <f>SUMIFS('Perse - Input (IS)'!M:M,'Perse - Input (IS)'!$Q:$Q,'Perse Apartments - CRES'!$A7)/'Perse Apartments - CRES'!$P$1</f>
        <v>-63.508000000000003</v>
      </c>
      <c r="M7" s="287">
        <f>SUMIFS('Perse - Input (IS)'!N:N,'Perse - Input (IS)'!$Q:$Q,'Perse Apartments - CRES'!$A7)/'Perse Apartments - CRES'!$P$1</f>
        <v>-31.693000000000001</v>
      </c>
      <c r="N7" s="271">
        <f t="shared" si="0"/>
        <v>-165.13147000000001</v>
      </c>
    </row>
    <row r="8" spans="1:16" ht="15" thickBot="1">
      <c r="A8" s="306" t="s">
        <v>27</v>
      </c>
      <c r="B8" s="286">
        <f>SUMIFS('Perse - Input (IS)'!C:C,'Perse - Input (IS)'!$Q:$Q,'Perse Apartments - CRES'!$A8)/'Perse Apartments - CRES'!$P$1</f>
        <v>-1.7896200000000002</v>
      </c>
      <c r="C8" s="287">
        <f>SUMIFS('Perse - Input (IS)'!D:D,'Perse - Input (IS)'!$Q:$Q,'Perse Apartments - CRES'!$A8)/'Perse Apartments - CRES'!$P$1</f>
        <v>-3.7383699999999997</v>
      </c>
      <c r="D8" s="286">
        <f>SUMIFS('Perse - Input (IS)'!E:E,'Perse - Input (IS)'!$Q:$Q,'Perse Apartments - CRES'!$A8)/'Perse Apartments - CRES'!$P$1</f>
        <v>-28.999120000000001</v>
      </c>
      <c r="E8" s="287">
        <f>SUMIFS('Perse - Input (IS)'!F:F,'Perse - Input (IS)'!$Q:$Q,'Perse Apartments - CRES'!$A8)/'Perse Apartments - CRES'!$P$1</f>
        <v>-0.95913999999999999</v>
      </c>
      <c r="F8" s="286">
        <f>SUMIFS('Perse - Input (IS)'!G:G,'Perse - Input (IS)'!$Q:$Q,'Perse Apartments - CRES'!$A8)/'Perse Apartments - CRES'!$P$1</f>
        <v>-7.2315599999999991</v>
      </c>
      <c r="G8" s="287">
        <f>SUMIFS('Perse - Input (IS)'!H:H,'Perse - Input (IS)'!$Q:$Q,'Perse Apartments - CRES'!$A8)/'Perse Apartments - CRES'!$P$1</f>
        <v>-7.62073</v>
      </c>
      <c r="H8" s="286">
        <f>SUMIFS('Perse - Input (IS)'!I:I,'Perse - Input (IS)'!$Q:$Q,'Perse Apartments - CRES'!$A8)/'Perse Apartments - CRES'!$P$1</f>
        <v>-4.5913999999999993</v>
      </c>
      <c r="I8" s="287">
        <f>SUMIFS('Perse - Input (IS)'!J:J,'Perse - Input (IS)'!$Q:$Q,'Perse Apartments - CRES'!$A8)/'Perse Apartments - CRES'!$P$1</f>
        <v>-7.5822099999999999</v>
      </c>
      <c r="J8" s="286">
        <f>SUMIFS('Perse - Input (IS)'!K:K,'Perse - Input (IS)'!$Q:$Q,'Perse Apartments - CRES'!$A8)/'Perse Apartments - CRES'!$P$1</f>
        <v>-4.98665</v>
      </c>
      <c r="K8" s="287">
        <f>SUMIFS('Perse - Input (IS)'!L:L,'Perse - Input (IS)'!$Q:$Q,'Perse Apartments - CRES'!$A8)/'Perse Apartments - CRES'!$P$1</f>
        <v>-5.3210599999999992</v>
      </c>
      <c r="L8" s="286">
        <f>SUMIFS('Perse - Input (IS)'!M:M,'Perse - Input (IS)'!$Q:$Q,'Perse Apartments - CRES'!$A8)/'Perse Apartments - CRES'!$P$1</f>
        <v>-5.2493099999999995</v>
      </c>
      <c r="M8" s="287">
        <f>SUMIFS('Perse - Input (IS)'!N:N,'Perse - Input (IS)'!$Q:$Q,'Perse Apartments - CRES'!$A8)/'Perse Apartments - CRES'!$P$1</f>
        <v>-4.3594600000000003</v>
      </c>
      <c r="N8" s="271">
        <f t="shared" si="0"/>
        <v>-82.428629999999998</v>
      </c>
    </row>
    <row r="9" spans="1:16" ht="15" thickBot="1">
      <c r="A9" s="187" t="s">
        <v>78</v>
      </c>
      <c r="B9" s="191">
        <f>SUM(B4:B8)</f>
        <v>657.60367000000008</v>
      </c>
      <c r="C9" s="192">
        <f t="shared" ref="C9:M9" si="2">SUM(C4:C8)</f>
        <v>642.53203999999994</v>
      </c>
      <c r="D9" s="191">
        <f t="shared" si="2"/>
        <v>623.90050999999994</v>
      </c>
      <c r="E9" s="192">
        <f t="shared" si="2"/>
        <v>650.3726999999999</v>
      </c>
      <c r="F9" s="191">
        <f t="shared" si="2"/>
        <v>641.23613</v>
      </c>
      <c r="G9" s="192">
        <f t="shared" si="2"/>
        <v>635.56425000000002</v>
      </c>
      <c r="H9" s="191">
        <f t="shared" si="2"/>
        <v>628.51811999999995</v>
      </c>
      <c r="I9" s="192">
        <f t="shared" si="2"/>
        <v>612.27439000000004</v>
      </c>
      <c r="J9" s="191">
        <f t="shared" si="2"/>
        <v>610.10620999999992</v>
      </c>
      <c r="K9" s="192">
        <f t="shared" si="2"/>
        <v>591.89768000000004</v>
      </c>
      <c r="L9" s="191">
        <f t="shared" si="2"/>
        <v>577.75964999999985</v>
      </c>
      <c r="M9" s="192">
        <f t="shared" si="2"/>
        <v>611.98009999999999</v>
      </c>
      <c r="N9" s="193">
        <f t="shared" si="0"/>
        <v>7483.7454499999994</v>
      </c>
    </row>
    <row r="10" spans="1:16">
      <c r="A10" s="306" t="s">
        <v>79</v>
      </c>
      <c r="B10" s="286">
        <f>SUMIFS('Perse - Input (IS)'!C:C,'Perse - Input (IS)'!$Q:$Q,'Perse Apartments - CRES'!$A10)/'Perse Apartments - CRES'!$P$1</f>
        <v>0</v>
      </c>
      <c r="C10" s="287">
        <f>SUMIFS('Perse - Input (IS)'!D:D,'Perse - Input (IS)'!$Q:$Q,'Perse Apartments - CRES'!$A10)/'Perse Apartments - CRES'!$P$1</f>
        <v>0</v>
      </c>
      <c r="D10" s="286">
        <f>SUMIFS('Perse - Input (IS)'!E:E,'Perse - Input (IS)'!$Q:$Q,'Perse Apartments - CRES'!$A10)/'Perse Apartments - CRES'!$P$1</f>
        <v>0</v>
      </c>
      <c r="E10" s="287">
        <f>SUMIFS('Perse - Input (IS)'!F:F,'Perse - Input (IS)'!$Q:$Q,'Perse Apartments - CRES'!$A10)/'Perse Apartments - CRES'!$P$1</f>
        <v>0</v>
      </c>
      <c r="F10" s="286">
        <f>SUMIFS('Perse - Input (IS)'!G:G,'Perse - Input (IS)'!$Q:$Q,'Perse Apartments - CRES'!$A10)/'Perse Apartments - CRES'!$P$1</f>
        <v>0</v>
      </c>
      <c r="G10" s="287">
        <f>SUMIFS('Perse - Input (IS)'!H:H,'Perse - Input (IS)'!$Q:$Q,'Perse Apartments - CRES'!$A10)/'Perse Apartments - CRES'!$P$1</f>
        <v>0</v>
      </c>
      <c r="H10" s="286">
        <f>SUMIFS('Perse - Input (IS)'!I:I,'Perse - Input (IS)'!$Q:$Q,'Perse Apartments - CRES'!$A10)/'Perse Apartments - CRES'!$P$1</f>
        <v>0</v>
      </c>
      <c r="I10" s="287">
        <f>SUMIFS('Perse - Input (IS)'!J:J,'Perse - Input (IS)'!$Q:$Q,'Perse Apartments - CRES'!$A10)/'Perse Apartments - CRES'!$P$1</f>
        <v>0</v>
      </c>
      <c r="J10" s="286">
        <f>SUMIFS('Perse - Input (IS)'!K:K,'Perse - Input (IS)'!$Q:$Q,'Perse Apartments - CRES'!$A10)/'Perse Apartments - CRES'!$P$1</f>
        <v>0</v>
      </c>
      <c r="K10" s="287">
        <f>SUMIFS('Perse - Input (IS)'!L:L,'Perse - Input (IS)'!$Q:$Q,'Perse Apartments - CRES'!$A10)/'Perse Apartments - CRES'!$P$1</f>
        <v>0</v>
      </c>
      <c r="L10" s="286">
        <f>SUMIFS('Perse - Input (IS)'!M:M,'Perse - Input (IS)'!$Q:$Q,'Perse Apartments - CRES'!$A10)/'Perse Apartments - CRES'!$P$1</f>
        <v>0</v>
      </c>
      <c r="M10" s="287">
        <f>SUMIFS('Perse - Input (IS)'!N:N,'Perse - Input (IS)'!$Q:$Q,'Perse Apartments - CRES'!$A10)/'Perse Apartments - CRES'!$P$1</f>
        <v>0</v>
      </c>
      <c r="N10" s="271">
        <f t="shared" si="0"/>
        <v>0</v>
      </c>
    </row>
    <row r="11" spans="1:16">
      <c r="A11" s="306" t="s">
        <v>36</v>
      </c>
      <c r="B11" s="286">
        <f>SUMIFS('Perse - Input (IS)'!C:C,'Perse - Input (IS)'!$Q:$Q,'Perse Apartments - CRES'!$A11)/'Perse Apartments - CRES'!$P$1</f>
        <v>16.349209999999999</v>
      </c>
      <c r="C11" s="287">
        <f>SUMIFS('Perse - Input (IS)'!D:D,'Perse - Input (IS)'!$Q:$Q,'Perse Apartments - CRES'!$A11)/'Perse Apartments - CRES'!$P$1</f>
        <v>17.313040000000001</v>
      </c>
      <c r="D11" s="286">
        <f>SUMIFS('Perse - Input (IS)'!E:E,'Perse - Input (IS)'!$Q:$Q,'Perse Apartments - CRES'!$A11)/'Perse Apartments - CRES'!$P$1</f>
        <v>15.487950000000001</v>
      </c>
      <c r="E11" s="287">
        <f>SUMIFS('Perse - Input (IS)'!F:F,'Perse - Input (IS)'!$Q:$Q,'Perse Apartments - CRES'!$A11)/'Perse Apartments - CRES'!$P$1</f>
        <v>15.15325</v>
      </c>
      <c r="F11" s="286">
        <f>SUMIFS('Perse - Input (IS)'!G:G,'Perse - Input (IS)'!$Q:$Q,'Perse Apartments - CRES'!$A11)/'Perse Apartments - CRES'!$P$1</f>
        <v>15.514700000000001</v>
      </c>
      <c r="G11" s="287">
        <f>SUMIFS('Perse - Input (IS)'!H:H,'Perse - Input (IS)'!$Q:$Q,'Perse Apartments - CRES'!$A11)/'Perse Apartments - CRES'!$P$1</f>
        <v>15.197190000000001</v>
      </c>
      <c r="H11" s="286">
        <f>SUMIFS('Perse - Input (IS)'!I:I,'Perse - Input (IS)'!$Q:$Q,'Perse Apartments - CRES'!$A11)/'Perse Apartments - CRES'!$P$1</f>
        <v>16.161180000000002</v>
      </c>
      <c r="I11" s="287">
        <f>SUMIFS('Perse - Input (IS)'!J:J,'Perse - Input (IS)'!$Q:$Q,'Perse Apartments - CRES'!$A11)/'Perse Apartments - CRES'!$P$1</f>
        <v>15.585899999999999</v>
      </c>
      <c r="J11" s="286">
        <f>SUMIFS('Perse - Input (IS)'!K:K,'Perse - Input (IS)'!$Q:$Q,'Perse Apartments - CRES'!$A11)/'Perse Apartments - CRES'!$P$1</f>
        <v>17.437559999999998</v>
      </c>
      <c r="K11" s="287">
        <f>SUMIFS('Perse - Input (IS)'!L:L,'Perse - Input (IS)'!$Q:$Q,'Perse Apartments - CRES'!$A11)/'Perse Apartments - CRES'!$P$1</f>
        <v>18.938920000000003</v>
      </c>
      <c r="L11" s="286">
        <f>SUMIFS('Perse - Input (IS)'!M:M,'Perse - Input (IS)'!$Q:$Q,'Perse Apartments - CRES'!$A11)/'Perse Apartments - CRES'!$P$1</f>
        <v>16.084540000000001</v>
      </c>
      <c r="M11" s="287">
        <f>SUMIFS('Perse - Input (IS)'!N:N,'Perse - Input (IS)'!$Q:$Q,'Perse Apartments - CRES'!$A11)/'Perse Apartments - CRES'!$P$1</f>
        <v>18.559060000000002</v>
      </c>
      <c r="N11" s="271">
        <f t="shared" si="0"/>
        <v>197.78250000000003</v>
      </c>
    </row>
    <row r="12" spans="1:16" ht="15" thickBot="1">
      <c r="A12" s="188" t="s">
        <v>31</v>
      </c>
      <c r="B12" s="82">
        <f>SUMIFS('Perse - Input (IS)'!C:C,'Perse - Input (IS)'!$Q:$Q,'Perse Apartments - CRES'!$A12)/'Perse Apartments - CRES'!$P$1</f>
        <v>45.198999999999998</v>
      </c>
      <c r="C12" s="83">
        <f>SUMIFS('Perse - Input (IS)'!D:D,'Perse - Input (IS)'!$Q:$Q,'Perse Apartments - CRES'!$A12)/'Perse Apartments - CRES'!$P$1</f>
        <v>130.47457</v>
      </c>
      <c r="D12" s="82">
        <f>SUMIFS('Perse - Input (IS)'!E:E,'Perse - Input (IS)'!$Q:$Q,'Perse Apartments - CRES'!$A12)/'Perse Apartments - CRES'!$P$1</f>
        <v>32.862879999999997</v>
      </c>
      <c r="E12" s="83">
        <f>SUMIFS('Perse - Input (IS)'!F:F,'Perse - Input (IS)'!$Q:$Q,'Perse Apartments - CRES'!$A12)/'Perse Apartments - CRES'!$P$1</f>
        <v>35.166019999999996</v>
      </c>
      <c r="F12" s="82">
        <f>SUMIFS('Perse - Input (IS)'!G:G,'Perse - Input (IS)'!$Q:$Q,'Perse Apartments - CRES'!$A12)/'Perse Apartments - CRES'!$P$1</f>
        <v>46.809969999999993</v>
      </c>
      <c r="G12" s="83">
        <f>SUMIFS('Perse - Input (IS)'!H:H,'Perse - Input (IS)'!$Q:$Q,'Perse Apartments - CRES'!$A12)/'Perse Apartments - CRES'!$P$1</f>
        <v>45.475539999999995</v>
      </c>
      <c r="H12" s="82">
        <f>SUMIFS('Perse - Input (IS)'!I:I,'Perse - Input (IS)'!$Q:$Q,'Perse Apartments - CRES'!$A12)/'Perse Apartments - CRES'!$P$1</f>
        <v>43.423160000000003</v>
      </c>
      <c r="I12" s="83">
        <f>SUMIFS('Perse - Input (IS)'!J:J,'Perse - Input (IS)'!$Q:$Q,'Perse Apartments - CRES'!$A12)/'Perse Apartments - CRES'!$P$1</f>
        <v>44.352350000000008</v>
      </c>
      <c r="J12" s="82">
        <f>SUMIFS('Perse - Input (IS)'!K:K,'Perse - Input (IS)'!$Q:$Q,'Perse Apartments - CRES'!$A12)/'Perse Apartments - CRES'!$P$1</f>
        <v>42.551930000000006</v>
      </c>
      <c r="K12" s="83">
        <f>SUMIFS('Perse - Input (IS)'!L:L,'Perse - Input (IS)'!$Q:$Q,'Perse Apartments - CRES'!$A12)/'Perse Apartments - CRES'!$P$1</f>
        <v>40.623960000000004</v>
      </c>
      <c r="L12" s="82">
        <f>SUMIFS('Perse - Input (IS)'!M:M,'Perse - Input (IS)'!$Q:$Q,'Perse Apartments - CRES'!$A12)/'Perse Apartments - CRES'!$P$1</f>
        <v>35.914860000000004</v>
      </c>
      <c r="M12" s="83">
        <f>SUMIFS('Perse - Input (IS)'!N:N,'Perse - Input (IS)'!$Q:$Q,'Perse Apartments - CRES'!$A12)/'Perse Apartments - CRES'!$P$1</f>
        <v>35.386049999999997</v>
      </c>
      <c r="N12" s="272">
        <f t="shared" si="0"/>
        <v>578.24028999999996</v>
      </c>
    </row>
    <row r="13" spans="1:16" ht="15" thickBot="1">
      <c r="A13" s="189" t="s">
        <v>80</v>
      </c>
      <c r="B13" s="194">
        <f>SUM(B10:B12)</f>
        <v>61.548209999999997</v>
      </c>
      <c r="C13" s="195">
        <f t="shared" ref="C13:M13" si="3">SUM(C10:C12)</f>
        <v>147.78761</v>
      </c>
      <c r="D13" s="194">
        <f t="shared" si="3"/>
        <v>48.350830000000002</v>
      </c>
      <c r="E13" s="195">
        <f t="shared" si="3"/>
        <v>50.319269999999996</v>
      </c>
      <c r="F13" s="194">
        <f t="shared" si="3"/>
        <v>62.324669999999998</v>
      </c>
      <c r="G13" s="195">
        <f t="shared" si="3"/>
        <v>60.672729999999994</v>
      </c>
      <c r="H13" s="194">
        <f t="shared" si="3"/>
        <v>59.584340000000005</v>
      </c>
      <c r="I13" s="195">
        <f t="shared" si="3"/>
        <v>59.938250000000011</v>
      </c>
      <c r="J13" s="194">
        <f t="shared" si="3"/>
        <v>59.989490000000004</v>
      </c>
      <c r="K13" s="195">
        <f t="shared" si="3"/>
        <v>59.562880000000007</v>
      </c>
      <c r="L13" s="194">
        <f t="shared" si="3"/>
        <v>51.999400000000009</v>
      </c>
      <c r="M13" s="195">
        <f t="shared" si="3"/>
        <v>53.94511</v>
      </c>
      <c r="N13" s="196">
        <f t="shared" si="0"/>
        <v>776.02279000000021</v>
      </c>
    </row>
    <row r="14" spans="1:16" ht="15.5" thickTop="1" thickBot="1">
      <c r="A14" s="190" t="s">
        <v>81</v>
      </c>
      <c r="B14" s="197">
        <f>SUM(B13,B9)</f>
        <v>719.15188000000012</v>
      </c>
      <c r="C14" s="198">
        <f t="shared" ref="C14:M14" si="4">SUM(C13,C9)</f>
        <v>790.31964999999991</v>
      </c>
      <c r="D14" s="197">
        <f t="shared" si="4"/>
        <v>672.25133999999991</v>
      </c>
      <c r="E14" s="198">
        <f t="shared" si="4"/>
        <v>700.69196999999986</v>
      </c>
      <c r="F14" s="197">
        <f t="shared" si="4"/>
        <v>703.56079999999997</v>
      </c>
      <c r="G14" s="198">
        <f t="shared" si="4"/>
        <v>696.23698000000002</v>
      </c>
      <c r="H14" s="197">
        <f t="shared" si="4"/>
        <v>688.10245999999995</v>
      </c>
      <c r="I14" s="198">
        <f t="shared" si="4"/>
        <v>672.21264000000008</v>
      </c>
      <c r="J14" s="197">
        <f t="shared" si="4"/>
        <v>670.09569999999997</v>
      </c>
      <c r="K14" s="198">
        <f t="shared" si="4"/>
        <v>651.46055999999999</v>
      </c>
      <c r="L14" s="197">
        <f t="shared" si="4"/>
        <v>629.75904999999989</v>
      </c>
      <c r="M14" s="198">
        <f t="shared" si="4"/>
        <v>665.92520999999999</v>
      </c>
      <c r="N14" s="199">
        <f t="shared" si="0"/>
        <v>8259.7682399999994</v>
      </c>
      <c r="O14" s="124"/>
      <c r="P14" s="15">
        <f>M14*1000</f>
        <v>665925.21</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SUMIFS('Perse - Input (IS)'!C:C,'Perse - Input (IS)'!$Q:$Q,'Perse Apartments - CRES'!$A17)/'Perse Apartments - CRES'!$P$16</f>
        <v>-24.379080000000005</v>
      </c>
      <c r="C17" s="287">
        <f>SUMIFS('Perse - Input (IS)'!D:D,'Perse - Input (IS)'!$Q:$Q,'Perse Apartments - CRES'!$A17)/'Perse Apartments - CRES'!$P$16</f>
        <v>-15.757389999999997</v>
      </c>
      <c r="D17" s="286">
        <f>SUMIFS('Perse - Input (IS)'!E:E,'Perse - Input (IS)'!$Q:$Q,'Perse Apartments - CRES'!$A17)/'Perse Apartments - CRES'!$P$16</f>
        <v>-15.665719999999999</v>
      </c>
      <c r="E17" s="287">
        <f>SUMIFS('Perse - Input (IS)'!F:F,'Perse - Input (IS)'!$Q:$Q,'Perse Apartments - CRES'!$A17)/'Perse Apartments - CRES'!$P$16</f>
        <v>-27.351230000000001</v>
      </c>
      <c r="F17" s="286">
        <f>SUMIFS('Perse - Input (IS)'!G:G,'Perse - Input (IS)'!$Q:$Q,'Perse Apartments - CRES'!$A17)/'Perse Apartments - CRES'!$P$16</f>
        <v>-7.5185599999999999</v>
      </c>
      <c r="G17" s="287">
        <f>SUMIFS('Perse - Input (IS)'!H:H,'Perse - Input (IS)'!$Q:$Q,'Perse Apartments - CRES'!$A17)/'Perse Apartments - CRES'!$P$16</f>
        <v>-22.580129999999997</v>
      </c>
      <c r="H17" s="286">
        <f>SUMIFS('Perse - Input (IS)'!I:I,'Perse - Input (IS)'!$Q:$Q,'Perse Apartments - CRES'!$A17)/'Perse Apartments - CRES'!$P$16</f>
        <v>-12.634250000000002</v>
      </c>
      <c r="I17" s="287">
        <f>SUMIFS('Perse - Input (IS)'!J:J,'Perse - Input (IS)'!$Q:$Q,'Perse Apartments - CRES'!$A17)/'Perse Apartments - CRES'!$P$16</f>
        <v>-27.418459999999993</v>
      </c>
      <c r="J17" s="286">
        <f>SUMIFS('Perse - Input (IS)'!K:K,'Perse - Input (IS)'!$Q:$Q,'Perse Apartments - CRES'!$A17)/'Perse Apartments - CRES'!$P$16</f>
        <v>-15.62579</v>
      </c>
      <c r="K17" s="287">
        <f>SUMIFS('Perse - Input (IS)'!L:L,'Perse - Input (IS)'!$Q:$Q,'Perse Apartments - CRES'!$A17)/'Perse Apartments - CRES'!$P$16</f>
        <v>-7.81785</v>
      </c>
      <c r="L17" s="286">
        <f>SUMIFS('Perse - Input (IS)'!M:M,'Perse - Input (IS)'!$Q:$Q,'Perse Apartments - CRES'!$A17)/'Perse Apartments - CRES'!$P$16</f>
        <v>-16.855979999999995</v>
      </c>
      <c r="M17" s="287">
        <f>SUMIFS('Perse - Input (IS)'!N:N,'Perse - Input (IS)'!$Q:$Q,'Perse Apartments - CRES'!$A17)/'Perse Apartments - CRES'!$P$16</f>
        <v>-20.26313</v>
      </c>
      <c r="N17" s="81">
        <f>SUM(B17:M17)</f>
        <v>-213.86756999999994</v>
      </c>
    </row>
    <row r="18" spans="1:16">
      <c r="A18" s="296" t="s">
        <v>51</v>
      </c>
      <c r="B18" s="286">
        <f>SUMIFS('Perse - Input (IS)'!C:C,'Perse - Input (IS)'!$Q:$Q,'Perse Apartments - CRES'!$A18)/'Perse Apartments - CRES'!$P$16</f>
        <v>-20.991919999999997</v>
      </c>
      <c r="C18" s="287">
        <f>SUMIFS('Perse - Input (IS)'!D:D,'Perse - Input (IS)'!$Q:$Q,'Perse Apartments - CRES'!$A18)/'Perse Apartments - CRES'!$P$16</f>
        <v>-21.047630000000002</v>
      </c>
      <c r="D18" s="286">
        <f>SUMIFS('Perse - Input (IS)'!E:E,'Perse - Input (IS)'!$Q:$Q,'Perse Apartments - CRES'!$A18)/'Perse Apartments - CRES'!$P$16</f>
        <v>-18.507990000000003</v>
      </c>
      <c r="E18" s="287">
        <f>SUMIFS('Perse - Input (IS)'!F:F,'Perse - Input (IS)'!$Q:$Q,'Perse Apartments - CRES'!$A18)/'Perse Apartments - CRES'!$P$16</f>
        <v>-19.415749999999999</v>
      </c>
      <c r="F18" s="286">
        <f>SUMIFS('Perse - Input (IS)'!G:G,'Perse - Input (IS)'!$Q:$Q,'Perse Apartments - CRES'!$A18)/'Perse Apartments - CRES'!$P$16</f>
        <v>-19.42418</v>
      </c>
      <c r="G18" s="287">
        <f>SUMIFS('Perse - Input (IS)'!H:H,'Perse - Input (IS)'!$Q:$Q,'Perse Apartments - CRES'!$A18)/'Perse Apartments - CRES'!$P$16</f>
        <v>-18.608040000000003</v>
      </c>
      <c r="H18" s="286">
        <f>SUMIFS('Perse - Input (IS)'!I:I,'Perse - Input (IS)'!$Q:$Q,'Perse Apartments - CRES'!$A18)/'Perse Apartments - CRES'!$P$16</f>
        <v>-17.73189</v>
      </c>
      <c r="I18" s="287">
        <f>SUMIFS('Perse - Input (IS)'!J:J,'Perse - Input (IS)'!$Q:$Q,'Perse Apartments - CRES'!$A18)/'Perse Apartments - CRES'!$P$16</f>
        <v>-19.232400000000002</v>
      </c>
      <c r="J18" s="286">
        <f>SUMIFS('Perse - Input (IS)'!K:K,'Perse - Input (IS)'!$Q:$Q,'Perse Apartments - CRES'!$A18)/'Perse Apartments - CRES'!$P$16</f>
        <v>-19.24146</v>
      </c>
      <c r="K18" s="287">
        <f>SUMIFS('Perse - Input (IS)'!L:L,'Perse - Input (IS)'!$Q:$Q,'Perse Apartments - CRES'!$A18)/'Perse Apartments - CRES'!$P$16</f>
        <v>-33.125279999999997</v>
      </c>
      <c r="L18" s="286">
        <f>SUMIFS('Perse - Input (IS)'!M:M,'Perse - Input (IS)'!$Q:$Q,'Perse Apartments - CRES'!$A18)/'Perse Apartments - CRES'!$P$16</f>
        <v>-17.90869</v>
      </c>
      <c r="M18" s="287">
        <f>SUMIFS('Perse - Input (IS)'!N:N,'Perse - Input (IS)'!$Q:$Q,'Perse Apartments - CRES'!$A18)/'Perse Apartments - CRES'!$P$16</f>
        <v>-16.37621</v>
      </c>
      <c r="N18" s="271">
        <f t="shared" ref="N18:N32" si="6">SUM(B18:M18)</f>
        <v>-241.61144000000002</v>
      </c>
    </row>
    <row r="19" spans="1:16">
      <c r="A19" s="296" t="s">
        <v>40</v>
      </c>
      <c r="B19" s="286">
        <f>SUMIFS('Perse - Input (IS)'!C:C,'Perse - Input (IS)'!$Q:$Q,'Perse Apartments - CRES'!$A19)/'Perse Apartments - CRES'!$P$16</f>
        <v>-54.749809999999997</v>
      </c>
      <c r="C19" s="287">
        <f>SUMIFS('Perse - Input (IS)'!D:D,'Perse - Input (IS)'!$Q:$Q,'Perse Apartments - CRES'!$A19)/'Perse Apartments - CRES'!$P$16</f>
        <v>-33.222219999999993</v>
      </c>
      <c r="D19" s="286">
        <f>SUMIFS('Perse - Input (IS)'!E:E,'Perse - Input (IS)'!$Q:$Q,'Perse Apartments - CRES'!$A19)/'Perse Apartments - CRES'!$P$16</f>
        <v>-34.061809999999994</v>
      </c>
      <c r="E19" s="287">
        <f>SUMIFS('Perse - Input (IS)'!F:F,'Perse - Input (IS)'!$Q:$Q,'Perse Apartments - CRES'!$A19)/'Perse Apartments - CRES'!$P$16</f>
        <v>-40.633489999999995</v>
      </c>
      <c r="F19" s="286">
        <f>SUMIFS('Perse - Input (IS)'!G:G,'Perse - Input (IS)'!$Q:$Q,'Perse Apartments - CRES'!$A19)/'Perse Apartments - CRES'!$P$16</f>
        <v>-42.744769999999995</v>
      </c>
      <c r="G19" s="287">
        <f>SUMIFS('Perse - Input (IS)'!H:H,'Perse - Input (IS)'!$Q:$Q,'Perse Apartments - CRES'!$A19)/'Perse Apartments - CRES'!$P$16</f>
        <v>-60.979860000000002</v>
      </c>
      <c r="H19" s="286">
        <f>SUMIFS('Perse - Input (IS)'!I:I,'Perse - Input (IS)'!$Q:$Q,'Perse Apartments - CRES'!$A19)/'Perse Apartments - CRES'!$P$16</f>
        <v>-54.403180000000013</v>
      </c>
      <c r="I19" s="287">
        <f>SUMIFS('Perse - Input (IS)'!J:J,'Perse - Input (IS)'!$Q:$Q,'Perse Apartments - CRES'!$A19)/'Perse Apartments - CRES'!$P$16</f>
        <v>-44.771560000000008</v>
      </c>
      <c r="J19" s="286">
        <f>SUMIFS('Perse - Input (IS)'!K:K,'Perse - Input (IS)'!$Q:$Q,'Perse Apartments - CRES'!$A19)/'Perse Apartments - CRES'!$P$16</f>
        <v>-46.213810000000002</v>
      </c>
      <c r="K19" s="287">
        <f>SUMIFS('Perse - Input (IS)'!L:L,'Perse - Input (IS)'!$Q:$Q,'Perse Apartments - CRES'!$A19)/'Perse Apartments - CRES'!$P$16</f>
        <v>-56.54072</v>
      </c>
      <c r="L19" s="286">
        <f>SUMIFS('Perse - Input (IS)'!M:M,'Perse - Input (IS)'!$Q:$Q,'Perse Apartments - CRES'!$A19)/'Perse Apartments - CRES'!$P$16</f>
        <v>-74.208490000000012</v>
      </c>
      <c r="M19" s="287">
        <f>SUMIFS('Perse - Input (IS)'!N:N,'Perse - Input (IS)'!$Q:$Q,'Perse Apartments - CRES'!$A19)/'Perse Apartments - CRES'!$P$16</f>
        <v>-45.88485</v>
      </c>
      <c r="N19" s="271">
        <f t="shared" si="6"/>
        <v>-588.41457000000014</v>
      </c>
    </row>
    <row r="20" spans="1:16">
      <c r="A20" s="296" t="s">
        <v>64</v>
      </c>
      <c r="B20" s="286">
        <f>SUMIFS('Perse - Input (IS)'!C:C,'Perse - Input (IS)'!$Q:$Q,'Perse Apartments - CRES'!$A20)/'Perse Apartments - CRES'!$P$16</f>
        <v>-40.284730000000003</v>
      </c>
      <c r="C20" s="287">
        <f>SUMIFS('Perse - Input (IS)'!D:D,'Perse - Input (IS)'!$Q:$Q,'Perse Apartments - CRES'!$A20)/'Perse Apartments - CRES'!$P$16</f>
        <v>-40.284730000000003</v>
      </c>
      <c r="D20" s="286">
        <f>SUMIFS('Perse - Input (IS)'!E:E,'Perse - Input (IS)'!$Q:$Q,'Perse Apartments - CRES'!$A20)/'Perse Apartments - CRES'!$P$16</f>
        <v>-40.284730000000003</v>
      </c>
      <c r="E20" s="287">
        <f>SUMIFS('Perse - Input (IS)'!F:F,'Perse - Input (IS)'!$Q:$Q,'Perse Apartments - CRES'!$A20)/'Perse Apartments - CRES'!$P$16</f>
        <v>-40.284730000000003</v>
      </c>
      <c r="F20" s="286">
        <f>SUMIFS('Perse - Input (IS)'!G:G,'Perse - Input (IS)'!$Q:$Q,'Perse Apartments - CRES'!$A20)/'Perse Apartments - CRES'!$P$16</f>
        <v>-40.284730000000003</v>
      </c>
      <c r="G20" s="287">
        <f>SUMIFS('Perse - Input (IS)'!H:H,'Perse - Input (IS)'!$Q:$Q,'Perse Apartments - CRES'!$A20)/'Perse Apartments - CRES'!$P$16</f>
        <v>-40.284730000000003</v>
      </c>
      <c r="H20" s="286">
        <f>SUMIFS('Perse - Input (IS)'!I:I,'Perse - Input (IS)'!$Q:$Q,'Perse Apartments - CRES'!$A20)/'Perse Apartments - CRES'!$P$16</f>
        <v>-40.284730000000003</v>
      </c>
      <c r="I20" s="287">
        <f>SUMIFS('Perse - Input (IS)'!J:J,'Perse - Input (IS)'!$Q:$Q,'Perse Apartments - CRES'!$A20)/'Perse Apartments - CRES'!$P$16</f>
        <v>-40.284730000000003</v>
      </c>
      <c r="J20" s="286">
        <f>SUMIFS('Perse - Input (IS)'!K:K,'Perse - Input (IS)'!$Q:$Q,'Perse Apartments - CRES'!$A20)/'Perse Apartments - CRES'!$P$16</f>
        <v>-40.284730000000003</v>
      </c>
      <c r="K20" s="287">
        <f>SUMIFS('Perse - Input (IS)'!L:L,'Perse - Input (IS)'!$Q:$Q,'Perse Apartments - CRES'!$A20)/'Perse Apartments - CRES'!$P$16</f>
        <v>-22.65362</v>
      </c>
      <c r="L20" s="286">
        <f>SUMIFS('Perse - Input (IS)'!M:M,'Perse - Input (IS)'!$Q:$Q,'Perse Apartments - CRES'!$A20)/'Perse Apartments - CRES'!$P$16</f>
        <v>-56.539360000000002</v>
      </c>
      <c r="M20" s="287">
        <f>SUMIFS('Perse - Input (IS)'!N:N,'Perse - Input (IS)'!$Q:$Q,'Perse Apartments - CRES'!$A20)/'Perse Apartments - CRES'!$P$16</f>
        <v>-35.206029999999998</v>
      </c>
      <c r="N20" s="271">
        <f t="shared" si="6"/>
        <v>-476.96158000000003</v>
      </c>
      <c r="P20" s="16"/>
    </row>
    <row r="21" spans="1:16">
      <c r="A21" s="296" t="s">
        <v>66</v>
      </c>
      <c r="B21" s="286">
        <f>SUMIFS('Perse - Input (IS)'!C:C,'Perse - Input (IS)'!$Q:$Q,'Perse Apartments - CRES'!$A21)/'Perse Apartments - CRES'!$P$16</f>
        <v>-111.88815</v>
      </c>
      <c r="C21" s="287">
        <f>SUMIFS('Perse - Input (IS)'!D:D,'Perse - Input (IS)'!$Q:$Q,'Perse Apartments - CRES'!$A21)/'Perse Apartments - CRES'!$P$16</f>
        <v>-111.88815</v>
      </c>
      <c r="D21" s="286">
        <f>SUMIFS('Perse - Input (IS)'!E:E,'Perse - Input (IS)'!$Q:$Q,'Perse Apartments - CRES'!$A21)/'Perse Apartments - CRES'!$P$16</f>
        <v>-115.81376999999999</v>
      </c>
      <c r="E21" s="287">
        <f>SUMIFS('Perse - Input (IS)'!F:F,'Perse - Input (IS)'!$Q:$Q,'Perse Apartments - CRES'!$A21)/'Perse Apartments - CRES'!$P$16</f>
        <v>-111.88815</v>
      </c>
      <c r="F21" s="286">
        <f>SUMIFS('Perse - Input (IS)'!G:G,'Perse - Input (IS)'!$Q:$Q,'Perse Apartments - CRES'!$A21)/'Perse Apartments - CRES'!$P$16</f>
        <v>-111.88815</v>
      </c>
      <c r="G21" s="287">
        <f>SUMIFS('Perse - Input (IS)'!H:H,'Perse - Input (IS)'!$Q:$Q,'Perse Apartments - CRES'!$A21)/'Perse Apartments - CRES'!$P$16</f>
        <v>-111.88815</v>
      </c>
      <c r="H21" s="286">
        <f>SUMIFS('Perse - Input (IS)'!I:I,'Perse - Input (IS)'!$Q:$Q,'Perse Apartments - CRES'!$A21)/'Perse Apartments - CRES'!$P$16</f>
        <v>-111.88815</v>
      </c>
      <c r="I21" s="287">
        <f>SUMIFS('Perse - Input (IS)'!J:J,'Perse - Input (IS)'!$Q:$Q,'Perse Apartments - CRES'!$A21)/'Perse Apartments - CRES'!$P$16</f>
        <v>-111.88815</v>
      </c>
      <c r="J21" s="286">
        <f>SUMIFS('Perse - Input (IS)'!K:K,'Perse - Input (IS)'!$Q:$Q,'Perse Apartments - CRES'!$A21)/'Perse Apartments - CRES'!$P$16</f>
        <v>188.95844</v>
      </c>
      <c r="K21" s="287">
        <f>SUMIFS('Perse - Input (IS)'!L:L,'Perse - Input (IS)'!$Q:$Q,'Perse Apartments - CRES'!$A21)/'Perse Apartments - CRES'!$P$16</f>
        <v>-84.538460000000001</v>
      </c>
      <c r="L21" s="286">
        <f>SUMIFS('Perse - Input (IS)'!M:M,'Perse - Input (IS)'!$Q:$Q,'Perse Apartments - CRES'!$A21)/'Perse Apartments - CRES'!$P$16</f>
        <v>-87.074619999999996</v>
      </c>
      <c r="M21" s="287">
        <f>SUMIFS('Perse - Input (IS)'!N:N,'Perse - Input (IS)'!$Q:$Q,'Perse Apartments - CRES'!$A21)/'Perse Apartments - CRES'!$P$16</f>
        <v>-87.074619999999996</v>
      </c>
      <c r="N21" s="271">
        <f t="shared" si="6"/>
        <v>-968.7600799999999</v>
      </c>
      <c r="P21" s="16"/>
    </row>
    <row r="22" spans="1:16">
      <c r="A22" s="296" t="s">
        <v>42</v>
      </c>
      <c r="B22" s="286">
        <f>SUMIFS('Perse - Input (IS)'!C:C,'Perse - Input (IS)'!$Q:$Q,'Perse Apartments - CRES'!$A22)/'Perse Apartments - CRES'!$P$16</f>
        <v>-5.5374600000000003</v>
      </c>
      <c r="C22" s="287">
        <f>SUMIFS('Perse - Input (IS)'!D:D,'Perse - Input (IS)'!$Q:$Q,'Perse Apartments - CRES'!$A22)/'Perse Apartments - CRES'!$P$16</f>
        <v>-5.8195100000000002</v>
      </c>
      <c r="D22" s="286">
        <f>SUMIFS('Perse - Input (IS)'!E:E,'Perse - Input (IS)'!$Q:$Q,'Perse Apartments - CRES'!$A22)/'Perse Apartments - CRES'!$P$16</f>
        <v>-9.8963999999999999</v>
      </c>
      <c r="E22" s="287">
        <f>SUMIFS('Perse - Input (IS)'!F:F,'Perse - Input (IS)'!$Q:$Q,'Perse Apartments - CRES'!$A22)/'Perse Apartments - CRES'!$P$16</f>
        <v>-2.9964599999999999</v>
      </c>
      <c r="F22" s="286">
        <f>SUMIFS('Perse - Input (IS)'!G:G,'Perse - Input (IS)'!$Q:$Q,'Perse Apartments - CRES'!$A22)/'Perse Apartments - CRES'!$P$16</f>
        <v>-9.1208399999999994</v>
      </c>
      <c r="G22" s="287">
        <f>SUMIFS('Perse - Input (IS)'!H:H,'Perse - Input (IS)'!$Q:$Q,'Perse Apartments - CRES'!$A22)/'Perse Apartments - CRES'!$P$16</f>
        <v>-13.526489999999999</v>
      </c>
      <c r="H22" s="286">
        <f>SUMIFS('Perse - Input (IS)'!I:I,'Perse - Input (IS)'!$Q:$Q,'Perse Apartments - CRES'!$A22)/'Perse Apartments - CRES'!$P$16</f>
        <v>-6.2600299999999995</v>
      </c>
      <c r="I22" s="287">
        <f>SUMIFS('Perse - Input (IS)'!J:J,'Perse - Input (IS)'!$Q:$Q,'Perse Apartments - CRES'!$A22)/'Perse Apartments - CRES'!$P$16</f>
        <v>-4.9761899999999999</v>
      </c>
      <c r="J22" s="286">
        <f>SUMIFS('Perse - Input (IS)'!K:K,'Perse - Input (IS)'!$Q:$Q,'Perse Apartments - CRES'!$A22)/'Perse Apartments - CRES'!$P$16</f>
        <v>-0.22379000000000018</v>
      </c>
      <c r="K22" s="287">
        <f>SUMIFS('Perse - Input (IS)'!L:L,'Perse - Input (IS)'!$Q:$Q,'Perse Apartments - CRES'!$A22)/'Perse Apartments - CRES'!$P$16</f>
        <v>1.2503000000000002</v>
      </c>
      <c r="L22" s="286">
        <f>SUMIFS('Perse - Input (IS)'!M:M,'Perse - Input (IS)'!$Q:$Q,'Perse Apartments - CRES'!$A22)/'Perse Apartments - CRES'!$P$16</f>
        <v>-9.3260000000000005</v>
      </c>
      <c r="M22" s="287">
        <f>SUMIFS('Perse - Input (IS)'!N:N,'Perse - Input (IS)'!$Q:$Q,'Perse Apartments - CRES'!$A22)/'Perse Apartments - CRES'!$P$16</f>
        <v>-6.3310000000000004</v>
      </c>
      <c r="N22" s="271">
        <f t="shared" si="6"/>
        <v>-72.763870000000011</v>
      </c>
    </row>
    <row r="23" spans="1:16">
      <c r="A23" s="296" t="s">
        <v>82</v>
      </c>
      <c r="B23" s="286">
        <f>SUMIFS('Perse - Input (IS)'!C:C,'Perse - Input (IS)'!$Q:$Q,'Perse Apartments - CRES'!$A23)/'Perse Apartments - CRES'!$P$16</f>
        <v>0</v>
      </c>
      <c r="C23" s="287">
        <f>SUMIFS('Perse - Input (IS)'!D:D,'Perse - Input (IS)'!$Q:$Q,'Perse Apartments - CRES'!$A23)/'Perse Apartments - CRES'!$P$16</f>
        <v>0</v>
      </c>
      <c r="D23" s="286">
        <f>SUMIFS('Perse - Input (IS)'!E:E,'Perse - Input (IS)'!$Q:$Q,'Perse Apartments - CRES'!$A23)/'Perse Apartments - CRES'!$P$16</f>
        <v>0</v>
      </c>
      <c r="E23" s="287">
        <f>SUMIFS('Perse - Input (IS)'!F:F,'Perse - Input (IS)'!$Q:$Q,'Perse Apartments - CRES'!$A23)/'Perse Apartments - CRES'!$P$16</f>
        <v>0</v>
      </c>
      <c r="F23" s="286">
        <f>SUMIFS('Perse - Input (IS)'!G:G,'Perse - Input (IS)'!$Q:$Q,'Perse Apartments - CRES'!$A23)/'Perse Apartments - CRES'!$P$16</f>
        <v>0</v>
      </c>
      <c r="G23" s="287">
        <f>SUMIFS('Perse - Input (IS)'!H:H,'Perse - Input (IS)'!$Q:$Q,'Perse Apartments - CRES'!$A23)/'Perse Apartments - CRES'!$P$16</f>
        <v>0</v>
      </c>
      <c r="H23" s="286">
        <f>SUMIFS('Perse - Input (IS)'!I:I,'Perse - Input (IS)'!$Q:$Q,'Perse Apartments - CRES'!$A23)/'Perse Apartments - CRES'!$P$16</f>
        <v>0</v>
      </c>
      <c r="I23" s="287">
        <f>SUMIFS('Perse - Input (IS)'!J:J,'Perse - Input (IS)'!$Q:$Q,'Perse Apartments - CRES'!$A23)/'Perse Apartments - CRES'!$P$16</f>
        <v>0</v>
      </c>
      <c r="J23" s="286">
        <f>SUMIFS('Perse - Input (IS)'!K:K,'Perse - Input (IS)'!$Q:$Q,'Perse Apartments - CRES'!$A23)/'Perse Apartments - CRES'!$P$16</f>
        <v>0</v>
      </c>
      <c r="K23" s="287">
        <f>SUMIFS('Perse - Input (IS)'!L:L,'Perse - Input (IS)'!$Q:$Q,'Perse Apartments - CRES'!$A23)/'Perse Apartments - CRES'!$P$16</f>
        <v>0</v>
      </c>
      <c r="L23" s="286">
        <f>SUMIFS('Perse - Input (IS)'!M:M,'Perse - Input (IS)'!$Q:$Q,'Perse Apartments - CRES'!$A23)/'Perse Apartments - CRES'!$P$16</f>
        <v>0</v>
      </c>
      <c r="M23" s="287">
        <f>SUMIFS('Perse - Input (IS)'!N:N,'Perse - Input (IS)'!$Q:$Q,'Perse Apartments - CRES'!$A23)/'Perse Apartments - CRES'!$P$16</f>
        <v>0</v>
      </c>
      <c r="N23" s="271">
        <f t="shared" si="6"/>
        <v>0</v>
      </c>
    </row>
    <row r="24" spans="1:16">
      <c r="A24" s="296" t="s">
        <v>52</v>
      </c>
      <c r="B24" s="286">
        <f>SUMIFS('Perse - Input (IS)'!C:C,'Perse - Input (IS)'!$Q:$Q,'Perse Apartments - CRES'!$A24)/'Perse Apartments - CRES'!$P$16</f>
        <v>-4.9649999999999999</v>
      </c>
      <c r="C24" s="287">
        <f>SUMIFS('Perse - Input (IS)'!D:D,'Perse - Input (IS)'!$Q:$Q,'Perse Apartments - CRES'!$A24)/'Perse Apartments - CRES'!$P$16</f>
        <v>-5.3049999999999997</v>
      </c>
      <c r="D24" s="286">
        <f>SUMIFS('Perse - Input (IS)'!E:E,'Perse - Input (IS)'!$Q:$Q,'Perse Apartments - CRES'!$A24)/'Perse Apartments - CRES'!$P$16</f>
        <v>-5.3049999999999997</v>
      </c>
      <c r="E24" s="287">
        <f>SUMIFS('Perse - Input (IS)'!F:F,'Perse - Input (IS)'!$Q:$Q,'Perse Apartments - CRES'!$A24)/'Perse Apartments - CRES'!$P$16</f>
        <v>-5.665</v>
      </c>
      <c r="F24" s="286">
        <f>SUMIFS('Perse - Input (IS)'!G:G,'Perse - Input (IS)'!$Q:$Q,'Perse Apartments - CRES'!$A24)/'Perse Apartments - CRES'!$P$16</f>
        <v>-5.3049999999999997</v>
      </c>
      <c r="G24" s="287">
        <f>SUMIFS('Perse - Input (IS)'!H:H,'Perse - Input (IS)'!$Q:$Q,'Perse Apartments - CRES'!$A24)/'Perse Apartments - CRES'!$P$16</f>
        <v>-6.2360500000000005</v>
      </c>
      <c r="H24" s="286">
        <f>SUMIFS('Perse - Input (IS)'!I:I,'Perse - Input (IS)'!$Q:$Q,'Perse Apartments - CRES'!$A24)/'Perse Apartments - CRES'!$P$16</f>
        <v>-5.3049999999999997</v>
      </c>
      <c r="I24" s="287">
        <f>SUMIFS('Perse - Input (IS)'!J:J,'Perse - Input (IS)'!$Q:$Q,'Perse Apartments - CRES'!$A24)/'Perse Apartments - CRES'!$P$16</f>
        <v>-5.3049999999999997</v>
      </c>
      <c r="J24" s="286">
        <f>SUMIFS('Perse - Input (IS)'!K:K,'Perse - Input (IS)'!$Q:$Q,'Perse Apartments - CRES'!$A24)/'Perse Apartments - CRES'!$P$16</f>
        <v>-5.7360500000000005</v>
      </c>
      <c r="K24" s="287">
        <f>SUMIFS('Perse - Input (IS)'!L:L,'Perse - Input (IS)'!$Q:$Q,'Perse Apartments - CRES'!$A24)/'Perse Apartments - CRES'!$P$16</f>
        <v>-5.3049999999999997</v>
      </c>
      <c r="L24" s="286">
        <f>SUMIFS('Perse - Input (IS)'!M:M,'Perse - Input (IS)'!$Q:$Q,'Perse Apartments - CRES'!$A24)/'Perse Apartments - CRES'!$P$16</f>
        <v>-5.3449999999999998</v>
      </c>
      <c r="M24" s="287">
        <f>SUMIFS('Perse - Input (IS)'!N:N,'Perse - Input (IS)'!$Q:$Q,'Perse Apartments - CRES'!$A24)/'Perse Apartments - CRES'!$P$16</f>
        <v>-5.6006</v>
      </c>
      <c r="N24" s="271">
        <f t="shared" si="6"/>
        <v>-65.377700000000004</v>
      </c>
    </row>
    <row r="25" spans="1:16">
      <c r="A25" s="296" t="s">
        <v>57</v>
      </c>
      <c r="B25" s="286">
        <f>SUMIFS('Perse - Input (IS)'!C:C,'Perse - Input (IS)'!$Q:$Q,'Perse Apartments - CRES'!$A25)/'Perse Apartments - CRES'!$P$16</f>
        <v>-0.312</v>
      </c>
      <c r="C25" s="287">
        <f>SUMIFS('Perse - Input (IS)'!D:D,'Perse - Input (IS)'!$Q:$Q,'Perse Apartments - CRES'!$A25)/'Perse Apartments - CRES'!$P$16</f>
        <v>-0.98205999999999993</v>
      </c>
      <c r="D25" s="286">
        <f>SUMIFS('Perse - Input (IS)'!E:E,'Perse - Input (IS)'!$Q:$Q,'Perse Apartments - CRES'!$A25)/'Perse Apartments - CRES'!$P$16</f>
        <v>0</v>
      </c>
      <c r="E25" s="287">
        <f>SUMIFS('Perse - Input (IS)'!F:F,'Perse - Input (IS)'!$Q:$Q,'Perse Apartments - CRES'!$A25)/'Perse Apartments - CRES'!$P$16</f>
        <v>-4.0113400000000006</v>
      </c>
      <c r="F25" s="286">
        <f>SUMIFS('Perse - Input (IS)'!G:G,'Perse - Input (IS)'!$Q:$Q,'Perse Apartments - CRES'!$A25)/'Perse Apartments - CRES'!$P$16</f>
        <v>-0.47711999999999999</v>
      </c>
      <c r="G25" s="287">
        <f>SUMIFS('Perse - Input (IS)'!H:H,'Perse - Input (IS)'!$Q:$Q,'Perse Apartments - CRES'!$A25)/'Perse Apartments - CRES'!$P$16</f>
        <v>-4.9119999999999999</v>
      </c>
      <c r="H25" s="286">
        <f>SUMIFS('Perse - Input (IS)'!I:I,'Perse - Input (IS)'!$Q:$Q,'Perse Apartments - CRES'!$A25)/'Perse Apartments - CRES'!$P$16</f>
        <v>-2.4956100000000001</v>
      </c>
      <c r="I25" s="287">
        <f>SUMIFS('Perse - Input (IS)'!J:J,'Perse - Input (IS)'!$Q:$Q,'Perse Apartments - CRES'!$A25)/'Perse Apartments - CRES'!$P$16</f>
        <v>-1.21943</v>
      </c>
      <c r="J25" s="286">
        <f>SUMIFS('Perse - Input (IS)'!K:K,'Perse - Input (IS)'!$Q:$Q,'Perse Apartments - CRES'!$A25)/'Perse Apartments - CRES'!$P$16</f>
        <v>-1.8452500000000001</v>
      </c>
      <c r="K25" s="287">
        <f>SUMIFS('Perse - Input (IS)'!L:L,'Perse - Input (IS)'!$Q:$Q,'Perse Apartments - CRES'!$A25)/'Perse Apartments - CRES'!$P$16</f>
        <v>2.5379999999999998</v>
      </c>
      <c r="L25" s="286">
        <f>SUMIFS('Perse - Input (IS)'!M:M,'Perse - Input (IS)'!$Q:$Q,'Perse Apartments - CRES'!$A25)/'Perse Apartments - CRES'!$P$16</f>
        <v>-2.51647</v>
      </c>
      <c r="M25" s="287">
        <f>SUMIFS('Perse - Input (IS)'!N:N,'Perse - Input (IS)'!$Q:$Q,'Perse Apartments - CRES'!$A25)/'Perse Apartments - CRES'!$P$16</f>
        <v>-1.6220000000000001</v>
      </c>
      <c r="N25" s="271">
        <f t="shared" si="6"/>
        <v>-17.85528</v>
      </c>
    </row>
    <row r="26" spans="1:16">
      <c r="A26" s="296" t="s">
        <v>55</v>
      </c>
      <c r="B26" s="286">
        <f>SUMIFS('Perse - Input (IS)'!C:C,'Perse - Input (IS)'!$Q:$Q,'Perse Apartments - CRES'!$A26)/'Perse Apartments - CRES'!$P$16</f>
        <v>-8.2601500000000012</v>
      </c>
      <c r="C26" s="287">
        <f>SUMIFS('Perse - Input (IS)'!D:D,'Perse - Input (IS)'!$Q:$Q,'Perse Apartments - CRES'!$A26)/'Perse Apartments - CRES'!$P$16</f>
        <v>-4.8487300000000007</v>
      </c>
      <c r="D26" s="286">
        <f>SUMIFS('Perse - Input (IS)'!E:E,'Perse - Input (IS)'!$Q:$Q,'Perse Apartments - CRES'!$A26)/'Perse Apartments - CRES'!$P$16</f>
        <v>-2.2887</v>
      </c>
      <c r="E26" s="287">
        <f>SUMIFS('Perse - Input (IS)'!F:F,'Perse - Input (IS)'!$Q:$Q,'Perse Apartments - CRES'!$A26)/'Perse Apartments - CRES'!$P$16</f>
        <v>-2.4198499999999998</v>
      </c>
      <c r="F26" s="286">
        <f>SUMIFS('Perse - Input (IS)'!G:G,'Perse - Input (IS)'!$Q:$Q,'Perse Apartments - CRES'!$A26)/'Perse Apartments - CRES'!$P$16</f>
        <v>-1.13184</v>
      </c>
      <c r="G26" s="287">
        <f>SUMIFS('Perse - Input (IS)'!H:H,'Perse - Input (IS)'!$Q:$Q,'Perse Apartments - CRES'!$A26)/'Perse Apartments - CRES'!$P$16</f>
        <v>-9.8811700000000009</v>
      </c>
      <c r="H26" s="286">
        <f>SUMIFS('Perse - Input (IS)'!I:I,'Perse - Input (IS)'!$Q:$Q,'Perse Apartments - CRES'!$A26)/'Perse Apartments - CRES'!$P$16</f>
        <v>-3.2761199999999997</v>
      </c>
      <c r="I26" s="287">
        <f>SUMIFS('Perse - Input (IS)'!J:J,'Perse - Input (IS)'!$Q:$Q,'Perse Apartments - CRES'!$A26)/'Perse Apartments - CRES'!$P$16</f>
        <v>-7.1088699999999996</v>
      </c>
      <c r="J26" s="286">
        <f>SUMIFS('Perse - Input (IS)'!K:K,'Perse - Input (IS)'!$Q:$Q,'Perse Apartments - CRES'!$A26)/'Perse Apartments - CRES'!$P$16</f>
        <v>-5.2787499999999996</v>
      </c>
      <c r="K26" s="287">
        <f>SUMIFS('Perse - Input (IS)'!L:L,'Perse - Input (IS)'!$Q:$Q,'Perse Apartments - CRES'!$A26)/'Perse Apartments - CRES'!$P$16</f>
        <v>0.37266000000000005</v>
      </c>
      <c r="L26" s="286">
        <f>SUMIFS('Perse - Input (IS)'!M:M,'Perse - Input (IS)'!$Q:$Q,'Perse Apartments - CRES'!$A26)/'Perse Apartments - CRES'!$P$16</f>
        <v>-11.492789999999999</v>
      </c>
      <c r="M26" s="287">
        <f>SUMIFS('Perse - Input (IS)'!N:N,'Perse - Input (IS)'!$Q:$Q,'Perse Apartments - CRES'!$A26)/'Perse Apartments - CRES'!$P$16</f>
        <v>-7.6971299999999996</v>
      </c>
      <c r="N26" s="271">
        <f t="shared" si="6"/>
        <v>-63.311439999999997</v>
      </c>
    </row>
    <row r="27" spans="1:16">
      <c r="A27" s="296" t="s">
        <v>54</v>
      </c>
      <c r="B27" s="286">
        <f>SUMIFS('Perse - Input (IS)'!C:C,'Perse - Input (IS)'!$Q:$Q,'Perse Apartments - CRES'!$A27)/'Perse Apartments - CRES'!$P$16</f>
        <v>-2.6520299999999999</v>
      </c>
      <c r="C27" s="287">
        <f>SUMIFS('Perse - Input (IS)'!D:D,'Perse - Input (IS)'!$Q:$Q,'Perse Apartments - CRES'!$A27)/'Perse Apartments - CRES'!$P$16</f>
        <v>-0.47</v>
      </c>
      <c r="D27" s="286">
        <f>SUMIFS('Perse - Input (IS)'!E:E,'Perse - Input (IS)'!$Q:$Q,'Perse Apartments - CRES'!$A27)/'Perse Apartments - CRES'!$P$16</f>
        <v>0.77679999999999993</v>
      </c>
      <c r="E27" s="287">
        <f>SUMIFS('Perse - Input (IS)'!F:F,'Perse - Input (IS)'!$Q:$Q,'Perse Apartments - CRES'!$A27)/'Perse Apartments - CRES'!$P$16</f>
        <v>-2.6549999999999998</v>
      </c>
      <c r="F27" s="286">
        <f>SUMIFS('Perse - Input (IS)'!G:G,'Perse - Input (IS)'!$Q:$Q,'Perse Apartments - CRES'!$A27)/'Perse Apartments - CRES'!$P$16</f>
        <v>-2.4300000000000002</v>
      </c>
      <c r="G27" s="287">
        <f>SUMIFS('Perse - Input (IS)'!H:H,'Perse - Input (IS)'!$Q:$Q,'Perse Apartments - CRES'!$A27)/'Perse Apartments - CRES'!$P$16</f>
        <v>-4.5576400000000001</v>
      </c>
      <c r="H27" s="286">
        <f>SUMIFS('Perse - Input (IS)'!I:I,'Perse - Input (IS)'!$Q:$Q,'Perse Apartments - CRES'!$A27)/'Perse Apartments - CRES'!$P$16</f>
        <v>-3.8399200000000002</v>
      </c>
      <c r="I27" s="287">
        <f>SUMIFS('Perse - Input (IS)'!J:J,'Perse - Input (IS)'!$Q:$Q,'Perse Apartments - CRES'!$A27)/'Perse Apartments - CRES'!$P$16</f>
        <v>-5.8059899999999995</v>
      </c>
      <c r="J27" s="286">
        <f>SUMIFS('Perse - Input (IS)'!K:K,'Perse - Input (IS)'!$Q:$Q,'Perse Apartments - CRES'!$A27)/'Perse Apartments - CRES'!$P$16</f>
        <v>-2.8833099999999994</v>
      </c>
      <c r="K27" s="287">
        <f>SUMIFS('Perse - Input (IS)'!L:L,'Perse - Input (IS)'!$Q:$Q,'Perse Apartments - CRES'!$A27)/'Perse Apartments - CRES'!$P$16</f>
        <v>-6.9749299999999996</v>
      </c>
      <c r="L27" s="286">
        <f>SUMIFS('Perse - Input (IS)'!M:M,'Perse - Input (IS)'!$Q:$Q,'Perse Apartments - CRES'!$A27)/'Perse Apartments - CRES'!$P$16</f>
        <v>-6.7327500000000002</v>
      </c>
      <c r="M27" s="287">
        <f>SUMIFS('Perse - Input (IS)'!N:N,'Perse - Input (IS)'!$Q:$Q,'Perse Apartments - CRES'!$A27)/'Perse Apartments - CRES'!$P$16</f>
        <v>-11.544590000000001</v>
      </c>
      <c r="N27" s="271">
        <f t="shared" si="6"/>
        <v>-49.769359999999999</v>
      </c>
    </row>
    <row r="28" spans="1:16">
      <c r="A28" s="296" t="s">
        <v>59</v>
      </c>
      <c r="B28" s="286">
        <f>SUMIFS('Perse - Input (IS)'!C:C,'Perse - Input (IS)'!$Q:$Q,'Perse Apartments - CRES'!$A28)/'Perse Apartments - CRES'!$P$16</f>
        <v>-18.556729999999998</v>
      </c>
      <c r="C28" s="287">
        <f>SUMIFS('Perse - Input (IS)'!D:D,'Perse - Input (IS)'!$Q:$Q,'Perse Apartments - CRES'!$A28)/'Perse Apartments - CRES'!$P$16</f>
        <v>-20.977790000000002</v>
      </c>
      <c r="D28" s="286">
        <f>SUMIFS('Perse - Input (IS)'!E:E,'Perse - Input (IS)'!$Q:$Q,'Perse Apartments - CRES'!$A28)/'Perse Apartments - CRES'!$P$16</f>
        <v>-22.80593</v>
      </c>
      <c r="E28" s="287">
        <f>SUMIFS('Perse - Input (IS)'!F:F,'Perse - Input (IS)'!$Q:$Q,'Perse Apartments - CRES'!$A28)/'Perse Apartments - CRES'!$P$16</f>
        <v>-23.465370000000004</v>
      </c>
      <c r="F28" s="286">
        <f>SUMIFS('Perse - Input (IS)'!G:G,'Perse - Input (IS)'!$Q:$Q,'Perse Apartments - CRES'!$A28)/'Perse Apartments - CRES'!$P$16</f>
        <v>-32.872999999999998</v>
      </c>
      <c r="G28" s="287">
        <f>SUMIFS('Perse - Input (IS)'!H:H,'Perse - Input (IS)'!$Q:$Q,'Perse Apartments - CRES'!$A28)/'Perse Apartments - CRES'!$P$16</f>
        <v>-25.740669999999998</v>
      </c>
      <c r="H28" s="286">
        <f>SUMIFS('Perse - Input (IS)'!I:I,'Perse - Input (IS)'!$Q:$Q,'Perse Apartments - CRES'!$A28)/'Perse Apartments - CRES'!$P$16</f>
        <v>-24.653989999999997</v>
      </c>
      <c r="I28" s="287">
        <f>SUMIFS('Perse - Input (IS)'!J:J,'Perse - Input (IS)'!$Q:$Q,'Perse Apartments - CRES'!$A28)/'Perse Apartments - CRES'!$P$16</f>
        <v>-23.777290000000001</v>
      </c>
      <c r="J28" s="286">
        <f>SUMIFS('Perse - Input (IS)'!K:K,'Perse - Input (IS)'!$Q:$Q,'Perse Apartments - CRES'!$A28)/'Perse Apartments - CRES'!$P$16</f>
        <v>-22.191959999999998</v>
      </c>
      <c r="K28" s="287">
        <f>SUMIFS('Perse - Input (IS)'!L:L,'Perse - Input (IS)'!$Q:$Q,'Perse Apartments - CRES'!$A28)/'Perse Apartments - CRES'!$P$16</f>
        <v>-9.9957499999999992</v>
      </c>
      <c r="L28" s="286">
        <f>SUMIFS('Perse - Input (IS)'!M:M,'Perse - Input (IS)'!$Q:$Q,'Perse Apartments - CRES'!$A28)/'Perse Apartments - CRES'!$P$16</f>
        <v>-10.982670000000001</v>
      </c>
      <c r="M28" s="287">
        <f>SUMIFS('Perse - Input (IS)'!N:N,'Perse - Input (IS)'!$Q:$Q,'Perse Apartments - CRES'!$A28)/'Perse Apartments - CRES'!$P$16</f>
        <v>-6.7549099999999997</v>
      </c>
      <c r="N28" s="271">
        <f t="shared" si="6"/>
        <v>-242.77605999999997</v>
      </c>
    </row>
    <row r="29" spans="1:16">
      <c r="A29" s="296" t="s">
        <v>61</v>
      </c>
      <c r="B29" s="286">
        <f>SUMIFS('Perse - Input (IS)'!C:C,'Perse - Input (IS)'!$Q:$Q,'Perse Apartments - CRES'!$A29)/'Perse Apartments - CRES'!$P$16</f>
        <v>-14.110190000000001</v>
      </c>
      <c r="C29" s="287">
        <f>SUMIFS('Perse - Input (IS)'!D:D,'Perse - Input (IS)'!$Q:$Q,'Perse Apartments - CRES'!$A29)/'Perse Apartments - CRES'!$P$16</f>
        <v>-15.17163</v>
      </c>
      <c r="D29" s="286">
        <f>SUMIFS('Perse - Input (IS)'!E:E,'Perse - Input (IS)'!$Q:$Q,'Perse Apartments - CRES'!$A29)/'Perse Apartments - CRES'!$P$16</f>
        <v>-17.591309999999996</v>
      </c>
      <c r="E29" s="287">
        <f>SUMIFS('Perse - Input (IS)'!F:F,'Perse - Input (IS)'!$Q:$Q,'Perse Apartments - CRES'!$A29)/'Perse Apartments - CRES'!$P$16</f>
        <v>-14.56696</v>
      </c>
      <c r="F29" s="286">
        <f>SUMIFS('Perse - Input (IS)'!G:G,'Perse - Input (IS)'!$Q:$Q,'Perse Apartments - CRES'!$A29)/'Perse Apartments - CRES'!$P$16</f>
        <v>-20.946159999999999</v>
      </c>
      <c r="G29" s="287">
        <f>SUMIFS('Perse - Input (IS)'!H:H,'Perse - Input (IS)'!$Q:$Q,'Perse Apartments - CRES'!$A29)/'Perse Apartments - CRES'!$P$16</f>
        <v>-24.736080000000001</v>
      </c>
      <c r="H29" s="286">
        <f>SUMIFS('Perse - Input (IS)'!I:I,'Perse - Input (IS)'!$Q:$Q,'Perse Apartments - CRES'!$A29)/'Perse Apartments - CRES'!$P$16</f>
        <v>-16.444110000000002</v>
      </c>
      <c r="I29" s="287">
        <f>SUMIFS('Perse - Input (IS)'!J:J,'Perse - Input (IS)'!$Q:$Q,'Perse Apartments - CRES'!$A29)/'Perse Apartments - CRES'!$P$16</f>
        <v>-13.352399999999999</v>
      </c>
      <c r="J29" s="286">
        <f>SUMIFS('Perse - Input (IS)'!K:K,'Perse - Input (IS)'!$Q:$Q,'Perse Apartments - CRES'!$A29)/'Perse Apartments - CRES'!$P$16</f>
        <v>-18.909079999999999</v>
      </c>
      <c r="K29" s="287">
        <f>SUMIFS('Perse - Input (IS)'!L:L,'Perse - Input (IS)'!$Q:$Q,'Perse Apartments - CRES'!$A29)/'Perse Apartments - CRES'!$P$16</f>
        <v>-23.240920000000003</v>
      </c>
      <c r="L29" s="286">
        <f>SUMIFS('Perse - Input (IS)'!M:M,'Perse - Input (IS)'!$Q:$Q,'Perse Apartments - CRES'!$A29)/'Perse Apartments - CRES'!$P$16</f>
        <v>-18.831379999999999</v>
      </c>
      <c r="M29" s="287">
        <f>SUMIFS('Perse - Input (IS)'!N:N,'Perse - Input (IS)'!$Q:$Q,'Perse Apartments - CRES'!$A29)/'Perse Apartments - CRES'!$P$16</f>
        <v>-14.44624</v>
      </c>
      <c r="N29" s="271">
        <f t="shared" si="6"/>
        <v>-212.34645999999995</v>
      </c>
    </row>
    <row r="30" spans="1:16">
      <c r="A30" s="296" t="s">
        <v>83</v>
      </c>
      <c r="B30" s="286">
        <f>SUMIFS('Perse - Input (IS)'!C:C,'Perse - Input (IS)'!$Q:$Q,'Perse Apartments - CRES'!$A30)/'Perse Apartments - CRES'!$P$16</f>
        <v>0</v>
      </c>
      <c r="C30" s="287">
        <f>SUMIFS('Perse - Input (IS)'!D:D,'Perse - Input (IS)'!$Q:$Q,'Perse Apartments - CRES'!$A30)/'Perse Apartments - CRES'!$P$16</f>
        <v>0</v>
      </c>
      <c r="D30" s="286">
        <f>SUMIFS('Perse - Input (IS)'!E:E,'Perse - Input (IS)'!$Q:$Q,'Perse Apartments - CRES'!$A30)/'Perse Apartments - CRES'!$P$16</f>
        <v>0</v>
      </c>
      <c r="E30" s="287">
        <f>SUMIFS('Perse - Input (IS)'!F:F,'Perse - Input (IS)'!$Q:$Q,'Perse Apartments - CRES'!$A30)/'Perse Apartments - CRES'!$P$16</f>
        <v>0</v>
      </c>
      <c r="F30" s="286">
        <f>SUMIFS('Perse - Input (IS)'!G:G,'Perse - Input (IS)'!$Q:$Q,'Perse Apartments - CRES'!$A30)/'Perse Apartments - CRES'!$P$16</f>
        <v>0</v>
      </c>
      <c r="G30" s="287">
        <f>SUMIFS('Perse - Input (IS)'!H:H,'Perse - Input (IS)'!$Q:$Q,'Perse Apartments - CRES'!$A30)/'Perse Apartments - CRES'!$P$16</f>
        <v>0</v>
      </c>
      <c r="H30" s="286">
        <f>SUMIFS('Perse - Input (IS)'!I:I,'Perse - Input (IS)'!$Q:$Q,'Perse Apartments - CRES'!$A30)/'Perse Apartments - CRES'!$P$16</f>
        <v>0</v>
      </c>
      <c r="I30" s="287">
        <f>SUMIFS('Perse - Input (IS)'!J:J,'Perse - Input (IS)'!$Q:$Q,'Perse Apartments - CRES'!$A30)/'Perse Apartments - CRES'!$P$16</f>
        <v>0</v>
      </c>
      <c r="J30" s="286">
        <f>SUMIFS('Perse - Input (IS)'!K:K,'Perse - Input (IS)'!$Q:$Q,'Perse Apartments - CRES'!$A30)/'Perse Apartments - CRES'!$P$16</f>
        <v>0</v>
      </c>
      <c r="K30" s="287">
        <f>SUMIFS('Perse - Input (IS)'!L:L,'Perse - Input (IS)'!$Q:$Q,'Perse Apartments - CRES'!$A30)/'Perse Apartments - CRES'!$P$16</f>
        <v>0</v>
      </c>
      <c r="L30" s="286">
        <f>SUMIFS('Perse - Input (IS)'!M:M,'Perse - Input (IS)'!$Q:$Q,'Perse Apartments - CRES'!$A30)/'Perse Apartments - CRES'!$P$16</f>
        <v>0</v>
      </c>
      <c r="M30" s="287">
        <f>SUMIFS('Perse - Input (IS)'!N:N,'Perse - Input (IS)'!$Q:$Q,'Perse Apartments - CRES'!$A30)/'Perse Apartments - CRES'!$P$16</f>
        <v>0</v>
      </c>
      <c r="N30" s="271">
        <f t="shared" si="6"/>
        <v>0</v>
      </c>
    </row>
    <row r="31" spans="1:16" ht="15" thickBot="1">
      <c r="A31" s="3" t="s">
        <v>84</v>
      </c>
      <c r="B31" s="82">
        <f>SUMIFS('Perse - Input (IS)'!C:C,'Perse - Input (IS)'!$Q:$Q,'Perse Apartments - CRES'!$A31)/'Perse Apartments - CRES'!$P$16</f>
        <v>0</v>
      </c>
      <c r="C31" s="83">
        <f>SUMIFS('Perse - Input (IS)'!D:D,'Perse - Input (IS)'!$Q:$Q,'Perse Apartments - CRES'!$A31)/'Perse Apartments - CRES'!$P$16</f>
        <v>0</v>
      </c>
      <c r="D31" s="82">
        <f>SUMIFS('Perse - Input (IS)'!E:E,'Perse - Input (IS)'!$Q:$Q,'Perse Apartments - CRES'!$A31)/'Perse Apartments - CRES'!$P$16</f>
        <v>0</v>
      </c>
      <c r="E31" s="83">
        <f>SUMIFS('Perse - Input (IS)'!F:F,'Perse - Input (IS)'!$Q:$Q,'Perse Apartments - CRES'!$A31)/'Perse Apartments - CRES'!$P$16</f>
        <v>0</v>
      </c>
      <c r="F31" s="82">
        <f>SUMIFS('Perse - Input (IS)'!G:G,'Perse - Input (IS)'!$Q:$Q,'Perse Apartments - CRES'!$A31)/'Perse Apartments - CRES'!$P$16</f>
        <v>0</v>
      </c>
      <c r="G31" s="83">
        <f>SUMIFS('Perse - Input (IS)'!H:H,'Perse - Input (IS)'!$Q:$Q,'Perse Apartments - CRES'!$A31)/'Perse Apartments - CRES'!$P$16</f>
        <v>0</v>
      </c>
      <c r="H31" s="82">
        <f>SUMIFS('Perse - Input (IS)'!I:I,'Perse - Input (IS)'!$Q:$Q,'Perse Apartments - CRES'!$A31)/'Perse Apartments - CRES'!$P$16</f>
        <v>0</v>
      </c>
      <c r="I31" s="83">
        <f>SUMIFS('Perse - Input (IS)'!J:J,'Perse - Input (IS)'!$Q:$Q,'Perse Apartments - CRES'!$A31)/'Perse Apartments - CRES'!$P$16</f>
        <v>0</v>
      </c>
      <c r="J31" s="82">
        <f>SUMIFS('Perse - Input (IS)'!K:K,'Perse - Input (IS)'!$Q:$Q,'Perse Apartments - CRES'!$A31)/'Perse Apartments - CRES'!$P$16</f>
        <v>0</v>
      </c>
      <c r="K31" s="83">
        <f>SUMIFS('Perse - Input (IS)'!L:L,'Perse - Input (IS)'!$Q:$Q,'Perse Apartments - CRES'!$A31)/'Perse Apartments - CRES'!$P$16</f>
        <v>0</v>
      </c>
      <c r="L31" s="82">
        <f>SUMIFS('Perse - Input (IS)'!M:M,'Perse - Input (IS)'!$Q:$Q,'Perse Apartments - CRES'!$A31)/'Perse Apartments - CRES'!$P$16</f>
        <v>0</v>
      </c>
      <c r="M31" s="83">
        <f>SUMIFS('Perse - Input (IS)'!N:N,'Perse - Input (IS)'!$Q:$Q,'Perse Apartments - CRES'!$A31)/'Perse Apartments - CRES'!$P$16</f>
        <v>0</v>
      </c>
      <c r="N31" s="272">
        <f t="shared" si="6"/>
        <v>0</v>
      </c>
    </row>
    <row r="32" spans="1:16" ht="15.5" thickTop="1" thickBot="1">
      <c r="A32" s="84" t="s">
        <v>85</v>
      </c>
      <c r="B32" s="52">
        <f>SUM(B17:B31)</f>
        <v>-306.68725000000001</v>
      </c>
      <c r="C32" s="53">
        <f t="shared" ref="C32:M32" si="7">SUM(C17:C31)</f>
        <v>-275.77483999999998</v>
      </c>
      <c r="D32" s="52">
        <f t="shared" si="7"/>
        <v>-281.44456000000002</v>
      </c>
      <c r="E32" s="53">
        <f t="shared" si="7"/>
        <v>-295.35332999999997</v>
      </c>
      <c r="F32" s="52">
        <f t="shared" si="7"/>
        <v>-294.14435000000003</v>
      </c>
      <c r="G32" s="53">
        <f t="shared" si="7"/>
        <v>-343.93101000000001</v>
      </c>
      <c r="H32" s="52">
        <f t="shared" si="7"/>
        <v>-299.21698000000004</v>
      </c>
      <c r="I32" s="53">
        <f t="shared" si="7"/>
        <v>-305.14046999999999</v>
      </c>
      <c r="J32" s="52">
        <f t="shared" si="7"/>
        <v>10.524459999999998</v>
      </c>
      <c r="K32" s="89">
        <f t="shared" si="7"/>
        <v>-246.03156999999999</v>
      </c>
      <c r="L32" s="52">
        <f t="shared" si="7"/>
        <v>-317.81420000000008</v>
      </c>
      <c r="M32" s="53">
        <f t="shared" si="7"/>
        <v>-258.80131</v>
      </c>
      <c r="N32" s="85">
        <f t="shared" si="6"/>
        <v>-3213.8154100000002</v>
      </c>
      <c r="O32" s="124"/>
      <c r="P32" s="15">
        <f>M32*1000</f>
        <v>-258801.31</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412.46463000000011</v>
      </c>
      <c r="C35" s="53">
        <f t="shared" ref="C35:L35" si="9">SUM(C32,C14)</f>
        <v>514.54480999999987</v>
      </c>
      <c r="D35" s="52">
        <f t="shared" si="9"/>
        <v>390.80677999999989</v>
      </c>
      <c r="E35" s="53">
        <f t="shared" si="9"/>
        <v>405.33863999999988</v>
      </c>
      <c r="F35" s="52">
        <f t="shared" si="9"/>
        <v>409.41644999999994</v>
      </c>
      <c r="G35" s="53">
        <f t="shared" si="9"/>
        <v>352.30597</v>
      </c>
      <c r="H35" s="52">
        <f t="shared" si="9"/>
        <v>388.88547999999992</v>
      </c>
      <c r="I35" s="53">
        <f t="shared" si="9"/>
        <v>367.07217000000009</v>
      </c>
      <c r="J35" s="52">
        <f t="shared" si="9"/>
        <v>680.62015999999994</v>
      </c>
      <c r="K35" s="53">
        <f t="shared" si="9"/>
        <v>405.42899</v>
      </c>
      <c r="L35" s="52">
        <f t="shared" si="9"/>
        <v>311.9448499999998</v>
      </c>
      <c r="M35" s="53">
        <f>SUM(M32,M14)</f>
        <v>407.12389999999999</v>
      </c>
      <c r="N35" s="85">
        <f t="shared" ref="N35" si="10">SUM(N32,N14)</f>
        <v>5045.9528299999993</v>
      </c>
      <c r="O35" s="124"/>
      <c r="P35" s="15">
        <f>M35*1000</f>
        <v>407123.89999999997</v>
      </c>
    </row>
    <row r="36" spans="1:16" ht="15" thickTop="1">
      <c r="A36" s="55"/>
      <c r="B36" s="202" t="str">
        <f>IF(ABS(B35*$P$1-'Perse - Input (IS)'!C351)&lt;=1000, "Yes", "Error")</f>
        <v>Yes</v>
      </c>
      <c r="C36" s="202" t="str">
        <f>IF(ABS(C35*$P$1-'Perse - Input (IS)'!D351)&lt;=1000, "Yes", "Error")</f>
        <v>Yes</v>
      </c>
      <c r="D36" s="202" t="str">
        <f>IF(ABS(D35*$P$1-'Perse - Input (IS)'!E351)&lt;=1000, "Yes", "Error")</f>
        <v>Yes</v>
      </c>
      <c r="E36" s="202" t="str">
        <f>IF(ABS(E35*$P$1-'Perse - Input (IS)'!F351)&lt;=1000, "Yes", "Error")</f>
        <v>Yes</v>
      </c>
      <c r="F36" s="202" t="str">
        <f>IF(ABS(F35*$P$1-'Perse - Input (IS)'!G351)&lt;=1000, "Yes", "Error")</f>
        <v>Yes</v>
      </c>
      <c r="G36" s="202" t="str">
        <f>IF(ABS(G35*$P$1-'Perse - Input (IS)'!H351)&lt;=1000, "Yes", "Error")</f>
        <v>Yes</v>
      </c>
      <c r="H36" s="202" t="str">
        <f>IF(ABS(H35*$P$1-'Perse - Input (IS)'!I351)&lt;=1000, "Yes", "Error")</f>
        <v>Yes</v>
      </c>
      <c r="I36" s="202" t="str">
        <f>IF(ABS(I35*$P$1-'Perse - Input (IS)'!J351)&lt;=1000, "Yes", "Error")</f>
        <v>Yes</v>
      </c>
      <c r="J36" s="202" t="str">
        <f>IF(ABS(J35*$P$1-'Perse - Input (IS)'!K351)&lt;=1000, "Yes", "Error")</f>
        <v>Yes</v>
      </c>
      <c r="K36" s="202" t="str">
        <f>IF(ABS(K35*$P$1-'Perse - Input (IS)'!L351)&lt;=1000, "Yes", "Error")</f>
        <v>Yes</v>
      </c>
      <c r="L36" s="202" t="str">
        <f>IF(ABS(L35*$P$1-'Perse - Input (IS)'!M351)&lt;=1000, "Yes", "Error")</f>
        <v>Yes</v>
      </c>
      <c r="M36" s="202" t="str">
        <f>IF(ABS(M35*$P$1-'Perse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SUMIFS('Perse - Input (IS)'!C:C,'Perse - Input (IS)'!$Q:$Q,'Perse Apartments - CRES'!$A38)/'Perse Apartments - CRES'!$P$16</f>
        <v>-7.4694200000000004</v>
      </c>
      <c r="C38" s="287">
        <f>SUMIFS('Perse - Input (IS)'!D:D,'Perse - Input (IS)'!$Q:$Q,'Perse Apartments - CRES'!$A38)/'Perse Apartments - CRES'!$P$16</f>
        <v>-3.4067200000000004</v>
      </c>
      <c r="D38" s="286">
        <f>SUMIFS('Perse - Input (IS)'!E:E,'Perse - Input (IS)'!$Q:$Q,'Perse Apartments - CRES'!$A38)/'Perse Apartments - CRES'!$P$16</f>
        <v>29.223200000000002</v>
      </c>
      <c r="E38" s="287">
        <f>SUMIFS('Perse - Input (IS)'!F:F,'Perse - Input (IS)'!$Q:$Q,'Perse Apartments - CRES'!$A38)/'Perse Apartments - CRES'!$P$16</f>
        <v>-6.0371100000000002</v>
      </c>
      <c r="F38" s="286">
        <f>SUMIFS('Perse - Input (IS)'!G:G,'Perse - Input (IS)'!$Q:$Q,'Perse Apartments - CRES'!$A38)/'Perse Apartments - CRES'!$P$16</f>
        <v>-5.3346999999999998</v>
      </c>
      <c r="G38" s="287">
        <f>SUMIFS('Perse - Input (IS)'!H:H,'Perse - Input (IS)'!$Q:$Q,'Perse Apartments - CRES'!$A38)/'Perse Apartments - CRES'!$P$16</f>
        <v>-16.26606</v>
      </c>
      <c r="H38" s="286">
        <f>SUMIFS('Perse - Input (IS)'!I:I,'Perse - Input (IS)'!$Q:$Q,'Perse Apartments - CRES'!$A38)/'Perse Apartments - CRES'!$P$16</f>
        <v>-8.0747</v>
      </c>
      <c r="I38" s="287">
        <f>SUMIFS('Perse - Input (IS)'!J:J,'Perse - Input (IS)'!$Q:$Q,'Perse Apartments - CRES'!$A38)/'Perse Apartments - CRES'!$P$16</f>
        <v>-20.613940000000003</v>
      </c>
      <c r="J38" s="286">
        <f>SUMIFS('Perse - Input (IS)'!K:K,'Perse - Input (IS)'!$Q:$Q,'Perse Apartments - CRES'!$A38)/'Perse Apartments - CRES'!$P$16</f>
        <v>-23.520669999999999</v>
      </c>
      <c r="K38" s="287">
        <f>SUMIFS('Perse - Input (IS)'!L:L,'Perse - Input (IS)'!$Q:$Q,'Perse Apartments - CRES'!$A38)/'Perse Apartments - CRES'!$P$16</f>
        <v>-15.03689</v>
      </c>
      <c r="L38" s="286">
        <f>SUMIFS('Perse - Input (IS)'!M:M,'Perse - Input (IS)'!$Q:$Q,'Perse Apartments - CRES'!$A38)/'Perse Apartments - CRES'!$P$16</f>
        <v>-98.068380000000005</v>
      </c>
      <c r="M38" s="287">
        <f>SUMIFS('Perse - Input (IS)'!N:N,'Perse - Input (IS)'!$Q:$Q,'Perse Apartments - CRES'!$A38)/'Perse Apartments - CRES'!$P$16</f>
        <v>-44.249809999999997</v>
      </c>
      <c r="N38" s="93">
        <f t="shared" ref="N38:N45" si="12">SUM(B38:M38)</f>
        <v>-218.8552</v>
      </c>
    </row>
    <row r="39" spans="1:16">
      <c r="A39" s="4" t="s">
        <v>87</v>
      </c>
      <c r="B39" s="286">
        <f>SUMIFS('Perse - Input (IS)'!C:C,'Perse - Input (IS)'!$Q:$Q,'Perse Apartments - CRES'!$A39)/'Perse Apartments - CRES'!$P$16</f>
        <v>0</v>
      </c>
      <c r="C39" s="287">
        <f>SUMIFS('Perse - Input (IS)'!D:D,'Perse - Input (IS)'!$Q:$Q,'Perse Apartments - CRES'!$A39)/'Perse Apartments - CRES'!$P$16</f>
        <v>0</v>
      </c>
      <c r="D39" s="286">
        <f>SUMIFS('Perse - Input (IS)'!E:E,'Perse - Input (IS)'!$Q:$Q,'Perse Apartments - CRES'!$A39)/'Perse Apartments - CRES'!$P$16</f>
        <v>0</v>
      </c>
      <c r="E39" s="287">
        <f>SUMIFS('Perse - Input (IS)'!F:F,'Perse - Input (IS)'!$Q:$Q,'Perse Apartments - CRES'!$A39)/'Perse Apartments - CRES'!$P$16</f>
        <v>0</v>
      </c>
      <c r="F39" s="286">
        <f>SUMIFS('Perse - Input (IS)'!G:G,'Perse - Input (IS)'!$Q:$Q,'Perse Apartments - CRES'!$A39)/'Perse Apartments - CRES'!$P$16</f>
        <v>0</v>
      </c>
      <c r="G39" s="287">
        <f>SUMIFS('Perse - Input (IS)'!H:H,'Perse - Input (IS)'!$Q:$Q,'Perse Apartments - CRES'!$A39)/'Perse Apartments - CRES'!$P$16</f>
        <v>0</v>
      </c>
      <c r="H39" s="286">
        <f>SUMIFS('Perse - Input (IS)'!I:I,'Perse - Input (IS)'!$Q:$Q,'Perse Apartments - CRES'!$A39)/'Perse Apartments - CRES'!$P$16</f>
        <v>0</v>
      </c>
      <c r="I39" s="287">
        <f>SUMIFS('Perse - Input (IS)'!J:J,'Perse - Input (IS)'!$Q:$Q,'Perse Apartments - CRES'!$A39)/'Perse Apartments - CRES'!$P$16</f>
        <v>0</v>
      </c>
      <c r="J39" s="286">
        <f>SUMIFS('Perse - Input (IS)'!K:K,'Perse - Input (IS)'!$Q:$Q,'Perse Apartments - CRES'!$A39)/'Perse Apartments - CRES'!$P$16</f>
        <v>0</v>
      </c>
      <c r="K39" s="287">
        <f>SUMIFS('Perse - Input (IS)'!L:L,'Perse - Input (IS)'!$Q:$Q,'Perse Apartments - CRES'!$A39)/'Perse Apartments - CRES'!$P$16</f>
        <v>0</v>
      </c>
      <c r="L39" s="286">
        <f>SUMIFS('Perse - Input (IS)'!M:M,'Perse - Input (IS)'!$Q:$Q,'Perse Apartments - CRES'!$A39)/'Perse Apartments - CRES'!$P$16</f>
        <v>0</v>
      </c>
      <c r="M39" s="287">
        <f>SUMIFS('Perse - Input (IS)'!N:N,'Perse - Input (IS)'!$Q:$Q,'Perse Apartments - CRES'!$A39)/'Perse Apartments - CRES'!$P$16</f>
        <v>0</v>
      </c>
      <c r="N39" s="273">
        <f t="shared" si="12"/>
        <v>0</v>
      </c>
    </row>
    <row r="40" spans="1:16">
      <c r="A40" s="4" t="s">
        <v>70</v>
      </c>
      <c r="B40" s="286">
        <f>SUMIFS('Perse - Input (IS)'!C:C,'Perse - Input (IS)'!$Q:$Q,'Perse Apartments - CRES'!$A40)/'Perse Apartments - CRES'!$P$16</f>
        <v>-4.7386699999999999</v>
      </c>
      <c r="C40" s="287">
        <f>SUMIFS('Perse - Input (IS)'!D:D,'Perse - Input (IS)'!$Q:$Q,'Perse Apartments - CRES'!$A40)/'Perse Apartments - CRES'!$P$16</f>
        <v>-6.6651199999999999</v>
      </c>
      <c r="D40" s="286">
        <f>SUMIFS('Perse - Input (IS)'!E:E,'Perse - Input (IS)'!$Q:$Q,'Perse Apartments - CRES'!$A40)/'Perse Apartments - CRES'!$P$16</f>
        <v>-10.15498</v>
      </c>
      <c r="E40" s="287">
        <f>SUMIFS('Perse - Input (IS)'!F:F,'Perse - Input (IS)'!$Q:$Q,'Perse Apartments - CRES'!$A40)/'Perse Apartments - CRES'!$P$16</f>
        <v>-49.135099999999994</v>
      </c>
      <c r="F40" s="286">
        <f>SUMIFS('Perse - Input (IS)'!G:G,'Perse - Input (IS)'!$Q:$Q,'Perse Apartments - CRES'!$A40)/'Perse Apartments - CRES'!$P$16</f>
        <v>-37.357399999999998</v>
      </c>
      <c r="G40" s="287">
        <f>SUMIFS('Perse - Input (IS)'!H:H,'Perse - Input (IS)'!$Q:$Q,'Perse Apartments - CRES'!$A40)/'Perse Apartments - CRES'!$P$16</f>
        <v>-0.49363999999999975</v>
      </c>
      <c r="H40" s="286">
        <f>SUMIFS('Perse - Input (IS)'!I:I,'Perse - Input (IS)'!$Q:$Q,'Perse Apartments - CRES'!$A40)/'Perse Apartments - CRES'!$P$16</f>
        <v>-6.1812100000000001</v>
      </c>
      <c r="I40" s="287">
        <f>SUMIFS('Perse - Input (IS)'!J:J,'Perse - Input (IS)'!$Q:$Q,'Perse Apartments - CRES'!$A40)/'Perse Apartments - CRES'!$P$16</f>
        <v>-4.9741899999999992</v>
      </c>
      <c r="J40" s="286">
        <f>SUMIFS('Perse - Input (IS)'!K:K,'Perse - Input (IS)'!$Q:$Q,'Perse Apartments - CRES'!$A40)/'Perse Apartments - CRES'!$P$16</f>
        <v>-8.2622999999999998</v>
      </c>
      <c r="K40" s="287">
        <f>SUMIFS('Perse - Input (IS)'!L:L,'Perse - Input (IS)'!$Q:$Q,'Perse Apartments - CRES'!$A40)/'Perse Apartments - CRES'!$P$16</f>
        <v>0.16274999999999976</v>
      </c>
      <c r="L40" s="286">
        <f>SUMIFS('Perse - Input (IS)'!M:M,'Perse - Input (IS)'!$Q:$Q,'Perse Apartments - CRES'!$A40)/'Perse Apartments - CRES'!$P$16</f>
        <v>-63.842379999999999</v>
      </c>
      <c r="M40" s="287">
        <f>SUMIFS('Perse - Input (IS)'!N:N,'Perse - Input (IS)'!$Q:$Q,'Perse Apartments - CRES'!$A40)/'Perse Apartments - CRES'!$P$16</f>
        <v>1.3187399999999998</v>
      </c>
      <c r="N40" s="273">
        <f t="shared" si="12"/>
        <v>-190.3235</v>
      </c>
      <c r="P40" s="16"/>
    </row>
    <row r="41" spans="1:16">
      <c r="A41" s="4" t="s">
        <v>69</v>
      </c>
      <c r="B41" s="286">
        <f>SUMIFS('Perse - Input (IS)'!C:C,'Perse - Input (IS)'!$Q:$Q,'Perse Apartments - CRES'!$A41)/'Perse Apartments - CRES'!$P$16</f>
        <v>-6.9973100000000006</v>
      </c>
      <c r="C41" s="287">
        <f>SUMIFS('Perse - Input (IS)'!D:D,'Perse - Input (IS)'!$Q:$Q,'Perse Apartments - CRES'!$A41)/'Perse Apartments - CRES'!$P$16</f>
        <v>-7.0158800000000001</v>
      </c>
      <c r="D41" s="286">
        <f>SUMIFS('Perse - Input (IS)'!E:E,'Perse - Input (IS)'!$Q:$Q,'Perse Apartments - CRES'!$A41)/'Perse Apartments - CRES'!$P$16</f>
        <v>-6.1693299999999995</v>
      </c>
      <c r="E41" s="287">
        <f>SUMIFS('Perse - Input (IS)'!F:F,'Perse - Input (IS)'!$Q:$Q,'Perse Apartments - CRES'!$A41)/'Perse Apartments - CRES'!$P$16</f>
        <v>-6.4719199999999999</v>
      </c>
      <c r="F41" s="286">
        <f>SUMIFS('Perse - Input (IS)'!G:G,'Perse - Input (IS)'!$Q:$Q,'Perse Apartments - CRES'!$A41)/'Perse Apartments - CRES'!$P$16</f>
        <v>-6.4747299999999992</v>
      </c>
      <c r="G41" s="287">
        <f>SUMIFS('Perse - Input (IS)'!H:H,'Perse - Input (IS)'!$Q:$Q,'Perse Apartments - CRES'!$A41)/'Perse Apartments - CRES'!$P$16</f>
        <v>-6.20268</v>
      </c>
      <c r="H41" s="286">
        <f>SUMIFS('Perse - Input (IS)'!I:I,'Perse - Input (IS)'!$Q:$Q,'Perse Apartments - CRES'!$A41)/'Perse Apartments - CRES'!$P$16</f>
        <v>-5.9106300000000003</v>
      </c>
      <c r="I41" s="287">
        <f>SUMIFS('Perse - Input (IS)'!J:J,'Perse - Input (IS)'!$Q:$Q,'Perse Apartments - CRES'!$A41)/'Perse Apartments - CRES'!$P$16</f>
        <v>-6.4108000000000001</v>
      </c>
      <c r="J41" s="286">
        <f>SUMIFS('Perse - Input (IS)'!K:K,'Perse - Input (IS)'!$Q:$Q,'Perse Apartments - CRES'!$A41)/'Perse Apartments - CRES'!$P$16</f>
        <v>-6.4138199999999994</v>
      </c>
      <c r="K41" s="287">
        <f>SUMIFS('Perse - Input (IS)'!L:L,'Perse - Input (IS)'!$Q:$Q,'Perse Apartments - CRES'!$A41)/'Perse Apartments - CRES'!$P$16</f>
        <v>-11.041739999999999</v>
      </c>
      <c r="L41" s="286">
        <f>SUMIFS('Perse - Input (IS)'!M:M,'Perse - Input (IS)'!$Q:$Q,'Perse Apartments - CRES'!$A41)/'Perse Apartments - CRES'!$P$16</f>
        <v>-5.9695600000000004</v>
      </c>
      <c r="M41" s="287">
        <f>SUMIFS('Perse - Input (IS)'!N:N,'Perse - Input (IS)'!$Q:$Q,'Perse Apartments - CRES'!$A41)/'Perse Apartments - CRES'!$P$16</f>
        <v>-5.4587399999999997</v>
      </c>
      <c r="N41" s="273">
        <f t="shared" si="12"/>
        <v>-80.537140000000008</v>
      </c>
    </row>
    <row r="42" spans="1:16">
      <c r="A42" s="4" t="s">
        <v>68</v>
      </c>
      <c r="B42" s="286">
        <f>SUMIFS('Perse - Input (IS)'!C:C,'Perse - Input (IS)'!$Q:$Q,'Perse Apartments - CRES'!$A42)/'Perse Apartments - CRES'!$P$16</f>
        <v>-423.27670000000006</v>
      </c>
      <c r="C42" s="287">
        <f>SUMIFS('Perse - Input (IS)'!D:D,'Perse - Input (IS)'!$Q:$Q,'Perse Apartments - CRES'!$A42)/'Perse Apartments - CRES'!$P$16</f>
        <v>-400.03872000000001</v>
      </c>
      <c r="D42" s="286">
        <f>SUMIFS('Perse - Input (IS)'!E:E,'Perse - Input (IS)'!$Q:$Q,'Perse Apartments - CRES'!$A42)/'Perse Apartments - CRES'!$P$16</f>
        <v>-423.2045</v>
      </c>
      <c r="E42" s="287">
        <f>SUMIFS('Perse - Input (IS)'!F:F,'Perse - Input (IS)'!$Q:$Q,'Perse Apartments - CRES'!$A42)/'Perse Apartments - CRES'!$P$16</f>
        <v>-400.89348999999999</v>
      </c>
      <c r="F42" s="286">
        <f>SUMIFS('Perse - Input (IS)'!G:G,'Perse - Input (IS)'!$Q:$Q,'Perse Apartments - CRES'!$A42)/'Perse Apartments - CRES'!$P$16</f>
        <v>-425.26503999999994</v>
      </c>
      <c r="G42" s="287">
        <f>SUMIFS('Perse - Input (IS)'!H:H,'Perse - Input (IS)'!$Q:$Q,'Perse Apartments - CRES'!$A42)/'Perse Apartments - CRES'!$P$16</f>
        <v>-418.25076999999999</v>
      </c>
      <c r="H42" s="286">
        <f>SUMIFS('Perse - Input (IS)'!I:I,'Perse - Input (IS)'!$Q:$Q,'Perse Apartments - CRES'!$A42)/'Perse Apartments - CRES'!$P$16</f>
        <v>-390.11052999999998</v>
      </c>
      <c r="I42" s="287">
        <f>SUMIFS('Perse - Input (IS)'!J:J,'Perse - Input (IS)'!$Q:$Q,'Perse Apartments - CRES'!$A42)/'Perse Apartments - CRES'!$P$16</f>
        <v>-399.34639000000004</v>
      </c>
      <c r="J42" s="286">
        <f>SUMIFS('Perse - Input (IS)'!K:K,'Perse - Input (IS)'!$Q:$Q,'Perse Apartments - CRES'!$A42)/'Perse Apartments - CRES'!$P$16</f>
        <v>-395.77138000000002</v>
      </c>
      <c r="K42" s="287">
        <f>SUMIFS('Perse - Input (IS)'!L:L,'Perse - Input (IS)'!$Q:$Q,'Perse Apartments - CRES'!$A42)/'Perse Apartments - CRES'!$P$16</f>
        <v>-535.78279000000009</v>
      </c>
      <c r="L42" s="286">
        <f>SUMIFS('Perse - Input (IS)'!M:M,'Perse - Input (IS)'!$Q:$Q,'Perse Apartments - CRES'!$A42)/'Perse Apartments - CRES'!$P$16</f>
        <v>-610.50251000000003</v>
      </c>
      <c r="M42" s="287">
        <f>SUMIFS('Perse - Input (IS)'!N:N,'Perse - Input (IS)'!$Q:$Q,'Perse Apartments - CRES'!$A42)/'Perse Apartments - CRES'!$P$16</f>
        <v>-504.08428000000004</v>
      </c>
      <c r="N42" s="273">
        <f t="shared" si="12"/>
        <v>-5326.5271000000002</v>
      </c>
      <c r="P42" s="16"/>
    </row>
    <row r="43" spans="1:16" ht="15" thickBot="1">
      <c r="A43" s="4" t="s">
        <v>88</v>
      </c>
      <c r="B43" s="286">
        <f>SUMIFS('Perse - Input (IS)'!C:C,'Perse - Input (IS)'!$Q:$Q,'Perse Apartments - CRES'!$A43)/'Perse Apartments - CRES'!$P$16</f>
        <v>0</v>
      </c>
      <c r="C43" s="287">
        <f>SUMIFS('Perse - Input (IS)'!D:D,'Perse - Input (IS)'!$Q:$Q,'Perse Apartments - CRES'!$A43)/'Perse Apartments - CRES'!$P$16</f>
        <v>0</v>
      </c>
      <c r="D43" s="286">
        <f>SUMIFS('Perse - Input (IS)'!E:E,'Perse - Input (IS)'!$Q:$Q,'Perse Apartments - CRES'!$A43)/'Perse Apartments - CRES'!$P$16</f>
        <v>0</v>
      </c>
      <c r="E43" s="287">
        <f>SUMIFS('Perse - Input (IS)'!F:F,'Perse - Input (IS)'!$Q:$Q,'Perse Apartments - CRES'!$A43)/'Perse Apartments - CRES'!$P$16</f>
        <v>0</v>
      </c>
      <c r="F43" s="286">
        <f>SUMIFS('Perse - Input (IS)'!G:G,'Perse - Input (IS)'!$Q:$Q,'Perse Apartments - CRES'!$A43)/'Perse Apartments - CRES'!$P$16</f>
        <v>0</v>
      </c>
      <c r="G43" s="287">
        <f>SUMIFS('Perse - Input (IS)'!H:H,'Perse - Input (IS)'!$Q:$Q,'Perse Apartments - CRES'!$A43)/'Perse Apartments - CRES'!$P$16</f>
        <v>0</v>
      </c>
      <c r="H43" s="286">
        <f>SUMIFS('Perse - Input (IS)'!I:I,'Perse - Input (IS)'!$Q:$Q,'Perse Apartments - CRES'!$A43)/'Perse Apartments - CRES'!$P$16</f>
        <v>0</v>
      </c>
      <c r="I43" s="287">
        <f>SUMIFS('Perse - Input (IS)'!J:J,'Perse - Input (IS)'!$Q:$Q,'Perse Apartments - CRES'!$A43)/'Perse Apartments - CRES'!$P$16</f>
        <v>0</v>
      </c>
      <c r="J43" s="286">
        <f>SUMIFS('Perse - Input (IS)'!K:K,'Perse - Input (IS)'!$Q:$Q,'Perse Apartments - CRES'!$A43)/'Perse Apartments - CRES'!$P$16</f>
        <v>0</v>
      </c>
      <c r="K43" s="287">
        <f>SUMIFS('Perse - Input (IS)'!L:L,'Perse - Input (IS)'!$Q:$Q,'Perse Apartments - CRES'!$A43)/'Perse Apartments - CRES'!$P$16</f>
        <v>0</v>
      </c>
      <c r="L43" s="286">
        <f>SUMIFS('Perse - Input (IS)'!M:M,'Perse - Input (IS)'!$Q:$Q,'Perse Apartments - CRES'!$A43)/'Perse Apartments - CRES'!$P$16</f>
        <v>0</v>
      </c>
      <c r="M43" s="287">
        <f>SUMIFS('Perse - Input (IS)'!N:N,'Perse - Input (IS)'!$Q:$Q,'Perse Apartments - CRES'!$A43)/'Perse Apartments - CRES'!$P$16</f>
        <v>0</v>
      </c>
      <c r="N43" s="273">
        <f t="shared" si="12"/>
        <v>0</v>
      </c>
    </row>
    <row r="44" spans="1:16" ht="15.5" thickTop="1" thickBot="1">
      <c r="A44" s="84" t="s">
        <v>89</v>
      </c>
      <c r="B44" s="52">
        <f>SUM(B38:B43)</f>
        <v>-442.48210000000006</v>
      </c>
      <c r="C44" s="53">
        <f t="shared" ref="C44:M44" si="13">SUM(C38:C43)</f>
        <v>-417.12644</v>
      </c>
      <c r="D44" s="52">
        <f t="shared" si="13"/>
        <v>-410.30561</v>
      </c>
      <c r="E44" s="53">
        <f t="shared" si="13"/>
        <v>-462.53761999999995</v>
      </c>
      <c r="F44" s="52">
        <f t="shared" si="13"/>
        <v>-474.43186999999995</v>
      </c>
      <c r="G44" s="53">
        <f t="shared" si="13"/>
        <v>-441.21314999999998</v>
      </c>
      <c r="H44" s="52">
        <f t="shared" si="13"/>
        <v>-410.27706999999998</v>
      </c>
      <c r="I44" s="53">
        <f t="shared" si="13"/>
        <v>-431.34532000000002</v>
      </c>
      <c r="J44" s="52">
        <f t="shared" si="13"/>
        <v>-433.96817000000004</v>
      </c>
      <c r="K44" s="53">
        <f t="shared" si="13"/>
        <v>-561.69867000000011</v>
      </c>
      <c r="L44" s="52">
        <f t="shared" si="13"/>
        <v>-778.38283000000001</v>
      </c>
      <c r="M44" s="53">
        <f t="shared" si="13"/>
        <v>-552.47409000000005</v>
      </c>
      <c r="N44" s="94">
        <f t="shared" si="12"/>
        <v>-5816.2429400000001</v>
      </c>
    </row>
    <row r="45" spans="1:16" ht="15.5" thickTop="1" thickBot="1">
      <c r="A45" s="5" t="s">
        <v>90</v>
      </c>
      <c r="B45" s="286">
        <f>SUMIFS('Perse - Input (IS)'!C:C,'Perse - Input (IS)'!$Q:$Q,'Perse Apartments - CRES'!$A45)/'Perse Apartments - CRES'!$P$1</f>
        <v>0</v>
      </c>
      <c r="C45" s="287">
        <f>SUMIFS('Perse - Input (IS)'!D:D,'Perse - Input (IS)'!$Q:$Q,'Perse Apartments - CRES'!$A45)/'Perse Apartments - CRES'!$P$1</f>
        <v>0</v>
      </c>
      <c r="D45" s="286">
        <f>SUMIFS('Perse - Input (IS)'!E:E,'Perse - Input (IS)'!$Q:$Q,'Perse Apartments - CRES'!$A45)/'Perse Apartments - CRES'!$P$1</f>
        <v>0</v>
      </c>
      <c r="E45" s="287">
        <f>SUMIFS('Perse - Input (IS)'!F:F,'Perse - Input (IS)'!$Q:$Q,'Perse Apartments - CRES'!$A45)/'Perse Apartments - CRES'!$P$1</f>
        <v>0</v>
      </c>
      <c r="F45" s="286">
        <f>SUMIFS('Perse - Input (IS)'!G:G,'Perse - Input (IS)'!$Q:$Q,'Perse Apartments - CRES'!$A45)/'Perse Apartments - CRES'!$P$1</f>
        <v>0</v>
      </c>
      <c r="G45" s="287">
        <f>SUMIFS('Perse - Input (IS)'!H:H,'Perse - Input (IS)'!$Q:$Q,'Perse Apartments - CRES'!$A45)/'Perse Apartments - CRES'!$P$1</f>
        <v>0</v>
      </c>
      <c r="H45" s="286">
        <f>SUMIFS('Perse - Input (IS)'!I:I,'Perse - Input (IS)'!$Q:$Q,'Perse Apartments - CRES'!$A45)/'Perse Apartments - CRES'!$P$1</f>
        <v>0</v>
      </c>
      <c r="I45" s="287">
        <f>SUMIFS('Perse - Input (IS)'!J:J,'Perse - Input (IS)'!$Q:$Q,'Perse Apartments - CRES'!$A45)/'Perse Apartments - CRES'!$P$1</f>
        <v>0</v>
      </c>
      <c r="J45" s="286">
        <f>SUMIFS('Perse - Input (IS)'!K:K,'Perse - Input (IS)'!$Q:$Q,'Perse Apartments - CRES'!$A45)/'Perse Apartments - CRES'!$P$1</f>
        <v>0</v>
      </c>
      <c r="K45" s="287">
        <f>SUMIFS('Perse - Input (IS)'!L:L,'Perse - Input (IS)'!$Q:$Q,'Perse Apartments - CRES'!$A45)/'Perse Apartments - CRES'!$P$1</f>
        <v>0</v>
      </c>
      <c r="L45" s="286">
        <f>SUMIFS('Perse - Input (IS)'!M:M,'Perse - Input (IS)'!$Q:$Q,'Perse Apartments - CRES'!$A45)/'Perse Apartments - CRES'!$P$1</f>
        <v>0</v>
      </c>
      <c r="M45" s="287">
        <f>SUMIFS('Perse - Input (IS)'!N:N,'Perse - Input (IS)'!$Q:$Q,'Perse Apartments - CRES'!$A45)/'Perse Apartments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-30.017469999999946</v>
      </c>
      <c r="C47" s="96">
        <f t="shared" si="15"/>
        <v>97.418369999999868</v>
      </c>
      <c r="D47" s="95">
        <f t="shared" si="15"/>
        <v>-19.498830000000112</v>
      </c>
      <c r="E47" s="96">
        <f t="shared" si="15"/>
        <v>-57.198980000000063</v>
      </c>
      <c r="F47" s="95">
        <f t="shared" si="15"/>
        <v>-65.015420000000006</v>
      </c>
      <c r="G47" s="96">
        <f t="shared" si="15"/>
        <v>-88.907179999999983</v>
      </c>
      <c r="H47" s="95">
        <f>SUM(H44,H35)</f>
        <v>-21.391590000000065</v>
      </c>
      <c r="I47" s="96">
        <f t="shared" ref="I47:M47" si="16">SUM(I44,I35)</f>
        <v>-64.27314999999993</v>
      </c>
      <c r="J47" s="95">
        <f t="shared" si="16"/>
        <v>246.6519899999999</v>
      </c>
      <c r="K47" s="96">
        <f t="shared" si="16"/>
        <v>-156.26968000000011</v>
      </c>
      <c r="L47" s="95">
        <f t="shared" si="16"/>
        <v>-466.43798000000021</v>
      </c>
      <c r="M47" s="96">
        <f t="shared" si="16"/>
        <v>-145.35019000000005</v>
      </c>
      <c r="N47" s="96">
        <f t="shared" ref="N47" si="17">SUM(B47:M47)</f>
        <v>-770.29011000000082</v>
      </c>
    </row>
    <row r="48" spans="1:16" ht="15" thickTop="1">
      <c r="B48" s="15">
        <f>B47-'Perse - Input (IS)'!C465/1000</f>
        <v>5.3290705182007514E-14</v>
      </c>
      <c r="C48" s="15">
        <f>C47-'Perse - Input (IS)'!D465/1000</f>
        <v>-1.2789769243681803E-13</v>
      </c>
      <c r="D48" s="15">
        <f>D47-'Perse - Input (IS)'!E465/1000</f>
        <v>-1.1013412404281553E-13</v>
      </c>
      <c r="E48" s="15">
        <f>E47-'Perse - Input (IS)'!F465/1000</f>
        <v>-5.6843418860808015E-14</v>
      </c>
      <c r="F48" s="15">
        <f>F47-'Perse - Input (IS)'!G465/1000</f>
        <v>0</v>
      </c>
      <c r="G48" s="15">
        <f>G47-'Perse - Input (IS)'!H465/1000</f>
        <v>0</v>
      </c>
      <c r="H48" s="15">
        <f>H47-'Perse - Input (IS)'!I465/1000</f>
        <v>-6.3948846218409017E-14</v>
      </c>
      <c r="I48" s="15">
        <f>I47-'Perse - Input (IS)'!J465/1000</f>
        <v>0</v>
      </c>
      <c r="J48" s="15">
        <f>J47-'Perse - Input (IS)'!K465/1000</f>
        <v>0</v>
      </c>
      <c r="K48" s="15">
        <f>K47-'Perse - Input (IS)'!L465/1000</f>
        <v>0</v>
      </c>
      <c r="L48" s="15">
        <f>L47-'Perse - Input (IS)'!M465/1000</f>
        <v>0</v>
      </c>
      <c r="M48" s="15">
        <f>M47-'Perse - 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13" priority="1" operator="containsText" text="Yes">
      <formula>NOT(ISERROR(SEARCH("Yes",B36)))</formula>
    </cfRule>
    <cfRule type="cellIs" dxfId="12" priority="2" operator="equal">
      <formula>"ERROR"</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1165-1DFE-4B82-BB76-44FE9603A825}">
  <dimension ref="A1:E942"/>
  <sheetViews>
    <sheetView topLeftCell="A781" zoomScale="90" zoomScaleNormal="90" workbookViewId="0">
      <selection activeCell="G25" sqref="G25"/>
    </sheetView>
  </sheetViews>
  <sheetFormatPr defaultRowHeight="14.5"/>
  <cols>
    <col min="1" max="1" width="11.453125" customWidth="1"/>
    <col min="2" max="2" width="37.08984375" customWidth="1"/>
    <col min="3" max="5" width="17.08984375" customWidth="1"/>
  </cols>
  <sheetData>
    <row r="1" spans="1:5">
      <c r="A1" s="17" t="s">
        <v>5230</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56"/>
      <c r="B5" s="57"/>
      <c r="C5" s="56" t="s">
        <v>107</v>
      </c>
      <c r="D5" s="56" t="s">
        <v>108</v>
      </c>
      <c r="E5" s="56" t="s">
        <v>109</v>
      </c>
    </row>
    <row r="6" spans="1:5">
      <c r="A6" s="173"/>
      <c r="B6" s="174"/>
      <c r="C6" s="173" t="s">
        <v>110</v>
      </c>
      <c r="D6" s="173" t="s">
        <v>107</v>
      </c>
      <c r="E6" s="173" t="s">
        <v>111</v>
      </c>
    </row>
    <row r="7" spans="1:5">
      <c r="A7" s="67"/>
      <c r="B7" s="68"/>
      <c r="C7" s="67"/>
      <c r="D7" s="67"/>
      <c r="E7" s="67"/>
    </row>
    <row r="8" spans="1:5">
      <c r="A8" s="58" t="s">
        <v>1118</v>
      </c>
      <c r="B8" s="59" t="s">
        <v>112</v>
      </c>
      <c r="C8" s="69"/>
      <c r="D8" s="69"/>
      <c r="E8" s="69"/>
    </row>
    <row r="9" spans="1:5">
      <c r="A9" s="58"/>
      <c r="B9" s="59"/>
      <c r="C9" s="58"/>
      <c r="D9" s="58"/>
      <c r="E9" s="58"/>
    </row>
    <row r="10" spans="1:5">
      <c r="A10" s="58" t="s">
        <v>3436</v>
      </c>
      <c r="B10" s="59" t="s">
        <v>1120</v>
      </c>
      <c r="C10" s="69"/>
      <c r="D10" s="69"/>
      <c r="E10" s="69"/>
    </row>
    <row r="11" spans="1:5">
      <c r="A11" s="58"/>
      <c r="B11" s="59"/>
      <c r="C11" s="58"/>
      <c r="D11" s="58"/>
      <c r="E11" s="58"/>
    </row>
    <row r="12" spans="1:5">
      <c r="A12" s="58" t="s">
        <v>3437</v>
      </c>
      <c r="B12" s="59" t="s">
        <v>3438</v>
      </c>
      <c r="C12" s="69"/>
      <c r="D12" s="69"/>
      <c r="E12" s="69"/>
    </row>
    <row r="13" spans="1:5">
      <c r="A13" s="58" t="s">
        <v>3439</v>
      </c>
      <c r="B13" s="59" t="s">
        <v>3440</v>
      </c>
      <c r="C13" s="63">
        <v>31662.46</v>
      </c>
      <c r="D13" s="63">
        <v>3596.76</v>
      </c>
      <c r="E13" s="63">
        <v>28065.7</v>
      </c>
    </row>
    <row r="14" spans="1:5">
      <c r="A14" s="58" t="s">
        <v>3441</v>
      </c>
      <c r="B14" s="59" t="s">
        <v>3442</v>
      </c>
      <c r="C14" s="63">
        <v>0</v>
      </c>
      <c r="D14" s="63">
        <v>0</v>
      </c>
      <c r="E14" s="63">
        <v>0</v>
      </c>
    </row>
    <row r="15" spans="1:5">
      <c r="A15" s="58" t="s">
        <v>3443</v>
      </c>
      <c r="B15" s="59" t="s">
        <v>3444</v>
      </c>
      <c r="C15" s="63">
        <v>0</v>
      </c>
      <c r="D15" s="63">
        <v>0</v>
      </c>
      <c r="E15" s="63">
        <v>0</v>
      </c>
    </row>
    <row r="16" spans="1:5">
      <c r="A16" s="58" t="s">
        <v>3446</v>
      </c>
      <c r="B16" s="59" t="s">
        <v>3447</v>
      </c>
      <c r="C16" s="63">
        <v>0</v>
      </c>
      <c r="D16" s="63">
        <v>0</v>
      </c>
      <c r="E16" s="63">
        <v>0</v>
      </c>
    </row>
    <row r="17" spans="1:5">
      <c r="A17" s="58" t="s">
        <v>3448</v>
      </c>
      <c r="B17" s="59" t="s">
        <v>3449</v>
      </c>
      <c r="C17" s="63">
        <v>0</v>
      </c>
      <c r="D17" s="63">
        <v>0</v>
      </c>
      <c r="E17" s="63">
        <v>0</v>
      </c>
    </row>
    <row r="18" spans="1:5">
      <c r="A18" s="58" t="s">
        <v>3450</v>
      </c>
      <c r="B18" s="59" t="s">
        <v>3451</v>
      </c>
      <c r="C18" s="63">
        <v>79502.149999999994</v>
      </c>
      <c r="D18" s="63">
        <v>70563.7</v>
      </c>
      <c r="E18" s="63">
        <v>8938.4500000000007</v>
      </c>
    </row>
    <row r="19" spans="1:5">
      <c r="A19" s="58" t="s">
        <v>3453</v>
      </c>
      <c r="B19" s="59" t="s">
        <v>3454</v>
      </c>
      <c r="C19" s="63">
        <v>0</v>
      </c>
      <c r="D19" s="63">
        <v>0</v>
      </c>
      <c r="E19" s="63">
        <v>0</v>
      </c>
    </row>
    <row r="20" spans="1:5">
      <c r="A20" s="58" t="s">
        <v>3455</v>
      </c>
      <c r="B20" s="59" t="s">
        <v>3456</v>
      </c>
      <c r="C20" s="63">
        <v>0</v>
      </c>
      <c r="D20" s="63">
        <v>0</v>
      </c>
      <c r="E20" s="63">
        <v>0</v>
      </c>
    </row>
    <row r="21" spans="1:5">
      <c r="A21" s="58" t="s">
        <v>3457</v>
      </c>
      <c r="B21" s="59" t="s">
        <v>3458</v>
      </c>
      <c r="C21" s="63">
        <v>0</v>
      </c>
      <c r="D21" s="63">
        <v>0</v>
      </c>
      <c r="E21" s="63">
        <v>0</v>
      </c>
    </row>
    <row r="22" spans="1:5">
      <c r="A22" s="58" t="s">
        <v>1119</v>
      </c>
      <c r="B22" s="59" t="s">
        <v>3459</v>
      </c>
      <c r="C22" s="63">
        <v>7000</v>
      </c>
      <c r="D22" s="63">
        <v>7000</v>
      </c>
      <c r="E22" s="63">
        <v>0</v>
      </c>
    </row>
    <row r="23" spans="1:5">
      <c r="A23" s="58" t="s">
        <v>3460</v>
      </c>
      <c r="B23" s="59" t="s">
        <v>3461</v>
      </c>
      <c r="C23" s="63">
        <v>0</v>
      </c>
      <c r="D23" s="63">
        <v>0</v>
      </c>
      <c r="E23" s="63">
        <v>0</v>
      </c>
    </row>
    <row r="24" spans="1:5">
      <c r="A24" s="58" t="s">
        <v>3462</v>
      </c>
      <c r="B24" s="59" t="s">
        <v>3463</v>
      </c>
      <c r="C24" s="63">
        <v>0</v>
      </c>
      <c r="D24" s="63">
        <v>0</v>
      </c>
      <c r="E24" s="63">
        <v>0</v>
      </c>
    </row>
    <row r="25" spans="1:5">
      <c r="A25" s="58" t="s">
        <v>3464</v>
      </c>
      <c r="B25" s="59" t="s">
        <v>3465</v>
      </c>
      <c r="C25" s="63">
        <v>0</v>
      </c>
      <c r="D25" s="63">
        <v>0</v>
      </c>
      <c r="E25" s="63">
        <v>0</v>
      </c>
    </row>
    <row r="26" spans="1:5">
      <c r="A26" s="58" t="s">
        <v>3466</v>
      </c>
      <c r="B26" s="59" t="s">
        <v>3467</v>
      </c>
      <c r="C26" s="63">
        <v>0</v>
      </c>
      <c r="D26" s="63">
        <v>0</v>
      </c>
      <c r="E26" s="63">
        <v>0</v>
      </c>
    </row>
    <row r="27" spans="1:5">
      <c r="A27" s="58"/>
      <c r="B27" s="59"/>
      <c r="C27" s="66"/>
      <c r="D27" s="66"/>
      <c r="E27" s="66"/>
    </row>
    <row r="28" spans="1:5">
      <c r="A28" s="58" t="s">
        <v>3468</v>
      </c>
      <c r="B28" s="59" t="s">
        <v>3469</v>
      </c>
      <c r="C28" s="70">
        <v>118164.61</v>
      </c>
      <c r="D28" s="70">
        <v>81160.460000000006</v>
      </c>
      <c r="E28" s="70">
        <v>37004.15</v>
      </c>
    </row>
    <row r="29" spans="1:5">
      <c r="A29" s="58"/>
      <c r="B29" s="59"/>
      <c r="C29" s="58"/>
      <c r="D29" s="58"/>
      <c r="E29" s="58"/>
    </row>
    <row r="30" spans="1:5">
      <c r="A30" s="58" t="s">
        <v>3470</v>
      </c>
      <c r="B30" s="59" t="s">
        <v>3471</v>
      </c>
      <c r="C30" s="69"/>
      <c r="D30" s="69"/>
      <c r="E30" s="69"/>
    </row>
    <row r="31" spans="1:5">
      <c r="A31" s="58" t="s">
        <v>3472</v>
      </c>
      <c r="B31" s="59" t="s">
        <v>3473</v>
      </c>
      <c r="C31" s="63">
        <v>0</v>
      </c>
      <c r="D31" s="63">
        <v>0</v>
      </c>
      <c r="E31" s="63">
        <v>0</v>
      </c>
    </row>
    <row r="32" spans="1:5">
      <c r="A32" s="58" t="s">
        <v>3474</v>
      </c>
      <c r="B32" s="59" t="s">
        <v>3475</v>
      </c>
      <c r="C32" s="63">
        <v>0</v>
      </c>
      <c r="D32" s="63">
        <v>0</v>
      </c>
      <c r="E32" s="63">
        <v>0</v>
      </c>
    </row>
    <row r="33" spans="1:5">
      <c r="A33" s="58" t="s">
        <v>3476</v>
      </c>
      <c r="B33" s="59" t="s">
        <v>3477</v>
      </c>
      <c r="C33" s="63">
        <v>0</v>
      </c>
      <c r="D33" s="63">
        <v>0</v>
      </c>
      <c r="E33" s="63">
        <v>0</v>
      </c>
    </row>
    <row r="34" spans="1:5">
      <c r="A34" s="58" t="s">
        <v>3478</v>
      </c>
      <c r="B34" s="59" t="s">
        <v>3479</v>
      </c>
      <c r="C34" s="63">
        <v>0</v>
      </c>
      <c r="D34" s="63">
        <v>0</v>
      </c>
      <c r="E34" s="63">
        <v>0</v>
      </c>
    </row>
    <row r="35" spans="1:5">
      <c r="A35" s="58" t="s">
        <v>3480</v>
      </c>
      <c r="B35" s="59" t="s">
        <v>3481</v>
      </c>
      <c r="C35" s="63">
        <v>0</v>
      </c>
      <c r="D35" s="63">
        <v>0</v>
      </c>
      <c r="E35" s="63">
        <v>0</v>
      </c>
    </row>
    <row r="36" spans="1:5">
      <c r="A36" s="58" t="s">
        <v>3482</v>
      </c>
      <c r="B36" s="59" t="s">
        <v>3483</v>
      </c>
      <c r="C36" s="63">
        <v>0</v>
      </c>
      <c r="D36" s="63">
        <v>0</v>
      </c>
      <c r="E36" s="63">
        <v>0</v>
      </c>
    </row>
    <row r="37" spans="1:5">
      <c r="A37" s="58" t="s">
        <v>3484</v>
      </c>
      <c r="B37" s="59" t="s">
        <v>3485</v>
      </c>
      <c r="C37" s="63">
        <v>0</v>
      </c>
      <c r="D37" s="63">
        <v>0</v>
      </c>
      <c r="E37" s="63">
        <v>0</v>
      </c>
    </row>
    <row r="38" spans="1:5">
      <c r="A38" s="58" t="s">
        <v>3486</v>
      </c>
      <c r="B38" s="59" t="s">
        <v>3487</v>
      </c>
      <c r="C38" s="63">
        <v>0</v>
      </c>
      <c r="D38" s="63">
        <v>0</v>
      </c>
      <c r="E38" s="63">
        <v>0</v>
      </c>
    </row>
    <row r="39" spans="1:5">
      <c r="A39" s="58" t="s">
        <v>3488</v>
      </c>
      <c r="B39" s="59" t="s">
        <v>3489</v>
      </c>
      <c r="C39" s="63">
        <v>0</v>
      </c>
      <c r="D39" s="63">
        <v>0</v>
      </c>
      <c r="E39" s="63">
        <v>0</v>
      </c>
    </row>
    <row r="40" spans="1:5">
      <c r="A40" s="58" t="s">
        <v>3490</v>
      </c>
      <c r="B40" s="59" t="s">
        <v>3491</v>
      </c>
      <c r="C40" s="63">
        <v>0</v>
      </c>
      <c r="D40" s="63">
        <v>0</v>
      </c>
      <c r="E40" s="63">
        <v>0</v>
      </c>
    </row>
    <row r="41" spans="1:5">
      <c r="A41" s="58"/>
      <c r="B41" s="59"/>
      <c r="C41" s="66"/>
      <c r="D41" s="66"/>
      <c r="E41" s="66"/>
    </row>
    <row r="42" spans="1:5">
      <c r="A42" s="58" t="s">
        <v>3492</v>
      </c>
      <c r="B42" s="59" t="s">
        <v>3493</v>
      </c>
      <c r="C42" s="70">
        <v>0</v>
      </c>
      <c r="D42" s="70">
        <v>0</v>
      </c>
      <c r="E42" s="70">
        <v>0</v>
      </c>
    </row>
    <row r="43" spans="1:5">
      <c r="A43" s="58"/>
      <c r="B43" s="59"/>
      <c r="C43" s="58"/>
      <c r="D43" s="58"/>
      <c r="E43" s="58"/>
    </row>
    <row r="44" spans="1:5">
      <c r="A44" s="58" t="s">
        <v>1121</v>
      </c>
      <c r="B44" s="59" t="s">
        <v>3494</v>
      </c>
      <c r="C44" s="69"/>
      <c r="D44" s="69"/>
      <c r="E44" s="69"/>
    </row>
    <row r="45" spans="1:5">
      <c r="A45" s="58" t="s">
        <v>3495</v>
      </c>
      <c r="B45" s="59" t="s">
        <v>3496</v>
      </c>
      <c r="C45" s="63">
        <v>434903.28</v>
      </c>
      <c r="D45" s="63">
        <v>333923.21999999997</v>
      </c>
      <c r="E45" s="63">
        <v>100980.06</v>
      </c>
    </row>
    <row r="46" spans="1:5">
      <c r="A46" s="58" t="s">
        <v>3497</v>
      </c>
      <c r="B46" s="59" t="s">
        <v>2496</v>
      </c>
      <c r="C46" s="63">
        <v>531227.19999999995</v>
      </c>
      <c r="D46" s="63">
        <v>597978.5</v>
      </c>
      <c r="E46" s="63">
        <v>-66751.3</v>
      </c>
    </row>
    <row r="47" spans="1:5">
      <c r="A47" s="58" t="s">
        <v>3498</v>
      </c>
      <c r="B47" s="59" t="s">
        <v>3499</v>
      </c>
      <c r="C47" s="63">
        <v>0</v>
      </c>
      <c r="D47" s="63">
        <v>0</v>
      </c>
      <c r="E47" s="63">
        <v>0</v>
      </c>
    </row>
    <row r="48" spans="1:5">
      <c r="A48" s="58" t="s">
        <v>3500</v>
      </c>
      <c r="B48" s="59" t="s">
        <v>3501</v>
      </c>
      <c r="C48" s="63">
        <v>0</v>
      </c>
      <c r="D48" s="63">
        <v>0</v>
      </c>
      <c r="E48" s="63">
        <v>0</v>
      </c>
    </row>
    <row r="49" spans="1:5">
      <c r="A49" s="58" t="s">
        <v>3502</v>
      </c>
      <c r="B49" s="59" t="s">
        <v>3503</v>
      </c>
      <c r="C49" s="63">
        <v>0</v>
      </c>
      <c r="D49" s="63">
        <v>0</v>
      </c>
      <c r="E49" s="63">
        <v>0</v>
      </c>
    </row>
    <row r="50" spans="1:5">
      <c r="A50" s="58" t="s">
        <v>3504</v>
      </c>
      <c r="B50" s="59" t="s">
        <v>3505</v>
      </c>
      <c r="C50" s="63">
        <v>196219.67</v>
      </c>
      <c r="D50" s="63">
        <v>190094.67</v>
      </c>
      <c r="E50" s="63">
        <v>6125</v>
      </c>
    </row>
    <row r="51" spans="1:5">
      <c r="A51" s="58" t="s">
        <v>3506</v>
      </c>
      <c r="B51" s="59" t="s">
        <v>3507</v>
      </c>
      <c r="C51" s="63">
        <v>0</v>
      </c>
      <c r="D51" s="63">
        <v>0</v>
      </c>
      <c r="E51" s="63">
        <v>0</v>
      </c>
    </row>
    <row r="52" spans="1:5">
      <c r="A52" s="58" t="s">
        <v>3508</v>
      </c>
      <c r="B52" s="59" t="s">
        <v>3509</v>
      </c>
      <c r="C52" s="63">
        <v>0</v>
      </c>
      <c r="D52" s="63">
        <v>0</v>
      </c>
      <c r="E52" s="63">
        <v>0</v>
      </c>
    </row>
    <row r="53" spans="1:5">
      <c r="A53" s="58" t="s">
        <v>3510</v>
      </c>
      <c r="B53" s="59" t="s">
        <v>3511</v>
      </c>
      <c r="C53" s="63">
        <v>0</v>
      </c>
      <c r="D53" s="63">
        <v>0</v>
      </c>
      <c r="E53" s="63">
        <v>0</v>
      </c>
    </row>
    <row r="54" spans="1:5">
      <c r="A54" s="58" t="s">
        <v>3512</v>
      </c>
      <c r="B54" s="59" t="s">
        <v>3513</v>
      </c>
      <c r="C54" s="63">
        <v>0</v>
      </c>
      <c r="D54" s="63">
        <v>0</v>
      </c>
      <c r="E54" s="63">
        <v>0</v>
      </c>
    </row>
    <row r="55" spans="1:5">
      <c r="A55" s="58" t="s">
        <v>3514</v>
      </c>
      <c r="B55" s="59" t="s">
        <v>3515</v>
      </c>
      <c r="C55" s="63">
        <v>0</v>
      </c>
      <c r="D55" s="63">
        <v>0</v>
      </c>
      <c r="E55" s="63">
        <v>0</v>
      </c>
    </row>
    <row r="56" spans="1:5">
      <c r="A56" s="58"/>
      <c r="B56" s="59"/>
      <c r="C56" s="66"/>
      <c r="D56" s="66"/>
      <c r="E56" s="66"/>
    </row>
    <row r="57" spans="1:5">
      <c r="A57" s="58" t="s">
        <v>3516</v>
      </c>
      <c r="B57" s="59" t="s">
        <v>3517</v>
      </c>
      <c r="C57" s="70">
        <v>1162350.1499999999</v>
      </c>
      <c r="D57" s="70">
        <v>1121996.3899999999</v>
      </c>
      <c r="E57" s="70">
        <v>40353.760000000002</v>
      </c>
    </row>
    <row r="58" spans="1:5">
      <c r="A58" s="58"/>
      <c r="B58" s="59"/>
      <c r="C58" s="58"/>
      <c r="D58" s="58"/>
      <c r="E58" s="58"/>
    </row>
    <row r="59" spans="1:5">
      <c r="A59" s="58" t="s">
        <v>3518</v>
      </c>
      <c r="B59" s="59" t="s">
        <v>3519</v>
      </c>
      <c r="C59" s="69"/>
      <c r="D59" s="69"/>
      <c r="E59" s="69"/>
    </row>
    <row r="60" spans="1:5">
      <c r="A60" s="58" t="s">
        <v>3520</v>
      </c>
      <c r="B60" s="59" t="s">
        <v>3521</v>
      </c>
      <c r="C60" s="63">
        <v>148624.43</v>
      </c>
      <c r="D60" s="63">
        <v>134379.68</v>
      </c>
      <c r="E60" s="63">
        <v>14244.75</v>
      </c>
    </row>
    <row r="61" spans="1:5">
      <c r="A61" s="58" t="s">
        <v>3522</v>
      </c>
      <c r="B61" s="59" t="s">
        <v>3523</v>
      </c>
      <c r="C61" s="63">
        <v>0</v>
      </c>
      <c r="D61" s="63">
        <v>0</v>
      </c>
      <c r="E61" s="63">
        <v>0</v>
      </c>
    </row>
    <row r="62" spans="1:5">
      <c r="A62" s="58" t="s">
        <v>3524</v>
      </c>
      <c r="B62" s="59" t="s">
        <v>3525</v>
      </c>
      <c r="C62" s="63">
        <v>57044.45</v>
      </c>
      <c r="D62" s="63">
        <v>57044.45</v>
      </c>
      <c r="E62" s="63">
        <v>0</v>
      </c>
    </row>
    <row r="63" spans="1:5">
      <c r="A63" s="58" t="s">
        <v>3526</v>
      </c>
      <c r="B63" s="59" t="s">
        <v>3527</v>
      </c>
      <c r="C63" s="63">
        <v>0</v>
      </c>
      <c r="D63" s="63">
        <v>0</v>
      </c>
      <c r="E63" s="63">
        <v>0</v>
      </c>
    </row>
    <row r="64" spans="1:5">
      <c r="A64" s="58" t="s">
        <v>1122</v>
      </c>
      <c r="B64" s="59" t="s">
        <v>3528</v>
      </c>
      <c r="C64" s="63">
        <v>0</v>
      </c>
      <c r="D64" s="63">
        <v>0</v>
      </c>
      <c r="E64" s="63">
        <v>0</v>
      </c>
    </row>
    <row r="65" spans="1:5">
      <c r="A65" s="58" t="s">
        <v>1123</v>
      </c>
      <c r="B65" s="59" t="s">
        <v>3529</v>
      </c>
      <c r="C65" s="63">
        <v>-78970.64</v>
      </c>
      <c r="D65" s="63">
        <v>-83613.72</v>
      </c>
      <c r="E65" s="63">
        <v>4643.08</v>
      </c>
    </row>
    <row r="66" spans="1:5">
      <c r="A66" s="58" t="s">
        <v>3530</v>
      </c>
      <c r="B66" s="59" t="s">
        <v>3531</v>
      </c>
      <c r="C66" s="63">
        <v>0</v>
      </c>
      <c r="D66" s="63">
        <v>0</v>
      </c>
      <c r="E66" s="63">
        <v>0</v>
      </c>
    </row>
    <row r="67" spans="1:5">
      <c r="A67" s="58" t="s">
        <v>3532</v>
      </c>
      <c r="B67" s="59" t="s">
        <v>3533</v>
      </c>
      <c r="C67" s="63">
        <v>0</v>
      </c>
      <c r="D67" s="63">
        <v>0</v>
      </c>
      <c r="E67" s="63">
        <v>0</v>
      </c>
    </row>
    <row r="68" spans="1:5">
      <c r="A68" s="58" t="s">
        <v>3534</v>
      </c>
      <c r="B68" s="59" t="s">
        <v>3535</v>
      </c>
      <c r="C68" s="63">
        <v>0</v>
      </c>
      <c r="D68" s="63">
        <v>0</v>
      </c>
      <c r="E68" s="63">
        <v>0</v>
      </c>
    </row>
    <row r="69" spans="1:5">
      <c r="A69" s="58" t="s">
        <v>3536</v>
      </c>
      <c r="B69" s="59" t="s">
        <v>3537</v>
      </c>
      <c r="C69" s="63">
        <v>0</v>
      </c>
      <c r="D69" s="63">
        <v>0</v>
      </c>
      <c r="E69" s="63">
        <v>0</v>
      </c>
    </row>
    <row r="70" spans="1:5">
      <c r="A70" s="58" t="s">
        <v>3538</v>
      </c>
      <c r="B70" s="59" t="s">
        <v>3539</v>
      </c>
      <c r="C70" s="63">
        <v>0</v>
      </c>
      <c r="D70" s="63">
        <v>0</v>
      </c>
      <c r="E70" s="63">
        <v>0</v>
      </c>
    </row>
    <row r="71" spans="1:5">
      <c r="A71" s="58" t="s">
        <v>1124</v>
      </c>
      <c r="B71" s="59" t="s">
        <v>3540</v>
      </c>
      <c r="C71" s="63">
        <v>23251.87</v>
      </c>
      <c r="D71" s="63">
        <v>18955.45</v>
      </c>
      <c r="E71" s="63">
        <v>4296.42</v>
      </c>
    </row>
    <row r="72" spans="1:5">
      <c r="A72" s="58"/>
      <c r="B72" s="59"/>
      <c r="C72" s="66"/>
      <c r="D72" s="66"/>
      <c r="E72" s="66"/>
    </row>
    <row r="73" spans="1:5">
      <c r="A73" s="58" t="s">
        <v>3541</v>
      </c>
      <c r="B73" s="59" t="s">
        <v>3542</v>
      </c>
      <c r="C73" s="70">
        <v>149950.10999999999</v>
      </c>
      <c r="D73" s="70">
        <v>126765.86</v>
      </c>
      <c r="E73" s="70">
        <v>23184.25</v>
      </c>
    </row>
    <row r="74" spans="1:5">
      <c r="A74" s="58"/>
      <c r="B74" s="59"/>
      <c r="C74" s="58"/>
      <c r="D74" s="58"/>
      <c r="E74" s="58"/>
    </row>
    <row r="75" spans="1:5">
      <c r="A75" s="58" t="s">
        <v>1125</v>
      </c>
      <c r="B75" s="59" t="s">
        <v>3543</v>
      </c>
      <c r="C75" s="69"/>
      <c r="D75" s="69"/>
      <c r="E75" s="69"/>
    </row>
    <row r="76" spans="1:5">
      <c r="A76" s="58" t="s">
        <v>3544</v>
      </c>
      <c r="B76" s="59" t="s">
        <v>3545</v>
      </c>
      <c r="C76" s="63">
        <v>0</v>
      </c>
      <c r="D76" s="63">
        <v>0</v>
      </c>
      <c r="E76" s="63">
        <v>0</v>
      </c>
    </row>
    <row r="77" spans="1:5">
      <c r="A77" s="58" t="s">
        <v>3546</v>
      </c>
      <c r="B77" s="59" t="s">
        <v>3547</v>
      </c>
      <c r="C77" s="63">
        <v>0</v>
      </c>
      <c r="D77" s="63">
        <v>0</v>
      </c>
      <c r="E77" s="63">
        <v>0</v>
      </c>
    </row>
    <row r="78" spans="1:5">
      <c r="A78" s="58" t="s">
        <v>3548</v>
      </c>
      <c r="B78" s="59" t="s">
        <v>3549</v>
      </c>
      <c r="C78" s="63">
        <v>0</v>
      </c>
      <c r="D78" s="63">
        <v>0</v>
      </c>
      <c r="E78" s="63">
        <v>0</v>
      </c>
    </row>
    <row r="79" spans="1:5">
      <c r="A79" s="58" t="s">
        <v>3550</v>
      </c>
      <c r="B79" s="59" t="s">
        <v>3551</v>
      </c>
      <c r="C79" s="63">
        <v>0</v>
      </c>
      <c r="D79" s="63">
        <v>0</v>
      </c>
      <c r="E79" s="63">
        <v>0</v>
      </c>
    </row>
    <row r="80" spans="1:5">
      <c r="A80" s="58" t="s">
        <v>3552</v>
      </c>
      <c r="B80" s="59" t="s">
        <v>3553</v>
      </c>
      <c r="C80" s="63">
        <v>0</v>
      </c>
      <c r="D80" s="63">
        <v>0</v>
      </c>
      <c r="E80" s="63">
        <v>0</v>
      </c>
    </row>
    <row r="81" spans="1:5">
      <c r="A81" s="58" t="s">
        <v>3554</v>
      </c>
      <c r="B81" s="59" t="s">
        <v>3555</v>
      </c>
      <c r="C81" s="63">
        <v>0</v>
      </c>
      <c r="D81" s="63">
        <v>0</v>
      </c>
      <c r="E81" s="63">
        <v>0</v>
      </c>
    </row>
    <row r="82" spans="1:5">
      <c r="A82" s="58" t="s">
        <v>3556</v>
      </c>
      <c r="B82" s="59" t="s">
        <v>3557</v>
      </c>
      <c r="C82" s="63">
        <v>0</v>
      </c>
      <c r="D82" s="63">
        <v>0</v>
      </c>
      <c r="E82" s="63">
        <v>0</v>
      </c>
    </row>
    <row r="83" spans="1:5">
      <c r="A83" s="58" t="s">
        <v>3558</v>
      </c>
      <c r="B83" s="59" t="s">
        <v>3559</v>
      </c>
      <c r="C83" s="63">
        <v>0</v>
      </c>
      <c r="D83" s="63">
        <v>0</v>
      </c>
      <c r="E83" s="63">
        <v>0</v>
      </c>
    </row>
    <row r="84" spans="1:5">
      <c r="A84" s="58" t="s">
        <v>3560</v>
      </c>
      <c r="B84" s="59" t="s">
        <v>3561</v>
      </c>
      <c r="C84" s="63">
        <v>0</v>
      </c>
      <c r="D84" s="63">
        <v>0</v>
      </c>
      <c r="E84" s="63">
        <v>0</v>
      </c>
    </row>
    <row r="85" spans="1:5">
      <c r="A85" s="58" t="s">
        <v>3562</v>
      </c>
      <c r="B85" s="59" t="s">
        <v>3563</v>
      </c>
      <c r="C85" s="63">
        <v>0</v>
      </c>
      <c r="D85" s="63">
        <v>0</v>
      </c>
      <c r="E85" s="63">
        <v>0</v>
      </c>
    </row>
    <row r="86" spans="1:5">
      <c r="A86" s="58" t="s">
        <v>3564</v>
      </c>
      <c r="B86" s="59" t="s">
        <v>3565</v>
      </c>
      <c r="C86" s="63">
        <v>0</v>
      </c>
      <c r="D86" s="63">
        <v>0</v>
      </c>
      <c r="E86" s="63">
        <v>0</v>
      </c>
    </row>
    <row r="87" spans="1:5">
      <c r="A87" s="58" t="s">
        <v>1126</v>
      </c>
      <c r="B87" s="59" t="s">
        <v>3566</v>
      </c>
      <c r="C87" s="63">
        <v>0</v>
      </c>
      <c r="D87" s="63">
        <v>0</v>
      </c>
      <c r="E87" s="63">
        <v>0</v>
      </c>
    </row>
    <row r="88" spans="1:5">
      <c r="A88" s="58"/>
      <c r="B88" s="59"/>
      <c r="C88" s="66"/>
      <c r="D88" s="66"/>
      <c r="E88" s="66"/>
    </row>
    <row r="89" spans="1:5">
      <c r="A89" s="58" t="s">
        <v>3567</v>
      </c>
      <c r="B89" s="59" t="s">
        <v>3568</v>
      </c>
      <c r="C89" s="70">
        <v>0</v>
      </c>
      <c r="D89" s="70">
        <v>0</v>
      </c>
      <c r="E89" s="70">
        <v>0</v>
      </c>
    </row>
    <row r="90" spans="1:5">
      <c r="A90" s="58"/>
      <c r="B90" s="59"/>
      <c r="C90" s="58"/>
      <c r="D90" s="58"/>
      <c r="E90" s="58"/>
    </row>
    <row r="91" spans="1:5">
      <c r="A91" s="58" t="s">
        <v>3569</v>
      </c>
      <c r="B91" s="59" t="s">
        <v>3570</v>
      </c>
      <c r="C91" s="69"/>
      <c r="D91" s="69"/>
      <c r="E91" s="69"/>
    </row>
    <row r="92" spans="1:5">
      <c r="A92" s="58" t="s">
        <v>3571</v>
      </c>
      <c r="B92" s="59" t="s">
        <v>3572</v>
      </c>
      <c r="C92" s="63">
        <v>0</v>
      </c>
      <c r="D92" s="63">
        <v>0</v>
      </c>
      <c r="E92" s="63">
        <v>0</v>
      </c>
    </row>
    <row r="93" spans="1:5">
      <c r="A93" s="58" t="s">
        <v>3573</v>
      </c>
      <c r="B93" s="59" t="s">
        <v>3574</v>
      </c>
      <c r="C93" s="63">
        <v>0</v>
      </c>
      <c r="D93" s="63">
        <v>0</v>
      </c>
      <c r="E93" s="63">
        <v>0</v>
      </c>
    </row>
    <row r="94" spans="1:5">
      <c r="A94" s="58" t="s">
        <v>3575</v>
      </c>
      <c r="B94" s="59" t="s">
        <v>3576</v>
      </c>
      <c r="C94" s="63">
        <v>0</v>
      </c>
      <c r="D94" s="63">
        <v>0</v>
      </c>
      <c r="E94" s="63">
        <v>0</v>
      </c>
    </row>
    <row r="95" spans="1:5">
      <c r="A95" s="58" t="s">
        <v>3577</v>
      </c>
      <c r="B95" s="59" t="s">
        <v>3578</v>
      </c>
      <c r="C95" s="63">
        <v>0</v>
      </c>
      <c r="D95" s="63">
        <v>0</v>
      </c>
      <c r="E95" s="63">
        <v>0</v>
      </c>
    </row>
    <row r="96" spans="1:5">
      <c r="A96" s="58" t="s">
        <v>3579</v>
      </c>
      <c r="B96" s="59" t="s">
        <v>3580</v>
      </c>
      <c r="C96" s="63">
        <v>0</v>
      </c>
      <c r="D96" s="63">
        <v>0</v>
      </c>
      <c r="E96" s="63">
        <v>0</v>
      </c>
    </row>
    <row r="97" spans="1:5">
      <c r="A97" s="58" t="s">
        <v>3581</v>
      </c>
      <c r="B97" s="59" t="s">
        <v>3582</v>
      </c>
      <c r="C97" s="63">
        <v>0</v>
      </c>
      <c r="D97" s="63">
        <v>0</v>
      </c>
      <c r="E97" s="63">
        <v>0</v>
      </c>
    </row>
    <row r="98" spans="1:5">
      <c r="A98" s="58" t="s">
        <v>3583</v>
      </c>
      <c r="B98" s="59" t="s">
        <v>3584</v>
      </c>
      <c r="C98" s="63">
        <v>0</v>
      </c>
      <c r="D98" s="63">
        <v>0</v>
      </c>
      <c r="E98" s="63">
        <v>0</v>
      </c>
    </row>
    <row r="99" spans="1:5">
      <c r="A99" s="58" t="s">
        <v>3585</v>
      </c>
      <c r="B99" s="59" t="s">
        <v>3586</v>
      </c>
      <c r="C99" s="63">
        <v>0</v>
      </c>
      <c r="D99" s="63">
        <v>0</v>
      </c>
      <c r="E99" s="63">
        <v>0</v>
      </c>
    </row>
    <row r="100" spans="1:5">
      <c r="A100" s="58" t="s">
        <v>3587</v>
      </c>
      <c r="B100" s="59" t="s">
        <v>3588</v>
      </c>
      <c r="C100" s="63">
        <v>0</v>
      </c>
      <c r="D100" s="63">
        <v>0</v>
      </c>
      <c r="E100" s="63">
        <v>0</v>
      </c>
    </row>
    <row r="101" spans="1:5">
      <c r="A101" s="58" t="s">
        <v>3589</v>
      </c>
      <c r="B101" s="59" t="s">
        <v>3590</v>
      </c>
      <c r="C101" s="63">
        <v>0</v>
      </c>
      <c r="D101" s="63">
        <v>0</v>
      </c>
      <c r="E101" s="63">
        <v>0</v>
      </c>
    </row>
    <row r="102" spans="1:5">
      <c r="A102" s="58" t="s">
        <v>3591</v>
      </c>
      <c r="B102" s="59" t="s">
        <v>3592</v>
      </c>
      <c r="C102" s="63">
        <v>0</v>
      </c>
      <c r="D102" s="63">
        <v>0</v>
      </c>
      <c r="E102" s="63">
        <v>0</v>
      </c>
    </row>
    <row r="103" spans="1:5">
      <c r="A103" s="58" t="s">
        <v>3593</v>
      </c>
      <c r="B103" s="59" t="s">
        <v>3594</v>
      </c>
      <c r="C103" s="63">
        <v>0</v>
      </c>
      <c r="D103" s="63">
        <v>0</v>
      </c>
      <c r="E103" s="63">
        <v>0</v>
      </c>
    </row>
    <row r="104" spans="1:5">
      <c r="A104" s="58" t="s">
        <v>3595</v>
      </c>
      <c r="B104" s="59" t="s">
        <v>3596</v>
      </c>
      <c r="C104" s="63">
        <v>0</v>
      </c>
      <c r="D104" s="63">
        <v>0</v>
      </c>
      <c r="E104" s="63">
        <v>0</v>
      </c>
    </row>
    <row r="105" spans="1:5">
      <c r="A105" s="58" t="s">
        <v>3597</v>
      </c>
      <c r="B105" s="59" t="s">
        <v>3598</v>
      </c>
      <c r="C105" s="63">
        <v>0</v>
      </c>
      <c r="D105" s="63">
        <v>0</v>
      </c>
      <c r="E105" s="63">
        <v>0</v>
      </c>
    </row>
    <row r="106" spans="1:5">
      <c r="A106" s="58" t="s">
        <v>3599</v>
      </c>
      <c r="B106" s="59" t="s">
        <v>3600</v>
      </c>
      <c r="C106" s="63">
        <v>0</v>
      </c>
      <c r="D106" s="63">
        <v>0</v>
      </c>
      <c r="E106" s="63">
        <v>0</v>
      </c>
    </row>
    <row r="107" spans="1:5">
      <c r="A107" s="58" t="s">
        <v>3601</v>
      </c>
      <c r="B107" s="59" t="s">
        <v>3602</v>
      </c>
      <c r="C107" s="63">
        <v>0</v>
      </c>
      <c r="D107" s="63">
        <v>0</v>
      </c>
      <c r="E107" s="63">
        <v>0</v>
      </c>
    </row>
    <row r="108" spans="1:5">
      <c r="A108" s="58" t="s">
        <v>3603</v>
      </c>
      <c r="B108" s="59" t="s">
        <v>3604</v>
      </c>
      <c r="C108" s="63">
        <v>0</v>
      </c>
      <c r="D108" s="63">
        <v>0</v>
      </c>
      <c r="E108" s="63">
        <v>0</v>
      </c>
    </row>
    <row r="109" spans="1:5">
      <c r="A109" s="58" t="s">
        <v>3605</v>
      </c>
      <c r="B109" s="59" t="s">
        <v>3606</v>
      </c>
      <c r="C109" s="63">
        <v>0</v>
      </c>
      <c r="D109" s="63">
        <v>0</v>
      </c>
      <c r="E109" s="63">
        <v>0</v>
      </c>
    </row>
    <row r="110" spans="1:5">
      <c r="A110" s="58" t="s">
        <v>3607</v>
      </c>
      <c r="B110" s="59" t="s">
        <v>3608</v>
      </c>
      <c r="C110" s="63">
        <v>0</v>
      </c>
      <c r="D110" s="63">
        <v>0</v>
      </c>
      <c r="E110" s="63">
        <v>0</v>
      </c>
    </row>
    <row r="111" spans="1:5">
      <c r="A111" s="58" t="s">
        <v>3609</v>
      </c>
      <c r="B111" s="59" t="s">
        <v>3610</v>
      </c>
      <c r="C111" s="63">
        <v>0</v>
      </c>
      <c r="D111" s="63">
        <v>0</v>
      </c>
      <c r="E111" s="63">
        <v>0</v>
      </c>
    </row>
    <row r="112" spans="1:5">
      <c r="A112" s="58" t="s">
        <v>3611</v>
      </c>
      <c r="B112" s="59" t="s">
        <v>3612</v>
      </c>
      <c r="C112" s="63">
        <v>0</v>
      </c>
      <c r="D112" s="63">
        <v>0</v>
      </c>
      <c r="E112" s="63">
        <v>0</v>
      </c>
    </row>
    <row r="113" spans="1:5">
      <c r="A113" s="58" t="s">
        <v>3613</v>
      </c>
      <c r="B113" s="59" t="s">
        <v>3614</v>
      </c>
      <c r="C113" s="63">
        <v>0</v>
      </c>
      <c r="D113" s="63">
        <v>0</v>
      </c>
      <c r="E113" s="63">
        <v>0</v>
      </c>
    </row>
    <row r="114" spans="1:5">
      <c r="A114" s="58" t="s">
        <v>3615</v>
      </c>
      <c r="B114" s="59" t="s">
        <v>3616</v>
      </c>
      <c r="C114" s="63">
        <v>0</v>
      </c>
      <c r="D114" s="63">
        <v>0</v>
      </c>
      <c r="E114" s="63">
        <v>0</v>
      </c>
    </row>
    <row r="115" spans="1:5">
      <c r="A115" s="58" t="s">
        <v>3617</v>
      </c>
      <c r="B115" s="59" t="s">
        <v>3618</v>
      </c>
      <c r="C115" s="63">
        <v>0</v>
      </c>
      <c r="D115" s="63">
        <v>0</v>
      </c>
      <c r="E115" s="63">
        <v>0</v>
      </c>
    </row>
    <row r="116" spans="1:5">
      <c r="A116" s="58" t="s">
        <v>3619</v>
      </c>
      <c r="B116" s="59" t="s">
        <v>3620</v>
      </c>
      <c r="C116" s="63">
        <v>0</v>
      </c>
      <c r="D116" s="63">
        <v>0</v>
      </c>
      <c r="E116" s="63">
        <v>0</v>
      </c>
    </row>
    <row r="117" spans="1:5">
      <c r="A117" s="58" t="s">
        <v>3621</v>
      </c>
      <c r="B117" s="59" t="s">
        <v>3622</v>
      </c>
      <c r="C117" s="63">
        <v>0</v>
      </c>
      <c r="D117" s="63">
        <v>0</v>
      </c>
      <c r="E117" s="63">
        <v>0</v>
      </c>
    </row>
    <row r="118" spans="1:5">
      <c r="A118" s="58" t="s">
        <v>3623</v>
      </c>
      <c r="B118" s="59" t="s">
        <v>3624</v>
      </c>
      <c r="C118" s="63">
        <v>0</v>
      </c>
      <c r="D118" s="63">
        <v>0</v>
      </c>
      <c r="E118" s="63">
        <v>0</v>
      </c>
    </row>
    <row r="119" spans="1:5">
      <c r="A119" s="58" t="s">
        <v>3625</v>
      </c>
      <c r="B119" s="59" t="s">
        <v>3626</v>
      </c>
      <c r="C119" s="63">
        <v>0</v>
      </c>
      <c r="D119" s="63">
        <v>0</v>
      </c>
      <c r="E119" s="63">
        <v>0</v>
      </c>
    </row>
    <row r="120" spans="1:5">
      <c r="A120" s="58" t="s">
        <v>3627</v>
      </c>
      <c r="B120" s="59" t="s">
        <v>3628</v>
      </c>
      <c r="C120" s="63">
        <v>0</v>
      </c>
      <c r="D120" s="63">
        <v>0</v>
      </c>
      <c r="E120" s="63">
        <v>0</v>
      </c>
    </row>
    <row r="121" spans="1:5">
      <c r="A121" s="58" t="s">
        <v>3629</v>
      </c>
      <c r="B121" s="59" t="s">
        <v>3630</v>
      </c>
      <c r="C121" s="63">
        <v>0</v>
      </c>
      <c r="D121" s="63">
        <v>0</v>
      </c>
      <c r="E121" s="63">
        <v>0</v>
      </c>
    </row>
    <row r="122" spans="1:5">
      <c r="A122" s="58" t="s">
        <v>3631</v>
      </c>
      <c r="B122" s="59" t="s">
        <v>3632</v>
      </c>
      <c r="C122" s="63">
        <v>0</v>
      </c>
      <c r="D122" s="63">
        <v>0</v>
      </c>
      <c r="E122" s="63">
        <v>0</v>
      </c>
    </row>
    <row r="123" spans="1:5">
      <c r="A123" s="58" t="s">
        <v>3633</v>
      </c>
      <c r="B123" s="59" t="s">
        <v>3634</v>
      </c>
      <c r="C123" s="63">
        <v>0</v>
      </c>
      <c r="D123" s="63">
        <v>0</v>
      </c>
      <c r="E123" s="63">
        <v>0</v>
      </c>
    </row>
    <row r="124" spans="1:5">
      <c r="A124" s="58" t="s">
        <v>3635</v>
      </c>
      <c r="B124" s="59" t="s">
        <v>3636</v>
      </c>
      <c r="C124" s="63">
        <v>0</v>
      </c>
      <c r="D124" s="63">
        <v>0</v>
      </c>
      <c r="E124" s="63">
        <v>0</v>
      </c>
    </row>
    <row r="125" spans="1:5">
      <c r="A125" s="58" t="s">
        <v>3637</v>
      </c>
      <c r="B125" s="59" t="s">
        <v>3638</v>
      </c>
      <c r="C125" s="63">
        <v>0</v>
      </c>
      <c r="D125" s="63">
        <v>0</v>
      </c>
      <c r="E125" s="63">
        <v>0</v>
      </c>
    </row>
    <row r="126" spans="1:5">
      <c r="A126" s="58" t="s">
        <v>3639</v>
      </c>
      <c r="B126" s="59" t="s">
        <v>3640</v>
      </c>
      <c r="C126" s="63">
        <v>0</v>
      </c>
      <c r="D126" s="63">
        <v>0</v>
      </c>
      <c r="E126" s="63">
        <v>0</v>
      </c>
    </row>
    <row r="127" spans="1:5">
      <c r="A127" s="58" t="s">
        <v>3641</v>
      </c>
      <c r="B127" s="59" t="s">
        <v>3642</v>
      </c>
      <c r="C127" s="63">
        <v>0</v>
      </c>
      <c r="D127" s="63">
        <v>0</v>
      </c>
      <c r="E127" s="63">
        <v>0</v>
      </c>
    </row>
    <row r="128" spans="1:5">
      <c r="A128" s="58" t="s">
        <v>3643</v>
      </c>
      <c r="B128" s="59" t="s">
        <v>3644</v>
      </c>
      <c r="C128" s="63">
        <v>0</v>
      </c>
      <c r="D128" s="63">
        <v>0</v>
      </c>
      <c r="E128" s="63">
        <v>0</v>
      </c>
    </row>
    <row r="129" spans="1:5">
      <c r="A129" s="58" t="s">
        <v>3645</v>
      </c>
      <c r="B129" s="59" t="s">
        <v>3646</v>
      </c>
      <c r="C129" s="63">
        <v>0</v>
      </c>
      <c r="D129" s="63">
        <v>0</v>
      </c>
      <c r="E129" s="63">
        <v>0</v>
      </c>
    </row>
    <row r="130" spans="1:5">
      <c r="A130" s="58" t="s">
        <v>3647</v>
      </c>
      <c r="B130" s="59" t="s">
        <v>3648</v>
      </c>
      <c r="C130" s="63">
        <v>0</v>
      </c>
      <c r="D130" s="63">
        <v>0</v>
      </c>
      <c r="E130" s="63">
        <v>0</v>
      </c>
    </row>
    <row r="131" spans="1:5">
      <c r="A131" s="58" t="s">
        <v>3649</v>
      </c>
      <c r="B131" s="59" t="s">
        <v>3650</v>
      </c>
      <c r="C131" s="63">
        <v>0</v>
      </c>
      <c r="D131" s="63">
        <v>0</v>
      </c>
      <c r="E131" s="63">
        <v>0</v>
      </c>
    </row>
    <row r="132" spans="1:5">
      <c r="A132" s="58" t="s">
        <v>3651</v>
      </c>
      <c r="B132" s="59" t="s">
        <v>3652</v>
      </c>
      <c r="C132" s="63">
        <v>0</v>
      </c>
      <c r="D132" s="63">
        <v>0</v>
      </c>
      <c r="E132" s="63">
        <v>0</v>
      </c>
    </row>
    <row r="133" spans="1:5">
      <c r="A133" s="58" t="s">
        <v>3653</v>
      </c>
      <c r="B133" s="59" t="s">
        <v>3654</v>
      </c>
      <c r="C133" s="63">
        <v>0</v>
      </c>
      <c r="D133" s="63">
        <v>0</v>
      </c>
      <c r="E133" s="63">
        <v>0</v>
      </c>
    </row>
    <row r="134" spans="1:5">
      <c r="A134" s="58" t="s">
        <v>3655</v>
      </c>
      <c r="B134" s="59" t="s">
        <v>3656</v>
      </c>
      <c r="C134" s="63">
        <v>0</v>
      </c>
      <c r="D134" s="63">
        <v>0</v>
      </c>
      <c r="E134" s="63">
        <v>0</v>
      </c>
    </row>
    <row r="135" spans="1:5">
      <c r="A135" s="58" t="s">
        <v>3657</v>
      </c>
      <c r="B135" s="59" t="s">
        <v>3658</v>
      </c>
      <c r="C135" s="63">
        <v>0</v>
      </c>
      <c r="D135" s="63">
        <v>0</v>
      </c>
      <c r="E135" s="63">
        <v>0</v>
      </c>
    </row>
    <row r="136" spans="1:5">
      <c r="A136" s="58" t="s">
        <v>3659</v>
      </c>
      <c r="B136" s="59" t="s">
        <v>3660</v>
      </c>
      <c r="C136" s="63">
        <v>0</v>
      </c>
      <c r="D136" s="63">
        <v>0</v>
      </c>
      <c r="E136" s="63">
        <v>0</v>
      </c>
    </row>
    <row r="137" spans="1:5">
      <c r="A137" s="58" t="s">
        <v>3661</v>
      </c>
      <c r="B137" s="59" t="s">
        <v>3662</v>
      </c>
      <c r="C137" s="63">
        <v>0</v>
      </c>
      <c r="D137" s="63">
        <v>0</v>
      </c>
      <c r="E137" s="63">
        <v>0</v>
      </c>
    </row>
    <row r="138" spans="1:5">
      <c r="A138" s="58" t="s">
        <v>3663</v>
      </c>
      <c r="B138" s="59" t="s">
        <v>3664</v>
      </c>
      <c r="C138" s="63">
        <v>0</v>
      </c>
      <c r="D138" s="63">
        <v>0</v>
      </c>
      <c r="E138" s="63">
        <v>0</v>
      </c>
    </row>
    <row r="139" spans="1:5">
      <c r="A139" s="58" t="s">
        <v>3665</v>
      </c>
      <c r="B139" s="59" t="s">
        <v>3666</v>
      </c>
      <c r="C139" s="63">
        <v>0</v>
      </c>
      <c r="D139" s="63">
        <v>0</v>
      </c>
      <c r="E139" s="63">
        <v>0</v>
      </c>
    </row>
    <row r="140" spans="1:5">
      <c r="A140" s="58" t="s">
        <v>3667</v>
      </c>
      <c r="B140" s="59" t="s">
        <v>3668</v>
      </c>
      <c r="C140" s="63">
        <v>0</v>
      </c>
      <c r="D140" s="63">
        <v>0</v>
      </c>
      <c r="E140" s="63">
        <v>0</v>
      </c>
    </row>
    <row r="141" spans="1:5">
      <c r="A141" s="58" t="s">
        <v>3669</v>
      </c>
      <c r="B141" s="59" t="s">
        <v>3670</v>
      </c>
      <c r="C141" s="63">
        <v>0</v>
      </c>
      <c r="D141" s="63">
        <v>0</v>
      </c>
      <c r="E141" s="63">
        <v>0</v>
      </c>
    </row>
    <row r="142" spans="1:5">
      <c r="A142" s="58" t="s">
        <v>3671</v>
      </c>
      <c r="B142" s="59" t="s">
        <v>3672</v>
      </c>
      <c r="C142" s="63">
        <v>0</v>
      </c>
      <c r="D142" s="63">
        <v>0</v>
      </c>
      <c r="E142" s="63">
        <v>0</v>
      </c>
    </row>
    <row r="143" spans="1:5">
      <c r="A143" s="58" t="s">
        <v>3673</v>
      </c>
      <c r="B143" s="59" t="s">
        <v>3674</v>
      </c>
      <c r="C143" s="63">
        <v>0</v>
      </c>
      <c r="D143" s="63">
        <v>0</v>
      </c>
      <c r="E143" s="63">
        <v>0</v>
      </c>
    </row>
    <row r="144" spans="1:5">
      <c r="A144" s="58" t="s">
        <v>3675</v>
      </c>
      <c r="B144" s="59" t="s">
        <v>3676</v>
      </c>
      <c r="C144" s="63">
        <v>0</v>
      </c>
      <c r="D144" s="63">
        <v>0</v>
      </c>
      <c r="E144" s="63">
        <v>0</v>
      </c>
    </row>
    <row r="145" spans="1:5">
      <c r="A145" s="58" t="s">
        <v>3677</v>
      </c>
      <c r="B145" s="59" t="s">
        <v>3678</v>
      </c>
      <c r="C145" s="63">
        <v>0</v>
      </c>
      <c r="D145" s="63">
        <v>0</v>
      </c>
      <c r="E145" s="63">
        <v>0</v>
      </c>
    </row>
    <row r="146" spans="1:5">
      <c r="A146" s="58" t="s">
        <v>3679</v>
      </c>
      <c r="B146" s="59" t="s">
        <v>3680</v>
      </c>
      <c r="C146" s="63">
        <v>0</v>
      </c>
      <c r="D146" s="63">
        <v>0</v>
      </c>
      <c r="E146" s="63">
        <v>0</v>
      </c>
    </row>
    <row r="147" spans="1:5">
      <c r="A147" s="58" t="s">
        <v>3681</v>
      </c>
      <c r="B147" s="59" t="s">
        <v>3682</v>
      </c>
      <c r="C147" s="63">
        <v>0</v>
      </c>
      <c r="D147" s="63">
        <v>0</v>
      </c>
      <c r="E147" s="63">
        <v>0</v>
      </c>
    </row>
    <row r="148" spans="1:5">
      <c r="A148" s="58" t="s">
        <v>3683</v>
      </c>
      <c r="B148" s="59" t="s">
        <v>3684</v>
      </c>
      <c r="C148" s="63">
        <v>0</v>
      </c>
      <c r="D148" s="63">
        <v>0</v>
      </c>
      <c r="E148" s="63">
        <v>0</v>
      </c>
    </row>
    <row r="149" spans="1:5">
      <c r="A149" s="58" t="s">
        <v>3685</v>
      </c>
      <c r="B149" s="59" t="s">
        <v>3686</v>
      </c>
      <c r="C149" s="63">
        <v>0</v>
      </c>
      <c r="D149" s="63">
        <v>0</v>
      </c>
      <c r="E149" s="63">
        <v>0</v>
      </c>
    </row>
    <row r="150" spans="1:5">
      <c r="A150" s="58" t="s">
        <v>3687</v>
      </c>
      <c r="B150" s="59" t="s">
        <v>3688</v>
      </c>
      <c r="C150" s="63">
        <v>0</v>
      </c>
      <c r="D150" s="63">
        <v>0</v>
      </c>
      <c r="E150" s="63">
        <v>0</v>
      </c>
    </row>
    <row r="151" spans="1:5">
      <c r="A151" s="58" t="s">
        <v>3689</v>
      </c>
      <c r="B151" s="59" t="s">
        <v>3690</v>
      </c>
      <c r="C151" s="63">
        <v>0</v>
      </c>
      <c r="D151" s="63">
        <v>0</v>
      </c>
      <c r="E151" s="63">
        <v>0</v>
      </c>
    </row>
    <row r="152" spans="1:5">
      <c r="A152" s="58" t="s">
        <v>3691</v>
      </c>
      <c r="B152" s="59" t="s">
        <v>3692</v>
      </c>
      <c r="C152" s="63">
        <v>0</v>
      </c>
      <c r="D152" s="63">
        <v>0</v>
      </c>
      <c r="E152" s="63">
        <v>0</v>
      </c>
    </row>
    <row r="153" spans="1:5">
      <c r="A153" s="58" t="s">
        <v>3693</v>
      </c>
      <c r="B153" s="59" t="s">
        <v>3694</v>
      </c>
      <c r="C153" s="63">
        <v>0</v>
      </c>
      <c r="D153" s="63">
        <v>0</v>
      </c>
      <c r="E153" s="63">
        <v>0</v>
      </c>
    </row>
    <row r="154" spans="1:5">
      <c r="A154" s="58" t="s">
        <v>3695</v>
      </c>
      <c r="B154" s="59" t="s">
        <v>3696</v>
      </c>
      <c r="C154" s="63">
        <v>0</v>
      </c>
      <c r="D154" s="63">
        <v>0</v>
      </c>
      <c r="E154" s="63">
        <v>0</v>
      </c>
    </row>
    <row r="155" spans="1:5">
      <c r="A155" s="58" t="s">
        <v>3697</v>
      </c>
      <c r="B155" s="59" t="s">
        <v>3698</v>
      </c>
      <c r="C155" s="63">
        <v>0</v>
      </c>
      <c r="D155" s="63">
        <v>0</v>
      </c>
      <c r="E155" s="63">
        <v>0</v>
      </c>
    </row>
    <row r="156" spans="1:5">
      <c r="A156" s="58" t="s">
        <v>3699</v>
      </c>
      <c r="B156" s="59" t="s">
        <v>3700</v>
      </c>
      <c r="C156" s="63">
        <v>0</v>
      </c>
      <c r="D156" s="63">
        <v>0</v>
      </c>
      <c r="E156" s="63">
        <v>0</v>
      </c>
    </row>
    <row r="157" spans="1:5">
      <c r="A157" s="58" t="s">
        <v>3701</v>
      </c>
      <c r="B157" s="59" t="s">
        <v>3702</v>
      </c>
      <c r="C157" s="63">
        <v>0</v>
      </c>
      <c r="D157" s="63">
        <v>0</v>
      </c>
      <c r="E157" s="63">
        <v>0</v>
      </c>
    </row>
    <row r="158" spans="1:5">
      <c r="A158" s="58" t="s">
        <v>3703</v>
      </c>
      <c r="B158" s="59" t="s">
        <v>3704</v>
      </c>
      <c r="C158" s="63">
        <v>0</v>
      </c>
      <c r="D158" s="63">
        <v>0</v>
      </c>
      <c r="E158" s="63">
        <v>0</v>
      </c>
    </row>
    <row r="159" spans="1:5">
      <c r="A159" s="58" t="s">
        <v>3705</v>
      </c>
      <c r="B159" s="59" t="s">
        <v>3706</v>
      </c>
      <c r="C159" s="63">
        <v>0</v>
      </c>
      <c r="D159" s="63">
        <v>0</v>
      </c>
      <c r="E159" s="63">
        <v>0</v>
      </c>
    </row>
    <row r="160" spans="1:5">
      <c r="A160" s="58" t="s">
        <v>3707</v>
      </c>
      <c r="B160" s="59" t="s">
        <v>3708</v>
      </c>
      <c r="C160" s="63">
        <v>0</v>
      </c>
      <c r="D160" s="63">
        <v>0</v>
      </c>
      <c r="E160" s="63">
        <v>0</v>
      </c>
    </row>
    <row r="161" spans="1:5">
      <c r="A161" s="58" t="s">
        <v>3709</v>
      </c>
      <c r="B161" s="59" t="s">
        <v>3710</v>
      </c>
      <c r="C161" s="63">
        <v>0</v>
      </c>
      <c r="D161" s="63">
        <v>0</v>
      </c>
      <c r="E161" s="63">
        <v>0</v>
      </c>
    </row>
    <row r="162" spans="1:5">
      <c r="A162" s="58" t="s">
        <v>3711</v>
      </c>
      <c r="B162" s="59" t="s">
        <v>3712</v>
      </c>
      <c r="C162" s="63">
        <v>0</v>
      </c>
      <c r="D162" s="63">
        <v>0</v>
      </c>
      <c r="E162" s="63">
        <v>0</v>
      </c>
    </row>
    <row r="163" spans="1:5">
      <c r="A163" s="58" t="s">
        <v>3713</v>
      </c>
      <c r="B163" s="59" t="s">
        <v>3714</v>
      </c>
      <c r="C163" s="63">
        <v>0</v>
      </c>
      <c r="D163" s="63">
        <v>0</v>
      </c>
      <c r="E163" s="63">
        <v>0</v>
      </c>
    </row>
    <row r="164" spans="1:5">
      <c r="A164" s="58" t="s">
        <v>3715</v>
      </c>
      <c r="B164" s="59" t="s">
        <v>3716</v>
      </c>
      <c r="C164" s="63">
        <v>0</v>
      </c>
      <c r="D164" s="63">
        <v>0</v>
      </c>
      <c r="E164" s="63">
        <v>0</v>
      </c>
    </row>
    <row r="165" spans="1:5">
      <c r="A165" s="58" t="s">
        <v>3717</v>
      </c>
      <c r="B165" s="59" t="s">
        <v>3533</v>
      </c>
      <c r="C165" s="63">
        <v>0</v>
      </c>
      <c r="D165" s="63">
        <v>0</v>
      </c>
      <c r="E165" s="63">
        <v>0</v>
      </c>
    </row>
    <row r="166" spans="1:5">
      <c r="A166" s="58" t="s">
        <v>3718</v>
      </c>
      <c r="B166" s="59" t="s">
        <v>3719</v>
      </c>
      <c r="C166" s="63">
        <v>0</v>
      </c>
      <c r="D166" s="63">
        <v>0</v>
      </c>
      <c r="E166" s="63">
        <v>0</v>
      </c>
    </row>
    <row r="167" spans="1:5">
      <c r="A167" s="58" t="s">
        <v>3720</v>
      </c>
      <c r="B167" s="59" t="s">
        <v>3721</v>
      </c>
      <c r="C167" s="63">
        <v>0</v>
      </c>
      <c r="D167" s="63">
        <v>0</v>
      </c>
      <c r="E167" s="63">
        <v>0</v>
      </c>
    </row>
    <row r="168" spans="1:5">
      <c r="A168" s="58" t="s">
        <v>3722</v>
      </c>
      <c r="B168" s="59" t="s">
        <v>3723</v>
      </c>
      <c r="C168" s="63">
        <v>0</v>
      </c>
      <c r="D168" s="63">
        <v>0</v>
      </c>
      <c r="E168" s="63">
        <v>0</v>
      </c>
    </row>
    <row r="169" spans="1:5">
      <c r="A169" s="58" t="s">
        <v>3724</v>
      </c>
      <c r="B169" s="59" t="s">
        <v>3725</v>
      </c>
      <c r="C169" s="63">
        <v>0</v>
      </c>
      <c r="D169" s="63">
        <v>0</v>
      </c>
      <c r="E169" s="63">
        <v>0</v>
      </c>
    </row>
    <row r="170" spans="1:5">
      <c r="A170" s="58" t="s">
        <v>3726</v>
      </c>
      <c r="B170" s="59" t="s">
        <v>3727</v>
      </c>
      <c r="C170" s="63">
        <v>0</v>
      </c>
      <c r="D170" s="63">
        <v>0</v>
      </c>
      <c r="E170" s="63">
        <v>0</v>
      </c>
    </row>
    <row r="171" spans="1:5">
      <c r="A171" s="58" t="s">
        <v>3728</v>
      </c>
      <c r="B171" s="59" t="s">
        <v>3729</v>
      </c>
      <c r="C171" s="63">
        <v>0</v>
      </c>
      <c r="D171" s="63">
        <v>0</v>
      </c>
      <c r="E171" s="63">
        <v>0</v>
      </c>
    </row>
    <row r="172" spans="1:5">
      <c r="A172" s="58" t="s">
        <v>3730</v>
      </c>
      <c r="B172" s="59" t="s">
        <v>3721</v>
      </c>
      <c r="C172" s="63">
        <v>0</v>
      </c>
      <c r="D172" s="63">
        <v>0</v>
      </c>
      <c r="E172" s="63">
        <v>0</v>
      </c>
    </row>
    <row r="173" spans="1:5">
      <c r="A173" s="58" t="s">
        <v>3731</v>
      </c>
      <c r="B173" s="59" t="s">
        <v>3732</v>
      </c>
      <c r="C173" s="63">
        <v>0</v>
      </c>
      <c r="D173" s="63">
        <v>0</v>
      </c>
      <c r="E173" s="63">
        <v>0</v>
      </c>
    </row>
    <row r="174" spans="1:5">
      <c r="A174" s="58" t="s">
        <v>3733</v>
      </c>
      <c r="B174" s="59" t="s">
        <v>3734</v>
      </c>
      <c r="C174" s="63">
        <v>0</v>
      </c>
      <c r="D174" s="63">
        <v>0</v>
      </c>
      <c r="E174" s="63">
        <v>0</v>
      </c>
    </row>
    <row r="175" spans="1:5">
      <c r="A175" s="58" t="s">
        <v>3735</v>
      </c>
      <c r="B175" s="59" t="s">
        <v>3736</v>
      </c>
      <c r="C175" s="63">
        <v>0</v>
      </c>
      <c r="D175" s="63">
        <v>0</v>
      </c>
      <c r="E175" s="63">
        <v>0</v>
      </c>
    </row>
    <row r="176" spans="1:5">
      <c r="A176" s="58" t="s">
        <v>3737</v>
      </c>
      <c r="B176" s="59" t="s">
        <v>3738</v>
      </c>
      <c r="C176" s="63">
        <v>0</v>
      </c>
      <c r="D176" s="63">
        <v>0</v>
      </c>
      <c r="E176" s="63">
        <v>0</v>
      </c>
    </row>
    <row r="177" spans="1:5">
      <c r="A177" s="58" t="s">
        <v>3739</v>
      </c>
      <c r="B177" s="59" t="s">
        <v>3732</v>
      </c>
      <c r="C177" s="63">
        <v>0</v>
      </c>
      <c r="D177" s="63">
        <v>0</v>
      </c>
      <c r="E177" s="63">
        <v>0</v>
      </c>
    </row>
    <row r="178" spans="1:5">
      <c r="A178" s="58" t="s">
        <v>3740</v>
      </c>
      <c r="B178" s="59" t="s">
        <v>3741</v>
      </c>
      <c r="C178" s="63">
        <v>0</v>
      </c>
      <c r="D178" s="63">
        <v>0</v>
      </c>
      <c r="E178" s="63">
        <v>0</v>
      </c>
    </row>
    <row r="179" spans="1:5">
      <c r="A179" s="58" t="s">
        <v>3742</v>
      </c>
      <c r="B179" s="59" t="s">
        <v>3743</v>
      </c>
      <c r="C179" s="63">
        <v>0</v>
      </c>
      <c r="D179" s="63">
        <v>0</v>
      </c>
      <c r="E179" s="63">
        <v>0</v>
      </c>
    </row>
    <row r="180" spans="1:5">
      <c r="A180" s="58" t="s">
        <v>3744</v>
      </c>
      <c r="B180" s="59" t="s">
        <v>3745</v>
      </c>
      <c r="C180" s="63">
        <v>0</v>
      </c>
      <c r="D180" s="63">
        <v>0</v>
      </c>
      <c r="E180" s="63">
        <v>0</v>
      </c>
    </row>
    <row r="181" spans="1:5">
      <c r="A181" s="58" t="s">
        <v>3746</v>
      </c>
      <c r="B181" s="59" t="s">
        <v>3747</v>
      </c>
      <c r="C181" s="63">
        <v>0</v>
      </c>
      <c r="D181" s="63">
        <v>0</v>
      </c>
      <c r="E181" s="63">
        <v>0</v>
      </c>
    </row>
    <row r="182" spans="1:5">
      <c r="A182" s="58"/>
      <c r="B182" s="59"/>
      <c r="C182" s="66"/>
      <c r="D182" s="66"/>
      <c r="E182" s="66"/>
    </row>
    <row r="183" spans="1:5">
      <c r="A183" s="58" t="s">
        <v>3748</v>
      </c>
      <c r="B183" s="59" t="s">
        <v>3570</v>
      </c>
      <c r="C183" s="70">
        <v>0</v>
      </c>
      <c r="D183" s="70">
        <v>0</v>
      </c>
      <c r="E183" s="70">
        <v>0</v>
      </c>
    </row>
    <row r="184" spans="1:5">
      <c r="A184" s="58"/>
      <c r="B184" s="59"/>
      <c r="C184" s="58"/>
      <c r="D184" s="58"/>
      <c r="E184" s="58"/>
    </row>
    <row r="185" spans="1:5">
      <c r="A185" s="58" t="s">
        <v>3749</v>
      </c>
      <c r="B185" s="59" t="s">
        <v>3750</v>
      </c>
      <c r="C185" s="69"/>
      <c r="D185" s="69"/>
      <c r="E185" s="69"/>
    </row>
    <row r="186" spans="1:5">
      <c r="A186" s="58" t="s">
        <v>3751</v>
      </c>
      <c r="B186" s="59" t="s">
        <v>3752</v>
      </c>
      <c r="C186" s="63">
        <v>164195.46</v>
      </c>
      <c r="D186" s="63">
        <v>94543.28</v>
      </c>
      <c r="E186" s="63">
        <v>69652.179999999993</v>
      </c>
    </row>
    <row r="187" spans="1:5">
      <c r="A187" s="58" t="s">
        <v>3753</v>
      </c>
      <c r="B187" s="59" t="s">
        <v>3754</v>
      </c>
      <c r="C187" s="63">
        <v>0</v>
      </c>
      <c r="D187" s="63">
        <v>0</v>
      </c>
      <c r="E187" s="63">
        <v>0</v>
      </c>
    </row>
    <row r="188" spans="1:5">
      <c r="A188" s="58" t="s">
        <v>3755</v>
      </c>
      <c r="B188" s="59" t="s">
        <v>3756</v>
      </c>
      <c r="C188" s="63">
        <v>3863.82</v>
      </c>
      <c r="D188" s="63">
        <v>5893.28</v>
      </c>
      <c r="E188" s="63">
        <v>-2029.46</v>
      </c>
    </row>
    <row r="189" spans="1:5">
      <c r="A189" s="58"/>
      <c r="B189" s="59"/>
      <c r="C189" s="66"/>
      <c r="D189" s="66"/>
      <c r="E189" s="66"/>
    </row>
    <row r="190" spans="1:5">
      <c r="A190" s="58" t="s">
        <v>3757</v>
      </c>
      <c r="B190" s="59" t="s">
        <v>3758</v>
      </c>
      <c r="C190" s="70">
        <v>168059.28</v>
      </c>
      <c r="D190" s="70">
        <v>100436.56</v>
      </c>
      <c r="E190" s="70">
        <v>67622.720000000001</v>
      </c>
    </row>
    <row r="191" spans="1:5">
      <c r="A191" s="58"/>
      <c r="B191" s="59"/>
      <c r="C191" s="66"/>
      <c r="D191" s="66"/>
      <c r="E191" s="66"/>
    </row>
    <row r="192" spans="1:5">
      <c r="A192" s="58" t="s">
        <v>3759</v>
      </c>
      <c r="B192" s="59" t="s">
        <v>3760</v>
      </c>
      <c r="C192" s="70">
        <v>1598524.15</v>
      </c>
      <c r="D192" s="70">
        <v>1430359.27</v>
      </c>
      <c r="E192" s="70">
        <v>168164.88</v>
      </c>
    </row>
    <row r="193" spans="1:5">
      <c r="A193" s="58"/>
      <c r="B193" s="59"/>
      <c r="C193" s="58"/>
      <c r="D193" s="58"/>
      <c r="E193" s="58"/>
    </row>
    <row r="194" spans="1:5">
      <c r="A194" s="58" t="s">
        <v>3761</v>
      </c>
      <c r="B194" s="59" t="s">
        <v>1128</v>
      </c>
      <c r="C194" s="69"/>
      <c r="D194" s="69"/>
      <c r="E194" s="69"/>
    </row>
    <row r="195" spans="1:5">
      <c r="A195" s="58"/>
      <c r="B195" s="59"/>
      <c r="C195" s="58"/>
      <c r="D195" s="58"/>
      <c r="E195" s="58"/>
    </row>
    <row r="196" spans="1:5">
      <c r="A196" s="58" t="s">
        <v>3762</v>
      </c>
      <c r="B196" s="59" t="s">
        <v>3763</v>
      </c>
      <c r="C196" s="69"/>
      <c r="D196" s="69"/>
      <c r="E196" s="69"/>
    </row>
    <row r="197" spans="1:5">
      <c r="A197" s="58" t="s">
        <v>3764</v>
      </c>
      <c r="B197" s="59" t="s">
        <v>3765</v>
      </c>
      <c r="C197" s="63">
        <v>22232097.699999999</v>
      </c>
      <c r="D197" s="63">
        <v>22232097.699999999</v>
      </c>
      <c r="E197" s="63">
        <v>0</v>
      </c>
    </row>
    <row r="198" spans="1:5">
      <c r="A198" s="58" t="s">
        <v>3766</v>
      </c>
      <c r="B198" s="59" t="s">
        <v>3767</v>
      </c>
      <c r="C198" s="63">
        <v>13518569.99</v>
      </c>
      <c r="D198" s="63">
        <v>13518569.99</v>
      </c>
      <c r="E198" s="63">
        <v>0</v>
      </c>
    </row>
    <row r="199" spans="1:5">
      <c r="A199" s="58" t="s">
        <v>3768</v>
      </c>
      <c r="B199" s="59" t="s">
        <v>3769</v>
      </c>
      <c r="C199" s="63">
        <v>0</v>
      </c>
      <c r="D199" s="63">
        <v>0</v>
      </c>
      <c r="E199" s="63">
        <v>0</v>
      </c>
    </row>
    <row r="200" spans="1:5">
      <c r="A200" s="58" t="s">
        <v>3770</v>
      </c>
      <c r="B200" s="59" t="s">
        <v>3771</v>
      </c>
      <c r="C200" s="63">
        <v>4686823.6500000004</v>
      </c>
      <c r="D200" s="63">
        <v>4686823.6500000004</v>
      </c>
      <c r="E200" s="63">
        <v>0</v>
      </c>
    </row>
    <row r="201" spans="1:5">
      <c r="A201" s="58" t="s">
        <v>3772</v>
      </c>
      <c r="B201" s="59" t="s">
        <v>3773</v>
      </c>
      <c r="C201" s="63">
        <v>48940560.119999997</v>
      </c>
      <c r="D201" s="63">
        <v>48940560.119999997</v>
      </c>
      <c r="E201" s="63">
        <v>0</v>
      </c>
    </row>
    <row r="202" spans="1:5">
      <c r="A202" s="58" t="s">
        <v>3774</v>
      </c>
      <c r="B202" s="59" t="s">
        <v>3775</v>
      </c>
      <c r="C202" s="63">
        <v>0</v>
      </c>
      <c r="D202" s="63">
        <v>0</v>
      </c>
      <c r="E202" s="63">
        <v>0</v>
      </c>
    </row>
    <row r="203" spans="1:5">
      <c r="A203" s="58" t="s">
        <v>3776</v>
      </c>
      <c r="B203" s="59" t="s">
        <v>3777</v>
      </c>
      <c r="C203" s="63">
        <v>661452.64</v>
      </c>
      <c r="D203" s="63">
        <v>661452.64</v>
      </c>
      <c r="E203" s="63">
        <v>0</v>
      </c>
    </row>
    <row r="204" spans="1:5">
      <c r="A204" s="58" t="s">
        <v>3778</v>
      </c>
      <c r="B204" s="59" t="s">
        <v>3779</v>
      </c>
      <c r="C204" s="63">
        <v>-12782961</v>
      </c>
      <c r="D204" s="63">
        <v>-12782961</v>
      </c>
      <c r="E204" s="63">
        <v>0</v>
      </c>
    </row>
    <row r="205" spans="1:5">
      <c r="A205" s="58" t="s">
        <v>3780</v>
      </c>
      <c r="B205" s="59" t="s">
        <v>3781</v>
      </c>
      <c r="C205" s="63">
        <v>0</v>
      </c>
      <c r="D205" s="63">
        <v>0</v>
      </c>
      <c r="E205" s="63">
        <v>0</v>
      </c>
    </row>
    <row r="206" spans="1:5">
      <c r="A206" s="58" t="s">
        <v>3782</v>
      </c>
      <c r="B206" s="59" t="s">
        <v>3783</v>
      </c>
      <c r="C206" s="63">
        <v>0</v>
      </c>
      <c r="D206" s="63">
        <v>0</v>
      </c>
      <c r="E206" s="63">
        <v>0</v>
      </c>
    </row>
    <row r="207" spans="1:5">
      <c r="A207" s="58" t="s">
        <v>3784</v>
      </c>
      <c r="B207" s="59" t="s">
        <v>3785</v>
      </c>
      <c r="C207" s="63">
        <v>0</v>
      </c>
      <c r="D207" s="63">
        <v>0</v>
      </c>
      <c r="E207" s="63">
        <v>0</v>
      </c>
    </row>
    <row r="208" spans="1:5">
      <c r="A208" s="58" t="s">
        <v>3786</v>
      </c>
      <c r="B208" s="59" t="s">
        <v>3787</v>
      </c>
      <c r="C208" s="63">
        <v>0</v>
      </c>
      <c r="D208" s="63">
        <v>0</v>
      </c>
      <c r="E208" s="63">
        <v>0</v>
      </c>
    </row>
    <row r="209" spans="1:5">
      <c r="A209" s="58" t="s">
        <v>3788</v>
      </c>
      <c r="B209" s="59" t="s">
        <v>3789</v>
      </c>
      <c r="C209" s="63">
        <v>0</v>
      </c>
      <c r="D209" s="63">
        <v>0</v>
      </c>
      <c r="E209" s="63">
        <v>0</v>
      </c>
    </row>
    <row r="210" spans="1:5">
      <c r="A210" s="58" t="s">
        <v>3790</v>
      </c>
      <c r="B210" s="59" t="s">
        <v>3791</v>
      </c>
      <c r="C210" s="63">
        <v>0</v>
      </c>
      <c r="D210" s="63">
        <v>0</v>
      </c>
      <c r="E210" s="63">
        <v>0</v>
      </c>
    </row>
    <row r="211" spans="1:5">
      <c r="A211" s="58" t="s">
        <v>3792</v>
      </c>
      <c r="B211" s="59" t="s">
        <v>3793</v>
      </c>
      <c r="C211" s="63">
        <v>0</v>
      </c>
      <c r="D211" s="63">
        <v>0</v>
      </c>
      <c r="E211" s="63">
        <v>0</v>
      </c>
    </row>
    <row r="212" spans="1:5">
      <c r="A212" s="58" t="s">
        <v>3794</v>
      </c>
      <c r="B212" s="59" t="s">
        <v>3795</v>
      </c>
      <c r="C212" s="63">
        <v>0</v>
      </c>
      <c r="D212" s="63">
        <v>0</v>
      </c>
      <c r="E212" s="63">
        <v>0</v>
      </c>
    </row>
    <row r="213" spans="1:5">
      <c r="A213" s="58" t="s">
        <v>3796</v>
      </c>
      <c r="B213" s="59" t="s">
        <v>3797</v>
      </c>
      <c r="C213" s="63">
        <v>0</v>
      </c>
      <c r="D213" s="63">
        <v>0</v>
      </c>
      <c r="E213" s="63">
        <v>0</v>
      </c>
    </row>
    <row r="214" spans="1:5">
      <c r="A214" s="58" t="s">
        <v>3798</v>
      </c>
      <c r="B214" s="59" t="s">
        <v>3799</v>
      </c>
      <c r="C214" s="63">
        <v>0</v>
      </c>
      <c r="D214" s="63">
        <v>0</v>
      </c>
      <c r="E214" s="63">
        <v>0</v>
      </c>
    </row>
    <row r="215" spans="1:5">
      <c r="A215" s="58" t="s">
        <v>3800</v>
      </c>
      <c r="B215" s="59" t="s">
        <v>3801</v>
      </c>
      <c r="C215" s="63">
        <v>0</v>
      </c>
      <c r="D215" s="63">
        <v>0</v>
      </c>
      <c r="E215" s="63">
        <v>0</v>
      </c>
    </row>
    <row r="216" spans="1:5">
      <c r="A216" s="58"/>
      <c r="B216" s="59"/>
      <c r="C216" s="66"/>
      <c r="D216" s="66"/>
      <c r="E216" s="66"/>
    </row>
    <row r="217" spans="1:5">
      <c r="A217" s="58" t="s">
        <v>3802</v>
      </c>
      <c r="B217" s="59" t="s">
        <v>3803</v>
      </c>
      <c r="C217" s="70">
        <v>77256543.099999994</v>
      </c>
      <c r="D217" s="70">
        <v>77256543.099999994</v>
      </c>
      <c r="E217" s="70">
        <v>0</v>
      </c>
    </row>
    <row r="218" spans="1:5">
      <c r="A218" s="58"/>
      <c r="B218" s="59"/>
      <c r="C218" s="58"/>
      <c r="D218" s="58"/>
      <c r="E218" s="58"/>
    </row>
    <row r="219" spans="1:5">
      <c r="A219" s="58" t="s">
        <v>3804</v>
      </c>
      <c r="B219" s="59" t="s">
        <v>3805</v>
      </c>
      <c r="C219" s="69"/>
      <c r="D219" s="69"/>
      <c r="E219" s="69"/>
    </row>
    <row r="220" spans="1:5">
      <c r="A220" s="58"/>
      <c r="B220" s="59"/>
      <c r="C220" s="58"/>
      <c r="D220" s="58"/>
      <c r="E220" s="58"/>
    </row>
    <row r="221" spans="1:5">
      <c r="A221" s="58" t="s">
        <v>3806</v>
      </c>
      <c r="B221" s="59" t="s">
        <v>3807</v>
      </c>
      <c r="C221" s="69"/>
      <c r="D221" s="69"/>
      <c r="E221" s="69"/>
    </row>
    <row r="222" spans="1:5">
      <c r="A222" s="58" t="s">
        <v>3808</v>
      </c>
      <c r="B222" s="59" t="s">
        <v>359</v>
      </c>
      <c r="C222" s="63">
        <v>44595.25</v>
      </c>
      <c r="D222" s="63">
        <v>44595.25</v>
      </c>
      <c r="E222" s="63">
        <v>0</v>
      </c>
    </row>
    <row r="223" spans="1:5">
      <c r="A223" s="58" t="s">
        <v>3809</v>
      </c>
      <c r="B223" s="59" t="s">
        <v>3810</v>
      </c>
      <c r="C223" s="63">
        <v>0</v>
      </c>
      <c r="D223" s="63">
        <v>0</v>
      </c>
      <c r="E223" s="63">
        <v>0</v>
      </c>
    </row>
    <row r="224" spans="1:5">
      <c r="A224" s="58" t="s">
        <v>3811</v>
      </c>
      <c r="B224" s="59" t="s">
        <v>3812</v>
      </c>
      <c r="C224" s="63">
        <v>40923.550000000003</v>
      </c>
      <c r="D224" s="63">
        <v>40923.550000000003</v>
      </c>
      <c r="E224" s="63">
        <v>0</v>
      </c>
    </row>
    <row r="225" spans="1:5">
      <c r="A225" s="58" t="s">
        <v>3813</v>
      </c>
      <c r="B225" s="59" t="s">
        <v>3814</v>
      </c>
      <c r="C225" s="63">
        <v>0</v>
      </c>
      <c r="D225" s="63">
        <v>0</v>
      </c>
      <c r="E225" s="63">
        <v>0</v>
      </c>
    </row>
    <row r="226" spans="1:5">
      <c r="A226" s="58" t="s">
        <v>3815</v>
      </c>
      <c r="B226" s="59" t="s">
        <v>3816</v>
      </c>
      <c r="C226" s="63">
        <v>0</v>
      </c>
      <c r="D226" s="63">
        <v>0</v>
      </c>
      <c r="E226" s="63">
        <v>0</v>
      </c>
    </row>
    <row r="227" spans="1:5">
      <c r="A227" s="58" t="s">
        <v>3817</v>
      </c>
      <c r="B227" s="59" t="s">
        <v>3818</v>
      </c>
      <c r="C227" s="63">
        <v>34426.339999999997</v>
      </c>
      <c r="D227" s="63">
        <v>34426.339999999997</v>
      </c>
      <c r="E227" s="63">
        <v>0</v>
      </c>
    </row>
    <row r="228" spans="1:5">
      <c r="A228" s="58" t="s">
        <v>3819</v>
      </c>
      <c r="B228" s="59" t="s">
        <v>3820</v>
      </c>
      <c r="C228" s="63">
        <v>0</v>
      </c>
      <c r="D228" s="63">
        <v>0</v>
      </c>
      <c r="E228" s="63">
        <v>0</v>
      </c>
    </row>
    <row r="229" spans="1:5">
      <c r="A229" s="58" t="s">
        <v>3821</v>
      </c>
      <c r="B229" s="59" t="s">
        <v>3822</v>
      </c>
      <c r="C229" s="63">
        <v>0</v>
      </c>
      <c r="D229" s="63">
        <v>0</v>
      </c>
      <c r="E229" s="63">
        <v>0</v>
      </c>
    </row>
    <row r="230" spans="1:5">
      <c r="A230" s="58" t="s">
        <v>3823</v>
      </c>
      <c r="B230" s="59" t="s">
        <v>3824</v>
      </c>
      <c r="C230" s="63">
        <v>0</v>
      </c>
      <c r="D230" s="63">
        <v>0</v>
      </c>
      <c r="E230" s="63">
        <v>0</v>
      </c>
    </row>
    <row r="231" spans="1:5">
      <c r="A231" s="58" t="s">
        <v>3825</v>
      </c>
      <c r="B231" s="59" t="s">
        <v>3826</v>
      </c>
      <c r="C231" s="63">
        <v>38302.25</v>
      </c>
      <c r="D231" s="63">
        <v>38302.25</v>
      </c>
      <c r="E231" s="63">
        <v>0</v>
      </c>
    </row>
    <row r="232" spans="1:5">
      <c r="A232" s="58" t="s">
        <v>3827</v>
      </c>
      <c r="B232" s="59" t="s">
        <v>3828</v>
      </c>
      <c r="C232" s="63">
        <v>3868</v>
      </c>
      <c r="D232" s="63">
        <v>3868</v>
      </c>
      <c r="E232" s="63">
        <v>0</v>
      </c>
    </row>
    <row r="233" spans="1:5">
      <c r="A233" s="58" t="s">
        <v>3829</v>
      </c>
      <c r="B233" s="59" t="s">
        <v>3830</v>
      </c>
      <c r="C233" s="63">
        <v>251448.36</v>
      </c>
      <c r="D233" s="63">
        <v>206293.36</v>
      </c>
      <c r="E233" s="63">
        <v>45155</v>
      </c>
    </row>
    <row r="234" spans="1:5">
      <c r="A234" s="58" t="s">
        <v>3831</v>
      </c>
      <c r="B234" s="59" t="s">
        <v>3832</v>
      </c>
      <c r="C234" s="63">
        <v>0</v>
      </c>
      <c r="D234" s="63">
        <v>0</v>
      </c>
      <c r="E234" s="63">
        <v>0</v>
      </c>
    </row>
    <row r="235" spans="1:5">
      <c r="A235" s="58" t="s">
        <v>3833</v>
      </c>
      <c r="B235" s="59" t="s">
        <v>3834</v>
      </c>
      <c r="C235" s="63">
        <v>0</v>
      </c>
      <c r="D235" s="63">
        <v>0</v>
      </c>
      <c r="E235" s="63">
        <v>0</v>
      </c>
    </row>
    <row r="236" spans="1:5">
      <c r="A236" s="58" t="s">
        <v>3835</v>
      </c>
      <c r="B236" s="59" t="s">
        <v>357</v>
      </c>
      <c r="C236" s="63">
        <v>21173.3</v>
      </c>
      <c r="D236" s="63">
        <v>21173.3</v>
      </c>
      <c r="E236" s="63">
        <v>0</v>
      </c>
    </row>
    <row r="237" spans="1:5">
      <c r="A237" s="58" t="s">
        <v>3836</v>
      </c>
      <c r="B237" s="59" t="s">
        <v>3837</v>
      </c>
      <c r="C237" s="63">
        <v>7151.74</v>
      </c>
      <c r="D237" s="63">
        <v>7151.74</v>
      </c>
      <c r="E237" s="63">
        <v>0</v>
      </c>
    </row>
    <row r="238" spans="1:5">
      <c r="A238" s="58" t="s">
        <v>3838</v>
      </c>
      <c r="B238" s="59" t="s">
        <v>3839</v>
      </c>
      <c r="C238" s="63">
        <v>45330.25</v>
      </c>
      <c r="D238" s="63">
        <v>45330.25</v>
      </c>
      <c r="E238" s="63">
        <v>0</v>
      </c>
    </row>
    <row r="239" spans="1:5">
      <c r="A239" s="58" t="s">
        <v>3840</v>
      </c>
      <c r="B239" s="59" t="s">
        <v>3841</v>
      </c>
      <c r="C239" s="63">
        <v>31386.27</v>
      </c>
      <c r="D239" s="63">
        <v>31386.27</v>
      </c>
      <c r="E239" s="63">
        <v>0</v>
      </c>
    </row>
    <row r="240" spans="1:5">
      <c r="A240" s="58" t="s">
        <v>3842</v>
      </c>
      <c r="B240" s="59" t="s">
        <v>3843</v>
      </c>
      <c r="C240" s="63">
        <v>62242.8</v>
      </c>
      <c r="D240" s="63">
        <v>62242.8</v>
      </c>
      <c r="E240" s="63">
        <v>0</v>
      </c>
    </row>
    <row r="241" spans="1:5">
      <c r="A241" s="58" t="s">
        <v>3844</v>
      </c>
      <c r="B241" s="59" t="s">
        <v>3845</v>
      </c>
      <c r="C241" s="63">
        <v>20020</v>
      </c>
      <c r="D241" s="63">
        <v>20020</v>
      </c>
      <c r="E241" s="63">
        <v>0</v>
      </c>
    </row>
    <row r="242" spans="1:5">
      <c r="A242" s="58" t="s">
        <v>3846</v>
      </c>
      <c r="B242" s="59" t="s">
        <v>3847</v>
      </c>
      <c r="C242" s="63">
        <v>42120.87</v>
      </c>
      <c r="D242" s="63">
        <v>42120.87</v>
      </c>
      <c r="E242" s="63">
        <v>0</v>
      </c>
    </row>
    <row r="243" spans="1:5">
      <c r="A243" s="58" t="s">
        <v>3848</v>
      </c>
      <c r="B243" s="59" t="s">
        <v>369</v>
      </c>
      <c r="C243" s="63">
        <v>0</v>
      </c>
      <c r="D243" s="63">
        <v>0</v>
      </c>
      <c r="E243" s="63">
        <v>0</v>
      </c>
    </row>
    <row r="244" spans="1:5">
      <c r="A244" s="58" t="s">
        <v>3849</v>
      </c>
      <c r="B244" s="59" t="s">
        <v>3850</v>
      </c>
      <c r="C244" s="63">
        <v>0</v>
      </c>
      <c r="D244" s="63">
        <v>0</v>
      </c>
      <c r="E244" s="63">
        <v>0</v>
      </c>
    </row>
    <row r="245" spans="1:5">
      <c r="A245" s="58" t="s">
        <v>3851</v>
      </c>
      <c r="B245" s="59" t="s">
        <v>3852</v>
      </c>
      <c r="C245" s="63">
        <v>0</v>
      </c>
      <c r="D245" s="63">
        <v>0</v>
      </c>
      <c r="E245" s="63">
        <v>0</v>
      </c>
    </row>
    <row r="246" spans="1:5">
      <c r="A246" s="58" t="s">
        <v>3853</v>
      </c>
      <c r="B246" s="59" t="s">
        <v>3854</v>
      </c>
      <c r="C246" s="63">
        <v>0</v>
      </c>
      <c r="D246" s="63">
        <v>0</v>
      </c>
      <c r="E246" s="63">
        <v>0</v>
      </c>
    </row>
    <row r="247" spans="1:5">
      <c r="A247" s="58" t="s">
        <v>3855</v>
      </c>
      <c r="B247" s="59" t="s">
        <v>3856</v>
      </c>
      <c r="C247" s="63">
        <v>27111.48</v>
      </c>
      <c r="D247" s="63">
        <v>13645.02</v>
      </c>
      <c r="E247" s="63">
        <v>13466.46</v>
      </c>
    </row>
    <row r="248" spans="1:5">
      <c r="A248" s="58" t="s">
        <v>3857</v>
      </c>
      <c r="B248" s="59" t="s">
        <v>3858</v>
      </c>
      <c r="C248" s="63">
        <v>0</v>
      </c>
      <c r="D248" s="63">
        <v>0</v>
      </c>
      <c r="E248" s="63">
        <v>0</v>
      </c>
    </row>
    <row r="249" spans="1:5">
      <c r="A249" s="58" t="s">
        <v>3859</v>
      </c>
      <c r="B249" s="59" t="s">
        <v>3860</v>
      </c>
      <c r="C249" s="63">
        <v>0</v>
      </c>
      <c r="D249" s="63">
        <v>0</v>
      </c>
      <c r="E249" s="63">
        <v>0</v>
      </c>
    </row>
    <row r="250" spans="1:5">
      <c r="A250" s="58" t="s">
        <v>3861</v>
      </c>
      <c r="B250" s="59" t="s">
        <v>3862</v>
      </c>
      <c r="C250" s="63">
        <v>5500</v>
      </c>
      <c r="D250" s="63">
        <v>5500</v>
      </c>
      <c r="E250" s="63">
        <v>0</v>
      </c>
    </row>
    <row r="251" spans="1:5">
      <c r="A251" s="58" t="s">
        <v>3863</v>
      </c>
      <c r="B251" s="59" t="s">
        <v>3864</v>
      </c>
      <c r="C251" s="63">
        <v>0</v>
      </c>
      <c r="D251" s="63">
        <v>0</v>
      </c>
      <c r="E251" s="63">
        <v>0</v>
      </c>
    </row>
    <row r="252" spans="1:5">
      <c r="A252" s="58" t="s">
        <v>3865</v>
      </c>
      <c r="B252" s="59" t="s">
        <v>3866</v>
      </c>
      <c r="C252" s="63">
        <v>0</v>
      </c>
      <c r="D252" s="63">
        <v>0</v>
      </c>
      <c r="E252" s="63">
        <v>0</v>
      </c>
    </row>
    <row r="253" spans="1:5">
      <c r="A253" s="58" t="s">
        <v>3867</v>
      </c>
      <c r="B253" s="59" t="s">
        <v>3868</v>
      </c>
      <c r="C253" s="63">
        <v>0</v>
      </c>
      <c r="D253" s="63">
        <v>0</v>
      </c>
      <c r="E253" s="63">
        <v>0</v>
      </c>
    </row>
    <row r="254" spans="1:5">
      <c r="A254" s="58" t="s">
        <v>3869</v>
      </c>
      <c r="B254" s="59" t="s">
        <v>3870</v>
      </c>
      <c r="C254" s="63">
        <v>0</v>
      </c>
      <c r="D254" s="63">
        <v>0</v>
      </c>
      <c r="E254" s="63">
        <v>0</v>
      </c>
    </row>
    <row r="255" spans="1:5">
      <c r="A255" s="58" t="s">
        <v>3871</v>
      </c>
      <c r="B255" s="59" t="s">
        <v>3872</v>
      </c>
      <c r="C255" s="63">
        <v>0</v>
      </c>
      <c r="D255" s="63">
        <v>0</v>
      </c>
      <c r="E255" s="63">
        <v>0</v>
      </c>
    </row>
    <row r="256" spans="1:5">
      <c r="A256" s="58" t="s">
        <v>3873</v>
      </c>
      <c r="B256" s="59" t="s">
        <v>3874</v>
      </c>
      <c r="C256" s="63">
        <v>43564</v>
      </c>
      <c r="D256" s="63">
        <v>43564</v>
      </c>
      <c r="E256" s="63">
        <v>0</v>
      </c>
    </row>
    <row r="257" spans="1:5">
      <c r="A257" s="58" t="s">
        <v>3875</v>
      </c>
      <c r="B257" s="59" t="s">
        <v>3769</v>
      </c>
      <c r="C257" s="63">
        <v>7302.75</v>
      </c>
      <c r="D257" s="63">
        <v>7302.75</v>
      </c>
      <c r="E257" s="63">
        <v>0</v>
      </c>
    </row>
    <row r="258" spans="1:5">
      <c r="A258" s="58"/>
      <c r="B258" s="59"/>
      <c r="C258" s="66"/>
      <c r="D258" s="66"/>
      <c r="E258" s="66"/>
    </row>
    <row r="259" spans="1:5">
      <c r="A259" s="58" t="s">
        <v>3876</v>
      </c>
      <c r="B259" s="59" t="s">
        <v>3877</v>
      </c>
      <c r="C259" s="70">
        <v>726467.21</v>
      </c>
      <c r="D259" s="70">
        <v>667845.75</v>
      </c>
      <c r="E259" s="70">
        <v>58621.46</v>
      </c>
    </row>
    <row r="260" spans="1:5">
      <c r="A260" s="58"/>
      <c r="B260" s="59"/>
      <c r="C260" s="58"/>
      <c r="D260" s="58"/>
      <c r="E260" s="58"/>
    </row>
    <row r="261" spans="1:5">
      <c r="A261" s="58" t="s">
        <v>3878</v>
      </c>
      <c r="B261" s="59" t="s">
        <v>3879</v>
      </c>
      <c r="C261" s="69"/>
      <c r="D261" s="69"/>
      <c r="E261" s="69"/>
    </row>
    <row r="262" spans="1:5">
      <c r="A262" s="58" t="s">
        <v>3880</v>
      </c>
      <c r="B262" s="59" t="s">
        <v>3881</v>
      </c>
      <c r="C262" s="63">
        <v>0</v>
      </c>
      <c r="D262" s="63">
        <v>0</v>
      </c>
      <c r="E262" s="63">
        <v>0</v>
      </c>
    </row>
    <row r="263" spans="1:5">
      <c r="A263" s="58" t="s">
        <v>3882</v>
      </c>
      <c r="B263" s="59" t="s">
        <v>3883</v>
      </c>
      <c r="C263" s="63">
        <v>0</v>
      </c>
      <c r="D263" s="63">
        <v>0</v>
      </c>
      <c r="E263" s="63">
        <v>0</v>
      </c>
    </row>
    <row r="264" spans="1:5">
      <c r="A264" s="58" t="s">
        <v>3884</v>
      </c>
      <c r="B264" s="59" t="s">
        <v>3885</v>
      </c>
      <c r="C264" s="63">
        <v>0</v>
      </c>
      <c r="D264" s="63">
        <v>0</v>
      </c>
      <c r="E264" s="63">
        <v>0</v>
      </c>
    </row>
    <row r="265" spans="1:5">
      <c r="A265" s="58" t="s">
        <v>3886</v>
      </c>
      <c r="B265" s="59" t="s">
        <v>3887</v>
      </c>
      <c r="C265" s="63">
        <v>0</v>
      </c>
      <c r="D265" s="63">
        <v>0</v>
      </c>
      <c r="E265" s="63">
        <v>0</v>
      </c>
    </row>
    <row r="266" spans="1:5">
      <c r="A266" s="58" t="s">
        <v>3888</v>
      </c>
      <c r="B266" s="59" t="s">
        <v>3889</v>
      </c>
      <c r="C266" s="63">
        <v>0</v>
      </c>
      <c r="D266" s="63">
        <v>0</v>
      </c>
      <c r="E266" s="63">
        <v>0</v>
      </c>
    </row>
    <row r="267" spans="1:5">
      <c r="A267" s="58" t="s">
        <v>3890</v>
      </c>
      <c r="B267" s="59" t="s">
        <v>3891</v>
      </c>
      <c r="C267" s="63">
        <v>0</v>
      </c>
      <c r="D267" s="63">
        <v>0</v>
      </c>
      <c r="E267" s="63">
        <v>0</v>
      </c>
    </row>
    <row r="268" spans="1:5">
      <c r="A268" s="58" t="s">
        <v>3892</v>
      </c>
      <c r="B268" s="59" t="s">
        <v>3893</v>
      </c>
      <c r="C268" s="63">
        <v>0</v>
      </c>
      <c r="D268" s="63">
        <v>0</v>
      </c>
      <c r="E268" s="63">
        <v>0</v>
      </c>
    </row>
    <row r="269" spans="1:5">
      <c r="A269" s="58" t="s">
        <v>3894</v>
      </c>
      <c r="B269" s="59" t="s">
        <v>3895</v>
      </c>
      <c r="C269" s="63">
        <v>0</v>
      </c>
      <c r="D269" s="63">
        <v>0</v>
      </c>
      <c r="E269" s="63">
        <v>0</v>
      </c>
    </row>
    <row r="270" spans="1:5">
      <c r="A270" s="58" t="s">
        <v>3896</v>
      </c>
      <c r="B270" s="59" t="s">
        <v>3897</v>
      </c>
      <c r="C270" s="63">
        <v>0</v>
      </c>
      <c r="D270" s="63">
        <v>0</v>
      </c>
      <c r="E270" s="63">
        <v>0</v>
      </c>
    </row>
    <row r="271" spans="1:5">
      <c r="A271" s="58" t="s">
        <v>3898</v>
      </c>
      <c r="B271" s="59" t="s">
        <v>3899</v>
      </c>
      <c r="C271" s="63">
        <v>0</v>
      </c>
      <c r="D271" s="63">
        <v>0</v>
      </c>
      <c r="E271" s="63">
        <v>0</v>
      </c>
    </row>
    <row r="272" spans="1:5">
      <c r="A272" s="58" t="s">
        <v>3900</v>
      </c>
      <c r="B272" s="59" t="s">
        <v>3901</v>
      </c>
      <c r="C272" s="63">
        <v>0</v>
      </c>
      <c r="D272" s="63">
        <v>0</v>
      </c>
      <c r="E272" s="63">
        <v>0</v>
      </c>
    </row>
    <row r="273" spans="1:5">
      <c r="A273" s="58" t="s">
        <v>3902</v>
      </c>
      <c r="B273" s="59" t="s">
        <v>3903</v>
      </c>
      <c r="C273" s="63">
        <v>0</v>
      </c>
      <c r="D273" s="63">
        <v>0</v>
      </c>
      <c r="E273" s="63">
        <v>0</v>
      </c>
    </row>
    <row r="274" spans="1:5">
      <c r="A274" s="58" t="s">
        <v>3904</v>
      </c>
      <c r="B274" s="59" t="s">
        <v>3905</v>
      </c>
      <c r="C274" s="63">
        <v>0</v>
      </c>
      <c r="D274" s="63">
        <v>0</v>
      </c>
      <c r="E274" s="63">
        <v>0</v>
      </c>
    </row>
    <row r="275" spans="1:5">
      <c r="A275" s="58" t="s">
        <v>3906</v>
      </c>
      <c r="B275" s="59" t="s">
        <v>3907</v>
      </c>
      <c r="C275" s="63">
        <v>0</v>
      </c>
      <c r="D275" s="63">
        <v>0</v>
      </c>
      <c r="E275" s="63">
        <v>0</v>
      </c>
    </row>
    <row r="276" spans="1:5">
      <c r="A276" s="58" t="s">
        <v>3908</v>
      </c>
      <c r="B276" s="59" t="s">
        <v>3909</v>
      </c>
      <c r="C276" s="63">
        <v>31158.6</v>
      </c>
      <c r="D276" s="63">
        <v>31158.6</v>
      </c>
      <c r="E276" s="63">
        <v>0</v>
      </c>
    </row>
    <row r="277" spans="1:5">
      <c r="A277" s="58" t="s">
        <v>3910</v>
      </c>
      <c r="B277" s="59" t="s">
        <v>3911</v>
      </c>
      <c r="C277" s="63">
        <v>29100</v>
      </c>
      <c r="D277" s="63">
        <v>29100</v>
      </c>
      <c r="E277" s="63">
        <v>0</v>
      </c>
    </row>
    <row r="278" spans="1:5">
      <c r="A278" s="58" t="s">
        <v>3912</v>
      </c>
      <c r="B278" s="59" t="s">
        <v>3913</v>
      </c>
      <c r="C278" s="63">
        <v>125354.35</v>
      </c>
      <c r="D278" s="63">
        <v>125354.35</v>
      </c>
      <c r="E278" s="63">
        <v>0</v>
      </c>
    </row>
    <row r="279" spans="1:5">
      <c r="A279" s="58" t="s">
        <v>3914</v>
      </c>
      <c r="B279" s="59" t="s">
        <v>3915</v>
      </c>
      <c r="C279" s="63">
        <v>0</v>
      </c>
      <c r="D279" s="63">
        <v>0</v>
      </c>
      <c r="E279" s="63">
        <v>0</v>
      </c>
    </row>
    <row r="280" spans="1:5">
      <c r="A280" s="58" t="s">
        <v>3916</v>
      </c>
      <c r="B280" s="59" t="s">
        <v>3917</v>
      </c>
      <c r="C280" s="63">
        <v>0</v>
      </c>
      <c r="D280" s="63">
        <v>0</v>
      </c>
      <c r="E280" s="63">
        <v>0</v>
      </c>
    </row>
    <row r="281" spans="1:5">
      <c r="A281" s="58" t="s">
        <v>3918</v>
      </c>
      <c r="B281" s="59" t="s">
        <v>3919</v>
      </c>
      <c r="C281" s="63">
        <v>0</v>
      </c>
      <c r="D281" s="63">
        <v>0</v>
      </c>
      <c r="E281" s="63">
        <v>0</v>
      </c>
    </row>
    <row r="282" spans="1:5">
      <c r="A282" s="58" t="s">
        <v>3920</v>
      </c>
      <c r="B282" s="59" t="s">
        <v>3921</v>
      </c>
      <c r="C282" s="63">
        <v>0</v>
      </c>
      <c r="D282" s="63">
        <v>0</v>
      </c>
      <c r="E282" s="63">
        <v>0</v>
      </c>
    </row>
    <row r="283" spans="1:5">
      <c r="A283" s="58" t="s">
        <v>3922</v>
      </c>
      <c r="B283" s="59" t="s">
        <v>3923</v>
      </c>
      <c r="C283" s="63">
        <v>253881.03</v>
      </c>
      <c r="D283" s="63">
        <v>253881.03</v>
      </c>
      <c r="E283" s="63">
        <v>0</v>
      </c>
    </row>
    <row r="284" spans="1:5">
      <c r="A284" s="58" t="s">
        <v>3924</v>
      </c>
      <c r="B284" s="59" t="s">
        <v>3925</v>
      </c>
      <c r="C284" s="63">
        <v>0</v>
      </c>
      <c r="D284" s="63">
        <v>0</v>
      </c>
      <c r="E284" s="63">
        <v>0</v>
      </c>
    </row>
    <row r="285" spans="1:5">
      <c r="A285" s="58" t="s">
        <v>3926</v>
      </c>
      <c r="B285" s="59" t="s">
        <v>3927</v>
      </c>
      <c r="C285" s="63">
        <v>0</v>
      </c>
      <c r="D285" s="63">
        <v>0</v>
      </c>
      <c r="E285" s="63">
        <v>0</v>
      </c>
    </row>
    <row r="286" spans="1:5">
      <c r="A286" s="58" t="s">
        <v>3928</v>
      </c>
      <c r="B286" s="59" t="s">
        <v>3929</v>
      </c>
      <c r="C286" s="63">
        <v>0</v>
      </c>
      <c r="D286" s="63">
        <v>0</v>
      </c>
      <c r="E286" s="63">
        <v>0</v>
      </c>
    </row>
    <row r="287" spans="1:5">
      <c r="A287" s="58" t="s">
        <v>3930</v>
      </c>
      <c r="B287" s="59" t="s">
        <v>3931</v>
      </c>
      <c r="C287" s="63">
        <v>0</v>
      </c>
      <c r="D287" s="63">
        <v>0</v>
      </c>
      <c r="E287" s="63">
        <v>0</v>
      </c>
    </row>
    <row r="288" spans="1:5">
      <c r="A288" s="58" t="s">
        <v>3932</v>
      </c>
      <c r="B288" s="59" t="s">
        <v>3933</v>
      </c>
      <c r="C288" s="63">
        <v>0</v>
      </c>
      <c r="D288" s="63">
        <v>0</v>
      </c>
      <c r="E288" s="63">
        <v>0</v>
      </c>
    </row>
    <row r="289" spans="1:5">
      <c r="A289" s="58" t="s">
        <v>3934</v>
      </c>
      <c r="B289" s="59" t="s">
        <v>3935</v>
      </c>
      <c r="C289" s="63">
        <v>0</v>
      </c>
      <c r="D289" s="63">
        <v>0</v>
      </c>
      <c r="E289" s="63">
        <v>0</v>
      </c>
    </row>
    <row r="290" spans="1:5">
      <c r="A290" s="58" t="s">
        <v>3936</v>
      </c>
      <c r="B290" s="59" t="s">
        <v>3937</v>
      </c>
      <c r="C290" s="63">
        <v>7200</v>
      </c>
      <c r="D290" s="63">
        <v>7200</v>
      </c>
      <c r="E290" s="63">
        <v>0</v>
      </c>
    </row>
    <row r="291" spans="1:5">
      <c r="A291" s="58" t="s">
        <v>3938</v>
      </c>
      <c r="B291" s="59" t="s">
        <v>3939</v>
      </c>
      <c r="C291" s="63">
        <v>0</v>
      </c>
      <c r="D291" s="63">
        <v>0</v>
      </c>
      <c r="E291" s="63">
        <v>0</v>
      </c>
    </row>
    <row r="292" spans="1:5">
      <c r="A292" s="58" t="s">
        <v>3940</v>
      </c>
      <c r="B292" s="59" t="s">
        <v>3941</v>
      </c>
      <c r="C292" s="63">
        <v>0</v>
      </c>
      <c r="D292" s="63">
        <v>0</v>
      </c>
      <c r="E292" s="63">
        <v>0</v>
      </c>
    </row>
    <row r="293" spans="1:5">
      <c r="A293" s="58" t="s">
        <v>3942</v>
      </c>
      <c r="B293" s="59" t="s">
        <v>3943</v>
      </c>
      <c r="C293" s="63">
        <v>0</v>
      </c>
      <c r="D293" s="63">
        <v>0</v>
      </c>
      <c r="E293" s="63">
        <v>0</v>
      </c>
    </row>
    <row r="294" spans="1:5">
      <c r="A294" s="58" t="s">
        <v>3944</v>
      </c>
      <c r="B294" s="59" t="s">
        <v>3945</v>
      </c>
      <c r="C294" s="63">
        <v>0</v>
      </c>
      <c r="D294" s="63">
        <v>0</v>
      </c>
      <c r="E294" s="63">
        <v>0</v>
      </c>
    </row>
    <row r="295" spans="1:5">
      <c r="A295" s="58" t="s">
        <v>3946</v>
      </c>
      <c r="B295" s="59" t="s">
        <v>3947</v>
      </c>
      <c r="C295" s="63">
        <v>0</v>
      </c>
      <c r="D295" s="63">
        <v>0</v>
      </c>
      <c r="E295" s="63">
        <v>0</v>
      </c>
    </row>
    <row r="296" spans="1:5">
      <c r="A296" s="58" t="s">
        <v>3948</v>
      </c>
      <c r="B296" s="59" t="s">
        <v>3949</v>
      </c>
      <c r="C296" s="63">
        <v>0</v>
      </c>
      <c r="D296" s="63">
        <v>0</v>
      </c>
      <c r="E296" s="63">
        <v>0</v>
      </c>
    </row>
    <row r="297" spans="1:5">
      <c r="A297" s="58" t="s">
        <v>3950</v>
      </c>
      <c r="B297" s="59" t="s">
        <v>3951</v>
      </c>
      <c r="C297" s="63">
        <v>0</v>
      </c>
      <c r="D297" s="63">
        <v>0</v>
      </c>
      <c r="E297" s="63">
        <v>0</v>
      </c>
    </row>
    <row r="298" spans="1:5">
      <c r="A298" s="58" t="s">
        <v>3952</v>
      </c>
      <c r="B298" s="59" t="s">
        <v>3953</v>
      </c>
      <c r="C298" s="63">
        <v>0</v>
      </c>
      <c r="D298" s="63">
        <v>0</v>
      </c>
      <c r="E298" s="63">
        <v>0</v>
      </c>
    </row>
    <row r="299" spans="1:5">
      <c r="A299" s="58" t="s">
        <v>3954</v>
      </c>
      <c r="B299" s="59" t="s">
        <v>3955</v>
      </c>
      <c r="C299" s="63">
        <v>0</v>
      </c>
      <c r="D299" s="63">
        <v>0</v>
      </c>
      <c r="E299" s="63">
        <v>0</v>
      </c>
    </row>
    <row r="300" spans="1:5">
      <c r="A300" s="58" t="s">
        <v>3956</v>
      </c>
      <c r="B300" s="59" t="s">
        <v>3957</v>
      </c>
      <c r="C300" s="63">
        <v>0</v>
      </c>
      <c r="D300" s="63">
        <v>0</v>
      </c>
      <c r="E300" s="63">
        <v>0</v>
      </c>
    </row>
    <row r="301" spans="1:5">
      <c r="A301" s="58" t="s">
        <v>3958</v>
      </c>
      <c r="B301" s="59" t="s">
        <v>3959</v>
      </c>
      <c r="C301" s="63">
        <v>0</v>
      </c>
      <c r="D301" s="63">
        <v>0</v>
      </c>
      <c r="E301" s="63">
        <v>0</v>
      </c>
    </row>
    <row r="302" spans="1:5">
      <c r="A302" s="58" t="s">
        <v>3960</v>
      </c>
      <c r="B302" s="59" t="s">
        <v>3961</v>
      </c>
      <c r="C302" s="63">
        <v>0</v>
      </c>
      <c r="D302" s="63">
        <v>0</v>
      </c>
      <c r="E302" s="63">
        <v>0</v>
      </c>
    </row>
    <row r="303" spans="1:5">
      <c r="A303" s="58" t="s">
        <v>3962</v>
      </c>
      <c r="B303" s="59" t="s">
        <v>3963</v>
      </c>
      <c r="C303" s="63">
        <v>0</v>
      </c>
      <c r="D303" s="63">
        <v>0</v>
      </c>
      <c r="E303" s="63">
        <v>0</v>
      </c>
    </row>
    <row r="304" spans="1:5">
      <c r="A304" s="58" t="s">
        <v>3964</v>
      </c>
      <c r="B304" s="59" t="s">
        <v>3965</v>
      </c>
      <c r="C304" s="63">
        <v>0</v>
      </c>
      <c r="D304" s="63">
        <v>0</v>
      </c>
      <c r="E304" s="63">
        <v>0</v>
      </c>
    </row>
    <row r="305" spans="1:5">
      <c r="A305" s="58" t="s">
        <v>3966</v>
      </c>
      <c r="B305" s="59" t="s">
        <v>3967</v>
      </c>
      <c r="C305" s="63">
        <v>0</v>
      </c>
      <c r="D305" s="63">
        <v>0</v>
      </c>
      <c r="E305" s="63">
        <v>0</v>
      </c>
    </row>
    <row r="306" spans="1:5">
      <c r="A306" s="58" t="s">
        <v>3968</v>
      </c>
      <c r="B306" s="59" t="s">
        <v>3969</v>
      </c>
      <c r="C306" s="63">
        <v>0</v>
      </c>
      <c r="D306" s="63">
        <v>0</v>
      </c>
      <c r="E306" s="63">
        <v>0</v>
      </c>
    </row>
    <row r="307" spans="1:5">
      <c r="A307" s="58" t="s">
        <v>3970</v>
      </c>
      <c r="B307" s="59" t="s">
        <v>3971</v>
      </c>
      <c r="C307" s="63">
        <v>10856.77</v>
      </c>
      <c r="D307" s="63">
        <v>6648.17</v>
      </c>
      <c r="E307" s="63">
        <v>4208.6000000000004</v>
      </c>
    </row>
    <row r="308" spans="1:5">
      <c r="A308" s="58" t="s">
        <v>3972</v>
      </c>
      <c r="B308" s="59" t="s">
        <v>3973</v>
      </c>
      <c r="C308" s="63">
        <v>0</v>
      </c>
      <c r="D308" s="63">
        <v>0</v>
      </c>
      <c r="E308" s="63">
        <v>0</v>
      </c>
    </row>
    <row r="309" spans="1:5">
      <c r="A309" s="58" t="s">
        <v>3974</v>
      </c>
      <c r="B309" s="59" t="s">
        <v>3975</v>
      </c>
      <c r="C309" s="63">
        <v>0</v>
      </c>
      <c r="D309" s="63">
        <v>0</v>
      </c>
      <c r="E309" s="63">
        <v>0</v>
      </c>
    </row>
    <row r="310" spans="1:5">
      <c r="A310" s="58" t="s">
        <v>3976</v>
      </c>
      <c r="B310" s="59" t="s">
        <v>3977</v>
      </c>
      <c r="C310" s="63">
        <v>10500</v>
      </c>
      <c r="D310" s="63">
        <v>10500</v>
      </c>
      <c r="E310" s="63">
        <v>0</v>
      </c>
    </row>
    <row r="311" spans="1:5">
      <c r="A311" s="58" t="s">
        <v>3978</v>
      </c>
      <c r="B311" s="59" t="s">
        <v>3979</v>
      </c>
      <c r="C311" s="63">
        <v>9782.5499999999993</v>
      </c>
      <c r="D311" s="63">
        <v>9782.5499999999993</v>
      </c>
      <c r="E311" s="63">
        <v>0</v>
      </c>
    </row>
    <row r="312" spans="1:5">
      <c r="A312" s="58" t="s">
        <v>3980</v>
      </c>
      <c r="B312" s="59" t="s">
        <v>3981</v>
      </c>
      <c r="C312" s="63">
        <v>0</v>
      </c>
      <c r="D312" s="63">
        <v>0</v>
      </c>
      <c r="E312" s="63">
        <v>0</v>
      </c>
    </row>
    <row r="313" spans="1:5">
      <c r="A313" s="58" t="s">
        <v>3982</v>
      </c>
      <c r="B313" s="59" t="s">
        <v>3983</v>
      </c>
      <c r="C313" s="63">
        <v>0</v>
      </c>
      <c r="D313" s="63">
        <v>0</v>
      </c>
      <c r="E313" s="63">
        <v>0</v>
      </c>
    </row>
    <row r="314" spans="1:5">
      <c r="A314" s="58" t="s">
        <v>3984</v>
      </c>
      <c r="B314" s="59" t="s">
        <v>477</v>
      </c>
      <c r="C314" s="63">
        <v>0</v>
      </c>
      <c r="D314" s="63">
        <v>0</v>
      </c>
      <c r="E314" s="63">
        <v>0</v>
      </c>
    </row>
    <row r="315" spans="1:5">
      <c r="A315" s="58" t="s">
        <v>3985</v>
      </c>
      <c r="B315" s="59" t="s">
        <v>3986</v>
      </c>
      <c r="C315" s="63">
        <v>0</v>
      </c>
      <c r="D315" s="63">
        <v>0</v>
      </c>
      <c r="E315" s="63">
        <v>0</v>
      </c>
    </row>
    <row r="316" spans="1:5">
      <c r="A316" s="58" t="s">
        <v>3987</v>
      </c>
      <c r="B316" s="59" t="s">
        <v>3988</v>
      </c>
      <c r="C316" s="63">
        <v>0</v>
      </c>
      <c r="D316" s="63">
        <v>0</v>
      </c>
      <c r="E316" s="63">
        <v>0</v>
      </c>
    </row>
    <row r="317" spans="1:5">
      <c r="A317" s="58" t="s">
        <v>3989</v>
      </c>
      <c r="B317" s="59" t="s">
        <v>3990</v>
      </c>
      <c r="C317" s="63">
        <v>0</v>
      </c>
      <c r="D317" s="63">
        <v>0</v>
      </c>
      <c r="E317" s="63">
        <v>0</v>
      </c>
    </row>
    <row r="318" spans="1:5">
      <c r="A318" s="58" t="s">
        <v>3991</v>
      </c>
      <c r="B318" s="59" t="s">
        <v>3992</v>
      </c>
      <c r="C318" s="63">
        <v>1095</v>
      </c>
      <c r="D318" s="63">
        <v>1095</v>
      </c>
      <c r="E318" s="63">
        <v>0</v>
      </c>
    </row>
    <row r="319" spans="1:5">
      <c r="A319" s="58" t="s">
        <v>3993</v>
      </c>
      <c r="B319" s="59" t="s">
        <v>3994</v>
      </c>
      <c r="C319" s="63">
        <v>0</v>
      </c>
      <c r="D319" s="63">
        <v>0</v>
      </c>
      <c r="E319" s="63">
        <v>0</v>
      </c>
    </row>
    <row r="320" spans="1:5">
      <c r="A320" s="58" t="s">
        <v>3995</v>
      </c>
      <c r="B320" s="59" t="s">
        <v>3996</v>
      </c>
      <c r="C320" s="63">
        <v>0</v>
      </c>
      <c r="D320" s="63">
        <v>0</v>
      </c>
      <c r="E320" s="63">
        <v>0</v>
      </c>
    </row>
    <row r="321" spans="1:5">
      <c r="A321" s="58" t="s">
        <v>3997</v>
      </c>
      <c r="B321" s="59" t="s">
        <v>3998</v>
      </c>
      <c r="C321" s="63">
        <v>0</v>
      </c>
      <c r="D321" s="63">
        <v>0</v>
      </c>
      <c r="E321" s="63">
        <v>0</v>
      </c>
    </row>
    <row r="322" spans="1:5">
      <c r="A322" s="58" t="s">
        <v>3999</v>
      </c>
      <c r="B322" s="59" t="s">
        <v>3771</v>
      </c>
      <c r="C322" s="63">
        <v>0</v>
      </c>
      <c r="D322" s="63">
        <v>0</v>
      </c>
      <c r="E322" s="63">
        <v>0</v>
      </c>
    </row>
    <row r="323" spans="1:5">
      <c r="A323" s="58" t="s">
        <v>4000</v>
      </c>
      <c r="B323" s="59" t="s">
        <v>4001</v>
      </c>
      <c r="C323" s="63">
        <v>0</v>
      </c>
      <c r="D323" s="63">
        <v>0</v>
      </c>
      <c r="E323" s="63">
        <v>0</v>
      </c>
    </row>
    <row r="324" spans="1:5">
      <c r="A324" s="58" t="s">
        <v>4002</v>
      </c>
      <c r="B324" s="59" t="s">
        <v>4003</v>
      </c>
      <c r="C324" s="63">
        <v>0</v>
      </c>
      <c r="D324" s="63">
        <v>0</v>
      </c>
      <c r="E324" s="63">
        <v>0</v>
      </c>
    </row>
    <row r="325" spans="1:5">
      <c r="A325" s="58" t="s">
        <v>4004</v>
      </c>
      <c r="B325" s="59" t="s">
        <v>4005</v>
      </c>
      <c r="C325" s="63">
        <v>0</v>
      </c>
      <c r="D325" s="63">
        <v>0</v>
      </c>
      <c r="E325" s="63">
        <v>0</v>
      </c>
    </row>
    <row r="326" spans="1:5">
      <c r="A326" s="58" t="s">
        <v>4006</v>
      </c>
      <c r="B326" s="59" t="s">
        <v>4007</v>
      </c>
      <c r="C326" s="63">
        <v>0</v>
      </c>
      <c r="D326" s="63">
        <v>0</v>
      </c>
      <c r="E326" s="63">
        <v>0</v>
      </c>
    </row>
    <row r="327" spans="1:5">
      <c r="A327" s="58" t="s">
        <v>4008</v>
      </c>
      <c r="B327" s="59" t="s">
        <v>4009</v>
      </c>
      <c r="C327" s="63">
        <v>0</v>
      </c>
      <c r="D327" s="63">
        <v>0</v>
      </c>
      <c r="E327" s="63">
        <v>0</v>
      </c>
    </row>
    <row r="328" spans="1:5">
      <c r="A328" s="58" t="s">
        <v>4010</v>
      </c>
      <c r="B328" s="59" t="s">
        <v>4011</v>
      </c>
      <c r="C328" s="63">
        <v>0</v>
      </c>
      <c r="D328" s="63">
        <v>0</v>
      </c>
      <c r="E328" s="63">
        <v>0</v>
      </c>
    </row>
    <row r="329" spans="1:5">
      <c r="A329" s="58" t="s">
        <v>4012</v>
      </c>
      <c r="B329" s="59" t="s">
        <v>3893</v>
      </c>
      <c r="C329" s="63">
        <v>0</v>
      </c>
      <c r="D329" s="63">
        <v>0</v>
      </c>
      <c r="E329" s="63">
        <v>0</v>
      </c>
    </row>
    <row r="330" spans="1:5">
      <c r="A330" s="58" t="s">
        <v>4013</v>
      </c>
      <c r="B330" s="59" t="s">
        <v>4014</v>
      </c>
      <c r="C330" s="63">
        <v>0</v>
      </c>
      <c r="D330" s="63">
        <v>0</v>
      </c>
      <c r="E330" s="63">
        <v>0</v>
      </c>
    </row>
    <row r="331" spans="1:5">
      <c r="A331" s="58" t="s">
        <v>4015</v>
      </c>
      <c r="B331" s="59" t="s">
        <v>3777</v>
      </c>
      <c r="C331" s="63">
        <v>0</v>
      </c>
      <c r="D331" s="63">
        <v>0</v>
      </c>
      <c r="E331" s="63">
        <v>0</v>
      </c>
    </row>
    <row r="332" spans="1:5">
      <c r="A332" s="58"/>
      <c r="B332" s="59"/>
      <c r="C332" s="66"/>
      <c r="D332" s="66"/>
      <c r="E332" s="66"/>
    </row>
    <row r="333" spans="1:5">
      <c r="A333" s="58" t="s">
        <v>4016</v>
      </c>
      <c r="B333" s="59" t="s">
        <v>4017</v>
      </c>
      <c r="C333" s="70">
        <v>478928.3</v>
      </c>
      <c r="D333" s="70">
        <v>474719.7</v>
      </c>
      <c r="E333" s="70">
        <v>4208.6000000000004</v>
      </c>
    </row>
    <row r="334" spans="1:5">
      <c r="A334" s="58"/>
      <c r="B334" s="59"/>
      <c r="C334" s="58"/>
      <c r="D334" s="58"/>
      <c r="E334" s="58"/>
    </row>
    <row r="335" spans="1:5">
      <c r="A335" s="58" t="s">
        <v>4018</v>
      </c>
      <c r="B335" s="59" t="s">
        <v>4019</v>
      </c>
      <c r="C335" s="69"/>
      <c r="D335" s="69"/>
      <c r="E335" s="69"/>
    </row>
    <row r="336" spans="1:5">
      <c r="A336" s="58" t="s">
        <v>4020</v>
      </c>
      <c r="B336" s="59" t="s">
        <v>4021</v>
      </c>
      <c r="C336" s="63">
        <v>0</v>
      </c>
      <c r="D336" s="63">
        <v>0</v>
      </c>
      <c r="E336" s="63">
        <v>0</v>
      </c>
    </row>
    <row r="337" spans="1:5">
      <c r="A337" s="58" t="s">
        <v>4022</v>
      </c>
      <c r="B337" s="59" t="s">
        <v>4023</v>
      </c>
      <c r="C337" s="63">
        <v>0</v>
      </c>
      <c r="D337" s="63">
        <v>0</v>
      </c>
      <c r="E337" s="63">
        <v>0</v>
      </c>
    </row>
    <row r="338" spans="1:5">
      <c r="A338" s="58"/>
      <c r="B338" s="59"/>
      <c r="C338" s="66"/>
      <c r="D338" s="66"/>
      <c r="E338" s="66"/>
    </row>
    <row r="339" spans="1:5">
      <c r="A339" s="58" t="s">
        <v>4024</v>
      </c>
      <c r="B339" s="59" t="s">
        <v>4025</v>
      </c>
      <c r="C339" s="70">
        <v>0</v>
      </c>
      <c r="D339" s="70">
        <v>0</v>
      </c>
      <c r="E339" s="70">
        <v>0</v>
      </c>
    </row>
    <row r="340" spans="1:5">
      <c r="A340" s="58"/>
      <c r="B340" s="59"/>
      <c r="C340" s="66"/>
      <c r="D340" s="66"/>
      <c r="E340" s="66"/>
    </row>
    <row r="341" spans="1:5">
      <c r="A341" s="58" t="s">
        <v>4026</v>
      </c>
      <c r="B341" s="59" t="s">
        <v>4027</v>
      </c>
      <c r="C341" s="70">
        <v>1205395.51</v>
      </c>
      <c r="D341" s="70">
        <v>1142565.45</v>
      </c>
      <c r="E341" s="70">
        <v>62830.06</v>
      </c>
    </row>
    <row r="342" spans="1:5">
      <c r="A342" s="58"/>
      <c r="B342" s="59"/>
      <c r="C342" s="58"/>
      <c r="D342" s="58"/>
      <c r="E342" s="58"/>
    </row>
    <row r="343" spans="1:5">
      <c r="A343" s="58" t="s">
        <v>4028</v>
      </c>
      <c r="B343" s="59" t="s">
        <v>4029</v>
      </c>
      <c r="C343" s="69"/>
      <c r="D343" s="69"/>
      <c r="E343" s="69"/>
    </row>
    <row r="344" spans="1:5">
      <c r="A344" s="58"/>
      <c r="B344" s="59"/>
      <c r="C344" s="58"/>
      <c r="D344" s="58"/>
      <c r="E344" s="58"/>
    </row>
    <row r="345" spans="1:5">
      <c r="A345" s="58" t="s">
        <v>4030</v>
      </c>
      <c r="B345" s="59" t="s">
        <v>4031</v>
      </c>
      <c r="C345" s="69"/>
      <c r="D345" s="69"/>
      <c r="E345" s="69"/>
    </row>
    <row r="346" spans="1:5">
      <c r="A346" s="58" t="s">
        <v>4032</v>
      </c>
      <c r="B346" s="59" t="s">
        <v>3773</v>
      </c>
      <c r="C346" s="63">
        <v>0</v>
      </c>
      <c r="D346" s="63">
        <v>0</v>
      </c>
      <c r="E346" s="63">
        <v>0</v>
      </c>
    </row>
    <row r="347" spans="1:5">
      <c r="A347" s="58" t="s">
        <v>4033</v>
      </c>
      <c r="B347" s="59" t="s">
        <v>4034</v>
      </c>
      <c r="C347" s="63">
        <v>0</v>
      </c>
      <c r="D347" s="63">
        <v>0</v>
      </c>
      <c r="E347" s="63">
        <v>0</v>
      </c>
    </row>
    <row r="348" spans="1:5">
      <c r="A348" s="58" t="s">
        <v>4035</v>
      </c>
      <c r="B348" s="59" t="s">
        <v>4036</v>
      </c>
      <c r="C348" s="63">
        <v>0</v>
      </c>
      <c r="D348" s="63">
        <v>0</v>
      </c>
      <c r="E348" s="63">
        <v>0</v>
      </c>
    </row>
    <row r="349" spans="1:5">
      <c r="A349" s="58" t="s">
        <v>4037</v>
      </c>
      <c r="B349" s="59" t="s">
        <v>4038</v>
      </c>
      <c r="C349" s="63">
        <v>0</v>
      </c>
      <c r="D349" s="63">
        <v>0</v>
      </c>
      <c r="E349" s="63">
        <v>0</v>
      </c>
    </row>
    <row r="350" spans="1:5">
      <c r="A350" s="58" t="s">
        <v>4039</v>
      </c>
      <c r="B350" s="59" t="s">
        <v>4040</v>
      </c>
      <c r="C350" s="63">
        <v>0</v>
      </c>
      <c r="D350" s="63">
        <v>0</v>
      </c>
      <c r="E350" s="63">
        <v>0</v>
      </c>
    </row>
    <row r="351" spans="1:5">
      <c r="A351" s="58" t="s">
        <v>4041</v>
      </c>
      <c r="B351" s="59" t="s">
        <v>4042</v>
      </c>
      <c r="C351" s="63">
        <v>0</v>
      </c>
      <c r="D351" s="63">
        <v>0</v>
      </c>
      <c r="E351" s="63">
        <v>0</v>
      </c>
    </row>
    <row r="352" spans="1:5">
      <c r="A352" s="58" t="s">
        <v>4043</v>
      </c>
      <c r="B352" s="59" t="s">
        <v>4044</v>
      </c>
      <c r="C352" s="63">
        <v>0</v>
      </c>
      <c r="D352" s="63">
        <v>0</v>
      </c>
      <c r="E352" s="63">
        <v>0</v>
      </c>
    </row>
    <row r="353" spans="1:5">
      <c r="A353" s="58" t="s">
        <v>4045</v>
      </c>
      <c r="B353" s="59" t="s">
        <v>4046</v>
      </c>
      <c r="C353" s="63">
        <v>0</v>
      </c>
      <c r="D353" s="63">
        <v>0</v>
      </c>
      <c r="E353" s="63">
        <v>0</v>
      </c>
    </row>
    <row r="354" spans="1:5">
      <c r="A354" s="58" t="s">
        <v>4047</v>
      </c>
      <c r="B354" s="59" t="s">
        <v>4048</v>
      </c>
      <c r="C354" s="63">
        <v>0</v>
      </c>
      <c r="D354" s="63">
        <v>0</v>
      </c>
      <c r="E354" s="63">
        <v>0</v>
      </c>
    </row>
    <row r="355" spans="1:5">
      <c r="A355" s="58" t="s">
        <v>4049</v>
      </c>
      <c r="B355" s="59" t="s">
        <v>4050</v>
      </c>
      <c r="C355" s="63">
        <v>0</v>
      </c>
      <c r="D355" s="63">
        <v>0</v>
      </c>
      <c r="E355" s="63">
        <v>0</v>
      </c>
    </row>
    <row r="356" spans="1:5">
      <c r="A356" s="58" t="s">
        <v>4051</v>
      </c>
      <c r="B356" s="59" t="s">
        <v>4052</v>
      </c>
      <c r="C356" s="63">
        <v>0</v>
      </c>
      <c r="D356" s="63">
        <v>0</v>
      </c>
      <c r="E356" s="63">
        <v>0</v>
      </c>
    </row>
    <row r="357" spans="1:5">
      <c r="A357" s="58" t="s">
        <v>4053</v>
      </c>
      <c r="B357" s="59" t="s">
        <v>3816</v>
      </c>
      <c r="C357" s="63">
        <v>81580.27</v>
      </c>
      <c r="D357" s="63">
        <v>81580.27</v>
      </c>
      <c r="E357" s="63">
        <v>0</v>
      </c>
    </row>
    <row r="358" spans="1:5">
      <c r="A358" s="58" t="s">
        <v>4054</v>
      </c>
      <c r="B358" s="59" t="s">
        <v>4055</v>
      </c>
      <c r="C358" s="63">
        <v>0</v>
      </c>
      <c r="D358" s="63">
        <v>0</v>
      </c>
      <c r="E358" s="63">
        <v>0</v>
      </c>
    </row>
    <row r="359" spans="1:5">
      <c r="A359" s="58" t="s">
        <v>4056</v>
      </c>
      <c r="B359" s="59" t="s">
        <v>4057</v>
      </c>
      <c r="C359" s="63">
        <v>0</v>
      </c>
      <c r="D359" s="63">
        <v>0</v>
      </c>
      <c r="E359" s="63">
        <v>0</v>
      </c>
    </row>
    <row r="360" spans="1:5">
      <c r="A360" s="58" t="s">
        <v>4058</v>
      </c>
      <c r="B360" s="59" t="s">
        <v>4059</v>
      </c>
      <c r="C360" s="63">
        <v>0</v>
      </c>
      <c r="D360" s="63">
        <v>0</v>
      </c>
      <c r="E360" s="63">
        <v>0</v>
      </c>
    </row>
    <row r="361" spans="1:5">
      <c r="A361" s="58" t="s">
        <v>4060</v>
      </c>
      <c r="B361" s="59" t="s">
        <v>2551</v>
      </c>
      <c r="C361" s="63">
        <v>0</v>
      </c>
      <c r="D361" s="63">
        <v>0</v>
      </c>
      <c r="E361" s="63">
        <v>0</v>
      </c>
    </row>
    <row r="362" spans="1:5">
      <c r="A362" s="58" t="s">
        <v>4061</v>
      </c>
      <c r="B362" s="59" t="s">
        <v>4062</v>
      </c>
      <c r="C362" s="63">
        <v>0</v>
      </c>
      <c r="D362" s="63">
        <v>0</v>
      </c>
      <c r="E362" s="63">
        <v>0</v>
      </c>
    </row>
    <row r="363" spans="1:5">
      <c r="A363" s="58" t="s">
        <v>4063</v>
      </c>
      <c r="B363" s="59" t="s">
        <v>4064</v>
      </c>
      <c r="C363" s="63">
        <v>0</v>
      </c>
      <c r="D363" s="63">
        <v>0</v>
      </c>
      <c r="E363" s="63">
        <v>0</v>
      </c>
    </row>
    <row r="364" spans="1:5">
      <c r="A364" s="58"/>
      <c r="B364" s="59"/>
      <c r="C364" s="66"/>
      <c r="D364" s="66"/>
      <c r="E364" s="66"/>
    </row>
    <row r="365" spans="1:5">
      <c r="A365" s="58" t="s">
        <v>4065</v>
      </c>
      <c r="B365" s="59" t="s">
        <v>4066</v>
      </c>
      <c r="C365" s="70">
        <v>81580.27</v>
      </c>
      <c r="D365" s="70">
        <v>81580.27</v>
      </c>
      <c r="E365" s="70">
        <v>0</v>
      </c>
    </row>
    <row r="366" spans="1:5">
      <c r="A366" s="58"/>
      <c r="B366" s="59"/>
      <c r="C366" s="58"/>
      <c r="D366" s="58"/>
      <c r="E366" s="58"/>
    </row>
    <row r="367" spans="1:5">
      <c r="A367" s="58" t="s">
        <v>4067</v>
      </c>
      <c r="B367" s="59" t="s">
        <v>4068</v>
      </c>
      <c r="C367" s="69"/>
      <c r="D367" s="69"/>
      <c r="E367" s="69"/>
    </row>
    <row r="368" spans="1:5">
      <c r="A368" s="58" t="s">
        <v>4069</v>
      </c>
      <c r="B368" s="59" t="s">
        <v>3765</v>
      </c>
      <c r="C368" s="63">
        <v>0</v>
      </c>
      <c r="D368" s="63">
        <v>0</v>
      </c>
      <c r="E368" s="63">
        <v>0</v>
      </c>
    </row>
    <row r="369" spans="1:5">
      <c r="A369" s="58" t="s">
        <v>4070</v>
      </c>
      <c r="B369" s="59" t="s">
        <v>4071</v>
      </c>
      <c r="C369" s="63">
        <v>0</v>
      </c>
      <c r="D369" s="63">
        <v>0</v>
      </c>
      <c r="E369" s="63">
        <v>0</v>
      </c>
    </row>
    <row r="370" spans="1:5">
      <c r="A370" s="58" t="s">
        <v>4072</v>
      </c>
      <c r="B370" s="59" t="s">
        <v>4073</v>
      </c>
      <c r="C370" s="63">
        <v>0</v>
      </c>
      <c r="D370" s="63">
        <v>0</v>
      </c>
      <c r="E370" s="63">
        <v>0</v>
      </c>
    </row>
    <row r="371" spans="1:5">
      <c r="A371" s="58" t="s">
        <v>4074</v>
      </c>
      <c r="B371" s="59" t="s">
        <v>4075</v>
      </c>
      <c r="C371" s="63">
        <v>0</v>
      </c>
      <c r="D371" s="63">
        <v>0</v>
      </c>
      <c r="E371" s="63">
        <v>0</v>
      </c>
    </row>
    <row r="372" spans="1:5">
      <c r="A372" s="58" t="s">
        <v>4076</v>
      </c>
      <c r="B372" s="59" t="s">
        <v>4077</v>
      </c>
      <c r="C372" s="63">
        <v>0</v>
      </c>
      <c r="D372" s="63">
        <v>0</v>
      </c>
      <c r="E372" s="63">
        <v>0</v>
      </c>
    </row>
    <row r="373" spans="1:5">
      <c r="A373" s="58" t="s">
        <v>4078</v>
      </c>
      <c r="B373" s="59" t="s">
        <v>4079</v>
      </c>
      <c r="C373" s="63">
        <v>0</v>
      </c>
      <c r="D373" s="63">
        <v>0</v>
      </c>
      <c r="E373" s="63">
        <v>0</v>
      </c>
    </row>
    <row r="374" spans="1:5">
      <c r="A374" s="58" t="s">
        <v>4080</v>
      </c>
      <c r="B374" s="59" t="s">
        <v>4081</v>
      </c>
      <c r="C374" s="63">
        <v>0</v>
      </c>
      <c r="D374" s="63">
        <v>0</v>
      </c>
      <c r="E374" s="63">
        <v>0</v>
      </c>
    </row>
    <row r="375" spans="1:5">
      <c r="A375" s="58" t="s">
        <v>4082</v>
      </c>
      <c r="B375" s="59" t="s">
        <v>261</v>
      </c>
      <c r="C375" s="63">
        <v>0</v>
      </c>
      <c r="D375" s="63">
        <v>0</v>
      </c>
      <c r="E375" s="63">
        <v>0</v>
      </c>
    </row>
    <row r="376" spans="1:5">
      <c r="A376" s="58" t="s">
        <v>4083</v>
      </c>
      <c r="B376" s="59" t="s">
        <v>4084</v>
      </c>
      <c r="C376" s="63">
        <v>0</v>
      </c>
      <c r="D376" s="63">
        <v>0</v>
      </c>
      <c r="E376" s="63">
        <v>0</v>
      </c>
    </row>
    <row r="377" spans="1:5">
      <c r="A377" s="58" t="s">
        <v>4085</v>
      </c>
      <c r="B377" s="59" t="s">
        <v>3866</v>
      </c>
      <c r="C377" s="63">
        <v>0</v>
      </c>
      <c r="D377" s="63">
        <v>0</v>
      </c>
      <c r="E377" s="63">
        <v>0</v>
      </c>
    </row>
    <row r="378" spans="1:5">
      <c r="A378" s="58" t="s">
        <v>4086</v>
      </c>
      <c r="B378" s="59" t="s">
        <v>4087</v>
      </c>
      <c r="C378" s="63">
        <v>0</v>
      </c>
      <c r="D378" s="63">
        <v>0</v>
      </c>
      <c r="E378" s="63">
        <v>0</v>
      </c>
    </row>
    <row r="379" spans="1:5">
      <c r="A379" s="58" t="s">
        <v>4088</v>
      </c>
      <c r="B379" s="59" t="s">
        <v>4089</v>
      </c>
      <c r="C379" s="63">
        <v>0</v>
      </c>
      <c r="D379" s="63">
        <v>0</v>
      </c>
      <c r="E379" s="63">
        <v>0</v>
      </c>
    </row>
    <row r="380" spans="1:5">
      <c r="A380" s="58" t="s">
        <v>4090</v>
      </c>
      <c r="B380" s="59" t="s">
        <v>4091</v>
      </c>
      <c r="C380" s="63">
        <v>0</v>
      </c>
      <c r="D380" s="63">
        <v>0</v>
      </c>
      <c r="E380" s="63">
        <v>0</v>
      </c>
    </row>
    <row r="381" spans="1:5">
      <c r="A381" s="58" t="s">
        <v>4092</v>
      </c>
      <c r="B381" s="59" t="s">
        <v>4093</v>
      </c>
      <c r="C381" s="63">
        <v>0</v>
      </c>
      <c r="D381" s="63">
        <v>0</v>
      </c>
      <c r="E381" s="63">
        <v>0</v>
      </c>
    </row>
    <row r="382" spans="1:5">
      <c r="A382" s="58" t="s">
        <v>4094</v>
      </c>
      <c r="B382" s="59" t="s">
        <v>4095</v>
      </c>
      <c r="C382" s="63">
        <v>0</v>
      </c>
      <c r="D382" s="63">
        <v>0</v>
      </c>
      <c r="E382" s="63">
        <v>0</v>
      </c>
    </row>
    <row r="383" spans="1:5">
      <c r="A383" s="58" t="s">
        <v>4096</v>
      </c>
      <c r="B383" s="59" t="s">
        <v>4097</v>
      </c>
      <c r="C383" s="63">
        <v>15875.58</v>
      </c>
      <c r="D383" s="63">
        <v>15875.58</v>
      </c>
      <c r="E383" s="63">
        <v>0</v>
      </c>
    </row>
    <row r="384" spans="1:5">
      <c r="A384" s="58" t="s">
        <v>4098</v>
      </c>
      <c r="B384" s="59" t="s">
        <v>4099</v>
      </c>
      <c r="C384" s="63">
        <v>0</v>
      </c>
      <c r="D384" s="63">
        <v>0</v>
      </c>
      <c r="E384" s="63">
        <v>0</v>
      </c>
    </row>
    <row r="385" spans="1:5">
      <c r="A385" s="58" t="s">
        <v>4100</v>
      </c>
      <c r="B385" s="59" t="s">
        <v>4101</v>
      </c>
      <c r="C385" s="63">
        <v>0</v>
      </c>
      <c r="D385" s="63">
        <v>0</v>
      </c>
      <c r="E385" s="63">
        <v>0</v>
      </c>
    </row>
    <row r="386" spans="1:5">
      <c r="A386" s="58" t="s">
        <v>4102</v>
      </c>
      <c r="B386" s="59" t="s">
        <v>4103</v>
      </c>
      <c r="C386" s="63">
        <v>0</v>
      </c>
      <c r="D386" s="63">
        <v>0</v>
      </c>
      <c r="E386" s="63">
        <v>0</v>
      </c>
    </row>
    <row r="387" spans="1:5">
      <c r="A387" s="58" t="s">
        <v>4104</v>
      </c>
      <c r="B387" s="59" t="s">
        <v>4105</v>
      </c>
      <c r="C387" s="63">
        <v>0</v>
      </c>
      <c r="D387" s="63">
        <v>0</v>
      </c>
      <c r="E387" s="63">
        <v>0</v>
      </c>
    </row>
    <row r="388" spans="1:5">
      <c r="A388" s="58"/>
      <c r="B388" s="59"/>
      <c r="C388" s="66"/>
      <c r="D388" s="66"/>
      <c r="E388" s="66"/>
    </row>
    <row r="389" spans="1:5">
      <c r="A389" s="58" t="s">
        <v>4106</v>
      </c>
      <c r="B389" s="59" t="s">
        <v>4107</v>
      </c>
      <c r="C389" s="70">
        <v>15875.58</v>
      </c>
      <c r="D389" s="70">
        <v>15875.58</v>
      </c>
      <c r="E389" s="70">
        <v>0</v>
      </c>
    </row>
    <row r="390" spans="1:5">
      <c r="A390" s="58"/>
      <c r="B390" s="59"/>
      <c r="C390" s="66"/>
      <c r="D390" s="66"/>
      <c r="E390" s="66"/>
    </row>
    <row r="391" spans="1:5">
      <c r="A391" s="58" t="s">
        <v>4108</v>
      </c>
      <c r="B391" s="59" t="s">
        <v>4109</v>
      </c>
      <c r="C391" s="70">
        <v>97455.85</v>
      </c>
      <c r="D391" s="70">
        <v>97455.85</v>
      </c>
      <c r="E391" s="70">
        <v>0</v>
      </c>
    </row>
    <row r="392" spans="1:5">
      <c r="A392" s="58" t="s">
        <v>4110</v>
      </c>
      <c r="B392" s="59" t="s">
        <v>4111</v>
      </c>
      <c r="C392" s="63">
        <v>0</v>
      </c>
      <c r="D392" s="63">
        <v>0</v>
      </c>
      <c r="E392" s="63">
        <v>0</v>
      </c>
    </row>
    <row r="393" spans="1:5">
      <c r="A393" s="58" t="s">
        <v>4112</v>
      </c>
      <c r="B393" s="59" t="s">
        <v>4113</v>
      </c>
      <c r="C393" s="63">
        <v>0</v>
      </c>
      <c r="D393" s="63">
        <v>0</v>
      </c>
      <c r="E393" s="63">
        <v>0</v>
      </c>
    </row>
    <row r="394" spans="1:5">
      <c r="A394" s="58"/>
      <c r="B394" s="59"/>
      <c r="C394" s="66"/>
      <c r="D394" s="66"/>
      <c r="E394" s="66"/>
    </row>
    <row r="395" spans="1:5">
      <c r="A395" s="58" t="s">
        <v>4114</v>
      </c>
      <c r="B395" s="59" t="s">
        <v>4115</v>
      </c>
      <c r="C395" s="70">
        <v>0</v>
      </c>
      <c r="D395" s="70">
        <v>0</v>
      </c>
      <c r="E395" s="70">
        <v>0</v>
      </c>
    </row>
    <row r="396" spans="1:5">
      <c r="A396" s="58"/>
      <c r="B396" s="59"/>
      <c r="C396" s="66"/>
      <c r="D396" s="66"/>
      <c r="E396" s="66"/>
    </row>
    <row r="397" spans="1:5">
      <c r="A397" s="58" t="s">
        <v>4116</v>
      </c>
      <c r="B397" s="59" t="s">
        <v>4117</v>
      </c>
      <c r="C397" s="70">
        <v>78559394.459999993</v>
      </c>
      <c r="D397" s="70">
        <v>78496564.400000006</v>
      </c>
      <c r="E397" s="70">
        <v>62830.06</v>
      </c>
    </row>
    <row r="398" spans="1:5">
      <c r="A398" s="58"/>
      <c r="B398" s="59"/>
      <c r="C398" s="58"/>
      <c r="D398" s="58"/>
      <c r="E398" s="58"/>
    </row>
    <row r="399" spans="1:5">
      <c r="A399" s="58" t="s">
        <v>1127</v>
      </c>
      <c r="B399" s="59" t="s">
        <v>4118</v>
      </c>
      <c r="C399" s="69"/>
      <c r="D399" s="69"/>
      <c r="E399" s="69"/>
    </row>
    <row r="400" spans="1:5">
      <c r="A400" s="58" t="s">
        <v>4119</v>
      </c>
      <c r="B400" s="59" t="s">
        <v>4120</v>
      </c>
      <c r="C400" s="63">
        <v>2606055.39</v>
      </c>
      <c r="D400" s="63">
        <v>2606055.39</v>
      </c>
      <c r="E400" s="63">
        <v>0</v>
      </c>
    </row>
    <row r="401" spans="1:5">
      <c r="A401" s="58" t="s">
        <v>4121</v>
      </c>
      <c r="B401" s="59" t="s">
        <v>4122</v>
      </c>
      <c r="C401" s="63">
        <v>-889823</v>
      </c>
      <c r="D401" s="63">
        <v>-889823</v>
      </c>
      <c r="E401" s="63">
        <v>0</v>
      </c>
    </row>
    <row r="402" spans="1:5">
      <c r="A402" s="58" t="s">
        <v>4123</v>
      </c>
      <c r="B402" s="59" t="s">
        <v>4124</v>
      </c>
      <c r="C402" s="63">
        <v>0</v>
      </c>
      <c r="D402" s="63">
        <v>0</v>
      </c>
      <c r="E402" s="63">
        <v>0</v>
      </c>
    </row>
    <row r="403" spans="1:5">
      <c r="A403" s="58" t="s">
        <v>4125</v>
      </c>
      <c r="B403" s="59" t="s">
        <v>4126</v>
      </c>
      <c r="C403" s="63">
        <v>0</v>
      </c>
      <c r="D403" s="63">
        <v>0</v>
      </c>
      <c r="E403" s="63">
        <v>0</v>
      </c>
    </row>
    <row r="404" spans="1:5">
      <c r="A404" s="58" t="s">
        <v>4127</v>
      </c>
      <c r="B404" s="59" t="s">
        <v>4128</v>
      </c>
      <c r="C404" s="63">
        <v>0</v>
      </c>
      <c r="D404" s="63">
        <v>0</v>
      </c>
      <c r="E404" s="63">
        <v>0</v>
      </c>
    </row>
    <row r="405" spans="1:5">
      <c r="A405" s="58" t="s">
        <v>4129</v>
      </c>
      <c r="B405" s="59" t="s">
        <v>4130</v>
      </c>
      <c r="C405" s="63">
        <v>0</v>
      </c>
      <c r="D405" s="63">
        <v>0</v>
      </c>
      <c r="E405" s="63">
        <v>0</v>
      </c>
    </row>
    <row r="406" spans="1:5">
      <c r="A406" s="58" t="s">
        <v>4131</v>
      </c>
      <c r="B406" s="59" t="s">
        <v>4132</v>
      </c>
      <c r="C406" s="63">
        <v>0</v>
      </c>
      <c r="D406" s="63">
        <v>0</v>
      </c>
      <c r="E406" s="63">
        <v>0</v>
      </c>
    </row>
    <row r="407" spans="1:5">
      <c r="A407" s="58" t="s">
        <v>4133</v>
      </c>
      <c r="B407" s="59" t="s">
        <v>4134</v>
      </c>
      <c r="C407" s="63">
        <v>0</v>
      </c>
      <c r="D407" s="63">
        <v>0</v>
      </c>
      <c r="E407" s="63">
        <v>0</v>
      </c>
    </row>
    <row r="408" spans="1:5">
      <c r="A408" s="58" t="s">
        <v>4135</v>
      </c>
      <c r="B408" s="59" t="s">
        <v>4136</v>
      </c>
      <c r="C408" s="63">
        <v>0</v>
      </c>
      <c r="D408" s="63">
        <v>0</v>
      </c>
      <c r="E408" s="63">
        <v>0</v>
      </c>
    </row>
    <row r="409" spans="1:5">
      <c r="A409" s="58" t="s">
        <v>1129</v>
      </c>
      <c r="B409" s="59" t="s">
        <v>4137</v>
      </c>
      <c r="C409" s="63">
        <v>0</v>
      </c>
      <c r="D409" s="63">
        <v>0</v>
      </c>
      <c r="E409" s="63">
        <v>0</v>
      </c>
    </row>
    <row r="410" spans="1:5">
      <c r="A410" s="58" t="s">
        <v>4138</v>
      </c>
      <c r="B410" s="59" t="s">
        <v>4139</v>
      </c>
      <c r="C410" s="63">
        <v>0</v>
      </c>
      <c r="D410" s="63">
        <v>0</v>
      </c>
      <c r="E410" s="63">
        <v>0</v>
      </c>
    </row>
    <row r="411" spans="1:5">
      <c r="A411" s="58" t="s">
        <v>4140</v>
      </c>
      <c r="B411" s="59" t="s">
        <v>4141</v>
      </c>
      <c r="C411" s="63">
        <v>0</v>
      </c>
      <c r="D411" s="63">
        <v>0</v>
      </c>
      <c r="E411" s="63">
        <v>0</v>
      </c>
    </row>
    <row r="412" spans="1:5">
      <c r="A412" s="58" t="s">
        <v>4142</v>
      </c>
      <c r="B412" s="59" t="s">
        <v>4143</v>
      </c>
      <c r="C412" s="63">
        <v>1464000</v>
      </c>
      <c r="D412" s="63">
        <v>1464000</v>
      </c>
      <c r="E412" s="63">
        <v>0</v>
      </c>
    </row>
    <row r="413" spans="1:5">
      <c r="A413" s="58" t="s">
        <v>4144</v>
      </c>
      <c r="B413" s="59" t="s">
        <v>4145</v>
      </c>
      <c r="C413" s="63">
        <v>0</v>
      </c>
      <c r="D413" s="63">
        <v>0</v>
      </c>
      <c r="E413" s="63">
        <v>0</v>
      </c>
    </row>
    <row r="414" spans="1:5">
      <c r="A414" s="58"/>
      <c r="B414" s="59"/>
      <c r="C414" s="66"/>
      <c r="D414" s="66"/>
      <c r="E414" s="66"/>
    </row>
    <row r="415" spans="1:5">
      <c r="A415" s="58" t="s">
        <v>4146</v>
      </c>
      <c r="B415" s="59" t="s">
        <v>4147</v>
      </c>
      <c r="C415" s="70">
        <v>3180232.39</v>
      </c>
      <c r="D415" s="70">
        <v>3180232.39</v>
      </c>
      <c r="E415" s="70">
        <v>0</v>
      </c>
    </row>
    <row r="416" spans="1:5">
      <c r="A416" s="58"/>
      <c r="B416" s="59"/>
      <c r="C416" s="58"/>
      <c r="D416" s="58"/>
      <c r="E416" s="58"/>
    </row>
    <row r="417" spans="1:5">
      <c r="A417" s="58" t="s">
        <v>1130</v>
      </c>
      <c r="B417" s="59" t="s">
        <v>1133</v>
      </c>
      <c r="C417" s="69"/>
      <c r="D417" s="69"/>
      <c r="E417" s="69"/>
    </row>
    <row r="418" spans="1:5">
      <c r="A418" s="58" t="s">
        <v>4148</v>
      </c>
      <c r="B418" s="59" t="s">
        <v>4149</v>
      </c>
      <c r="C418" s="63">
        <v>35397.24</v>
      </c>
      <c r="D418" s="63">
        <v>35397.24</v>
      </c>
      <c r="E418" s="63">
        <v>0</v>
      </c>
    </row>
    <row r="419" spans="1:5">
      <c r="A419" s="58" t="s">
        <v>4150</v>
      </c>
      <c r="B419" s="59" t="s">
        <v>4151</v>
      </c>
      <c r="C419" s="63">
        <v>0</v>
      </c>
      <c r="D419" s="63">
        <v>0</v>
      </c>
      <c r="E419" s="63">
        <v>0</v>
      </c>
    </row>
    <row r="420" spans="1:5">
      <c r="A420" s="58" t="s">
        <v>1131</v>
      </c>
      <c r="B420" s="59" t="s">
        <v>4152</v>
      </c>
      <c r="C420" s="63">
        <v>0</v>
      </c>
      <c r="D420" s="63">
        <v>0</v>
      </c>
      <c r="E420" s="63">
        <v>0</v>
      </c>
    </row>
    <row r="421" spans="1:5">
      <c r="A421" s="58" t="s">
        <v>4153</v>
      </c>
      <c r="B421" s="59" t="s">
        <v>4154</v>
      </c>
      <c r="C421" s="63">
        <v>0</v>
      </c>
      <c r="D421" s="63">
        <v>0</v>
      </c>
      <c r="E421" s="63">
        <v>0</v>
      </c>
    </row>
    <row r="422" spans="1:5">
      <c r="A422" s="58" t="s">
        <v>4155</v>
      </c>
      <c r="B422" s="59" t="s">
        <v>4156</v>
      </c>
      <c r="C422" s="63">
        <v>0</v>
      </c>
      <c r="D422" s="63">
        <v>0</v>
      </c>
      <c r="E422" s="63">
        <v>0</v>
      </c>
    </row>
    <row r="423" spans="1:5">
      <c r="A423" s="58" t="s">
        <v>4157</v>
      </c>
      <c r="B423" s="59" t="s">
        <v>4158</v>
      </c>
      <c r="C423" s="63">
        <v>0</v>
      </c>
      <c r="D423" s="63">
        <v>0</v>
      </c>
      <c r="E423" s="63">
        <v>0</v>
      </c>
    </row>
    <row r="424" spans="1:5">
      <c r="A424" s="58" t="s">
        <v>4159</v>
      </c>
      <c r="B424" s="59" t="s">
        <v>4160</v>
      </c>
      <c r="C424" s="63">
        <v>0</v>
      </c>
      <c r="D424" s="63">
        <v>0</v>
      </c>
      <c r="E424" s="63">
        <v>0</v>
      </c>
    </row>
    <row r="425" spans="1:5">
      <c r="A425" s="58"/>
      <c r="B425" s="59"/>
      <c r="C425" s="66"/>
      <c r="D425" s="66"/>
      <c r="E425" s="66"/>
    </row>
    <row r="426" spans="1:5">
      <c r="A426" s="58" t="s">
        <v>4161</v>
      </c>
      <c r="B426" s="59" t="s">
        <v>4162</v>
      </c>
      <c r="C426" s="70">
        <v>35397.24</v>
      </c>
      <c r="D426" s="70">
        <v>35397.24</v>
      </c>
      <c r="E426" s="70">
        <v>0</v>
      </c>
    </row>
    <row r="427" spans="1:5">
      <c r="A427" s="58"/>
      <c r="B427" s="59"/>
      <c r="C427" s="58"/>
      <c r="D427" s="58"/>
      <c r="E427" s="58"/>
    </row>
    <row r="428" spans="1:5">
      <c r="A428" s="58" t="s">
        <v>1132</v>
      </c>
      <c r="B428" s="59" t="s">
        <v>4163</v>
      </c>
      <c r="C428" s="69"/>
      <c r="D428" s="69"/>
      <c r="E428" s="69"/>
    </row>
    <row r="429" spans="1:5">
      <c r="A429" s="58"/>
      <c r="B429" s="59"/>
      <c r="C429" s="58"/>
      <c r="D429" s="58"/>
      <c r="E429" s="58"/>
    </row>
    <row r="430" spans="1:5">
      <c r="A430" s="58" t="s">
        <v>4164</v>
      </c>
      <c r="B430" s="59" t="s">
        <v>4163</v>
      </c>
      <c r="C430" s="69"/>
      <c r="D430" s="69"/>
      <c r="E430" s="69"/>
    </row>
    <row r="431" spans="1:5">
      <c r="A431" s="58" t="s">
        <v>4165</v>
      </c>
      <c r="B431" s="59" t="s">
        <v>4166</v>
      </c>
      <c r="C431" s="63">
        <v>0</v>
      </c>
      <c r="D431" s="63">
        <v>0</v>
      </c>
      <c r="E431" s="63">
        <v>0</v>
      </c>
    </row>
    <row r="432" spans="1:5">
      <c r="A432" s="58" t="s">
        <v>4167</v>
      </c>
      <c r="B432" s="59" t="s">
        <v>4168</v>
      </c>
      <c r="C432" s="63">
        <v>0</v>
      </c>
      <c r="D432" s="63">
        <v>0</v>
      </c>
      <c r="E432" s="63">
        <v>0</v>
      </c>
    </row>
    <row r="433" spans="1:5">
      <c r="A433" s="58" t="s">
        <v>4169</v>
      </c>
      <c r="B433" s="59" t="s">
        <v>4170</v>
      </c>
      <c r="C433" s="63">
        <v>0</v>
      </c>
      <c r="D433" s="63">
        <v>0</v>
      </c>
      <c r="E433" s="63">
        <v>0</v>
      </c>
    </row>
    <row r="434" spans="1:5">
      <c r="A434" s="58"/>
      <c r="B434" s="59"/>
      <c r="C434" s="66"/>
      <c r="D434" s="66"/>
      <c r="E434" s="66"/>
    </row>
    <row r="435" spans="1:5">
      <c r="A435" s="58" t="s">
        <v>4171</v>
      </c>
      <c r="B435" s="59" t="s">
        <v>4172</v>
      </c>
      <c r="C435" s="70">
        <v>0</v>
      </c>
      <c r="D435" s="70">
        <v>0</v>
      </c>
      <c r="E435" s="70">
        <v>0</v>
      </c>
    </row>
    <row r="436" spans="1:5">
      <c r="A436" s="58"/>
      <c r="B436" s="59"/>
      <c r="C436" s="58"/>
      <c r="D436" s="58"/>
      <c r="E436" s="58"/>
    </row>
    <row r="437" spans="1:5">
      <c r="A437" s="58" t="s">
        <v>4173</v>
      </c>
      <c r="B437" s="59" t="s">
        <v>4174</v>
      </c>
      <c r="C437" s="69"/>
      <c r="D437" s="69"/>
      <c r="E437" s="69"/>
    </row>
    <row r="438" spans="1:5">
      <c r="A438" s="58" t="s">
        <v>4175</v>
      </c>
      <c r="B438" s="59" t="s">
        <v>4176</v>
      </c>
      <c r="C438" s="63">
        <v>0</v>
      </c>
      <c r="D438" s="63">
        <v>0</v>
      </c>
      <c r="E438" s="63">
        <v>0</v>
      </c>
    </row>
    <row r="439" spans="1:5">
      <c r="A439" s="58" t="s">
        <v>4177</v>
      </c>
      <c r="B439" s="59" t="s">
        <v>4178</v>
      </c>
      <c r="C439" s="63">
        <v>0</v>
      </c>
      <c r="D439" s="63">
        <v>0</v>
      </c>
      <c r="E439" s="63">
        <v>0</v>
      </c>
    </row>
    <row r="440" spans="1:5">
      <c r="A440" s="58" t="s">
        <v>4179</v>
      </c>
      <c r="B440" s="59" t="s">
        <v>4180</v>
      </c>
      <c r="C440" s="63">
        <v>0</v>
      </c>
      <c r="D440" s="63">
        <v>0</v>
      </c>
      <c r="E440" s="63">
        <v>0</v>
      </c>
    </row>
    <row r="441" spans="1:5">
      <c r="A441" s="58"/>
      <c r="B441" s="59"/>
      <c r="C441" s="66"/>
      <c r="D441" s="66"/>
      <c r="E441" s="66"/>
    </row>
    <row r="442" spans="1:5">
      <c r="A442" s="58" t="s">
        <v>4181</v>
      </c>
      <c r="B442" s="59" t="s">
        <v>4182</v>
      </c>
      <c r="C442" s="70">
        <v>0</v>
      </c>
      <c r="D442" s="70">
        <v>0</v>
      </c>
      <c r="E442" s="70">
        <v>0</v>
      </c>
    </row>
    <row r="443" spans="1:5">
      <c r="A443" s="58"/>
      <c r="B443" s="59"/>
      <c r="C443" s="58"/>
      <c r="D443" s="58"/>
      <c r="E443" s="58"/>
    </row>
    <row r="444" spans="1:5">
      <c r="A444" s="58" t="s">
        <v>4183</v>
      </c>
      <c r="B444" s="59" t="s">
        <v>4184</v>
      </c>
      <c r="C444" s="69"/>
      <c r="D444" s="69"/>
      <c r="E444" s="69"/>
    </row>
    <row r="445" spans="1:5">
      <c r="A445" s="58" t="s">
        <v>4185</v>
      </c>
      <c r="B445" s="59" t="s">
        <v>4186</v>
      </c>
      <c r="C445" s="63">
        <v>0</v>
      </c>
      <c r="D445" s="63">
        <v>0</v>
      </c>
      <c r="E445" s="63">
        <v>0</v>
      </c>
    </row>
    <row r="446" spans="1:5">
      <c r="A446" s="58" t="s">
        <v>4187</v>
      </c>
      <c r="B446" s="59" t="s">
        <v>4188</v>
      </c>
      <c r="C446" s="63">
        <v>0</v>
      </c>
      <c r="D446" s="63">
        <v>0</v>
      </c>
      <c r="E446" s="63">
        <v>0</v>
      </c>
    </row>
    <row r="447" spans="1:5">
      <c r="A447" s="58" t="s">
        <v>4189</v>
      </c>
      <c r="B447" s="59" t="s">
        <v>4190</v>
      </c>
      <c r="C447" s="63">
        <v>0</v>
      </c>
      <c r="D447" s="63">
        <v>0</v>
      </c>
      <c r="E447" s="63">
        <v>0</v>
      </c>
    </row>
    <row r="448" spans="1:5">
      <c r="A448" s="58"/>
      <c r="B448" s="59"/>
      <c r="C448" s="66"/>
      <c r="D448" s="66"/>
      <c r="E448" s="66"/>
    </row>
    <row r="449" spans="1:5">
      <c r="A449" s="58" t="s">
        <v>4191</v>
      </c>
      <c r="B449" s="59" t="s">
        <v>4192</v>
      </c>
      <c r="C449" s="70">
        <v>0</v>
      </c>
      <c r="D449" s="70">
        <v>0</v>
      </c>
      <c r="E449" s="70">
        <v>0</v>
      </c>
    </row>
    <row r="450" spans="1:5">
      <c r="A450" s="58"/>
      <c r="B450" s="59"/>
      <c r="C450" s="58"/>
      <c r="D450" s="58"/>
      <c r="E450" s="58"/>
    </row>
    <row r="451" spans="1:5">
      <c r="A451" s="58" t="s">
        <v>2846</v>
      </c>
      <c r="B451" s="59" t="s">
        <v>4193</v>
      </c>
      <c r="C451" s="69"/>
      <c r="D451" s="69"/>
      <c r="E451" s="69"/>
    </row>
    <row r="452" spans="1:5">
      <c r="A452" s="58" t="s">
        <v>4194</v>
      </c>
      <c r="B452" s="59" t="s">
        <v>4195</v>
      </c>
      <c r="C452" s="63">
        <v>0</v>
      </c>
      <c r="D452" s="63">
        <v>0</v>
      </c>
      <c r="E452" s="63">
        <v>0</v>
      </c>
    </row>
    <row r="453" spans="1:5">
      <c r="A453" s="58" t="s">
        <v>4196</v>
      </c>
      <c r="B453" s="59" t="s">
        <v>4197</v>
      </c>
      <c r="C453" s="63">
        <v>0</v>
      </c>
      <c r="D453" s="63">
        <v>0</v>
      </c>
      <c r="E453" s="63">
        <v>0</v>
      </c>
    </row>
    <row r="454" spans="1:5">
      <c r="A454" s="58" t="s">
        <v>4198</v>
      </c>
      <c r="B454" s="59" t="s">
        <v>4199</v>
      </c>
      <c r="C454" s="63">
        <v>0</v>
      </c>
      <c r="D454" s="63">
        <v>0</v>
      </c>
      <c r="E454" s="63">
        <v>0</v>
      </c>
    </row>
    <row r="455" spans="1:5">
      <c r="A455" s="58"/>
      <c r="B455" s="59"/>
      <c r="C455" s="66"/>
      <c r="D455" s="66"/>
      <c r="E455" s="66"/>
    </row>
    <row r="456" spans="1:5">
      <c r="A456" s="58" t="s">
        <v>4200</v>
      </c>
      <c r="B456" s="59" t="s">
        <v>4201</v>
      </c>
      <c r="C456" s="70">
        <v>0</v>
      </c>
      <c r="D456" s="70">
        <v>0</v>
      </c>
      <c r="E456" s="70">
        <v>0</v>
      </c>
    </row>
    <row r="457" spans="1:5">
      <c r="A457" s="58"/>
      <c r="B457" s="59"/>
      <c r="C457" s="58"/>
      <c r="D457" s="58"/>
      <c r="E457" s="58"/>
    </row>
    <row r="458" spans="1:5">
      <c r="A458" s="58" t="s">
        <v>4202</v>
      </c>
      <c r="B458" s="59" t="s">
        <v>4203</v>
      </c>
      <c r="C458" s="69"/>
      <c r="D458" s="69"/>
      <c r="E458" s="69"/>
    </row>
    <row r="459" spans="1:5">
      <c r="A459" s="58" t="s">
        <v>4204</v>
      </c>
      <c r="B459" s="59" t="s">
        <v>4205</v>
      </c>
      <c r="C459" s="63">
        <v>0</v>
      </c>
      <c r="D459" s="63">
        <v>0</v>
      </c>
      <c r="E459" s="63">
        <v>0</v>
      </c>
    </row>
    <row r="460" spans="1:5">
      <c r="A460" s="58" t="s">
        <v>4206</v>
      </c>
      <c r="B460" s="59" t="s">
        <v>4207</v>
      </c>
      <c r="C460" s="63">
        <v>0</v>
      </c>
      <c r="D460" s="63">
        <v>0</v>
      </c>
      <c r="E460" s="63">
        <v>0</v>
      </c>
    </row>
    <row r="461" spans="1:5">
      <c r="A461" s="58" t="s">
        <v>4208</v>
      </c>
      <c r="B461" s="59" t="s">
        <v>4209</v>
      </c>
      <c r="C461" s="63">
        <v>0</v>
      </c>
      <c r="D461" s="63">
        <v>0</v>
      </c>
      <c r="E461" s="63">
        <v>0</v>
      </c>
    </row>
    <row r="462" spans="1:5">
      <c r="A462" s="58"/>
      <c r="B462" s="59"/>
      <c r="C462" s="66"/>
      <c r="D462" s="66"/>
      <c r="E462" s="66"/>
    </row>
    <row r="463" spans="1:5">
      <c r="A463" s="58" t="s">
        <v>4210</v>
      </c>
      <c r="B463" s="59" t="s">
        <v>4211</v>
      </c>
      <c r="C463" s="70">
        <v>0</v>
      </c>
      <c r="D463" s="70">
        <v>0</v>
      </c>
      <c r="E463" s="70">
        <v>0</v>
      </c>
    </row>
    <row r="464" spans="1:5">
      <c r="A464" s="58"/>
      <c r="B464" s="59"/>
      <c r="C464" s="58"/>
      <c r="D464" s="58"/>
      <c r="E464" s="58"/>
    </row>
    <row r="465" spans="1:5">
      <c r="A465" s="58" t="s">
        <v>4212</v>
      </c>
      <c r="B465" s="59" t="s">
        <v>4213</v>
      </c>
      <c r="C465" s="69"/>
      <c r="D465" s="69"/>
      <c r="E465" s="69"/>
    </row>
    <row r="466" spans="1:5">
      <c r="A466" s="58" t="s">
        <v>4214</v>
      </c>
      <c r="B466" s="59" t="s">
        <v>4215</v>
      </c>
      <c r="C466" s="63">
        <v>0</v>
      </c>
      <c r="D466" s="63">
        <v>0</v>
      </c>
      <c r="E466" s="63">
        <v>0</v>
      </c>
    </row>
    <row r="467" spans="1:5">
      <c r="A467" s="58" t="s">
        <v>4216</v>
      </c>
      <c r="B467" s="59" t="s">
        <v>4217</v>
      </c>
      <c r="C467" s="63">
        <v>0</v>
      </c>
      <c r="D467" s="63">
        <v>0</v>
      </c>
      <c r="E467" s="63">
        <v>0</v>
      </c>
    </row>
    <row r="468" spans="1:5">
      <c r="A468" s="58" t="s">
        <v>4218</v>
      </c>
      <c r="B468" s="59" t="s">
        <v>4219</v>
      </c>
      <c r="C468" s="63">
        <v>0</v>
      </c>
      <c r="D468" s="63">
        <v>0</v>
      </c>
      <c r="E468" s="63">
        <v>0</v>
      </c>
    </row>
    <row r="469" spans="1:5">
      <c r="A469" s="58"/>
      <c r="B469" s="59"/>
      <c r="C469" s="66"/>
      <c r="D469" s="66"/>
      <c r="E469" s="66"/>
    </row>
    <row r="470" spans="1:5">
      <c r="A470" s="58" t="s">
        <v>4220</v>
      </c>
      <c r="B470" s="59" t="s">
        <v>4221</v>
      </c>
      <c r="C470" s="70">
        <v>0</v>
      </c>
      <c r="D470" s="70">
        <v>0</v>
      </c>
      <c r="E470" s="70">
        <v>0</v>
      </c>
    </row>
    <row r="471" spans="1:5">
      <c r="A471" s="58"/>
      <c r="B471" s="59"/>
      <c r="C471" s="58"/>
      <c r="D471" s="58"/>
      <c r="E471" s="58"/>
    </row>
    <row r="472" spans="1:5">
      <c r="A472" s="58" t="s">
        <v>4222</v>
      </c>
      <c r="B472" s="59" t="s">
        <v>4223</v>
      </c>
      <c r="C472" s="69"/>
      <c r="D472" s="69"/>
      <c r="E472" s="69"/>
    </row>
    <row r="473" spans="1:5">
      <c r="A473" s="58" t="s">
        <v>4224</v>
      </c>
      <c r="B473" s="59" t="s">
        <v>4225</v>
      </c>
      <c r="C473" s="63">
        <v>0</v>
      </c>
      <c r="D473" s="63">
        <v>0</v>
      </c>
      <c r="E473" s="63">
        <v>0</v>
      </c>
    </row>
    <row r="474" spans="1:5">
      <c r="A474" s="58" t="s">
        <v>4226</v>
      </c>
      <c r="B474" s="59" t="s">
        <v>4227</v>
      </c>
      <c r="C474" s="63">
        <v>0</v>
      </c>
      <c r="D474" s="63">
        <v>0</v>
      </c>
      <c r="E474" s="63">
        <v>0</v>
      </c>
    </row>
    <row r="475" spans="1:5">
      <c r="A475" s="58" t="s">
        <v>4228</v>
      </c>
      <c r="B475" s="59" t="s">
        <v>4229</v>
      </c>
      <c r="C475" s="63">
        <v>0</v>
      </c>
      <c r="D475" s="63">
        <v>0</v>
      </c>
      <c r="E475" s="63">
        <v>0</v>
      </c>
    </row>
    <row r="476" spans="1:5">
      <c r="A476" s="58"/>
      <c r="B476" s="59"/>
      <c r="C476" s="66"/>
      <c r="D476" s="66"/>
      <c r="E476" s="66"/>
    </row>
    <row r="477" spans="1:5">
      <c r="A477" s="58" t="s">
        <v>4230</v>
      </c>
      <c r="B477" s="59" t="s">
        <v>4231</v>
      </c>
      <c r="C477" s="70">
        <v>0</v>
      </c>
      <c r="D477" s="70">
        <v>0</v>
      </c>
      <c r="E477" s="70">
        <v>0</v>
      </c>
    </row>
    <row r="478" spans="1:5">
      <c r="A478" s="58"/>
      <c r="B478" s="59"/>
      <c r="C478" s="58"/>
      <c r="D478" s="58"/>
      <c r="E478" s="58"/>
    </row>
    <row r="479" spans="1:5">
      <c r="A479" s="58" t="s">
        <v>4232</v>
      </c>
      <c r="B479" s="59" t="s">
        <v>4233</v>
      </c>
      <c r="C479" s="69"/>
      <c r="D479" s="69"/>
      <c r="E479" s="69"/>
    </row>
    <row r="480" spans="1:5">
      <c r="A480" s="58" t="s">
        <v>4234</v>
      </c>
      <c r="B480" s="59" t="s">
        <v>4235</v>
      </c>
      <c r="C480" s="63">
        <v>0</v>
      </c>
      <c r="D480" s="63">
        <v>0</v>
      </c>
      <c r="E480" s="63">
        <v>0</v>
      </c>
    </row>
    <row r="481" spans="1:5">
      <c r="A481" s="58" t="s">
        <v>4236</v>
      </c>
      <c r="B481" s="59" t="s">
        <v>4237</v>
      </c>
      <c r="C481" s="63">
        <v>0</v>
      </c>
      <c r="D481" s="63">
        <v>0</v>
      </c>
      <c r="E481" s="63">
        <v>0</v>
      </c>
    </row>
    <row r="482" spans="1:5">
      <c r="A482" s="58" t="s">
        <v>4238</v>
      </c>
      <c r="B482" s="59" t="s">
        <v>4239</v>
      </c>
      <c r="C482" s="63">
        <v>0</v>
      </c>
      <c r="D482" s="63">
        <v>0</v>
      </c>
      <c r="E482" s="63">
        <v>0</v>
      </c>
    </row>
    <row r="483" spans="1:5">
      <c r="A483" s="58"/>
      <c r="B483" s="59"/>
      <c r="C483" s="66"/>
      <c r="D483" s="66"/>
      <c r="E483" s="66"/>
    </row>
    <row r="484" spans="1:5">
      <c r="A484" s="58" t="s">
        <v>4240</v>
      </c>
      <c r="B484" s="59" t="s">
        <v>4241</v>
      </c>
      <c r="C484" s="70">
        <v>0</v>
      </c>
      <c r="D484" s="70">
        <v>0</v>
      </c>
      <c r="E484" s="70">
        <v>0</v>
      </c>
    </row>
    <row r="485" spans="1:5">
      <c r="A485" s="58"/>
      <c r="B485" s="59"/>
      <c r="C485" s="58"/>
      <c r="D485" s="58"/>
      <c r="E485" s="58"/>
    </row>
    <row r="486" spans="1:5">
      <c r="A486" s="58" t="s">
        <v>4242</v>
      </c>
      <c r="B486" s="59" t="s">
        <v>4243</v>
      </c>
      <c r="C486" s="69"/>
      <c r="D486" s="69"/>
      <c r="E486" s="69"/>
    </row>
    <row r="487" spans="1:5">
      <c r="A487" s="58" t="s">
        <v>4244</v>
      </c>
      <c r="B487" s="59" t="s">
        <v>4245</v>
      </c>
      <c r="C487" s="63">
        <v>0</v>
      </c>
      <c r="D487" s="63">
        <v>0</v>
      </c>
      <c r="E487" s="63">
        <v>0</v>
      </c>
    </row>
    <row r="488" spans="1:5">
      <c r="A488" s="58" t="s">
        <v>4246</v>
      </c>
      <c r="B488" s="59" t="s">
        <v>4247</v>
      </c>
      <c r="C488" s="63">
        <v>0</v>
      </c>
      <c r="D488" s="63">
        <v>0</v>
      </c>
      <c r="E488" s="63">
        <v>0</v>
      </c>
    </row>
    <row r="489" spans="1:5">
      <c r="A489" s="58" t="s">
        <v>4248</v>
      </c>
      <c r="B489" s="59" t="s">
        <v>4249</v>
      </c>
      <c r="C489" s="63">
        <v>0</v>
      </c>
      <c r="D489" s="63">
        <v>0</v>
      </c>
      <c r="E489" s="63">
        <v>0</v>
      </c>
    </row>
    <row r="490" spans="1:5">
      <c r="A490" s="58"/>
      <c r="B490" s="59"/>
      <c r="C490" s="66"/>
      <c r="D490" s="66"/>
      <c r="E490" s="66"/>
    </row>
    <row r="491" spans="1:5">
      <c r="A491" s="58" t="s">
        <v>4250</v>
      </c>
      <c r="B491" s="59" t="s">
        <v>4251</v>
      </c>
      <c r="C491" s="70">
        <v>0</v>
      </c>
      <c r="D491" s="70">
        <v>0</v>
      </c>
      <c r="E491" s="70">
        <v>0</v>
      </c>
    </row>
    <row r="492" spans="1:5">
      <c r="A492" s="58"/>
      <c r="B492" s="59"/>
      <c r="C492" s="58"/>
      <c r="D492" s="58"/>
      <c r="E492" s="58"/>
    </row>
    <row r="493" spans="1:5">
      <c r="A493" s="58" t="s">
        <v>4252</v>
      </c>
      <c r="B493" s="59" t="s">
        <v>4253</v>
      </c>
      <c r="C493" s="69"/>
      <c r="D493" s="69"/>
      <c r="E493" s="69"/>
    </row>
    <row r="494" spans="1:5">
      <c r="A494" s="58" t="s">
        <v>4254</v>
      </c>
      <c r="B494" s="59" t="s">
        <v>4255</v>
      </c>
      <c r="C494" s="63">
        <v>0</v>
      </c>
      <c r="D494" s="63">
        <v>0</v>
      </c>
      <c r="E494" s="63">
        <v>0</v>
      </c>
    </row>
    <row r="495" spans="1:5">
      <c r="A495" s="58" t="s">
        <v>4256</v>
      </c>
      <c r="B495" s="59" t="s">
        <v>4257</v>
      </c>
      <c r="C495" s="63">
        <v>0</v>
      </c>
      <c r="D495" s="63">
        <v>0</v>
      </c>
      <c r="E495" s="63">
        <v>0</v>
      </c>
    </row>
    <row r="496" spans="1:5">
      <c r="A496" s="58" t="s">
        <v>4258</v>
      </c>
      <c r="B496" s="59" t="s">
        <v>4259</v>
      </c>
      <c r="C496" s="63">
        <v>0</v>
      </c>
      <c r="D496" s="63">
        <v>0</v>
      </c>
      <c r="E496" s="63">
        <v>0</v>
      </c>
    </row>
    <row r="497" spans="1:5">
      <c r="A497" s="58"/>
      <c r="B497" s="59"/>
      <c r="C497" s="66"/>
      <c r="D497" s="66"/>
      <c r="E497" s="66"/>
    </row>
    <row r="498" spans="1:5">
      <c r="A498" s="58" t="s">
        <v>4260</v>
      </c>
      <c r="B498" s="59" t="s">
        <v>4261</v>
      </c>
      <c r="C498" s="70">
        <v>0</v>
      </c>
      <c r="D498" s="70">
        <v>0</v>
      </c>
      <c r="E498" s="70">
        <v>0</v>
      </c>
    </row>
    <row r="499" spans="1:5">
      <c r="A499" s="58"/>
      <c r="B499" s="59"/>
      <c r="C499" s="58"/>
      <c r="D499" s="58"/>
      <c r="E499" s="58"/>
    </row>
    <row r="500" spans="1:5">
      <c r="A500" s="58" t="s">
        <v>4262</v>
      </c>
      <c r="B500" s="59" t="s">
        <v>4263</v>
      </c>
      <c r="C500" s="69"/>
      <c r="D500" s="69"/>
      <c r="E500" s="69"/>
    </row>
    <row r="501" spans="1:5">
      <c r="A501" s="58" t="s">
        <v>4264</v>
      </c>
      <c r="B501" s="59" t="s">
        <v>4265</v>
      </c>
      <c r="C501" s="63">
        <v>0</v>
      </c>
      <c r="D501" s="63">
        <v>0</v>
      </c>
      <c r="E501" s="63">
        <v>0</v>
      </c>
    </row>
    <row r="502" spans="1:5">
      <c r="A502" s="58" t="s">
        <v>4266</v>
      </c>
      <c r="B502" s="59" t="s">
        <v>4267</v>
      </c>
      <c r="C502" s="63">
        <v>0</v>
      </c>
      <c r="D502" s="63">
        <v>0</v>
      </c>
      <c r="E502" s="63">
        <v>0</v>
      </c>
    </row>
    <row r="503" spans="1:5">
      <c r="A503" s="58" t="s">
        <v>4268</v>
      </c>
      <c r="B503" s="59" t="s">
        <v>4269</v>
      </c>
      <c r="C503" s="63">
        <v>0</v>
      </c>
      <c r="D503" s="63">
        <v>0</v>
      </c>
      <c r="E503" s="63">
        <v>0</v>
      </c>
    </row>
    <row r="504" spans="1:5">
      <c r="A504" s="58"/>
      <c r="B504" s="59"/>
      <c r="C504" s="66"/>
      <c r="D504" s="66"/>
      <c r="E504" s="66"/>
    </row>
    <row r="505" spans="1:5">
      <c r="A505" s="58" t="s">
        <v>4270</v>
      </c>
      <c r="B505" s="59" t="s">
        <v>4271</v>
      </c>
      <c r="C505" s="70">
        <v>0</v>
      </c>
      <c r="D505" s="70">
        <v>0</v>
      </c>
      <c r="E505" s="70">
        <v>0</v>
      </c>
    </row>
    <row r="506" spans="1:5">
      <c r="A506" s="58"/>
      <c r="B506" s="59"/>
      <c r="C506" s="58"/>
      <c r="D506" s="58"/>
      <c r="E506" s="58"/>
    </row>
    <row r="507" spans="1:5">
      <c r="A507" s="58" t="s">
        <v>4272</v>
      </c>
      <c r="B507" s="59" t="s">
        <v>4273</v>
      </c>
      <c r="C507" s="69"/>
      <c r="D507" s="69"/>
      <c r="E507" s="69"/>
    </row>
    <row r="508" spans="1:5">
      <c r="A508" s="58" t="s">
        <v>4274</v>
      </c>
      <c r="B508" s="59" t="s">
        <v>4275</v>
      </c>
      <c r="C508" s="63">
        <v>0</v>
      </c>
      <c r="D508" s="63">
        <v>0</v>
      </c>
      <c r="E508" s="63">
        <v>0</v>
      </c>
    </row>
    <row r="509" spans="1:5">
      <c r="A509" s="58" t="s">
        <v>4276</v>
      </c>
      <c r="B509" s="59" t="s">
        <v>4277</v>
      </c>
      <c r="C509" s="63">
        <v>0</v>
      </c>
      <c r="D509" s="63">
        <v>0</v>
      </c>
      <c r="E509" s="63">
        <v>0</v>
      </c>
    </row>
    <row r="510" spans="1:5">
      <c r="A510" s="58" t="s">
        <v>4278</v>
      </c>
      <c r="B510" s="59" t="s">
        <v>4279</v>
      </c>
      <c r="C510" s="63">
        <v>0</v>
      </c>
      <c r="D510" s="63">
        <v>0</v>
      </c>
      <c r="E510" s="63">
        <v>0</v>
      </c>
    </row>
    <row r="511" spans="1:5">
      <c r="A511" s="58"/>
      <c r="B511" s="59"/>
      <c r="C511" s="66"/>
      <c r="D511" s="66"/>
      <c r="E511" s="66"/>
    </row>
    <row r="512" spans="1:5">
      <c r="A512" s="58" t="s">
        <v>4280</v>
      </c>
      <c r="B512" s="59" t="s">
        <v>4281</v>
      </c>
      <c r="C512" s="70">
        <v>0</v>
      </c>
      <c r="D512" s="70">
        <v>0</v>
      </c>
      <c r="E512" s="70">
        <v>0</v>
      </c>
    </row>
    <row r="513" spans="1:5">
      <c r="A513" s="58"/>
      <c r="B513" s="59"/>
      <c r="C513" s="58"/>
      <c r="D513" s="58"/>
      <c r="E513" s="58"/>
    </row>
    <row r="514" spans="1:5">
      <c r="A514" s="58" t="s">
        <v>4282</v>
      </c>
      <c r="B514" s="59" t="s">
        <v>4283</v>
      </c>
      <c r="C514" s="69"/>
      <c r="D514" s="69"/>
      <c r="E514" s="69"/>
    </row>
    <row r="515" spans="1:5">
      <c r="A515" s="58" t="s">
        <v>4284</v>
      </c>
      <c r="B515" s="59" t="s">
        <v>4285</v>
      </c>
      <c r="C515" s="63">
        <v>0</v>
      </c>
      <c r="D515" s="63">
        <v>0</v>
      </c>
      <c r="E515" s="63">
        <v>0</v>
      </c>
    </row>
    <row r="516" spans="1:5">
      <c r="A516" s="58" t="s">
        <v>4286</v>
      </c>
      <c r="B516" s="59" t="s">
        <v>4287</v>
      </c>
      <c r="C516" s="63">
        <v>0</v>
      </c>
      <c r="D516" s="63">
        <v>0</v>
      </c>
      <c r="E516" s="63">
        <v>0</v>
      </c>
    </row>
    <row r="517" spans="1:5">
      <c r="A517" s="58" t="s">
        <v>4288</v>
      </c>
      <c r="B517" s="59" t="s">
        <v>4289</v>
      </c>
      <c r="C517" s="63">
        <v>0</v>
      </c>
      <c r="D517" s="63">
        <v>0</v>
      </c>
      <c r="E517" s="63">
        <v>0</v>
      </c>
    </row>
    <row r="518" spans="1:5">
      <c r="A518" s="58"/>
      <c r="B518" s="59"/>
      <c r="C518" s="66"/>
      <c r="D518" s="66"/>
      <c r="E518" s="66"/>
    </row>
    <row r="519" spans="1:5">
      <c r="A519" s="58" t="s">
        <v>4290</v>
      </c>
      <c r="B519" s="59" t="s">
        <v>4291</v>
      </c>
      <c r="C519" s="70">
        <v>0</v>
      </c>
      <c r="D519" s="70">
        <v>0</v>
      </c>
      <c r="E519" s="70">
        <v>0</v>
      </c>
    </row>
    <row r="520" spans="1:5">
      <c r="A520" s="58"/>
      <c r="B520" s="59"/>
      <c r="C520" s="58"/>
      <c r="D520" s="58"/>
      <c r="E520" s="58"/>
    </row>
    <row r="521" spans="1:5">
      <c r="A521" s="58" t="s">
        <v>4292</v>
      </c>
      <c r="B521" s="59" t="s">
        <v>4293</v>
      </c>
      <c r="C521" s="69"/>
      <c r="D521" s="69"/>
      <c r="E521" s="69"/>
    </row>
    <row r="522" spans="1:5">
      <c r="A522" s="58" t="s">
        <v>4294</v>
      </c>
      <c r="B522" s="59" t="s">
        <v>4295</v>
      </c>
      <c r="C522" s="63">
        <v>0</v>
      </c>
      <c r="D522" s="63">
        <v>0</v>
      </c>
      <c r="E522" s="63">
        <v>0</v>
      </c>
    </row>
    <row r="523" spans="1:5">
      <c r="A523" s="58" t="s">
        <v>4296</v>
      </c>
      <c r="B523" s="59" t="s">
        <v>4297</v>
      </c>
      <c r="C523" s="63">
        <v>0</v>
      </c>
      <c r="D523" s="63">
        <v>0</v>
      </c>
      <c r="E523" s="63">
        <v>0</v>
      </c>
    </row>
    <row r="524" spans="1:5">
      <c r="A524" s="58" t="s">
        <v>4298</v>
      </c>
      <c r="B524" s="59" t="s">
        <v>4299</v>
      </c>
      <c r="C524" s="63">
        <v>0</v>
      </c>
      <c r="D524" s="63">
        <v>0</v>
      </c>
      <c r="E524" s="63">
        <v>0</v>
      </c>
    </row>
    <row r="525" spans="1:5">
      <c r="A525" s="58"/>
      <c r="B525" s="59"/>
      <c r="C525" s="66"/>
      <c r="D525" s="66"/>
      <c r="E525" s="66"/>
    </row>
    <row r="526" spans="1:5">
      <c r="A526" s="58" t="s">
        <v>4300</v>
      </c>
      <c r="B526" s="59" t="s">
        <v>4301</v>
      </c>
      <c r="C526" s="70">
        <v>0</v>
      </c>
      <c r="D526" s="70">
        <v>0</v>
      </c>
      <c r="E526" s="70">
        <v>0</v>
      </c>
    </row>
    <row r="527" spans="1:5">
      <c r="A527" s="58"/>
      <c r="B527" s="59"/>
      <c r="C527" s="58"/>
      <c r="D527" s="58"/>
      <c r="E527" s="58"/>
    </row>
    <row r="528" spans="1:5">
      <c r="A528" s="58" t="s">
        <v>4302</v>
      </c>
      <c r="B528" s="59" t="s">
        <v>4303</v>
      </c>
      <c r="C528" s="69"/>
      <c r="D528" s="69"/>
      <c r="E528" s="69"/>
    </row>
    <row r="529" spans="1:5">
      <c r="A529" s="58" t="s">
        <v>4304</v>
      </c>
      <c r="B529" s="59" t="s">
        <v>4305</v>
      </c>
      <c r="C529" s="63">
        <v>0</v>
      </c>
      <c r="D529" s="63">
        <v>0</v>
      </c>
      <c r="E529" s="63">
        <v>0</v>
      </c>
    </row>
    <row r="530" spans="1:5">
      <c r="A530" s="58" t="s">
        <v>4306</v>
      </c>
      <c r="B530" s="59" t="s">
        <v>4307</v>
      </c>
      <c r="C530" s="63">
        <v>0</v>
      </c>
      <c r="D530" s="63">
        <v>0</v>
      </c>
      <c r="E530" s="63">
        <v>0</v>
      </c>
    </row>
    <row r="531" spans="1:5">
      <c r="A531" s="58" t="s">
        <v>4308</v>
      </c>
      <c r="B531" s="59" t="s">
        <v>4309</v>
      </c>
      <c r="C531" s="63">
        <v>0</v>
      </c>
      <c r="D531" s="63">
        <v>0</v>
      </c>
      <c r="E531" s="63">
        <v>0</v>
      </c>
    </row>
    <row r="532" spans="1:5">
      <c r="A532" s="58"/>
      <c r="B532" s="59"/>
      <c r="C532" s="66"/>
      <c r="D532" s="66"/>
      <c r="E532" s="66"/>
    </row>
    <row r="533" spans="1:5">
      <c r="A533" s="58" t="s">
        <v>4310</v>
      </c>
      <c r="B533" s="59" t="s">
        <v>4311</v>
      </c>
      <c r="C533" s="70">
        <v>0</v>
      </c>
      <c r="D533" s="70">
        <v>0</v>
      </c>
      <c r="E533" s="70">
        <v>0</v>
      </c>
    </row>
    <row r="534" spans="1:5">
      <c r="A534" s="58"/>
      <c r="B534" s="59"/>
      <c r="C534" s="58"/>
      <c r="D534" s="58"/>
      <c r="E534" s="58"/>
    </row>
    <row r="535" spans="1:5">
      <c r="A535" s="58" t="s">
        <v>4312</v>
      </c>
      <c r="B535" s="59" t="s">
        <v>4313</v>
      </c>
      <c r="C535" s="69"/>
      <c r="D535" s="69"/>
      <c r="E535" s="69"/>
    </row>
    <row r="536" spans="1:5">
      <c r="A536" s="58" t="s">
        <v>4314</v>
      </c>
      <c r="B536" s="59" t="s">
        <v>4315</v>
      </c>
      <c r="C536" s="63">
        <v>0</v>
      </c>
      <c r="D536" s="63">
        <v>0</v>
      </c>
      <c r="E536" s="63">
        <v>0</v>
      </c>
    </row>
    <row r="537" spans="1:5">
      <c r="A537" s="58" t="s">
        <v>4316</v>
      </c>
      <c r="B537" s="59" t="s">
        <v>4317</v>
      </c>
      <c r="C537" s="63">
        <v>0</v>
      </c>
      <c r="D537" s="63">
        <v>0</v>
      </c>
      <c r="E537" s="63">
        <v>0</v>
      </c>
    </row>
    <row r="538" spans="1:5">
      <c r="A538" s="58" t="s">
        <v>4318</v>
      </c>
      <c r="B538" s="59" t="s">
        <v>4319</v>
      </c>
      <c r="C538" s="63">
        <v>0</v>
      </c>
      <c r="D538" s="63">
        <v>0</v>
      </c>
      <c r="E538" s="63">
        <v>0</v>
      </c>
    </row>
    <row r="539" spans="1:5">
      <c r="A539" s="58"/>
      <c r="B539" s="59"/>
      <c r="C539" s="66"/>
      <c r="D539" s="66"/>
      <c r="E539" s="66"/>
    </row>
    <row r="540" spans="1:5">
      <c r="A540" s="58" t="s">
        <v>4320</v>
      </c>
      <c r="B540" s="59" t="s">
        <v>4321</v>
      </c>
      <c r="C540" s="70">
        <v>0</v>
      </c>
      <c r="D540" s="70">
        <v>0</v>
      </c>
      <c r="E540" s="70">
        <v>0</v>
      </c>
    </row>
    <row r="541" spans="1:5">
      <c r="A541" s="58"/>
      <c r="B541" s="59"/>
      <c r="C541" s="58"/>
      <c r="D541" s="58"/>
      <c r="E541" s="58"/>
    </row>
    <row r="542" spans="1:5">
      <c r="A542" s="58" t="s">
        <v>4322</v>
      </c>
      <c r="B542" s="59" t="s">
        <v>4323</v>
      </c>
      <c r="C542" s="69"/>
      <c r="D542" s="69"/>
      <c r="E542" s="69"/>
    </row>
    <row r="543" spans="1:5">
      <c r="A543" s="58" t="s">
        <v>4324</v>
      </c>
      <c r="B543" s="59" t="s">
        <v>4325</v>
      </c>
      <c r="C543" s="63">
        <v>0</v>
      </c>
      <c r="D543" s="63">
        <v>0</v>
      </c>
      <c r="E543" s="63">
        <v>0</v>
      </c>
    </row>
    <row r="544" spans="1:5">
      <c r="A544" s="58" t="s">
        <v>4326</v>
      </c>
      <c r="B544" s="59" t="s">
        <v>4327</v>
      </c>
      <c r="C544" s="63">
        <v>0</v>
      </c>
      <c r="D544" s="63">
        <v>0</v>
      </c>
      <c r="E544" s="63">
        <v>0</v>
      </c>
    </row>
    <row r="545" spans="1:5">
      <c r="A545" s="58" t="s">
        <v>4328</v>
      </c>
      <c r="B545" s="59" t="s">
        <v>4329</v>
      </c>
      <c r="C545" s="63">
        <v>0</v>
      </c>
      <c r="D545" s="63">
        <v>0</v>
      </c>
      <c r="E545" s="63">
        <v>0</v>
      </c>
    </row>
    <row r="546" spans="1:5">
      <c r="A546" s="58"/>
      <c r="B546" s="59"/>
      <c r="C546" s="66"/>
      <c r="D546" s="66"/>
      <c r="E546" s="66"/>
    </row>
    <row r="547" spans="1:5">
      <c r="A547" s="58" t="s">
        <v>4330</v>
      </c>
      <c r="B547" s="59" t="s">
        <v>4331</v>
      </c>
      <c r="C547" s="70">
        <v>0</v>
      </c>
      <c r="D547" s="70">
        <v>0</v>
      </c>
      <c r="E547" s="70">
        <v>0</v>
      </c>
    </row>
    <row r="548" spans="1:5">
      <c r="A548" s="58"/>
      <c r="B548" s="59"/>
      <c r="C548" s="58"/>
      <c r="D548" s="58"/>
      <c r="E548" s="58"/>
    </row>
    <row r="549" spans="1:5">
      <c r="A549" s="58" t="s">
        <v>4332</v>
      </c>
      <c r="B549" s="59" t="s">
        <v>4333</v>
      </c>
      <c r="C549" s="69"/>
      <c r="D549" s="69"/>
      <c r="E549" s="69"/>
    </row>
    <row r="550" spans="1:5">
      <c r="A550" s="58" t="s">
        <v>4334</v>
      </c>
      <c r="B550" s="59" t="s">
        <v>4335</v>
      </c>
      <c r="C550" s="63">
        <v>0</v>
      </c>
      <c r="D550" s="63">
        <v>0</v>
      </c>
      <c r="E550" s="63">
        <v>0</v>
      </c>
    </row>
    <row r="551" spans="1:5">
      <c r="A551" s="58" t="s">
        <v>4336</v>
      </c>
      <c r="B551" s="59" t="s">
        <v>4337</v>
      </c>
      <c r="C551" s="63">
        <v>0</v>
      </c>
      <c r="D551" s="63">
        <v>0</v>
      </c>
      <c r="E551" s="63">
        <v>0</v>
      </c>
    </row>
    <row r="552" spans="1:5">
      <c r="A552" s="58" t="s">
        <v>4338</v>
      </c>
      <c r="B552" s="59" t="s">
        <v>4339</v>
      </c>
      <c r="C552" s="63">
        <v>0</v>
      </c>
      <c r="D552" s="63">
        <v>0</v>
      </c>
      <c r="E552" s="63">
        <v>0</v>
      </c>
    </row>
    <row r="553" spans="1:5">
      <c r="A553" s="58"/>
      <c r="B553" s="59"/>
      <c r="C553" s="66"/>
      <c r="D553" s="66"/>
      <c r="E553" s="66"/>
    </row>
    <row r="554" spans="1:5">
      <c r="A554" s="58" t="s">
        <v>4340</v>
      </c>
      <c r="B554" s="59" t="s">
        <v>4341</v>
      </c>
      <c r="C554" s="70">
        <v>0</v>
      </c>
      <c r="D554" s="70">
        <v>0</v>
      </c>
      <c r="E554" s="70">
        <v>0</v>
      </c>
    </row>
    <row r="555" spans="1:5">
      <c r="A555" s="58"/>
      <c r="B555" s="59"/>
      <c r="C555" s="58"/>
      <c r="D555" s="58"/>
      <c r="E555" s="58"/>
    </row>
    <row r="556" spans="1:5">
      <c r="A556" s="58" t="s">
        <v>4342</v>
      </c>
      <c r="B556" s="59" t="s">
        <v>4343</v>
      </c>
      <c r="C556" s="69"/>
      <c r="D556" s="69"/>
      <c r="E556" s="69"/>
    </row>
    <row r="557" spans="1:5">
      <c r="A557" s="58" t="s">
        <v>4344</v>
      </c>
      <c r="B557" s="59" t="s">
        <v>4345</v>
      </c>
      <c r="C557" s="63">
        <v>0</v>
      </c>
      <c r="D557" s="63">
        <v>0</v>
      </c>
      <c r="E557" s="63">
        <v>0</v>
      </c>
    </row>
    <row r="558" spans="1:5">
      <c r="A558" s="58" t="s">
        <v>4346</v>
      </c>
      <c r="B558" s="59" t="s">
        <v>4347</v>
      </c>
      <c r="C558" s="63">
        <v>0</v>
      </c>
      <c r="D558" s="63">
        <v>0</v>
      </c>
      <c r="E558" s="63">
        <v>0</v>
      </c>
    </row>
    <row r="559" spans="1:5">
      <c r="A559" s="58" t="s">
        <v>4348</v>
      </c>
      <c r="B559" s="59" t="s">
        <v>4349</v>
      </c>
      <c r="C559" s="63">
        <v>0</v>
      </c>
      <c r="D559" s="63">
        <v>0</v>
      </c>
      <c r="E559" s="63">
        <v>0</v>
      </c>
    </row>
    <row r="560" spans="1:5">
      <c r="A560" s="58"/>
      <c r="B560" s="59"/>
      <c r="C560" s="66"/>
      <c r="D560" s="66"/>
      <c r="E560" s="66"/>
    </row>
    <row r="561" spans="1:5">
      <c r="A561" s="58" t="s">
        <v>4350</v>
      </c>
      <c r="B561" s="59" t="s">
        <v>4351</v>
      </c>
      <c r="C561" s="70">
        <v>0</v>
      </c>
      <c r="D561" s="70">
        <v>0</v>
      </c>
      <c r="E561" s="70">
        <v>0</v>
      </c>
    </row>
    <row r="562" spans="1:5">
      <c r="A562" s="58"/>
      <c r="B562" s="59"/>
      <c r="C562" s="58"/>
      <c r="D562" s="58"/>
      <c r="E562" s="58"/>
    </row>
    <row r="563" spans="1:5">
      <c r="A563" s="58" t="s">
        <v>4352</v>
      </c>
      <c r="B563" s="59" t="s">
        <v>4353</v>
      </c>
      <c r="C563" s="69"/>
      <c r="D563" s="69"/>
      <c r="E563" s="69"/>
    </row>
    <row r="564" spans="1:5">
      <c r="A564" s="58" t="s">
        <v>4354</v>
      </c>
      <c r="B564" s="59" t="s">
        <v>4355</v>
      </c>
      <c r="C564" s="63">
        <v>0</v>
      </c>
      <c r="D564" s="63">
        <v>0</v>
      </c>
      <c r="E564" s="63">
        <v>0</v>
      </c>
    </row>
    <row r="565" spans="1:5">
      <c r="A565" s="58" t="s">
        <v>4356</v>
      </c>
      <c r="B565" s="59" t="s">
        <v>4357</v>
      </c>
      <c r="C565" s="63">
        <v>0</v>
      </c>
      <c r="D565" s="63">
        <v>0</v>
      </c>
      <c r="E565" s="63">
        <v>0</v>
      </c>
    </row>
    <row r="566" spans="1:5">
      <c r="A566" s="58" t="s">
        <v>4358</v>
      </c>
      <c r="B566" s="59" t="s">
        <v>4359</v>
      </c>
      <c r="C566" s="63">
        <v>0</v>
      </c>
      <c r="D566" s="63">
        <v>0</v>
      </c>
      <c r="E566" s="63">
        <v>0</v>
      </c>
    </row>
    <row r="567" spans="1:5">
      <c r="A567" s="58"/>
      <c r="B567" s="59"/>
      <c r="C567" s="66"/>
      <c r="D567" s="66"/>
      <c r="E567" s="66"/>
    </row>
    <row r="568" spans="1:5">
      <c r="A568" s="58" t="s">
        <v>4360</v>
      </c>
      <c r="B568" s="59" t="s">
        <v>4361</v>
      </c>
      <c r="C568" s="70">
        <v>0</v>
      </c>
      <c r="D568" s="70">
        <v>0</v>
      </c>
      <c r="E568" s="70">
        <v>0</v>
      </c>
    </row>
    <row r="569" spans="1:5">
      <c r="A569" s="58"/>
      <c r="B569" s="59"/>
      <c r="C569" s="58"/>
      <c r="D569" s="58"/>
      <c r="E569" s="58"/>
    </row>
    <row r="570" spans="1:5">
      <c r="A570" s="58" t="s">
        <v>4362</v>
      </c>
      <c r="B570" s="59" t="s">
        <v>4363</v>
      </c>
      <c r="C570" s="69"/>
      <c r="D570" s="69"/>
      <c r="E570" s="69"/>
    </row>
    <row r="571" spans="1:5">
      <c r="A571" s="58" t="s">
        <v>4364</v>
      </c>
      <c r="B571" s="59" t="s">
        <v>4365</v>
      </c>
      <c r="C571" s="63">
        <v>0</v>
      </c>
      <c r="D571" s="63">
        <v>0</v>
      </c>
      <c r="E571" s="63">
        <v>0</v>
      </c>
    </row>
    <row r="572" spans="1:5">
      <c r="A572" s="58" t="s">
        <v>4366</v>
      </c>
      <c r="B572" s="59" t="s">
        <v>4367</v>
      </c>
      <c r="C572" s="63">
        <v>0</v>
      </c>
      <c r="D572" s="63">
        <v>0</v>
      </c>
      <c r="E572" s="63">
        <v>0</v>
      </c>
    </row>
    <row r="573" spans="1:5">
      <c r="A573" s="58" t="s">
        <v>4368</v>
      </c>
      <c r="B573" s="59" t="s">
        <v>4369</v>
      </c>
      <c r="C573" s="63">
        <v>0</v>
      </c>
      <c r="D573" s="63">
        <v>0</v>
      </c>
      <c r="E573" s="63">
        <v>0</v>
      </c>
    </row>
    <row r="574" spans="1:5">
      <c r="A574" s="58"/>
      <c r="B574" s="59"/>
      <c r="C574" s="66"/>
      <c r="D574" s="66"/>
      <c r="E574" s="66"/>
    </row>
    <row r="575" spans="1:5">
      <c r="A575" s="58" t="s">
        <v>4370</v>
      </c>
      <c r="B575" s="59" t="s">
        <v>4371</v>
      </c>
      <c r="C575" s="70">
        <v>0</v>
      </c>
      <c r="D575" s="70">
        <v>0</v>
      </c>
      <c r="E575" s="70">
        <v>0</v>
      </c>
    </row>
    <row r="576" spans="1:5">
      <c r="A576" s="58"/>
      <c r="B576" s="59"/>
      <c r="C576" s="58"/>
      <c r="D576" s="58"/>
      <c r="E576" s="58"/>
    </row>
    <row r="577" spans="1:5">
      <c r="A577" s="58" t="s">
        <v>4372</v>
      </c>
      <c r="B577" s="59" t="s">
        <v>4373</v>
      </c>
      <c r="C577" s="69"/>
      <c r="D577" s="69"/>
      <c r="E577" s="69"/>
    </row>
    <row r="578" spans="1:5">
      <c r="A578" s="58" t="s">
        <v>4374</v>
      </c>
      <c r="B578" s="59" t="s">
        <v>4375</v>
      </c>
      <c r="C578" s="63">
        <v>0</v>
      </c>
      <c r="D578" s="63">
        <v>0</v>
      </c>
      <c r="E578" s="63">
        <v>0</v>
      </c>
    </row>
    <row r="579" spans="1:5">
      <c r="A579" s="58" t="s">
        <v>4376</v>
      </c>
      <c r="B579" s="59" t="s">
        <v>4377</v>
      </c>
      <c r="C579" s="63">
        <v>0</v>
      </c>
      <c r="D579" s="63">
        <v>0</v>
      </c>
      <c r="E579" s="63">
        <v>0</v>
      </c>
    </row>
    <row r="580" spans="1:5">
      <c r="A580" s="58" t="s">
        <v>4378</v>
      </c>
      <c r="B580" s="59" t="s">
        <v>4379</v>
      </c>
      <c r="C580" s="63">
        <v>0</v>
      </c>
      <c r="D580" s="63">
        <v>0</v>
      </c>
      <c r="E580" s="63">
        <v>0</v>
      </c>
    </row>
    <row r="581" spans="1:5">
      <c r="A581" s="58"/>
      <c r="B581" s="59"/>
      <c r="C581" s="66"/>
      <c r="D581" s="66"/>
      <c r="E581" s="66"/>
    </row>
    <row r="582" spans="1:5">
      <c r="A582" s="58" t="s">
        <v>4380</v>
      </c>
      <c r="B582" s="59" t="s">
        <v>4381</v>
      </c>
      <c r="C582" s="70">
        <v>0</v>
      </c>
      <c r="D582" s="70">
        <v>0</v>
      </c>
      <c r="E582" s="70">
        <v>0</v>
      </c>
    </row>
    <row r="583" spans="1:5">
      <c r="A583" s="58"/>
      <c r="B583" s="59"/>
      <c r="C583" s="58"/>
      <c r="D583" s="58"/>
      <c r="E583" s="58"/>
    </row>
    <row r="584" spans="1:5">
      <c r="A584" s="58" t="s">
        <v>4382</v>
      </c>
      <c r="B584" s="59" t="s">
        <v>4383</v>
      </c>
      <c r="C584" s="69"/>
      <c r="D584" s="69"/>
      <c r="E584" s="69"/>
    </row>
    <row r="585" spans="1:5">
      <c r="A585" s="58" t="s">
        <v>4384</v>
      </c>
      <c r="B585" s="59" t="s">
        <v>4385</v>
      </c>
      <c r="C585" s="63">
        <v>0</v>
      </c>
      <c r="D585" s="63">
        <v>0</v>
      </c>
      <c r="E585" s="63">
        <v>0</v>
      </c>
    </row>
    <row r="586" spans="1:5">
      <c r="A586" s="58" t="s">
        <v>4386</v>
      </c>
      <c r="B586" s="59" t="s">
        <v>4387</v>
      </c>
      <c r="C586" s="63">
        <v>0</v>
      </c>
      <c r="D586" s="63">
        <v>0</v>
      </c>
      <c r="E586" s="63">
        <v>0</v>
      </c>
    </row>
    <row r="587" spans="1:5">
      <c r="A587" s="58" t="s">
        <v>4388</v>
      </c>
      <c r="B587" s="59" t="s">
        <v>4389</v>
      </c>
      <c r="C587" s="63">
        <v>0</v>
      </c>
      <c r="D587" s="63">
        <v>0</v>
      </c>
      <c r="E587" s="63">
        <v>0</v>
      </c>
    </row>
    <row r="588" spans="1:5">
      <c r="A588" s="58"/>
      <c r="B588" s="59"/>
      <c r="C588" s="66"/>
      <c r="D588" s="66"/>
      <c r="E588" s="66"/>
    </row>
    <row r="589" spans="1:5">
      <c r="A589" s="58" t="s">
        <v>4390</v>
      </c>
      <c r="B589" s="59" t="s">
        <v>4391</v>
      </c>
      <c r="C589" s="70">
        <v>0</v>
      </c>
      <c r="D589" s="70">
        <v>0</v>
      </c>
      <c r="E589" s="70">
        <v>0</v>
      </c>
    </row>
    <row r="590" spans="1:5">
      <c r="A590" s="58"/>
      <c r="B590" s="59"/>
      <c r="C590" s="58"/>
      <c r="D590" s="58"/>
      <c r="E590" s="58"/>
    </row>
    <row r="591" spans="1:5">
      <c r="A591" s="58" t="s">
        <v>4392</v>
      </c>
      <c r="B591" s="59" t="s">
        <v>4393</v>
      </c>
      <c r="C591" s="69"/>
      <c r="D591" s="69"/>
      <c r="E591" s="69"/>
    </row>
    <row r="592" spans="1:5">
      <c r="A592" s="58" t="s">
        <v>4394</v>
      </c>
      <c r="B592" s="59" t="s">
        <v>4395</v>
      </c>
      <c r="C592" s="63">
        <v>0</v>
      </c>
      <c r="D592" s="63">
        <v>0</v>
      </c>
      <c r="E592" s="63">
        <v>0</v>
      </c>
    </row>
    <row r="593" spans="1:5">
      <c r="A593" s="58" t="s">
        <v>4396</v>
      </c>
      <c r="B593" s="59" t="s">
        <v>4397</v>
      </c>
      <c r="C593" s="63">
        <v>0</v>
      </c>
      <c r="D593" s="63">
        <v>0</v>
      </c>
      <c r="E593" s="63">
        <v>0</v>
      </c>
    </row>
    <row r="594" spans="1:5">
      <c r="A594" s="58" t="s">
        <v>4398</v>
      </c>
      <c r="B594" s="59" t="s">
        <v>4399</v>
      </c>
      <c r="C594" s="63">
        <v>0</v>
      </c>
      <c r="D594" s="63">
        <v>0</v>
      </c>
      <c r="E594" s="63">
        <v>0</v>
      </c>
    </row>
    <row r="595" spans="1:5">
      <c r="A595" s="58"/>
      <c r="B595" s="59"/>
      <c r="C595" s="66"/>
      <c r="D595" s="66"/>
      <c r="E595" s="66"/>
    </row>
    <row r="596" spans="1:5">
      <c r="A596" s="58" t="s">
        <v>4400</v>
      </c>
      <c r="B596" s="59" t="s">
        <v>4401</v>
      </c>
      <c r="C596" s="70">
        <v>0</v>
      </c>
      <c r="D596" s="70">
        <v>0</v>
      </c>
      <c r="E596" s="70">
        <v>0</v>
      </c>
    </row>
    <row r="597" spans="1:5">
      <c r="A597" s="58"/>
      <c r="B597" s="59"/>
      <c r="C597" s="58"/>
      <c r="D597" s="58"/>
      <c r="E597" s="58"/>
    </row>
    <row r="598" spans="1:5">
      <c r="A598" s="58" t="s">
        <v>4402</v>
      </c>
      <c r="B598" s="59" t="s">
        <v>4403</v>
      </c>
      <c r="C598" s="69"/>
      <c r="D598" s="69"/>
      <c r="E598" s="69"/>
    </row>
    <row r="599" spans="1:5">
      <c r="A599" s="58" t="s">
        <v>4404</v>
      </c>
      <c r="B599" s="59" t="s">
        <v>4405</v>
      </c>
      <c r="C599" s="63">
        <v>0</v>
      </c>
      <c r="D599" s="63">
        <v>0</v>
      </c>
      <c r="E599" s="63">
        <v>0</v>
      </c>
    </row>
    <row r="600" spans="1:5">
      <c r="A600" s="58" t="s">
        <v>4406</v>
      </c>
      <c r="B600" s="59" t="s">
        <v>4407</v>
      </c>
      <c r="C600" s="63">
        <v>0</v>
      </c>
      <c r="D600" s="63">
        <v>0</v>
      </c>
      <c r="E600" s="63">
        <v>0</v>
      </c>
    </row>
    <row r="601" spans="1:5">
      <c r="A601" s="58" t="s">
        <v>4408</v>
      </c>
      <c r="B601" s="59" t="s">
        <v>4409</v>
      </c>
      <c r="C601" s="63">
        <v>0</v>
      </c>
      <c r="D601" s="63">
        <v>0</v>
      </c>
      <c r="E601" s="63">
        <v>0</v>
      </c>
    </row>
    <row r="602" spans="1:5">
      <c r="A602" s="58"/>
      <c r="B602" s="59"/>
      <c r="C602" s="66"/>
      <c r="D602" s="66"/>
      <c r="E602" s="66"/>
    </row>
    <row r="603" spans="1:5">
      <c r="A603" s="58" t="s">
        <v>4410</v>
      </c>
      <c r="B603" s="59" t="s">
        <v>4411</v>
      </c>
      <c r="C603" s="70">
        <v>0</v>
      </c>
      <c r="D603" s="70">
        <v>0</v>
      </c>
      <c r="E603" s="70">
        <v>0</v>
      </c>
    </row>
    <row r="604" spans="1:5">
      <c r="A604" s="58"/>
      <c r="B604" s="59"/>
      <c r="C604" s="58"/>
      <c r="D604" s="58"/>
      <c r="E604" s="58"/>
    </row>
    <row r="605" spans="1:5">
      <c r="A605" s="58" t="s">
        <v>4412</v>
      </c>
      <c r="B605" s="59" t="s">
        <v>4413</v>
      </c>
      <c r="C605" s="69"/>
      <c r="D605" s="69"/>
      <c r="E605" s="69"/>
    </row>
    <row r="606" spans="1:5">
      <c r="A606" s="58" t="s">
        <v>4414</v>
      </c>
      <c r="B606" s="59" t="s">
        <v>4415</v>
      </c>
      <c r="C606" s="63">
        <v>0</v>
      </c>
      <c r="D606" s="63">
        <v>0</v>
      </c>
      <c r="E606" s="63">
        <v>0</v>
      </c>
    </row>
    <row r="607" spans="1:5">
      <c r="A607" s="58" t="s">
        <v>4416</v>
      </c>
      <c r="B607" s="59" t="s">
        <v>4417</v>
      </c>
      <c r="C607" s="63">
        <v>0</v>
      </c>
      <c r="D607" s="63">
        <v>0</v>
      </c>
      <c r="E607" s="63">
        <v>0</v>
      </c>
    </row>
    <row r="608" spans="1:5">
      <c r="A608" s="58" t="s">
        <v>4418</v>
      </c>
      <c r="B608" s="59" t="s">
        <v>4419</v>
      </c>
      <c r="C608" s="63">
        <v>0</v>
      </c>
      <c r="D608" s="63">
        <v>0</v>
      </c>
      <c r="E608" s="63">
        <v>0</v>
      </c>
    </row>
    <row r="609" spans="1:5">
      <c r="A609" s="58"/>
      <c r="B609" s="59"/>
      <c r="C609" s="66"/>
      <c r="D609" s="66"/>
      <c r="E609" s="66"/>
    </row>
    <row r="610" spans="1:5">
      <c r="A610" s="58" t="s">
        <v>4420</v>
      </c>
      <c r="B610" s="59" t="s">
        <v>4421</v>
      </c>
      <c r="C610" s="70">
        <v>0</v>
      </c>
      <c r="D610" s="70">
        <v>0</v>
      </c>
      <c r="E610" s="70">
        <v>0</v>
      </c>
    </row>
    <row r="611" spans="1:5">
      <c r="A611" s="58"/>
      <c r="B611" s="59"/>
      <c r="C611" s="58"/>
      <c r="D611" s="58"/>
      <c r="E611" s="58"/>
    </row>
    <row r="612" spans="1:5">
      <c r="A612" s="58" t="s">
        <v>4422</v>
      </c>
      <c r="B612" s="59" t="s">
        <v>4423</v>
      </c>
      <c r="C612" s="69"/>
      <c r="D612" s="69"/>
      <c r="E612" s="69"/>
    </row>
    <row r="613" spans="1:5">
      <c r="A613" s="58" t="s">
        <v>4424</v>
      </c>
      <c r="B613" s="59" t="s">
        <v>4425</v>
      </c>
      <c r="C613" s="63">
        <v>0</v>
      </c>
      <c r="D613" s="63">
        <v>0</v>
      </c>
      <c r="E613" s="63">
        <v>0</v>
      </c>
    </row>
    <row r="614" spans="1:5">
      <c r="A614" s="58" t="s">
        <v>4426</v>
      </c>
      <c r="B614" s="59" t="s">
        <v>4427</v>
      </c>
      <c r="C614" s="63">
        <v>0</v>
      </c>
      <c r="D614" s="63">
        <v>0</v>
      </c>
      <c r="E614" s="63">
        <v>0</v>
      </c>
    </row>
    <row r="615" spans="1:5">
      <c r="A615" s="58" t="s">
        <v>4428</v>
      </c>
      <c r="B615" s="59" t="s">
        <v>4429</v>
      </c>
      <c r="C615" s="63">
        <v>0</v>
      </c>
      <c r="D615" s="63">
        <v>0</v>
      </c>
      <c r="E615" s="63">
        <v>0</v>
      </c>
    </row>
    <row r="616" spans="1:5">
      <c r="A616" s="58"/>
      <c r="B616" s="59"/>
      <c r="C616" s="66"/>
      <c r="D616" s="66"/>
      <c r="E616" s="66"/>
    </row>
    <row r="617" spans="1:5">
      <c r="A617" s="58" t="s">
        <v>4430</v>
      </c>
      <c r="B617" s="59" t="s">
        <v>4431</v>
      </c>
      <c r="C617" s="70">
        <v>0</v>
      </c>
      <c r="D617" s="70">
        <v>0</v>
      </c>
      <c r="E617" s="70">
        <v>0</v>
      </c>
    </row>
    <row r="618" spans="1:5">
      <c r="A618" s="58"/>
      <c r="B618" s="59"/>
      <c r="C618" s="58"/>
      <c r="D618" s="58"/>
      <c r="E618" s="58"/>
    </row>
    <row r="619" spans="1:5">
      <c r="A619" s="58" t="s">
        <v>4432</v>
      </c>
      <c r="B619" s="59" t="s">
        <v>4433</v>
      </c>
      <c r="C619" s="69"/>
      <c r="D619" s="69"/>
      <c r="E619" s="69"/>
    </row>
    <row r="620" spans="1:5">
      <c r="A620" s="58" t="s">
        <v>4434</v>
      </c>
      <c r="B620" s="59" t="s">
        <v>4435</v>
      </c>
      <c r="C620" s="63">
        <v>0</v>
      </c>
      <c r="D620" s="63">
        <v>0</v>
      </c>
      <c r="E620" s="63">
        <v>0</v>
      </c>
    </row>
    <row r="621" spans="1:5">
      <c r="A621" s="58" t="s">
        <v>4436</v>
      </c>
      <c r="B621" s="59" t="s">
        <v>4437</v>
      </c>
      <c r="C621" s="63">
        <v>0</v>
      </c>
      <c r="D621" s="63">
        <v>0</v>
      </c>
      <c r="E621" s="63">
        <v>0</v>
      </c>
    </row>
    <row r="622" spans="1:5">
      <c r="A622" s="58" t="s">
        <v>4438</v>
      </c>
      <c r="B622" s="59" t="s">
        <v>4439</v>
      </c>
      <c r="C622" s="63">
        <v>0</v>
      </c>
      <c r="D622" s="63">
        <v>0</v>
      </c>
      <c r="E622" s="63">
        <v>0</v>
      </c>
    </row>
    <row r="623" spans="1:5">
      <c r="A623" s="58"/>
      <c r="B623" s="59"/>
      <c r="C623" s="66"/>
      <c r="D623" s="66"/>
      <c r="E623" s="66"/>
    </row>
    <row r="624" spans="1:5">
      <c r="A624" s="58" t="s">
        <v>4440</v>
      </c>
      <c r="B624" s="59" t="s">
        <v>4441</v>
      </c>
      <c r="C624" s="70">
        <v>0</v>
      </c>
      <c r="D624" s="70">
        <v>0</v>
      </c>
      <c r="E624" s="70">
        <v>0</v>
      </c>
    </row>
    <row r="625" spans="1:5">
      <c r="A625" s="58"/>
      <c r="B625" s="59"/>
      <c r="C625" s="58"/>
      <c r="D625" s="58"/>
      <c r="E625" s="58"/>
    </row>
    <row r="626" spans="1:5">
      <c r="A626" s="58" t="s">
        <v>4442</v>
      </c>
      <c r="B626" s="59" t="s">
        <v>4443</v>
      </c>
      <c r="C626" s="69"/>
      <c r="D626" s="69"/>
      <c r="E626" s="69"/>
    </row>
    <row r="627" spans="1:5">
      <c r="A627" s="58" t="s">
        <v>4444</v>
      </c>
      <c r="B627" s="59" t="s">
        <v>4445</v>
      </c>
      <c r="C627" s="63">
        <v>0</v>
      </c>
      <c r="D627" s="63">
        <v>0</v>
      </c>
      <c r="E627" s="63">
        <v>0</v>
      </c>
    </row>
    <row r="628" spans="1:5">
      <c r="A628" s="58" t="s">
        <v>4446</v>
      </c>
      <c r="B628" s="59" t="s">
        <v>4447</v>
      </c>
      <c r="C628" s="63">
        <v>0</v>
      </c>
      <c r="D628" s="63">
        <v>0</v>
      </c>
      <c r="E628" s="63">
        <v>0</v>
      </c>
    </row>
    <row r="629" spans="1:5">
      <c r="A629" s="58" t="s">
        <v>4448</v>
      </c>
      <c r="B629" s="59" t="s">
        <v>4449</v>
      </c>
      <c r="C629" s="63">
        <v>0</v>
      </c>
      <c r="D629" s="63">
        <v>0</v>
      </c>
      <c r="E629" s="63">
        <v>0</v>
      </c>
    </row>
    <row r="630" spans="1:5">
      <c r="A630" s="58"/>
      <c r="B630" s="59"/>
      <c r="C630" s="66"/>
      <c r="D630" s="66"/>
      <c r="E630" s="66"/>
    </row>
    <row r="631" spans="1:5">
      <c r="A631" s="58" t="s">
        <v>4450</v>
      </c>
      <c r="B631" s="59" t="s">
        <v>4451</v>
      </c>
      <c r="C631" s="70">
        <v>0</v>
      </c>
      <c r="D631" s="70">
        <v>0</v>
      </c>
      <c r="E631" s="70">
        <v>0</v>
      </c>
    </row>
    <row r="632" spans="1:5">
      <c r="A632" s="58"/>
      <c r="B632" s="59"/>
      <c r="C632" s="58"/>
      <c r="D632" s="58"/>
      <c r="E632" s="58"/>
    </row>
    <row r="633" spans="1:5">
      <c r="A633" s="58" t="s">
        <v>4452</v>
      </c>
      <c r="B633" s="59" t="s">
        <v>4453</v>
      </c>
      <c r="C633" s="69"/>
      <c r="D633" s="69"/>
      <c r="E633" s="69"/>
    </row>
    <row r="634" spans="1:5">
      <c r="A634" s="58" t="s">
        <v>4454</v>
      </c>
      <c r="B634" s="59" t="s">
        <v>4455</v>
      </c>
      <c r="C634" s="63">
        <v>0</v>
      </c>
      <c r="D634" s="63">
        <v>0</v>
      </c>
      <c r="E634" s="63">
        <v>0</v>
      </c>
    </row>
    <row r="635" spans="1:5">
      <c r="A635" s="58" t="s">
        <v>4456</v>
      </c>
      <c r="B635" s="59" t="s">
        <v>4457</v>
      </c>
      <c r="C635" s="63">
        <v>0</v>
      </c>
      <c r="D635" s="63">
        <v>0</v>
      </c>
      <c r="E635" s="63">
        <v>0</v>
      </c>
    </row>
    <row r="636" spans="1:5">
      <c r="A636" s="58" t="s">
        <v>4458</v>
      </c>
      <c r="B636" s="59" t="s">
        <v>4459</v>
      </c>
      <c r="C636" s="63">
        <v>0</v>
      </c>
      <c r="D636" s="63">
        <v>0</v>
      </c>
      <c r="E636" s="63">
        <v>0</v>
      </c>
    </row>
    <row r="637" spans="1:5">
      <c r="A637" s="58"/>
      <c r="B637" s="59"/>
      <c r="C637" s="66"/>
      <c r="D637" s="66"/>
      <c r="E637" s="66"/>
    </row>
    <row r="638" spans="1:5">
      <c r="A638" s="58" t="s">
        <v>4460</v>
      </c>
      <c r="B638" s="59" t="s">
        <v>4461</v>
      </c>
      <c r="C638" s="70">
        <v>0</v>
      </c>
      <c r="D638" s="70">
        <v>0</v>
      </c>
      <c r="E638" s="70">
        <v>0</v>
      </c>
    </row>
    <row r="639" spans="1:5">
      <c r="A639" s="58"/>
      <c r="B639" s="59"/>
      <c r="C639" s="58"/>
      <c r="D639" s="58"/>
      <c r="E639" s="58"/>
    </row>
    <row r="640" spans="1:5">
      <c r="A640" s="58" t="s">
        <v>4462</v>
      </c>
      <c r="B640" s="59" t="s">
        <v>4463</v>
      </c>
      <c r="C640" s="69"/>
      <c r="D640" s="69"/>
      <c r="E640" s="69"/>
    </row>
    <row r="641" spans="1:5">
      <c r="A641" s="58" t="s">
        <v>4464</v>
      </c>
      <c r="B641" s="59" t="s">
        <v>4465</v>
      </c>
      <c r="C641" s="63">
        <v>0</v>
      </c>
      <c r="D641" s="63">
        <v>0</v>
      </c>
      <c r="E641" s="63">
        <v>0</v>
      </c>
    </row>
    <row r="642" spans="1:5">
      <c r="A642" s="58" t="s">
        <v>4466</v>
      </c>
      <c r="B642" s="59" t="s">
        <v>4467</v>
      </c>
      <c r="C642" s="63">
        <v>0</v>
      </c>
      <c r="D642" s="63">
        <v>0</v>
      </c>
      <c r="E642" s="63">
        <v>0</v>
      </c>
    </row>
    <row r="643" spans="1:5">
      <c r="A643" s="58" t="s">
        <v>4468</v>
      </c>
      <c r="B643" s="59" t="s">
        <v>4469</v>
      </c>
      <c r="C643" s="63">
        <v>0</v>
      </c>
      <c r="D643" s="63">
        <v>0</v>
      </c>
      <c r="E643" s="63">
        <v>0</v>
      </c>
    </row>
    <row r="644" spans="1:5">
      <c r="A644" s="58"/>
      <c r="B644" s="59"/>
      <c r="C644" s="66"/>
      <c r="D644" s="66"/>
      <c r="E644" s="66"/>
    </row>
    <row r="645" spans="1:5">
      <c r="A645" s="58" t="s">
        <v>4470</v>
      </c>
      <c r="B645" s="59" t="s">
        <v>4471</v>
      </c>
      <c r="C645" s="70">
        <v>0</v>
      </c>
      <c r="D645" s="70">
        <v>0</v>
      </c>
      <c r="E645" s="70">
        <v>0</v>
      </c>
    </row>
    <row r="646" spans="1:5">
      <c r="A646" s="58"/>
      <c r="B646" s="59"/>
      <c r="C646" s="58"/>
      <c r="D646" s="58"/>
      <c r="E646" s="58"/>
    </row>
    <row r="647" spans="1:5">
      <c r="A647" s="58" t="s">
        <v>4472</v>
      </c>
      <c r="B647" s="59" t="s">
        <v>4473</v>
      </c>
      <c r="C647" s="69"/>
      <c r="D647" s="69"/>
      <c r="E647" s="69"/>
    </row>
    <row r="648" spans="1:5">
      <c r="A648" s="58" t="s">
        <v>4474</v>
      </c>
      <c r="B648" s="59" t="s">
        <v>4475</v>
      </c>
      <c r="C648" s="63">
        <v>0</v>
      </c>
      <c r="D648" s="63">
        <v>0</v>
      </c>
      <c r="E648" s="63">
        <v>0</v>
      </c>
    </row>
    <row r="649" spans="1:5">
      <c r="A649" s="58" t="s">
        <v>4476</v>
      </c>
      <c r="B649" s="59" t="s">
        <v>4477</v>
      </c>
      <c r="C649" s="63">
        <v>0</v>
      </c>
      <c r="D649" s="63">
        <v>0</v>
      </c>
      <c r="E649" s="63">
        <v>0</v>
      </c>
    </row>
    <row r="650" spans="1:5">
      <c r="A650" s="58" t="s">
        <v>4478</v>
      </c>
      <c r="B650" s="59" t="s">
        <v>4479</v>
      </c>
      <c r="C650" s="63">
        <v>0</v>
      </c>
      <c r="D650" s="63">
        <v>0</v>
      </c>
      <c r="E650" s="63">
        <v>0</v>
      </c>
    </row>
    <row r="651" spans="1:5">
      <c r="A651" s="58"/>
      <c r="B651" s="59"/>
      <c r="C651" s="66"/>
      <c r="D651" s="66"/>
      <c r="E651" s="66"/>
    </row>
    <row r="652" spans="1:5">
      <c r="A652" s="58" t="s">
        <v>4480</v>
      </c>
      <c r="B652" s="59" t="s">
        <v>4481</v>
      </c>
      <c r="C652" s="70">
        <v>0</v>
      </c>
      <c r="D652" s="70">
        <v>0</v>
      </c>
      <c r="E652" s="70">
        <v>0</v>
      </c>
    </row>
    <row r="653" spans="1:5">
      <c r="A653" s="58"/>
      <c r="B653" s="59"/>
      <c r="C653" s="58"/>
      <c r="D653" s="58"/>
      <c r="E653" s="58"/>
    </row>
    <row r="654" spans="1:5">
      <c r="A654" s="58" t="s">
        <v>4482</v>
      </c>
      <c r="B654" s="59" t="s">
        <v>4483</v>
      </c>
      <c r="C654" s="69"/>
      <c r="D654" s="69"/>
      <c r="E654" s="69"/>
    </row>
    <row r="655" spans="1:5">
      <c r="A655" s="58" t="s">
        <v>4484</v>
      </c>
      <c r="B655" s="59" t="s">
        <v>4485</v>
      </c>
      <c r="C655" s="63">
        <v>0</v>
      </c>
      <c r="D655" s="63">
        <v>0</v>
      </c>
      <c r="E655" s="63">
        <v>0</v>
      </c>
    </row>
    <row r="656" spans="1:5">
      <c r="A656" s="58" t="s">
        <v>4486</v>
      </c>
      <c r="B656" s="59" t="s">
        <v>4487</v>
      </c>
      <c r="C656" s="63">
        <v>0</v>
      </c>
      <c r="D656" s="63">
        <v>0</v>
      </c>
      <c r="E656" s="63">
        <v>0</v>
      </c>
    </row>
    <row r="657" spans="1:5">
      <c r="A657" s="58" t="s">
        <v>4488</v>
      </c>
      <c r="B657" s="59" t="s">
        <v>4489</v>
      </c>
      <c r="C657" s="63">
        <v>0</v>
      </c>
      <c r="D657" s="63">
        <v>0</v>
      </c>
      <c r="E657" s="63">
        <v>0</v>
      </c>
    </row>
    <row r="658" spans="1:5">
      <c r="A658" s="58"/>
      <c r="B658" s="59"/>
      <c r="C658" s="66"/>
      <c r="D658" s="66"/>
      <c r="E658" s="66"/>
    </row>
    <row r="659" spans="1:5">
      <c r="A659" s="58" t="s">
        <v>4490</v>
      </c>
      <c r="B659" s="59" t="s">
        <v>4491</v>
      </c>
      <c r="C659" s="70">
        <v>0</v>
      </c>
      <c r="D659" s="70">
        <v>0</v>
      </c>
      <c r="E659" s="70">
        <v>0</v>
      </c>
    </row>
    <row r="660" spans="1:5">
      <c r="A660" s="58"/>
      <c r="B660" s="59"/>
      <c r="C660" s="58"/>
      <c r="D660" s="58"/>
      <c r="E660" s="58"/>
    </row>
    <row r="661" spans="1:5">
      <c r="A661" s="58" t="s">
        <v>4492</v>
      </c>
      <c r="B661" s="59" t="s">
        <v>4493</v>
      </c>
      <c r="C661" s="69"/>
      <c r="D661" s="69"/>
      <c r="E661" s="69"/>
    </row>
    <row r="662" spans="1:5">
      <c r="A662" s="58" t="s">
        <v>4494</v>
      </c>
      <c r="B662" s="59" t="s">
        <v>4495</v>
      </c>
      <c r="C662" s="63">
        <v>0</v>
      </c>
      <c r="D662" s="63">
        <v>0</v>
      </c>
      <c r="E662" s="63">
        <v>0</v>
      </c>
    </row>
    <row r="663" spans="1:5">
      <c r="A663" s="58" t="s">
        <v>4496</v>
      </c>
      <c r="B663" s="59" t="s">
        <v>4497</v>
      </c>
      <c r="C663" s="63">
        <v>0</v>
      </c>
      <c r="D663" s="63">
        <v>0</v>
      </c>
      <c r="E663" s="63">
        <v>0</v>
      </c>
    </row>
    <row r="664" spans="1:5">
      <c r="A664" s="58" t="s">
        <v>4498</v>
      </c>
      <c r="B664" s="59" t="s">
        <v>4499</v>
      </c>
      <c r="C664" s="63">
        <v>0</v>
      </c>
      <c r="D664" s="63">
        <v>0</v>
      </c>
      <c r="E664" s="63">
        <v>0</v>
      </c>
    </row>
    <row r="665" spans="1:5">
      <c r="A665" s="58"/>
      <c r="B665" s="59"/>
      <c r="C665" s="66"/>
      <c r="D665" s="66"/>
      <c r="E665" s="66"/>
    </row>
    <row r="666" spans="1:5">
      <c r="A666" s="58" t="s">
        <v>4500</v>
      </c>
      <c r="B666" s="59" t="s">
        <v>4501</v>
      </c>
      <c r="C666" s="70">
        <v>0</v>
      </c>
      <c r="D666" s="70">
        <v>0</v>
      </c>
      <c r="E666" s="70">
        <v>0</v>
      </c>
    </row>
    <row r="667" spans="1:5">
      <c r="A667" s="58"/>
      <c r="B667" s="59"/>
      <c r="C667" s="58"/>
      <c r="D667" s="58"/>
      <c r="E667" s="58"/>
    </row>
    <row r="668" spans="1:5">
      <c r="A668" s="58" t="s">
        <v>4502</v>
      </c>
      <c r="B668" s="59" t="s">
        <v>4503</v>
      </c>
      <c r="C668" s="69"/>
      <c r="D668" s="69"/>
      <c r="E668" s="69"/>
    </row>
    <row r="669" spans="1:5">
      <c r="A669" s="58" t="s">
        <v>4504</v>
      </c>
      <c r="B669" s="59" t="s">
        <v>4505</v>
      </c>
      <c r="C669" s="63">
        <v>0</v>
      </c>
      <c r="D669" s="63">
        <v>0</v>
      </c>
      <c r="E669" s="63">
        <v>0</v>
      </c>
    </row>
    <row r="670" spans="1:5">
      <c r="A670" s="58" t="s">
        <v>4506</v>
      </c>
      <c r="B670" s="59" t="s">
        <v>4507</v>
      </c>
      <c r="C670" s="63">
        <v>0</v>
      </c>
      <c r="D670" s="63">
        <v>0</v>
      </c>
      <c r="E670" s="63">
        <v>0</v>
      </c>
    </row>
    <row r="671" spans="1:5">
      <c r="A671" s="58" t="s">
        <v>4508</v>
      </c>
      <c r="B671" s="59" t="s">
        <v>4509</v>
      </c>
      <c r="C671" s="63">
        <v>0</v>
      </c>
      <c r="D671" s="63">
        <v>0</v>
      </c>
      <c r="E671" s="63">
        <v>0</v>
      </c>
    </row>
    <row r="672" spans="1:5">
      <c r="A672" s="58"/>
      <c r="B672" s="59"/>
      <c r="C672" s="66"/>
      <c r="D672" s="66"/>
      <c r="E672" s="66"/>
    </row>
    <row r="673" spans="1:5">
      <c r="A673" s="58" t="s">
        <v>4510</v>
      </c>
      <c r="B673" s="59" t="s">
        <v>4503</v>
      </c>
      <c r="C673" s="70">
        <v>0</v>
      </c>
      <c r="D673" s="70">
        <v>0</v>
      </c>
      <c r="E673" s="70">
        <v>0</v>
      </c>
    </row>
    <row r="674" spans="1:5">
      <c r="A674" s="58"/>
      <c r="B674" s="59"/>
      <c r="C674" s="58"/>
      <c r="D674" s="58"/>
      <c r="E674" s="58"/>
    </row>
    <row r="675" spans="1:5">
      <c r="A675" s="58" t="s">
        <v>4511</v>
      </c>
      <c r="B675" s="59" t="s">
        <v>4512</v>
      </c>
      <c r="C675" s="69"/>
      <c r="D675" s="69"/>
      <c r="E675" s="69"/>
    </row>
    <row r="676" spans="1:5">
      <c r="A676" s="58" t="s">
        <v>4513</v>
      </c>
      <c r="B676" s="59" t="s">
        <v>4514</v>
      </c>
      <c r="C676" s="63">
        <v>0</v>
      </c>
      <c r="D676" s="63">
        <v>0</v>
      </c>
      <c r="E676" s="63">
        <v>0</v>
      </c>
    </row>
    <row r="677" spans="1:5">
      <c r="A677" s="58" t="s">
        <v>4515</v>
      </c>
      <c r="B677" s="59" t="s">
        <v>4516</v>
      </c>
      <c r="C677" s="63">
        <v>0</v>
      </c>
      <c r="D677" s="63">
        <v>0</v>
      </c>
      <c r="E677" s="63">
        <v>0</v>
      </c>
    </row>
    <row r="678" spans="1:5">
      <c r="A678" s="58" t="s">
        <v>4517</v>
      </c>
      <c r="B678" s="59" t="s">
        <v>4518</v>
      </c>
      <c r="C678" s="63">
        <v>0</v>
      </c>
      <c r="D678" s="63">
        <v>0</v>
      </c>
      <c r="E678" s="63">
        <v>0</v>
      </c>
    </row>
    <row r="679" spans="1:5">
      <c r="A679" s="58"/>
      <c r="B679" s="59"/>
      <c r="C679" s="66"/>
      <c r="D679" s="66"/>
      <c r="E679" s="66"/>
    </row>
    <row r="680" spans="1:5">
      <c r="A680" s="58" t="s">
        <v>4519</v>
      </c>
      <c r="B680" s="59" t="s">
        <v>4520</v>
      </c>
      <c r="C680" s="70">
        <v>0</v>
      </c>
      <c r="D680" s="70">
        <v>0</v>
      </c>
      <c r="E680" s="70">
        <v>0</v>
      </c>
    </row>
    <row r="681" spans="1:5">
      <c r="A681" s="58"/>
      <c r="B681" s="59"/>
      <c r="C681" s="58"/>
      <c r="D681" s="58"/>
      <c r="E681" s="58"/>
    </row>
    <row r="682" spans="1:5">
      <c r="A682" s="58" t="s">
        <v>4521</v>
      </c>
      <c r="B682" s="59" t="s">
        <v>4522</v>
      </c>
      <c r="C682" s="69"/>
      <c r="D682" s="69"/>
      <c r="E682" s="69"/>
    </row>
    <row r="683" spans="1:5">
      <c r="A683" s="58" t="s">
        <v>4523</v>
      </c>
      <c r="B683" s="59" t="s">
        <v>4524</v>
      </c>
      <c r="C683" s="63">
        <v>0</v>
      </c>
      <c r="D683" s="63">
        <v>0</v>
      </c>
      <c r="E683" s="63">
        <v>0</v>
      </c>
    </row>
    <row r="684" spans="1:5">
      <c r="A684" s="58" t="s">
        <v>4525</v>
      </c>
      <c r="B684" s="59" t="s">
        <v>4526</v>
      </c>
      <c r="C684" s="63">
        <v>0</v>
      </c>
      <c r="D684" s="63">
        <v>0</v>
      </c>
      <c r="E684" s="63">
        <v>0</v>
      </c>
    </row>
    <row r="685" spans="1:5">
      <c r="A685" s="58" t="s">
        <v>4527</v>
      </c>
      <c r="B685" s="59" t="s">
        <v>4528</v>
      </c>
      <c r="C685" s="63">
        <v>0</v>
      </c>
      <c r="D685" s="63">
        <v>0</v>
      </c>
      <c r="E685" s="63">
        <v>0</v>
      </c>
    </row>
    <row r="686" spans="1:5">
      <c r="A686" s="58"/>
      <c r="B686" s="59"/>
      <c r="C686" s="66"/>
      <c r="D686" s="66"/>
      <c r="E686" s="66"/>
    </row>
    <row r="687" spans="1:5">
      <c r="A687" s="58" t="s">
        <v>4529</v>
      </c>
      <c r="B687" s="59" t="s">
        <v>4530</v>
      </c>
      <c r="C687" s="70">
        <v>0</v>
      </c>
      <c r="D687" s="70">
        <v>0</v>
      </c>
      <c r="E687" s="70">
        <v>0</v>
      </c>
    </row>
    <row r="688" spans="1:5">
      <c r="A688" s="58"/>
      <c r="B688" s="59"/>
      <c r="C688" s="58"/>
      <c r="D688" s="58"/>
      <c r="E688" s="58"/>
    </row>
    <row r="689" spans="1:5">
      <c r="A689" s="58" t="s">
        <v>4531</v>
      </c>
      <c r="B689" s="59" t="s">
        <v>4532</v>
      </c>
      <c r="C689" s="69"/>
      <c r="D689" s="69"/>
      <c r="E689" s="69"/>
    </row>
    <row r="690" spans="1:5">
      <c r="A690" s="58" t="s">
        <v>4533</v>
      </c>
      <c r="B690" s="59" t="s">
        <v>4534</v>
      </c>
      <c r="C690" s="63">
        <v>0</v>
      </c>
      <c r="D690" s="63">
        <v>0</v>
      </c>
      <c r="E690" s="63">
        <v>0</v>
      </c>
    </row>
    <row r="691" spans="1:5">
      <c r="A691" s="58" t="s">
        <v>4535</v>
      </c>
      <c r="B691" s="59" t="s">
        <v>4536</v>
      </c>
      <c r="C691" s="63">
        <v>0</v>
      </c>
      <c r="D691" s="63">
        <v>0</v>
      </c>
      <c r="E691" s="63">
        <v>0</v>
      </c>
    </row>
    <row r="692" spans="1:5">
      <c r="A692" s="58" t="s">
        <v>4537</v>
      </c>
      <c r="B692" s="59" t="s">
        <v>4538</v>
      </c>
      <c r="C692" s="63">
        <v>0</v>
      </c>
      <c r="D692" s="63">
        <v>0</v>
      </c>
      <c r="E692" s="63">
        <v>0</v>
      </c>
    </row>
    <row r="693" spans="1:5">
      <c r="A693" s="58"/>
      <c r="B693" s="59"/>
      <c r="C693" s="66"/>
      <c r="D693" s="66"/>
      <c r="E693" s="66"/>
    </row>
    <row r="694" spans="1:5">
      <c r="A694" s="58" t="s">
        <v>4539</v>
      </c>
      <c r="B694" s="59" t="s">
        <v>4540</v>
      </c>
      <c r="C694" s="70">
        <v>0</v>
      </c>
      <c r="D694" s="70">
        <v>0</v>
      </c>
      <c r="E694" s="70">
        <v>0</v>
      </c>
    </row>
    <row r="695" spans="1:5">
      <c r="A695" s="58"/>
      <c r="B695" s="59"/>
      <c r="C695" s="58"/>
      <c r="D695" s="58"/>
      <c r="E695" s="58"/>
    </row>
    <row r="696" spans="1:5">
      <c r="A696" s="58" t="s">
        <v>4541</v>
      </c>
      <c r="B696" s="59" t="s">
        <v>4542</v>
      </c>
      <c r="C696" s="69"/>
      <c r="D696" s="69"/>
      <c r="E696" s="69"/>
    </row>
    <row r="697" spans="1:5">
      <c r="A697" s="58" t="s">
        <v>4543</v>
      </c>
      <c r="B697" s="59" t="s">
        <v>4544</v>
      </c>
      <c r="C697" s="63">
        <v>0</v>
      </c>
      <c r="D697" s="63">
        <v>0</v>
      </c>
      <c r="E697" s="63">
        <v>0</v>
      </c>
    </row>
    <row r="698" spans="1:5">
      <c r="A698" s="58" t="s">
        <v>4545</v>
      </c>
      <c r="B698" s="59" t="s">
        <v>4546</v>
      </c>
      <c r="C698" s="63">
        <v>0</v>
      </c>
      <c r="D698" s="63">
        <v>0</v>
      </c>
      <c r="E698" s="63">
        <v>0</v>
      </c>
    </row>
    <row r="699" spans="1:5">
      <c r="A699" s="58" t="s">
        <v>4547</v>
      </c>
      <c r="B699" s="59" t="s">
        <v>4548</v>
      </c>
      <c r="C699" s="63">
        <v>0</v>
      </c>
      <c r="D699" s="63">
        <v>0</v>
      </c>
      <c r="E699" s="63">
        <v>0</v>
      </c>
    </row>
    <row r="700" spans="1:5">
      <c r="A700" s="58"/>
      <c r="B700" s="59"/>
      <c r="C700" s="66"/>
      <c r="D700" s="66"/>
      <c r="E700" s="66"/>
    </row>
    <row r="701" spans="1:5">
      <c r="A701" s="58" t="s">
        <v>4549</v>
      </c>
      <c r="B701" s="59" t="s">
        <v>4550</v>
      </c>
      <c r="C701" s="70">
        <v>0</v>
      </c>
      <c r="D701" s="70">
        <v>0</v>
      </c>
      <c r="E701" s="70">
        <v>0</v>
      </c>
    </row>
    <row r="702" spans="1:5">
      <c r="A702" s="58"/>
      <c r="B702" s="59"/>
      <c r="C702" s="58"/>
      <c r="D702" s="58"/>
      <c r="E702" s="58"/>
    </row>
    <row r="703" spans="1:5">
      <c r="A703" s="58" t="s">
        <v>4551</v>
      </c>
      <c r="B703" s="59" t="s">
        <v>4552</v>
      </c>
      <c r="C703" s="69"/>
      <c r="D703" s="69"/>
      <c r="E703" s="69"/>
    </row>
    <row r="704" spans="1:5">
      <c r="A704" s="58" t="s">
        <v>4553</v>
      </c>
      <c r="B704" s="59" t="s">
        <v>4554</v>
      </c>
      <c r="C704" s="63">
        <v>0</v>
      </c>
      <c r="D704" s="63">
        <v>0</v>
      </c>
      <c r="E704" s="63">
        <v>0</v>
      </c>
    </row>
    <row r="705" spans="1:5">
      <c r="A705" s="58" t="s">
        <v>4555</v>
      </c>
      <c r="B705" s="59" t="s">
        <v>4556</v>
      </c>
      <c r="C705" s="63">
        <v>0</v>
      </c>
      <c r="D705" s="63">
        <v>0</v>
      </c>
      <c r="E705" s="63">
        <v>0</v>
      </c>
    </row>
    <row r="706" spans="1:5">
      <c r="A706" s="58" t="s">
        <v>4557</v>
      </c>
      <c r="B706" s="59" t="s">
        <v>4558</v>
      </c>
      <c r="C706" s="63">
        <v>0</v>
      </c>
      <c r="D706" s="63">
        <v>0</v>
      </c>
      <c r="E706" s="63">
        <v>0</v>
      </c>
    </row>
    <row r="707" spans="1:5">
      <c r="A707" s="58"/>
      <c r="B707" s="59"/>
      <c r="C707" s="66"/>
      <c r="D707" s="66"/>
      <c r="E707" s="66"/>
    </row>
    <row r="708" spans="1:5">
      <c r="A708" s="58" t="s">
        <v>4559</v>
      </c>
      <c r="B708" s="59" t="s">
        <v>4560</v>
      </c>
      <c r="C708" s="70">
        <v>0</v>
      </c>
      <c r="D708" s="70">
        <v>0</v>
      </c>
      <c r="E708" s="70">
        <v>0</v>
      </c>
    </row>
    <row r="709" spans="1:5">
      <c r="A709" s="58"/>
      <c r="B709" s="59"/>
      <c r="C709" s="58"/>
      <c r="D709" s="58"/>
      <c r="E709" s="58"/>
    </row>
    <row r="710" spans="1:5">
      <c r="A710" s="58" t="s">
        <v>4561</v>
      </c>
      <c r="B710" s="59" t="s">
        <v>4562</v>
      </c>
      <c r="C710" s="69"/>
      <c r="D710" s="69"/>
      <c r="E710" s="69"/>
    </row>
    <row r="711" spans="1:5">
      <c r="A711" s="58" t="s">
        <v>4563</v>
      </c>
      <c r="B711" s="59" t="s">
        <v>4564</v>
      </c>
      <c r="C711" s="63">
        <v>0</v>
      </c>
      <c r="D711" s="63">
        <v>0</v>
      </c>
      <c r="E711" s="63">
        <v>0</v>
      </c>
    </row>
    <row r="712" spans="1:5">
      <c r="A712" s="58" t="s">
        <v>4565</v>
      </c>
      <c r="B712" s="59" t="s">
        <v>4566</v>
      </c>
      <c r="C712" s="63">
        <v>0</v>
      </c>
      <c r="D712" s="63">
        <v>0</v>
      </c>
      <c r="E712" s="63">
        <v>0</v>
      </c>
    </row>
    <row r="713" spans="1:5">
      <c r="A713" s="58" t="s">
        <v>4567</v>
      </c>
      <c r="B713" s="59" t="s">
        <v>4568</v>
      </c>
      <c r="C713" s="63">
        <v>0</v>
      </c>
      <c r="D713" s="63">
        <v>0</v>
      </c>
      <c r="E713" s="63">
        <v>0</v>
      </c>
    </row>
    <row r="714" spans="1:5">
      <c r="A714" s="58"/>
      <c r="B714" s="59"/>
      <c r="C714" s="66"/>
      <c r="D714" s="66"/>
      <c r="E714" s="66"/>
    </row>
    <row r="715" spans="1:5">
      <c r="A715" s="58" t="s">
        <v>4569</v>
      </c>
      <c r="B715" s="59" t="s">
        <v>4570</v>
      </c>
      <c r="C715" s="70">
        <v>0</v>
      </c>
      <c r="D715" s="70">
        <v>0</v>
      </c>
      <c r="E715" s="70">
        <v>0</v>
      </c>
    </row>
    <row r="716" spans="1:5">
      <c r="A716" s="58"/>
      <c r="B716" s="59"/>
      <c r="C716" s="58"/>
      <c r="D716" s="58"/>
      <c r="E716" s="58"/>
    </row>
    <row r="717" spans="1:5">
      <c r="A717" s="58" t="s">
        <v>4571</v>
      </c>
      <c r="B717" s="59" t="s">
        <v>4572</v>
      </c>
      <c r="C717" s="69"/>
      <c r="D717" s="69"/>
      <c r="E717" s="69"/>
    </row>
    <row r="718" spans="1:5">
      <c r="A718" s="58" t="s">
        <v>4573</v>
      </c>
      <c r="B718" s="59" t="s">
        <v>4574</v>
      </c>
      <c r="C718" s="63">
        <v>0</v>
      </c>
      <c r="D718" s="63">
        <v>0</v>
      </c>
      <c r="E718" s="63">
        <v>0</v>
      </c>
    </row>
    <row r="719" spans="1:5">
      <c r="A719" s="58" t="s">
        <v>4575</v>
      </c>
      <c r="B719" s="59" t="s">
        <v>4576</v>
      </c>
      <c r="C719" s="63">
        <v>0</v>
      </c>
      <c r="D719" s="63">
        <v>0</v>
      </c>
      <c r="E719" s="63">
        <v>0</v>
      </c>
    </row>
    <row r="720" spans="1:5">
      <c r="A720" s="58" t="s">
        <v>4577</v>
      </c>
      <c r="B720" s="59" t="s">
        <v>4578</v>
      </c>
      <c r="C720" s="63">
        <v>0</v>
      </c>
      <c r="D720" s="63">
        <v>0</v>
      </c>
      <c r="E720" s="63">
        <v>0</v>
      </c>
    </row>
    <row r="721" spans="1:5">
      <c r="A721" s="58"/>
      <c r="B721" s="59"/>
      <c r="C721" s="66"/>
      <c r="D721" s="66"/>
      <c r="E721" s="66"/>
    </row>
    <row r="722" spans="1:5">
      <c r="A722" s="58" t="s">
        <v>4579</v>
      </c>
      <c r="B722" s="59" t="s">
        <v>4580</v>
      </c>
      <c r="C722" s="70">
        <v>0</v>
      </c>
      <c r="D722" s="70">
        <v>0</v>
      </c>
      <c r="E722" s="70">
        <v>0</v>
      </c>
    </row>
    <row r="723" spans="1:5">
      <c r="A723" s="58"/>
      <c r="B723" s="59"/>
      <c r="C723" s="58"/>
      <c r="D723" s="58"/>
      <c r="E723" s="58"/>
    </row>
    <row r="724" spans="1:5">
      <c r="A724" s="58" t="s">
        <v>4581</v>
      </c>
      <c r="B724" s="59" t="s">
        <v>4582</v>
      </c>
      <c r="C724" s="69"/>
      <c r="D724" s="69"/>
      <c r="E724" s="69"/>
    </row>
    <row r="725" spans="1:5">
      <c r="A725" s="58" t="s">
        <v>4583</v>
      </c>
      <c r="B725" s="59" t="s">
        <v>4584</v>
      </c>
      <c r="C725" s="63">
        <v>0</v>
      </c>
      <c r="D725" s="63">
        <v>0</v>
      </c>
      <c r="E725" s="63">
        <v>0</v>
      </c>
    </row>
    <row r="726" spans="1:5">
      <c r="A726" s="58" t="s">
        <v>4585</v>
      </c>
      <c r="B726" s="59" t="s">
        <v>4586</v>
      </c>
      <c r="C726" s="63">
        <v>0</v>
      </c>
      <c r="D726" s="63">
        <v>0</v>
      </c>
      <c r="E726" s="63">
        <v>0</v>
      </c>
    </row>
    <row r="727" spans="1:5">
      <c r="A727" s="58" t="s">
        <v>4587</v>
      </c>
      <c r="B727" s="59" t="s">
        <v>4588</v>
      </c>
      <c r="C727" s="63">
        <v>0</v>
      </c>
      <c r="D727" s="63">
        <v>0</v>
      </c>
      <c r="E727" s="63">
        <v>0</v>
      </c>
    </row>
    <row r="728" spans="1:5">
      <c r="A728" s="58"/>
      <c r="B728" s="59"/>
      <c r="C728" s="66"/>
      <c r="D728" s="66"/>
      <c r="E728" s="66"/>
    </row>
    <row r="729" spans="1:5">
      <c r="A729" s="58" t="s">
        <v>4589</v>
      </c>
      <c r="B729" s="59" t="s">
        <v>4590</v>
      </c>
      <c r="C729" s="70">
        <v>0</v>
      </c>
      <c r="D729" s="70">
        <v>0</v>
      </c>
      <c r="E729" s="70">
        <v>0</v>
      </c>
    </row>
    <row r="730" spans="1:5">
      <c r="A730" s="58"/>
      <c r="B730" s="59"/>
      <c r="C730" s="58"/>
      <c r="D730" s="58"/>
      <c r="E730" s="58"/>
    </row>
    <row r="731" spans="1:5">
      <c r="A731" s="58" t="s">
        <v>4591</v>
      </c>
      <c r="B731" s="59" t="s">
        <v>4592</v>
      </c>
      <c r="C731" s="69"/>
      <c r="D731" s="69"/>
      <c r="E731" s="69"/>
    </row>
    <row r="732" spans="1:5">
      <c r="A732" s="58" t="s">
        <v>4593</v>
      </c>
      <c r="B732" s="59" t="s">
        <v>4594</v>
      </c>
      <c r="C732" s="63">
        <v>0</v>
      </c>
      <c r="D732" s="63">
        <v>0</v>
      </c>
      <c r="E732" s="63">
        <v>0</v>
      </c>
    </row>
    <row r="733" spans="1:5">
      <c r="A733" s="58" t="s">
        <v>4595</v>
      </c>
      <c r="B733" s="59" t="s">
        <v>4596</v>
      </c>
      <c r="C733" s="63">
        <v>0</v>
      </c>
      <c r="D733" s="63">
        <v>0</v>
      </c>
      <c r="E733" s="63">
        <v>0</v>
      </c>
    </row>
    <row r="734" spans="1:5">
      <c r="A734" s="58" t="s">
        <v>4597</v>
      </c>
      <c r="B734" s="59" t="s">
        <v>4598</v>
      </c>
      <c r="C734" s="63">
        <v>0</v>
      </c>
      <c r="D734" s="63">
        <v>0</v>
      </c>
      <c r="E734" s="63">
        <v>0</v>
      </c>
    </row>
    <row r="735" spans="1:5">
      <c r="A735" s="58"/>
      <c r="B735" s="59"/>
      <c r="C735" s="66"/>
      <c r="D735" s="66"/>
      <c r="E735" s="66"/>
    </row>
    <row r="736" spans="1:5">
      <c r="A736" s="58" t="s">
        <v>4599</v>
      </c>
      <c r="B736" s="59" t="s">
        <v>4600</v>
      </c>
      <c r="C736" s="70">
        <v>0</v>
      </c>
      <c r="D736" s="70">
        <v>0</v>
      </c>
      <c r="E736" s="70">
        <v>0</v>
      </c>
    </row>
    <row r="737" spans="1:5">
      <c r="A737" s="58"/>
      <c r="B737" s="59"/>
      <c r="C737" s="58"/>
      <c r="D737" s="58"/>
      <c r="E737" s="58"/>
    </row>
    <row r="738" spans="1:5">
      <c r="A738" s="58" t="s">
        <v>4601</v>
      </c>
      <c r="B738" s="59" t="s">
        <v>4602</v>
      </c>
      <c r="C738" s="69"/>
      <c r="D738" s="69"/>
      <c r="E738" s="69"/>
    </row>
    <row r="739" spans="1:5">
      <c r="A739" s="58" t="s">
        <v>4603</v>
      </c>
      <c r="B739" s="59" t="s">
        <v>4604</v>
      </c>
      <c r="C739" s="63">
        <v>0</v>
      </c>
      <c r="D739" s="63">
        <v>0</v>
      </c>
      <c r="E739" s="63">
        <v>0</v>
      </c>
    </row>
    <row r="740" spans="1:5">
      <c r="A740" s="58" t="s">
        <v>4605</v>
      </c>
      <c r="B740" s="59" t="s">
        <v>4606</v>
      </c>
      <c r="C740" s="63">
        <v>0</v>
      </c>
      <c r="D740" s="63">
        <v>0</v>
      </c>
      <c r="E740" s="63">
        <v>0</v>
      </c>
    </row>
    <row r="741" spans="1:5">
      <c r="A741" s="58" t="s">
        <v>4607</v>
      </c>
      <c r="B741" s="59" t="s">
        <v>4608</v>
      </c>
      <c r="C741" s="63">
        <v>0</v>
      </c>
      <c r="D741" s="63">
        <v>0</v>
      </c>
      <c r="E741" s="63">
        <v>0</v>
      </c>
    </row>
    <row r="742" spans="1:5">
      <c r="A742" s="58"/>
      <c r="B742" s="59"/>
      <c r="C742" s="66"/>
      <c r="D742" s="66"/>
      <c r="E742" s="66"/>
    </row>
    <row r="743" spans="1:5">
      <c r="A743" s="58" t="s">
        <v>4609</v>
      </c>
      <c r="B743" s="59" t="s">
        <v>4610</v>
      </c>
      <c r="C743" s="70">
        <v>0</v>
      </c>
      <c r="D743" s="70">
        <v>0</v>
      </c>
      <c r="E743" s="70">
        <v>0</v>
      </c>
    </row>
    <row r="744" spans="1:5">
      <c r="A744" s="58"/>
      <c r="B744" s="59"/>
      <c r="C744" s="58"/>
      <c r="D744" s="58"/>
      <c r="E744" s="58"/>
    </row>
    <row r="745" spans="1:5">
      <c r="A745" s="58" t="s">
        <v>4611</v>
      </c>
      <c r="B745" s="59" t="s">
        <v>4612</v>
      </c>
      <c r="C745" s="69"/>
      <c r="D745" s="69"/>
      <c r="E745" s="69"/>
    </row>
    <row r="746" spans="1:5">
      <c r="A746" s="58" t="s">
        <v>4613</v>
      </c>
      <c r="B746" s="59" t="s">
        <v>4614</v>
      </c>
      <c r="C746" s="63">
        <v>0</v>
      </c>
      <c r="D746" s="63">
        <v>0</v>
      </c>
      <c r="E746" s="63">
        <v>0</v>
      </c>
    </row>
    <row r="747" spans="1:5">
      <c r="A747" s="58" t="s">
        <v>4615</v>
      </c>
      <c r="B747" s="59" t="s">
        <v>4616</v>
      </c>
      <c r="C747" s="63">
        <v>0</v>
      </c>
      <c r="D747" s="63">
        <v>0</v>
      </c>
      <c r="E747" s="63">
        <v>0</v>
      </c>
    </row>
    <row r="748" spans="1:5">
      <c r="A748" s="58" t="s">
        <v>4617</v>
      </c>
      <c r="B748" s="59" t="s">
        <v>4618</v>
      </c>
      <c r="C748" s="63">
        <v>0</v>
      </c>
      <c r="D748" s="63">
        <v>0</v>
      </c>
      <c r="E748" s="63">
        <v>0</v>
      </c>
    </row>
    <row r="749" spans="1:5">
      <c r="A749" s="58"/>
      <c r="B749" s="59"/>
      <c r="C749" s="66"/>
      <c r="D749" s="66"/>
      <c r="E749" s="66"/>
    </row>
    <row r="750" spans="1:5">
      <c r="A750" s="58" t="s">
        <v>4619</v>
      </c>
      <c r="B750" s="59" t="s">
        <v>4620</v>
      </c>
      <c r="C750" s="70">
        <v>0</v>
      </c>
      <c r="D750" s="70">
        <v>0</v>
      </c>
      <c r="E750" s="70">
        <v>0</v>
      </c>
    </row>
    <row r="751" spans="1:5">
      <c r="A751" s="58"/>
      <c r="B751" s="59"/>
      <c r="C751" s="58"/>
      <c r="D751" s="58"/>
      <c r="E751" s="58"/>
    </row>
    <row r="752" spans="1:5">
      <c r="A752" s="58" t="s">
        <v>4621</v>
      </c>
      <c r="B752" s="59" t="s">
        <v>4622</v>
      </c>
      <c r="C752" s="69"/>
      <c r="D752" s="69"/>
      <c r="E752" s="69"/>
    </row>
    <row r="753" spans="1:5">
      <c r="A753" s="58" t="s">
        <v>4623</v>
      </c>
      <c r="B753" s="59" t="s">
        <v>4624</v>
      </c>
      <c r="C753" s="63">
        <v>0</v>
      </c>
      <c r="D753" s="63">
        <v>0</v>
      </c>
      <c r="E753" s="63">
        <v>0</v>
      </c>
    </row>
    <row r="754" spans="1:5">
      <c r="A754" s="58" t="s">
        <v>4625</v>
      </c>
      <c r="B754" s="59" t="s">
        <v>4626</v>
      </c>
      <c r="C754" s="63">
        <v>0</v>
      </c>
      <c r="D754" s="63">
        <v>0</v>
      </c>
      <c r="E754" s="63">
        <v>0</v>
      </c>
    </row>
    <row r="755" spans="1:5">
      <c r="A755" s="58" t="s">
        <v>4627</v>
      </c>
      <c r="B755" s="59" t="s">
        <v>4628</v>
      </c>
      <c r="C755" s="63">
        <v>0</v>
      </c>
      <c r="D755" s="63">
        <v>0</v>
      </c>
      <c r="E755" s="63">
        <v>0</v>
      </c>
    </row>
    <row r="756" spans="1:5">
      <c r="A756" s="58"/>
      <c r="B756" s="59"/>
      <c r="C756" s="66"/>
      <c r="D756" s="66"/>
      <c r="E756" s="66"/>
    </row>
    <row r="757" spans="1:5">
      <c r="A757" s="58" t="s">
        <v>4629</v>
      </c>
      <c r="B757" s="59" t="s">
        <v>4630</v>
      </c>
      <c r="C757" s="70">
        <v>0</v>
      </c>
      <c r="D757" s="70">
        <v>0</v>
      </c>
      <c r="E757" s="70">
        <v>0</v>
      </c>
    </row>
    <row r="758" spans="1:5">
      <c r="A758" s="58"/>
      <c r="B758" s="59"/>
      <c r="C758" s="58"/>
      <c r="D758" s="58"/>
      <c r="E758" s="58"/>
    </row>
    <row r="759" spans="1:5">
      <c r="A759" s="58" t="s">
        <v>4631</v>
      </c>
      <c r="B759" s="59" t="s">
        <v>4632</v>
      </c>
      <c r="C759" s="69"/>
      <c r="D759" s="69"/>
      <c r="E759" s="69"/>
    </row>
    <row r="760" spans="1:5">
      <c r="A760" s="58" t="s">
        <v>4633</v>
      </c>
      <c r="B760" s="59" t="s">
        <v>4634</v>
      </c>
      <c r="C760" s="63">
        <v>0</v>
      </c>
      <c r="D760" s="63">
        <v>0</v>
      </c>
      <c r="E760" s="63">
        <v>0</v>
      </c>
    </row>
    <row r="761" spans="1:5">
      <c r="A761" s="58" t="s">
        <v>4635</v>
      </c>
      <c r="B761" s="59" t="s">
        <v>4636</v>
      </c>
      <c r="C761" s="63">
        <v>0</v>
      </c>
      <c r="D761" s="63">
        <v>0</v>
      </c>
      <c r="E761" s="63">
        <v>0</v>
      </c>
    </row>
    <row r="762" spans="1:5">
      <c r="A762" s="58" t="s">
        <v>4637</v>
      </c>
      <c r="B762" s="59" t="s">
        <v>4638</v>
      </c>
      <c r="C762" s="63">
        <v>0</v>
      </c>
      <c r="D762" s="63">
        <v>0</v>
      </c>
      <c r="E762" s="63">
        <v>0</v>
      </c>
    </row>
    <row r="763" spans="1:5">
      <c r="A763" s="58"/>
      <c r="B763" s="59"/>
      <c r="C763" s="66"/>
      <c r="D763" s="66"/>
      <c r="E763" s="66"/>
    </row>
    <row r="764" spans="1:5">
      <c r="A764" s="58" t="s">
        <v>4639</v>
      </c>
      <c r="B764" s="59" t="s">
        <v>4640</v>
      </c>
      <c r="C764" s="70">
        <v>0</v>
      </c>
      <c r="D764" s="70">
        <v>0</v>
      </c>
      <c r="E764" s="70">
        <v>0</v>
      </c>
    </row>
    <row r="765" spans="1:5">
      <c r="A765" s="58"/>
      <c r="B765" s="59"/>
      <c r="C765" s="58"/>
      <c r="D765" s="58"/>
      <c r="E765" s="58"/>
    </row>
    <row r="766" spans="1:5">
      <c r="A766" s="58" t="s">
        <v>4641</v>
      </c>
      <c r="B766" s="59" t="s">
        <v>4642</v>
      </c>
      <c r="C766" s="69"/>
      <c r="D766" s="69"/>
      <c r="E766" s="69"/>
    </row>
    <row r="767" spans="1:5">
      <c r="A767" s="58" t="s">
        <v>4643</v>
      </c>
      <c r="B767" s="59" t="s">
        <v>4644</v>
      </c>
      <c r="C767" s="63">
        <v>0</v>
      </c>
      <c r="D767" s="63">
        <v>0</v>
      </c>
      <c r="E767" s="63">
        <v>0</v>
      </c>
    </row>
    <row r="768" spans="1:5">
      <c r="A768" s="58" t="s">
        <v>4645</v>
      </c>
      <c r="B768" s="59" t="s">
        <v>4646</v>
      </c>
      <c r="C768" s="63">
        <v>0</v>
      </c>
      <c r="D768" s="63">
        <v>0</v>
      </c>
      <c r="E768" s="63">
        <v>0</v>
      </c>
    </row>
    <row r="769" spans="1:5">
      <c r="A769" s="58" t="s">
        <v>4647</v>
      </c>
      <c r="B769" s="59" t="s">
        <v>4648</v>
      </c>
      <c r="C769" s="63">
        <v>0</v>
      </c>
      <c r="D769" s="63">
        <v>0</v>
      </c>
      <c r="E769" s="63">
        <v>0</v>
      </c>
    </row>
    <row r="770" spans="1:5">
      <c r="A770" s="58"/>
      <c r="B770" s="59"/>
      <c r="C770" s="66"/>
      <c r="D770" s="66"/>
      <c r="E770" s="66"/>
    </row>
    <row r="771" spans="1:5">
      <c r="A771" s="58" t="s">
        <v>4649</v>
      </c>
      <c r="B771" s="59" t="s">
        <v>4650</v>
      </c>
      <c r="C771" s="70">
        <v>0</v>
      </c>
      <c r="D771" s="70">
        <v>0</v>
      </c>
      <c r="E771" s="70">
        <v>0</v>
      </c>
    </row>
    <row r="772" spans="1:5">
      <c r="A772" s="58" t="s">
        <v>4651</v>
      </c>
      <c r="B772" s="59" t="s">
        <v>4652</v>
      </c>
      <c r="C772" s="63">
        <v>0</v>
      </c>
      <c r="D772" s="63">
        <v>0</v>
      </c>
      <c r="E772" s="63">
        <v>0</v>
      </c>
    </row>
    <row r="773" spans="1:5">
      <c r="A773" s="58" t="s">
        <v>4653</v>
      </c>
      <c r="B773" s="59" t="s">
        <v>4654</v>
      </c>
      <c r="C773" s="63">
        <v>0</v>
      </c>
      <c r="D773" s="63">
        <v>0</v>
      </c>
      <c r="E773" s="63">
        <v>0</v>
      </c>
    </row>
    <row r="774" spans="1:5">
      <c r="A774" s="58" t="s">
        <v>4655</v>
      </c>
      <c r="B774" s="59" t="s">
        <v>4656</v>
      </c>
      <c r="C774" s="63">
        <v>0</v>
      </c>
      <c r="D774" s="63">
        <v>0</v>
      </c>
      <c r="E774" s="63">
        <v>0</v>
      </c>
    </row>
    <row r="775" spans="1:5">
      <c r="A775" s="58"/>
      <c r="B775" s="59"/>
      <c r="C775" s="66"/>
      <c r="D775" s="66"/>
      <c r="E775" s="66"/>
    </row>
    <row r="776" spans="1:5">
      <c r="A776" s="58" t="s">
        <v>4657</v>
      </c>
      <c r="B776" s="59" t="s">
        <v>4172</v>
      </c>
      <c r="C776" s="70">
        <v>0</v>
      </c>
      <c r="D776" s="70">
        <v>0</v>
      </c>
      <c r="E776" s="70">
        <v>0</v>
      </c>
    </row>
    <row r="777" spans="1:5">
      <c r="A777" s="58"/>
      <c r="B777" s="59"/>
      <c r="C777" s="66"/>
      <c r="D777" s="66"/>
      <c r="E777" s="66"/>
    </row>
    <row r="778" spans="1:5">
      <c r="A778" s="58" t="s">
        <v>4658</v>
      </c>
      <c r="B778" s="59" t="s">
        <v>113</v>
      </c>
      <c r="C778" s="70">
        <v>83373548.239999995</v>
      </c>
      <c r="D778" s="70">
        <v>83142553.299999997</v>
      </c>
      <c r="E778" s="70">
        <v>230994.94</v>
      </c>
    </row>
    <row r="779" spans="1:5">
      <c r="A779" s="58"/>
      <c r="B779" s="59"/>
      <c r="C779" s="58"/>
      <c r="D779" s="58"/>
      <c r="E779" s="58"/>
    </row>
    <row r="780" spans="1:5">
      <c r="A780" s="58" t="s">
        <v>1134</v>
      </c>
      <c r="B780" s="59" t="s">
        <v>4659</v>
      </c>
      <c r="C780" s="69"/>
      <c r="D780" s="69"/>
      <c r="E780" s="69"/>
    </row>
    <row r="781" spans="1:5">
      <c r="A781" s="58"/>
      <c r="B781" s="59"/>
      <c r="C781" s="58"/>
      <c r="D781" s="58"/>
      <c r="E781" s="58"/>
    </row>
    <row r="782" spans="1:5">
      <c r="A782" s="58" t="s">
        <v>1135</v>
      </c>
      <c r="B782" s="59" t="s">
        <v>114</v>
      </c>
      <c r="C782" s="69"/>
      <c r="D782" s="69"/>
      <c r="E782" s="69"/>
    </row>
    <row r="783" spans="1:5">
      <c r="A783" s="58"/>
      <c r="B783" s="59"/>
      <c r="C783" s="58"/>
      <c r="D783" s="58"/>
      <c r="E783" s="58"/>
    </row>
    <row r="784" spans="1:5">
      <c r="A784" s="58" t="s">
        <v>1137</v>
      </c>
      <c r="B784" s="59" t="s">
        <v>1136</v>
      </c>
      <c r="C784" s="69"/>
      <c r="D784" s="69"/>
      <c r="E784" s="69"/>
    </row>
    <row r="785" spans="1:5">
      <c r="A785" s="58" t="s">
        <v>4660</v>
      </c>
      <c r="B785" s="59" t="s">
        <v>2497</v>
      </c>
      <c r="C785" s="63">
        <v>1296010.1200000001</v>
      </c>
      <c r="D785" s="63">
        <v>1265513.8500000001</v>
      </c>
      <c r="E785" s="63">
        <v>30496.27</v>
      </c>
    </row>
    <row r="786" spans="1:5">
      <c r="A786" s="58" t="s">
        <v>4661</v>
      </c>
      <c r="B786" s="59" t="s">
        <v>4662</v>
      </c>
      <c r="C786" s="63">
        <v>0</v>
      </c>
      <c r="D786" s="63">
        <v>0</v>
      </c>
      <c r="E786" s="63">
        <v>0</v>
      </c>
    </row>
    <row r="787" spans="1:5">
      <c r="A787" s="58" t="s">
        <v>4663</v>
      </c>
      <c r="B787" s="59" t="s">
        <v>4664</v>
      </c>
      <c r="C787" s="63">
        <v>0</v>
      </c>
      <c r="D787" s="63">
        <v>0</v>
      </c>
      <c r="E787" s="63">
        <v>0</v>
      </c>
    </row>
    <row r="788" spans="1:5">
      <c r="A788" s="58" t="s">
        <v>4665</v>
      </c>
      <c r="B788" s="59" t="s">
        <v>4666</v>
      </c>
      <c r="C788" s="63">
        <v>0</v>
      </c>
      <c r="D788" s="63">
        <v>0</v>
      </c>
      <c r="E788" s="63">
        <v>0</v>
      </c>
    </row>
    <row r="789" spans="1:5">
      <c r="A789" s="58" t="s">
        <v>4667</v>
      </c>
      <c r="B789" s="59" t="s">
        <v>4668</v>
      </c>
      <c r="C789" s="63">
        <v>0</v>
      </c>
      <c r="D789" s="63">
        <v>0</v>
      </c>
      <c r="E789" s="63">
        <v>0</v>
      </c>
    </row>
    <row r="790" spans="1:5">
      <c r="A790" s="58" t="s">
        <v>4669</v>
      </c>
      <c r="B790" s="59" t="s">
        <v>4670</v>
      </c>
      <c r="C790" s="63">
        <v>0</v>
      </c>
      <c r="D790" s="63">
        <v>0</v>
      </c>
      <c r="E790" s="63">
        <v>0</v>
      </c>
    </row>
    <row r="791" spans="1:5">
      <c r="A791" s="58" t="s">
        <v>4671</v>
      </c>
      <c r="B791" s="59" t="s">
        <v>2498</v>
      </c>
      <c r="C791" s="63">
        <v>104425.28</v>
      </c>
      <c r="D791" s="63">
        <v>107376.98</v>
      </c>
      <c r="E791" s="63">
        <v>-2951.7</v>
      </c>
    </row>
    <row r="792" spans="1:5">
      <c r="A792" s="58" t="s">
        <v>4672</v>
      </c>
      <c r="B792" s="59" t="s">
        <v>4673</v>
      </c>
      <c r="C792" s="63">
        <v>0</v>
      </c>
      <c r="D792" s="63">
        <v>0</v>
      </c>
      <c r="E792" s="63">
        <v>0</v>
      </c>
    </row>
    <row r="793" spans="1:5">
      <c r="A793" s="58" t="s">
        <v>4674</v>
      </c>
      <c r="B793" s="59" t="s">
        <v>4675</v>
      </c>
      <c r="C793" s="63">
        <v>218680.5</v>
      </c>
      <c r="D793" s="63">
        <v>214863.5</v>
      </c>
      <c r="E793" s="63">
        <v>3817</v>
      </c>
    </row>
    <row r="794" spans="1:5">
      <c r="A794" s="58" t="s">
        <v>4676</v>
      </c>
      <c r="B794" s="59" t="s">
        <v>4677</v>
      </c>
      <c r="C794" s="63">
        <v>0</v>
      </c>
      <c r="D794" s="63">
        <v>0</v>
      </c>
      <c r="E794" s="63">
        <v>0</v>
      </c>
    </row>
    <row r="795" spans="1:5">
      <c r="A795" s="58" t="s">
        <v>4678</v>
      </c>
      <c r="B795" s="59" t="s">
        <v>4679</v>
      </c>
      <c r="C795" s="63">
        <v>0</v>
      </c>
      <c r="D795" s="63">
        <v>0</v>
      </c>
      <c r="E795" s="63">
        <v>0</v>
      </c>
    </row>
    <row r="796" spans="1:5">
      <c r="A796" s="58" t="s">
        <v>4680</v>
      </c>
      <c r="B796" s="59" t="s">
        <v>4681</v>
      </c>
      <c r="C796" s="63">
        <v>0</v>
      </c>
      <c r="D796" s="63">
        <v>0</v>
      </c>
      <c r="E796" s="63">
        <v>0</v>
      </c>
    </row>
    <row r="797" spans="1:5">
      <c r="A797" s="58" t="s">
        <v>4682</v>
      </c>
      <c r="B797" s="59" t="s">
        <v>4683</v>
      </c>
      <c r="C797" s="63">
        <v>-250</v>
      </c>
      <c r="D797" s="63">
        <v>-250</v>
      </c>
      <c r="E797" s="63">
        <v>0</v>
      </c>
    </row>
    <row r="798" spans="1:5">
      <c r="A798" s="58" t="s">
        <v>4684</v>
      </c>
      <c r="B798" s="59" t="s">
        <v>4685</v>
      </c>
      <c r="C798" s="63">
        <v>0</v>
      </c>
      <c r="D798" s="63">
        <v>0</v>
      </c>
      <c r="E798" s="63">
        <v>0</v>
      </c>
    </row>
    <row r="799" spans="1:5">
      <c r="A799" s="58" t="s">
        <v>4686</v>
      </c>
      <c r="B799" s="59" t="s">
        <v>4687</v>
      </c>
      <c r="C799" s="63">
        <v>402340.3</v>
      </c>
      <c r="D799" s="63">
        <v>444412.79</v>
      </c>
      <c r="E799" s="63">
        <v>-42072.49</v>
      </c>
    </row>
    <row r="800" spans="1:5">
      <c r="A800" s="58" t="s">
        <v>4688</v>
      </c>
      <c r="B800" s="59" t="s">
        <v>4689</v>
      </c>
      <c r="C800" s="63">
        <v>198592.66</v>
      </c>
      <c r="D800" s="63">
        <v>99296.33</v>
      </c>
      <c r="E800" s="63">
        <v>99296.33</v>
      </c>
    </row>
    <row r="801" spans="1:5">
      <c r="A801" s="58" t="s">
        <v>4690</v>
      </c>
      <c r="B801" s="59" t="s">
        <v>4691</v>
      </c>
      <c r="C801" s="63">
        <v>0</v>
      </c>
      <c r="D801" s="63">
        <v>0</v>
      </c>
      <c r="E801" s="63">
        <v>0</v>
      </c>
    </row>
    <row r="802" spans="1:5">
      <c r="A802" s="58" t="s">
        <v>4692</v>
      </c>
      <c r="B802" s="59" t="s">
        <v>4693</v>
      </c>
      <c r="C802" s="63">
        <v>11244.5</v>
      </c>
      <c r="D802" s="63">
        <v>33824.129999999997</v>
      </c>
      <c r="E802" s="63">
        <v>-22579.63</v>
      </c>
    </row>
    <row r="803" spans="1:5">
      <c r="A803" s="58" t="s">
        <v>4694</v>
      </c>
      <c r="B803" s="59" t="s">
        <v>4695</v>
      </c>
      <c r="C803" s="63">
        <v>0</v>
      </c>
      <c r="D803" s="63">
        <v>0</v>
      </c>
      <c r="E803" s="63">
        <v>0</v>
      </c>
    </row>
    <row r="804" spans="1:5">
      <c r="A804" s="58" t="s">
        <v>4696</v>
      </c>
      <c r="B804" s="59" t="s">
        <v>3533</v>
      </c>
      <c r="C804" s="63">
        <v>0</v>
      </c>
      <c r="D804" s="63">
        <v>0</v>
      </c>
      <c r="E804" s="63">
        <v>0</v>
      </c>
    </row>
    <row r="805" spans="1:5">
      <c r="A805" s="58" t="s">
        <v>4697</v>
      </c>
      <c r="B805" s="59" t="s">
        <v>3602</v>
      </c>
      <c r="C805" s="63">
        <v>0</v>
      </c>
      <c r="D805" s="63">
        <v>0</v>
      </c>
      <c r="E805" s="63">
        <v>0</v>
      </c>
    </row>
    <row r="806" spans="1:5">
      <c r="A806" s="58" t="s">
        <v>4698</v>
      </c>
      <c r="B806" s="59" t="s">
        <v>4699</v>
      </c>
      <c r="C806" s="63">
        <v>0</v>
      </c>
      <c r="D806" s="63">
        <v>0</v>
      </c>
      <c r="E806" s="63">
        <v>0</v>
      </c>
    </row>
    <row r="807" spans="1:5">
      <c r="A807" s="58" t="s">
        <v>4700</v>
      </c>
      <c r="B807" s="59" t="s">
        <v>4701</v>
      </c>
      <c r="C807" s="63">
        <v>0</v>
      </c>
      <c r="D807" s="63">
        <v>0</v>
      </c>
      <c r="E807" s="63">
        <v>0</v>
      </c>
    </row>
    <row r="808" spans="1:5">
      <c r="A808" s="58" t="s">
        <v>4702</v>
      </c>
      <c r="B808" s="59" t="s">
        <v>4703</v>
      </c>
      <c r="C808" s="63">
        <v>0</v>
      </c>
      <c r="D808" s="63">
        <v>0</v>
      </c>
      <c r="E808" s="63">
        <v>0</v>
      </c>
    </row>
    <row r="809" spans="1:5">
      <c r="A809" s="58" t="s">
        <v>4704</v>
      </c>
      <c r="B809" s="59" t="s">
        <v>4705</v>
      </c>
      <c r="C809" s="63">
        <v>0</v>
      </c>
      <c r="D809" s="63">
        <v>0</v>
      </c>
      <c r="E809" s="63">
        <v>0</v>
      </c>
    </row>
    <row r="810" spans="1:5">
      <c r="A810" s="58" t="s">
        <v>4706</v>
      </c>
      <c r="B810" s="59" t="s">
        <v>4707</v>
      </c>
      <c r="C810" s="63">
        <v>0</v>
      </c>
      <c r="D810" s="63">
        <v>0</v>
      </c>
      <c r="E810" s="63">
        <v>0</v>
      </c>
    </row>
    <row r="811" spans="1:5">
      <c r="A811" s="58" t="s">
        <v>4708</v>
      </c>
      <c r="B811" s="59" t="s">
        <v>4709</v>
      </c>
      <c r="C811" s="63">
        <v>0</v>
      </c>
      <c r="D811" s="63">
        <v>0</v>
      </c>
      <c r="E811" s="63">
        <v>0</v>
      </c>
    </row>
    <row r="812" spans="1:5">
      <c r="A812" s="58" t="s">
        <v>4710</v>
      </c>
      <c r="B812" s="59" t="s">
        <v>4711</v>
      </c>
      <c r="C812" s="63">
        <v>0</v>
      </c>
      <c r="D812" s="63">
        <v>0</v>
      </c>
      <c r="E812" s="63">
        <v>0</v>
      </c>
    </row>
    <row r="813" spans="1:5">
      <c r="A813" s="58" t="s">
        <v>4712</v>
      </c>
      <c r="B813" s="59" t="s">
        <v>4713</v>
      </c>
      <c r="C813" s="63">
        <v>0</v>
      </c>
      <c r="D813" s="63">
        <v>0</v>
      </c>
      <c r="E813" s="63">
        <v>0</v>
      </c>
    </row>
    <row r="814" spans="1:5">
      <c r="A814" s="58" t="s">
        <v>4714</v>
      </c>
      <c r="B814" s="59" t="s">
        <v>4715</v>
      </c>
      <c r="C814" s="63">
        <v>0</v>
      </c>
      <c r="D814" s="63">
        <v>0</v>
      </c>
      <c r="E814" s="63">
        <v>0</v>
      </c>
    </row>
    <row r="815" spans="1:5">
      <c r="A815" s="58" t="s">
        <v>4716</v>
      </c>
      <c r="B815" s="59" t="s">
        <v>4717</v>
      </c>
      <c r="C815" s="63">
        <v>0</v>
      </c>
      <c r="D815" s="63">
        <v>0</v>
      </c>
      <c r="E815" s="63">
        <v>0</v>
      </c>
    </row>
    <row r="816" spans="1:5">
      <c r="A816" s="58"/>
      <c r="B816" s="59"/>
      <c r="C816" s="66"/>
      <c r="D816" s="66"/>
      <c r="E816" s="66"/>
    </row>
    <row r="817" spans="1:5">
      <c r="A817" s="58" t="s">
        <v>117</v>
      </c>
      <c r="B817" s="59" t="s">
        <v>118</v>
      </c>
      <c r="C817" s="70">
        <v>2231043.36</v>
      </c>
      <c r="D817" s="70">
        <v>2165037.58</v>
      </c>
      <c r="E817" s="70">
        <v>66005.78</v>
      </c>
    </row>
    <row r="818" spans="1:5">
      <c r="A818" s="58"/>
      <c r="B818" s="59"/>
      <c r="C818" s="58"/>
      <c r="D818" s="58"/>
      <c r="E818" s="58"/>
    </row>
    <row r="819" spans="1:5">
      <c r="A819" s="58" t="s">
        <v>119</v>
      </c>
      <c r="B819" s="59" t="s">
        <v>120</v>
      </c>
      <c r="C819" s="69"/>
      <c r="D819" s="69"/>
      <c r="E819" s="69"/>
    </row>
    <row r="820" spans="1:5">
      <c r="A820" s="58" t="s">
        <v>121</v>
      </c>
      <c r="B820" s="59" t="s">
        <v>122</v>
      </c>
      <c r="C820" s="63">
        <v>65100000</v>
      </c>
      <c r="D820" s="63">
        <v>65100000</v>
      </c>
      <c r="E820" s="63">
        <v>0</v>
      </c>
    </row>
    <row r="821" spans="1:5">
      <c r="A821" s="58" t="s">
        <v>4718</v>
      </c>
      <c r="B821" s="59" t="s">
        <v>4719</v>
      </c>
      <c r="C821" s="63">
        <v>3392083.45</v>
      </c>
      <c r="D821" s="63">
        <v>3279868.72</v>
      </c>
      <c r="E821" s="63">
        <v>112214.73</v>
      </c>
    </row>
    <row r="822" spans="1:5">
      <c r="A822" s="58" t="s">
        <v>4720</v>
      </c>
      <c r="B822" s="59" t="s">
        <v>4721</v>
      </c>
      <c r="C822" s="63">
        <v>0</v>
      </c>
      <c r="D822" s="63">
        <v>0</v>
      </c>
      <c r="E822" s="63">
        <v>0</v>
      </c>
    </row>
    <row r="823" spans="1:5">
      <c r="A823" s="58" t="s">
        <v>4722</v>
      </c>
      <c r="B823" s="59" t="s">
        <v>4723</v>
      </c>
      <c r="C823" s="63">
        <v>0</v>
      </c>
      <c r="D823" s="63">
        <v>0</v>
      </c>
      <c r="E823" s="63">
        <v>0</v>
      </c>
    </row>
    <row r="824" spans="1:5">
      <c r="A824" s="58" t="s">
        <v>4724</v>
      </c>
      <c r="B824" s="59" t="s">
        <v>4725</v>
      </c>
      <c r="C824" s="63">
        <v>0</v>
      </c>
      <c r="D824" s="63">
        <v>0</v>
      </c>
      <c r="E824" s="63">
        <v>0</v>
      </c>
    </row>
    <row r="825" spans="1:5">
      <c r="A825" s="58" t="s">
        <v>4726</v>
      </c>
      <c r="B825" s="59" t="s">
        <v>4727</v>
      </c>
      <c r="C825" s="63">
        <v>0</v>
      </c>
      <c r="D825" s="63">
        <v>0</v>
      </c>
      <c r="E825" s="63">
        <v>0</v>
      </c>
    </row>
    <row r="826" spans="1:5">
      <c r="A826" s="58" t="s">
        <v>123</v>
      </c>
      <c r="B826" s="59" t="s">
        <v>124</v>
      </c>
      <c r="C826" s="63">
        <v>0</v>
      </c>
      <c r="D826" s="63">
        <v>0</v>
      </c>
      <c r="E826" s="63">
        <v>0</v>
      </c>
    </row>
    <row r="827" spans="1:5">
      <c r="A827" s="58" t="s">
        <v>125</v>
      </c>
      <c r="B827" s="59" t="s">
        <v>126</v>
      </c>
      <c r="C827" s="63">
        <v>0</v>
      </c>
      <c r="D827" s="63">
        <v>0</v>
      </c>
      <c r="E827" s="63">
        <v>0</v>
      </c>
    </row>
    <row r="828" spans="1:5">
      <c r="A828" s="58" t="s">
        <v>4728</v>
      </c>
      <c r="B828" s="59" t="s">
        <v>4729</v>
      </c>
      <c r="C828" s="63">
        <v>0</v>
      </c>
      <c r="D828" s="63">
        <v>0</v>
      </c>
      <c r="E828" s="63">
        <v>0</v>
      </c>
    </row>
    <row r="829" spans="1:5">
      <c r="A829" s="58"/>
      <c r="B829" s="59"/>
      <c r="C829" s="66"/>
      <c r="D829" s="66"/>
      <c r="E829" s="66"/>
    </row>
    <row r="830" spans="1:5">
      <c r="A830" s="58" t="s">
        <v>127</v>
      </c>
      <c r="B830" s="59" t="s">
        <v>128</v>
      </c>
      <c r="C830" s="70">
        <v>68492083.450000003</v>
      </c>
      <c r="D830" s="70">
        <v>68379868.719999999</v>
      </c>
      <c r="E830" s="70">
        <v>112214.73</v>
      </c>
    </row>
    <row r="831" spans="1:5">
      <c r="A831" s="58" t="s">
        <v>4730</v>
      </c>
      <c r="B831" s="59" t="s">
        <v>4731</v>
      </c>
      <c r="C831" s="63">
        <v>0</v>
      </c>
      <c r="D831" s="63">
        <v>0</v>
      </c>
      <c r="E831" s="63">
        <v>0</v>
      </c>
    </row>
    <row r="832" spans="1:5">
      <c r="A832" s="58" t="s">
        <v>4732</v>
      </c>
      <c r="B832" s="59" t="s">
        <v>4733</v>
      </c>
      <c r="C832" s="63">
        <v>0</v>
      </c>
      <c r="D832" s="63">
        <v>0</v>
      </c>
      <c r="E832" s="63">
        <v>0</v>
      </c>
    </row>
    <row r="833" spans="1:5">
      <c r="A833" s="58" t="s">
        <v>4734</v>
      </c>
      <c r="B833" s="59" t="s">
        <v>4735</v>
      </c>
      <c r="C833" s="63">
        <v>0</v>
      </c>
      <c r="D833" s="63">
        <v>0</v>
      </c>
      <c r="E833" s="63">
        <v>0</v>
      </c>
    </row>
    <row r="834" spans="1:5">
      <c r="A834" s="58"/>
      <c r="B834" s="59"/>
      <c r="C834" s="66"/>
      <c r="D834" s="66"/>
      <c r="E834" s="66"/>
    </row>
    <row r="835" spans="1:5">
      <c r="A835" s="58" t="s">
        <v>4736</v>
      </c>
      <c r="B835" s="59" t="s">
        <v>4737</v>
      </c>
      <c r="C835" s="70">
        <v>0</v>
      </c>
      <c r="D835" s="70">
        <v>0</v>
      </c>
      <c r="E835" s="70">
        <v>0</v>
      </c>
    </row>
    <row r="836" spans="1:5">
      <c r="A836" s="58"/>
      <c r="B836" s="59"/>
      <c r="C836" s="66"/>
      <c r="D836" s="66"/>
      <c r="E836" s="66"/>
    </row>
    <row r="837" spans="1:5">
      <c r="A837" s="58" t="s">
        <v>129</v>
      </c>
      <c r="B837" s="59" t="s">
        <v>115</v>
      </c>
      <c r="C837" s="70">
        <v>70723126.810000002</v>
      </c>
      <c r="D837" s="70">
        <v>70544906.299999997</v>
      </c>
      <c r="E837" s="70">
        <v>178220.51</v>
      </c>
    </row>
    <row r="838" spans="1:5">
      <c r="A838" s="58"/>
      <c r="B838" s="59"/>
      <c r="C838" s="58"/>
      <c r="D838" s="58"/>
      <c r="E838" s="58"/>
    </row>
    <row r="839" spans="1:5">
      <c r="A839" s="58" t="s">
        <v>130</v>
      </c>
      <c r="B839" s="59" t="s">
        <v>131</v>
      </c>
      <c r="C839" s="69"/>
      <c r="D839" s="69"/>
      <c r="E839" s="69"/>
    </row>
    <row r="840" spans="1:5">
      <c r="A840" s="58"/>
      <c r="B840" s="59"/>
      <c r="C840" s="58"/>
      <c r="D840" s="58"/>
      <c r="E840" s="58"/>
    </row>
    <row r="841" spans="1:5">
      <c r="A841" s="58" t="s">
        <v>132</v>
      </c>
      <c r="B841" s="59" t="s">
        <v>133</v>
      </c>
      <c r="C841" s="69"/>
      <c r="D841" s="69"/>
      <c r="E841" s="69"/>
    </row>
    <row r="842" spans="1:5">
      <c r="A842" s="58" t="s">
        <v>134</v>
      </c>
      <c r="B842" s="59" t="s">
        <v>135</v>
      </c>
      <c r="C842" s="63">
        <v>28160058.52</v>
      </c>
      <c r="D842" s="63">
        <v>28160058.52</v>
      </c>
      <c r="E842" s="63">
        <v>0</v>
      </c>
    </row>
    <row r="843" spans="1:5">
      <c r="A843" s="58" t="s">
        <v>4738</v>
      </c>
      <c r="B843" s="59" t="s">
        <v>4739</v>
      </c>
      <c r="C843" s="63">
        <v>0</v>
      </c>
      <c r="D843" s="63">
        <v>0</v>
      </c>
      <c r="E843" s="63">
        <v>0</v>
      </c>
    </row>
    <row r="844" spans="1:5">
      <c r="A844" s="58" t="s">
        <v>4740</v>
      </c>
      <c r="B844" s="59" t="s">
        <v>4741</v>
      </c>
      <c r="C844" s="63">
        <v>0</v>
      </c>
      <c r="D844" s="63">
        <v>0</v>
      </c>
      <c r="E844" s="63">
        <v>0</v>
      </c>
    </row>
    <row r="845" spans="1:5">
      <c r="A845" s="58" t="s">
        <v>4742</v>
      </c>
      <c r="B845" s="59" t="s">
        <v>4743</v>
      </c>
      <c r="C845" s="63">
        <v>0</v>
      </c>
      <c r="D845" s="63">
        <v>0</v>
      </c>
      <c r="E845" s="63">
        <v>0</v>
      </c>
    </row>
    <row r="846" spans="1:5">
      <c r="A846" s="58" t="s">
        <v>4744</v>
      </c>
      <c r="B846" s="59" t="s">
        <v>4745</v>
      </c>
      <c r="C846" s="63">
        <v>0</v>
      </c>
      <c r="D846" s="63">
        <v>0</v>
      </c>
      <c r="E846" s="63">
        <v>0</v>
      </c>
    </row>
    <row r="847" spans="1:5">
      <c r="A847" s="58" t="s">
        <v>4746</v>
      </c>
      <c r="B847" s="59" t="s">
        <v>4747</v>
      </c>
      <c r="C847" s="63">
        <v>0</v>
      </c>
      <c r="D847" s="63">
        <v>0</v>
      </c>
      <c r="E847" s="63">
        <v>0</v>
      </c>
    </row>
    <row r="848" spans="1:5">
      <c r="A848" s="58" t="s">
        <v>4748</v>
      </c>
      <c r="B848" s="59" t="s">
        <v>4749</v>
      </c>
      <c r="C848" s="63">
        <v>0</v>
      </c>
      <c r="D848" s="63">
        <v>0</v>
      </c>
      <c r="E848" s="63">
        <v>0</v>
      </c>
    </row>
    <row r="849" spans="1:5">
      <c r="A849" s="58" t="s">
        <v>4750</v>
      </c>
      <c r="B849" s="59" t="s">
        <v>4751</v>
      </c>
      <c r="C849" s="63">
        <v>0</v>
      </c>
      <c r="D849" s="63">
        <v>0</v>
      </c>
      <c r="E849" s="63">
        <v>0</v>
      </c>
    </row>
    <row r="850" spans="1:5">
      <c r="A850" s="58" t="s">
        <v>4752</v>
      </c>
      <c r="B850" s="59" t="s">
        <v>4753</v>
      </c>
      <c r="C850" s="63">
        <v>0</v>
      </c>
      <c r="D850" s="63">
        <v>0</v>
      </c>
      <c r="E850" s="63">
        <v>0</v>
      </c>
    </row>
    <row r="851" spans="1:5">
      <c r="A851" s="58" t="s">
        <v>4754</v>
      </c>
      <c r="B851" s="59" t="s">
        <v>4755</v>
      </c>
      <c r="C851" s="63">
        <v>0</v>
      </c>
      <c r="D851" s="63">
        <v>0</v>
      </c>
      <c r="E851" s="63">
        <v>0</v>
      </c>
    </row>
    <row r="852" spans="1:5">
      <c r="A852" s="58" t="s">
        <v>4756</v>
      </c>
      <c r="B852" s="59" t="s">
        <v>4757</v>
      </c>
      <c r="C852" s="63">
        <v>0</v>
      </c>
      <c r="D852" s="63">
        <v>0</v>
      </c>
      <c r="E852" s="63">
        <v>0</v>
      </c>
    </row>
    <row r="853" spans="1:5">
      <c r="A853" s="58" t="s">
        <v>4758</v>
      </c>
      <c r="B853" s="59" t="s">
        <v>4759</v>
      </c>
      <c r="C853" s="63">
        <v>0</v>
      </c>
      <c r="D853" s="63">
        <v>0</v>
      </c>
      <c r="E853" s="63">
        <v>0</v>
      </c>
    </row>
    <row r="854" spans="1:5">
      <c r="A854" s="58" t="s">
        <v>4760</v>
      </c>
      <c r="B854" s="59" t="s">
        <v>4761</v>
      </c>
      <c r="C854" s="63">
        <v>0</v>
      </c>
      <c r="D854" s="63">
        <v>0</v>
      </c>
      <c r="E854" s="63">
        <v>0</v>
      </c>
    </row>
    <row r="855" spans="1:5">
      <c r="A855" s="58" t="s">
        <v>4762</v>
      </c>
      <c r="B855" s="59" t="s">
        <v>4763</v>
      </c>
      <c r="C855" s="63">
        <v>0</v>
      </c>
      <c r="D855" s="63">
        <v>0</v>
      </c>
      <c r="E855" s="63">
        <v>0</v>
      </c>
    </row>
    <row r="856" spans="1:5">
      <c r="A856" s="58" t="s">
        <v>4764</v>
      </c>
      <c r="B856" s="59" t="s">
        <v>4765</v>
      </c>
      <c r="C856" s="63">
        <v>0</v>
      </c>
      <c r="D856" s="63">
        <v>0</v>
      </c>
      <c r="E856" s="63">
        <v>0</v>
      </c>
    </row>
    <row r="857" spans="1:5">
      <c r="A857" s="58" t="s">
        <v>4766</v>
      </c>
      <c r="B857" s="59" t="s">
        <v>4767</v>
      </c>
      <c r="C857" s="63">
        <v>0</v>
      </c>
      <c r="D857" s="63">
        <v>0</v>
      </c>
      <c r="E857" s="63">
        <v>0</v>
      </c>
    </row>
    <row r="858" spans="1:5">
      <c r="A858" s="58" t="s">
        <v>4768</v>
      </c>
      <c r="B858" s="59" t="s">
        <v>4769</v>
      </c>
      <c r="C858" s="63">
        <v>0</v>
      </c>
      <c r="D858" s="63">
        <v>0</v>
      </c>
      <c r="E858" s="63">
        <v>0</v>
      </c>
    </row>
    <row r="859" spans="1:5">
      <c r="A859" s="58" t="s">
        <v>4770</v>
      </c>
      <c r="B859" s="59" t="s">
        <v>4771</v>
      </c>
      <c r="C859" s="63">
        <v>0</v>
      </c>
      <c r="D859" s="63">
        <v>0</v>
      </c>
      <c r="E859" s="63">
        <v>0</v>
      </c>
    </row>
    <row r="860" spans="1:5">
      <c r="A860" s="58" t="s">
        <v>4772</v>
      </c>
      <c r="B860" s="59" t="s">
        <v>4773</v>
      </c>
      <c r="C860" s="63">
        <v>0</v>
      </c>
      <c r="D860" s="63">
        <v>0</v>
      </c>
      <c r="E860" s="63">
        <v>0</v>
      </c>
    </row>
    <row r="861" spans="1:5">
      <c r="A861" s="58" t="s">
        <v>4774</v>
      </c>
      <c r="B861" s="59" t="s">
        <v>4775</v>
      </c>
      <c r="C861" s="63">
        <v>0</v>
      </c>
      <c r="D861" s="63">
        <v>0</v>
      </c>
      <c r="E861" s="63">
        <v>0</v>
      </c>
    </row>
    <row r="862" spans="1:5">
      <c r="A862" s="58" t="s">
        <v>4776</v>
      </c>
      <c r="B862" s="59" t="s">
        <v>4777</v>
      </c>
      <c r="C862" s="63">
        <v>0</v>
      </c>
      <c r="D862" s="63">
        <v>0</v>
      </c>
      <c r="E862" s="63">
        <v>0</v>
      </c>
    </row>
    <row r="863" spans="1:5">
      <c r="A863" s="58" t="s">
        <v>4778</v>
      </c>
      <c r="B863" s="59" t="s">
        <v>4779</v>
      </c>
      <c r="C863" s="63">
        <v>0</v>
      </c>
      <c r="D863" s="63">
        <v>0</v>
      </c>
      <c r="E863" s="63">
        <v>0</v>
      </c>
    </row>
    <row r="864" spans="1:5">
      <c r="A864" s="58" t="s">
        <v>4780</v>
      </c>
      <c r="B864" s="59" t="s">
        <v>4781</v>
      </c>
      <c r="C864" s="63">
        <v>0</v>
      </c>
      <c r="D864" s="63">
        <v>0</v>
      </c>
      <c r="E864" s="63">
        <v>0</v>
      </c>
    </row>
    <row r="865" spans="1:5">
      <c r="A865" s="58" t="s">
        <v>4782</v>
      </c>
      <c r="B865" s="59" t="s">
        <v>4783</v>
      </c>
      <c r="C865" s="63">
        <v>0</v>
      </c>
      <c r="D865" s="63">
        <v>0</v>
      </c>
      <c r="E865" s="63">
        <v>0</v>
      </c>
    </row>
    <row r="866" spans="1:5">
      <c r="A866" s="58" t="s">
        <v>4784</v>
      </c>
      <c r="B866" s="59" t="s">
        <v>4785</v>
      </c>
      <c r="C866" s="63">
        <v>0</v>
      </c>
      <c r="D866" s="63">
        <v>0</v>
      </c>
      <c r="E866" s="63">
        <v>0</v>
      </c>
    </row>
    <row r="867" spans="1:5">
      <c r="A867" s="58" t="s">
        <v>4786</v>
      </c>
      <c r="B867" s="59" t="s">
        <v>4787</v>
      </c>
      <c r="C867" s="63">
        <v>0</v>
      </c>
      <c r="D867" s="63">
        <v>0</v>
      </c>
      <c r="E867" s="63">
        <v>0</v>
      </c>
    </row>
    <row r="868" spans="1:5">
      <c r="A868" s="58" t="s">
        <v>4788</v>
      </c>
      <c r="B868" s="59" t="s">
        <v>4789</v>
      </c>
      <c r="C868" s="63">
        <v>0</v>
      </c>
      <c r="D868" s="63">
        <v>0</v>
      </c>
      <c r="E868" s="63">
        <v>0</v>
      </c>
    </row>
    <row r="869" spans="1:5">
      <c r="A869" s="58" t="s">
        <v>4790</v>
      </c>
      <c r="B869" s="59" t="s">
        <v>4791</v>
      </c>
      <c r="C869" s="63">
        <v>0</v>
      </c>
      <c r="D869" s="63">
        <v>0</v>
      </c>
      <c r="E869" s="63">
        <v>0</v>
      </c>
    </row>
    <row r="870" spans="1:5">
      <c r="A870" s="58" t="s">
        <v>4792</v>
      </c>
      <c r="B870" s="59" t="s">
        <v>4793</v>
      </c>
      <c r="C870" s="63">
        <v>0</v>
      </c>
      <c r="D870" s="63">
        <v>0</v>
      </c>
      <c r="E870" s="63">
        <v>0</v>
      </c>
    </row>
    <row r="871" spans="1:5">
      <c r="A871" s="58" t="s">
        <v>4794</v>
      </c>
      <c r="B871" s="59" t="s">
        <v>4795</v>
      </c>
      <c r="C871" s="63">
        <v>0</v>
      </c>
      <c r="D871" s="63">
        <v>0</v>
      </c>
      <c r="E871" s="63">
        <v>0</v>
      </c>
    </row>
    <row r="872" spans="1:5">
      <c r="A872" s="58" t="s">
        <v>4796</v>
      </c>
      <c r="B872" s="59" t="s">
        <v>4797</v>
      </c>
      <c r="C872" s="63">
        <v>0</v>
      </c>
      <c r="D872" s="63">
        <v>0</v>
      </c>
      <c r="E872" s="63">
        <v>0</v>
      </c>
    </row>
    <row r="873" spans="1:5">
      <c r="A873" s="58" t="s">
        <v>4798</v>
      </c>
      <c r="B873" s="59" t="s">
        <v>4799</v>
      </c>
      <c r="C873" s="63">
        <v>0</v>
      </c>
      <c r="D873" s="63">
        <v>0</v>
      </c>
      <c r="E873" s="63">
        <v>0</v>
      </c>
    </row>
    <row r="874" spans="1:5">
      <c r="A874" s="58" t="s">
        <v>4800</v>
      </c>
      <c r="B874" s="59" t="s">
        <v>4801</v>
      </c>
      <c r="C874" s="63">
        <v>0</v>
      </c>
      <c r="D874" s="63">
        <v>0</v>
      </c>
      <c r="E874" s="63">
        <v>0</v>
      </c>
    </row>
    <row r="875" spans="1:5">
      <c r="A875" s="58"/>
      <c r="B875" s="59"/>
      <c r="C875" s="66"/>
      <c r="D875" s="66"/>
      <c r="E875" s="66"/>
    </row>
    <row r="876" spans="1:5">
      <c r="A876" s="58" t="s">
        <v>136</v>
      </c>
      <c r="B876" s="59" t="s">
        <v>137</v>
      </c>
      <c r="C876" s="70">
        <v>28160058.52</v>
      </c>
      <c r="D876" s="70">
        <v>28160058.52</v>
      </c>
      <c r="E876" s="70">
        <v>0</v>
      </c>
    </row>
    <row r="877" spans="1:5">
      <c r="A877" s="58"/>
      <c r="B877" s="59"/>
      <c r="C877" s="58"/>
      <c r="D877" s="58"/>
      <c r="E877" s="58"/>
    </row>
    <row r="878" spans="1:5">
      <c r="A878" s="58" t="s">
        <v>138</v>
      </c>
      <c r="B878" s="59" t="s">
        <v>139</v>
      </c>
      <c r="C878" s="69"/>
      <c r="D878" s="69"/>
      <c r="E878" s="69"/>
    </row>
    <row r="879" spans="1:5">
      <c r="A879" s="58" t="s">
        <v>140</v>
      </c>
      <c r="B879" s="59" t="s">
        <v>141</v>
      </c>
      <c r="C879" s="63">
        <v>-46257.96</v>
      </c>
      <c r="D879" s="63">
        <v>-46257.96</v>
      </c>
      <c r="E879" s="63">
        <v>0</v>
      </c>
    </row>
    <row r="880" spans="1:5">
      <c r="A880" s="58" t="s">
        <v>4802</v>
      </c>
      <c r="B880" s="59" t="s">
        <v>4803</v>
      </c>
      <c r="C880" s="63">
        <v>0</v>
      </c>
      <c r="D880" s="63">
        <v>0</v>
      </c>
      <c r="E880" s="63">
        <v>0</v>
      </c>
    </row>
    <row r="881" spans="1:5">
      <c r="A881" s="58" t="s">
        <v>4804</v>
      </c>
      <c r="B881" s="59" t="s">
        <v>4805</v>
      </c>
      <c r="C881" s="63">
        <v>0</v>
      </c>
      <c r="D881" s="63">
        <v>0</v>
      </c>
      <c r="E881" s="63">
        <v>0</v>
      </c>
    </row>
    <row r="882" spans="1:5">
      <c r="A882" s="58" t="s">
        <v>4806</v>
      </c>
      <c r="B882" s="59" t="s">
        <v>4807</v>
      </c>
      <c r="C882" s="63">
        <v>0</v>
      </c>
      <c r="D882" s="63">
        <v>0</v>
      </c>
      <c r="E882" s="63">
        <v>0</v>
      </c>
    </row>
    <row r="883" spans="1:5">
      <c r="A883" s="58" t="s">
        <v>4808</v>
      </c>
      <c r="B883" s="59" t="s">
        <v>4809</v>
      </c>
      <c r="C883" s="63">
        <v>0</v>
      </c>
      <c r="D883" s="63">
        <v>0</v>
      </c>
      <c r="E883" s="63">
        <v>0</v>
      </c>
    </row>
    <row r="884" spans="1:5">
      <c r="A884" s="58" t="s">
        <v>4810</v>
      </c>
      <c r="B884" s="59" t="s">
        <v>4811</v>
      </c>
      <c r="C884" s="63">
        <v>0</v>
      </c>
      <c r="D884" s="63">
        <v>0</v>
      </c>
      <c r="E884" s="63">
        <v>0</v>
      </c>
    </row>
    <row r="885" spans="1:5">
      <c r="A885" s="58" t="s">
        <v>4812</v>
      </c>
      <c r="B885" s="59" t="s">
        <v>4813</v>
      </c>
      <c r="C885" s="63">
        <v>0</v>
      </c>
      <c r="D885" s="63">
        <v>0</v>
      </c>
      <c r="E885" s="63">
        <v>0</v>
      </c>
    </row>
    <row r="886" spans="1:5">
      <c r="A886" s="58" t="s">
        <v>4814</v>
      </c>
      <c r="B886" s="59" t="s">
        <v>4815</v>
      </c>
      <c r="C886" s="63">
        <v>0</v>
      </c>
      <c r="D886" s="63">
        <v>0</v>
      </c>
      <c r="E886" s="63">
        <v>0</v>
      </c>
    </row>
    <row r="887" spans="1:5">
      <c r="A887" s="58" t="s">
        <v>4816</v>
      </c>
      <c r="B887" s="59" t="s">
        <v>4817</v>
      </c>
      <c r="C887" s="63">
        <v>0</v>
      </c>
      <c r="D887" s="63">
        <v>0</v>
      </c>
      <c r="E887" s="63">
        <v>0</v>
      </c>
    </row>
    <row r="888" spans="1:5">
      <c r="A888" s="58" t="s">
        <v>4818</v>
      </c>
      <c r="B888" s="59" t="s">
        <v>4819</v>
      </c>
      <c r="C888" s="63">
        <v>0</v>
      </c>
      <c r="D888" s="63">
        <v>0</v>
      </c>
      <c r="E888" s="63">
        <v>0</v>
      </c>
    </row>
    <row r="889" spans="1:5">
      <c r="A889" s="58" t="s">
        <v>4820</v>
      </c>
      <c r="B889" s="59" t="s">
        <v>4821</v>
      </c>
      <c r="C889" s="63">
        <v>0</v>
      </c>
      <c r="D889" s="63">
        <v>0</v>
      </c>
      <c r="E889" s="63">
        <v>0</v>
      </c>
    </row>
    <row r="890" spans="1:5">
      <c r="A890" s="58" t="s">
        <v>4822</v>
      </c>
      <c r="B890" s="59" t="s">
        <v>4823</v>
      </c>
      <c r="C890" s="63">
        <v>0</v>
      </c>
      <c r="D890" s="63">
        <v>0</v>
      </c>
      <c r="E890" s="63">
        <v>0</v>
      </c>
    </row>
    <row r="891" spans="1:5">
      <c r="A891" s="58" t="s">
        <v>4824</v>
      </c>
      <c r="B891" s="59" t="s">
        <v>4825</v>
      </c>
      <c r="C891" s="63">
        <v>0</v>
      </c>
      <c r="D891" s="63">
        <v>0</v>
      </c>
      <c r="E891" s="63">
        <v>0</v>
      </c>
    </row>
    <row r="892" spans="1:5">
      <c r="A892" s="58" t="s">
        <v>4826</v>
      </c>
      <c r="B892" s="59" t="s">
        <v>4827</v>
      </c>
      <c r="C892" s="63">
        <v>0</v>
      </c>
      <c r="D892" s="63">
        <v>0</v>
      </c>
      <c r="E892" s="63">
        <v>0</v>
      </c>
    </row>
    <row r="893" spans="1:5">
      <c r="A893" s="58" t="s">
        <v>4828</v>
      </c>
      <c r="B893" s="59" t="s">
        <v>4829</v>
      </c>
      <c r="C893" s="63">
        <v>0</v>
      </c>
      <c r="D893" s="63">
        <v>0</v>
      </c>
      <c r="E893" s="63">
        <v>0</v>
      </c>
    </row>
    <row r="894" spans="1:5">
      <c r="A894" s="58" t="s">
        <v>4830</v>
      </c>
      <c r="B894" s="59" t="s">
        <v>4831</v>
      </c>
      <c r="C894" s="63">
        <v>0</v>
      </c>
      <c r="D894" s="63">
        <v>0</v>
      </c>
      <c r="E894" s="63">
        <v>0</v>
      </c>
    </row>
    <row r="895" spans="1:5">
      <c r="A895" s="58" t="s">
        <v>4832</v>
      </c>
      <c r="B895" s="59" t="s">
        <v>4833</v>
      </c>
      <c r="C895" s="63">
        <v>0</v>
      </c>
      <c r="D895" s="63">
        <v>0</v>
      </c>
      <c r="E895" s="63">
        <v>0</v>
      </c>
    </row>
    <row r="896" spans="1:5">
      <c r="A896" s="58" t="s">
        <v>4834</v>
      </c>
      <c r="B896" s="59" t="s">
        <v>4835</v>
      </c>
      <c r="C896" s="63">
        <v>0</v>
      </c>
      <c r="D896" s="63">
        <v>0</v>
      </c>
      <c r="E896" s="63">
        <v>0</v>
      </c>
    </row>
    <row r="897" spans="1:5">
      <c r="A897" s="58" t="s">
        <v>4836</v>
      </c>
      <c r="B897" s="59" t="s">
        <v>4837</v>
      </c>
      <c r="C897" s="63">
        <v>0</v>
      </c>
      <c r="D897" s="63">
        <v>0</v>
      </c>
      <c r="E897" s="63">
        <v>0</v>
      </c>
    </row>
    <row r="898" spans="1:5">
      <c r="A898" s="58" t="s">
        <v>4838</v>
      </c>
      <c r="B898" s="59" t="s">
        <v>4839</v>
      </c>
      <c r="C898" s="63">
        <v>0</v>
      </c>
      <c r="D898" s="63">
        <v>0</v>
      </c>
      <c r="E898" s="63">
        <v>0</v>
      </c>
    </row>
    <row r="899" spans="1:5">
      <c r="A899" s="58" t="s">
        <v>4840</v>
      </c>
      <c r="B899" s="59" t="s">
        <v>4841</v>
      </c>
      <c r="C899" s="63">
        <v>0</v>
      </c>
      <c r="D899" s="63">
        <v>0</v>
      </c>
      <c r="E899" s="63">
        <v>0</v>
      </c>
    </row>
    <row r="900" spans="1:5">
      <c r="A900" s="58" t="s">
        <v>4842</v>
      </c>
      <c r="B900" s="59" t="s">
        <v>4843</v>
      </c>
      <c r="C900" s="63">
        <v>0</v>
      </c>
      <c r="D900" s="63">
        <v>0</v>
      </c>
      <c r="E900" s="63">
        <v>0</v>
      </c>
    </row>
    <row r="901" spans="1:5">
      <c r="A901" s="58" t="s">
        <v>4844</v>
      </c>
      <c r="B901" s="59" t="s">
        <v>4845</v>
      </c>
      <c r="C901" s="63">
        <v>0</v>
      </c>
      <c r="D901" s="63">
        <v>0</v>
      </c>
      <c r="E901" s="63">
        <v>0</v>
      </c>
    </row>
    <row r="902" spans="1:5">
      <c r="A902" s="58" t="s">
        <v>4846</v>
      </c>
      <c r="B902" s="59" t="s">
        <v>4847</v>
      </c>
      <c r="C902" s="63">
        <v>0</v>
      </c>
      <c r="D902" s="63">
        <v>0</v>
      </c>
      <c r="E902" s="63">
        <v>0</v>
      </c>
    </row>
    <row r="903" spans="1:5">
      <c r="A903" s="58" t="s">
        <v>4848</v>
      </c>
      <c r="B903" s="59" t="s">
        <v>4849</v>
      </c>
      <c r="C903" s="63">
        <v>0</v>
      </c>
      <c r="D903" s="63">
        <v>0</v>
      </c>
      <c r="E903" s="63">
        <v>0</v>
      </c>
    </row>
    <row r="904" spans="1:5">
      <c r="A904" s="58" t="s">
        <v>4850</v>
      </c>
      <c r="B904" s="59" t="s">
        <v>4851</v>
      </c>
      <c r="C904" s="63">
        <v>0</v>
      </c>
      <c r="D904" s="63">
        <v>0</v>
      </c>
      <c r="E904" s="63">
        <v>0</v>
      </c>
    </row>
    <row r="905" spans="1:5">
      <c r="A905" s="58" t="s">
        <v>4852</v>
      </c>
      <c r="B905" s="59" t="s">
        <v>4853</v>
      </c>
      <c r="C905" s="63">
        <v>0</v>
      </c>
      <c r="D905" s="63">
        <v>0</v>
      </c>
      <c r="E905" s="63">
        <v>0</v>
      </c>
    </row>
    <row r="906" spans="1:5">
      <c r="A906" s="58" t="s">
        <v>4854</v>
      </c>
      <c r="B906" s="59" t="s">
        <v>4855</v>
      </c>
      <c r="C906" s="63">
        <v>0</v>
      </c>
      <c r="D906" s="63">
        <v>0</v>
      </c>
      <c r="E906" s="63">
        <v>0</v>
      </c>
    </row>
    <row r="907" spans="1:5">
      <c r="A907" s="58" t="s">
        <v>4856</v>
      </c>
      <c r="B907" s="59" t="s">
        <v>4857</v>
      </c>
      <c r="C907" s="63">
        <v>0</v>
      </c>
      <c r="D907" s="63">
        <v>0</v>
      </c>
      <c r="E907" s="63">
        <v>0</v>
      </c>
    </row>
    <row r="908" spans="1:5">
      <c r="A908" s="58" t="s">
        <v>4858</v>
      </c>
      <c r="B908" s="59" t="s">
        <v>4859</v>
      </c>
      <c r="C908" s="63">
        <v>0</v>
      </c>
      <c r="D908" s="63">
        <v>0</v>
      </c>
      <c r="E908" s="63">
        <v>0</v>
      </c>
    </row>
    <row r="909" spans="1:5">
      <c r="A909" s="58" t="s">
        <v>4860</v>
      </c>
      <c r="B909" s="59" t="s">
        <v>4861</v>
      </c>
      <c r="C909" s="63">
        <v>0</v>
      </c>
      <c r="D909" s="63">
        <v>0</v>
      </c>
      <c r="E909" s="63">
        <v>0</v>
      </c>
    </row>
    <row r="910" spans="1:5">
      <c r="A910" s="58" t="s">
        <v>4862</v>
      </c>
      <c r="B910" s="59" t="s">
        <v>4863</v>
      </c>
      <c r="C910" s="63">
        <v>0</v>
      </c>
      <c r="D910" s="63">
        <v>0</v>
      </c>
      <c r="E910" s="63">
        <v>0</v>
      </c>
    </row>
    <row r="911" spans="1:5">
      <c r="A911" s="58" t="s">
        <v>4864</v>
      </c>
      <c r="B911" s="59" t="s">
        <v>4865</v>
      </c>
      <c r="C911" s="63">
        <v>0</v>
      </c>
      <c r="D911" s="63">
        <v>0</v>
      </c>
      <c r="E911" s="63">
        <v>0</v>
      </c>
    </row>
    <row r="912" spans="1:5">
      <c r="A912" s="58" t="s">
        <v>4866</v>
      </c>
      <c r="B912" s="59" t="s">
        <v>4867</v>
      </c>
      <c r="C912" s="63">
        <v>0</v>
      </c>
      <c r="D912" s="63">
        <v>0</v>
      </c>
      <c r="E912" s="63">
        <v>0</v>
      </c>
    </row>
    <row r="913" spans="1:5">
      <c r="A913" s="58"/>
      <c r="B913" s="59"/>
      <c r="C913" s="66"/>
      <c r="D913" s="66"/>
      <c r="E913" s="66"/>
    </row>
    <row r="914" spans="1:5">
      <c r="A914" s="58" t="s">
        <v>142</v>
      </c>
      <c r="B914" s="59" t="s">
        <v>143</v>
      </c>
      <c r="C914" s="70">
        <v>-46257.96</v>
      </c>
      <c r="D914" s="70">
        <v>-46257.96</v>
      </c>
      <c r="E914" s="70">
        <v>0</v>
      </c>
    </row>
    <row r="915" spans="1:5">
      <c r="A915" s="58"/>
      <c r="B915" s="59"/>
      <c r="C915" s="58"/>
      <c r="D915" s="58"/>
      <c r="E915" s="58"/>
    </row>
    <row r="916" spans="1:5">
      <c r="A916" s="58" t="s">
        <v>4868</v>
      </c>
      <c r="B916" s="59" t="s">
        <v>4869</v>
      </c>
      <c r="C916" s="69"/>
      <c r="D916" s="69"/>
      <c r="E916" s="69"/>
    </row>
    <row r="917" spans="1:5">
      <c r="A917" s="58" t="s">
        <v>4870</v>
      </c>
      <c r="B917" s="59" t="s">
        <v>4871</v>
      </c>
      <c r="C917" s="63">
        <v>0</v>
      </c>
      <c r="D917" s="63">
        <v>0</v>
      </c>
      <c r="E917" s="63">
        <v>0</v>
      </c>
    </row>
    <row r="918" spans="1:5">
      <c r="A918" s="58" t="s">
        <v>4872</v>
      </c>
      <c r="B918" s="59" t="s">
        <v>4873</v>
      </c>
      <c r="C918" s="63">
        <v>0</v>
      </c>
      <c r="D918" s="63">
        <v>0</v>
      </c>
      <c r="E918" s="63">
        <v>0</v>
      </c>
    </row>
    <row r="919" spans="1:5">
      <c r="A919" s="58"/>
      <c r="B919" s="59"/>
      <c r="C919" s="66"/>
      <c r="D919" s="66"/>
      <c r="E919" s="66"/>
    </row>
    <row r="920" spans="1:5">
      <c r="A920" s="58" t="s">
        <v>4874</v>
      </c>
      <c r="B920" s="59" t="s">
        <v>4875</v>
      </c>
      <c r="C920" s="70">
        <v>0</v>
      </c>
      <c r="D920" s="70">
        <v>0</v>
      </c>
      <c r="E920" s="70">
        <v>0</v>
      </c>
    </row>
    <row r="921" spans="1:5">
      <c r="A921" s="58"/>
      <c r="B921" s="59"/>
      <c r="C921" s="58"/>
      <c r="D921" s="58"/>
      <c r="E921" s="58"/>
    </row>
    <row r="922" spans="1:5">
      <c r="A922" s="58" t="s">
        <v>4876</v>
      </c>
      <c r="B922" s="59" t="s">
        <v>4877</v>
      </c>
      <c r="C922" s="69"/>
      <c r="D922" s="69"/>
      <c r="E922" s="69"/>
    </row>
    <row r="923" spans="1:5">
      <c r="A923" s="58" t="s">
        <v>4878</v>
      </c>
      <c r="B923" s="59" t="s">
        <v>4879</v>
      </c>
      <c r="C923" s="63">
        <v>0</v>
      </c>
      <c r="D923" s="63">
        <v>0</v>
      </c>
      <c r="E923" s="63">
        <v>0</v>
      </c>
    </row>
    <row r="924" spans="1:5">
      <c r="A924" s="58" t="s">
        <v>4880</v>
      </c>
      <c r="B924" s="59" t="s">
        <v>4881</v>
      </c>
      <c r="C924" s="63">
        <v>0</v>
      </c>
      <c r="D924" s="63">
        <v>0</v>
      </c>
      <c r="E924" s="63">
        <v>0</v>
      </c>
    </row>
    <row r="925" spans="1:5">
      <c r="A925" s="58"/>
      <c r="B925" s="59"/>
      <c r="C925" s="66"/>
      <c r="D925" s="66"/>
      <c r="E925" s="66"/>
    </row>
    <row r="926" spans="1:5">
      <c r="A926" s="58" t="s">
        <v>4882</v>
      </c>
      <c r="B926" s="59" t="s">
        <v>4883</v>
      </c>
      <c r="C926" s="70">
        <v>0</v>
      </c>
      <c r="D926" s="70">
        <v>0</v>
      </c>
      <c r="E926" s="70">
        <v>0</v>
      </c>
    </row>
    <row r="927" spans="1:5">
      <c r="A927" s="58"/>
      <c r="B927" s="59"/>
      <c r="C927" s="58"/>
      <c r="D927" s="58"/>
      <c r="E927" s="58"/>
    </row>
    <row r="928" spans="1:5">
      <c r="A928" s="58" t="s">
        <v>4884</v>
      </c>
      <c r="B928" s="59" t="s">
        <v>4885</v>
      </c>
      <c r="C928" s="69"/>
      <c r="D928" s="69"/>
      <c r="E928" s="69"/>
    </row>
    <row r="929" spans="1:5">
      <c r="A929" s="58" t="s">
        <v>4886</v>
      </c>
      <c r="B929" s="59" t="s">
        <v>4887</v>
      </c>
      <c r="C929" s="63">
        <v>0</v>
      </c>
      <c r="D929" s="63">
        <v>0</v>
      </c>
      <c r="E929" s="63">
        <v>0</v>
      </c>
    </row>
    <row r="930" spans="1:5">
      <c r="A930" s="58" t="s">
        <v>4888</v>
      </c>
      <c r="B930" s="59" t="s">
        <v>4889</v>
      </c>
      <c r="C930" s="63">
        <v>0</v>
      </c>
      <c r="D930" s="63">
        <v>0</v>
      </c>
      <c r="E930" s="63">
        <v>0</v>
      </c>
    </row>
    <row r="931" spans="1:5">
      <c r="A931" s="58"/>
      <c r="B931" s="59"/>
      <c r="C931" s="66"/>
      <c r="D931" s="66"/>
      <c r="E931" s="66"/>
    </row>
    <row r="932" spans="1:5">
      <c r="A932" s="58" t="s">
        <v>4890</v>
      </c>
      <c r="B932" s="59" t="s">
        <v>4891</v>
      </c>
      <c r="C932" s="70">
        <v>0</v>
      </c>
      <c r="D932" s="70">
        <v>0</v>
      </c>
      <c r="E932" s="70">
        <v>0</v>
      </c>
    </row>
    <row r="933" spans="1:5">
      <c r="A933" s="58"/>
      <c r="B933" s="59"/>
      <c r="C933" s="58"/>
      <c r="D933" s="58"/>
      <c r="E933" s="58"/>
    </row>
    <row r="934" spans="1:5">
      <c r="A934" s="58" t="s">
        <v>144</v>
      </c>
      <c r="B934" s="59" t="s">
        <v>145</v>
      </c>
      <c r="C934" s="69"/>
      <c r="D934" s="69"/>
      <c r="E934" s="69"/>
    </row>
    <row r="935" spans="1:5">
      <c r="A935" s="58" t="s">
        <v>146</v>
      </c>
      <c r="B935" s="59" t="s">
        <v>147</v>
      </c>
      <c r="C935" s="63">
        <v>-4008806.82</v>
      </c>
      <c r="D935" s="63">
        <v>-4061581.25</v>
      </c>
      <c r="E935" s="63">
        <v>52774.43</v>
      </c>
    </row>
    <row r="936" spans="1:5">
      <c r="A936" s="58" t="s">
        <v>148</v>
      </c>
      <c r="B936" s="59" t="s">
        <v>149</v>
      </c>
      <c r="C936" s="63">
        <v>-11454572.310000001</v>
      </c>
      <c r="D936" s="63">
        <v>-11454572.310000001</v>
      </c>
      <c r="E936" s="63">
        <v>0</v>
      </c>
    </row>
    <row r="937" spans="1:5">
      <c r="A937" s="58"/>
      <c r="B937" s="59"/>
      <c r="C937" s="66"/>
      <c r="D937" s="66"/>
      <c r="E937" s="66"/>
    </row>
    <row r="938" spans="1:5">
      <c r="A938" s="58" t="s">
        <v>150</v>
      </c>
      <c r="B938" s="59" t="s">
        <v>151</v>
      </c>
      <c r="C938" s="70">
        <v>-15463379.130000001</v>
      </c>
      <c r="D938" s="70">
        <v>-15516153.560000001</v>
      </c>
      <c r="E938" s="70">
        <v>52774.43</v>
      </c>
    </row>
    <row r="939" spans="1:5">
      <c r="A939" s="58"/>
      <c r="B939" s="59"/>
      <c r="C939" s="66"/>
      <c r="D939" s="66"/>
      <c r="E939" s="66"/>
    </row>
    <row r="940" spans="1:5">
      <c r="A940" s="58" t="s">
        <v>152</v>
      </c>
      <c r="B940" s="59" t="s">
        <v>116</v>
      </c>
      <c r="C940" s="70">
        <v>12650421.43</v>
      </c>
      <c r="D940" s="70">
        <v>12597647</v>
      </c>
      <c r="E940" s="70">
        <v>52774.43</v>
      </c>
    </row>
    <row r="941" spans="1:5">
      <c r="A941" s="58"/>
      <c r="B941" s="59"/>
      <c r="C941" s="66"/>
      <c r="D941" s="66"/>
      <c r="E941" s="66"/>
    </row>
    <row r="942" spans="1:5">
      <c r="A942" s="58" t="s">
        <v>153</v>
      </c>
      <c r="B942" s="59" t="s">
        <v>154</v>
      </c>
      <c r="C942" s="70">
        <v>83373548.239999995</v>
      </c>
      <c r="D942" s="70">
        <v>83142553.299999997</v>
      </c>
      <c r="E942" s="70">
        <v>230994.94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E4E6-2F45-40F3-80EC-2C78250FABD2}">
  <sheetPr>
    <tabColor theme="0"/>
  </sheetPr>
  <dimension ref="A1:CK465"/>
  <sheetViews>
    <sheetView topLeftCell="A13" zoomScaleNormal="100" workbookViewId="0">
      <pane xSplit="2" topLeftCell="C1" activePane="topRight" state="frozen"/>
      <selection activeCell="Q367" sqref="Q1:Q1048576"/>
      <selection pane="topRight" activeCell="F351" sqref="F351"/>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5230</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56"/>
      <c r="B5" s="57"/>
      <c r="C5" s="56" t="s">
        <v>642</v>
      </c>
      <c r="D5" s="56" t="s">
        <v>643</v>
      </c>
      <c r="E5" s="56" t="s">
        <v>644</v>
      </c>
      <c r="F5" s="56" t="s">
        <v>8</v>
      </c>
      <c r="G5" s="56" t="s">
        <v>9</v>
      </c>
      <c r="H5" s="56" t="s">
        <v>10</v>
      </c>
      <c r="I5" s="56" t="s">
        <v>11</v>
      </c>
      <c r="J5" s="56" t="s">
        <v>12</v>
      </c>
      <c r="K5" s="56" t="s">
        <v>13</v>
      </c>
      <c r="L5" s="56" t="s">
        <v>14</v>
      </c>
      <c r="M5" s="56" t="s">
        <v>15</v>
      </c>
      <c r="N5" s="56" t="s">
        <v>16</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699510</v>
      </c>
      <c r="D14" s="63">
        <v>700285</v>
      </c>
      <c r="E14" s="63">
        <v>700285</v>
      </c>
      <c r="F14" s="63">
        <v>700285</v>
      </c>
      <c r="G14" s="63">
        <v>700285</v>
      </c>
      <c r="H14" s="63">
        <v>700285</v>
      </c>
      <c r="I14" s="63">
        <v>700285</v>
      </c>
      <c r="J14" s="63">
        <v>700285</v>
      </c>
      <c r="K14" s="63">
        <v>700285</v>
      </c>
      <c r="L14" s="63">
        <v>700285</v>
      </c>
      <c r="M14" s="63">
        <v>700285</v>
      </c>
      <c r="N14" s="63">
        <v>700285</v>
      </c>
      <c r="O14" s="63">
        <v>8402645</v>
      </c>
      <c r="Q14" s="12" t="s">
        <v>20</v>
      </c>
    </row>
    <row r="15" spans="1:17">
      <c r="A15" s="58" t="s">
        <v>4893</v>
      </c>
      <c r="B15" s="59" t="s">
        <v>4894</v>
      </c>
      <c r="C15" s="63">
        <v>0</v>
      </c>
      <c r="D15" s="63">
        <v>0</v>
      </c>
      <c r="E15" s="63">
        <v>0</v>
      </c>
      <c r="F15" s="63">
        <v>0</v>
      </c>
      <c r="G15" s="63">
        <v>0</v>
      </c>
      <c r="H15" s="63">
        <v>0</v>
      </c>
      <c r="I15" s="63">
        <v>0</v>
      </c>
      <c r="J15" s="63">
        <v>0</v>
      </c>
      <c r="K15" s="63">
        <v>0</v>
      </c>
      <c r="L15" s="63">
        <v>0</v>
      </c>
      <c r="M15" s="63">
        <v>0</v>
      </c>
      <c r="N15" s="63">
        <v>0</v>
      </c>
      <c r="O15" s="63">
        <v>0</v>
      </c>
      <c r="Q15" s="12" t="s">
        <v>20</v>
      </c>
    </row>
    <row r="16" spans="1:17">
      <c r="A16" s="58" t="s">
        <v>203</v>
      </c>
      <c r="B16" s="59" t="s">
        <v>204</v>
      </c>
      <c r="C16" s="63">
        <v>-29935</v>
      </c>
      <c r="D16" s="63">
        <v>-29831</v>
      </c>
      <c r="E16" s="63">
        <v>-32071</v>
      </c>
      <c r="F16" s="63">
        <v>-21312</v>
      </c>
      <c r="G16" s="63">
        <v>-29153</v>
      </c>
      <c r="H16" s="63">
        <v>-25056</v>
      </c>
      <c r="I16" s="63">
        <v>-24017.5</v>
      </c>
      <c r="J16" s="63">
        <v>-30144</v>
      </c>
      <c r="K16" s="63">
        <v>-13454</v>
      </c>
      <c r="L16" s="63">
        <v>-29099</v>
      </c>
      <c r="M16" s="63">
        <v>-35383</v>
      </c>
      <c r="N16" s="63">
        <v>-33247</v>
      </c>
      <c r="O16" s="63">
        <v>-332702.5</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669575</v>
      </c>
      <c r="D18" s="70">
        <v>670454</v>
      </c>
      <c r="E18" s="70">
        <v>668214</v>
      </c>
      <c r="F18" s="70">
        <v>678973</v>
      </c>
      <c r="G18" s="70">
        <v>671132</v>
      </c>
      <c r="H18" s="70">
        <v>675229</v>
      </c>
      <c r="I18" s="70">
        <v>676267.5</v>
      </c>
      <c r="J18" s="70">
        <v>670141</v>
      </c>
      <c r="K18" s="70">
        <v>686831</v>
      </c>
      <c r="L18" s="70">
        <v>671186</v>
      </c>
      <c r="M18" s="70">
        <v>664902</v>
      </c>
      <c r="N18" s="70">
        <v>667038</v>
      </c>
      <c r="O18" s="70">
        <v>8069942.5</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0</v>
      </c>
      <c r="D21" s="63">
        <v>0</v>
      </c>
      <c r="E21" s="63">
        <v>0</v>
      </c>
      <c r="F21" s="63">
        <v>-750</v>
      </c>
      <c r="G21" s="63">
        <v>-1500</v>
      </c>
      <c r="H21" s="63">
        <v>-2000</v>
      </c>
      <c r="I21" s="63">
        <v>-5500</v>
      </c>
      <c r="J21" s="63">
        <v>-2575</v>
      </c>
      <c r="K21" s="63">
        <v>-14250</v>
      </c>
      <c r="L21" s="63">
        <v>-10941</v>
      </c>
      <c r="M21" s="63">
        <v>-2895</v>
      </c>
      <c r="N21" s="63">
        <v>-4951.87</v>
      </c>
      <c r="O21" s="63">
        <v>-45362.87</v>
      </c>
      <c r="Q21" s="12" t="s">
        <v>22</v>
      </c>
    </row>
    <row r="22" spans="1:17">
      <c r="A22" s="58" t="s">
        <v>211</v>
      </c>
      <c r="B22" s="59" t="s">
        <v>212</v>
      </c>
      <c r="C22" s="63">
        <v>-44242</v>
      </c>
      <c r="D22" s="63">
        <v>-49592.04</v>
      </c>
      <c r="E22" s="63">
        <v>-43036</v>
      </c>
      <c r="F22" s="63">
        <v>-46385.55</v>
      </c>
      <c r="G22" s="63">
        <v>-37346.11</v>
      </c>
      <c r="H22" s="63">
        <v>-60238.95</v>
      </c>
      <c r="I22" s="63">
        <v>-90496.58</v>
      </c>
      <c r="J22" s="63">
        <v>-89121.41</v>
      </c>
      <c r="K22" s="63">
        <v>-107268.28</v>
      </c>
      <c r="L22" s="63">
        <v>-48996.14</v>
      </c>
      <c r="M22" s="63">
        <v>-31172.19</v>
      </c>
      <c r="N22" s="63">
        <v>-31480.89</v>
      </c>
      <c r="O22" s="63">
        <v>-679376.14</v>
      </c>
      <c r="Q22" s="12" t="s">
        <v>26</v>
      </c>
    </row>
    <row r="23" spans="1:17">
      <c r="A23" s="58" t="s">
        <v>213</v>
      </c>
      <c r="B23" s="59" t="s">
        <v>214</v>
      </c>
      <c r="C23" s="63">
        <v>-1781.4</v>
      </c>
      <c r="D23" s="63">
        <v>-1273.4000000000001</v>
      </c>
      <c r="E23" s="63">
        <v>-1273.4000000000001</v>
      </c>
      <c r="F23" s="63">
        <v>-1273.4000000000001</v>
      </c>
      <c r="G23" s="63">
        <v>-1273.4000000000001</v>
      </c>
      <c r="H23" s="63">
        <v>-1273.4000000000001</v>
      </c>
      <c r="I23" s="63">
        <v>-1273.4000000000001</v>
      </c>
      <c r="J23" s="63">
        <v>-1273.4000000000001</v>
      </c>
      <c r="K23" s="63">
        <v>-1268.4000000000001</v>
      </c>
      <c r="L23" s="63">
        <v>-1268.4000000000001</v>
      </c>
      <c r="M23" s="63">
        <v>-161.30000000000001</v>
      </c>
      <c r="N23" s="63">
        <v>-828.4</v>
      </c>
      <c r="O23" s="63">
        <v>-14221.7</v>
      </c>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-1967</v>
      </c>
      <c r="D25" s="63">
        <v>-1967</v>
      </c>
      <c r="E25" s="63">
        <v>-1967</v>
      </c>
      <c r="F25" s="63">
        <v>-1967</v>
      </c>
      <c r="G25" s="63">
        <v>-1967</v>
      </c>
      <c r="H25" s="63">
        <v>-1967</v>
      </c>
      <c r="I25" s="63">
        <v>-1967</v>
      </c>
      <c r="J25" s="63">
        <v>-1967</v>
      </c>
      <c r="K25" s="63">
        <v>-1967</v>
      </c>
      <c r="L25" s="63">
        <v>-1967</v>
      </c>
      <c r="M25" s="63">
        <v>-1967</v>
      </c>
      <c r="N25" s="63">
        <v>-1967</v>
      </c>
      <c r="O25" s="63">
        <v>-23604</v>
      </c>
      <c r="Q25" s="12" t="s">
        <v>23</v>
      </c>
    </row>
    <row r="26" spans="1:17">
      <c r="A26" s="58" t="s">
        <v>217</v>
      </c>
      <c r="B26" s="59" t="s">
        <v>218</v>
      </c>
      <c r="C26" s="63">
        <v>-2526</v>
      </c>
      <c r="D26" s="63">
        <v>-2526</v>
      </c>
      <c r="E26" s="63">
        <v>-2526</v>
      </c>
      <c r="F26" s="63">
        <v>-2526</v>
      </c>
      <c r="G26" s="63">
        <v>-2526</v>
      </c>
      <c r="H26" s="63">
        <v>-2526</v>
      </c>
      <c r="I26" s="63">
        <v>-2526</v>
      </c>
      <c r="J26" s="63">
        <v>-2526</v>
      </c>
      <c r="K26" s="63">
        <v>-2526</v>
      </c>
      <c r="L26" s="63">
        <v>-2526</v>
      </c>
      <c r="M26" s="63">
        <v>-2526</v>
      </c>
      <c r="N26" s="63">
        <v>-2526</v>
      </c>
      <c r="O26" s="63">
        <v>-30312</v>
      </c>
      <c r="Q26" s="12" t="s">
        <v>23</v>
      </c>
    </row>
    <row r="27" spans="1:17">
      <c r="A27" s="58" t="s">
        <v>220</v>
      </c>
      <c r="B27" s="59" t="s">
        <v>221</v>
      </c>
      <c r="C27" s="63">
        <v>8963.66</v>
      </c>
      <c r="D27" s="63">
        <v>-5328.89</v>
      </c>
      <c r="E27" s="63">
        <v>22695</v>
      </c>
      <c r="F27" s="63">
        <v>0</v>
      </c>
      <c r="G27" s="63">
        <v>-66978.539999999994</v>
      </c>
      <c r="H27" s="63">
        <v>-24420.17</v>
      </c>
      <c r="I27" s="63">
        <v>-13472.4</v>
      </c>
      <c r="J27" s="63">
        <v>4151.25</v>
      </c>
      <c r="K27" s="63">
        <v>123882.45</v>
      </c>
      <c r="L27" s="63">
        <v>-28789.75</v>
      </c>
      <c r="M27" s="63">
        <v>-10088.1</v>
      </c>
      <c r="N27" s="63">
        <v>7394.7</v>
      </c>
      <c r="O27" s="63">
        <v>18009.21</v>
      </c>
      <c r="Q27" s="12" t="s">
        <v>27</v>
      </c>
    </row>
    <row r="28" spans="1:17">
      <c r="A28" s="58" t="s">
        <v>4897</v>
      </c>
      <c r="B28" s="59" t="s">
        <v>4898</v>
      </c>
      <c r="C28" s="63">
        <v>2457.9699999999998</v>
      </c>
      <c r="D28" s="63">
        <v>0</v>
      </c>
      <c r="E28" s="63">
        <v>0</v>
      </c>
      <c r="F28" s="63">
        <v>0</v>
      </c>
      <c r="G28" s="63">
        <v>0</v>
      </c>
      <c r="H28" s="63">
        <v>0</v>
      </c>
      <c r="I28" s="63">
        <v>0</v>
      </c>
      <c r="J28" s="63">
        <v>0</v>
      </c>
      <c r="K28" s="63">
        <v>0</v>
      </c>
      <c r="L28" s="63">
        <v>0</v>
      </c>
      <c r="M28" s="63">
        <v>0</v>
      </c>
      <c r="N28" s="63">
        <v>0</v>
      </c>
      <c r="O28" s="63">
        <v>2457.9699999999998</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0</v>
      </c>
      <c r="I32" s="63">
        <v>0</v>
      </c>
      <c r="J32" s="63">
        <v>0</v>
      </c>
      <c r="K32" s="63">
        <v>-100</v>
      </c>
      <c r="L32" s="63">
        <v>0</v>
      </c>
      <c r="M32" s="63">
        <v>0</v>
      </c>
      <c r="N32" s="63">
        <v>0</v>
      </c>
      <c r="O32" s="63">
        <v>-100</v>
      </c>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-39094.769999999997</v>
      </c>
      <c r="D34" s="70">
        <v>-60687.33</v>
      </c>
      <c r="E34" s="70">
        <v>-26107.4</v>
      </c>
      <c r="F34" s="70">
        <v>-52901.95</v>
      </c>
      <c r="G34" s="70">
        <v>-111591.05</v>
      </c>
      <c r="H34" s="70">
        <v>-92425.52</v>
      </c>
      <c r="I34" s="70">
        <v>-115235.38</v>
      </c>
      <c r="J34" s="70">
        <v>-93311.56</v>
      </c>
      <c r="K34" s="70">
        <v>-3497.23</v>
      </c>
      <c r="L34" s="70">
        <v>-94488.29</v>
      </c>
      <c r="M34" s="70">
        <v>-48809.59</v>
      </c>
      <c r="N34" s="70">
        <v>-34359.46</v>
      </c>
      <c r="O34" s="70">
        <v>-772509.53</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10060.969999999999</v>
      </c>
      <c r="D37" s="63">
        <v>8182.17</v>
      </c>
      <c r="E37" s="63">
        <v>12883.59</v>
      </c>
      <c r="F37" s="63">
        <v>9031.41</v>
      </c>
      <c r="G37" s="63">
        <v>8640.64</v>
      </c>
      <c r="H37" s="63">
        <v>14788.71</v>
      </c>
      <c r="I37" s="63">
        <v>10525.79</v>
      </c>
      <c r="J37" s="63">
        <v>11126</v>
      </c>
      <c r="K37" s="63">
        <v>12081.51</v>
      </c>
      <c r="L37" s="63">
        <v>8665.84</v>
      </c>
      <c r="M37" s="63">
        <v>11564.48</v>
      </c>
      <c r="N37" s="63">
        <v>15469.88</v>
      </c>
      <c r="O37" s="63">
        <v>133020.99</v>
      </c>
      <c r="Q37" s="12" t="s">
        <v>36</v>
      </c>
    </row>
    <row r="38" spans="1:17">
      <c r="A38" s="58" t="s">
        <v>228</v>
      </c>
      <c r="B38" s="59" t="s">
        <v>229</v>
      </c>
      <c r="C38" s="63">
        <v>321.69</v>
      </c>
      <c r="D38" s="63">
        <v>322.39</v>
      </c>
      <c r="E38" s="63">
        <v>392.69</v>
      </c>
      <c r="F38" s="63">
        <v>25</v>
      </c>
      <c r="G38" s="63">
        <v>-145.75</v>
      </c>
      <c r="H38" s="63">
        <v>639.1</v>
      </c>
      <c r="I38" s="63">
        <v>694.99</v>
      </c>
      <c r="J38" s="63">
        <v>286.08999999999997</v>
      </c>
      <c r="K38" s="63">
        <v>439.16</v>
      </c>
      <c r="L38" s="63">
        <v>464.64</v>
      </c>
      <c r="M38" s="63">
        <v>187.01</v>
      </c>
      <c r="N38" s="63">
        <v>516.98</v>
      </c>
      <c r="O38" s="63">
        <v>4143.99</v>
      </c>
      <c r="Q38" s="12" t="s">
        <v>36</v>
      </c>
    </row>
    <row r="39" spans="1:17">
      <c r="A39" s="58" t="s">
        <v>230</v>
      </c>
      <c r="B39" s="59" t="s">
        <v>231</v>
      </c>
      <c r="C39" s="63">
        <v>8069.66</v>
      </c>
      <c r="D39" s="63">
        <v>7517.55</v>
      </c>
      <c r="E39" s="63">
        <v>6643.66</v>
      </c>
      <c r="F39" s="63">
        <v>5211.72</v>
      </c>
      <c r="G39" s="63">
        <v>7441.05</v>
      </c>
      <c r="H39" s="63">
        <v>7009.77</v>
      </c>
      <c r="I39" s="63">
        <v>6969.32</v>
      </c>
      <c r="J39" s="63">
        <v>8325.18</v>
      </c>
      <c r="K39" s="63">
        <v>7754.73</v>
      </c>
      <c r="L39" s="63">
        <v>7351.41</v>
      </c>
      <c r="M39" s="63">
        <v>7023.96</v>
      </c>
      <c r="N39" s="63">
        <v>8735.11</v>
      </c>
      <c r="O39" s="63">
        <v>88053.119999999995</v>
      </c>
      <c r="Q39" s="12" t="s">
        <v>31</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0</v>
      </c>
      <c r="D41" s="63">
        <v>0</v>
      </c>
      <c r="E41" s="63">
        <v>0.97</v>
      </c>
      <c r="F41" s="63">
        <v>43.67</v>
      </c>
      <c r="G41" s="63">
        <v>130</v>
      </c>
      <c r="H41" s="63">
        <v>194.19</v>
      </c>
      <c r="I41" s="63">
        <v>349.49</v>
      </c>
      <c r="J41" s="63">
        <v>589.99</v>
      </c>
      <c r="K41" s="63">
        <v>727.01</v>
      </c>
      <c r="L41" s="63">
        <v>941.31</v>
      </c>
      <c r="M41" s="63">
        <v>1063.45</v>
      </c>
      <c r="N41" s="63">
        <v>1168.57</v>
      </c>
      <c r="O41" s="63">
        <v>5208.6499999999996</v>
      </c>
      <c r="Q41" s="12" t="s">
        <v>36</v>
      </c>
    </row>
    <row r="42" spans="1:17">
      <c r="A42" s="58" t="s">
        <v>234</v>
      </c>
      <c r="B42" s="59" t="s">
        <v>235</v>
      </c>
      <c r="C42" s="63">
        <v>200</v>
      </c>
      <c r="D42" s="63">
        <v>150</v>
      </c>
      <c r="E42" s="63">
        <v>28</v>
      </c>
      <c r="F42" s="63">
        <v>191</v>
      </c>
      <c r="G42" s="63">
        <v>54</v>
      </c>
      <c r="H42" s="63">
        <v>69</v>
      </c>
      <c r="I42" s="63">
        <v>-261</v>
      </c>
      <c r="J42" s="63">
        <v>-1858.34</v>
      </c>
      <c r="K42" s="63">
        <v>-10201.07</v>
      </c>
      <c r="L42" s="63">
        <v>189</v>
      </c>
      <c r="M42" s="63">
        <v>174</v>
      </c>
      <c r="N42" s="63">
        <v>88.16</v>
      </c>
      <c r="O42" s="63">
        <v>-11177.25</v>
      </c>
      <c r="Q42" s="12" t="s">
        <v>36</v>
      </c>
    </row>
    <row r="43" spans="1:17">
      <c r="A43" s="58" t="s">
        <v>236</v>
      </c>
      <c r="B43" s="59" t="s">
        <v>237</v>
      </c>
      <c r="C43" s="63">
        <v>432.72</v>
      </c>
      <c r="D43" s="63">
        <v>3997.97</v>
      </c>
      <c r="E43" s="63">
        <v>-1684.22</v>
      </c>
      <c r="F43" s="63">
        <v>-7.68</v>
      </c>
      <c r="G43" s="63">
        <v>1991.52</v>
      </c>
      <c r="H43" s="63">
        <v>3395.23</v>
      </c>
      <c r="I43" s="63">
        <v>5061.9799999999996</v>
      </c>
      <c r="J43" s="63">
        <v>2329.8000000000002</v>
      </c>
      <c r="K43" s="63">
        <v>-3897.48</v>
      </c>
      <c r="L43" s="63">
        <v>3516.05</v>
      </c>
      <c r="M43" s="63">
        <v>3926.38</v>
      </c>
      <c r="N43" s="63">
        <v>2774.31</v>
      </c>
      <c r="O43" s="63">
        <v>21836.58</v>
      </c>
      <c r="Q43" s="12" t="s">
        <v>31</v>
      </c>
    </row>
    <row r="44" spans="1:17">
      <c r="A44" s="58" t="s">
        <v>238</v>
      </c>
      <c r="B44" s="59" t="s">
        <v>239</v>
      </c>
      <c r="C44" s="63">
        <v>0</v>
      </c>
      <c r="D44" s="63">
        <v>13.1</v>
      </c>
      <c r="E44" s="63">
        <v>8.09</v>
      </c>
      <c r="F44" s="63">
        <v>9.5299999999999994</v>
      </c>
      <c r="G44" s="63">
        <v>10.42</v>
      </c>
      <c r="H44" s="63">
        <v>9.7200000000000006</v>
      </c>
      <c r="I44" s="63">
        <v>10.78</v>
      </c>
      <c r="J44" s="63">
        <v>10.94</v>
      </c>
      <c r="K44" s="63">
        <v>11.47</v>
      </c>
      <c r="L44" s="63">
        <v>10.66</v>
      </c>
      <c r="M44" s="63">
        <v>0</v>
      </c>
      <c r="N44" s="63">
        <v>0</v>
      </c>
      <c r="O44" s="63">
        <v>94.71</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225</v>
      </c>
      <c r="D46" s="63">
        <v>225</v>
      </c>
      <c r="E46" s="63">
        <v>150</v>
      </c>
      <c r="F46" s="63">
        <v>525</v>
      </c>
      <c r="G46" s="63">
        <v>300</v>
      </c>
      <c r="H46" s="63">
        <v>450</v>
      </c>
      <c r="I46" s="63">
        <v>300</v>
      </c>
      <c r="J46" s="63">
        <v>300</v>
      </c>
      <c r="K46" s="63">
        <v>150</v>
      </c>
      <c r="L46" s="63">
        <v>150</v>
      </c>
      <c r="M46" s="63">
        <v>300</v>
      </c>
      <c r="N46" s="63">
        <v>75</v>
      </c>
      <c r="O46" s="63">
        <v>3150</v>
      </c>
      <c r="Q46" s="12" t="s">
        <v>31</v>
      </c>
    </row>
    <row r="47" spans="1:17">
      <c r="A47" s="58" t="s">
        <v>242</v>
      </c>
      <c r="B47" s="59" t="s">
        <v>243</v>
      </c>
      <c r="C47" s="63">
        <v>0</v>
      </c>
      <c r="D47" s="63">
        <v>0</v>
      </c>
      <c r="E47" s="63">
        <v>0</v>
      </c>
      <c r="F47" s="63">
        <v>0</v>
      </c>
      <c r="G47" s="63">
        <v>853.31</v>
      </c>
      <c r="H47" s="63">
        <v>-13189.45</v>
      </c>
      <c r="I47" s="63">
        <v>-465.87</v>
      </c>
      <c r="J47" s="63">
        <v>-5834.25</v>
      </c>
      <c r="K47" s="63">
        <v>1215.1099999999999</v>
      </c>
      <c r="L47" s="63">
        <v>-21575.84</v>
      </c>
      <c r="M47" s="63">
        <v>-3206.18</v>
      </c>
      <c r="N47" s="63">
        <v>-2751.62</v>
      </c>
      <c r="O47" s="63">
        <v>-44954.79</v>
      </c>
      <c r="Q47" s="12" t="s">
        <v>27</v>
      </c>
    </row>
    <row r="48" spans="1:17">
      <c r="A48" s="58" t="s">
        <v>244</v>
      </c>
      <c r="B48" s="59" t="s">
        <v>245</v>
      </c>
      <c r="C48" s="63">
        <v>0</v>
      </c>
      <c r="D48" s="63">
        <v>0</v>
      </c>
      <c r="E48" s="63">
        <v>138.59</v>
      </c>
      <c r="F48" s="63">
        <v>0</v>
      </c>
      <c r="G48" s="63">
        <v>0</v>
      </c>
      <c r="H48" s="63">
        <v>0</v>
      </c>
      <c r="I48" s="63">
        <v>0</v>
      </c>
      <c r="J48" s="63">
        <v>0</v>
      </c>
      <c r="K48" s="63">
        <v>0</v>
      </c>
      <c r="L48" s="63">
        <v>0</v>
      </c>
      <c r="M48" s="63">
        <v>0</v>
      </c>
      <c r="N48" s="63">
        <v>0</v>
      </c>
      <c r="O48" s="63">
        <v>138.59</v>
      </c>
      <c r="Q48" s="12" t="s">
        <v>27</v>
      </c>
    </row>
    <row r="49" spans="1:17">
      <c r="A49" s="58" t="s">
        <v>246</v>
      </c>
      <c r="B49" s="59" t="s">
        <v>247</v>
      </c>
      <c r="C49" s="63">
        <v>50</v>
      </c>
      <c r="D49" s="63">
        <v>0</v>
      </c>
      <c r="E49" s="63">
        <v>0</v>
      </c>
      <c r="F49" s="63">
        <v>0</v>
      </c>
      <c r="G49" s="63">
        <v>0</v>
      </c>
      <c r="H49" s="63">
        <v>0</v>
      </c>
      <c r="I49" s="63">
        <v>0</v>
      </c>
      <c r="J49" s="63">
        <v>2</v>
      </c>
      <c r="K49" s="63">
        <v>937.5</v>
      </c>
      <c r="L49" s="63">
        <v>2</v>
      </c>
      <c r="M49" s="63">
        <v>2</v>
      </c>
      <c r="N49" s="63">
        <v>2</v>
      </c>
      <c r="O49" s="63">
        <v>995.5</v>
      </c>
      <c r="Q49" s="12" t="s">
        <v>31</v>
      </c>
    </row>
    <row r="50" spans="1:17">
      <c r="A50" s="58" t="s">
        <v>4910</v>
      </c>
      <c r="B50" s="59" t="s">
        <v>503</v>
      </c>
      <c r="C50" s="63">
        <v>0</v>
      </c>
      <c r="D50" s="63">
        <v>0</v>
      </c>
      <c r="E50" s="63">
        <v>1318.68</v>
      </c>
      <c r="F50" s="63">
        <v>0</v>
      </c>
      <c r="G50" s="63">
        <v>0</v>
      </c>
      <c r="H50" s="63">
        <v>1329.62</v>
      </c>
      <c r="I50" s="63">
        <v>0</v>
      </c>
      <c r="J50" s="63">
        <v>0</v>
      </c>
      <c r="K50" s="63">
        <v>1308.17</v>
      </c>
      <c r="L50" s="63">
        <v>0</v>
      </c>
      <c r="M50" s="63">
        <v>0</v>
      </c>
      <c r="N50" s="63">
        <v>1259.82</v>
      </c>
      <c r="O50" s="63">
        <v>5216.29</v>
      </c>
      <c r="Q50" s="12" t="s">
        <v>31</v>
      </c>
    </row>
    <row r="51" spans="1:17">
      <c r="A51" s="58" t="s">
        <v>4911</v>
      </c>
      <c r="B51" s="59" t="s">
        <v>4912</v>
      </c>
      <c r="C51" s="63">
        <v>2441.39</v>
      </c>
      <c r="D51" s="63">
        <v>0</v>
      </c>
      <c r="E51" s="63">
        <v>0</v>
      </c>
      <c r="F51" s="63">
        <v>5027.3599999999997</v>
      </c>
      <c r="G51" s="63">
        <v>2438.61</v>
      </c>
      <c r="H51" s="63">
        <v>2266.92</v>
      </c>
      <c r="I51" s="63">
        <v>2412.42</v>
      </c>
      <c r="J51" s="63">
        <v>0</v>
      </c>
      <c r="K51" s="63">
        <v>2384.5</v>
      </c>
      <c r="L51" s="63">
        <v>2211.33</v>
      </c>
      <c r="M51" s="63">
        <v>1963.16</v>
      </c>
      <c r="N51" s="63">
        <v>0</v>
      </c>
      <c r="O51" s="63">
        <v>21145.69</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0</v>
      </c>
      <c r="D54" s="63">
        <v>0</v>
      </c>
      <c r="E54" s="63">
        <v>0</v>
      </c>
      <c r="F54" s="63">
        <v>0</v>
      </c>
      <c r="G54" s="63">
        <v>0</v>
      </c>
      <c r="H54" s="63">
        <v>75</v>
      </c>
      <c r="I54" s="63">
        <v>0</v>
      </c>
      <c r="J54" s="63">
        <v>500</v>
      </c>
      <c r="K54" s="63">
        <v>600</v>
      </c>
      <c r="L54" s="63">
        <v>0</v>
      </c>
      <c r="M54" s="63">
        <v>0</v>
      </c>
      <c r="N54" s="63">
        <v>0</v>
      </c>
      <c r="O54" s="63">
        <v>1175</v>
      </c>
      <c r="Q54" s="12" t="s">
        <v>31</v>
      </c>
    </row>
    <row r="55" spans="1:17">
      <c r="A55" s="58" t="s">
        <v>4917</v>
      </c>
      <c r="B55" s="59" t="s">
        <v>4918</v>
      </c>
      <c r="C55" s="63">
        <v>25</v>
      </c>
      <c r="D55" s="63">
        <v>0</v>
      </c>
      <c r="E55" s="63">
        <v>0</v>
      </c>
      <c r="F55" s="63">
        <v>0</v>
      </c>
      <c r="G55" s="63">
        <v>0</v>
      </c>
      <c r="H55" s="63">
        <v>0</v>
      </c>
      <c r="I55" s="63">
        <v>0</v>
      </c>
      <c r="J55" s="63">
        <v>0</v>
      </c>
      <c r="K55" s="63">
        <v>0</v>
      </c>
      <c r="L55" s="63">
        <v>0</v>
      </c>
      <c r="M55" s="63">
        <v>0</v>
      </c>
      <c r="N55" s="63">
        <v>0</v>
      </c>
      <c r="O55" s="63">
        <v>25</v>
      </c>
      <c r="Q55" s="12" t="s">
        <v>79</v>
      </c>
    </row>
    <row r="56" spans="1:17">
      <c r="A56" s="58" t="s">
        <v>250</v>
      </c>
      <c r="B56" s="59" t="s">
        <v>251</v>
      </c>
      <c r="C56" s="63">
        <v>0</v>
      </c>
      <c r="D56" s="63">
        <v>0</v>
      </c>
      <c r="E56" s="63">
        <v>0</v>
      </c>
      <c r="F56" s="63">
        <v>0</v>
      </c>
      <c r="G56" s="63">
        <v>0</v>
      </c>
      <c r="H56" s="63">
        <v>0</v>
      </c>
      <c r="I56" s="63">
        <v>0</v>
      </c>
      <c r="J56" s="63">
        <v>0</v>
      </c>
      <c r="K56" s="63">
        <v>0</v>
      </c>
      <c r="L56" s="63">
        <v>0</v>
      </c>
      <c r="M56" s="63">
        <v>0</v>
      </c>
      <c r="N56" s="63">
        <v>0</v>
      </c>
      <c r="O56" s="63">
        <v>0</v>
      </c>
      <c r="Q56" s="12" t="s">
        <v>31</v>
      </c>
    </row>
    <row r="57" spans="1:17">
      <c r="A57" s="58" t="s">
        <v>4919</v>
      </c>
      <c r="B57" s="59" t="s">
        <v>4920</v>
      </c>
      <c r="C57" s="63">
        <v>0</v>
      </c>
      <c r="D57" s="63">
        <v>0</v>
      </c>
      <c r="E57" s="63">
        <v>0</v>
      </c>
      <c r="F57" s="63">
        <v>0</v>
      </c>
      <c r="G57" s="63">
        <v>0</v>
      </c>
      <c r="H57" s="63">
        <v>0</v>
      </c>
      <c r="I57" s="63">
        <v>0</v>
      </c>
      <c r="J57" s="63">
        <v>0</v>
      </c>
      <c r="K57" s="63">
        <v>0</v>
      </c>
      <c r="L57" s="63">
        <v>-250</v>
      </c>
      <c r="M57" s="63">
        <v>0</v>
      </c>
      <c r="N57" s="63">
        <v>0</v>
      </c>
      <c r="O57" s="63">
        <v>-250</v>
      </c>
      <c r="Q57" s="12" t="s">
        <v>31</v>
      </c>
    </row>
    <row r="58" spans="1:17">
      <c r="A58" s="58" t="s">
        <v>252</v>
      </c>
      <c r="B58" s="59" t="s">
        <v>253</v>
      </c>
      <c r="C58" s="63">
        <v>-3331.62</v>
      </c>
      <c r="D58" s="63">
        <v>137.18</v>
      </c>
      <c r="E58" s="63">
        <v>0</v>
      </c>
      <c r="F58" s="63">
        <v>200</v>
      </c>
      <c r="G58" s="63">
        <v>103.22</v>
      </c>
      <c r="H58" s="63">
        <v>200</v>
      </c>
      <c r="I58" s="63">
        <v>0</v>
      </c>
      <c r="J58" s="63">
        <v>0</v>
      </c>
      <c r="K58" s="63">
        <v>-8560</v>
      </c>
      <c r="L58" s="63">
        <v>200</v>
      </c>
      <c r="M58" s="63">
        <v>0</v>
      </c>
      <c r="N58" s="63">
        <v>0</v>
      </c>
      <c r="O58" s="63">
        <v>-11051.22</v>
      </c>
      <c r="Q58" s="12" t="s">
        <v>31</v>
      </c>
    </row>
    <row r="59" spans="1:17">
      <c r="A59" s="58" t="s">
        <v>254</v>
      </c>
      <c r="B59" s="59" t="s">
        <v>255</v>
      </c>
      <c r="C59" s="63">
        <v>180</v>
      </c>
      <c r="D59" s="63">
        <v>180</v>
      </c>
      <c r="E59" s="63">
        <v>180</v>
      </c>
      <c r="F59" s="63">
        <v>180</v>
      </c>
      <c r="G59" s="63">
        <v>180</v>
      </c>
      <c r="H59" s="63">
        <v>180</v>
      </c>
      <c r="I59" s="63">
        <v>180</v>
      </c>
      <c r="J59" s="63">
        <v>180</v>
      </c>
      <c r="K59" s="63">
        <v>180</v>
      </c>
      <c r="L59" s="63">
        <v>180</v>
      </c>
      <c r="M59" s="63">
        <v>141.30000000000001</v>
      </c>
      <c r="N59" s="63">
        <v>310</v>
      </c>
      <c r="O59" s="63">
        <v>2251.3000000000002</v>
      </c>
      <c r="Q59" s="12" t="s">
        <v>31</v>
      </c>
    </row>
    <row r="60" spans="1:17">
      <c r="A60" s="58" t="s">
        <v>256</v>
      </c>
      <c r="B60" s="59" t="s">
        <v>257</v>
      </c>
      <c r="C60" s="63">
        <v>-1678.75</v>
      </c>
      <c r="D60" s="63">
        <v>4601.6899999999996</v>
      </c>
      <c r="E60" s="63">
        <v>0</v>
      </c>
      <c r="F60" s="63">
        <v>4192.24</v>
      </c>
      <c r="G60" s="63">
        <v>6922.54</v>
      </c>
      <c r="H60" s="63">
        <v>4480</v>
      </c>
      <c r="I60" s="63">
        <v>25356</v>
      </c>
      <c r="J60" s="63">
        <v>0</v>
      </c>
      <c r="K60" s="63">
        <v>5252</v>
      </c>
      <c r="L60" s="63">
        <v>0</v>
      </c>
      <c r="M60" s="63">
        <v>0</v>
      </c>
      <c r="N60" s="63">
        <v>0</v>
      </c>
      <c r="O60" s="63">
        <v>49125.72</v>
      </c>
      <c r="Q60" s="12" t="s">
        <v>31</v>
      </c>
    </row>
    <row r="61" spans="1:17">
      <c r="A61" s="58" t="s">
        <v>4921</v>
      </c>
      <c r="B61" s="59" t="s">
        <v>4922</v>
      </c>
      <c r="C61" s="63">
        <v>1505.64</v>
      </c>
      <c r="D61" s="63">
        <v>1590.53</v>
      </c>
      <c r="E61" s="63">
        <v>0</v>
      </c>
      <c r="F61" s="63">
        <v>0</v>
      </c>
      <c r="G61" s="63">
        <v>0</v>
      </c>
      <c r="H61" s="63">
        <v>0</v>
      </c>
      <c r="I61" s="63">
        <v>0</v>
      </c>
      <c r="J61" s="63">
        <v>0</v>
      </c>
      <c r="K61" s="63">
        <v>0</v>
      </c>
      <c r="L61" s="63">
        <v>0</v>
      </c>
      <c r="M61" s="63">
        <v>0</v>
      </c>
      <c r="N61" s="63">
        <v>0</v>
      </c>
      <c r="O61" s="63">
        <v>3096.17</v>
      </c>
      <c r="Q61" s="12" t="s">
        <v>31</v>
      </c>
    </row>
    <row r="62" spans="1:17">
      <c r="A62" s="58" t="s">
        <v>258</v>
      </c>
      <c r="B62" s="59" t="s">
        <v>259</v>
      </c>
      <c r="C62" s="63">
        <v>900</v>
      </c>
      <c r="D62" s="63">
        <v>100</v>
      </c>
      <c r="E62" s="63">
        <v>825</v>
      </c>
      <c r="F62" s="63">
        <v>600</v>
      </c>
      <c r="G62" s="63">
        <v>375</v>
      </c>
      <c r="H62" s="63">
        <v>750</v>
      </c>
      <c r="I62" s="63">
        <v>1950</v>
      </c>
      <c r="J62" s="63">
        <v>2325</v>
      </c>
      <c r="K62" s="63">
        <v>975</v>
      </c>
      <c r="L62" s="63">
        <v>325</v>
      </c>
      <c r="M62" s="63">
        <v>1125</v>
      </c>
      <c r="N62" s="63">
        <v>800</v>
      </c>
      <c r="O62" s="63">
        <v>11050</v>
      </c>
      <c r="Q62" s="12" t="s">
        <v>31</v>
      </c>
    </row>
    <row r="63" spans="1:17">
      <c r="A63" s="58" t="s">
        <v>4923</v>
      </c>
      <c r="B63" s="59" t="s">
        <v>4924</v>
      </c>
      <c r="C63" s="63">
        <v>0</v>
      </c>
      <c r="D63" s="63">
        <v>0</v>
      </c>
      <c r="E63" s="63">
        <v>0</v>
      </c>
      <c r="F63" s="63">
        <v>0</v>
      </c>
      <c r="G63" s="63">
        <v>0</v>
      </c>
      <c r="H63" s="63">
        <v>0</v>
      </c>
      <c r="I63" s="63">
        <v>0</v>
      </c>
      <c r="J63" s="63">
        <v>0</v>
      </c>
      <c r="K63" s="63">
        <v>0</v>
      </c>
      <c r="L63" s="63">
        <v>0</v>
      </c>
      <c r="M63" s="63">
        <v>0</v>
      </c>
      <c r="N63" s="63">
        <v>0</v>
      </c>
      <c r="O63" s="63">
        <v>0</v>
      </c>
      <c r="Q63" s="12" t="s">
        <v>31</v>
      </c>
    </row>
    <row r="64" spans="1:17">
      <c r="A64" s="58" t="s">
        <v>260</v>
      </c>
      <c r="B64" s="59" t="s">
        <v>261</v>
      </c>
      <c r="C64" s="63">
        <v>0</v>
      </c>
      <c r="D64" s="63">
        <v>0</v>
      </c>
      <c r="E64" s="63">
        <v>0</v>
      </c>
      <c r="F64" s="63">
        <v>0</v>
      </c>
      <c r="G64" s="63">
        <v>1578</v>
      </c>
      <c r="H64" s="63">
        <v>0</v>
      </c>
      <c r="I64" s="63">
        <v>0</v>
      </c>
      <c r="J64" s="63">
        <v>465</v>
      </c>
      <c r="K64" s="63">
        <v>900</v>
      </c>
      <c r="L64" s="63">
        <v>900</v>
      </c>
      <c r="M64" s="63">
        <v>1349.8</v>
      </c>
      <c r="N64" s="63">
        <v>900</v>
      </c>
      <c r="O64" s="63">
        <v>6092.8</v>
      </c>
      <c r="Q64" s="12" t="s">
        <v>31</v>
      </c>
    </row>
    <row r="65" spans="1:17">
      <c r="A65" s="58" t="s">
        <v>262</v>
      </c>
      <c r="B65" s="59" t="s">
        <v>263</v>
      </c>
      <c r="C65" s="63">
        <v>316.79000000000002</v>
      </c>
      <c r="D65" s="63">
        <v>317.10000000000002</v>
      </c>
      <c r="E65" s="63">
        <v>322</v>
      </c>
      <c r="F65" s="63">
        <v>296</v>
      </c>
      <c r="G65" s="63">
        <v>296</v>
      </c>
      <c r="H65" s="63">
        <v>291.81</v>
      </c>
      <c r="I65" s="63">
        <v>262.13</v>
      </c>
      <c r="J65" s="63">
        <v>238.94</v>
      </c>
      <c r="K65" s="63">
        <v>236</v>
      </c>
      <c r="L65" s="63">
        <v>236</v>
      </c>
      <c r="M65" s="63">
        <v>224.48</v>
      </c>
      <c r="N65" s="63">
        <v>181.25</v>
      </c>
      <c r="O65" s="63">
        <v>3218.5</v>
      </c>
      <c r="Q65" s="12" t="s">
        <v>31</v>
      </c>
    </row>
    <row r="66" spans="1:17">
      <c r="A66" s="58" t="s">
        <v>4925</v>
      </c>
      <c r="B66" s="59" t="s">
        <v>4926</v>
      </c>
      <c r="C66" s="63">
        <v>0</v>
      </c>
      <c r="D66" s="63">
        <v>0</v>
      </c>
      <c r="E66" s="63">
        <v>0</v>
      </c>
      <c r="F66" s="63">
        <v>0</v>
      </c>
      <c r="G66" s="63">
        <v>0</v>
      </c>
      <c r="H66" s="63">
        <v>0</v>
      </c>
      <c r="I66" s="63">
        <v>0</v>
      </c>
      <c r="J66" s="63">
        <v>0</v>
      </c>
      <c r="K66" s="63">
        <v>0</v>
      </c>
      <c r="L66" s="63">
        <v>0</v>
      </c>
      <c r="M66" s="63">
        <v>0</v>
      </c>
      <c r="N66" s="63">
        <v>0</v>
      </c>
      <c r="O66" s="63">
        <v>0</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0</v>
      </c>
      <c r="D68" s="63">
        <v>-75</v>
      </c>
      <c r="E68" s="63">
        <v>0</v>
      </c>
      <c r="F68" s="63">
        <v>0</v>
      </c>
      <c r="G68" s="63">
        <v>0</v>
      </c>
      <c r="H68" s="63">
        <v>150</v>
      </c>
      <c r="I68" s="63">
        <v>0</v>
      </c>
      <c r="J68" s="63">
        <v>0</v>
      </c>
      <c r="K68" s="63">
        <v>0</v>
      </c>
      <c r="L68" s="63">
        <v>0</v>
      </c>
      <c r="M68" s="63">
        <v>0</v>
      </c>
      <c r="N68" s="63">
        <v>0</v>
      </c>
      <c r="O68" s="63">
        <v>75</v>
      </c>
      <c r="Q68" s="12" t="s">
        <v>31</v>
      </c>
    </row>
    <row r="69" spans="1:17">
      <c r="A69" s="58" t="s">
        <v>268</v>
      </c>
      <c r="B69" s="59" t="s">
        <v>269</v>
      </c>
      <c r="C69" s="63">
        <v>1750</v>
      </c>
      <c r="D69" s="63">
        <v>1800</v>
      </c>
      <c r="E69" s="63">
        <v>0</v>
      </c>
      <c r="F69" s="63">
        <v>0</v>
      </c>
      <c r="G69" s="63">
        <v>0</v>
      </c>
      <c r="H69" s="63">
        <v>0</v>
      </c>
      <c r="I69" s="63">
        <v>0</v>
      </c>
      <c r="J69" s="63">
        <v>0</v>
      </c>
      <c r="K69" s="63">
        <v>0</v>
      </c>
      <c r="L69" s="63">
        <v>0</v>
      </c>
      <c r="M69" s="63">
        <v>0</v>
      </c>
      <c r="N69" s="63">
        <v>0</v>
      </c>
      <c r="O69" s="63">
        <v>3550</v>
      </c>
      <c r="Q69" s="12" t="s">
        <v>31</v>
      </c>
    </row>
    <row r="70" spans="1:17">
      <c r="A70" s="58" t="s">
        <v>270</v>
      </c>
      <c r="B70" s="59" t="s">
        <v>271</v>
      </c>
      <c r="C70" s="63">
        <v>0</v>
      </c>
      <c r="D70" s="63">
        <v>0</v>
      </c>
      <c r="E70" s="63">
        <v>0.97</v>
      </c>
      <c r="F70" s="63">
        <v>43.67</v>
      </c>
      <c r="G70" s="63">
        <v>130</v>
      </c>
      <c r="H70" s="63">
        <v>194.74</v>
      </c>
      <c r="I70" s="63">
        <v>349.49</v>
      </c>
      <c r="J70" s="63">
        <v>580.30999999999995</v>
      </c>
      <c r="K70" s="63">
        <v>727.01</v>
      </c>
      <c r="L70" s="63">
        <v>941.31</v>
      </c>
      <c r="M70" s="63">
        <v>1043.45</v>
      </c>
      <c r="N70" s="63">
        <v>1012.62</v>
      </c>
      <c r="O70" s="63">
        <v>5023.57</v>
      </c>
      <c r="Q70" s="12" t="s">
        <v>31</v>
      </c>
    </row>
    <row r="71" spans="1:17">
      <c r="A71" s="58" t="s">
        <v>272</v>
      </c>
      <c r="B71" s="59" t="s">
        <v>273</v>
      </c>
      <c r="C71" s="63">
        <v>2580</v>
      </c>
      <c r="D71" s="63">
        <v>420</v>
      </c>
      <c r="E71" s="63">
        <v>500</v>
      </c>
      <c r="F71" s="63">
        <v>2101.6</v>
      </c>
      <c r="G71" s="63">
        <v>2619</v>
      </c>
      <c r="H71" s="63">
        <v>2436.9</v>
      </c>
      <c r="I71" s="63">
        <v>5999.05</v>
      </c>
      <c r="J71" s="63">
        <v>5533.2</v>
      </c>
      <c r="K71" s="63">
        <v>1882.45</v>
      </c>
      <c r="L71" s="63">
        <v>2477.1999999999998</v>
      </c>
      <c r="M71" s="63">
        <v>2209.85</v>
      </c>
      <c r="N71" s="63">
        <v>2579.1</v>
      </c>
      <c r="O71" s="63">
        <v>31338.35</v>
      </c>
      <c r="Q71" s="12" t="s">
        <v>31</v>
      </c>
    </row>
    <row r="72" spans="1:17">
      <c r="A72" s="58" t="s">
        <v>274</v>
      </c>
      <c r="B72" s="59" t="s">
        <v>275</v>
      </c>
      <c r="C72" s="63">
        <v>0</v>
      </c>
      <c r="D72" s="63">
        <v>0</v>
      </c>
      <c r="E72" s="63">
        <v>1.26</v>
      </c>
      <c r="F72" s="63">
        <v>56.77</v>
      </c>
      <c r="G72" s="63">
        <v>169</v>
      </c>
      <c r="H72" s="63">
        <v>259.10000000000002</v>
      </c>
      <c r="I72" s="63">
        <v>456.7</v>
      </c>
      <c r="J72" s="63">
        <v>741.41</v>
      </c>
      <c r="K72" s="63">
        <v>971.11</v>
      </c>
      <c r="L72" s="63">
        <v>1249.7</v>
      </c>
      <c r="M72" s="63">
        <v>1425.39</v>
      </c>
      <c r="N72" s="63">
        <v>1545.13</v>
      </c>
      <c r="O72" s="63">
        <v>6875.57</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0</v>
      </c>
      <c r="D75" s="63">
        <v>0</v>
      </c>
      <c r="E75" s="63">
        <v>0</v>
      </c>
      <c r="F75" s="63">
        <v>0</v>
      </c>
      <c r="G75" s="63">
        <v>300</v>
      </c>
      <c r="H75" s="63">
        <v>0</v>
      </c>
      <c r="I75" s="63">
        <v>0</v>
      </c>
      <c r="J75" s="63">
        <v>0</v>
      </c>
      <c r="K75" s="63">
        <v>0</v>
      </c>
      <c r="L75" s="63">
        <v>-145</v>
      </c>
      <c r="M75" s="63">
        <v>-145</v>
      </c>
      <c r="N75" s="63">
        <v>0</v>
      </c>
      <c r="O75" s="63">
        <v>10</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24048.49</v>
      </c>
      <c r="D81" s="70">
        <v>29479.68</v>
      </c>
      <c r="E81" s="70">
        <v>21709.279999999999</v>
      </c>
      <c r="F81" s="70">
        <v>27727.29</v>
      </c>
      <c r="G81" s="70">
        <v>34386.559999999998</v>
      </c>
      <c r="H81" s="70">
        <v>25980.36</v>
      </c>
      <c r="I81" s="70">
        <v>60151.27</v>
      </c>
      <c r="J81" s="70">
        <v>25841.27</v>
      </c>
      <c r="K81" s="70">
        <v>16074.18</v>
      </c>
      <c r="L81" s="70">
        <v>8040.61</v>
      </c>
      <c r="M81" s="70">
        <v>30372.53</v>
      </c>
      <c r="N81" s="70">
        <v>34666.31</v>
      </c>
      <c r="O81" s="70">
        <v>338477.83</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0</v>
      </c>
      <c r="I91" s="63">
        <v>0</v>
      </c>
      <c r="J91" s="63">
        <v>0</v>
      </c>
      <c r="K91" s="63">
        <v>0</v>
      </c>
      <c r="L91" s="63">
        <v>0</v>
      </c>
      <c r="M91" s="63">
        <v>0</v>
      </c>
      <c r="N91" s="63">
        <v>0</v>
      </c>
      <c r="O91" s="63">
        <v>0</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0</v>
      </c>
      <c r="I93" s="70">
        <v>0</v>
      </c>
      <c r="J93" s="70">
        <v>0</v>
      </c>
      <c r="K93" s="70">
        <v>0</v>
      </c>
      <c r="L93" s="70">
        <v>0</v>
      </c>
      <c r="M93" s="70">
        <v>0</v>
      </c>
      <c r="N93" s="70">
        <v>0</v>
      </c>
      <c r="O93" s="70">
        <v>0</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7">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7">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7">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7">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7">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7">
      <c r="A102" s="58"/>
      <c r="B102" s="59"/>
      <c r="C102" s="66"/>
      <c r="D102" s="66"/>
      <c r="E102" s="66"/>
      <c r="F102" s="66"/>
      <c r="G102" s="66"/>
      <c r="H102" s="66"/>
      <c r="I102" s="66"/>
      <c r="J102" s="66"/>
      <c r="K102" s="66"/>
      <c r="L102" s="66"/>
      <c r="M102" s="66"/>
      <c r="N102" s="66"/>
      <c r="O102" s="66"/>
    </row>
    <row r="103" spans="1:17">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7">
      <c r="A104" s="58"/>
      <c r="B104" s="59"/>
      <c r="C104" s="66"/>
      <c r="D104" s="66"/>
      <c r="E104" s="66"/>
      <c r="F104" s="66"/>
      <c r="G104" s="66"/>
      <c r="H104" s="66"/>
      <c r="I104" s="66"/>
      <c r="J104" s="66"/>
      <c r="K104" s="66"/>
      <c r="L104" s="66"/>
      <c r="M104" s="66"/>
      <c r="N104" s="66"/>
      <c r="O104" s="66"/>
    </row>
    <row r="105" spans="1:17">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7">
      <c r="A106" s="58"/>
      <c r="B106" s="59"/>
      <c r="C106" s="66"/>
      <c r="D106" s="66"/>
      <c r="E106" s="66"/>
      <c r="F106" s="66"/>
      <c r="G106" s="66"/>
      <c r="H106" s="66"/>
      <c r="I106" s="66"/>
      <c r="J106" s="66"/>
      <c r="K106" s="66"/>
      <c r="L106" s="66"/>
      <c r="M106" s="66"/>
      <c r="N106" s="66"/>
      <c r="O106" s="66"/>
    </row>
    <row r="107" spans="1:17">
      <c r="A107" s="58" t="s">
        <v>278</v>
      </c>
      <c r="B107" s="59" t="s">
        <v>279</v>
      </c>
      <c r="C107" s="70">
        <v>654528.72</v>
      </c>
      <c r="D107" s="70">
        <v>639246.35</v>
      </c>
      <c r="E107" s="70">
        <v>663815.88</v>
      </c>
      <c r="F107" s="70">
        <v>653798.34</v>
      </c>
      <c r="G107" s="70">
        <v>593927.51</v>
      </c>
      <c r="H107" s="70">
        <v>608783.84</v>
      </c>
      <c r="I107" s="70">
        <v>621183.39</v>
      </c>
      <c r="J107" s="70">
        <v>602670.71</v>
      </c>
      <c r="K107" s="70">
        <v>699407.95</v>
      </c>
      <c r="L107" s="70">
        <v>584738.31999999995</v>
      </c>
      <c r="M107" s="70">
        <v>646464.93999999994</v>
      </c>
      <c r="N107" s="70">
        <v>667344.85</v>
      </c>
      <c r="O107" s="70">
        <v>7635910.7999999998</v>
      </c>
    </row>
    <row r="108" spans="1:17">
      <c r="A108" s="58"/>
      <c r="B108" s="59"/>
      <c r="C108" s="58"/>
      <c r="D108" s="58"/>
      <c r="E108" s="58"/>
      <c r="F108" s="58"/>
      <c r="G108" s="58"/>
      <c r="H108" s="58"/>
      <c r="I108" s="58"/>
      <c r="J108" s="58"/>
      <c r="K108" s="58"/>
      <c r="L108" s="58"/>
      <c r="M108" s="58"/>
      <c r="N108" s="58"/>
      <c r="O108" s="58"/>
    </row>
    <row r="109" spans="1:17">
      <c r="A109" s="58" t="s">
        <v>280</v>
      </c>
      <c r="B109" s="59" t="s">
        <v>281</v>
      </c>
      <c r="C109" s="69"/>
      <c r="D109" s="69"/>
      <c r="E109" s="69"/>
      <c r="F109" s="69"/>
      <c r="G109" s="69"/>
      <c r="H109" s="69"/>
      <c r="I109" s="69"/>
      <c r="J109" s="69"/>
      <c r="K109" s="69"/>
      <c r="L109" s="69"/>
      <c r="M109" s="69"/>
      <c r="N109" s="69"/>
      <c r="O109" s="69"/>
    </row>
    <row r="110" spans="1:17">
      <c r="A110" s="58"/>
      <c r="B110" s="59"/>
      <c r="C110" s="58"/>
      <c r="D110" s="58"/>
      <c r="E110" s="58"/>
      <c r="F110" s="58"/>
      <c r="G110" s="58"/>
      <c r="H110" s="58"/>
      <c r="I110" s="58"/>
      <c r="J110" s="58"/>
      <c r="K110" s="58"/>
      <c r="L110" s="58"/>
      <c r="M110" s="58"/>
      <c r="N110" s="58"/>
      <c r="O110" s="58"/>
    </row>
    <row r="111" spans="1:17">
      <c r="A111" s="58" t="s">
        <v>282</v>
      </c>
      <c r="B111" s="59" t="s">
        <v>283</v>
      </c>
      <c r="C111" s="69"/>
      <c r="D111" s="69"/>
      <c r="E111" s="69"/>
      <c r="F111" s="69"/>
      <c r="G111" s="69"/>
      <c r="H111" s="69"/>
      <c r="I111" s="69"/>
      <c r="J111" s="69"/>
      <c r="K111" s="69"/>
      <c r="L111" s="69"/>
      <c r="M111" s="69"/>
      <c r="N111" s="69"/>
      <c r="O111" s="69"/>
    </row>
    <row r="112" spans="1:17">
      <c r="A112" s="58" t="s">
        <v>284</v>
      </c>
      <c r="B112" s="59" t="s">
        <v>285</v>
      </c>
      <c r="C112" s="63">
        <v>10523.16</v>
      </c>
      <c r="D112" s="63">
        <v>15908.86</v>
      </c>
      <c r="E112" s="63">
        <v>3870.64</v>
      </c>
      <c r="F112" s="63">
        <v>5538.48</v>
      </c>
      <c r="G112" s="63">
        <v>5538.48</v>
      </c>
      <c r="H112" s="63">
        <v>8307.7199999999993</v>
      </c>
      <c r="I112" s="63">
        <v>5538.48</v>
      </c>
      <c r="J112" s="63">
        <v>12063.6</v>
      </c>
      <c r="K112" s="63">
        <v>13817.69</v>
      </c>
      <c r="L112" s="63">
        <v>9079.74</v>
      </c>
      <c r="M112" s="63">
        <v>13891.81</v>
      </c>
      <c r="N112" s="63">
        <v>9477.74</v>
      </c>
      <c r="O112" s="63">
        <v>113556.4</v>
      </c>
      <c r="Q112" s="12" t="s">
        <v>40</v>
      </c>
    </row>
    <row r="113" spans="1:17">
      <c r="A113" s="58" t="s">
        <v>4972</v>
      </c>
      <c r="B113" s="59" t="s">
        <v>4973</v>
      </c>
      <c r="C113" s="63">
        <v>302.69</v>
      </c>
      <c r="D113" s="63">
        <v>62.47</v>
      </c>
      <c r="E113" s="63">
        <v>0</v>
      </c>
      <c r="F113" s="63">
        <v>0</v>
      </c>
      <c r="G113" s="63">
        <v>0</v>
      </c>
      <c r="H113" s="63">
        <v>0</v>
      </c>
      <c r="I113" s="63">
        <v>0</v>
      </c>
      <c r="J113" s="63">
        <v>18.72</v>
      </c>
      <c r="K113" s="63">
        <v>24.84</v>
      </c>
      <c r="L113" s="63">
        <v>123</v>
      </c>
      <c r="M113" s="63">
        <v>476.4</v>
      </c>
      <c r="N113" s="63">
        <v>496.8</v>
      </c>
      <c r="O113" s="63">
        <v>1504.92</v>
      </c>
      <c r="Q113" s="12" t="s">
        <v>40</v>
      </c>
    </row>
    <row r="114" spans="1:17">
      <c r="A114" s="58" t="s">
        <v>286</v>
      </c>
      <c r="B114" s="59" t="s">
        <v>287</v>
      </c>
      <c r="C114" s="63">
        <v>3106.32</v>
      </c>
      <c r="D114" s="63">
        <v>6525.99</v>
      </c>
      <c r="E114" s="63">
        <v>0</v>
      </c>
      <c r="F114" s="63">
        <v>214</v>
      </c>
      <c r="G114" s="63">
        <v>71</v>
      </c>
      <c r="H114" s="63">
        <v>29</v>
      </c>
      <c r="I114" s="63">
        <v>143</v>
      </c>
      <c r="J114" s="63">
        <v>350</v>
      </c>
      <c r="K114" s="63">
        <v>326</v>
      </c>
      <c r="L114" s="63">
        <v>407</v>
      </c>
      <c r="M114" s="63">
        <v>1762</v>
      </c>
      <c r="N114" s="63">
        <v>176</v>
      </c>
      <c r="O114" s="63">
        <v>13110.31</v>
      </c>
      <c r="Q114" s="12" t="s">
        <v>40</v>
      </c>
    </row>
    <row r="115" spans="1:17">
      <c r="A115" s="58" t="s">
        <v>288</v>
      </c>
      <c r="B115" s="59" t="s">
        <v>289</v>
      </c>
      <c r="C115" s="63">
        <v>0</v>
      </c>
      <c r="D115" s="63">
        <v>0</v>
      </c>
      <c r="E115" s="63">
        <v>0</v>
      </c>
      <c r="F115" s="63">
        <v>0</v>
      </c>
      <c r="G115" s="63">
        <v>300</v>
      </c>
      <c r="H115" s="63">
        <v>300</v>
      </c>
      <c r="I115" s="63">
        <v>0</v>
      </c>
      <c r="J115" s="63">
        <v>600</v>
      </c>
      <c r="K115" s="63">
        <v>2100</v>
      </c>
      <c r="L115" s="63">
        <v>300</v>
      </c>
      <c r="M115" s="63">
        <v>450</v>
      </c>
      <c r="N115" s="63">
        <v>150</v>
      </c>
      <c r="O115" s="63">
        <v>4200</v>
      </c>
      <c r="Q115" s="12" t="s">
        <v>40</v>
      </c>
    </row>
    <row r="116" spans="1:17">
      <c r="A116" s="58" t="s">
        <v>290</v>
      </c>
      <c r="B116" s="59" t="s">
        <v>291</v>
      </c>
      <c r="C116" s="63">
        <v>0</v>
      </c>
      <c r="D116" s="63">
        <v>0</v>
      </c>
      <c r="E116" s="63">
        <v>476.86</v>
      </c>
      <c r="F116" s="63">
        <v>472.7</v>
      </c>
      <c r="G116" s="63">
        <v>447.34</v>
      </c>
      <c r="H116" s="63">
        <v>633.49</v>
      </c>
      <c r="I116" s="63">
        <v>412.14</v>
      </c>
      <c r="J116" s="63">
        <v>1041.7</v>
      </c>
      <c r="K116" s="63">
        <v>1237.58</v>
      </c>
      <c r="L116" s="63">
        <v>798.53</v>
      </c>
      <c r="M116" s="63">
        <v>1402.77</v>
      </c>
      <c r="N116" s="63">
        <v>775.59</v>
      </c>
      <c r="O116" s="63">
        <v>7698.7</v>
      </c>
      <c r="Q116" s="12" t="s">
        <v>40</v>
      </c>
    </row>
    <row r="117" spans="1:17">
      <c r="A117" s="58" t="s">
        <v>292</v>
      </c>
      <c r="B117" s="59" t="s">
        <v>293</v>
      </c>
      <c r="C117" s="63">
        <v>1575.18</v>
      </c>
      <c r="D117" s="63">
        <v>2052.9499999999998</v>
      </c>
      <c r="E117" s="63">
        <v>0</v>
      </c>
      <c r="F117" s="63">
        <v>0</v>
      </c>
      <c r="G117" s="63">
        <v>0</v>
      </c>
      <c r="H117" s="63">
        <v>0</v>
      </c>
      <c r="I117" s="63">
        <v>0</v>
      </c>
      <c r="J117" s="63">
        <v>0</v>
      </c>
      <c r="K117" s="63">
        <v>0</v>
      </c>
      <c r="L117" s="63">
        <v>0</v>
      </c>
      <c r="M117" s="63">
        <v>0</v>
      </c>
      <c r="N117" s="63">
        <v>0</v>
      </c>
      <c r="O117" s="63">
        <v>3628.13</v>
      </c>
      <c r="Q117" s="12" t="s">
        <v>40</v>
      </c>
    </row>
    <row r="118" spans="1:17">
      <c r="A118" s="58" t="s">
        <v>294</v>
      </c>
      <c r="B118" s="59" t="s">
        <v>295</v>
      </c>
      <c r="C118" s="63">
        <v>0</v>
      </c>
      <c r="D118" s="63">
        <v>0</v>
      </c>
      <c r="E118" s="63">
        <v>0</v>
      </c>
      <c r="F118" s="63">
        <v>0</v>
      </c>
      <c r="G118" s="63">
        <v>0</v>
      </c>
      <c r="H118" s="63">
        <v>0</v>
      </c>
      <c r="I118" s="63">
        <v>0</v>
      </c>
      <c r="J118" s="63">
        <v>0</v>
      </c>
      <c r="K118" s="63">
        <v>0</v>
      </c>
      <c r="L118" s="63">
        <v>0</v>
      </c>
      <c r="M118" s="63">
        <v>0</v>
      </c>
      <c r="N118" s="63">
        <v>0</v>
      </c>
      <c r="O118" s="63">
        <v>0</v>
      </c>
      <c r="Q118" s="12" t="s">
        <v>40</v>
      </c>
    </row>
    <row r="119" spans="1:17">
      <c r="A119" s="58" t="s">
        <v>296</v>
      </c>
      <c r="B119" s="59" t="s">
        <v>297</v>
      </c>
      <c r="C119" s="63">
        <v>0</v>
      </c>
      <c r="D119" s="63">
        <v>0</v>
      </c>
      <c r="E119" s="63">
        <v>0</v>
      </c>
      <c r="F119" s="63">
        <v>0</v>
      </c>
      <c r="G119" s="63">
        <v>0</v>
      </c>
      <c r="H119" s="63">
        <v>0</v>
      </c>
      <c r="I119" s="63">
        <v>0</v>
      </c>
      <c r="J119" s="63">
        <v>0</v>
      </c>
      <c r="K119" s="63">
        <v>0</v>
      </c>
      <c r="L119" s="63">
        <v>0</v>
      </c>
      <c r="M119" s="63">
        <v>0</v>
      </c>
      <c r="N119" s="63">
        <v>0</v>
      </c>
      <c r="O119" s="63">
        <v>0</v>
      </c>
      <c r="Q119" s="12" t="s">
        <v>40</v>
      </c>
    </row>
    <row r="120" spans="1:17">
      <c r="A120" s="58" t="s">
        <v>298</v>
      </c>
      <c r="B120" s="59" t="s">
        <v>299</v>
      </c>
      <c r="C120" s="63">
        <v>0</v>
      </c>
      <c r="D120" s="63">
        <v>0</v>
      </c>
      <c r="E120" s="63">
        <v>0</v>
      </c>
      <c r="F120" s="63">
        <v>0</v>
      </c>
      <c r="G120" s="63">
        <v>0</v>
      </c>
      <c r="H120" s="63">
        <v>0</v>
      </c>
      <c r="I120" s="63">
        <v>0</v>
      </c>
      <c r="J120" s="63">
        <v>0</v>
      </c>
      <c r="K120" s="63">
        <v>0</v>
      </c>
      <c r="L120" s="63">
        <v>0</v>
      </c>
      <c r="M120" s="63">
        <v>0</v>
      </c>
      <c r="N120" s="63">
        <v>0</v>
      </c>
      <c r="O120" s="63">
        <v>0</v>
      </c>
      <c r="Q120" s="12" t="s">
        <v>40</v>
      </c>
    </row>
    <row r="121" spans="1:17">
      <c r="A121" s="58" t="s">
        <v>300</v>
      </c>
      <c r="B121" s="59" t="s">
        <v>301</v>
      </c>
      <c r="C121" s="63">
        <v>3915.87</v>
      </c>
      <c r="D121" s="63">
        <v>5103.6099999999997</v>
      </c>
      <c r="E121" s="63">
        <v>0</v>
      </c>
      <c r="F121" s="63">
        <v>0</v>
      </c>
      <c r="G121" s="63">
        <v>0</v>
      </c>
      <c r="H121" s="63">
        <v>0</v>
      </c>
      <c r="I121" s="63">
        <v>0</v>
      </c>
      <c r="J121" s="63">
        <v>0</v>
      </c>
      <c r="K121" s="63">
        <v>0</v>
      </c>
      <c r="L121" s="63">
        <v>0</v>
      </c>
      <c r="M121" s="63">
        <v>0</v>
      </c>
      <c r="N121" s="63">
        <v>0</v>
      </c>
      <c r="O121" s="63">
        <v>9019.48</v>
      </c>
      <c r="Q121" s="12" t="s">
        <v>40</v>
      </c>
    </row>
    <row r="122" spans="1:17">
      <c r="A122" s="58" t="s">
        <v>302</v>
      </c>
      <c r="B122" s="59" t="s">
        <v>303</v>
      </c>
      <c r="C122" s="63">
        <v>0</v>
      </c>
      <c r="D122" s="63">
        <v>0</v>
      </c>
      <c r="E122" s="63">
        <v>2030.76</v>
      </c>
      <c r="F122" s="63">
        <v>2886.66</v>
      </c>
      <c r="G122" s="63">
        <v>3015.9</v>
      </c>
      <c r="H122" s="63">
        <v>4320</v>
      </c>
      <c r="I122" s="63">
        <v>2919.24</v>
      </c>
      <c r="J122" s="63">
        <v>2876.4</v>
      </c>
      <c r="K122" s="63">
        <v>2880</v>
      </c>
      <c r="L122" s="63">
        <v>3006</v>
      </c>
      <c r="M122" s="63">
        <v>4455.8</v>
      </c>
      <c r="N122" s="63">
        <v>3114.72</v>
      </c>
      <c r="O122" s="63">
        <v>31505.48</v>
      </c>
      <c r="Q122" s="12" t="s">
        <v>40</v>
      </c>
    </row>
    <row r="123" spans="1:17">
      <c r="A123" s="58" t="s">
        <v>304</v>
      </c>
      <c r="B123" s="59" t="s">
        <v>305</v>
      </c>
      <c r="C123" s="63">
        <v>0</v>
      </c>
      <c r="D123" s="63">
        <v>0</v>
      </c>
      <c r="E123" s="63">
        <v>229.5</v>
      </c>
      <c r="F123" s="63">
        <v>15.39</v>
      </c>
      <c r="G123" s="63">
        <v>106.65</v>
      </c>
      <c r="H123" s="63">
        <v>487.08</v>
      </c>
      <c r="I123" s="63">
        <v>28.35</v>
      </c>
      <c r="J123" s="63">
        <v>31.05</v>
      </c>
      <c r="K123" s="63">
        <v>127.44</v>
      </c>
      <c r="L123" s="63">
        <v>43.65</v>
      </c>
      <c r="M123" s="63">
        <v>272.8</v>
      </c>
      <c r="N123" s="63">
        <v>253.07</v>
      </c>
      <c r="O123" s="63">
        <v>1594.98</v>
      </c>
      <c r="Q123" s="12" t="s">
        <v>40</v>
      </c>
    </row>
    <row r="124" spans="1:17">
      <c r="A124" s="58" t="s">
        <v>306</v>
      </c>
      <c r="B124" s="59" t="s">
        <v>307</v>
      </c>
      <c r="C124" s="63">
        <v>0</v>
      </c>
      <c r="D124" s="63">
        <v>0</v>
      </c>
      <c r="E124" s="63">
        <v>0</v>
      </c>
      <c r="F124" s="63">
        <v>214</v>
      </c>
      <c r="G124" s="63">
        <v>71</v>
      </c>
      <c r="H124" s="63">
        <v>29</v>
      </c>
      <c r="I124" s="63">
        <v>143</v>
      </c>
      <c r="J124" s="63">
        <v>175</v>
      </c>
      <c r="K124" s="63">
        <v>163</v>
      </c>
      <c r="L124" s="63">
        <v>657</v>
      </c>
      <c r="M124" s="63">
        <v>1631</v>
      </c>
      <c r="N124" s="63">
        <v>88</v>
      </c>
      <c r="O124" s="63">
        <v>3171</v>
      </c>
      <c r="Q124" s="12" t="s">
        <v>40</v>
      </c>
    </row>
    <row r="125" spans="1:17">
      <c r="A125" s="58" t="s">
        <v>308</v>
      </c>
      <c r="B125" s="59" t="s">
        <v>309</v>
      </c>
      <c r="C125" s="63">
        <v>0</v>
      </c>
      <c r="D125" s="63">
        <v>0</v>
      </c>
      <c r="E125" s="63">
        <v>0</v>
      </c>
      <c r="F125" s="63">
        <v>450</v>
      </c>
      <c r="G125" s="63">
        <v>450</v>
      </c>
      <c r="H125" s="63">
        <v>450</v>
      </c>
      <c r="I125" s="63">
        <v>750</v>
      </c>
      <c r="J125" s="63">
        <v>150</v>
      </c>
      <c r="K125" s="63">
        <v>1200</v>
      </c>
      <c r="L125" s="63">
        <v>1050</v>
      </c>
      <c r="M125" s="63">
        <v>1050</v>
      </c>
      <c r="N125" s="63">
        <v>300</v>
      </c>
      <c r="O125" s="63">
        <v>5850</v>
      </c>
      <c r="Q125" s="12" t="s">
        <v>40</v>
      </c>
    </row>
    <row r="126" spans="1:17">
      <c r="A126" s="58" t="s">
        <v>310</v>
      </c>
      <c r="B126" s="59" t="s">
        <v>311</v>
      </c>
      <c r="C126" s="63">
        <v>0</v>
      </c>
      <c r="D126" s="63">
        <v>0</v>
      </c>
      <c r="E126" s="63">
        <v>194.61</v>
      </c>
      <c r="F126" s="63">
        <v>307.04000000000002</v>
      </c>
      <c r="G126" s="63">
        <v>277.77</v>
      </c>
      <c r="H126" s="63">
        <v>386.05</v>
      </c>
      <c r="I126" s="63">
        <v>281.58</v>
      </c>
      <c r="J126" s="63">
        <v>235.07</v>
      </c>
      <c r="K126" s="63">
        <v>322.13</v>
      </c>
      <c r="L126" s="63">
        <v>351.66</v>
      </c>
      <c r="M126" s="63">
        <v>615.69000000000005</v>
      </c>
      <c r="N126" s="63">
        <v>275.11</v>
      </c>
      <c r="O126" s="63">
        <v>3246.71</v>
      </c>
      <c r="Q126" s="12" t="s">
        <v>40</v>
      </c>
    </row>
    <row r="127" spans="1:17">
      <c r="A127" s="58" t="s">
        <v>312</v>
      </c>
      <c r="B127" s="59" t="s">
        <v>313</v>
      </c>
      <c r="C127" s="63">
        <v>15062.55</v>
      </c>
      <c r="D127" s="63">
        <v>23098.05</v>
      </c>
      <c r="E127" s="63">
        <v>11189.79</v>
      </c>
      <c r="F127" s="63">
        <v>17146.43</v>
      </c>
      <c r="G127" s="63">
        <v>17311.61</v>
      </c>
      <c r="H127" s="63">
        <v>25797.27</v>
      </c>
      <c r="I127" s="63">
        <v>17816.07</v>
      </c>
      <c r="J127" s="63">
        <v>16788.150000000001</v>
      </c>
      <c r="K127" s="63">
        <v>16774.34</v>
      </c>
      <c r="L127" s="63">
        <v>16964.47</v>
      </c>
      <c r="M127" s="63">
        <v>26530.39</v>
      </c>
      <c r="N127" s="63">
        <v>17582.439999999999</v>
      </c>
      <c r="O127" s="63">
        <v>222061.56</v>
      </c>
      <c r="Q127" s="12" t="s">
        <v>40</v>
      </c>
    </row>
    <row r="128" spans="1:17">
      <c r="A128" s="58" t="s">
        <v>314</v>
      </c>
      <c r="B128" s="59" t="s">
        <v>315</v>
      </c>
      <c r="C128" s="63">
        <v>1361.77</v>
      </c>
      <c r="D128" s="63">
        <v>1031.06</v>
      </c>
      <c r="E128" s="63">
        <v>849.83</v>
      </c>
      <c r="F128" s="63">
        <v>1684.74</v>
      </c>
      <c r="G128" s="63">
        <v>1809.44</v>
      </c>
      <c r="H128" s="63">
        <v>3651.02</v>
      </c>
      <c r="I128" s="63">
        <v>1343.94</v>
      </c>
      <c r="J128" s="63">
        <v>1778.91</v>
      </c>
      <c r="K128" s="63">
        <v>2034.83</v>
      </c>
      <c r="L128" s="63">
        <v>1913.32</v>
      </c>
      <c r="M128" s="63">
        <v>1786.2</v>
      </c>
      <c r="N128" s="63">
        <v>2337.9499999999998</v>
      </c>
      <c r="O128" s="63">
        <v>21583.01</v>
      </c>
      <c r="Q128" s="12" t="s">
        <v>40</v>
      </c>
    </row>
    <row r="129" spans="1:17">
      <c r="A129" s="58" t="s">
        <v>316</v>
      </c>
      <c r="B129" s="59" t="s">
        <v>317</v>
      </c>
      <c r="C129" s="63">
        <v>0</v>
      </c>
      <c r="D129" s="63">
        <v>0</v>
      </c>
      <c r="E129" s="63">
        <v>0</v>
      </c>
      <c r="F129" s="63">
        <v>1070</v>
      </c>
      <c r="G129" s="63">
        <v>284</v>
      </c>
      <c r="H129" s="63">
        <v>216</v>
      </c>
      <c r="I129" s="63">
        <v>715</v>
      </c>
      <c r="J129" s="63">
        <v>875</v>
      </c>
      <c r="K129" s="63">
        <v>815</v>
      </c>
      <c r="L129" s="63">
        <v>3785</v>
      </c>
      <c r="M129" s="63">
        <v>624</v>
      </c>
      <c r="N129" s="63">
        <v>440</v>
      </c>
      <c r="O129" s="63">
        <v>8824</v>
      </c>
      <c r="Q129" s="12" t="s">
        <v>40</v>
      </c>
    </row>
    <row r="130" spans="1:17">
      <c r="A130" s="58" t="s">
        <v>4974</v>
      </c>
      <c r="B130" s="59" t="s">
        <v>4975</v>
      </c>
      <c r="C130" s="63">
        <v>0</v>
      </c>
      <c r="D130" s="63">
        <v>0</v>
      </c>
      <c r="E130" s="63">
        <v>0</v>
      </c>
      <c r="F130" s="63">
        <v>0</v>
      </c>
      <c r="G130" s="63">
        <v>0</v>
      </c>
      <c r="H130" s="63">
        <v>0</v>
      </c>
      <c r="I130" s="63">
        <v>0</v>
      </c>
      <c r="J130" s="63">
        <v>0</v>
      </c>
      <c r="K130" s="63">
        <v>0</v>
      </c>
      <c r="L130" s="63">
        <v>0</v>
      </c>
      <c r="M130" s="63">
        <v>31</v>
      </c>
      <c r="N130" s="63">
        <v>0</v>
      </c>
      <c r="O130" s="63">
        <v>31</v>
      </c>
      <c r="Q130" s="12" t="s">
        <v>40</v>
      </c>
    </row>
    <row r="131" spans="1:17">
      <c r="A131" s="58" t="s">
        <v>318</v>
      </c>
      <c r="B131" s="59" t="s">
        <v>319</v>
      </c>
      <c r="C131" s="63">
        <v>0</v>
      </c>
      <c r="D131" s="63">
        <v>0</v>
      </c>
      <c r="E131" s="63">
        <v>1035.04</v>
      </c>
      <c r="F131" s="63">
        <v>1672.95</v>
      </c>
      <c r="G131" s="63">
        <v>1507.56</v>
      </c>
      <c r="H131" s="63">
        <v>2240.87</v>
      </c>
      <c r="I131" s="63">
        <v>1497.41</v>
      </c>
      <c r="J131" s="63">
        <v>1464.78</v>
      </c>
      <c r="K131" s="63">
        <v>1478.69</v>
      </c>
      <c r="L131" s="63">
        <v>1711.17</v>
      </c>
      <c r="M131" s="63">
        <v>2448.4899999999998</v>
      </c>
      <c r="N131" s="63">
        <v>1600.82</v>
      </c>
      <c r="O131" s="63">
        <v>16657.78</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4827.6000000000004</v>
      </c>
      <c r="H137" s="63">
        <v>0</v>
      </c>
      <c r="I137" s="63">
        <v>0</v>
      </c>
      <c r="J137" s="63">
        <v>0</v>
      </c>
      <c r="K137" s="63">
        <v>0</v>
      </c>
      <c r="L137" s="63">
        <v>0</v>
      </c>
      <c r="M137" s="63">
        <v>0</v>
      </c>
      <c r="N137" s="63">
        <v>0</v>
      </c>
      <c r="O137" s="63">
        <v>4827.6000000000004</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500</v>
      </c>
      <c r="D140" s="63">
        <v>0</v>
      </c>
      <c r="E140" s="63">
        <v>0</v>
      </c>
      <c r="F140" s="63">
        <v>0</v>
      </c>
      <c r="G140" s="63">
        <v>0</v>
      </c>
      <c r="H140" s="63">
        <v>0</v>
      </c>
      <c r="I140" s="63">
        <v>0</v>
      </c>
      <c r="J140" s="63">
        <v>0</v>
      </c>
      <c r="K140" s="63">
        <v>0</v>
      </c>
      <c r="L140" s="63">
        <v>0</v>
      </c>
      <c r="M140" s="63">
        <v>0</v>
      </c>
      <c r="N140" s="63">
        <v>0</v>
      </c>
      <c r="O140" s="63">
        <v>500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0</v>
      </c>
      <c r="G144" s="63">
        <v>0</v>
      </c>
      <c r="H144" s="63">
        <v>0</v>
      </c>
      <c r="I144" s="63">
        <v>0</v>
      </c>
      <c r="J144" s="63">
        <v>3855.24</v>
      </c>
      <c r="K144" s="63">
        <v>0</v>
      </c>
      <c r="L144" s="63">
        <v>0</v>
      </c>
      <c r="M144" s="63">
        <v>0</v>
      </c>
      <c r="N144" s="63">
        <v>0</v>
      </c>
      <c r="O144" s="63">
        <v>3855.24</v>
      </c>
      <c r="Q144" s="12" t="s">
        <v>40</v>
      </c>
    </row>
    <row r="145" spans="1:17">
      <c r="A145" s="58" t="s">
        <v>320</v>
      </c>
      <c r="B145" s="59" t="s">
        <v>321</v>
      </c>
      <c r="C145" s="63">
        <v>0</v>
      </c>
      <c r="D145" s="63">
        <v>0</v>
      </c>
      <c r="E145" s="63">
        <v>0</v>
      </c>
      <c r="F145" s="63">
        <v>0</v>
      </c>
      <c r="G145" s="63">
        <v>0</v>
      </c>
      <c r="H145" s="63">
        <v>0</v>
      </c>
      <c r="I145" s="63">
        <v>0</v>
      </c>
      <c r="J145" s="63">
        <v>0</v>
      </c>
      <c r="K145" s="63">
        <v>0</v>
      </c>
      <c r="L145" s="63">
        <v>0</v>
      </c>
      <c r="M145" s="63">
        <v>0</v>
      </c>
      <c r="N145" s="63">
        <v>0</v>
      </c>
      <c r="O145" s="63">
        <v>0</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530</v>
      </c>
      <c r="D147" s="63">
        <v>380</v>
      </c>
      <c r="E147" s="63">
        <v>0</v>
      </c>
      <c r="F147" s="63">
        <v>361.72</v>
      </c>
      <c r="G147" s="63">
        <v>135.24</v>
      </c>
      <c r="H147" s="63">
        <v>111.72</v>
      </c>
      <c r="I147" s="63">
        <v>144.06</v>
      </c>
      <c r="J147" s="63">
        <v>144.06</v>
      </c>
      <c r="K147" s="63">
        <v>138.18</v>
      </c>
      <c r="L147" s="63">
        <v>138.18</v>
      </c>
      <c r="M147" s="63">
        <v>138.18</v>
      </c>
      <c r="N147" s="63">
        <v>132.16999999999999</v>
      </c>
      <c r="O147" s="63">
        <v>2353.5100000000002</v>
      </c>
      <c r="Q147" s="12" t="s">
        <v>40</v>
      </c>
    </row>
    <row r="148" spans="1:17">
      <c r="A148" s="58" t="s">
        <v>324</v>
      </c>
      <c r="B148" s="59" t="s">
        <v>325</v>
      </c>
      <c r="C148" s="63">
        <v>6.85</v>
      </c>
      <c r="D148" s="63">
        <v>0</v>
      </c>
      <c r="E148" s="63">
        <v>51.64</v>
      </c>
      <c r="F148" s="63">
        <v>0</v>
      </c>
      <c r="G148" s="63">
        <v>0</v>
      </c>
      <c r="H148" s="63">
        <v>0</v>
      </c>
      <c r="I148" s="63">
        <v>0</v>
      </c>
      <c r="J148" s="63">
        <v>0</v>
      </c>
      <c r="K148" s="63">
        <v>0</v>
      </c>
      <c r="L148" s="63">
        <v>0</v>
      </c>
      <c r="M148" s="63">
        <v>0</v>
      </c>
      <c r="N148" s="63">
        <v>0</v>
      </c>
      <c r="O148" s="63">
        <v>58.49</v>
      </c>
      <c r="Q148" s="12" t="s">
        <v>40</v>
      </c>
    </row>
    <row r="149" spans="1:17">
      <c r="A149" s="58" t="s">
        <v>326</v>
      </c>
      <c r="B149" s="59" t="s">
        <v>327</v>
      </c>
      <c r="C149" s="63">
        <v>0</v>
      </c>
      <c r="D149" s="63">
        <v>0</v>
      </c>
      <c r="E149" s="63">
        <v>908.53</v>
      </c>
      <c r="F149" s="63">
        <v>1505.99</v>
      </c>
      <c r="G149" s="63">
        <v>1492.91</v>
      </c>
      <c r="H149" s="63">
        <v>2224.35</v>
      </c>
      <c r="I149" s="63">
        <v>1514.85</v>
      </c>
      <c r="J149" s="63">
        <v>1830.34</v>
      </c>
      <c r="K149" s="63">
        <v>2058.17</v>
      </c>
      <c r="L149" s="63">
        <v>1911.46</v>
      </c>
      <c r="M149" s="63">
        <v>2693.07</v>
      </c>
      <c r="N149" s="63">
        <v>1765.84</v>
      </c>
      <c r="O149" s="63">
        <v>17905.509999999998</v>
      </c>
      <c r="Q149" s="12" t="s">
        <v>40</v>
      </c>
    </row>
    <row r="150" spans="1:17">
      <c r="A150" s="58" t="s">
        <v>328</v>
      </c>
      <c r="B150" s="59" t="s">
        <v>329</v>
      </c>
      <c r="C150" s="63">
        <v>1146.8599999999999</v>
      </c>
      <c r="D150" s="63">
        <v>1510.45</v>
      </c>
      <c r="E150" s="63">
        <v>0</v>
      </c>
      <c r="F150" s="63">
        <v>0</v>
      </c>
      <c r="G150" s="63">
        <v>0</v>
      </c>
      <c r="H150" s="63">
        <v>0</v>
      </c>
      <c r="I150" s="63">
        <v>0</v>
      </c>
      <c r="J150" s="63">
        <v>161.62</v>
      </c>
      <c r="K150" s="63">
        <v>161.62</v>
      </c>
      <c r="L150" s="63">
        <v>216.39</v>
      </c>
      <c r="M150" s="63">
        <v>491.68</v>
      </c>
      <c r="N150" s="63">
        <v>299.85000000000002</v>
      </c>
      <c r="O150" s="63">
        <v>3988.47</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2" t="s">
        <v>40</v>
      </c>
    </row>
    <row r="152" spans="1:17">
      <c r="A152" s="58" t="s">
        <v>330</v>
      </c>
      <c r="B152" s="59" t="s">
        <v>331</v>
      </c>
      <c r="C152" s="63">
        <v>3937.93</v>
      </c>
      <c r="D152" s="63">
        <v>5132.3599999999997</v>
      </c>
      <c r="E152" s="63">
        <v>0</v>
      </c>
      <c r="F152" s="63">
        <v>1054.83</v>
      </c>
      <c r="G152" s="63">
        <v>1926.92</v>
      </c>
      <c r="H152" s="63">
        <v>1926.92</v>
      </c>
      <c r="I152" s="63">
        <v>1926.92</v>
      </c>
      <c r="J152" s="63">
        <v>1926.92</v>
      </c>
      <c r="K152" s="63">
        <v>1926.92</v>
      </c>
      <c r="L152" s="63">
        <v>1487.41</v>
      </c>
      <c r="M152" s="63">
        <v>1487.41</v>
      </c>
      <c r="N152" s="63">
        <v>1487.41</v>
      </c>
      <c r="O152" s="63">
        <v>24221.95</v>
      </c>
      <c r="Q152" s="100" t="s">
        <v>40</v>
      </c>
    </row>
    <row r="153" spans="1:17">
      <c r="A153" s="58" t="s">
        <v>332</v>
      </c>
      <c r="B153" s="59" t="s">
        <v>333</v>
      </c>
      <c r="C153" s="63">
        <v>1912.26</v>
      </c>
      <c r="D153" s="63">
        <v>2492.2600000000002</v>
      </c>
      <c r="E153" s="63">
        <v>0</v>
      </c>
      <c r="F153" s="63">
        <v>0</v>
      </c>
      <c r="G153" s="63">
        <v>1543.13</v>
      </c>
      <c r="H153" s="63">
        <v>1562.05</v>
      </c>
      <c r="I153" s="63">
        <v>780.1</v>
      </c>
      <c r="J153" s="63">
        <v>826.75</v>
      </c>
      <c r="K153" s="63">
        <v>873.16</v>
      </c>
      <c r="L153" s="63">
        <v>924.41</v>
      </c>
      <c r="M153" s="63">
        <v>1229.7</v>
      </c>
      <c r="N153" s="63">
        <v>838.54</v>
      </c>
      <c r="O153" s="63">
        <v>12982.36</v>
      </c>
      <c r="Q153" s="12"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00"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00" t="s">
        <v>40</v>
      </c>
    </row>
    <row r="156" spans="1:17">
      <c r="A156" s="58"/>
      <c r="B156" s="59"/>
      <c r="C156" s="66"/>
      <c r="D156" s="66"/>
      <c r="E156" s="66"/>
      <c r="F156" s="66"/>
      <c r="G156" s="66"/>
      <c r="H156" s="66"/>
      <c r="I156" s="66"/>
      <c r="J156" s="66"/>
      <c r="K156" s="66"/>
      <c r="L156" s="66"/>
      <c r="M156" s="66"/>
      <c r="N156" s="66"/>
      <c r="O156" s="66"/>
    </row>
    <row r="157" spans="1:17">
      <c r="A157" s="58" t="s">
        <v>334</v>
      </c>
      <c r="B157" s="59" t="s">
        <v>335</v>
      </c>
      <c r="C157" s="70">
        <v>43881.440000000002</v>
      </c>
      <c r="D157" s="70">
        <v>63298.06</v>
      </c>
      <c r="E157" s="70">
        <v>20837.2</v>
      </c>
      <c r="F157" s="70">
        <v>34594.93</v>
      </c>
      <c r="G157" s="70">
        <v>41116.550000000003</v>
      </c>
      <c r="H157" s="70">
        <v>52672.54</v>
      </c>
      <c r="I157" s="70">
        <v>35954.14</v>
      </c>
      <c r="J157" s="70">
        <v>47193.31</v>
      </c>
      <c r="K157" s="70">
        <v>48459.59</v>
      </c>
      <c r="L157" s="70">
        <v>44868.39</v>
      </c>
      <c r="M157" s="70">
        <v>63468.39</v>
      </c>
      <c r="N157" s="70">
        <v>41592.050000000003</v>
      </c>
      <c r="O157" s="70">
        <v>537936.59</v>
      </c>
      <c r="Q157" s="100"/>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c r="Q160" s="100"/>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2267.04</v>
      </c>
      <c r="D172" s="63">
        <v>1492.89</v>
      </c>
      <c r="E172" s="63">
        <v>1500</v>
      </c>
      <c r="F172" s="63">
        <v>1500</v>
      </c>
      <c r="G172" s="63">
        <v>1500</v>
      </c>
      <c r="H172" s="63">
        <v>1500</v>
      </c>
      <c r="I172" s="63">
        <v>1500</v>
      </c>
      <c r="J172" s="63">
        <v>0</v>
      </c>
      <c r="K172" s="63">
        <v>0</v>
      </c>
      <c r="L172" s="63">
        <v>-4500</v>
      </c>
      <c r="M172" s="63">
        <v>0</v>
      </c>
      <c r="N172" s="63">
        <v>0</v>
      </c>
      <c r="O172" s="63">
        <v>6759.93</v>
      </c>
      <c r="Q172" s="12" t="s">
        <v>55</v>
      </c>
    </row>
    <row r="173" spans="1:17">
      <c r="A173" s="58" t="s">
        <v>5028</v>
      </c>
      <c r="B173" s="59" t="s">
        <v>3913</v>
      </c>
      <c r="C173" s="63">
        <v>2800</v>
      </c>
      <c r="D173" s="63">
        <v>-2800</v>
      </c>
      <c r="E173" s="63">
        <v>2800</v>
      </c>
      <c r="F173" s="63">
        <v>2800</v>
      </c>
      <c r="G173" s="63">
        <v>4200</v>
      </c>
      <c r="H173" s="63">
        <v>1400</v>
      </c>
      <c r="I173" s="63">
        <v>1400</v>
      </c>
      <c r="J173" s="63">
        <v>1400</v>
      </c>
      <c r="K173" s="63">
        <v>1850</v>
      </c>
      <c r="L173" s="63">
        <v>1400</v>
      </c>
      <c r="M173" s="63">
        <v>1400</v>
      </c>
      <c r="N173" s="63">
        <v>1400</v>
      </c>
      <c r="O173" s="63">
        <v>20050</v>
      </c>
      <c r="Q173" s="12" t="s">
        <v>55</v>
      </c>
    </row>
    <row r="174" spans="1:17">
      <c r="A174" s="58" t="s">
        <v>338</v>
      </c>
      <c r="B174" s="59" t="s">
        <v>339</v>
      </c>
      <c r="C174" s="63">
        <v>4690.71</v>
      </c>
      <c r="D174" s="63">
        <v>0</v>
      </c>
      <c r="E174" s="63">
        <v>4935</v>
      </c>
      <c r="F174" s="63">
        <v>4800</v>
      </c>
      <c r="G174" s="63">
        <v>4800</v>
      </c>
      <c r="H174" s="63">
        <v>4800</v>
      </c>
      <c r="I174" s="63">
        <v>5000</v>
      </c>
      <c r="J174" s="63">
        <v>5000</v>
      </c>
      <c r="K174" s="63">
        <v>5633.98</v>
      </c>
      <c r="L174" s="63">
        <v>5000</v>
      </c>
      <c r="M174" s="63">
        <v>5000</v>
      </c>
      <c r="N174" s="63">
        <v>5000</v>
      </c>
      <c r="O174" s="63">
        <v>54659.69</v>
      </c>
      <c r="Q174" s="12" t="s">
        <v>52</v>
      </c>
    </row>
    <row r="175" spans="1:17">
      <c r="A175" s="58" t="s">
        <v>340</v>
      </c>
      <c r="B175" s="59" t="s">
        <v>341</v>
      </c>
      <c r="C175" s="63">
        <v>715</v>
      </c>
      <c r="D175" s="63">
        <v>0</v>
      </c>
      <c r="E175" s="63">
        <v>722.25</v>
      </c>
      <c r="F175" s="63">
        <v>722.25</v>
      </c>
      <c r="G175" s="63">
        <v>722.25</v>
      </c>
      <c r="H175" s="63">
        <v>722.25</v>
      </c>
      <c r="I175" s="63">
        <v>722.25</v>
      </c>
      <c r="J175" s="63">
        <v>722.25</v>
      </c>
      <c r="K175" s="63">
        <v>802.5</v>
      </c>
      <c r="L175" s="63">
        <v>2566.9299999999998</v>
      </c>
      <c r="M175" s="63">
        <v>722.25</v>
      </c>
      <c r="N175" s="63">
        <v>722.25</v>
      </c>
      <c r="O175" s="63">
        <v>9862.43</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1370</v>
      </c>
      <c r="D177" s="63">
        <v>1200</v>
      </c>
      <c r="E177" s="63">
        <v>-3770</v>
      </c>
      <c r="F177" s="63">
        <v>1200</v>
      </c>
      <c r="G177" s="63">
        <v>1200</v>
      </c>
      <c r="H177" s="63">
        <v>1200</v>
      </c>
      <c r="I177" s="63">
        <v>1200</v>
      </c>
      <c r="J177" s="63">
        <v>1200</v>
      </c>
      <c r="K177" s="63">
        <v>1200</v>
      </c>
      <c r="L177" s="63">
        <v>0</v>
      </c>
      <c r="M177" s="63">
        <v>2400</v>
      </c>
      <c r="N177" s="63">
        <v>1200</v>
      </c>
      <c r="O177" s="63">
        <v>9600</v>
      </c>
      <c r="Q177" s="12" t="s">
        <v>52</v>
      </c>
    </row>
    <row r="178" spans="1:17">
      <c r="A178" s="58" t="s">
        <v>5030</v>
      </c>
      <c r="B178" s="59" t="s">
        <v>5031</v>
      </c>
      <c r="C178" s="63">
        <v>0</v>
      </c>
      <c r="D178" s="63">
        <v>0</v>
      </c>
      <c r="E178" s="63">
        <v>0</v>
      </c>
      <c r="F178" s="63">
        <v>0</v>
      </c>
      <c r="G178" s="63">
        <v>0</v>
      </c>
      <c r="H178" s="63">
        <v>0</v>
      </c>
      <c r="I178" s="63">
        <v>187.25</v>
      </c>
      <c r="J178" s="63">
        <v>0</v>
      </c>
      <c r="K178" s="63">
        <v>0</v>
      </c>
      <c r="L178" s="63">
        <v>0</v>
      </c>
      <c r="M178" s="63">
        <v>0</v>
      </c>
      <c r="N178" s="63">
        <v>0</v>
      </c>
      <c r="O178" s="63">
        <v>187.25</v>
      </c>
      <c r="Q178" s="12" t="s">
        <v>55</v>
      </c>
    </row>
    <row r="179" spans="1:17">
      <c r="A179" s="58" t="s">
        <v>344</v>
      </c>
      <c r="B179" s="59" t="s">
        <v>345</v>
      </c>
      <c r="C179" s="63">
        <v>0</v>
      </c>
      <c r="D179" s="63">
        <v>0</v>
      </c>
      <c r="E179" s="63">
        <v>0</v>
      </c>
      <c r="F179" s="63">
        <v>0</v>
      </c>
      <c r="G179" s="63">
        <v>0</v>
      </c>
      <c r="H179" s="63">
        <v>0</v>
      </c>
      <c r="I179" s="63">
        <v>0</v>
      </c>
      <c r="J179" s="63">
        <v>0</v>
      </c>
      <c r="K179" s="63">
        <v>0</v>
      </c>
      <c r="L179" s="63">
        <v>0</v>
      </c>
      <c r="M179" s="63">
        <v>0</v>
      </c>
      <c r="N179" s="63">
        <v>0</v>
      </c>
      <c r="O179" s="63">
        <v>0</v>
      </c>
      <c r="Q179" s="12" t="s">
        <v>55</v>
      </c>
    </row>
    <row r="180" spans="1:17">
      <c r="A180" s="58" t="s">
        <v>346</v>
      </c>
      <c r="B180" s="59" t="s">
        <v>347</v>
      </c>
      <c r="C180" s="63">
        <v>0</v>
      </c>
      <c r="D180" s="63">
        <v>0</v>
      </c>
      <c r="E180" s="63">
        <v>0</v>
      </c>
      <c r="F180" s="63">
        <v>0</v>
      </c>
      <c r="G180" s="63">
        <v>10795.79</v>
      </c>
      <c r="H180" s="63">
        <v>270.41000000000003</v>
      </c>
      <c r="I180" s="63">
        <v>0</v>
      </c>
      <c r="J180" s="63">
        <v>0</v>
      </c>
      <c r="K180" s="63">
        <v>1218.5</v>
      </c>
      <c r="L180" s="63">
        <v>749</v>
      </c>
      <c r="M180" s="63">
        <v>1123.5</v>
      </c>
      <c r="N180" s="63">
        <v>0</v>
      </c>
      <c r="O180" s="63">
        <v>14157.2</v>
      </c>
      <c r="Q180" s="12" t="s">
        <v>57</v>
      </c>
    </row>
    <row r="181" spans="1:17">
      <c r="A181" s="58" t="s">
        <v>348</v>
      </c>
      <c r="B181" s="59" t="s">
        <v>349</v>
      </c>
      <c r="C181" s="63">
        <v>0</v>
      </c>
      <c r="D181" s="63">
        <v>0</v>
      </c>
      <c r="E181" s="63">
        <v>0</v>
      </c>
      <c r="F181" s="63">
        <v>0</v>
      </c>
      <c r="G181" s="63">
        <v>0</v>
      </c>
      <c r="H181" s="63">
        <v>0</v>
      </c>
      <c r="I181" s="63">
        <v>0</v>
      </c>
      <c r="J181" s="63">
        <v>0</v>
      </c>
      <c r="K181" s="63">
        <v>0</v>
      </c>
      <c r="L181" s="63">
        <v>0</v>
      </c>
      <c r="M181" s="63">
        <v>0</v>
      </c>
      <c r="N181" s="63">
        <v>0</v>
      </c>
      <c r="O181" s="63">
        <v>0</v>
      </c>
      <c r="Q181" s="12" t="s">
        <v>55</v>
      </c>
    </row>
    <row r="182" spans="1:17">
      <c r="A182" s="58" t="s">
        <v>350</v>
      </c>
      <c r="B182" s="59" t="s">
        <v>351</v>
      </c>
      <c r="C182" s="63">
        <v>6161.59</v>
      </c>
      <c r="D182" s="63">
        <v>1799</v>
      </c>
      <c r="E182" s="63">
        <v>-3848.3</v>
      </c>
      <c r="F182" s="63">
        <v>5511.7</v>
      </c>
      <c r="G182" s="63">
        <v>1124.4000000000001</v>
      </c>
      <c r="H182" s="63">
        <v>1124.4000000000001</v>
      </c>
      <c r="I182" s="63">
        <v>0</v>
      </c>
      <c r="J182" s="63">
        <v>0</v>
      </c>
      <c r="K182" s="63">
        <v>1086.95</v>
      </c>
      <c r="L182" s="63">
        <v>0</v>
      </c>
      <c r="M182" s="63">
        <v>3251.85</v>
      </c>
      <c r="N182" s="63">
        <v>2607.27</v>
      </c>
      <c r="O182" s="63">
        <v>18818.86</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18004.34</v>
      </c>
      <c r="D185" s="70">
        <v>1691.89</v>
      </c>
      <c r="E185" s="70">
        <v>2338.9499999999998</v>
      </c>
      <c r="F185" s="70">
        <v>16533.95</v>
      </c>
      <c r="G185" s="70">
        <v>24342.44</v>
      </c>
      <c r="H185" s="70">
        <v>11017.06</v>
      </c>
      <c r="I185" s="70">
        <v>10009.5</v>
      </c>
      <c r="J185" s="70">
        <v>8322.25</v>
      </c>
      <c r="K185" s="70">
        <v>11791.93</v>
      </c>
      <c r="L185" s="70">
        <v>5215.93</v>
      </c>
      <c r="M185" s="70">
        <v>13897.6</v>
      </c>
      <c r="N185" s="70">
        <v>10929.52</v>
      </c>
      <c r="O185" s="70">
        <v>134095.35999999999</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0</v>
      </c>
      <c r="D188" s="63">
        <v>0</v>
      </c>
      <c r="E188" s="63">
        <v>0</v>
      </c>
      <c r="F188" s="63">
        <v>0</v>
      </c>
      <c r="G188" s="63">
        <v>1459.28</v>
      </c>
      <c r="H188" s="63">
        <v>-309.24</v>
      </c>
      <c r="I188" s="63">
        <v>545.59</v>
      </c>
      <c r="J188" s="63">
        <v>11.18</v>
      </c>
      <c r="K188" s="63">
        <v>878.83</v>
      </c>
      <c r="L188" s="63">
        <v>0</v>
      </c>
      <c r="M188" s="63">
        <v>212.93</v>
      </c>
      <c r="N188" s="63">
        <v>0</v>
      </c>
      <c r="O188" s="63">
        <v>2798.57</v>
      </c>
      <c r="Q188" s="12" t="s">
        <v>55</v>
      </c>
    </row>
    <row r="189" spans="1:17">
      <c r="A189" s="58" t="s">
        <v>358</v>
      </c>
      <c r="B189" s="59" t="s">
        <v>359</v>
      </c>
      <c r="C189" s="63">
        <v>-361.68</v>
      </c>
      <c r="D189" s="63">
        <v>2073.0700000000002</v>
      </c>
      <c r="E189" s="63">
        <v>0</v>
      </c>
      <c r="F189" s="63">
        <v>0</v>
      </c>
      <c r="G189" s="63">
        <v>383.25</v>
      </c>
      <c r="H189" s="63">
        <v>1799.8</v>
      </c>
      <c r="I189" s="63">
        <v>129.02000000000001</v>
      </c>
      <c r="J189" s="63">
        <v>228.3</v>
      </c>
      <c r="K189" s="63">
        <v>368.28</v>
      </c>
      <c r="L189" s="63">
        <v>0</v>
      </c>
      <c r="M189" s="63">
        <v>553.19000000000005</v>
      </c>
      <c r="N189" s="63">
        <v>0</v>
      </c>
      <c r="O189" s="63">
        <v>5173.2299999999996</v>
      </c>
      <c r="Q189" s="12" t="s">
        <v>55</v>
      </c>
    </row>
    <row r="190" spans="1:17">
      <c r="A190" s="58" t="s">
        <v>360</v>
      </c>
      <c r="B190" s="59" t="s">
        <v>361</v>
      </c>
      <c r="C190" s="63">
        <v>773.18</v>
      </c>
      <c r="D190" s="63">
        <v>1179.8800000000001</v>
      </c>
      <c r="E190" s="63">
        <v>1970.19</v>
      </c>
      <c r="F190" s="63">
        <v>341.74</v>
      </c>
      <c r="G190" s="63">
        <v>975.29</v>
      </c>
      <c r="H190" s="63">
        <v>-3248.34</v>
      </c>
      <c r="I190" s="63">
        <v>407.42</v>
      </c>
      <c r="J190" s="63">
        <v>1889.11</v>
      </c>
      <c r="K190" s="63">
        <v>992.71</v>
      </c>
      <c r="L190" s="63">
        <v>0</v>
      </c>
      <c r="M190" s="63">
        <v>34550.44</v>
      </c>
      <c r="N190" s="63">
        <v>325.88</v>
      </c>
      <c r="O190" s="63">
        <v>40157.5</v>
      </c>
      <c r="Q190" s="12" t="s">
        <v>55</v>
      </c>
    </row>
    <row r="191" spans="1:17">
      <c r="A191" s="58" t="s">
        <v>362</v>
      </c>
      <c r="B191" s="59" t="s">
        <v>363</v>
      </c>
      <c r="C191" s="63">
        <v>460.79</v>
      </c>
      <c r="D191" s="63">
        <v>3765.55</v>
      </c>
      <c r="E191" s="63">
        <v>1570.11</v>
      </c>
      <c r="F191" s="63">
        <v>0</v>
      </c>
      <c r="G191" s="63">
        <v>271.64</v>
      </c>
      <c r="H191" s="63">
        <v>60.13</v>
      </c>
      <c r="I191" s="63">
        <v>128.94</v>
      </c>
      <c r="J191" s="63">
        <v>0</v>
      </c>
      <c r="K191" s="63">
        <v>202.23</v>
      </c>
      <c r="L191" s="63">
        <v>0</v>
      </c>
      <c r="M191" s="63">
        <v>70.88</v>
      </c>
      <c r="N191" s="63">
        <v>0</v>
      </c>
      <c r="O191" s="63">
        <v>6530.27</v>
      </c>
      <c r="Q191" s="12" t="s">
        <v>55</v>
      </c>
    </row>
    <row r="192" spans="1:17">
      <c r="A192" s="58" t="s">
        <v>364</v>
      </c>
      <c r="B192" s="59" t="s">
        <v>365</v>
      </c>
      <c r="C192" s="63">
        <v>0</v>
      </c>
      <c r="D192" s="63">
        <v>0</v>
      </c>
      <c r="E192" s="63">
        <v>0</v>
      </c>
      <c r="F192" s="63">
        <v>0</v>
      </c>
      <c r="G192" s="63">
        <v>0</v>
      </c>
      <c r="H192" s="63">
        <v>240</v>
      </c>
      <c r="I192" s="63">
        <v>0</v>
      </c>
      <c r="J192" s="63">
        <v>0</v>
      </c>
      <c r="K192" s="63">
        <v>0</v>
      </c>
      <c r="L192" s="63">
        <v>0</v>
      </c>
      <c r="M192" s="63">
        <v>0</v>
      </c>
      <c r="N192" s="63">
        <v>0</v>
      </c>
      <c r="O192" s="63">
        <v>240</v>
      </c>
      <c r="Q192" s="12" t="s">
        <v>55</v>
      </c>
    </row>
    <row r="193" spans="1:17">
      <c r="A193" s="58" t="s">
        <v>366</v>
      </c>
      <c r="B193" s="59" t="s">
        <v>367</v>
      </c>
      <c r="C193" s="63">
        <v>600</v>
      </c>
      <c r="D193" s="63">
        <v>0</v>
      </c>
      <c r="E193" s="63">
        <v>0</v>
      </c>
      <c r="F193" s="63">
        <v>0</v>
      </c>
      <c r="G193" s="63">
        <v>0</v>
      </c>
      <c r="H193" s="63">
        <v>0</v>
      </c>
      <c r="I193" s="63">
        <v>0</v>
      </c>
      <c r="J193" s="63">
        <v>0</v>
      </c>
      <c r="K193" s="63">
        <v>0</v>
      </c>
      <c r="L193" s="63">
        <v>0</v>
      </c>
      <c r="M193" s="63">
        <v>0</v>
      </c>
      <c r="N193" s="63">
        <v>0</v>
      </c>
      <c r="O193" s="63">
        <v>600</v>
      </c>
      <c r="Q193" s="12" t="s">
        <v>55</v>
      </c>
    </row>
    <row r="194" spans="1:17">
      <c r="A194" s="58" t="s">
        <v>5034</v>
      </c>
      <c r="B194" s="59" t="s">
        <v>5035</v>
      </c>
      <c r="C194" s="63">
        <v>1893.89</v>
      </c>
      <c r="D194" s="63">
        <v>0</v>
      </c>
      <c r="E194" s="63">
        <v>0</v>
      </c>
      <c r="F194" s="63">
        <v>0</v>
      </c>
      <c r="G194" s="63">
        <v>0</v>
      </c>
      <c r="H194" s="63">
        <v>0</v>
      </c>
      <c r="I194" s="63">
        <v>0</v>
      </c>
      <c r="J194" s="63">
        <v>0</v>
      </c>
      <c r="K194" s="63">
        <v>179.68</v>
      </c>
      <c r="L194" s="63">
        <v>0</v>
      </c>
      <c r="M194" s="63">
        <v>0</v>
      </c>
      <c r="N194" s="63">
        <v>0</v>
      </c>
      <c r="O194" s="63">
        <v>2073.5700000000002</v>
      </c>
      <c r="Q194" s="12" t="s">
        <v>55</v>
      </c>
    </row>
    <row r="195" spans="1:17">
      <c r="A195" s="58" t="s">
        <v>368</v>
      </c>
      <c r="B195" s="59" t="s">
        <v>369</v>
      </c>
      <c r="C195" s="63">
        <v>208.91</v>
      </c>
      <c r="D195" s="63">
        <v>522.51</v>
      </c>
      <c r="E195" s="63">
        <v>0</v>
      </c>
      <c r="F195" s="63">
        <v>0</v>
      </c>
      <c r="G195" s="63">
        <v>482.27</v>
      </c>
      <c r="H195" s="63">
        <v>54.95</v>
      </c>
      <c r="I195" s="63">
        <v>0</v>
      </c>
      <c r="J195" s="63">
        <v>45.95</v>
      </c>
      <c r="K195" s="63">
        <v>445.87</v>
      </c>
      <c r="L195" s="63">
        <v>0</v>
      </c>
      <c r="M195" s="63">
        <v>200.67</v>
      </c>
      <c r="N195" s="63">
        <v>0</v>
      </c>
      <c r="O195" s="63">
        <v>1961.13</v>
      </c>
      <c r="Q195" s="12" t="s">
        <v>55</v>
      </c>
    </row>
    <row r="196" spans="1:17">
      <c r="A196" s="58" t="s">
        <v>370</v>
      </c>
      <c r="B196" s="59" t="s">
        <v>371</v>
      </c>
      <c r="C196" s="63">
        <v>0</v>
      </c>
      <c r="D196" s="63">
        <v>0</v>
      </c>
      <c r="E196" s="63">
        <v>0</v>
      </c>
      <c r="F196" s="63">
        <v>0</v>
      </c>
      <c r="G196" s="63">
        <v>0</v>
      </c>
      <c r="H196" s="63">
        <v>0</v>
      </c>
      <c r="I196" s="63">
        <v>0</v>
      </c>
      <c r="J196" s="63">
        <v>0</v>
      </c>
      <c r="K196" s="63">
        <v>0</v>
      </c>
      <c r="L196" s="63">
        <v>0</v>
      </c>
      <c r="M196" s="63">
        <v>0</v>
      </c>
      <c r="N196" s="63">
        <v>0</v>
      </c>
      <c r="O196" s="63">
        <v>0</v>
      </c>
      <c r="Q196" s="12" t="s">
        <v>55</v>
      </c>
    </row>
    <row r="197" spans="1:17">
      <c r="A197" s="58" t="s">
        <v>1768</v>
      </c>
      <c r="B197" s="59" t="s">
        <v>5036</v>
      </c>
      <c r="C197" s="63">
        <v>0</v>
      </c>
      <c r="D197" s="63">
        <v>0</v>
      </c>
      <c r="E197" s="63">
        <v>0</v>
      </c>
      <c r="F197" s="63">
        <v>0</v>
      </c>
      <c r="G197" s="63">
        <v>0</v>
      </c>
      <c r="H197" s="63">
        <v>0</v>
      </c>
      <c r="I197" s="63">
        <v>0</v>
      </c>
      <c r="J197" s="63">
        <v>0</v>
      </c>
      <c r="K197" s="63">
        <v>0</v>
      </c>
      <c r="L197" s="63">
        <v>0</v>
      </c>
      <c r="M197" s="63">
        <v>0</v>
      </c>
      <c r="N197" s="63">
        <v>0</v>
      </c>
      <c r="O197" s="63">
        <v>0</v>
      </c>
      <c r="Q197" s="12" t="s">
        <v>55</v>
      </c>
    </row>
    <row r="198" spans="1:17">
      <c r="A198" s="58" t="s">
        <v>372</v>
      </c>
      <c r="B198" s="59" t="s">
        <v>373</v>
      </c>
      <c r="C198" s="63">
        <v>-981.08</v>
      </c>
      <c r="D198" s="63">
        <v>421.94</v>
      </c>
      <c r="E198" s="63">
        <v>0</v>
      </c>
      <c r="F198" s="63">
        <v>735</v>
      </c>
      <c r="G198" s="63">
        <v>231.53</v>
      </c>
      <c r="H198" s="63">
        <v>242.6</v>
      </c>
      <c r="I198" s="63">
        <v>20.94</v>
      </c>
      <c r="J198" s="63">
        <v>691.93</v>
      </c>
      <c r="K198" s="63">
        <v>277.97000000000003</v>
      </c>
      <c r="L198" s="63">
        <v>0</v>
      </c>
      <c r="M198" s="63">
        <v>-1495.56</v>
      </c>
      <c r="N198" s="63">
        <v>0</v>
      </c>
      <c r="O198" s="63">
        <v>145.27000000000001</v>
      </c>
      <c r="Q198" s="12" t="s">
        <v>55</v>
      </c>
    </row>
    <row r="199" spans="1:17">
      <c r="A199" s="58" t="s">
        <v>374</v>
      </c>
      <c r="B199" s="59" t="s">
        <v>375</v>
      </c>
      <c r="C199" s="63">
        <v>0</v>
      </c>
      <c r="D199" s="63">
        <v>0</v>
      </c>
      <c r="E199" s="63">
        <v>0</v>
      </c>
      <c r="F199" s="63">
        <v>0</v>
      </c>
      <c r="G199" s="63">
        <v>220</v>
      </c>
      <c r="H199" s="63">
        <v>0</v>
      </c>
      <c r="I199" s="63">
        <v>304.72000000000003</v>
      </c>
      <c r="J199" s="63">
        <v>142.07</v>
      </c>
      <c r="K199" s="63">
        <v>0</v>
      </c>
      <c r="L199" s="63">
        <v>0</v>
      </c>
      <c r="M199" s="63">
        <v>540</v>
      </c>
      <c r="N199" s="63">
        <v>0</v>
      </c>
      <c r="O199" s="63">
        <v>1206.79</v>
      </c>
      <c r="Q199" s="12" t="s">
        <v>52</v>
      </c>
    </row>
    <row r="200" spans="1:17">
      <c r="A200" s="58" t="s">
        <v>5037</v>
      </c>
      <c r="B200" s="59" t="s">
        <v>5038</v>
      </c>
      <c r="C200" s="63">
        <v>0</v>
      </c>
      <c r="D200" s="63">
        <v>0</v>
      </c>
      <c r="E200" s="63">
        <v>0</v>
      </c>
      <c r="F200" s="63">
        <v>0</v>
      </c>
      <c r="G200" s="63">
        <v>0</v>
      </c>
      <c r="H200" s="63">
        <v>0</v>
      </c>
      <c r="I200" s="63">
        <v>0</v>
      </c>
      <c r="J200" s="63">
        <v>0</v>
      </c>
      <c r="K200" s="63">
        <v>0</v>
      </c>
      <c r="L200" s="63">
        <v>0</v>
      </c>
      <c r="M200" s="63">
        <v>0</v>
      </c>
      <c r="N200" s="63">
        <v>0</v>
      </c>
      <c r="O200" s="63">
        <v>0</v>
      </c>
      <c r="Q200" s="12" t="s">
        <v>55</v>
      </c>
    </row>
    <row r="201" spans="1:17">
      <c r="A201" s="58" t="s">
        <v>376</v>
      </c>
      <c r="B201" s="59" t="s">
        <v>377</v>
      </c>
      <c r="C201" s="63">
        <v>-5184.51</v>
      </c>
      <c r="D201" s="63">
        <v>1004.94</v>
      </c>
      <c r="E201" s="63">
        <v>0</v>
      </c>
      <c r="F201" s="63">
        <v>0</v>
      </c>
      <c r="G201" s="63">
        <v>942.43</v>
      </c>
      <c r="H201" s="63">
        <v>286.27999999999997</v>
      </c>
      <c r="I201" s="63">
        <v>0</v>
      </c>
      <c r="J201" s="63">
        <v>634.42999999999995</v>
      </c>
      <c r="K201" s="63">
        <v>347.61</v>
      </c>
      <c r="L201" s="63">
        <v>0</v>
      </c>
      <c r="M201" s="63">
        <v>4874</v>
      </c>
      <c r="N201" s="63">
        <v>0</v>
      </c>
      <c r="O201" s="63">
        <v>2905.18</v>
      </c>
      <c r="Q201" s="12" t="s">
        <v>55</v>
      </c>
    </row>
    <row r="202" spans="1:17">
      <c r="A202" s="58" t="s">
        <v>378</v>
      </c>
      <c r="B202" s="59" t="s">
        <v>379</v>
      </c>
      <c r="C202" s="63">
        <v>0</v>
      </c>
      <c r="D202" s="63">
        <v>0</v>
      </c>
      <c r="E202" s="63">
        <v>0</v>
      </c>
      <c r="F202" s="63">
        <v>309.81</v>
      </c>
      <c r="G202" s="63">
        <v>0</v>
      </c>
      <c r="H202" s="63">
        <v>0</v>
      </c>
      <c r="I202" s="63">
        <v>0</v>
      </c>
      <c r="J202" s="63">
        <v>0</v>
      </c>
      <c r="K202" s="63">
        <v>0</v>
      </c>
      <c r="L202" s="63">
        <v>0</v>
      </c>
      <c r="M202" s="63">
        <v>0</v>
      </c>
      <c r="N202" s="63">
        <v>0</v>
      </c>
      <c r="O202" s="63">
        <v>309.81</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0</v>
      </c>
      <c r="D204" s="63">
        <v>0</v>
      </c>
      <c r="E204" s="63">
        <v>0</v>
      </c>
      <c r="F204" s="63">
        <v>0</v>
      </c>
      <c r="G204" s="63">
        <v>0</v>
      </c>
      <c r="H204" s="63">
        <v>0</v>
      </c>
      <c r="I204" s="63">
        <v>0</v>
      </c>
      <c r="J204" s="63">
        <v>0</v>
      </c>
      <c r="K204" s="63">
        <v>0</v>
      </c>
      <c r="L204" s="63">
        <v>0</v>
      </c>
      <c r="M204" s="63">
        <v>0</v>
      </c>
      <c r="N204" s="63">
        <v>0</v>
      </c>
      <c r="O204" s="63">
        <v>0</v>
      </c>
      <c r="Q204" s="12" t="s">
        <v>52</v>
      </c>
    </row>
    <row r="205" spans="1:17">
      <c r="A205" s="58" t="s">
        <v>384</v>
      </c>
      <c r="B205" s="59" t="s">
        <v>385</v>
      </c>
      <c r="C205" s="63">
        <v>0</v>
      </c>
      <c r="D205" s="63">
        <v>0</v>
      </c>
      <c r="E205" s="63">
        <v>0</v>
      </c>
      <c r="F205" s="63">
        <v>260.66000000000003</v>
      </c>
      <c r="G205" s="63">
        <v>518.91</v>
      </c>
      <c r="H205" s="63">
        <v>-779.65</v>
      </c>
      <c r="I205" s="63">
        <v>507.11</v>
      </c>
      <c r="J205" s="63">
        <v>368.09</v>
      </c>
      <c r="K205" s="63">
        <v>279.10000000000002</v>
      </c>
      <c r="L205" s="63">
        <v>0</v>
      </c>
      <c r="M205" s="63">
        <v>0</v>
      </c>
      <c r="N205" s="63">
        <v>159.79</v>
      </c>
      <c r="O205" s="63">
        <v>1314.01</v>
      </c>
      <c r="Q205" s="12" t="s">
        <v>55</v>
      </c>
    </row>
    <row r="206" spans="1:17">
      <c r="A206" s="58" t="s">
        <v>386</v>
      </c>
      <c r="B206" s="59" t="s">
        <v>387</v>
      </c>
      <c r="C206" s="63">
        <v>0</v>
      </c>
      <c r="D206" s="63">
        <v>0</v>
      </c>
      <c r="E206" s="63">
        <v>0</v>
      </c>
      <c r="F206" s="63">
        <v>0</v>
      </c>
      <c r="G206" s="63">
        <v>0</v>
      </c>
      <c r="H206" s="63">
        <v>479</v>
      </c>
      <c r="I206" s="63">
        <v>0</v>
      </c>
      <c r="J206" s="63">
        <v>0</v>
      </c>
      <c r="K206" s="63">
        <v>0</v>
      </c>
      <c r="L206" s="63">
        <v>0</v>
      </c>
      <c r="M206" s="63">
        <v>0</v>
      </c>
      <c r="N206" s="63">
        <v>0</v>
      </c>
      <c r="O206" s="63">
        <v>479</v>
      </c>
      <c r="Q206" s="12" t="s">
        <v>55</v>
      </c>
    </row>
    <row r="207" spans="1:17">
      <c r="A207" s="58" t="s">
        <v>388</v>
      </c>
      <c r="B207" s="59" t="s">
        <v>389</v>
      </c>
      <c r="C207" s="63">
        <v>0</v>
      </c>
      <c r="D207" s="63">
        <v>0</v>
      </c>
      <c r="E207" s="63">
        <v>0</v>
      </c>
      <c r="F207" s="63">
        <v>0</v>
      </c>
      <c r="G207" s="63">
        <v>0</v>
      </c>
      <c r="H207" s="63">
        <v>0</v>
      </c>
      <c r="I207" s="63">
        <v>0</v>
      </c>
      <c r="J207" s="63">
        <v>0</v>
      </c>
      <c r="K207" s="63">
        <v>0</v>
      </c>
      <c r="L207" s="63">
        <v>0</v>
      </c>
      <c r="M207" s="63">
        <v>0</v>
      </c>
      <c r="N207" s="63">
        <v>0</v>
      </c>
      <c r="O207" s="63">
        <v>0</v>
      </c>
      <c r="Q207" s="12" t="s">
        <v>55</v>
      </c>
    </row>
    <row r="208" spans="1:17">
      <c r="A208" s="58" t="s">
        <v>390</v>
      </c>
      <c r="B208" s="59" t="s">
        <v>391</v>
      </c>
      <c r="C208" s="63">
        <v>0</v>
      </c>
      <c r="D208" s="63">
        <v>0</v>
      </c>
      <c r="E208" s="63">
        <v>0</v>
      </c>
      <c r="F208" s="63">
        <v>0</v>
      </c>
      <c r="G208" s="63">
        <v>0</v>
      </c>
      <c r="H208" s="63">
        <v>0</v>
      </c>
      <c r="I208" s="63">
        <v>0</v>
      </c>
      <c r="J208" s="63">
        <v>0</v>
      </c>
      <c r="K208" s="63">
        <v>0</v>
      </c>
      <c r="L208" s="63">
        <v>0</v>
      </c>
      <c r="M208" s="63">
        <v>0</v>
      </c>
      <c r="N208" s="63">
        <v>0</v>
      </c>
      <c r="O208" s="63">
        <v>0</v>
      </c>
      <c r="Q208" s="12" t="s">
        <v>55</v>
      </c>
    </row>
    <row r="209" spans="1:17">
      <c r="A209" s="58" t="s">
        <v>392</v>
      </c>
      <c r="B209" s="59" t="s">
        <v>393</v>
      </c>
      <c r="C209" s="63">
        <v>940.42</v>
      </c>
      <c r="D209" s="63">
        <v>0</v>
      </c>
      <c r="E209" s="63">
        <v>0</v>
      </c>
      <c r="F209" s="63">
        <v>0</v>
      </c>
      <c r="G209" s="63">
        <v>0</v>
      </c>
      <c r="H209" s="63">
        <v>0</v>
      </c>
      <c r="I209" s="63">
        <v>0</v>
      </c>
      <c r="J209" s="63">
        <v>0</v>
      </c>
      <c r="K209" s="63">
        <v>0</v>
      </c>
      <c r="L209" s="63">
        <v>0</v>
      </c>
      <c r="M209" s="63">
        <v>0</v>
      </c>
      <c r="N209" s="63">
        <v>0</v>
      </c>
      <c r="O209" s="63">
        <v>940.42</v>
      </c>
      <c r="Q209" s="12" t="s">
        <v>55</v>
      </c>
    </row>
    <row r="210" spans="1:17">
      <c r="A210" s="58" t="s">
        <v>394</v>
      </c>
      <c r="B210" s="59" t="s">
        <v>395</v>
      </c>
      <c r="C210" s="63">
        <v>0</v>
      </c>
      <c r="D210" s="63">
        <v>0</v>
      </c>
      <c r="E210" s="63">
        <v>0</v>
      </c>
      <c r="F210" s="63">
        <v>0</v>
      </c>
      <c r="G210" s="63">
        <v>290.39999999999998</v>
      </c>
      <c r="H210" s="63">
        <v>308.51</v>
      </c>
      <c r="I210" s="63">
        <v>0</v>
      </c>
      <c r="J210" s="63">
        <v>0</v>
      </c>
      <c r="K210" s="63">
        <v>0</v>
      </c>
      <c r="L210" s="63">
        <v>0</v>
      </c>
      <c r="M210" s="63">
        <v>0</v>
      </c>
      <c r="N210" s="63">
        <v>0</v>
      </c>
      <c r="O210" s="63">
        <v>598.91</v>
      </c>
      <c r="Q210" s="12" t="s">
        <v>55</v>
      </c>
    </row>
    <row r="211" spans="1:17">
      <c r="A211" s="58" t="s">
        <v>396</v>
      </c>
      <c r="B211" s="59" t="s">
        <v>397</v>
      </c>
      <c r="C211" s="63">
        <v>0</v>
      </c>
      <c r="D211" s="63">
        <v>0</v>
      </c>
      <c r="E211" s="63">
        <v>0</v>
      </c>
      <c r="F211" s="63">
        <v>0</v>
      </c>
      <c r="G211" s="63">
        <v>261.08</v>
      </c>
      <c r="H211" s="63">
        <v>0</v>
      </c>
      <c r="I211" s="63">
        <v>0</v>
      </c>
      <c r="J211" s="63">
        <v>196.03</v>
      </c>
      <c r="K211" s="63">
        <v>0</v>
      </c>
      <c r="L211" s="63">
        <v>0</v>
      </c>
      <c r="M211" s="63">
        <v>0</v>
      </c>
      <c r="N211" s="63">
        <v>0</v>
      </c>
      <c r="O211" s="63">
        <v>457.11</v>
      </c>
      <c r="Q211" s="12" t="s">
        <v>55</v>
      </c>
    </row>
    <row r="212" spans="1:17">
      <c r="A212" s="58" t="s">
        <v>398</v>
      </c>
      <c r="B212" s="59" t="s">
        <v>399</v>
      </c>
      <c r="C212" s="63">
        <v>0</v>
      </c>
      <c r="D212" s="63">
        <v>0</v>
      </c>
      <c r="E212" s="63">
        <v>0</v>
      </c>
      <c r="F212" s="63">
        <v>0</v>
      </c>
      <c r="G212" s="63">
        <v>0</v>
      </c>
      <c r="H212" s="63">
        <v>0</v>
      </c>
      <c r="I212" s="63">
        <v>0</v>
      </c>
      <c r="J212" s="63">
        <v>0</v>
      </c>
      <c r="K212" s="63">
        <v>0</v>
      </c>
      <c r="L212" s="63">
        <v>0</v>
      </c>
      <c r="M212" s="63">
        <v>0</v>
      </c>
      <c r="N212" s="63">
        <v>0</v>
      </c>
      <c r="O212" s="63">
        <v>0</v>
      </c>
      <c r="Q212" s="12" t="s">
        <v>55</v>
      </c>
    </row>
    <row r="213" spans="1:17">
      <c r="A213" s="58" t="s">
        <v>5039</v>
      </c>
      <c r="B213" s="59" t="s">
        <v>5040</v>
      </c>
      <c r="C213" s="63">
        <v>0</v>
      </c>
      <c r="D213" s="63">
        <v>0</v>
      </c>
      <c r="E213" s="63">
        <v>0</v>
      </c>
      <c r="F213" s="63">
        <v>0</v>
      </c>
      <c r="G213" s="63">
        <v>0</v>
      </c>
      <c r="H213" s="63">
        <v>0</v>
      </c>
      <c r="I213" s="63">
        <v>700</v>
      </c>
      <c r="J213" s="63">
        <v>700</v>
      </c>
      <c r="K213" s="63">
        <v>0</v>
      </c>
      <c r="L213" s="63">
        <v>0</v>
      </c>
      <c r="M213" s="63">
        <v>1400</v>
      </c>
      <c r="N213" s="63">
        <v>0</v>
      </c>
      <c r="O213" s="63">
        <v>2800</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0</v>
      </c>
      <c r="I215" s="63">
        <v>0</v>
      </c>
      <c r="J215" s="63">
        <v>0</v>
      </c>
      <c r="K215" s="63">
        <v>0</v>
      </c>
      <c r="L215" s="63">
        <v>0</v>
      </c>
      <c r="M215" s="63">
        <v>0</v>
      </c>
      <c r="N215" s="63">
        <v>0</v>
      </c>
      <c r="O215" s="63">
        <v>0</v>
      </c>
      <c r="Q215" s="12" t="s">
        <v>52</v>
      </c>
    </row>
    <row r="216" spans="1:17">
      <c r="A216" s="58" t="s">
        <v>5042</v>
      </c>
      <c r="B216" s="59" t="s">
        <v>5043</v>
      </c>
      <c r="C216" s="63">
        <v>0</v>
      </c>
      <c r="D216" s="63">
        <v>0</v>
      </c>
      <c r="E216" s="63">
        <v>0</v>
      </c>
      <c r="F216" s="63">
        <v>0</v>
      </c>
      <c r="G216" s="63">
        <v>0</v>
      </c>
      <c r="H216" s="63">
        <v>0</v>
      </c>
      <c r="I216" s="63">
        <v>0</v>
      </c>
      <c r="J216" s="63">
        <v>210</v>
      </c>
      <c r="K216" s="63">
        <v>0</v>
      </c>
      <c r="L216" s="63">
        <v>0</v>
      </c>
      <c r="M216" s="63">
        <v>1750</v>
      </c>
      <c r="N216" s="63">
        <v>0</v>
      </c>
      <c r="O216" s="63">
        <v>1960</v>
      </c>
      <c r="Q216" s="12" t="s">
        <v>55</v>
      </c>
    </row>
    <row r="217" spans="1:17">
      <c r="A217" s="58" t="s">
        <v>402</v>
      </c>
      <c r="B217" s="59" t="s">
        <v>403</v>
      </c>
      <c r="C217" s="63">
        <v>0</v>
      </c>
      <c r="D217" s="63">
        <v>0</v>
      </c>
      <c r="E217" s="63">
        <v>0</v>
      </c>
      <c r="F217" s="63">
        <v>0</v>
      </c>
      <c r="G217" s="63">
        <v>0</v>
      </c>
      <c r="H217" s="63">
        <v>0</v>
      </c>
      <c r="I217" s="63">
        <v>0</v>
      </c>
      <c r="J217" s="63">
        <v>0</v>
      </c>
      <c r="K217" s="63">
        <v>0</v>
      </c>
      <c r="L217" s="63">
        <v>0</v>
      </c>
      <c r="M217" s="63">
        <v>0</v>
      </c>
      <c r="N217" s="63">
        <v>0</v>
      </c>
      <c r="O217" s="63">
        <v>0</v>
      </c>
      <c r="Q217" s="12" t="s">
        <v>55</v>
      </c>
    </row>
    <row r="218" spans="1:17">
      <c r="A218" s="58" t="s">
        <v>404</v>
      </c>
      <c r="B218" s="59" t="s">
        <v>405</v>
      </c>
      <c r="C218" s="63">
        <v>0</v>
      </c>
      <c r="D218" s="63">
        <v>0</v>
      </c>
      <c r="E218" s="63">
        <v>0</v>
      </c>
      <c r="F218" s="63">
        <v>0</v>
      </c>
      <c r="G218" s="63">
        <v>0</v>
      </c>
      <c r="H218" s="63">
        <v>0</v>
      </c>
      <c r="I218" s="63">
        <v>0</v>
      </c>
      <c r="J218" s="63">
        <v>0</v>
      </c>
      <c r="K218" s="63">
        <v>0</v>
      </c>
      <c r="L218" s="63">
        <v>0</v>
      </c>
      <c r="M218" s="63">
        <v>0</v>
      </c>
      <c r="N218" s="63">
        <v>0</v>
      </c>
      <c r="O218" s="63">
        <v>0</v>
      </c>
      <c r="Q218" s="12" t="s">
        <v>55</v>
      </c>
    </row>
    <row r="219" spans="1:17">
      <c r="A219" s="58" t="s">
        <v>406</v>
      </c>
      <c r="B219" s="59" t="s">
        <v>407</v>
      </c>
      <c r="C219" s="63">
        <v>0</v>
      </c>
      <c r="D219" s="63">
        <v>0</v>
      </c>
      <c r="E219" s="63">
        <v>0</v>
      </c>
      <c r="F219" s="63">
        <v>0</v>
      </c>
      <c r="G219" s="63">
        <v>107.79</v>
      </c>
      <c r="H219" s="63">
        <v>-782.34</v>
      </c>
      <c r="I219" s="63">
        <v>0</v>
      </c>
      <c r="J219" s="63">
        <v>430.91</v>
      </c>
      <c r="K219" s="63">
        <v>0</v>
      </c>
      <c r="L219" s="63">
        <v>0</v>
      </c>
      <c r="M219" s="63">
        <v>0</v>
      </c>
      <c r="N219" s="63">
        <v>3586</v>
      </c>
      <c r="O219" s="63">
        <v>3342.36</v>
      </c>
      <c r="Q219" s="12" t="s">
        <v>55</v>
      </c>
    </row>
    <row r="220" spans="1:17">
      <c r="A220" s="58" t="s">
        <v>408</v>
      </c>
      <c r="B220" s="59" t="s">
        <v>409</v>
      </c>
      <c r="C220" s="63">
        <v>0</v>
      </c>
      <c r="D220" s="63">
        <v>0</v>
      </c>
      <c r="E220" s="63">
        <v>0</v>
      </c>
      <c r="F220" s="63">
        <v>0</v>
      </c>
      <c r="G220" s="63">
        <v>0</v>
      </c>
      <c r="H220" s="63">
        <v>0</v>
      </c>
      <c r="I220" s="63">
        <v>0</v>
      </c>
      <c r="J220" s="63">
        <v>0</v>
      </c>
      <c r="K220" s="63">
        <v>0</v>
      </c>
      <c r="L220" s="63">
        <v>0</v>
      </c>
      <c r="M220" s="63">
        <v>0</v>
      </c>
      <c r="N220" s="63">
        <v>0</v>
      </c>
      <c r="O220" s="63">
        <v>0</v>
      </c>
      <c r="Q220" s="12" t="s">
        <v>55</v>
      </c>
    </row>
    <row r="221" spans="1:17">
      <c r="A221" s="58" t="s">
        <v>410</v>
      </c>
      <c r="B221" s="59" t="s">
        <v>411</v>
      </c>
      <c r="C221" s="63">
        <v>0</v>
      </c>
      <c r="D221" s="63">
        <v>0</v>
      </c>
      <c r="E221" s="63">
        <v>0</v>
      </c>
      <c r="F221" s="63">
        <v>0</v>
      </c>
      <c r="G221" s="63">
        <v>0</v>
      </c>
      <c r="H221" s="63">
        <v>0</v>
      </c>
      <c r="I221" s="63">
        <v>0</v>
      </c>
      <c r="J221" s="63">
        <v>0</v>
      </c>
      <c r="K221" s="63">
        <v>0</v>
      </c>
      <c r="L221" s="63">
        <v>0</v>
      </c>
      <c r="M221" s="63">
        <v>0</v>
      </c>
      <c r="N221" s="63">
        <v>0</v>
      </c>
      <c r="O221" s="63">
        <v>0</v>
      </c>
      <c r="Q221" s="12" t="s">
        <v>55</v>
      </c>
    </row>
    <row r="222" spans="1:17">
      <c r="A222" s="58" t="s">
        <v>412</v>
      </c>
      <c r="B222" s="59" t="s">
        <v>413</v>
      </c>
      <c r="C222" s="63">
        <v>0</v>
      </c>
      <c r="D222" s="63">
        <v>0</v>
      </c>
      <c r="E222" s="63">
        <v>0</v>
      </c>
      <c r="F222" s="63">
        <v>0</v>
      </c>
      <c r="G222" s="63">
        <v>0</v>
      </c>
      <c r="H222" s="63">
        <v>0</v>
      </c>
      <c r="I222" s="63">
        <v>0</v>
      </c>
      <c r="J222" s="63">
        <v>0</v>
      </c>
      <c r="K222" s="63">
        <v>0</v>
      </c>
      <c r="L222" s="63">
        <v>0</v>
      </c>
      <c r="M222" s="63">
        <v>0</v>
      </c>
      <c r="N222" s="63">
        <v>0</v>
      </c>
      <c r="O222" s="63">
        <v>0</v>
      </c>
      <c r="Q222" s="12" t="s">
        <v>57</v>
      </c>
    </row>
    <row r="223" spans="1:17">
      <c r="A223" s="58" t="s">
        <v>414</v>
      </c>
      <c r="B223" s="59" t="s">
        <v>415</v>
      </c>
      <c r="C223" s="63">
        <v>0</v>
      </c>
      <c r="D223" s="63">
        <v>0</v>
      </c>
      <c r="E223" s="63">
        <v>0</v>
      </c>
      <c r="F223" s="63">
        <v>0</v>
      </c>
      <c r="G223" s="63">
        <v>0</v>
      </c>
      <c r="H223" s="63">
        <v>0</v>
      </c>
      <c r="I223" s="63">
        <v>0</v>
      </c>
      <c r="J223" s="63">
        <v>0</v>
      </c>
      <c r="K223" s="63">
        <v>0</v>
      </c>
      <c r="L223" s="63">
        <v>0</v>
      </c>
      <c r="M223" s="63">
        <v>0</v>
      </c>
      <c r="N223" s="63">
        <v>0</v>
      </c>
      <c r="O223" s="63">
        <v>0</v>
      </c>
      <c r="Q223" s="12" t="s">
        <v>55</v>
      </c>
    </row>
    <row r="224" spans="1:17">
      <c r="A224" s="58" t="s">
        <v>416</v>
      </c>
      <c r="B224" s="59" t="s">
        <v>417</v>
      </c>
      <c r="C224" s="63">
        <v>125</v>
      </c>
      <c r="D224" s="63">
        <v>190</v>
      </c>
      <c r="E224" s="63">
        <v>0</v>
      </c>
      <c r="F224" s="63">
        <v>145.52000000000001</v>
      </c>
      <c r="G224" s="63">
        <v>0</v>
      </c>
      <c r="H224" s="63">
        <v>160.5</v>
      </c>
      <c r="I224" s="63">
        <v>0</v>
      </c>
      <c r="J224" s="63">
        <v>89.49</v>
      </c>
      <c r="K224" s="63">
        <v>0</v>
      </c>
      <c r="L224" s="63">
        <v>0</v>
      </c>
      <c r="M224" s="63">
        <v>0</v>
      </c>
      <c r="N224" s="63">
        <v>0</v>
      </c>
      <c r="O224" s="63">
        <v>710.51</v>
      </c>
      <c r="Q224" s="12" t="s">
        <v>55</v>
      </c>
    </row>
    <row r="225" spans="1:17">
      <c r="A225" s="58" t="s">
        <v>418</v>
      </c>
      <c r="B225" s="59" t="s">
        <v>419</v>
      </c>
      <c r="C225" s="63">
        <v>0</v>
      </c>
      <c r="D225" s="63">
        <v>0</v>
      </c>
      <c r="E225" s="63">
        <v>0</v>
      </c>
      <c r="F225" s="63">
        <v>0</v>
      </c>
      <c r="G225" s="63">
        <v>0</v>
      </c>
      <c r="H225" s="63">
        <v>0</v>
      </c>
      <c r="I225" s="63">
        <v>0</v>
      </c>
      <c r="J225" s="63">
        <v>0</v>
      </c>
      <c r="K225" s="63">
        <v>0</v>
      </c>
      <c r="L225" s="63">
        <v>0</v>
      </c>
      <c r="M225" s="63">
        <v>0</v>
      </c>
      <c r="N225" s="63">
        <v>0</v>
      </c>
      <c r="O225" s="63">
        <v>0</v>
      </c>
      <c r="Q225" s="12" t="s">
        <v>55</v>
      </c>
    </row>
    <row r="226" spans="1:17">
      <c r="A226" s="58" t="s">
        <v>420</v>
      </c>
      <c r="B226" s="59" t="s">
        <v>421</v>
      </c>
      <c r="C226" s="63">
        <v>0</v>
      </c>
      <c r="D226" s="63">
        <v>0</v>
      </c>
      <c r="E226" s="63">
        <v>0</v>
      </c>
      <c r="F226" s="63">
        <v>0</v>
      </c>
      <c r="G226" s="63">
        <v>0</v>
      </c>
      <c r="H226" s="63">
        <v>0</v>
      </c>
      <c r="I226" s="63">
        <v>0</v>
      </c>
      <c r="J226" s="63">
        <v>107.86</v>
      </c>
      <c r="K226" s="63">
        <v>0</v>
      </c>
      <c r="L226" s="63">
        <v>0</v>
      </c>
      <c r="M226" s="63">
        <v>0</v>
      </c>
      <c r="N226" s="63">
        <v>0</v>
      </c>
      <c r="O226" s="63">
        <v>107.86</v>
      </c>
      <c r="Q226" s="12" t="s">
        <v>55</v>
      </c>
    </row>
    <row r="227" spans="1:17">
      <c r="A227" s="58" t="s">
        <v>422</v>
      </c>
      <c r="B227" s="59" t="s">
        <v>423</v>
      </c>
      <c r="C227" s="63">
        <v>0</v>
      </c>
      <c r="D227" s="63">
        <v>0</v>
      </c>
      <c r="E227" s="63">
        <v>0</v>
      </c>
      <c r="F227" s="63">
        <v>0</v>
      </c>
      <c r="G227" s="63">
        <v>0</v>
      </c>
      <c r="H227" s="63">
        <v>0</v>
      </c>
      <c r="I227" s="63">
        <v>0</v>
      </c>
      <c r="J227" s="63">
        <v>0</v>
      </c>
      <c r="K227" s="63">
        <v>0</v>
      </c>
      <c r="L227" s="63">
        <v>0</v>
      </c>
      <c r="M227" s="63">
        <v>455</v>
      </c>
      <c r="N227" s="63">
        <v>0</v>
      </c>
      <c r="O227" s="63">
        <v>455</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2784</v>
      </c>
      <c r="G229" s="63">
        <v>0</v>
      </c>
      <c r="H229" s="63">
        <v>0</v>
      </c>
      <c r="I229" s="63">
        <v>0</v>
      </c>
      <c r="J229" s="63">
        <v>0</v>
      </c>
      <c r="K229" s="63">
        <v>0</v>
      </c>
      <c r="L229" s="63">
        <v>0</v>
      </c>
      <c r="M229" s="63">
        <v>0</v>
      </c>
      <c r="N229" s="63">
        <v>0</v>
      </c>
      <c r="O229" s="63">
        <v>2784</v>
      </c>
      <c r="Q229" s="12" t="s">
        <v>57</v>
      </c>
    </row>
    <row r="230" spans="1:17">
      <c r="A230" s="58" t="s">
        <v>5046</v>
      </c>
      <c r="B230" s="59" t="s">
        <v>5047</v>
      </c>
      <c r="C230" s="63">
        <v>80</v>
      </c>
      <c r="D230" s="63">
        <v>240</v>
      </c>
      <c r="E230" s="63">
        <v>192.07</v>
      </c>
      <c r="F230" s="63">
        <v>0</v>
      </c>
      <c r="G230" s="63">
        <v>0</v>
      </c>
      <c r="H230" s="63">
        <v>0</v>
      </c>
      <c r="I230" s="63">
        <v>0</v>
      </c>
      <c r="J230" s="63">
        <v>0</v>
      </c>
      <c r="K230" s="63">
        <v>0</v>
      </c>
      <c r="L230" s="63">
        <v>0</v>
      </c>
      <c r="M230" s="63">
        <v>0</v>
      </c>
      <c r="N230" s="63">
        <v>0</v>
      </c>
      <c r="O230" s="63">
        <v>512.07000000000005</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-1445.08</v>
      </c>
      <c r="D233" s="70">
        <v>9397.89</v>
      </c>
      <c r="E233" s="70">
        <v>3732.37</v>
      </c>
      <c r="F233" s="70">
        <v>4576.7299999999996</v>
      </c>
      <c r="G233" s="70">
        <v>6143.87</v>
      </c>
      <c r="H233" s="70">
        <v>-1487.8</v>
      </c>
      <c r="I233" s="70">
        <v>2743.74</v>
      </c>
      <c r="J233" s="70">
        <v>5745.35</v>
      </c>
      <c r="K233" s="70">
        <v>3972.28</v>
      </c>
      <c r="L233" s="70">
        <v>0</v>
      </c>
      <c r="M233" s="70">
        <v>43111.55</v>
      </c>
      <c r="N233" s="70">
        <v>4071.67</v>
      </c>
      <c r="O233" s="70">
        <v>80562.570000000007</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-2206.71</v>
      </c>
      <c r="D236" s="63">
        <v>669.93</v>
      </c>
      <c r="E236" s="63">
        <v>0</v>
      </c>
      <c r="F236" s="63">
        <v>-1850</v>
      </c>
      <c r="G236" s="63">
        <v>0</v>
      </c>
      <c r="H236" s="63">
        <v>0</v>
      </c>
      <c r="I236" s="63">
        <v>0</v>
      </c>
      <c r="J236" s="63">
        <v>0</v>
      </c>
      <c r="K236" s="63">
        <v>0</v>
      </c>
      <c r="L236" s="63">
        <v>0</v>
      </c>
      <c r="M236" s="63">
        <v>0</v>
      </c>
      <c r="N236" s="63">
        <v>0</v>
      </c>
      <c r="O236" s="63">
        <v>-3386.78</v>
      </c>
      <c r="Q236" s="12" t="s">
        <v>54</v>
      </c>
    </row>
    <row r="237" spans="1:17">
      <c r="A237" s="58" t="s">
        <v>432</v>
      </c>
      <c r="B237" s="59" t="s">
        <v>403</v>
      </c>
      <c r="C237" s="63">
        <v>-600</v>
      </c>
      <c r="D237" s="63">
        <v>0</v>
      </c>
      <c r="E237" s="63">
        <v>0</v>
      </c>
      <c r="F237" s="63">
        <v>0</v>
      </c>
      <c r="G237" s="63">
        <v>0</v>
      </c>
      <c r="H237" s="63">
        <v>0</v>
      </c>
      <c r="I237" s="63">
        <v>0</v>
      </c>
      <c r="J237" s="63">
        <v>0</v>
      </c>
      <c r="K237" s="63">
        <v>0</v>
      </c>
      <c r="L237" s="63">
        <v>0</v>
      </c>
      <c r="M237" s="63">
        <v>0</v>
      </c>
      <c r="N237" s="63">
        <v>0</v>
      </c>
      <c r="O237" s="63">
        <v>-600</v>
      </c>
      <c r="Q237" s="12" t="s">
        <v>54</v>
      </c>
    </row>
    <row r="238" spans="1:17">
      <c r="A238" s="58" t="s">
        <v>433</v>
      </c>
      <c r="B238" s="59" t="s">
        <v>434</v>
      </c>
      <c r="C238" s="63">
        <v>-9925</v>
      </c>
      <c r="D238" s="63">
        <v>3455</v>
      </c>
      <c r="E238" s="63">
        <v>0</v>
      </c>
      <c r="F238" s="63">
        <v>3850</v>
      </c>
      <c r="G238" s="63">
        <v>0</v>
      </c>
      <c r="H238" s="63">
        <v>0</v>
      </c>
      <c r="I238" s="63">
        <v>0</v>
      </c>
      <c r="J238" s="63">
        <v>0</v>
      </c>
      <c r="K238" s="63">
        <v>0</v>
      </c>
      <c r="L238" s="63">
        <v>0</v>
      </c>
      <c r="M238" s="63">
        <v>0</v>
      </c>
      <c r="N238" s="63">
        <v>0</v>
      </c>
      <c r="O238" s="63">
        <v>-2620</v>
      </c>
      <c r="Q238" s="12" t="s">
        <v>54</v>
      </c>
    </row>
    <row r="239" spans="1:17">
      <c r="A239" s="58" t="s">
        <v>435</v>
      </c>
      <c r="B239" s="59" t="s">
        <v>436</v>
      </c>
      <c r="C239" s="63">
        <v>0</v>
      </c>
      <c r="D239" s="63">
        <v>0</v>
      </c>
      <c r="E239" s="63">
        <v>0</v>
      </c>
      <c r="F239" s="63">
        <v>0</v>
      </c>
      <c r="G239" s="63">
        <v>0</v>
      </c>
      <c r="H239" s="63">
        <v>0</v>
      </c>
      <c r="I239" s="63">
        <v>0</v>
      </c>
      <c r="J239" s="63">
        <v>0</v>
      </c>
      <c r="K239" s="63">
        <v>0</v>
      </c>
      <c r="L239" s="63">
        <v>0</v>
      </c>
      <c r="M239" s="63">
        <v>0</v>
      </c>
      <c r="N239" s="63">
        <v>0</v>
      </c>
      <c r="O239" s="63">
        <v>0</v>
      </c>
      <c r="Q239" s="12" t="s">
        <v>54</v>
      </c>
    </row>
    <row r="240" spans="1:17">
      <c r="A240" s="58" t="s">
        <v>437</v>
      </c>
      <c r="B240" s="59" t="s">
        <v>438</v>
      </c>
      <c r="C240" s="63">
        <v>-3120</v>
      </c>
      <c r="D240" s="63">
        <v>4240</v>
      </c>
      <c r="E240" s="63">
        <v>0</v>
      </c>
      <c r="F240" s="63">
        <v>1590</v>
      </c>
      <c r="G240" s="63">
        <v>510</v>
      </c>
      <c r="H240" s="63">
        <v>0</v>
      </c>
      <c r="I240" s="63">
        <v>0</v>
      </c>
      <c r="J240" s="63">
        <v>0</v>
      </c>
      <c r="K240" s="63">
        <v>0</v>
      </c>
      <c r="L240" s="63">
        <v>0</v>
      </c>
      <c r="M240" s="63">
        <v>0</v>
      </c>
      <c r="N240" s="63">
        <v>0</v>
      </c>
      <c r="O240" s="63">
        <v>3220</v>
      </c>
      <c r="Q240" s="12" t="s">
        <v>54</v>
      </c>
    </row>
    <row r="241" spans="1:17">
      <c r="A241" s="58" t="s">
        <v>439</v>
      </c>
      <c r="B241" s="59" t="s">
        <v>440</v>
      </c>
      <c r="C241" s="63">
        <v>0</v>
      </c>
      <c r="D241" s="63">
        <v>0</v>
      </c>
      <c r="E241" s="63">
        <v>0</v>
      </c>
      <c r="F241" s="63">
        <v>0</v>
      </c>
      <c r="G241" s="63">
        <v>0</v>
      </c>
      <c r="H241" s="63">
        <v>0</v>
      </c>
      <c r="I241" s="63">
        <v>0</v>
      </c>
      <c r="J241" s="63">
        <v>0</v>
      </c>
      <c r="K241" s="63">
        <v>0</v>
      </c>
      <c r="L241" s="63">
        <v>0</v>
      </c>
      <c r="M241" s="63">
        <v>0</v>
      </c>
      <c r="N241" s="63">
        <v>0</v>
      </c>
      <c r="O241" s="63">
        <v>0</v>
      </c>
      <c r="Q241" s="12" t="s">
        <v>54</v>
      </c>
    </row>
    <row r="242" spans="1:17">
      <c r="A242" s="58" t="s">
        <v>441</v>
      </c>
      <c r="B242" s="59" t="s">
        <v>442</v>
      </c>
      <c r="C242" s="63">
        <v>0</v>
      </c>
      <c r="D242" s="63">
        <v>0</v>
      </c>
      <c r="E242" s="63">
        <v>0</v>
      </c>
      <c r="F242" s="63">
        <v>0</v>
      </c>
      <c r="G242" s="63">
        <v>0</v>
      </c>
      <c r="H242" s="63">
        <v>0</v>
      </c>
      <c r="I242" s="63">
        <v>0</v>
      </c>
      <c r="J242" s="63">
        <v>0</v>
      </c>
      <c r="K242" s="63">
        <v>212.11</v>
      </c>
      <c r="L242" s="63">
        <v>0</v>
      </c>
      <c r="M242" s="63">
        <v>6940</v>
      </c>
      <c r="N242" s="63">
        <v>0</v>
      </c>
      <c r="O242" s="63">
        <v>7152.11</v>
      </c>
      <c r="Q242" s="12" t="s">
        <v>54</v>
      </c>
    </row>
    <row r="243" spans="1:17">
      <c r="A243" s="58" t="s">
        <v>443</v>
      </c>
      <c r="B243" s="59" t="s">
        <v>369</v>
      </c>
      <c r="C243" s="63">
        <v>0</v>
      </c>
      <c r="D243" s="63">
        <v>0</v>
      </c>
      <c r="E243" s="63">
        <v>0</v>
      </c>
      <c r="F243" s="63">
        <v>0</v>
      </c>
      <c r="G243" s="63">
        <v>0</v>
      </c>
      <c r="H243" s="63">
        <v>0</v>
      </c>
      <c r="I243" s="63">
        <v>0</v>
      </c>
      <c r="J243" s="63">
        <v>0</v>
      </c>
      <c r="K243" s="63">
        <v>0</v>
      </c>
      <c r="L243" s="63">
        <v>0</v>
      </c>
      <c r="M243" s="63">
        <v>0</v>
      </c>
      <c r="N243" s="63">
        <v>0</v>
      </c>
      <c r="O243" s="63">
        <v>0</v>
      </c>
      <c r="Q243" s="12" t="s">
        <v>54</v>
      </c>
    </row>
    <row r="244" spans="1:17">
      <c r="A244" s="58" t="s">
        <v>444</v>
      </c>
      <c r="B244" s="59" t="s">
        <v>445</v>
      </c>
      <c r="C244" s="63">
        <v>3619.2</v>
      </c>
      <c r="D244" s="63">
        <v>946.42</v>
      </c>
      <c r="E244" s="63">
        <v>0</v>
      </c>
      <c r="F244" s="63">
        <v>0</v>
      </c>
      <c r="G244" s="63">
        <v>0</v>
      </c>
      <c r="H244" s="63">
        <v>0</v>
      </c>
      <c r="I244" s="63">
        <v>0</v>
      </c>
      <c r="J244" s="63">
        <v>0</v>
      </c>
      <c r="K244" s="63">
        <v>0</v>
      </c>
      <c r="L244" s="63">
        <v>0</v>
      </c>
      <c r="M244" s="63">
        <v>0</v>
      </c>
      <c r="N244" s="63">
        <v>0</v>
      </c>
      <c r="O244" s="63">
        <v>4565.62</v>
      </c>
      <c r="Q244" s="12" t="s">
        <v>54</v>
      </c>
    </row>
    <row r="245" spans="1:17">
      <c r="A245" s="58" t="s">
        <v>446</v>
      </c>
      <c r="B245" s="59" t="s">
        <v>447</v>
      </c>
      <c r="C245" s="63">
        <v>0</v>
      </c>
      <c r="D245" s="63">
        <v>0</v>
      </c>
      <c r="E245" s="63">
        <v>0</v>
      </c>
      <c r="F245" s="63">
        <v>0</v>
      </c>
      <c r="G245" s="63">
        <v>487.54</v>
      </c>
      <c r="H245" s="63">
        <v>0</v>
      </c>
      <c r="I245" s="63">
        <v>0</v>
      </c>
      <c r="J245" s="63">
        <v>0</v>
      </c>
      <c r="K245" s="63">
        <v>0</v>
      </c>
      <c r="L245" s="63">
        <v>0</v>
      </c>
      <c r="M245" s="63">
        <v>0</v>
      </c>
      <c r="N245" s="63">
        <v>0</v>
      </c>
      <c r="O245" s="63">
        <v>487.54</v>
      </c>
      <c r="Q245" s="12" t="s">
        <v>54</v>
      </c>
    </row>
    <row r="246" spans="1:17">
      <c r="A246" s="58" t="s">
        <v>5050</v>
      </c>
      <c r="B246" s="59" t="s">
        <v>5051</v>
      </c>
      <c r="C246" s="63">
        <v>1400</v>
      </c>
      <c r="D246" s="63">
        <v>700</v>
      </c>
      <c r="E246" s="63">
        <v>0</v>
      </c>
      <c r="F246" s="63">
        <v>0</v>
      </c>
      <c r="G246" s="63">
        <v>0</v>
      </c>
      <c r="H246" s="63">
        <v>0</v>
      </c>
      <c r="I246" s="63">
        <v>0</v>
      </c>
      <c r="J246" s="63">
        <v>0</v>
      </c>
      <c r="K246" s="63">
        <v>0</v>
      </c>
      <c r="L246" s="63">
        <v>0</v>
      </c>
      <c r="M246" s="63">
        <v>0</v>
      </c>
      <c r="N246" s="63">
        <v>0</v>
      </c>
      <c r="O246" s="63">
        <v>2100</v>
      </c>
      <c r="Q246" s="12" t="s">
        <v>54</v>
      </c>
    </row>
    <row r="247" spans="1:17">
      <c r="A247" s="58" t="s">
        <v>448</v>
      </c>
      <c r="B247" s="59" t="s">
        <v>449</v>
      </c>
      <c r="C247" s="63">
        <v>0</v>
      </c>
      <c r="D247" s="63">
        <v>0</v>
      </c>
      <c r="E247" s="63">
        <v>0</v>
      </c>
      <c r="F247" s="63">
        <v>0</v>
      </c>
      <c r="G247" s="63">
        <v>0</v>
      </c>
      <c r="H247" s="63">
        <v>0</v>
      </c>
      <c r="I247" s="63">
        <v>0</v>
      </c>
      <c r="J247" s="63">
        <v>0</v>
      </c>
      <c r="K247" s="63">
        <v>303.92</v>
      </c>
      <c r="L247" s="63">
        <v>0</v>
      </c>
      <c r="M247" s="63">
        <v>0</v>
      </c>
      <c r="N247" s="63">
        <v>0</v>
      </c>
      <c r="O247" s="63">
        <v>303.92</v>
      </c>
      <c r="Q247" s="12" t="s">
        <v>54</v>
      </c>
    </row>
    <row r="248" spans="1:17">
      <c r="A248" s="58" t="s">
        <v>450</v>
      </c>
      <c r="B248" s="59" t="s">
        <v>451</v>
      </c>
      <c r="C248" s="63">
        <v>0</v>
      </c>
      <c r="D248" s="63">
        <v>0</v>
      </c>
      <c r="E248" s="63">
        <v>0</v>
      </c>
      <c r="F248" s="63">
        <v>0</v>
      </c>
      <c r="G248" s="63">
        <v>0</v>
      </c>
      <c r="H248" s="63">
        <v>0</v>
      </c>
      <c r="I248" s="63">
        <v>0</v>
      </c>
      <c r="J248" s="63">
        <v>0</v>
      </c>
      <c r="K248" s="63">
        <v>0</v>
      </c>
      <c r="L248" s="63">
        <v>0</v>
      </c>
      <c r="M248" s="63">
        <v>0</v>
      </c>
      <c r="N248" s="63">
        <v>0</v>
      </c>
      <c r="O248" s="63">
        <v>0</v>
      </c>
      <c r="Q248" s="12" t="s">
        <v>54</v>
      </c>
    </row>
    <row r="249" spans="1:17">
      <c r="A249" s="58" t="s">
        <v>452</v>
      </c>
      <c r="B249" s="59" t="s">
        <v>453</v>
      </c>
      <c r="C249" s="63">
        <v>0</v>
      </c>
      <c r="D249" s="63">
        <v>0</v>
      </c>
      <c r="E249" s="63">
        <v>0</v>
      </c>
      <c r="F249" s="63">
        <v>598.14</v>
      </c>
      <c r="G249" s="63">
        <v>0</v>
      </c>
      <c r="H249" s="63">
        <v>0</v>
      </c>
      <c r="I249" s="63">
        <v>0</v>
      </c>
      <c r="J249" s="63">
        <v>0</v>
      </c>
      <c r="K249" s="63">
        <v>0</v>
      </c>
      <c r="L249" s="63">
        <v>0</v>
      </c>
      <c r="M249" s="63">
        <v>0</v>
      </c>
      <c r="N249" s="63">
        <v>0</v>
      </c>
      <c r="O249" s="63">
        <v>598.14</v>
      </c>
      <c r="Q249" s="12" t="s">
        <v>54</v>
      </c>
    </row>
    <row r="250" spans="1:17">
      <c r="A250" s="58" t="s">
        <v>454</v>
      </c>
      <c r="B250" s="59" t="s">
        <v>455</v>
      </c>
      <c r="C250" s="63">
        <v>442.5</v>
      </c>
      <c r="D250" s="63">
        <v>442.5</v>
      </c>
      <c r="E250" s="63">
        <v>0</v>
      </c>
      <c r="F250" s="63">
        <v>0</v>
      </c>
      <c r="G250" s="63">
        <v>0</v>
      </c>
      <c r="H250" s="63">
        <v>0</v>
      </c>
      <c r="I250" s="63">
        <v>0</v>
      </c>
      <c r="J250" s="63">
        <v>0</v>
      </c>
      <c r="K250" s="63">
        <v>0</v>
      </c>
      <c r="L250" s="63">
        <v>0</v>
      </c>
      <c r="M250" s="63">
        <v>0</v>
      </c>
      <c r="N250" s="63">
        <v>0</v>
      </c>
      <c r="O250" s="63">
        <v>885</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-10390.01</v>
      </c>
      <c r="D252" s="70">
        <v>10453.85</v>
      </c>
      <c r="E252" s="70">
        <v>0</v>
      </c>
      <c r="F252" s="70">
        <v>4188.1400000000003</v>
      </c>
      <c r="G252" s="70">
        <v>997.54</v>
      </c>
      <c r="H252" s="70">
        <v>0</v>
      </c>
      <c r="I252" s="70">
        <v>0</v>
      </c>
      <c r="J252" s="70">
        <v>0</v>
      </c>
      <c r="K252" s="70">
        <v>516.03</v>
      </c>
      <c r="L252" s="70">
        <v>0</v>
      </c>
      <c r="M252" s="70">
        <v>6940</v>
      </c>
      <c r="N252" s="70">
        <v>0</v>
      </c>
      <c r="O252" s="70">
        <v>12705.55</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5948.78</v>
      </c>
      <c r="D255" s="63">
        <v>5621.74</v>
      </c>
      <c r="E255" s="63">
        <v>3778.56</v>
      </c>
      <c r="F255" s="63">
        <v>4760.87</v>
      </c>
      <c r="G255" s="63">
        <v>4000</v>
      </c>
      <c r="H255" s="63">
        <v>3965.44</v>
      </c>
      <c r="I255" s="63">
        <v>9412.33</v>
      </c>
      <c r="J255" s="63">
        <v>11994.13</v>
      </c>
      <c r="K255" s="63">
        <v>6939.81</v>
      </c>
      <c r="L255" s="63">
        <v>4534.17</v>
      </c>
      <c r="M255" s="63">
        <v>2336.5300000000002</v>
      </c>
      <c r="N255" s="63">
        <v>3424.08</v>
      </c>
      <c r="O255" s="63">
        <v>66716.44</v>
      </c>
      <c r="Q255" s="12" t="s">
        <v>59</v>
      </c>
    </row>
    <row r="256" spans="1:17">
      <c r="A256" s="58" t="s">
        <v>5052</v>
      </c>
      <c r="B256" s="59" t="s">
        <v>5053</v>
      </c>
      <c r="C256" s="63">
        <v>0</v>
      </c>
      <c r="D256" s="63">
        <v>0</v>
      </c>
      <c r="E256" s="63">
        <v>0</v>
      </c>
      <c r="F256" s="63">
        <v>0</v>
      </c>
      <c r="G256" s="63">
        <v>0</v>
      </c>
      <c r="H256" s="63">
        <v>0</v>
      </c>
      <c r="I256" s="63">
        <v>-456.21</v>
      </c>
      <c r="J256" s="63">
        <v>2007.17</v>
      </c>
      <c r="K256" s="63">
        <v>867.41</v>
      </c>
      <c r="L256" s="63">
        <v>-360.53</v>
      </c>
      <c r="M256" s="63">
        <v>-234.36</v>
      </c>
      <c r="N256" s="63">
        <v>-297.37</v>
      </c>
      <c r="O256" s="63">
        <v>1526.11</v>
      </c>
      <c r="Q256" s="12" t="s">
        <v>59</v>
      </c>
    </row>
    <row r="257" spans="1:17">
      <c r="A257" s="58" t="s">
        <v>5054</v>
      </c>
      <c r="B257" s="59" t="s">
        <v>2550</v>
      </c>
      <c r="C257" s="63">
        <v>508.09</v>
      </c>
      <c r="D257" s="63">
        <v>508.22</v>
      </c>
      <c r="E257" s="63">
        <v>475.59</v>
      </c>
      <c r="F257" s="63">
        <v>449.47</v>
      </c>
      <c r="G257" s="63">
        <v>214.81</v>
      </c>
      <c r="H257" s="63">
        <v>392.13</v>
      </c>
      <c r="I257" s="63">
        <v>407.64</v>
      </c>
      <c r="J257" s="63">
        <v>372.92</v>
      </c>
      <c r="K257" s="63">
        <v>398.1</v>
      </c>
      <c r="L257" s="63">
        <v>394.2</v>
      </c>
      <c r="M257" s="63">
        <v>480.18</v>
      </c>
      <c r="N257" s="63">
        <v>439.32</v>
      </c>
      <c r="O257" s="63">
        <v>5040.67</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9768.67</v>
      </c>
      <c r="D259" s="63">
        <v>9361.16</v>
      </c>
      <c r="E259" s="63">
        <v>18061.5</v>
      </c>
      <c r="F259" s="63">
        <v>10777.97</v>
      </c>
      <c r="G259" s="63">
        <v>18896.91</v>
      </c>
      <c r="H259" s="63">
        <v>36303.81</v>
      </c>
      <c r="I259" s="63">
        <v>17283.189999999999</v>
      </c>
      <c r="J259" s="63">
        <v>16252.17</v>
      </c>
      <c r="K259" s="63">
        <v>-5561.11</v>
      </c>
      <c r="L259" s="63">
        <v>4754.12</v>
      </c>
      <c r="M259" s="63">
        <v>13339.21</v>
      </c>
      <c r="N259" s="63">
        <v>13967.87</v>
      </c>
      <c r="O259" s="63">
        <v>163205.47</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6825.4</v>
      </c>
      <c r="D261" s="63">
        <v>6580</v>
      </c>
      <c r="E261" s="63">
        <v>7581.65</v>
      </c>
      <c r="F261" s="63">
        <v>8348.39</v>
      </c>
      <c r="G261" s="63">
        <v>7769.02</v>
      </c>
      <c r="H261" s="63">
        <v>7769.02</v>
      </c>
      <c r="I261" s="63">
        <v>7729.09</v>
      </c>
      <c r="J261" s="63">
        <v>7792.14</v>
      </c>
      <c r="K261" s="63">
        <v>7889.4</v>
      </c>
      <c r="L261" s="63">
        <v>7789.42</v>
      </c>
      <c r="M261" s="63">
        <v>8823.68</v>
      </c>
      <c r="N261" s="63">
        <v>8726.06</v>
      </c>
      <c r="O261" s="63">
        <v>93623.27</v>
      </c>
      <c r="Q261" s="12" t="s">
        <v>61</v>
      </c>
    </row>
    <row r="262" spans="1:17">
      <c r="A262" s="58" t="s">
        <v>466</v>
      </c>
      <c r="B262" s="59" t="s">
        <v>467</v>
      </c>
      <c r="C262" s="63">
        <v>0</v>
      </c>
      <c r="D262" s="63">
        <v>0</v>
      </c>
      <c r="E262" s="63">
        <v>0</v>
      </c>
      <c r="F262" s="63">
        <v>0</v>
      </c>
      <c r="G262" s="63">
        <v>0</v>
      </c>
      <c r="H262" s="63">
        <v>0</v>
      </c>
      <c r="I262" s="63">
        <v>0</v>
      </c>
      <c r="J262" s="63">
        <v>0</v>
      </c>
      <c r="K262" s="63">
        <v>0</v>
      </c>
      <c r="L262" s="63">
        <v>0</v>
      </c>
      <c r="M262" s="63">
        <v>0</v>
      </c>
      <c r="N262" s="63">
        <v>0</v>
      </c>
      <c r="O262" s="63">
        <v>0</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1183.6500000000001</v>
      </c>
      <c r="D265" s="63">
        <v>1191.55</v>
      </c>
      <c r="E265" s="63">
        <v>2803.5</v>
      </c>
      <c r="F265" s="63">
        <v>32.450000000000003</v>
      </c>
      <c r="G265" s="63">
        <v>1380.75</v>
      </c>
      <c r="H265" s="63">
        <v>2295.25</v>
      </c>
      <c r="I265" s="63">
        <v>1429.5</v>
      </c>
      <c r="J265" s="63">
        <v>1387.5</v>
      </c>
      <c r="K265" s="63">
        <v>6378.65</v>
      </c>
      <c r="L265" s="63">
        <v>1374</v>
      </c>
      <c r="M265" s="63">
        <v>1471.5</v>
      </c>
      <c r="N265" s="63">
        <v>1509</v>
      </c>
      <c r="O265" s="63">
        <v>22437.3</v>
      </c>
      <c r="Q265" s="12" t="s">
        <v>59</v>
      </c>
    </row>
    <row r="266" spans="1:17">
      <c r="A266" s="58" t="s">
        <v>5062</v>
      </c>
      <c r="B266" s="59" t="s">
        <v>5063</v>
      </c>
      <c r="C266" s="63">
        <v>0</v>
      </c>
      <c r="D266" s="63">
        <v>0</v>
      </c>
      <c r="E266" s="63">
        <v>0</v>
      </c>
      <c r="F266" s="63">
        <v>0</v>
      </c>
      <c r="G266" s="63">
        <v>0</v>
      </c>
      <c r="H266" s="63">
        <v>525</v>
      </c>
      <c r="I266" s="63">
        <v>0</v>
      </c>
      <c r="J266" s="63">
        <v>0</v>
      </c>
      <c r="K266" s="63">
        <v>0</v>
      </c>
      <c r="L266" s="63">
        <v>0</v>
      </c>
      <c r="M266" s="63">
        <v>0</v>
      </c>
      <c r="N266" s="63">
        <v>0</v>
      </c>
      <c r="O266" s="63">
        <v>525</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24234.59</v>
      </c>
      <c r="D268" s="70">
        <v>23262.67</v>
      </c>
      <c r="E268" s="70">
        <v>32700.799999999999</v>
      </c>
      <c r="F268" s="70">
        <v>24369.15</v>
      </c>
      <c r="G268" s="70">
        <v>32261.49</v>
      </c>
      <c r="H268" s="70">
        <v>51250.65</v>
      </c>
      <c r="I268" s="70">
        <v>35805.54</v>
      </c>
      <c r="J268" s="70">
        <v>39806.03</v>
      </c>
      <c r="K268" s="70">
        <v>16912.259999999998</v>
      </c>
      <c r="L268" s="70">
        <v>18485.38</v>
      </c>
      <c r="M268" s="70">
        <v>26216.74</v>
      </c>
      <c r="N268" s="70">
        <v>27768.959999999999</v>
      </c>
      <c r="O268" s="70">
        <v>353074.26</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7476.82</v>
      </c>
      <c r="D271" s="63">
        <v>3614.79</v>
      </c>
      <c r="E271" s="63">
        <v>4309.03</v>
      </c>
      <c r="F271" s="63">
        <v>4680</v>
      </c>
      <c r="G271" s="63">
        <v>4733.79</v>
      </c>
      <c r="H271" s="63">
        <v>5913.33</v>
      </c>
      <c r="I271" s="63">
        <v>5568.46</v>
      </c>
      <c r="J271" s="63">
        <v>-2547.91</v>
      </c>
      <c r="K271" s="63">
        <v>5166.67</v>
      </c>
      <c r="L271" s="63">
        <v>5925.54</v>
      </c>
      <c r="M271" s="63">
        <v>2483</v>
      </c>
      <c r="N271" s="63">
        <v>2483</v>
      </c>
      <c r="O271" s="63">
        <v>49806.52</v>
      </c>
      <c r="Q271" s="12" t="s">
        <v>42</v>
      </c>
    </row>
    <row r="272" spans="1:17">
      <c r="A272" s="58" t="s">
        <v>476</v>
      </c>
      <c r="B272" s="59" t="s">
        <v>477</v>
      </c>
      <c r="C272" s="63">
        <v>0</v>
      </c>
      <c r="D272" s="63">
        <v>0</v>
      </c>
      <c r="E272" s="63">
        <v>0</v>
      </c>
      <c r="F272" s="63">
        <v>0</v>
      </c>
      <c r="G272" s="63">
        <v>0</v>
      </c>
      <c r="H272" s="63">
        <v>0</v>
      </c>
      <c r="I272" s="63">
        <v>0</v>
      </c>
      <c r="J272" s="63">
        <v>0</v>
      </c>
      <c r="K272" s="63">
        <v>0</v>
      </c>
      <c r="L272" s="63">
        <v>0</v>
      </c>
      <c r="M272" s="63">
        <v>232.79</v>
      </c>
      <c r="N272" s="63">
        <v>0</v>
      </c>
      <c r="O272" s="63">
        <v>232.79</v>
      </c>
      <c r="Q272" s="12" t="s">
        <v>42</v>
      </c>
    </row>
    <row r="273" spans="1:17">
      <c r="A273" s="58" t="s">
        <v>478</v>
      </c>
      <c r="B273" s="59" t="s">
        <v>479</v>
      </c>
      <c r="C273" s="63">
        <v>0</v>
      </c>
      <c r="D273" s="63">
        <v>0</v>
      </c>
      <c r="E273" s="63">
        <v>0</v>
      </c>
      <c r="F273" s="63">
        <v>0</v>
      </c>
      <c r="G273" s="63">
        <v>0</v>
      </c>
      <c r="H273" s="63">
        <v>0</v>
      </c>
      <c r="I273" s="63">
        <v>0</v>
      </c>
      <c r="J273" s="63">
        <v>0</v>
      </c>
      <c r="K273" s="63">
        <v>0</v>
      </c>
      <c r="L273" s="63">
        <v>0</v>
      </c>
      <c r="M273" s="63">
        <v>0</v>
      </c>
      <c r="N273" s="63">
        <v>0</v>
      </c>
      <c r="O273" s="63">
        <v>0</v>
      </c>
      <c r="Q273" s="12" t="s">
        <v>42</v>
      </c>
    </row>
    <row r="274" spans="1:17">
      <c r="A274" s="58" t="s">
        <v>480</v>
      </c>
      <c r="B274" s="59" t="s">
        <v>481</v>
      </c>
      <c r="C274" s="63">
        <v>791.64</v>
      </c>
      <c r="D274" s="63">
        <v>708.4</v>
      </c>
      <c r="E274" s="63">
        <v>0</v>
      </c>
      <c r="F274" s="63">
        <v>0</v>
      </c>
      <c r="G274" s="63">
        <v>0</v>
      </c>
      <c r="H274" s="63">
        <v>0</v>
      </c>
      <c r="I274" s="63">
        <v>0</v>
      </c>
      <c r="J274" s="63">
        <v>0</v>
      </c>
      <c r="K274" s="63">
        <v>1639.51</v>
      </c>
      <c r="L274" s="63">
        <v>0</v>
      </c>
      <c r="M274" s="63">
        <v>0</v>
      </c>
      <c r="N274" s="63">
        <v>0</v>
      </c>
      <c r="O274" s="63">
        <v>3139.55</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0</v>
      </c>
      <c r="D276" s="63">
        <v>0</v>
      </c>
      <c r="E276" s="63">
        <v>0</v>
      </c>
      <c r="F276" s="63">
        <v>0</v>
      </c>
      <c r="G276" s="63">
        <v>0</v>
      </c>
      <c r="H276" s="63">
        <v>0</v>
      </c>
      <c r="I276" s="63">
        <v>0</v>
      </c>
      <c r="J276" s="63">
        <v>0</v>
      </c>
      <c r="K276" s="63">
        <v>0</v>
      </c>
      <c r="L276" s="63">
        <v>0</v>
      </c>
      <c r="M276" s="63">
        <v>0</v>
      </c>
      <c r="N276" s="63">
        <v>0</v>
      </c>
      <c r="O276" s="63">
        <v>0</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0</v>
      </c>
      <c r="E280" s="63">
        <v>0</v>
      </c>
      <c r="F280" s="63">
        <v>0</v>
      </c>
      <c r="G280" s="63">
        <v>554.04</v>
      </c>
      <c r="H280" s="63">
        <v>0</v>
      </c>
      <c r="I280" s="63">
        <v>0</v>
      </c>
      <c r="J280" s="63">
        <v>0</v>
      </c>
      <c r="K280" s="63">
        <v>0</v>
      </c>
      <c r="L280" s="63">
        <v>0</v>
      </c>
      <c r="M280" s="63">
        <v>0</v>
      </c>
      <c r="N280" s="63">
        <v>0</v>
      </c>
      <c r="O280" s="63">
        <v>554.04</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8268.4599999999991</v>
      </c>
      <c r="D282" s="70">
        <v>4323.1899999999996</v>
      </c>
      <c r="E282" s="70">
        <v>4309.03</v>
      </c>
      <c r="F282" s="70">
        <v>4680</v>
      </c>
      <c r="G282" s="70">
        <v>5287.83</v>
      </c>
      <c r="H282" s="70">
        <v>5913.33</v>
      </c>
      <c r="I282" s="70">
        <v>5568.46</v>
      </c>
      <c r="J282" s="70">
        <v>-2547.91</v>
      </c>
      <c r="K282" s="70">
        <v>6806.18</v>
      </c>
      <c r="L282" s="70">
        <v>5925.54</v>
      </c>
      <c r="M282" s="70">
        <v>2715.79</v>
      </c>
      <c r="N282" s="70">
        <v>2483</v>
      </c>
      <c r="O282" s="70">
        <v>53732.9</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802.5</v>
      </c>
      <c r="F285" s="63">
        <v>0</v>
      </c>
      <c r="G285" s="63">
        <v>0</v>
      </c>
      <c r="H285" s="63">
        <v>0</v>
      </c>
      <c r="I285" s="63">
        <v>0</v>
      </c>
      <c r="J285" s="63">
        <v>0</v>
      </c>
      <c r="K285" s="63">
        <v>0</v>
      </c>
      <c r="L285" s="63">
        <v>0</v>
      </c>
      <c r="M285" s="63">
        <v>0</v>
      </c>
      <c r="N285" s="63">
        <v>0</v>
      </c>
      <c r="O285" s="63">
        <v>802.5</v>
      </c>
      <c r="Q285" s="12" t="s">
        <v>43</v>
      </c>
    </row>
    <row r="286" spans="1:17">
      <c r="A286" s="58" t="s">
        <v>492</v>
      </c>
      <c r="B286" s="59" t="s">
        <v>493</v>
      </c>
      <c r="C286" s="63">
        <v>3233.25</v>
      </c>
      <c r="D286" s="63">
        <v>6125.45</v>
      </c>
      <c r="E286" s="63">
        <v>8.6</v>
      </c>
      <c r="F286" s="63">
        <v>6050</v>
      </c>
      <c r="G286" s="63">
        <v>3727.41</v>
      </c>
      <c r="H286" s="63">
        <v>2824.13</v>
      </c>
      <c r="I286" s="63">
        <v>-6803.51</v>
      </c>
      <c r="J286" s="63">
        <v>4878.3900000000003</v>
      </c>
      <c r="K286" s="63">
        <v>1485.93</v>
      </c>
      <c r="L286" s="63">
        <v>4543.2</v>
      </c>
      <c r="M286" s="63">
        <v>4518.46</v>
      </c>
      <c r="N286" s="63">
        <v>4515.04</v>
      </c>
      <c r="O286" s="63">
        <v>35106.35</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0</v>
      </c>
      <c r="D288" s="63">
        <v>0</v>
      </c>
      <c r="E288" s="63">
        <v>0</v>
      </c>
      <c r="F288" s="63">
        <v>282.27999999999997</v>
      </c>
      <c r="G288" s="63">
        <v>276.39999999999998</v>
      </c>
      <c r="H288" s="63">
        <v>276.39999999999998</v>
      </c>
      <c r="I288" s="63">
        <v>273.45999999999998</v>
      </c>
      <c r="J288" s="63">
        <v>285.22000000000003</v>
      </c>
      <c r="K288" s="63">
        <v>279.33999999999997</v>
      </c>
      <c r="L288" s="63">
        <v>279.33999999999997</v>
      </c>
      <c r="M288" s="63">
        <v>279.33999999999997</v>
      </c>
      <c r="N288" s="63">
        <v>271.27999999999997</v>
      </c>
      <c r="O288" s="63">
        <v>2503.06</v>
      </c>
      <c r="Q288" s="12" t="s">
        <v>43</v>
      </c>
    </row>
    <row r="289" spans="1:17">
      <c r="A289" s="58" t="s">
        <v>496</v>
      </c>
      <c r="B289" s="59" t="s">
        <v>497</v>
      </c>
      <c r="C289" s="63">
        <v>0</v>
      </c>
      <c r="D289" s="63">
        <v>0</v>
      </c>
      <c r="E289" s="63">
        <v>0</v>
      </c>
      <c r="F289" s="63">
        <v>0</v>
      </c>
      <c r="G289" s="63">
        <v>0</v>
      </c>
      <c r="H289" s="63">
        <v>55</v>
      </c>
      <c r="I289" s="63">
        <v>0</v>
      </c>
      <c r="J289" s="63">
        <v>55</v>
      </c>
      <c r="K289" s="63">
        <v>0</v>
      </c>
      <c r="L289" s="63">
        <v>0</v>
      </c>
      <c r="M289" s="63">
        <v>0</v>
      </c>
      <c r="N289" s="63">
        <v>0</v>
      </c>
      <c r="O289" s="63">
        <v>110</v>
      </c>
      <c r="Q289" s="12" t="s">
        <v>43</v>
      </c>
    </row>
    <row r="290" spans="1:17">
      <c r="A290" s="58" t="s">
        <v>5073</v>
      </c>
      <c r="B290" s="59" t="s">
        <v>5074</v>
      </c>
      <c r="C290" s="63">
        <v>0</v>
      </c>
      <c r="D290" s="63">
        <v>0</v>
      </c>
      <c r="E290" s="63">
        <v>0</v>
      </c>
      <c r="F290" s="63">
        <v>0</v>
      </c>
      <c r="G290" s="63">
        <v>0</v>
      </c>
      <c r="H290" s="63">
        <v>0</v>
      </c>
      <c r="I290" s="63">
        <v>0</v>
      </c>
      <c r="J290" s="63">
        <v>0</v>
      </c>
      <c r="K290" s="63">
        <v>0</v>
      </c>
      <c r="L290" s="63">
        <v>0</v>
      </c>
      <c r="M290" s="63">
        <v>0</v>
      </c>
      <c r="N290" s="63">
        <v>0</v>
      </c>
      <c r="O290" s="63">
        <v>0</v>
      </c>
      <c r="Q290" s="12" t="s">
        <v>43</v>
      </c>
    </row>
    <row r="291" spans="1:17">
      <c r="A291" s="58" t="s">
        <v>498</v>
      </c>
      <c r="B291" s="59" t="s">
        <v>499</v>
      </c>
      <c r="C291" s="63">
        <v>1250.1400000000001</v>
      </c>
      <c r="D291" s="63">
        <v>1569.84</v>
      </c>
      <c r="E291" s="63">
        <v>0</v>
      </c>
      <c r="F291" s="63">
        <v>0</v>
      </c>
      <c r="G291" s="63">
        <v>0</v>
      </c>
      <c r="H291" s="63">
        <v>0</v>
      </c>
      <c r="I291" s="63">
        <v>0</v>
      </c>
      <c r="J291" s="63">
        <v>0</v>
      </c>
      <c r="K291" s="63">
        <v>1360.75</v>
      </c>
      <c r="L291" s="63">
        <v>0</v>
      </c>
      <c r="M291" s="63">
        <v>0</v>
      </c>
      <c r="N291" s="63">
        <v>0</v>
      </c>
      <c r="O291" s="63">
        <v>4180.7299999999996</v>
      </c>
      <c r="Q291" s="12" t="s">
        <v>43</v>
      </c>
    </row>
    <row r="292" spans="1:17">
      <c r="A292" s="58" t="s">
        <v>500</v>
      </c>
      <c r="B292" s="59" t="s">
        <v>501</v>
      </c>
      <c r="C292" s="63">
        <v>0</v>
      </c>
      <c r="D292" s="63">
        <v>0</v>
      </c>
      <c r="E292" s="63">
        <v>0</v>
      </c>
      <c r="F292" s="63">
        <v>370.44</v>
      </c>
      <c r="G292" s="63">
        <v>396.9</v>
      </c>
      <c r="H292" s="63">
        <v>376.32</v>
      </c>
      <c r="I292" s="63">
        <v>370.44</v>
      </c>
      <c r="J292" s="63">
        <v>370.44</v>
      </c>
      <c r="K292" s="63">
        <v>361.62</v>
      </c>
      <c r="L292" s="63">
        <v>376.32</v>
      </c>
      <c r="M292" s="63">
        <v>358.68</v>
      </c>
      <c r="N292" s="63">
        <v>358.69</v>
      </c>
      <c r="O292" s="63">
        <v>3339.85</v>
      </c>
      <c r="Q292" s="12" t="s">
        <v>43</v>
      </c>
    </row>
    <row r="293" spans="1:17">
      <c r="A293" s="58" t="s">
        <v>502</v>
      </c>
      <c r="B293" s="59" t="s">
        <v>503</v>
      </c>
      <c r="C293" s="63">
        <v>332.92</v>
      </c>
      <c r="D293" s="63">
        <v>0</v>
      </c>
      <c r="E293" s="63">
        <v>0</v>
      </c>
      <c r="F293" s="63">
        <v>529.38</v>
      </c>
      <c r="G293" s="63">
        <v>0</v>
      </c>
      <c r="H293" s="63">
        <v>0</v>
      </c>
      <c r="I293" s="63">
        <v>0</v>
      </c>
      <c r="J293" s="63">
        <v>0</v>
      </c>
      <c r="K293" s="63">
        <v>595.54</v>
      </c>
      <c r="L293" s="63">
        <v>473.21</v>
      </c>
      <c r="M293" s="63">
        <v>0</v>
      </c>
      <c r="N293" s="63">
        <v>1112.04</v>
      </c>
      <c r="O293" s="63">
        <v>3043.09</v>
      </c>
      <c r="Q293" s="12" t="s">
        <v>43</v>
      </c>
    </row>
    <row r="294" spans="1:17">
      <c r="A294" s="58" t="s">
        <v>504</v>
      </c>
      <c r="B294" s="59" t="s">
        <v>505</v>
      </c>
      <c r="C294" s="63">
        <v>387.5</v>
      </c>
      <c r="D294" s="63">
        <v>55</v>
      </c>
      <c r="E294" s="63">
        <v>65.52</v>
      </c>
      <c r="F294" s="63">
        <v>110</v>
      </c>
      <c r="G294" s="63">
        <v>55</v>
      </c>
      <c r="H294" s="63">
        <v>0</v>
      </c>
      <c r="I294" s="63">
        <v>0</v>
      </c>
      <c r="J294" s="63">
        <v>0</v>
      </c>
      <c r="K294" s="63">
        <v>0</v>
      </c>
      <c r="L294" s="63">
        <v>0</v>
      </c>
      <c r="M294" s="63">
        <v>215.93</v>
      </c>
      <c r="N294" s="63">
        <v>213.46</v>
      </c>
      <c r="O294" s="63">
        <v>1102.4100000000001</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5203.8100000000004</v>
      </c>
      <c r="D296" s="70">
        <v>7750.29</v>
      </c>
      <c r="E296" s="70">
        <v>876.62</v>
      </c>
      <c r="F296" s="70">
        <v>7342.1</v>
      </c>
      <c r="G296" s="70">
        <v>4455.71</v>
      </c>
      <c r="H296" s="70">
        <v>3531.85</v>
      </c>
      <c r="I296" s="70">
        <v>-6159.61</v>
      </c>
      <c r="J296" s="70">
        <v>5589.05</v>
      </c>
      <c r="K296" s="70">
        <v>4083.18</v>
      </c>
      <c r="L296" s="70">
        <v>5672.07</v>
      </c>
      <c r="M296" s="70">
        <v>5372.41</v>
      </c>
      <c r="N296" s="70">
        <v>6470.51</v>
      </c>
      <c r="O296" s="70">
        <v>50187.99</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442.35</v>
      </c>
      <c r="D299" s="63">
        <v>595.35</v>
      </c>
      <c r="E299" s="63">
        <v>25.45</v>
      </c>
      <c r="F299" s="63">
        <v>12.24</v>
      </c>
      <c r="G299" s="63">
        <v>193.78</v>
      </c>
      <c r="H299" s="63">
        <v>290.83</v>
      </c>
      <c r="I299" s="63">
        <v>224.66</v>
      </c>
      <c r="J299" s="63">
        <v>131.55000000000001</v>
      </c>
      <c r="K299" s="63">
        <v>2397.86</v>
      </c>
      <c r="L299" s="63">
        <v>208.97</v>
      </c>
      <c r="M299" s="63">
        <v>167.81</v>
      </c>
      <c r="N299" s="63">
        <v>166.53</v>
      </c>
      <c r="O299" s="63">
        <v>4857.38</v>
      </c>
      <c r="Q299" s="12" t="s">
        <v>43</v>
      </c>
    </row>
    <row r="300" spans="1:17">
      <c r="A300" s="58" t="s">
        <v>512</v>
      </c>
      <c r="B300" s="59" t="s">
        <v>513</v>
      </c>
      <c r="C300" s="63">
        <v>341.56</v>
      </c>
      <c r="D300" s="63">
        <v>363.5</v>
      </c>
      <c r="E300" s="63">
        <v>0</v>
      </c>
      <c r="F300" s="63">
        <v>204</v>
      </c>
      <c r="G300" s="63">
        <v>170</v>
      </c>
      <c r="H300" s="63">
        <v>1135.5999999999999</v>
      </c>
      <c r="I300" s="63">
        <v>221</v>
      </c>
      <c r="J300" s="63">
        <v>425</v>
      </c>
      <c r="K300" s="63">
        <v>0</v>
      </c>
      <c r="L300" s="63">
        <v>720.3</v>
      </c>
      <c r="M300" s="63">
        <v>3125.92</v>
      </c>
      <c r="N300" s="63">
        <v>1895.9</v>
      </c>
      <c r="O300" s="63">
        <v>8602.7800000000007</v>
      </c>
      <c r="Q300" s="12" t="s">
        <v>43</v>
      </c>
    </row>
    <row r="301" spans="1:17">
      <c r="A301" s="58" t="s">
        <v>514</v>
      </c>
      <c r="B301" s="59" t="s">
        <v>515</v>
      </c>
      <c r="C301" s="63">
        <v>0</v>
      </c>
      <c r="D301" s="63">
        <v>0</v>
      </c>
      <c r="E301" s="63">
        <v>0</v>
      </c>
      <c r="F301" s="63">
        <v>0</v>
      </c>
      <c r="G301" s="63">
        <v>0</v>
      </c>
      <c r="H301" s="63">
        <v>0</v>
      </c>
      <c r="I301" s="63">
        <v>0</v>
      </c>
      <c r="J301" s="63">
        <v>0</v>
      </c>
      <c r="K301" s="63">
        <v>0</v>
      </c>
      <c r="L301" s="63">
        <v>0</v>
      </c>
      <c r="M301" s="63">
        <v>2866</v>
      </c>
      <c r="N301" s="63">
        <v>1162</v>
      </c>
      <c r="O301" s="63">
        <v>4028</v>
      </c>
      <c r="Q301" s="12" t="s">
        <v>43</v>
      </c>
    </row>
    <row r="302" spans="1:17">
      <c r="A302" s="58" t="s">
        <v>516</v>
      </c>
      <c r="B302" s="59" t="s">
        <v>517</v>
      </c>
      <c r="C302" s="63">
        <v>-315</v>
      </c>
      <c r="D302" s="63">
        <v>445.33</v>
      </c>
      <c r="E302" s="63">
        <v>0</v>
      </c>
      <c r="F302" s="63">
        <v>500</v>
      </c>
      <c r="G302" s="63">
        <v>850</v>
      </c>
      <c r="H302" s="63">
        <v>1152.98</v>
      </c>
      <c r="I302" s="63">
        <v>210</v>
      </c>
      <c r="J302" s="63">
        <v>0</v>
      </c>
      <c r="K302" s="63">
        <v>0</v>
      </c>
      <c r="L302" s="63">
        <v>2940</v>
      </c>
      <c r="M302" s="63">
        <v>0</v>
      </c>
      <c r="N302" s="63">
        <v>0</v>
      </c>
      <c r="O302" s="63">
        <v>5783.31</v>
      </c>
      <c r="Q302" s="12" t="s">
        <v>43</v>
      </c>
    </row>
    <row r="303" spans="1:17">
      <c r="A303" s="58" t="s">
        <v>518</v>
      </c>
      <c r="B303" s="59" t="s">
        <v>519</v>
      </c>
      <c r="C303" s="63">
        <v>143</v>
      </c>
      <c r="D303" s="63">
        <v>143</v>
      </c>
      <c r="E303" s="63">
        <v>0</v>
      </c>
      <c r="F303" s="63">
        <v>441</v>
      </c>
      <c r="G303" s="63">
        <v>1711.42</v>
      </c>
      <c r="H303" s="63">
        <v>2416.2199999999998</v>
      </c>
      <c r="I303" s="63">
        <v>984.9</v>
      </c>
      <c r="J303" s="63">
        <v>0</v>
      </c>
      <c r="K303" s="63">
        <v>543.9</v>
      </c>
      <c r="L303" s="63">
        <v>-1341.16</v>
      </c>
      <c r="M303" s="63">
        <v>4276.53</v>
      </c>
      <c r="N303" s="63">
        <v>1043.3399999999999</v>
      </c>
      <c r="O303" s="63">
        <v>10362.15</v>
      </c>
      <c r="Q303" s="12" t="s">
        <v>43</v>
      </c>
    </row>
    <row r="304" spans="1:17">
      <c r="A304" s="58" t="s">
        <v>520</v>
      </c>
      <c r="B304" s="59" t="s">
        <v>521</v>
      </c>
      <c r="C304" s="63">
        <v>199.91</v>
      </c>
      <c r="D304" s="63">
        <v>159.29</v>
      </c>
      <c r="E304" s="63">
        <v>158.72999999999999</v>
      </c>
      <c r="F304" s="63">
        <v>0</v>
      </c>
      <c r="G304" s="63">
        <v>0</v>
      </c>
      <c r="H304" s="63">
        <v>0</v>
      </c>
      <c r="I304" s="63">
        <v>0</v>
      </c>
      <c r="J304" s="63">
        <v>0</v>
      </c>
      <c r="K304" s="63">
        <v>0</v>
      </c>
      <c r="L304" s="63">
        <v>0</v>
      </c>
      <c r="M304" s="63">
        <v>0</v>
      </c>
      <c r="N304" s="63">
        <v>0</v>
      </c>
      <c r="O304" s="63">
        <v>517.92999999999995</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719.82</v>
      </c>
      <c r="D306" s="63">
        <v>0</v>
      </c>
      <c r="E306" s="63">
        <v>114.8</v>
      </c>
      <c r="F306" s="63">
        <v>0</v>
      </c>
      <c r="G306" s="63">
        <v>0</v>
      </c>
      <c r="H306" s="63">
        <v>0</v>
      </c>
      <c r="I306" s="63">
        <v>0</v>
      </c>
      <c r="J306" s="63">
        <v>0</v>
      </c>
      <c r="K306" s="63">
        <v>0</v>
      </c>
      <c r="L306" s="63">
        <v>0</v>
      </c>
      <c r="M306" s="63">
        <v>0</v>
      </c>
      <c r="N306" s="63">
        <v>0</v>
      </c>
      <c r="O306" s="63">
        <v>834.62</v>
      </c>
      <c r="Q306" s="12" t="s">
        <v>43</v>
      </c>
    </row>
    <row r="307" spans="1:17">
      <c r="A307" s="58" t="s">
        <v>522</v>
      </c>
      <c r="B307" s="59" t="s">
        <v>523</v>
      </c>
      <c r="C307" s="63">
        <v>1530.36</v>
      </c>
      <c r="D307" s="63">
        <v>-3688.63</v>
      </c>
      <c r="E307" s="63">
        <v>0</v>
      </c>
      <c r="F307" s="63">
        <v>2743.7</v>
      </c>
      <c r="G307" s="63">
        <v>414.97</v>
      </c>
      <c r="H307" s="63">
        <v>2173.41</v>
      </c>
      <c r="I307" s="63">
        <v>255.27</v>
      </c>
      <c r="J307" s="63">
        <v>623.4</v>
      </c>
      <c r="K307" s="63">
        <v>583.64</v>
      </c>
      <c r="L307" s="63">
        <v>73.34</v>
      </c>
      <c r="M307" s="63">
        <v>1592.16</v>
      </c>
      <c r="N307" s="63">
        <v>1352.3</v>
      </c>
      <c r="O307" s="63">
        <v>7653.92</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2249.16</v>
      </c>
      <c r="M309" s="63">
        <v>0</v>
      </c>
      <c r="N309" s="63">
        <v>0</v>
      </c>
      <c r="O309" s="63">
        <v>2249.16</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0</v>
      </c>
      <c r="I311" s="63">
        <v>0</v>
      </c>
      <c r="J311" s="63">
        <v>0</v>
      </c>
      <c r="K311" s="63">
        <v>0</v>
      </c>
      <c r="L311" s="63">
        <v>0</v>
      </c>
      <c r="M311" s="63">
        <v>0</v>
      </c>
      <c r="N311" s="63">
        <v>0</v>
      </c>
      <c r="O311" s="63">
        <v>0</v>
      </c>
      <c r="Q311" s="12" t="s">
        <v>43</v>
      </c>
    </row>
    <row r="312" spans="1:17">
      <c r="A312" s="58" t="s">
        <v>5084</v>
      </c>
      <c r="B312" s="59" t="s">
        <v>5085</v>
      </c>
      <c r="C312" s="63">
        <v>56.74</v>
      </c>
      <c r="D312" s="63">
        <v>0</v>
      </c>
      <c r="E312" s="63">
        <v>2038.48</v>
      </c>
      <c r="F312" s="63">
        <v>0</v>
      </c>
      <c r="G312" s="63">
        <v>0</v>
      </c>
      <c r="H312" s="63">
        <v>0</v>
      </c>
      <c r="I312" s="63">
        <v>0</v>
      </c>
      <c r="J312" s="63">
        <v>0</v>
      </c>
      <c r="K312" s="63">
        <v>0</v>
      </c>
      <c r="L312" s="63">
        <v>0</v>
      </c>
      <c r="M312" s="63">
        <v>0</v>
      </c>
      <c r="N312" s="63">
        <v>0</v>
      </c>
      <c r="O312" s="63">
        <v>2095.2199999999998</v>
      </c>
      <c r="Q312" s="12" t="s">
        <v>43</v>
      </c>
    </row>
    <row r="313" spans="1:17">
      <c r="A313" s="58" t="s">
        <v>526</v>
      </c>
      <c r="B313" s="59" t="s">
        <v>527</v>
      </c>
      <c r="C313" s="63">
        <v>615.99</v>
      </c>
      <c r="D313" s="63">
        <v>2447</v>
      </c>
      <c r="E313" s="63">
        <v>0</v>
      </c>
      <c r="F313" s="63">
        <v>100</v>
      </c>
      <c r="G313" s="63">
        <v>100</v>
      </c>
      <c r="H313" s="63">
        <v>100</v>
      </c>
      <c r="I313" s="63">
        <v>100</v>
      </c>
      <c r="J313" s="63">
        <v>100</v>
      </c>
      <c r="K313" s="63">
        <v>100</v>
      </c>
      <c r="L313" s="63">
        <v>100</v>
      </c>
      <c r="M313" s="63">
        <v>100</v>
      </c>
      <c r="N313" s="63">
        <v>100</v>
      </c>
      <c r="O313" s="63">
        <v>3962.99</v>
      </c>
      <c r="Q313" s="12" t="s">
        <v>43</v>
      </c>
    </row>
    <row r="314" spans="1:17">
      <c r="A314" s="58" t="s">
        <v>528</v>
      </c>
      <c r="B314" s="59" t="s">
        <v>529</v>
      </c>
      <c r="C314" s="63">
        <v>2088.4699999999998</v>
      </c>
      <c r="D314" s="63">
        <v>4215.24</v>
      </c>
      <c r="E314" s="63">
        <v>0</v>
      </c>
      <c r="F314" s="63">
        <v>0</v>
      </c>
      <c r="G314" s="63">
        <v>0</v>
      </c>
      <c r="H314" s="63">
        <v>0</v>
      </c>
      <c r="I314" s="63">
        <v>0</v>
      </c>
      <c r="J314" s="63">
        <v>0</v>
      </c>
      <c r="K314" s="63">
        <v>0</v>
      </c>
      <c r="L314" s="63">
        <v>0</v>
      </c>
      <c r="M314" s="63">
        <v>0</v>
      </c>
      <c r="N314" s="63">
        <v>0</v>
      </c>
      <c r="O314" s="63">
        <v>6303.71</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5823.2</v>
      </c>
      <c r="D316" s="70">
        <v>4680.08</v>
      </c>
      <c r="E316" s="70">
        <v>2337.46</v>
      </c>
      <c r="F316" s="70">
        <v>4000.94</v>
      </c>
      <c r="G316" s="70">
        <v>3440.17</v>
      </c>
      <c r="H316" s="70">
        <v>7269.04</v>
      </c>
      <c r="I316" s="70">
        <v>1995.83</v>
      </c>
      <c r="J316" s="70">
        <v>1279.95</v>
      </c>
      <c r="K316" s="70">
        <v>3625.4</v>
      </c>
      <c r="L316" s="70">
        <v>4950.6099999999997</v>
      </c>
      <c r="M316" s="70">
        <v>12128.42</v>
      </c>
      <c r="N316" s="70">
        <v>5720.07</v>
      </c>
      <c r="O316" s="70">
        <v>57251.17</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103516</v>
      </c>
      <c r="D319" s="63">
        <v>103516</v>
      </c>
      <c r="E319" s="63">
        <v>103898</v>
      </c>
      <c r="F319" s="63">
        <v>103898</v>
      </c>
      <c r="G319" s="63">
        <v>103898</v>
      </c>
      <c r="H319" s="63">
        <v>103898</v>
      </c>
      <c r="I319" s="63">
        <v>103898</v>
      </c>
      <c r="J319" s="63">
        <v>103898</v>
      </c>
      <c r="K319" s="63">
        <v>27451</v>
      </c>
      <c r="L319" s="63">
        <v>92978.47</v>
      </c>
      <c r="M319" s="63">
        <v>99296.33</v>
      </c>
      <c r="N319" s="63">
        <v>99296.33</v>
      </c>
      <c r="O319" s="63">
        <v>1149442.1299999999</v>
      </c>
      <c r="Q319" s="12" t="s">
        <v>66</v>
      </c>
    </row>
    <row r="320" spans="1:17">
      <c r="A320" s="58" t="s">
        <v>5086</v>
      </c>
      <c r="B320" s="59" t="s">
        <v>5087</v>
      </c>
      <c r="C320" s="63">
        <v>0</v>
      </c>
      <c r="D320" s="63">
        <v>0</v>
      </c>
      <c r="E320" s="63">
        <v>0</v>
      </c>
      <c r="F320" s="63">
        <v>0</v>
      </c>
      <c r="G320" s="63">
        <v>0</v>
      </c>
      <c r="H320" s="63">
        <v>0</v>
      </c>
      <c r="I320" s="63">
        <v>0</v>
      </c>
      <c r="J320" s="63">
        <v>0</v>
      </c>
      <c r="K320" s="63">
        <v>0</v>
      </c>
      <c r="L320" s="63">
        <v>0</v>
      </c>
      <c r="M320" s="63">
        <v>0</v>
      </c>
      <c r="N320" s="63">
        <v>0</v>
      </c>
      <c r="O320" s="63">
        <v>0</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0</v>
      </c>
      <c r="F323" s="63">
        <v>0</v>
      </c>
      <c r="G323" s="63">
        <v>0</v>
      </c>
      <c r="H323" s="63">
        <v>0</v>
      </c>
      <c r="I323" s="63">
        <v>0</v>
      </c>
      <c r="J323" s="63">
        <v>0</v>
      </c>
      <c r="K323" s="63">
        <v>0</v>
      </c>
      <c r="L323" s="63">
        <v>0</v>
      </c>
      <c r="M323" s="63">
        <v>0</v>
      </c>
      <c r="N323" s="63">
        <v>0</v>
      </c>
      <c r="O323" s="63">
        <v>0</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64656.38</v>
      </c>
      <c r="D326" s="63">
        <v>50722.58</v>
      </c>
      <c r="E326" s="63">
        <v>59199.68</v>
      </c>
      <c r="F326" s="63">
        <v>55538.75</v>
      </c>
      <c r="G326" s="63">
        <v>55759.25</v>
      </c>
      <c r="H326" s="63">
        <v>55759.25</v>
      </c>
      <c r="I326" s="63">
        <v>45127.67</v>
      </c>
      <c r="J326" s="63">
        <v>45127.67</v>
      </c>
      <c r="K326" s="63">
        <v>45127.67</v>
      </c>
      <c r="L326" s="63">
        <v>45127.67</v>
      </c>
      <c r="M326" s="63">
        <v>51773.25</v>
      </c>
      <c r="N326" s="63">
        <v>45243.05</v>
      </c>
      <c r="O326" s="63">
        <v>619162.87</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0</v>
      </c>
      <c r="D328" s="63">
        <v>0</v>
      </c>
      <c r="E328" s="63">
        <v>0</v>
      </c>
      <c r="F328" s="63">
        <v>0</v>
      </c>
      <c r="G328" s="63">
        <v>0</v>
      </c>
      <c r="H328" s="63">
        <v>0</v>
      </c>
      <c r="I328" s="63">
        <v>0</v>
      </c>
      <c r="J328" s="63">
        <v>0</v>
      </c>
      <c r="K328" s="63">
        <v>0</v>
      </c>
      <c r="L328" s="63">
        <v>0</v>
      </c>
      <c r="M328" s="63">
        <v>0</v>
      </c>
      <c r="N328" s="63">
        <v>0</v>
      </c>
      <c r="O328" s="63">
        <v>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0</v>
      </c>
      <c r="L330" s="63">
        <v>0</v>
      </c>
      <c r="M330" s="63">
        <v>0</v>
      </c>
      <c r="N330" s="63">
        <v>10445.02</v>
      </c>
      <c r="O330" s="63">
        <v>10445.02</v>
      </c>
      <c r="Q330" s="12" t="s">
        <v>64</v>
      </c>
    </row>
    <row r="331" spans="1:17">
      <c r="A331" s="58" t="s">
        <v>5104</v>
      </c>
      <c r="B331" s="59" t="s">
        <v>5105</v>
      </c>
      <c r="C331" s="63">
        <v>0</v>
      </c>
      <c r="D331" s="63">
        <v>0</v>
      </c>
      <c r="E331" s="63">
        <v>0</v>
      </c>
      <c r="F331" s="63">
        <v>0</v>
      </c>
      <c r="G331" s="63">
        <v>0</v>
      </c>
      <c r="H331" s="63">
        <v>-60358.21</v>
      </c>
      <c r="I331" s="63">
        <v>0</v>
      </c>
      <c r="J331" s="63">
        <v>0</v>
      </c>
      <c r="K331" s="63">
        <v>0</v>
      </c>
      <c r="L331" s="63">
        <v>0</v>
      </c>
      <c r="M331" s="63">
        <v>42064.82</v>
      </c>
      <c r="N331" s="63">
        <v>0</v>
      </c>
      <c r="O331" s="63">
        <v>-18293.39</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0</v>
      </c>
      <c r="D336" s="63">
        <v>0</v>
      </c>
      <c r="E336" s="63">
        <v>0</v>
      </c>
      <c r="F336" s="63">
        <v>0</v>
      </c>
      <c r="G336" s="63">
        <v>0</v>
      </c>
      <c r="H336" s="63">
        <v>0</v>
      </c>
      <c r="I336" s="63">
        <v>0</v>
      </c>
      <c r="J336" s="63">
        <v>0</v>
      </c>
      <c r="K336" s="63">
        <v>0</v>
      </c>
      <c r="L336" s="63">
        <v>0</v>
      </c>
      <c r="M336" s="63">
        <v>0</v>
      </c>
      <c r="N336" s="63">
        <v>0</v>
      </c>
      <c r="O336" s="63">
        <v>0</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168172.38</v>
      </c>
      <c r="D340" s="70">
        <v>154238.57999999999</v>
      </c>
      <c r="E340" s="70">
        <v>163097.68</v>
      </c>
      <c r="F340" s="70">
        <v>159436.75</v>
      </c>
      <c r="G340" s="70">
        <v>159657.25</v>
      </c>
      <c r="H340" s="70">
        <v>99299.04</v>
      </c>
      <c r="I340" s="70">
        <v>149025.67000000001</v>
      </c>
      <c r="J340" s="70">
        <v>149025.67000000001</v>
      </c>
      <c r="K340" s="70">
        <v>72578.67</v>
      </c>
      <c r="L340" s="70">
        <v>138106.14000000001</v>
      </c>
      <c r="M340" s="70">
        <v>193134.4</v>
      </c>
      <c r="N340" s="70">
        <v>154984.4</v>
      </c>
      <c r="O340" s="70">
        <v>1760756.63</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17706.7</v>
      </c>
      <c r="D343" s="63">
        <v>14110.7</v>
      </c>
      <c r="E343" s="63">
        <v>14765.65</v>
      </c>
      <c r="F343" s="63">
        <v>24014.61</v>
      </c>
      <c r="G343" s="63">
        <v>17740.400000000001</v>
      </c>
      <c r="H343" s="63">
        <v>16939.63</v>
      </c>
      <c r="I343" s="63">
        <v>15094.22</v>
      </c>
      <c r="J343" s="63">
        <v>17987.36</v>
      </c>
      <c r="K343" s="63">
        <v>21735.22</v>
      </c>
      <c r="L343" s="63">
        <v>31257.51</v>
      </c>
      <c r="M343" s="63">
        <v>17352.32</v>
      </c>
      <c r="N343" s="63">
        <v>17887.75</v>
      </c>
      <c r="O343" s="63">
        <v>226592.07</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17706.7</v>
      </c>
      <c r="D347" s="70">
        <v>14110.7</v>
      </c>
      <c r="E347" s="70">
        <v>14765.65</v>
      </c>
      <c r="F347" s="70">
        <v>24014.61</v>
      </c>
      <c r="G347" s="70">
        <v>17740.400000000001</v>
      </c>
      <c r="H347" s="70">
        <v>16939.63</v>
      </c>
      <c r="I347" s="70">
        <v>15094.22</v>
      </c>
      <c r="J347" s="70">
        <v>17987.36</v>
      </c>
      <c r="K347" s="70">
        <v>21735.22</v>
      </c>
      <c r="L347" s="70">
        <v>31257.51</v>
      </c>
      <c r="M347" s="70">
        <v>17352.32</v>
      </c>
      <c r="N347" s="70">
        <v>17887.75</v>
      </c>
      <c r="O347" s="70">
        <v>226592.07</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279459.83</v>
      </c>
      <c r="D349" s="70">
        <v>293207.2</v>
      </c>
      <c r="E349" s="70">
        <v>244995.76</v>
      </c>
      <c r="F349" s="70">
        <v>283737.3</v>
      </c>
      <c r="G349" s="70">
        <v>295443.25</v>
      </c>
      <c r="H349" s="70">
        <v>246405.34</v>
      </c>
      <c r="I349" s="70">
        <v>250037.49</v>
      </c>
      <c r="J349" s="70">
        <v>272401.06</v>
      </c>
      <c r="K349" s="70">
        <v>190480.74</v>
      </c>
      <c r="L349" s="70">
        <v>254481.57</v>
      </c>
      <c r="M349" s="70">
        <v>384337.62</v>
      </c>
      <c r="N349" s="70">
        <v>271907.93</v>
      </c>
      <c r="O349" s="70">
        <v>3266895.09</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375068.89</v>
      </c>
      <c r="D351" s="70">
        <v>346039.15</v>
      </c>
      <c r="E351" s="70">
        <v>418820.12</v>
      </c>
      <c r="F351" s="70">
        <v>370061.04</v>
      </c>
      <c r="G351" s="70">
        <v>298484.26</v>
      </c>
      <c r="H351" s="70">
        <v>362378.5</v>
      </c>
      <c r="I351" s="70">
        <v>371145.9</v>
      </c>
      <c r="J351" s="70">
        <v>330269.65000000002</v>
      </c>
      <c r="K351" s="70">
        <v>508927.21</v>
      </c>
      <c r="L351" s="70">
        <v>330256.75</v>
      </c>
      <c r="M351" s="70">
        <v>262127.32</v>
      </c>
      <c r="N351" s="70">
        <v>395436.92</v>
      </c>
      <c r="O351" s="70">
        <v>4369015.71</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480291.54</v>
      </c>
      <c r="D356" s="63">
        <v>464838.95</v>
      </c>
      <c r="E356" s="63">
        <v>480412.63</v>
      </c>
      <c r="F356" s="63">
        <v>465264.28</v>
      </c>
      <c r="G356" s="63">
        <v>480836.43</v>
      </c>
      <c r="H356" s="63">
        <v>480700.77</v>
      </c>
      <c r="I356" s="63">
        <v>453964</v>
      </c>
      <c r="J356" s="63">
        <v>452302.18</v>
      </c>
      <c r="K356" s="63">
        <v>427063.6</v>
      </c>
      <c r="L356" s="63">
        <v>433313.67</v>
      </c>
      <c r="M356" s="63">
        <v>423096.35</v>
      </c>
      <c r="N356" s="63">
        <v>382795.09</v>
      </c>
      <c r="O356" s="63">
        <v>5424879.4900000002</v>
      </c>
      <c r="Q356" s="12" t="s">
        <v>68</v>
      </c>
    </row>
    <row r="357" spans="1:17">
      <c r="A357" s="58" t="s">
        <v>5124</v>
      </c>
      <c r="B357" s="59" t="s">
        <v>5125</v>
      </c>
      <c r="C357" s="63">
        <v>16621.330000000002</v>
      </c>
      <c r="D357" s="63">
        <v>15892.15</v>
      </c>
      <c r="E357" s="63">
        <v>17193.77</v>
      </c>
      <c r="F357" s="63">
        <v>20979.43</v>
      </c>
      <c r="G357" s="63">
        <v>21780.07</v>
      </c>
      <c r="H357" s="63">
        <v>21773.93</v>
      </c>
      <c r="I357" s="63">
        <v>20562.849999999999</v>
      </c>
      <c r="J357" s="63">
        <v>21674.83</v>
      </c>
      <c r="K357" s="63">
        <v>21674.83</v>
      </c>
      <c r="L357" s="63">
        <v>21839.200000000001</v>
      </c>
      <c r="M357" s="63">
        <v>21316.44</v>
      </c>
      <c r="N357" s="63">
        <v>19545.21</v>
      </c>
      <c r="O357" s="63">
        <v>240854.04</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8500</v>
      </c>
      <c r="F359" s="63">
        <v>8500</v>
      </c>
      <c r="G359" s="63">
        <v>8500</v>
      </c>
      <c r="H359" s="63">
        <v>8500</v>
      </c>
      <c r="I359" s="63">
        <v>8500</v>
      </c>
      <c r="J359" s="63">
        <v>8500</v>
      </c>
      <c r="K359" s="63">
        <v>8500</v>
      </c>
      <c r="L359" s="63">
        <v>8500</v>
      </c>
      <c r="M359" s="63">
        <v>8500</v>
      </c>
      <c r="N359" s="63">
        <v>8500</v>
      </c>
      <c r="O359" s="63">
        <v>85000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0</v>
      </c>
      <c r="D361" s="63">
        <v>0</v>
      </c>
      <c r="E361" s="63">
        <v>0</v>
      </c>
      <c r="F361" s="63">
        <v>0</v>
      </c>
      <c r="G361" s="63">
        <v>0</v>
      </c>
      <c r="H361" s="63">
        <v>0</v>
      </c>
      <c r="I361" s="63">
        <v>0</v>
      </c>
      <c r="J361" s="63">
        <v>0</v>
      </c>
      <c r="K361" s="63">
        <v>0</v>
      </c>
      <c r="L361" s="63">
        <v>0</v>
      </c>
      <c r="M361" s="63">
        <v>0</v>
      </c>
      <c r="N361" s="63">
        <v>0</v>
      </c>
      <c r="O361" s="63">
        <v>0</v>
      </c>
      <c r="Q361" s="12" t="s">
        <v>68</v>
      </c>
    </row>
    <row r="362" spans="1:17">
      <c r="A362" s="58" t="s">
        <v>556</v>
      </c>
      <c r="B362" s="59" t="s">
        <v>557</v>
      </c>
      <c r="C362" s="63">
        <v>-136868.12</v>
      </c>
      <c r="D362" s="63">
        <v>-146092.99</v>
      </c>
      <c r="E362" s="63">
        <v>0</v>
      </c>
      <c r="F362" s="63">
        <v>-146229.14000000001</v>
      </c>
      <c r="G362" s="63">
        <v>-141904.29999999999</v>
      </c>
      <c r="H362" s="63">
        <v>-146705.67000000001</v>
      </c>
      <c r="I362" s="63">
        <v>-146553.13</v>
      </c>
      <c r="J362" s="63">
        <v>-129198</v>
      </c>
      <c r="K362" s="63">
        <v>-114621.07</v>
      </c>
      <c r="L362" s="63">
        <v>-98950.54</v>
      </c>
      <c r="M362" s="63">
        <v>-93448.18</v>
      </c>
      <c r="N362" s="63">
        <v>-81781.34</v>
      </c>
      <c r="O362" s="63">
        <v>-1382352.48</v>
      </c>
      <c r="Q362" s="12" t="s">
        <v>68</v>
      </c>
    </row>
    <row r="363" spans="1:17">
      <c r="A363" s="58" t="s">
        <v>5134</v>
      </c>
      <c r="B363" s="59" t="s">
        <v>5135</v>
      </c>
      <c r="C363" s="63">
        <v>0</v>
      </c>
      <c r="D363" s="63">
        <v>0</v>
      </c>
      <c r="E363" s="63">
        <v>0</v>
      </c>
      <c r="F363" s="63">
        <v>0</v>
      </c>
      <c r="G363" s="63">
        <v>0</v>
      </c>
      <c r="H363" s="63">
        <v>0</v>
      </c>
      <c r="I363" s="63">
        <v>0</v>
      </c>
      <c r="J363" s="63">
        <v>0</v>
      </c>
      <c r="K363" s="63">
        <v>0</v>
      </c>
      <c r="L363" s="63">
        <v>0</v>
      </c>
      <c r="M363" s="63">
        <v>0</v>
      </c>
      <c r="N363" s="63">
        <v>0</v>
      </c>
      <c r="O363" s="63">
        <v>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0</v>
      </c>
      <c r="D365" s="63">
        <v>0</v>
      </c>
      <c r="E365" s="63">
        <v>0</v>
      </c>
      <c r="F365" s="63">
        <v>0</v>
      </c>
      <c r="G365" s="63">
        <v>0</v>
      </c>
      <c r="H365" s="63">
        <v>0</v>
      </c>
      <c r="I365" s="63">
        <v>0</v>
      </c>
      <c r="J365" s="63">
        <v>0</v>
      </c>
      <c r="K365" s="63">
        <v>0</v>
      </c>
      <c r="L365" s="63">
        <v>0</v>
      </c>
      <c r="M365" s="63">
        <v>0</v>
      </c>
      <c r="N365" s="63">
        <v>0</v>
      </c>
      <c r="O365" s="63">
        <v>0</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360044.75</v>
      </c>
      <c r="D367" s="70">
        <v>334638.11</v>
      </c>
      <c r="E367" s="70">
        <v>506106.4</v>
      </c>
      <c r="F367" s="70">
        <v>348514.57</v>
      </c>
      <c r="G367" s="70">
        <v>369212.2</v>
      </c>
      <c r="H367" s="70">
        <v>364269.03</v>
      </c>
      <c r="I367" s="70">
        <v>336473.72</v>
      </c>
      <c r="J367" s="70">
        <v>353279.01</v>
      </c>
      <c r="K367" s="70">
        <v>342617.36</v>
      </c>
      <c r="L367" s="70">
        <v>364702.33</v>
      </c>
      <c r="M367" s="70">
        <v>359464.61</v>
      </c>
      <c r="N367" s="70">
        <v>329058.96000000002</v>
      </c>
      <c r="O367" s="70">
        <v>4368381.05</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0</v>
      </c>
      <c r="D370" s="63">
        <v>0</v>
      </c>
      <c r="E370" s="63">
        <v>608.45000000000005</v>
      </c>
      <c r="F370" s="63">
        <v>7502.78</v>
      </c>
      <c r="G370" s="63">
        <v>0</v>
      </c>
      <c r="H370" s="63">
        <v>403.84</v>
      </c>
      <c r="I370" s="63">
        <v>3450</v>
      </c>
      <c r="J370" s="63">
        <v>0</v>
      </c>
      <c r="K370" s="63">
        <v>0</v>
      </c>
      <c r="L370" s="63">
        <v>1431.03</v>
      </c>
      <c r="M370" s="63">
        <v>0</v>
      </c>
      <c r="N370" s="63">
        <v>0</v>
      </c>
      <c r="O370" s="63">
        <v>13396.1</v>
      </c>
      <c r="Q370" s="12" t="s">
        <v>70</v>
      </c>
    </row>
    <row r="371" spans="1:17">
      <c r="A371" s="58" t="s">
        <v>566</v>
      </c>
      <c r="B371" s="59" t="s">
        <v>567</v>
      </c>
      <c r="C371" s="63">
        <v>621</v>
      </c>
      <c r="D371" s="63">
        <v>0</v>
      </c>
      <c r="E371" s="63">
        <v>-66</v>
      </c>
      <c r="F371" s="63">
        <v>6292</v>
      </c>
      <c r="G371" s="63">
        <v>7078</v>
      </c>
      <c r="H371" s="63">
        <v>277.5</v>
      </c>
      <c r="I371" s="63">
        <v>4786.92</v>
      </c>
      <c r="J371" s="63">
        <v>456</v>
      </c>
      <c r="K371" s="63">
        <v>2500</v>
      </c>
      <c r="L371" s="63">
        <v>2472.5</v>
      </c>
      <c r="M371" s="63">
        <v>0</v>
      </c>
      <c r="N371" s="63">
        <v>0</v>
      </c>
      <c r="O371" s="63">
        <v>24417.919999999998</v>
      </c>
      <c r="Q371" s="12" t="s">
        <v>70</v>
      </c>
    </row>
    <row r="372" spans="1:17">
      <c r="A372" s="58" t="s">
        <v>5138</v>
      </c>
      <c r="B372" s="59" t="s">
        <v>5139</v>
      </c>
      <c r="C372" s="63">
        <v>0</v>
      </c>
      <c r="D372" s="63">
        <v>0</v>
      </c>
      <c r="E372" s="63">
        <v>31083.91</v>
      </c>
      <c r="F372" s="63">
        <v>0</v>
      </c>
      <c r="G372" s="63">
        <v>0</v>
      </c>
      <c r="H372" s="63">
        <v>14600</v>
      </c>
      <c r="I372" s="63">
        <v>0</v>
      </c>
      <c r="J372" s="63">
        <v>2053.36</v>
      </c>
      <c r="K372" s="63">
        <v>0</v>
      </c>
      <c r="L372" s="63">
        <v>321.3</v>
      </c>
      <c r="M372" s="63">
        <v>0</v>
      </c>
      <c r="N372" s="63">
        <v>105.88</v>
      </c>
      <c r="O372" s="63">
        <v>48164.45</v>
      </c>
      <c r="Q372" s="12" t="s">
        <v>70</v>
      </c>
    </row>
    <row r="373" spans="1:17">
      <c r="A373" s="58" t="s">
        <v>568</v>
      </c>
      <c r="B373" s="59" t="s">
        <v>569</v>
      </c>
      <c r="C373" s="63">
        <v>7007.86</v>
      </c>
      <c r="D373" s="63">
        <v>0</v>
      </c>
      <c r="E373" s="63">
        <v>4921.8900000000003</v>
      </c>
      <c r="F373" s="63">
        <v>8004.87</v>
      </c>
      <c r="G373" s="63">
        <v>5913.47</v>
      </c>
      <c r="H373" s="63">
        <v>5646.54</v>
      </c>
      <c r="I373" s="63">
        <v>5031.41</v>
      </c>
      <c r="J373" s="63">
        <v>5995.79</v>
      </c>
      <c r="K373" s="63">
        <v>7245.07</v>
      </c>
      <c r="L373" s="63">
        <v>14462.89</v>
      </c>
      <c r="M373" s="63">
        <v>5784.11</v>
      </c>
      <c r="N373" s="63">
        <v>5962.58</v>
      </c>
      <c r="O373" s="63">
        <v>75976.479999999996</v>
      </c>
      <c r="Q373" s="12" t="s">
        <v>69</v>
      </c>
    </row>
    <row r="374" spans="1:17">
      <c r="A374" s="58" t="s">
        <v>570</v>
      </c>
      <c r="B374" s="59" t="s">
        <v>571</v>
      </c>
      <c r="C374" s="63">
        <v>0</v>
      </c>
      <c r="D374" s="63">
        <v>0</v>
      </c>
      <c r="E374" s="63">
        <v>2178.1999999999998</v>
      </c>
      <c r="F374" s="63">
        <v>0</v>
      </c>
      <c r="G374" s="63">
        <v>0</v>
      </c>
      <c r="H374" s="63">
        <v>0</v>
      </c>
      <c r="I374" s="63">
        <v>0</v>
      </c>
      <c r="J374" s="63">
        <v>0</v>
      </c>
      <c r="K374" s="63">
        <v>0</v>
      </c>
      <c r="L374" s="63">
        <v>0</v>
      </c>
      <c r="M374" s="63">
        <v>0</v>
      </c>
      <c r="N374" s="63">
        <v>0</v>
      </c>
      <c r="O374" s="63">
        <v>2178.1999999999998</v>
      </c>
      <c r="Q374" s="12" t="s">
        <v>69</v>
      </c>
    </row>
    <row r="375" spans="1:17">
      <c r="A375" s="58" t="s">
        <v>5140</v>
      </c>
      <c r="B375" s="59" t="s">
        <v>5141</v>
      </c>
      <c r="C375" s="63">
        <v>0</v>
      </c>
      <c r="D375" s="63">
        <v>800</v>
      </c>
      <c r="E375" s="63">
        <v>0</v>
      </c>
      <c r="F375" s="63">
        <v>0</v>
      </c>
      <c r="G375" s="63">
        <v>0</v>
      </c>
      <c r="H375" s="63">
        <v>1045</v>
      </c>
      <c r="I375" s="63">
        <v>0</v>
      </c>
      <c r="J375" s="63">
        <v>0</v>
      </c>
      <c r="K375" s="63">
        <v>-522.5</v>
      </c>
      <c r="L375" s="63">
        <v>0</v>
      </c>
      <c r="M375" s="63">
        <v>0</v>
      </c>
      <c r="N375" s="63">
        <v>0</v>
      </c>
      <c r="O375" s="63">
        <v>1322.5</v>
      </c>
      <c r="Q375" s="12" t="s">
        <v>70</v>
      </c>
    </row>
    <row r="376" spans="1:17">
      <c r="A376" s="58" t="s">
        <v>5142</v>
      </c>
      <c r="B376" s="59" t="s">
        <v>5143</v>
      </c>
      <c r="C376" s="63">
        <v>0</v>
      </c>
      <c r="D376" s="63">
        <v>0</v>
      </c>
      <c r="E376" s="63">
        <v>0</v>
      </c>
      <c r="F376" s="63">
        <v>0</v>
      </c>
      <c r="G376" s="63">
        <v>0</v>
      </c>
      <c r="H376" s="63">
        <v>0</v>
      </c>
      <c r="I376" s="63">
        <v>1556.33</v>
      </c>
      <c r="J376" s="63">
        <v>0</v>
      </c>
      <c r="K376" s="63">
        <v>0</v>
      </c>
      <c r="L376" s="63">
        <v>0</v>
      </c>
      <c r="M376" s="63">
        <v>0</v>
      </c>
      <c r="N376" s="63">
        <v>0</v>
      </c>
      <c r="O376" s="63">
        <v>1556.33</v>
      </c>
      <c r="Q376" s="12" t="s">
        <v>70</v>
      </c>
    </row>
    <row r="377" spans="1:17">
      <c r="A377" s="58" t="s">
        <v>572</v>
      </c>
      <c r="B377" s="59" t="s">
        <v>573</v>
      </c>
      <c r="C377" s="63">
        <v>0</v>
      </c>
      <c r="D377" s="63">
        <v>0</v>
      </c>
      <c r="E377" s="63">
        <v>525</v>
      </c>
      <c r="F377" s="63">
        <v>0</v>
      </c>
      <c r="G377" s="63">
        <v>0</v>
      </c>
      <c r="H377" s="63">
        <v>715.5</v>
      </c>
      <c r="I377" s="63">
        <v>0</v>
      </c>
      <c r="J377" s="63">
        <v>0</v>
      </c>
      <c r="K377" s="63">
        <v>0</v>
      </c>
      <c r="L377" s="63">
        <v>0</v>
      </c>
      <c r="M377" s="63">
        <v>0</v>
      </c>
      <c r="N377" s="63">
        <v>0</v>
      </c>
      <c r="O377" s="63">
        <v>1240.5</v>
      </c>
      <c r="Q377" s="12" t="s">
        <v>70</v>
      </c>
    </row>
    <row r="378" spans="1:17">
      <c r="A378" s="58" t="s">
        <v>574</v>
      </c>
      <c r="B378" s="59" t="s">
        <v>575</v>
      </c>
      <c r="C378" s="63">
        <v>0</v>
      </c>
      <c r="D378" s="63">
        <v>0</v>
      </c>
      <c r="E378" s="63">
        <v>0</v>
      </c>
      <c r="F378" s="63">
        <v>0</v>
      </c>
      <c r="G378" s="63">
        <v>0</v>
      </c>
      <c r="H378" s="63">
        <v>0</v>
      </c>
      <c r="I378" s="63">
        <v>0</v>
      </c>
      <c r="J378" s="63">
        <v>0</v>
      </c>
      <c r="K378" s="63">
        <v>0</v>
      </c>
      <c r="L378" s="63">
        <v>0</v>
      </c>
      <c r="M378" s="63">
        <v>0</v>
      </c>
      <c r="N378" s="63">
        <v>0</v>
      </c>
      <c r="O378" s="63">
        <v>0</v>
      </c>
      <c r="Q378" s="12" t="s">
        <v>70</v>
      </c>
    </row>
    <row r="379" spans="1:17">
      <c r="A379" s="58" t="s">
        <v>5144</v>
      </c>
      <c r="B379" s="59" t="s">
        <v>5145</v>
      </c>
      <c r="C379" s="63">
        <v>0</v>
      </c>
      <c r="D379" s="63">
        <v>0</v>
      </c>
      <c r="E379" s="63">
        <v>0</v>
      </c>
      <c r="F379" s="63">
        <v>0</v>
      </c>
      <c r="G379" s="63">
        <v>0</v>
      </c>
      <c r="H379" s="63">
        <v>0</v>
      </c>
      <c r="I379" s="63">
        <v>0</v>
      </c>
      <c r="J379" s="63">
        <v>0</v>
      </c>
      <c r="K379" s="63">
        <v>0</v>
      </c>
      <c r="L379" s="63">
        <v>0</v>
      </c>
      <c r="M379" s="63">
        <v>0</v>
      </c>
      <c r="N379" s="63">
        <v>0</v>
      </c>
      <c r="O379" s="63">
        <v>0</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0</v>
      </c>
      <c r="N380" s="63">
        <v>0</v>
      </c>
      <c r="O380" s="63">
        <v>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0</v>
      </c>
      <c r="F382" s="63">
        <v>0</v>
      </c>
      <c r="G382" s="63">
        <v>0</v>
      </c>
      <c r="H382" s="63">
        <v>0</v>
      </c>
      <c r="I382" s="63">
        <v>0</v>
      </c>
      <c r="J382" s="63">
        <v>0</v>
      </c>
      <c r="K382" s="63">
        <v>0</v>
      </c>
      <c r="L382" s="63">
        <v>0</v>
      </c>
      <c r="M382" s="63">
        <v>0</v>
      </c>
      <c r="N382" s="63">
        <v>0</v>
      </c>
      <c r="O382" s="63">
        <v>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472.81</v>
      </c>
      <c r="G386" s="63">
        <v>0</v>
      </c>
      <c r="H386" s="63">
        <v>0</v>
      </c>
      <c r="I386" s="63">
        <v>0</v>
      </c>
      <c r="J386" s="63">
        <v>0</v>
      </c>
      <c r="K386" s="63">
        <v>0</v>
      </c>
      <c r="L386" s="63">
        <v>0</v>
      </c>
      <c r="M386" s="63">
        <v>0</v>
      </c>
      <c r="N386" s="63">
        <v>0</v>
      </c>
      <c r="O386" s="63">
        <v>472.81</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0</v>
      </c>
      <c r="N387" s="63">
        <v>0</v>
      </c>
      <c r="O387" s="63">
        <v>0</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120632.67</v>
      </c>
      <c r="E390" s="63">
        <v>0</v>
      </c>
      <c r="F390" s="63">
        <v>0</v>
      </c>
      <c r="G390" s="63">
        <v>0</v>
      </c>
      <c r="H390" s="63">
        <v>0</v>
      </c>
      <c r="I390" s="63">
        <v>0</v>
      </c>
      <c r="J390" s="63">
        <v>0</v>
      </c>
      <c r="K390" s="63">
        <v>0</v>
      </c>
      <c r="L390" s="63">
        <v>0</v>
      </c>
      <c r="M390" s="63">
        <v>0</v>
      </c>
      <c r="N390" s="63">
        <v>0</v>
      </c>
      <c r="O390" s="63">
        <v>120632.67</v>
      </c>
      <c r="Q390" s="12" t="s">
        <v>70</v>
      </c>
    </row>
    <row r="391" spans="1:17">
      <c r="A391" s="58" t="s">
        <v>578</v>
      </c>
      <c r="B391" s="59" t="s">
        <v>579</v>
      </c>
      <c r="C391" s="63">
        <v>0</v>
      </c>
      <c r="D391" s="63">
        <v>0</v>
      </c>
      <c r="E391" s="63">
        <v>598.17999999999995</v>
      </c>
      <c r="F391" s="63">
        <v>129.36000000000001</v>
      </c>
      <c r="G391" s="63">
        <v>191.1</v>
      </c>
      <c r="H391" s="63">
        <v>244.02</v>
      </c>
      <c r="I391" s="63">
        <v>341.73</v>
      </c>
      <c r="J391" s="63">
        <v>147</v>
      </c>
      <c r="K391" s="63">
        <v>279.3</v>
      </c>
      <c r="L391" s="63">
        <v>49.98</v>
      </c>
      <c r="M391" s="63">
        <v>97.02</v>
      </c>
      <c r="N391" s="63">
        <v>202.41</v>
      </c>
      <c r="O391" s="63">
        <v>2280.1</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7628.86</v>
      </c>
      <c r="D393" s="70">
        <v>121432.67</v>
      </c>
      <c r="E393" s="70">
        <v>39849.629999999997</v>
      </c>
      <c r="F393" s="70">
        <v>22401.82</v>
      </c>
      <c r="G393" s="70">
        <v>13182.57</v>
      </c>
      <c r="H393" s="70">
        <v>22932.400000000001</v>
      </c>
      <c r="I393" s="70">
        <v>15166.39</v>
      </c>
      <c r="J393" s="70">
        <v>8652.15</v>
      </c>
      <c r="K393" s="70">
        <v>9501.8700000000008</v>
      </c>
      <c r="L393" s="70">
        <v>18737.7</v>
      </c>
      <c r="M393" s="70">
        <v>5881.13</v>
      </c>
      <c r="N393" s="70">
        <v>6270.87</v>
      </c>
      <c r="O393" s="70">
        <v>291638.06</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0</v>
      </c>
      <c r="D396" s="63">
        <v>0</v>
      </c>
      <c r="E396" s="63">
        <v>195.47</v>
      </c>
      <c r="F396" s="63">
        <v>184.71</v>
      </c>
      <c r="G396" s="63">
        <v>155.47</v>
      </c>
      <c r="H396" s="63">
        <v>202.97</v>
      </c>
      <c r="I396" s="63">
        <v>0</v>
      </c>
      <c r="J396" s="63">
        <v>0</v>
      </c>
      <c r="K396" s="63">
        <v>153</v>
      </c>
      <c r="L396" s="63">
        <v>274.98</v>
      </c>
      <c r="M396" s="63">
        <v>0</v>
      </c>
      <c r="N396" s="63">
        <v>0</v>
      </c>
      <c r="O396" s="63">
        <v>1166.5999999999999</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10</v>
      </c>
      <c r="N397" s="63">
        <v>0</v>
      </c>
      <c r="O397" s="63">
        <v>10</v>
      </c>
      <c r="Q397" s="12" t="s">
        <v>70</v>
      </c>
    </row>
    <row r="398" spans="1:17">
      <c r="A398" s="58" t="s">
        <v>586</v>
      </c>
      <c r="B398" s="59" t="s">
        <v>587</v>
      </c>
      <c r="C398" s="63">
        <v>0</v>
      </c>
      <c r="D398" s="63">
        <v>0</v>
      </c>
      <c r="E398" s="63">
        <v>198.9</v>
      </c>
      <c r="F398" s="63">
        <v>0</v>
      </c>
      <c r="G398" s="63">
        <v>0</v>
      </c>
      <c r="H398" s="63">
        <v>0</v>
      </c>
      <c r="I398" s="63">
        <v>155.47</v>
      </c>
      <c r="J398" s="63">
        <v>0</v>
      </c>
      <c r="K398" s="63">
        <v>0</v>
      </c>
      <c r="L398" s="63">
        <v>0</v>
      </c>
      <c r="M398" s="63">
        <v>0</v>
      </c>
      <c r="N398" s="63">
        <v>0</v>
      </c>
      <c r="O398" s="63">
        <v>354.37</v>
      </c>
      <c r="Q398" s="12" t="s">
        <v>70</v>
      </c>
    </row>
    <row r="399" spans="1:17">
      <c r="A399" s="58" t="s">
        <v>588</v>
      </c>
      <c r="B399" s="59" t="s">
        <v>589</v>
      </c>
      <c r="C399" s="63">
        <v>2864.43</v>
      </c>
      <c r="D399" s="63">
        <v>0</v>
      </c>
      <c r="E399" s="63">
        <v>352.64</v>
      </c>
      <c r="F399" s="63">
        <v>0</v>
      </c>
      <c r="G399" s="63">
        <v>0</v>
      </c>
      <c r="H399" s="63">
        <v>0</v>
      </c>
      <c r="I399" s="63">
        <v>0</v>
      </c>
      <c r="J399" s="63">
        <v>223.74</v>
      </c>
      <c r="K399" s="63">
        <v>0</v>
      </c>
      <c r="L399" s="63">
        <v>0</v>
      </c>
      <c r="M399" s="63">
        <v>0</v>
      </c>
      <c r="N399" s="63">
        <v>0</v>
      </c>
      <c r="O399" s="63">
        <v>3440.81</v>
      </c>
      <c r="Q399" s="12" t="s">
        <v>70</v>
      </c>
    </row>
    <row r="400" spans="1:17">
      <c r="A400" s="58" t="s">
        <v>590</v>
      </c>
      <c r="B400" s="59" t="s">
        <v>591</v>
      </c>
      <c r="C400" s="63">
        <v>0</v>
      </c>
      <c r="D400" s="63">
        <v>0</v>
      </c>
      <c r="E400" s="63">
        <v>0</v>
      </c>
      <c r="F400" s="63">
        <v>0</v>
      </c>
      <c r="G400" s="63">
        <v>0</v>
      </c>
      <c r="H400" s="63">
        <v>0</v>
      </c>
      <c r="I400" s="63">
        <v>0</v>
      </c>
      <c r="J400" s="63">
        <v>0</v>
      </c>
      <c r="K400" s="63">
        <v>0</v>
      </c>
      <c r="L400" s="63">
        <v>0</v>
      </c>
      <c r="M400" s="63">
        <v>0</v>
      </c>
      <c r="N400" s="63">
        <v>0</v>
      </c>
      <c r="O400" s="63">
        <v>0</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0</v>
      </c>
      <c r="E402" s="63">
        <v>0</v>
      </c>
      <c r="F402" s="63">
        <v>0</v>
      </c>
      <c r="G402" s="63">
        <v>0</v>
      </c>
      <c r="H402" s="63">
        <v>0</v>
      </c>
      <c r="I402" s="63">
        <v>0</v>
      </c>
      <c r="J402" s="63">
        <v>0</v>
      </c>
      <c r="K402" s="63">
        <v>0</v>
      </c>
      <c r="L402" s="63">
        <v>0</v>
      </c>
      <c r="M402" s="63">
        <v>0</v>
      </c>
      <c r="N402" s="63">
        <v>0</v>
      </c>
      <c r="O402" s="63">
        <v>0</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c r="B404" s="59"/>
      <c r="C404" s="66"/>
      <c r="D404" s="66"/>
      <c r="E404" s="66"/>
      <c r="F404" s="66"/>
      <c r="G404" s="66"/>
      <c r="H404" s="66"/>
      <c r="I404" s="66"/>
      <c r="J404" s="66"/>
      <c r="K404" s="66"/>
      <c r="L404" s="66"/>
      <c r="M404" s="66"/>
      <c r="N404" s="66"/>
      <c r="O404" s="66"/>
    </row>
    <row r="405" spans="1:17">
      <c r="A405" s="58" t="s">
        <v>594</v>
      </c>
      <c r="B405" s="59" t="s">
        <v>595</v>
      </c>
      <c r="C405" s="70">
        <v>2864.43</v>
      </c>
      <c r="D405" s="70">
        <v>0</v>
      </c>
      <c r="E405" s="70">
        <v>747.01</v>
      </c>
      <c r="F405" s="70">
        <v>184.71</v>
      </c>
      <c r="G405" s="70">
        <v>155.47</v>
      </c>
      <c r="H405" s="70">
        <v>202.97</v>
      </c>
      <c r="I405" s="70">
        <v>155.47</v>
      </c>
      <c r="J405" s="70">
        <v>223.74</v>
      </c>
      <c r="K405" s="70">
        <v>153</v>
      </c>
      <c r="L405" s="70">
        <v>274.98</v>
      </c>
      <c r="M405" s="70">
        <v>10</v>
      </c>
      <c r="N405" s="70">
        <v>0</v>
      </c>
      <c r="O405" s="70">
        <v>4971.78</v>
      </c>
    </row>
    <row r="406" spans="1:17">
      <c r="A406" s="58"/>
      <c r="B406" s="59"/>
      <c r="C406" s="58"/>
      <c r="D406" s="58"/>
      <c r="E406" s="58"/>
      <c r="F406" s="58"/>
      <c r="G406" s="58"/>
      <c r="H406" s="58"/>
      <c r="I406" s="58"/>
      <c r="J406" s="58"/>
      <c r="K406" s="58"/>
      <c r="L406" s="58"/>
      <c r="M406" s="58"/>
      <c r="N406" s="58"/>
      <c r="O406" s="58"/>
    </row>
    <row r="407" spans="1:17">
      <c r="A407" s="58" t="s">
        <v>596</v>
      </c>
      <c r="B407" s="59" t="s">
        <v>597</v>
      </c>
      <c r="C407" s="69"/>
      <c r="D407" s="69"/>
      <c r="E407" s="69"/>
      <c r="F407" s="69"/>
      <c r="G407" s="69"/>
      <c r="H407" s="69"/>
      <c r="I407" s="69"/>
      <c r="J407" s="69"/>
      <c r="K407" s="69"/>
      <c r="L407" s="69"/>
      <c r="M407" s="69"/>
      <c r="N407" s="69"/>
      <c r="O407" s="69"/>
    </row>
    <row r="408" spans="1:17">
      <c r="A408" s="58" t="s">
        <v>598</v>
      </c>
      <c r="B408" s="59" t="s">
        <v>599</v>
      </c>
      <c r="C408" s="63">
        <v>5927.51</v>
      </c>
      <c r="D408" s="63">
        <v>0</v>
      </c>
      <c r="E408" s="63">
        <v>0</v>
      </c>
      <c r="F408" s="63">
        <v>5900</v>
      </c>
      <c r="G408" s="63">
        <v>550</v>
      </c>
      <c r="H408" s="63">
        <v>0</v>
      </c>
      <c r="I408" s="63">
        <v>0</v>
      </c>
      <c r="J408" s="63">
        <v>0</v>
      </c>
      <c r="K408" s="63">
        <v>0</v>
      </c>
      <c r="L408" s="63">
        <v>0</v>
      </c>
      <c r="M408" s="63">
        <v>0</v>
      </c>
      <c r="N408" s="63">
        <v>0</v>
      </c>
      <c r="O408" s="63">
        <v>12377.51</v>
      </c>
      <c r="Q408" s="12" t="s">
        <v>71</v>
      </c>
    </row>
    <row r="409" spans="1:17">
      <c r="A409" s="58" t="s">
        <v>600</v>
      </c>
      <c r="B409" s="59" t="s">
        <v>601</v>
      </c>
      <c r="C409" s="63">
        <v>1282.93</v>
      </c>
      <c r="D409" s="63">
        <v>1026.3399999999999</v>
      </c>
      <c r="E409" s="63">
        <v>0</v>
      </c>
      <c r="F409" s="63">
        <v>2294.94</v>
      </c>
      <c r="G409" s="63">
        <v>0</v>
      </c>
      <c r="H409" s="63">
        <v>0</v>
      </c>
      <c r="I409" s="63">
        <v>0</v>
      </c>
      <c r="J409" s="63">
        <v>0</v>
      </c>
      <c r="K409" s="63">
        <v>750</v>
      </c>
      <c r="L409" s="63">
        <v>0</v>
      </c>
      <c r="M409" s="63">
        <v>0</v>
      </c>
      <c r="N409" s="63">
        <v>0</v>
      </c>
      <c r="O409" s="63">
        <v>5354.21</v>
      </c>
      <c r="Q409" s="12" t="s">
        <v>71</v>
      </c>
    </row>
    <row r="410" spans="1:17">
      <c r="A410" s="58" t="s">
        <v>602</v>
      </c>
      <c r="B410" s="59" t="s">
        <v>603</v>
      </c>
      <c r="C410" s="63">
        <v>0</v>
      </c>
      <c r="D410" s="63">
        <v>0</v>
      </c>
      <c r="E410" s="63">
        <v>0</v>
      </c>
      <c r="F410" s="63">
        <v>780</v>
      </c>
      <c r="G410" s="63">
        <v>0</v>
      </c>
      <c r="H410" s="63">
        <v>0</v>
      </c>
      <c r="I410" s="63">
        <v>0</v>
      </c>
      <c r="J410" s="63">
        <v>0</v>
      </c>
      <c r="K410" s="63">
        <v>0</v>
      </c>
      <c r="L410" s="63">
        <v>0</v>
      </c>
      <c r="M410" s="63">
        <v>0</v>
      </c>
      <c r="N410" s="63">
        <v>0</v>
      </c>
      <c r="O410" s="63">
        <v>780</v>
      </c>
      <c r="Q410" s="12" t="s">
        <v>71</v>
      </c>
    </row>
    <row r="411" spans="1:17">
      <c r="A411" s="58" t="s">
        <v>5172</v>
      </c>
      <c r="B411" s="59" t="s">
        <v>5173</v>
      </c>
      <c r="C411" s="63">
        <v>0</v>
      </c>
      <c r="D411" s="63">
        <v>0</v>
      </c>
      <c r="E411" s="63">
        <v>0</v>
      </c>
      <c r="F411" s="63">
        <v>0</v>
      </c>
      <c r="G411" s="63">
        <v>0</v>
      </c>
      <c r="H411" s="63">
        <v>0</v>
      </c>
      <c r="I411" s="63">
        <v>0</v>
      </c>
      <c r="J411" s="63">
        <v>0</v>
      </c>
      <c r="K411" s="63">
        <v>0</v>
      </c>
      <c r="L411" s="63">
        <v>0</v>
      </c>
      <c r="M411" s="63">
        <v>0</v>
      </c>
      <c r="N411" s="63">
        <v>0</v>
      </c>
      <c r="O411" s="63">
        <v>0</v>
      </c>
      <c r="Q411" s="12" t="s">
        <v>71</v>
      </c>
    </row>
    <row r="412" spans="1:17">
      <c r="A412" s="58" t="s">
        <v>604</v>
      </c>
      <c r="B412" s="59" t="s">
        <v>605</v>
      </c>
      <c r="C412" s="63">
        <v>0</v>
      </c>
      <c r="D412" s="63">
        <v>0</v>
      </c>
      <c r="E412" s="63">
        <v>0</v>
      </c>
      <c r="F412" s="63">
        <v>0</v>
      </c>
      <c r="G412" s="63">
        <v>0</v>
      </c>
      <c r="H412" s="63">
        <v>0</v>
      </c>
      <c r="I412" s="63">
        <v>0</v>
      </c>
      <c r="J412" s="63">
        <v>0</v>
      </c>
      <c r="K412" s="63">
        <v>0</v>
      </c>
      <c r="L412" s="63">
        <v>0</v>
      </c>
      <c r="M412" s="63">
        <v>0</v>
      </c>
      <c r="N412" s="63">
        <v>2800</v>
      </c>
      <c r="O412" s="63">
        <v>2800</v>
      </c>
      <c r="Q412" s="12" t="s">
        <v>71</v>
      </c>
    </row>
    <row r="413" spans="1:17">
      <c r="A413" s="58" t="s">
        <v>606</v>
      </c>
      <c r="B413" s="59" t="s">
        <v>607</v>
      </c>
      <c r="C413" s="63">
        <v>1493.72</v>
      </c>
      <c r="D413" s="63">
        <v>-1067.8599999999999</v>
      </c>
      <c r="E413" s="63">
        <v>0</v>
      </c>
      <c r="F413" s="63">
        <v>0</v>
      </c>
      <c r="G413" s="63">
        <v>1063.1400000000001</v>
      </c>
      <c r="H413" s="63">
        <v>0</v>
      </c>
      <c r="I413" s="63">
        <v>0</v>
      </c>
      <c r="J413" s="63">
        <v>0</v>
      </c>
      <c r="K413" s="63">
        <v>0</v>
      </c>
      <c r="L413" s="63">
        <v>0</v>
      </c>
      <c r="M413" s="63">
        <v>0</v>
      </c>
      <c r="N413" s="63">
        <v>0</v>
      </c>
      <c r="O413" s="63">
        <v>1489</v>
      </c>
      <c r="Q413" s="12" t="s">
        <v>71</v>
      </c>
    </row>
    <row r="414" spans="1:17">
      <c r="A414" s="58" t="s">
        <v>608</v>
      </c>
      <c r="B414" s="59" t="s">
        <v>609</v>
      </c>
      <c r="C414" s="63">
        <v>0</v>
      </c>
      <c r="D414" s="63">
        <v>0</v>
      </c>
      <c r="E414" s="63">
        <v>0</v>
      </c>
      <c r="F414" s="63">
        <v>0</v>
      </c>
      <c r="G414" s="63">
        <v>0</v>
      </c>
      <c r="H414" s="63">
        <v>0</v>
      </c>
      <c r="I414" s="63">
        <v>0</v>
      </c>
      <c r="J414" s="63">
        <v>0</v>
      </c>
      <c r="K414" s="63">
        <v>0</v>
      </c>
      <c r="L414" s="63">
        <v>0</v>
      </c>
      <c r="M414" s="63">
        <v>0</v>
      </c>
      <c r="N414" s="63">
        <v>0</v>
      </c>
      <c r="O414" s="63">
        <v>0</v>
      </c>
      <c r="Q414" s="12" t="s">
        <v>71</v>
      </c>
    </row>
    <row r="415" spans="1:17">
      <c r="A415" s="58" t="s">
        <v>5174</v>
      </c>
      <c r="B415" s="59" t="s">
        <v>5175</v>
      </c>
      <c r="C415" s="63">
        <v>0</v>
      </c>
      <c r="D415" s="63">
        <v>0</v>
      </c>
      <c r="E415" s="63">
        <v>0</v>
      </c>
      <c r="F415" s="63">
        <v>0</v>
      </c>
      <c r="G415" s="63">
        <v>0</v>
      </c>
      <c r="H415" s="63">
        <v>0</v>
      </c>
      <c r="I415" s="63">
        <v>0</v>
      </c>
      <c r="J415" s="63">
        <v>0</v>
      </c>
      <c r="K415" s="63">
        <v>0</v>
      </c>
      <c r="L415" s="63">
        <v>0</v>
      </c>
      <c r="M415" s="63">
        <v>0</v>
      </c>
      <c r="N415" s="63">
        <v>0</v>
      </c>
      <c r="O415" s="63">
        <v>0</v>
      </c>
      <c r="Q415" s="12" t="s">
        <v>71</v>
      </c>
    </row>
    <row r="416" spans="1:17">
      <c r="A416" s="58" t="s">
        <v>610</v>
      </c>
      <c r="B416" s="59" t="s">
        <v>611</v>
      </c>
      <c r="C416" s="63">
        <v>0</v>
      </c>
      <c r="D416" s="63">
        <v>0</v>
      </c>
      <c r="E416" s="63">
        <v>0</v>
      </c>
      <c r="F416" s="63">
        <v>0</v>
      </c>
      <c r="G416" s="63">
        <v>0</v>
      </c>
      <c r="H416" s="63">
        <v>0</v>
      </c>
      <c r="I416" s="63">
        <v>1047.53</v>
      </c>
      <c r="J416" s="63">
        <v>0</v>
      </c>
      <c r="K416" s="63">
        <v>0</v>
      </c>
      <c r="L416" s="63">
        <v>0</v>
      </c>
      <c r="M416" s="63">
        <v>0</v>
      </c>
      <c r="N416" s="63">
        <v>0</v>
      </c>
      <c r="O416" s="63">
        <v>1047.53</v>
      </c>
      <c r="Q416" s="12" t="s">
        <v>71</v>
      </c>
    </row>
    <row r="417" spans="1:17">
      <c r="A417" s="58" t="s">
        <v>612</v>
      </c>
      <c r="B417" s="59" t="s">
        <v>613</v>
      </c>
      <c r="C417" s="63">
        <v>0</v>
      </c>
      <c r="D417" s="63">
        <v>0</v>
      </c>
      <c r="E417" s="63">
        <v>0</v>
      </c>
      <c r="F417" s="63">
        <v>4020</v>
      </c>
      <c r="G417" s="63">
        <v>810</v>
      </c>
      <c r="H417" s="63">
        <v>0</v>
      </c>
      <c r="I417" s="63">
        <v>1620</v>
      </c>
      <c r="J417" s="63">
        <v>1500</v>
      </c>
      <c r="K417" s="63">
        <v>1078.24</v>
      </c>
      <c r="L417" s="63">
        <v>1495.56</v>
      </c>
      <c r="M417" s="63">
        <v>918.36</v>
      </c>
      <c r="N417" s="63">
        <v>2910</v>
      </c>
      <c r="O417" s="63">
        <v>14352.16</v>
      </c>
      <c r="Q417" s="12" t="s">
        <v>71</v>
      </c>
    </row>
    <row r="418" spans="1:17">
      <c r="A418" s="58" t="s">
        <v>614</v>
      </c>
      <c r="B418" s="59" t="s">
        <v>615</v>
      </c>
      <c r="C418" s="63">
        <v>0</v>
      </c>
      <c r="D418" s="63">
        <v>0</v>
      </c>
      <c r="E418" s="63">
        <v>0</v>
      </c>
      <c r="F418" s="63">
        <v>0</v>
      </c>
      <c r="G418" s="63">
        <v>0</v>
      </c>
      <c r="H418" s="63">
        <v>0</v>
      </c>
      <c r="I418" s="63">
        <v>0</v>
      </c>
      <c r="J418" s="63">
        <v>0</v>
      </c>
      <c r="K418" s="63">
        <v>0</v>
      </c>
      <c r="L418" s="63">
        <v>0</v>
      </c>
      <c r="M418" s="63">
        <v>0</v>
      </c>
      <c r="N418" s="63">
        <v>0</v>
      </c>
      <c r="O418" s="63">
        <v>0</v>
      </c>
      <c r="Q418" s="12" t="s">
        <v>71</v>
      </c>
    </row>
    <row r="419" spans="1:17">
      <c r="A419" s="58" t="s">
        <v>616</v>
      </c>
      <c r="B419" s="59" t="s">
        <v>617</v>
      </c>
      <c r="C419" s="63">
        <v>136900</v>
      </c>
      <c r="D419" s="63">
        <v>43750</v>
      </c>
      <c r="E419" s="63">
        <v>0</v>
      </c>
      <c r="F419" s="63">
        <v>0</v>
      </c>
      <c r="G419" s="63">
        <v>0</v>
      </c>
      <c r="H419" s="63">
        <v>0</v>
      </c>
      <c r="I419" s="63">
        <v>0</v>
      </c>
      <c r="J419" s="63">
        <v>0</v>
      </c>
      <c r="K419" s="63">
        <v>5472.18</v>
      </c>
      <c r="L419" s="63">
        <v>0</v>
      </c>
      <c r="M419" s="63">
        <v>0</v>
      </c>
      <c r="N419" s="63">
        <v>0</v>
      </c>
      <c r="O419" s="63">
        <v>186122.18</v>
      </c>
      <c r="Q419" s="12" t="s">
        <v>71</v>
      </c>
    </row>
    <row r="420" spans="1:17">
      <c r="A420" s="58" t="s">
        <v>618</v>
      </c>
      <c r="B420" s="59" t="s">
        <v>619</v>
      </c>
      <c r="C420" s="63">
        <v>0</v>
      </c>
      <c r="D420" s="63">
        <v>0</v>
      </c>
      <c r="E420" s="63">
        <v>1979.65</v>
      </c>
      <c r="F420" s="63">
        <v>0</v>
      </c>
      <c r="G420" s="63">
        <v>0</v>
      </c>
      <c r="H420" s="63">
        <v>0</v>
      </c>
      <c r="I420" s="63">
        <v>0</v>
      </c>
      <c r="J420" s="63">
        <v>43564</v>
      </c>
      <c r="K420" s="63">
        <v>0</v>
      </c>
      <c r="L420" s="63">
        <v>1942.36</v>
      </c>
      <c r="M420" s="63">
        <v>12502.9</v>
      </c>
      <c r="N420" s="63">
        <v>1622.66</v>
      </c>
      <c r="O420" s="63">
        <v>61611.57</v>
      </c>
      <c r="Q420" s="12" t="s">
        <v>71</v>
      </c>
    </row>
    <row r="421" spans="1:17">
      <c r="A421" s="58" t="s">
        <v>620</v>
      </c>
      <c r="B421" s="59" t="s">
        <v>621</v>
      </c>
      <c r="C421" s="63">
        <v>0</v>
      </c>
      <c r="D421" s="63">
        <v>0</v>
      </c>
      <c r="E421" s="63">
        <v>0</v>
      </c>
      <c r="F421" s="63">
        <v>0</v>
      </c>
      <c r="G421" s="63">
        <v>0</v>
      </c>
      <c r="H421" s="63">
        <v>0</v>
      </c>
      <c r="I421" s="63">
        <v>0</v>
      </c>
      <c r="J421" s="63">
        <v>0</v>
      </c>
      <c r="K421" s="63">
        <v>0</v>
      </c>
      <c r="L421" s="63">
        <v>0</v>
      </c>
      <c r="M421" s="63">
        <v>0</v>
      </c>
      <c r="N421" s="63">
        <v>0</v>
      </c>
      <c r="O421" s="63">
        <v>0</v>
      </c>
      <c r="Q421" s="12" t="s">
        <v>71</v>
      </c>
    </row>
    <row r="422" spans="1:17">
      <c r="A422" s="58" t="s">
        <v>5176</v>
      </c>
      <c r="B422" s="59" t="s">
        <v>5177</v>
      </c>
      <c r="C422" s="63">
        <v>0</v>
      </c>
      <c r="D422" s="63">
        <v>0</v>
      </c>
      <c r="E422" s="63">
        <v>0</v>
      </c>
      <c r="F422" s="63">
        <v>0</v>
      </c>
      <c r="G422" s="63">
        <v>0</v>
      </c>
      <c r="H422" s="63">
        <v>0</v>
      </c>
      <c r="I422" s="63">
        <v>0</v>
      </c>
      <c r="J422" s="63">
        <v>0</v>
      </c>
      <c r="K422" s="63">
        <v>900</v>
      </c>
      <c r="L422" s="63">
        <v>0</v>
      </c>
      <c r="M422" s="63">
        <v>0</v>
      </c>
      <c r="N422" s="63">
        <v>0</v>
      </c>
      <c r="O422" s="63">
        <v>900</v>
      </c>
      <c r="Q422" s="12" t="s">
        <v>71</v>
      </c>
    </row>
    <row r="423" spans="1:17">
      <c r="A423" s="58" t="s">
        <v>5178</v>
      </c>
      <c r="B423" s="59" t="s">
        <v>5179</v>
      </c>
      <c r="C423" s="63">
        <v>0</v>
      </c>
      <c r="D423" s="63">
        <v>0</v>
      </c>
      <c r="E423" s="63">
        <v>0</v>
      </c>
      <c r="F423" s="63">
        <v>980</v>
      </c>
      <c r="G423" s="63">
        <v>0</v>
      </c>
      <c r="H423" s="63">
        <v>0</v>
      </c>
      <c r="I423" s="63">
        <v>0</v>
      </c>
      <c r="J423" s="63">
        <v>0</v>
      </c>
      <c r="K423" s="63">
        <v>0</v>
      </c>
      <c r="L423" s="63">
        <v>0</v>
      </c>
      <c r="M423" s="63">
        <v>1800</v>
      </c>
      <c r="N423" s="63">
        <v>0</v>
      </c>
      <c r="O423" s="63">
        <v>2780</v>
      </c>
      <c r="Q423" s="12" t="s">
        <v>71</v>
      </c>
    </row>
    <row r="424" spans="1:17">
      <c r="A424" s="58" t="s">
        <v>622</v>
      </c>
      <c r="B424" s="59" t="s">
        <v>623</v>
      </c>
      <c r="C424" s="63">
        <v>0</v>
      </c>
      <c r="D424" s="63">
        <v>0</v>
      </c>
      <c r="E424" s="63">
        <v>0</v>
      </c>
      <c r="F424" s="63">
        <v>0</v>
      </c>
      <c r="G424" s="63">
        <v>0</v>
      </c>
      <c r="H424" s="63">
        <v>0</v>
      </c>
      <c r="I424" s="63">
        <v>0</v>
      </c>
      <c r="J424" s="63">
        <v>0</v>
      </c>
      <c r="K424" s="63">
        <v>0</v>
      </c>
      <c r="L424" s="63">
        <v>0</v>
      </c>
      <c r="M424" s="63">
        <v>0</v>
      </c>
      <c r="N424" s="63">
        <v>0</v>
      </c>
      <c r="O424" s="63">
        <v>0</v>
      </c>
      <c r="Q424" s="12" t="s">
        <v>71</v>
      </c>
    </row>
    <row r="425" spans="1:17">
      <c r="A425" s="58" t="s">
        <v>5180</v>
      </c>
      <c r="B425" s="59" t="s">
        <v>5181</v>
      </c>
      <c r="C425" s="63">
        <v>0</v>
      </c>
      <c r="D425" s="63">
        <v>0</v>
      </c>
      <c r="E425" s="63">
        <v>0</v>
      </c>
      <c r="F425" s="63">
        <v>0</v>
      </c>
      <c r="G425" s="63">
        <v>0</v>
      </c>
      <c r="H425" s="63">
        <v>0</v>
      </c>
      <c r="I425" s="63">
        <v>0</v>
      </c>
      <c r="J425" s="63">
        <v>0</v>
      </c>
      <c r="K425" s="63">
        <v>0</v>
      </c>
      <c r="L425" s="63">
        <v>0</v>
      </c>
      <c r="M425" s="63">
        <v>0</v>
      </c>
      <c r="N425" s="63">
        <v>0</v>
      </c>
      <c r="O425" s="63">
        <v>0</v>
      </c>
      <c r="Q425" s="12" t="s">
        <v>71</v>
      </c>
    </row>
    <row r="426" spans="1:17">
      <c r="A426" s="58" t="s">
        <v>624</v>
      </c>
      <c r="B426" s="59" t="s">
        <v>625</v>
      </c>
      <c r="C426" s="63">
        <v>0</v>
      </c>
      <c r="D426" s="63">
        <v>0</v>
      </c>
      <c r="E426" s="63">
        <v>0</v>
      </c>
      <c r="F426" s="63">
        <v>0</v>
      </c>
      <c r="G426" s="63">
        <v>0</v>
      </c>
      <c r="H426" s="63">
        <v>0</v>
      </c>
      <c r="I426" s="63">
        <v>0</v>
      </c>
      <c r="J426" s="63">
        <v>0</v>
      </c>
      <c r="K426" s="63">
        <v>0</v>
      </c>
      <c r="L426" s="63">
        <v>0</v>
      </c>
      <c r="M426" s="63">
        <v>0</v>
      </c>
      <c r="N426" s="63">
        <v>0</v>
      </c>
      <c r="O426" s="63">
        <v>0</v>
      </c>
      <c r="Q426" s="12" t="s">
        <v>71</v>
      </c>
    </row>
    <row r="427" spans="1:17">
      <c r="A427" s="58" t="s">
        <v>5182</v>
      </c>
      <c r="B427" s="59" t="s">
        <v>5183</v>
      </c>
      <c r="C427" s="63">
        <v>138146.82999999999</v>
      </c>
      <c r="D427" s="63">
        <v>122179.66</v>
      </c>
      <c r="E427" s="63">
        <v>0</v>
      </c>
      <c r="F427" s="63">
        <v>0</v>
      </c>
      <c r="G427" s="63">
        <v>0</v>
      </c>
      <c r="H427" s="63">
        <v>2351.63</v>
      </c>
      <c r="I427" s="63">
        <v>0</v>
      </c>
      <c r="J427" s="63">
        <v>0</v>
      </c>
      <c r="K427" s="63">
        <v>0</v>
      </c>
      <c r="L427" s="63">
        <v>0</v>
      </c>
      <c r="M427" s="63">
        <v>0</v>
      </c>
      <c r="N427" s="63">
        <v>0</v>
      </c>
      <c r="O427" s="63">
        <v>262678.12</v>
      </c>
      <c r="Q427" s="12" t="s">
        <v>71</v>
      </c>
    </row>
    <row r="428" spans="1:17">
      <c r="A428" s="58" t="s">
        <v>5184</v>
      </c>
      <c r="B428" s="59" t="s">
        <v>4023</v>
      </c>
      <c r="C428" s="63">
        <v>0</v>
      </c>
      <c r="D428" s="63">
        <v>0</v>
      </c>
      <c r="E428" s="63">
        <v>0</v>
      </c>
      <c r="F428" s="63">
        <v>0</v>
      </c>
      <c r="G428" s="63">
        <v>0</v>
      </c>
      <c r="H428" s="63">
        <v>0</v>
      </c>
      <c r="I428" s="63">
        <v>0</v>
      </c>
      <c r="J428" s="63">
        <v>0</v>
      </c>
      <c r="K428" s="63">
        <v>0</v>
      </c>
      <c r="L428" s="63">
        <v>0</v>
      </c>
      <c r="M428" s="63">
        <v>-78780.240000000005</v>
      </c>
      <c r="N428" s="63">
        <v>0</v>
      </c>
      <c r="O428" s="63">
        <v>-78780.240000000005</v>
      </c>
      <c r="Q428" s="12" t="s">
        <v>71</v>
      </c>
    </row>
    <row r="429" spans="1:17">
      <c r="A429" s="58" t="s">
        <v>626</v>
      </c>
      <c r="B429" s="59" t="s">
        <v>627</v>
      </c>
      <c r="C429" s="63">
        <v>0</v>
      </c>
      <c r="D429" s="63">
        <v>0</v>
      </c>
      <c r="E429" s="63">
        <v>0</v>
      </c>
      <c r="F429" s="63">
        <v>0</v>
      </c>
      <c r="G429" s="63">
        <v>0</v>
      </c>
      <c r="H429" s="63">
        <v>0</v>
      </c>
      <c r="I429" s="63">
        <v>0</v>
      </c>
      <c r="J429" s="63">
        <v>0</v>
      </c>
      <c r="K429" s="63">
        <v>0</v>
      </c>
      <c r="L429" s="63">
        <v>0</v>
      </c>
      <c r="M429" s="63">
        <v>0</v>
      </c>
      <c r="N429" s="63">
        <v>0</v>
      </c>
      <c r="O429" s="63">
        <v>0</v>
      </c>
      <c r="Q429" s="12" t="s">
        <v>71</v>
      </c>
    </row>
    <row r="430" spans="1:17">
      <c r="A430" s="58" t="s">
        <v>5185</v>
      </c>
      <c r="B430" s="59" t="s">
        <v>5186</v>
      </c>
      <c r="C430" s="63">
        <v>0</v>
      </c>
      <c r="D430" s="63">
        <v>0</v>
      </c>
      <c r="E430" s="63">
        <v>0</v>
      </c>
      <c r="F430" s="63">
        <v>0</v>
      </c>
      <c r="G430" s="63">
        <v>0</v>
      </c>
      <c r="H430" s="63">
        <v>0</v>
      </c>
      <c r="I430" s="63">
        <v>0</v>
      </c>
      <c r="J430" s="63">
        <v>0</v>
      </c>
      <c r="K430" s="63">
        <v>0</v>
      </c>
      <c r="L430" s="63">
        <v>0</v>
      </c>
      <c r="M430" s="63">
        <v>0</v>
      </c>
      <c r="N430" s="63">
        <v>0</v>
      </c>
      <c r="O430" s="63">
        <v>0</v>
      </c>
      <c r="Q430" s="12" t="s">
        <v>71</v>
      </c>
    </row>
    <row r="431" spans="1:17">
      <c r="A431" s="58" t="s">
        <v>628</v>
      </c>
      <c r="B431" s="59" t="s">
        <v>629</v>
      </c>
      <c r="C431" s="63">
        <v>0</v>
      </c>
      <c r="D431" s="63">
        <v>0</v>
      </c>
      <c r="E431" s="63">
        <v>0</v>
      </c>
      <c r="F431" s="63">
        <v>1185</v>
      </c>
      <c r="G431" s="63">
        <v>0</v>
      </c>
      <c r="H431" s="63">
        <v>0</v>
      </c>
      <c r="I431" s="63">
        <v>0</v>
      </c>
      <c r="J431" s="63">
        <v>0</v>
      </c>
      <c r="K431" s="63">
        <v>0</v>
      </c>
      <c r="L431" s="63">
        <v>0</v>
      </c>
      <c r="M431" s="63">
        <v>0</v>
      </c>
      <c r="N431" s="63">
        <v>0</v>
      </c>
      <c r="O431" s="63">
        <v>1185</v>
      </c>
      <c r="Q431" s="12" t="s">
        <v>71</v>
      </c>
    </row>
    <row r="432" spans="1:17">
      <c r="A432" s="58" t="s">
        <v>630</v>
      </c>
      <c r="B432" s="59" t="s">
        <v>631</v>
      </c>
      <c r="C432" s="63">
        <v>0</v>
      </c>
      <c r="D432" s="63">
        <v>0</v>
      </c>
      <c r="E432" s="63">
        <v>0</v>
      </c>
      <c r="F432" s="63">
        <v>0</v>
      </c>
      <c r="G432" s="63">
        <v>0</v>
      </c>
      <c r="H432" s="63">
        <v>782.34</v>
      </c>
      <c r="I432" s="63">
        <v>0</v>
      </c>
      <c r="J432" s="63">
        <v>0</v>
      </c>
      <c r="K432" s="63">
        <v>0</v>
      </c>
      <c r="L432" s="63">
        <v>0</v>
      </c>
      <c r="M432" s="63">
        <v>0</v>
      </c>
      <c r="N432" s="63">
        <v>0</v>
      </c>
      <c r="O432" s="63">
        <v>782.34</v>
      </c>
      <c r="Q432" s="12" t="s">
        <v>71</v>
      </c>
    </row>
    <row r="433" spans="1:17">
      <c r="A433" s="58" t="s">
        <v>632</v>
      </c>
      <c r="B433" s="59" t="s">
        <v>633</v>
      </c>
      <c r="C433" s="63">
        <v>0</v>
      </c>
      <c r="D433" s="63">
        <v>0</v>
      </c>
      <c r="E433" s="63">
        <v>0</v>
      </c>
      <c r="F433" s="63">
        <v>0</v>
      </c>
      <c r="G433" s="63">
        <v>0</v>
      </c>
      <c r="H433" s="63">
        <v>0</v>
      </c>
      <c r="I433" s="63">
        <v>0</v>
      </c>
      <c r="J433" s="63">
        <v>0</v>
      </c>
      <c r="K433" s="63">
        <v>0</v>
      </c>
      <c r="L433" s="63">
        <v>0</v>
      </c>
      <c r="M433" s="63">
        <v>0</v>
      </c>
      <c r="N433" s="63">
        <v>0</v>
      </c>
      <c r="O433" s="63">
        <v>0</v>
      </c>
      <c r="Q433" s="12" t="s">
        <v>71</v>
      </c>
    </row>
    <row r="434" spans="1:17">
      <c r="A434" s="58" t="s">
        <v>5187</v>
      </c>
      <c r="B434" s="59" t="s">
        <v>5188</v>
      </c>
      <c r="C434" s="63">
        <v>0</v>
      </c>
      <c r="D434" s="63">
        <v>0</v>
      </c>
      <c r="E434" s="63">
        <v>0</v>
      </c>
      <c r="F434" s="63">
        <v>0</v>
      </c>
      <c r="G434" s="63">
        <v>0</v>
      </c>
      <c r="H434" s="63">
        <v>0</v>
      </c>
      <c r="I434" s="63">
        <v>0</v>
      </c>
      <c r="J434" s="63">
        <v>0</v>
      </c>
      <c r="K434" s="63">
        <v>0</v>
      </c>
      <c r="L434" s="63">
        <v>0</v>
      </c>
      <c r="M434" s="63">
        <v>0</v>
      </c>
      <c r="N434" s="63">
        <v>0</v>
      </c>
      <c r="O434" s="63">
        <v>0</v>
      </c>
      <c r="Q434" s="12" t="s">
        <v>71</v>
      </c>
    </row>
    <row r="435" spans="1:17">
      <c r="A435" s="58" t="s">
        <v>5189</v>
      </c>
      <c r="B435" s="59" t="s">
        <v>5190</v>
      </c>
      <c r="C435" s="63">
        <v>0</v>
      </c>
      <c r="D435" s="63">
        <v>0</v>
      </c>
      <c r="E435" s="63">
        <v>0</v>
      </c>
      <c r="F435" s="63">
        <v>0</v>
      </c>
      <c r="G435" s="63">
        <v>0</v>
      </c>
      <c r="H435" s="63">
        <v>0</v>
      </c>
      <c r="I435" s="63">
        <v>0</v>
      </c>
      <c r="J435" s="63">
        <v>0</v>
      </c>
      <c r="K435" s="63">
        <v>0</v>
      </c>
      <c r="L435" s="63">
        <v>0</v>
      </c>
      <c r="M435" s="63">
        <v>0</v>
      </c>
      <c r="N435" s="63">
        <v>0</v>
      </c>
      <c r="O435" s="63">
        <v>0</v>
      </c>
      <c r="Q435" s="12" t="s">
        <v>71</v>
      </c>
    </row>
    <row r="436" spans="1:17">
      <c r="A436" s="58" t="s">
        <v>5191</v>
      </c>
      <c r="B436" s="59" t="s">
        <v>5192</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5193</v>
      </c>
      <c r="B437" s="59" t="s">
        <v>5194</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5195</v>
      </c>
      <c r="B438" s="59" t="s">
        <v>5196</v>
      </c>
      <c r="C438" s="63">
        <v>0</v>
      </c>
      <c r="D438" s="63">
        <v>0</v>
      </c>
      <c r="E438" s="63">
        <v>0</v>
      </c>
      <c r="F438" s="63">
        <v>2777.35</v>
      </c>
      <c r="G438" s="63">
        <v>0</v>
      </c>
      <c r="H438" s="63">
        <v>0</v>
      </c>
      <c r="I438" s="63">
        <v>0</v>
      </c>
      <c r="J438" s="63">
        <v>0</v>
      </c>
      <c r="K438" s="63">
        <v>0</v>
      </c>
      <c r="L438" s="63">
        <v>0</v>
      </c>
      <c r="M438" s="63">
        <v>0</v>
      </c>
      <c r="N438" s="63">
        <v>0</v>
      </c>
      <c r="O438" s="63">
        <v>2777.35</v>
      </c>
      <c r="Q438" s="12" t="s">
        <v>71</v>
      </c>
    </row>
    <row r="439" spans="1:17">
      <c r="A439" s="58" t="s">
        <v>634</v>
      </c>
      <c r="B439" s="59" t="s">
        <v>635</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1153</v>
      </c>
      <c r="B440" s="59" t="s">
        <v>5197</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5198</v>
      </c>
      <c r="B441" s="59" t="s">
        <v>5199</v>
      </c>
      <c r="C441" s="63">
        <v>0</v>
      </c>
      <c r="D441" s="63">
        <v>0</v>
      </c>
      <c r="E441" s="63">
        <v>0</v>
      </c>
      <c r="F441" s="63">
        <v>0</v>
      </c>
      <c r="G441" s="63">
        <v>0</v>
      </c>
      <c r="H441" s="63">
        <v>0</v>
      </c>
      <c r="I441" s="63">
        <v>0</v>
      </c>
      <c r="J441" s="63">
        <v>0</v>
      </c>
      <c r="K441" s="63">
        <v>0</v>
      </c>
      <c r="L441" s="63">
        <v>0</v>
      </c>
      <c r="M441" s="63">
        <v>0</v>
      </c>
      <c r="N441" s="63">
        <v>0</v>
      </c>
      <c r="O441" s="63">
        <v>0</v>
      </c>
      <c r="Q441" s="12" t="s">
        <v>71</v>
      </c>
    </row>
    <row r="442" spans="1:17">
      <c r="A442" s="58"/>
      <c r="B442" s="59"/>
      <c r="C442" s="66"/>
      <c r="D442" s="66"/>
      <c r="E442" s="66"/>
      <c r="F442" s="66"/>
      <c r="G442" s="66"/>
      <c r="H442" s="66"/>
      <c r="I442" s="66"/>
      <c r="J442" s="66"/>
      <c r="K442" s="66"/>
      <c r="L442" s="66"/>
      <c r="M442" s="66"/>
      <c r="N442" s="66"/>
      <c r="O442" s="66"/>
    </row>
    <row r="443" spans="1:17">
      <c r="A443" s="58" t="s">
        <v>636</v>
      </c>
      <c r="B443" s="59" t="s">
        <v>637</v>
      </c>
      <c r="C443" s="70">
        <v>283750.99</v>
      </c>
      <c r="D443" s="70">
        <v>165888.14000000001</v>
      </c>
      <c r="E443" s="70">
        <v>1979.65</v>
      </c>
      <c r="F443" s="70">
        <v>17937.29</v>
      </c>
      <c r="G443" s="70">
        <v>2423.14</v>
      </c>
      <c r="H443" s="70">
        <v>3133.97</v>
      </c>
      <c r="I443" s="70">
        <v>2667.53</v>
      </c>
      <c r="J443" s="70">
        <v>45064</v>
      </c>
      <c r="K443" s="70">
        <v>8200.42</v>
      </c>
      <c r="L443" s="70">
        <v>3437.92</v>
      </c>
      <c r="M443" s="70">
        <v>-63558.98</v>
      </c>
      <c r="N443" s="70">
        <v>7332.66</v>
      </c>
      <c r="O443" s="70">
        <v>478256.73</v>
      </c>
    </row>
    <row r="444" spans="1:17">
      <c r="A444" s="58" t="s">
        <v>5200</v>
      </c>
      <c r="B444" s="59" t="s">
        <v>3797</v>
      </c>
      <c r="C444" s="63">
        <v>0</v>
      </c>
      <c r="D444" s="63">
        <v>0</v>
      </c>
      <c r="E444" s="63">
        <v>0</v>
      </c>
      <c r="F444" s="63">
        <v>0</v>
      </c>
      <c r="G444" s="63">
        <v>0</v>
      </c>
      <c r="H444" s="63">
        <v>0</v>
      </c>
      <c r="I444" s="63">
        <v>0</v>
      </c>
      <c r="J444" s="63">
        <v>0</v>
      </c>
      <c r="K444" s="63">
        <v>0</v>
      </c>
      <c r="L444" s="63">
        <v>0</v>
      </c>
      <c r="M444" s="63">
        <v>0</v>
      </c>
      <c r="N444" s="63">
        <v>0</v>
      </c>
      <c r="O444" s="63">
        <v>0</v>
      </c>
    </row>
    <row r="445" spans="1:17">
      <c r="A445" s="58" t="s">
        <v>5201</v>
      </c>
      <c r="B445" s="59" t="s">
        <v>5202</v>
      </c>
      <c r="C445" s="63">
        <v>0</v>
      </c>
      <c r="D445" s="63">
        <v>0</v>
      </c>
      <c r="E445" s="63">
        <v>0</v>
      </c>
      <c r="F445" s="63">
        <v>0</v>
      </c>
      <c r="G445" s="63">
        <v>0</v>
      </c>
      <c r="H445" s="63">
        <v>0</v>
      </c>
      <c r="I445" s="63">
        <v>0</v>
      </c>
      <c r="J445" s="63">
        <v>0</v>
      </c>
      <c r="K445" s="63">
        <v>0</v>
      </c>
      <c r="L445" s="63">
        <v>0</v>
      </c>
      <c r="M445" s="63">
        <v>0</v>
      </c>
      <c r="N445" s="63">
        <v>0</v>
      </c>
      <c r="O445" s="63">
        <v>0</v>
      </c>
    </row>
    <row r="446" spans="1:17">
      <c r="A446" s="58" t="s">
        <v>5203</v>
      </c>
      <c r="B446" s="59" t="s">
        <v>5204</v>
      </c>
      <c r="C446" s="63">
        <v>0</v>
      </c>
      <c r="D446" s="63">
        <v>0</v>
      </c>
      <c r="E446" s="63">
        <v>30279.26</v>
      </c>
      <c r="F446" s="63">
        <v>0</v>
      </c>
      <c r="G446" s="63">
        <v>0</v>
      </c>
      <c r="H446" s="63">
        <v>0</v>
      </c>
      <c r="I446" s="63">
        <v>0</v>
      </c>
      <c r="J446" s="63">
        <v>0</v>
      </c>
      <c r="K446" s="63">
        <v>0</v>
      </c>
      <c r="L446" s="63">
        <v>0</v>
      </c>
      <c r="M446" s="63">
        <v>0</v>
      </c>
      <c r="N446" s="63">
        <v>0</v>
      </c>
      <c r="O446" s="63">
        <v>30279.26</v>
      </c>
      <c r="Q446" s="12" t="s">
        <v>70</v>
      </c>
    </row>
    <row r="447" spans="1:17">
      <c r="A447" s="58" t="s">
        <v>5205</v>
      </c>
      <c r="B447" s="59" t="s">
        <v>5206</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5207</v>
      </c>
      <c r="B448" s="59" t="s">
        <v>5208</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179</v>
      </c>
      <c r="B449" s="59" t="s">
        <v>180</v>
      </c>
      <c r="C449" s="63">
        <v>4721.8999999999996</v>
      </c>
      <c r="D449" s="63">
        <v>402706.73</v>
      </c>
      <c r="E449" s="63">
        <v>0</v>
      </c>
      <c r="F449" s="63">
        <v>0</v>
      </c>
      <c r="G449" s="63">
        <v>0</v>
      </c>
      <c r="H449" s="63">
        <v>0</v>
      </c>
      <c r="I449" s="63">
        <v>0</v>
      </c>
      <c r="J449" s="63">
        <v>0</v>
      </c>
      <c r="K449" s="63">
        <v>0</v>
      </c>
      <c r="L449" s="63">
        <v>0</v>
      </c>
      <c r="M449" s="63">
        <v>6250</v>
      </c>
      <c r="N449" s="63">
        <v>0</v>
      </c>
      <c r="O449" s="63">
        <v>413678.63</v>
      </c>
      <c r="Q449" s="12" t="s">
        <v>70</v>
      </c>
    </row>
    <row r="450" spans="1:17">
      <c r="A450" s="58" t="s">
        <v>5209</v>
      </c>
      <c r="B450" s="59" t="s">
        <v>4021</v>
      </c>
      <c r="C450" s="63">
        <v>0</v>
      </c>
      <c r="D450" s="63">
        <v>0</v>
      </c>
      <c r="E450" s="63">
        <v>0</v>
      </c>
      <c r="F450" s="63">
        <v>0</v>
      </c>
      <c r="G450" s="63">
        <v>0</v>
      </c>
      <c r="H450" s="63">
        <v>0</v>
      </c>
      <c r="I450" s="63">
        <v>0</v>
      </c>
      <c r="J450" s="63">
        <v>0</v>
      </c>
      <c r="K450" s="63">
        <v>0</v>
      </c>
      <c r="L450" s="63">
        <v>0</v>
      </c>
      <c r="M450" s="63">
        <v>0</v>
      </c>
      <c r="N450" s="63">
        <v>0</v>
      </c>
      <c r="O450" s="63">
        <v>0</v>
      </c>
      <c r="Q450" s="12" t="s">
        <v>70</v>
      </c>
    </row>
    <row r="451" spans="1:17">
      <c r="A451" s="58" t="s">
        <v>5210</v>
      </c>
      <c r="B451" s="59" t="s">
        <v>5211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c r="B452" s="59"/>
      <c r="C452" s="66"/>
      <c r="D452" s="66"/>
      <c r="E452" s="66"/>
      <c r="F452" s="66"/>
      <c r="G452" s="66"/>
      <c r="H452" s="66"/>
      <c r="I452" s="66"/>
      <c r="J452" s="66"/>
      <c r="K452" s="66"/>
      <c r="L452" s="66"/>
      <c r="M452" s="66"/>
      <c r="N452" s="66"/>
      <c r="O452" s="66"/>
    </row>
    <row r="453" spans="1:17">
      <c r="A453" s="58" t="s">
        <v>5212</v>
      </c>
      <c r="B453" s="59" t="s">
        <v>5213</v>
      </c>
      <c r="C453" s="70">
        <v>0</v>
      </c>
      <c r="D453" s="70">
        <v>0</v>
      </c>
      <c r="E453" s="70">
        <v>0</v>
      </c>
      <c r="F453" s="70">
        <v>0</v>
      </c>
      <c r="G453" s="70">
        <v>0</v>
      </c>
      <c r="H453" s="70">
        <v>0</v>
      </c>
      <c r="I453" s="70">
        <v>0</v>
      </c>
      <c r="J453" s="70">
        <v>0</v>
      </c>
      <c r="K453" s="70">
        <v>0</v>
      </c>
      <c r="L453" s="70">
        <v>0</v>
      </c>
      <c r="M453" s="70">
        <v>0</v>
      </c>
      <c r="N453" s="70">
        <v>0</v>
      </c>
      <c r="O453" s="70">
        <v>0</v>
      </c>
    </row>
    <row r="454" spans="1:17">
      <c r="A454" s="58"/>
      <c r="B454" s="59"/>
      <c r="C454" s="66"/>
      <c r="D454" s="66"/>
      <c r="E454" s="66"/>
      <c r="F454" s="66"/>
      <c r="G454" s="66"/>
      <c r="H454" s="66"/>
      <c r="I454" s="66"/>
      <c r="J454" s="66"/>
      <c r="K454" s="66"/>
      <c r="L454" s="66"/>
      <c r="M454" s="66"/>
      <c r="N454" s="66"/>
      <c r="O454" s="66"/>
    </row>
    <row r="455" spans="1:17">
      <c r="A455" s="58" t="s">
        <v>181</v>
      </c>
      <c r="B455" s="59" t="s">
        <v>182</v>
      </c>
      <c r="C455" s="70">
        <v>659010.93000000005</v>
      </c>
      <c r="D455" s="70">
        <v>1024665.65</v>
      </c>
      <c r="E455" s="70">
        <v>578961.94999999995</v>
      </c>
      <c r="F455" s="70">
        <v>389038.39</v>
      </c>
      <c r="G455" s="70">
        <v>384973.38</v>
      </c>
      <c r="H455" s="70">
        <v>390538.37</v>
      </c>
      <c r="I455" s="70">
        <v>354463.11</v>
      </c>
      <c r="J455" s="70">
        <v>407218.9</v>
      </c>
      <c r="K455" s="70">
        <v>360472.65</v>
      </c>
      <c r="L455" s="70">
        <v>387152.93</v>
      </c>
      <c r="M455" s="70">
        <v>308046.76</v>
      </c>
      <c r="N455" s="70">
        <v>342662.49</v>
      </c>
      <c r="O455" s="70">
        <v>5587205.5099999998</v>
      </c>
    </row>
    <row r="456" spans="1:17">
      <c r="A456" s="58"/>
      <c r="B456" s="59"/>
      <c r="C456" s="58"/>
      <c r="D456" s="58"/>
      <c r="E456" s="58"/>
      <c r="F456" s="58"/>
      <c r="G456" s="58"/>
      <c r="H456" s="58"/>
      <c r="I456" s="58"/>
      <c r="J456" s="58"/>
      <c r="K456" s="58"/>
      <c r="L456" s="58"/>
      <c r="M456" s="58"/>
      <c r="N456" s="58"/>
      <c r="O456" s="58"/>
    </row>
    <row r="457" spans="1:17">
      <c r="A457" s="58" t="s">
        <v>5214</v>
      </c>
      <c r="B457" s="59" t="s">
        <v>5215</v>
      </c>
      <c r="C457" s="69"/>
      <c r="D457" s="69"/>
      <c r="E457" s="69"/>
      <c r="F457" s="69"/>
      <c r="G457" s="69"/>
      <c r="H457" s="69"/>
      <c r="I457" s="69"/>
      <c r="J457" s="69"/>
      <c r="K457" s="69"/>
      <c r="L457" s="69"/>
      <c r="M457" s="69"/>
      <c r="N457" s="69"/>
      <c r="O457" s="69"/>
    </row>
    <row r="458" spans="1:17">
      <c r="A458" s="58" t="s">
        <v>5216</v>
      </c>
      <c r="B458" s="59" t="s">
        <v>5217</v>
      </c>
      <c r="C458" s="63">
        <v>0</v>
      </c>
      <c r="D458" s="63">
        <v>0</v>
      </c>
      <c r="E458" s="63">
        <v>0</v>
      </c>
      <c r="F458" s="63">
        <v>0</v>
      </c>
      <c r="G458" s="63">
        <v>0</v>
      </c>
      <c r="H458" s="63">
        <v>0</v>
      </c>
      <c r="I458" s="63">
        <v>0</v>
      </c>
      <c r="J458" s="63">
        <v>0</v>
      </c>
      <c r="K458" s="63">
        <v>0</v>
      </c>
      <c r="L458" s="63">
        <v>0</v>
      </c>
      <c r="M458" s="63">
        <v>0</v>
      </c>
      <c r="N458" s="63">
        <v>0</v>
      </c>
      <c r="O458" s="63">
        <v>0</v>
      </c>
    </row>
    <row r="459" spans="1:17">
      <c r="A459" s="58" t="s">
        <v>5218</v>
      </c>
      <c r="B459" s="59" t="s">
        <v>5219</v>
      </c>
      <c r="C459" s="63">
        <v>0</v>
      </c>
      <c r="D459" s="63">
        <v>0</v>
      </c>
      <c r="E459" s="63">
        <v>0</v>
      </c>
      <c r="F459" s="63">
        <v>0</v>
      </c>
      <c r="G459" s="63">
        <v>0</v>
      </c>
      <c r="H459" s="63">
        <v>0</v>
      </c>
      <c r="I459" s="63">
        <v>0</v>
      </c>
      <c r="J459" s="63">
        <v>0</v>
      </c>
      <c r="K459" s="63">
        <v>0</v>
      </c>
      <c r="L459" s="63">
        <v>0</v>
      </c>
      <c r="M459" s="63">
        <v>0</v>
      </c>
      <c r="N459" s="63">
        <v>0</v>
      </c>
      <c r="O459" s="63">
        <v>0</v>
      </c>
    </row>
    <row r="460" spans="1:17">
      <c r="A460" s="58" t="s">
        <v>5220</v>
      </c>
      <c r="B460" s="59" t="s">
        <v>4993</v>
      </c>
      <c r="C460" s="63">
        <v>0</v>
      </c>
      <c r="D460" s="63">
        <v>0</v>
      </c>
      <c r="E460" s="63">
        <v>0</v>
      </c>
      <c r="F460" s="63">
        <v>0</v>
      </c>
      <c r="G460" s="63">
        <v>0</v>
      </c>
      <c r="H460" s="63">
        <v>0</v>
      </c>
      <c r="I460" s="63">
        <v>0</v>
      </c>
      <c r="J460" s="63">
        <v>0</v>
      </c>
      <c r="K460" s="63">
        <v>0</v>
      </c>
      <c r="L460" s="63">
        <v>0</v>
      </c>
      <c r="M460" s="63">
        <v>0</v>
      </c>
      <c r="N460" s="63">
        <v>0</v>
      </c>
      <c r="O460" s="63">
        <v>0</v>
      </c>
    </row>
    <row r="461" spans="1:17">
      <c r="A461" s="58" t="s">
        <v>5221</v>
      </c>
      <c r="B461" s="59" t="s">
        <v>5222</v>
      </c>
      <c r="C461" s="63">
        <v>0</v>
      </c>
      <c r="D461" s="63">
        <v>0</v>
      </c>
      <c r="E461" s="63">
        <v>0</v>
      </c>
      <c r="F461" s="63">
        <v>0</v>
      </c>
      <c r="G461" s="63">
        <v>0</v>
      </c>
      <c r="H461" s="63">
        <v>0</v>
      </c>
      <c r="I461" s="63">
        <v>0</v>
      </c>
      <c r="J461" s="63">
        <v>0</v>
      </c>
      <c r="K461" s="63">
        <v>0</v>
      </c>
      <c r="L461" s="63">
        <v>0</v>
      </c>
      <c r="M461" s="63">
        <v>0</v>
      </c>
      <c r="N461" s="63">
        <v>0</v>
      </c>
      <c r="O461" s="63">
        <v>0</v>
      </c>
    </row>
    <row r="462" spans="1:17">
      <c r="A462" s="58"/>
      <c r="B462" s="59"/>
      <c r="C462" s="66"/>
      <c r="D462" s="66"/>
      <c r="E462" s="66"/>
      <c r="F462" s="66"/>
      <c r="G462" s="66"/>
      <c r="H462" s="66"/>
      <c r="I462" s="66"/>
      <c r="J462" s="66"/>
      <c r="K462" s="66"/>
      <c r="L462" s="66"/>
      <c r="M462" s="66"/>
      <c r="N462" s="66"/>
      <c r="O462" s="66"/>
    </row>
    <row r="463" spans="1:17">
      <c r="A463" s="58" t="s">
        <v>5223</v>
      </c>
      <c r="B463" s="59" t="s">
        <v>5224</v>
      </c>
      <c r="C463" s="70">
        <v>0</v>
      </c>
      <c r="D463" s="70">
        <v>0</v>
      </c>
      <c r="E463" s="70">
        <v>0</v>
      </c>
      <c r="F463" s="70">
        <v>0</v>
      </c>
      <c r="G463" s="70">
        <v>0</v>
      </c>
      <c r="H463" s="70">
        <v>0</v>
      </c>
      <c r="I463" s="70">
        <v>0</v>
      </c>
      <c r="J463" s="70">
        <v>0</v>
      </c>
      <c r="K463" s="70">
        <v>0</v>
      </c>
      <c r="L463" s="70">
        <v>0</v>
      </c>
      <c r="M463" s="70">
        <v>0</v>
      </c>
      <c r="N463" s="70">
        <v>0</v>
      </c>
      <c r="O463" s="70">
        <v>0</v>
      </c>
    </row>
    <row r="464" spans="1:17">
      <c r="A464" s="58"/>
      <c r="B464" s="59"/>
      <c r="C464" s="66"/>
      <c r="D464" s="66"/>
      <c r="E464" s="66"/>
      <c r="F464" s="66"/>
      <c r="G464" s="66"/>
      <c r="H464" s="66"/>
      <c r="I464" s="66"/>
      <c r="J464" s="66"/>
      <c r="K464" s="66"/>
      <c r="L464" s="66"/>
      <c r="M464" s="66"/>
      <c r="N464" s="66"/>
      <c r="O464" s="66"/>
    </row>
    <row r="465" spans="1:15">
      <c r="A465" s="58" t="s">
        <v>177</v>
      </c>
      <c r="B465" s="59" t="s">
        <v>178</v>
      </c>
      <c r="C465" s="70">
        <v>-283942.03999999998</v>
      </c>
      <c r="D465" s="70">
        <v>-678626.5</v>
      </c>
      <c r="E465" s="70">
        <v>-160141.82999999999</v>
      </c>
      <c r="F465" s="70">
        <v>-18977.349999999999</v>
      </c>
      <c r="G465" s="70">
        <v>-86489.12</v>
      </c>
      <c r="H465" s="70">
        <v>-28159.87</v>
      </c>
      <c r="I465" s="70">
        <v>16682.79</v>
      </c>
      <c r="J465" s="70">
        <v>-76949.25</v>
      </c>
      <c r="K465" s="70">
        <v>148454.56</v>
      </c>
      <c r="L465" s="70">
        <v>-56896.18</v>
      </c>
      <c r="M465" s="70">
        <v>-45919.44</v>
      </c>
      <c r="N465" s="70">
        <v>52774.43</v>
      </c>
      <c r="O465" s="70">
        <v>-1218189.8</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D751-2DD6-4BB2-AEB3-7CF74B43F0C6}">
  <sheetPr>
    <tabColor theme="5" tint="0.39997558519241921"/>
  </sheetPr>
  <dimension ref="A1:P63"/>
  <sheetViews>
    <sheetView zoomScale="85" zoomScaleNormal="85" workbookViewId="0">
      <selection activeCell="I41" sqref="I41"/>
    </sheetView>
  </sheetViews>
  <sheetFormatPr defaultRowHeight="14.5"/>
  <cols>
    <col min="1" max="1" width="25.36328125" bestFit="1" customWidth="1"/>
    <col min="2" max="11" width="12.54296875" customWidth="1"/>
    <col min="12" max="13" width="12.54296875" style="15" customWidth="1"/>
    <col min="14" max="14" width="12.54296875" customWidth="1"/>
    <col min="16" max="16" width="15" customWidth="1"/>
    <col min="17" max="17" width="12.6328125" bestFit="1" customWidth="1"/>
    <col min="19" max="19" width="9.6328125" bestFit="1" customWidth="1"/>
  </cols>
  <sheetData>
    <row r="1" spans="1:16" ht="15" thickBot="1">
      <c r="A1" s="2" t="s">
        <v>75</v>
      </c>
      <c r="B1" s="78" t="str">
        <f>'Art 88 Apartments - Input (IS)'!C5</f>
        <v>Mar 2024</v>
      </c>
      <c r="C1" s="79" t="str">
        <f>'Art 88 Apartments - Input (IS)'!D5</f>
        <v>Apr 2024</v>
      </c>
      <c r="D1" s="78" t="str">
        <f>'Art 88 Apartments - Input (IS)'!E5</f>
        <v>May 2024</v>
      </c>
      <c r="E1" s="79" t="str">
        <f>'Art 88 Apartments - Input (IS)'!F5</f>
        <v>Jun 2024</v>
      </c>
      <c r="F1" s="78" t="str">
        <f>'Art 88 Apartments - Input (IS)'!G5</f>
        <v>Jul 2024</v>
      </c>
      <c r="G1" s="79" t="str">
        <f>'Art 88 Apartments - Input (IS)'!H5</f>
        <v>Aug 2024</v>
      </c>
      <c r="H1" s="78" t="str">
        <f>'Art 88 Apartments - Input (IS)'!I5</f>
        <v>Sep 2024</v>
      </c>
      <c r="I1" s="79" t="str">
        <f>'Art 88 Apartments - Input (IS)'!J5</f>
        <v>Oct 2024</v>
      </c>
      <c r="J1" s="78" t="str">
        <f>'Art 88 Apartments - Input (IS)'!K5</f>
        <v>Nov 2024</v>
      </c>
      <c r="K1" s="79" t="str">
        <f>'Art 88 Apartments - Input (IS)'!L5</f>
        <v>Dec 2024</v>
      </c>
      <c r="L1" s="86" t="str">
        <f>'Art 88 Apartments - Input (IS)'!M5</f>
        <v>Jan 2025</v>
      </c>
      <c r="M1" s="87" t="str">
        <f>'Art 88 Apartments - Input (IS)'!N5</f>
        <v>Feb 2025</v>
      </c>
      <c r="N1" s="80" t="s">
        <v>76</v>
      </c>
      <c r="P1" s="6">
        <v>1000</v>
      </c>
    </row>
    <row r="2" spans="1:16" ht="15" thickTop="1">
      <c r="A2" s="296" t="s">
        <v>20</v>
      </c>
      <c r="B2" s="286">
        <f>SUMIFS('Art 88 Apartments - Input (IS)'!C:C,'Art 88 Apartments - Input (IS)'!$Q:$Q,'Art 88 Apartments - CRES'!$A2)/'Art 88 Apartments - CRES'!$P$1</f>
        <v>699.51</v>
      </c>
      <c r="C2" s="287">
        <f>SUMIFS('Art 88 Apartments - Input (IS)'!D:D,'Art 88 Apartments - Input (IS)'!$Q:$Q,'Art 88 Apartments - CRES'!$A2)/'Art 88 Apartments - CRES'!$P$1</f>
        <v>700.28499999999997</v>
      </c>
      <c r="D2" s="286">
        <f>SUMIFS('Art 88 Apartments - Input (IS)'!E:E,'Art 88 Apartments - Input (IS)'!$Q:$Q,'Art 88 Apartments - CRES'!$A2)/'Art 88 Apartments - CRES'!$P$1</f>
        <v>700.28499999999997</v>
      </c>
      <c r="E2" s="287">
        <f>SUMIFS('Art 88 Apartments - Input (IS)'!F:F,'Art 88 Apartments - Input (IS)'!$Q:$Q,'Art 88 Apartments - CRES'!$A2)/'Art 88 Apartments - CRES'!$P$1</f>
        <v>700.28499999999997</v>
      </c>
      <c r="F2" s="286">
        <f>SUMIFS('Art 88 Apartments - Input (IS)'!G:G,'Art 88 Apartments - Input (IS)'!$Q:$Q,'Art 88 Apartments - CRES'!$A2)/'Art 88 Apartments - CRES'!$P$1</f>
        <v>700.28499999999997</v>
      </c>
      <c r="G2" s="287">
        <f>SUMIFS('Art 88 Apartments - Input (IS)'!H:H,'Art 88 Apartments - Input (IS)'!$Q:$Q,'Art 88 Apartments - CRES'!$A2)/'Art 88 Apartments - CRES'!$P$1</f>
        <v>700.28499999999997</v>
      </c>
      <c r="H2" s="286">
        <f>SUMIFS('Art 88 Apartments - Input (IS)'!I:I,'Art 88 Apartments - Input (IS)'!$Q:$Q,'Art 88 Apartments - CRES'!$A2)/'Art 88 Apartments - CRES'!$P$1</f>
        <v>700.28499999999997</v>
      </c>
      <c r="I2" s="287">
        <f>SUMIFS('Art 88 Apartments - Input (IS)'!J:J,'Art 88 Apartments - Input (IS)'!$Q:$Q,'Art 88 Apartments - CRES'!$A2)/'Art 88 Apartments - CRES'!$P$1</f>
        <v>700.28499999999997</v>
      </c>
      <c r="J2" s="286">
        <f>SUMIFS('Art 88 Apartments - Input (IS)'!K:K,'Art 88 Apartments - Input (IS)'!$Q:$Q,'Art 88 Apartments - CRES'!$A2)/'Art 88 Apartments - CRES'!$P$1</f>
        <v>700.28499999999997</v>
      </c>
      <c r="K2" s="287">
        <f>SUMIFS('Art 88 Apartments - Input (IS)'!L:L,'Art 88 Apartments - Input (IS)'!$Q:$Q,'Art 88 Apartments - CRES'!$A2)/'Art 88 Apartments - CRES'!$P$1</f>
        <v>700.28499999999997</v>
      </c>
      <c r="L2" s="286">
        <f>SUMIFS('Art 88 Apartments - Input (IS)'!M:M,'Art 88 Apartments - Input (IS)'!$Q:$Q,'Art 88 Apartments - CRES'!$A2)/'Art 88 Apartments - CRES'!$P$1</f>
        <v>700.28499999999997</v>
      </c>
      <c r="M2" s="287">
        <f>SUMIFS('Art 88 Apartments - Input (IS)'!N:N,'Art 88 Apartments - Input (IS)'!$Q:$Q,'Art 88 Apartments - CRES'!$A2)/'Art 88 Apartments - CRES'!$P$1</f>
        <v>700.28499999999997</v>
      </c>
      <c r="N2" s="81">
        <f>SUM(B2:M2)</f>
        <v>8402.6449999999986</v>
      </c>
    </row>
    <row r="3" spans="1:16" ht="15" thickBot="1">
      <c r="A3" s="296" t="s">
        <v>21</v>
      </c>
      <c r="B3" s="286">
        <f>SUMIFS('Art 88 Apartments - Input (IS)'!C:C,'Art 88 Apartments - Input (IS)'!$Q:$Q,'Art 88 Apartments - CRES'!$A3)/'Art 88 Apartments - CRES'!$P$1</f>
        <v>-29.934999999999999</v>
      </c>
      <c r="C3" s="287">
        <f>SUMIFS('Art 88 Apartments - Input (IS)'!D:D,'Art 88 Apartments - Input (IS)'!$Q:$Q,'Art 88 Apartments - CRES'!$A3)/'Art 88 Apartments - CRES'!$P$1</f>
        <v>-29.831</v>
      </c>
      <c r="D3" s="286">
        <f>SUMIFS('Art 88 Apartments - Input (IS)'!E:E,'Art 88 Apartments - Input (IS)'!$Q:$Q,'Art 88 Apartments - CRES'!$A3)/'Art 88 Apartments - CRES'!$P$1</f>
        <v>-32.070999999999998</v>
      </c>
      <c r="E3" s="287">
        <f>SUMIFS('Art 88 Apartments - Input (IS)'!F:F,'Art 88 Apartments - Input (IS)'!$Q:$Q,'Art 88 Apartments - CRES'!$A3)/'Art 88 Apartments - CRES'!$P$1</f>
        <v>-21.312000000000001</v>
      </c>
      <c r="F3" s="286">
        <f>SUMIFS('Art 88 Apartments - Input (IS)'!G:G,'Art 88 Apartments - Input (IS)'!$Q:$Q,'Art 88 Apartments - CRES'!$A3)/'Art 88 Apartments - CRES'!$P$1</f>
        <v>-29.152999999999999</v>
      </c>
      <c r="G3" s="287">
        <f>SUMIFS('Art 88 Apartments - Input (IS)'!H:H,'Art 88 Apartments - Input (IS)'!$Q:$Q,'Art 88 Apartments - CRES'!$A3)/'Art 88 Apartments - CRES'!$P$1</f>
        <v>-25.056000000000001</v>
      </c>
      <c r="H3" s="286">
        <f>SUMIFS('Art 88 Apartments - Input (IS)'!I:I,'Art 88 Apartments - Input (IS)'!$Q:$Q,'Art 88 Apartments - CRES'!$A3)/'Art 88 Apartments - CRES'!$P$1</f>
        <v>-24.017499999999998</v>
      </c>
      <c r="I3" s="287">
        <f>SUMIFS('Art 88 Apartments - Input (IS)'!J:J,'Art 88 Apartments - Input (IS)'!$Q:$Q,'Art 88 Apartments - CRES'!$A3)/'Art 88 Apartments - CRES'!$P$1</f>
        <v>-30.143999999999998</v>
      </c>
      <c r="J3" s="286">
        <f>SUMIFS('Art 88 Apartments - Input (IS)'!K:K,'Art 88 Apartments - Input (IS)'!$Q:$Q,'Art 88 Apartments - CRES'!$A3)/'Art 88 Apartments - CRES'!$P$1</f>
        <v>-13.454000000000001</v>
      </c>
      <c r="K3" s="287">
        <f>SUMIFS('Art 88 Apartments - Input (IS)'!L:L,'Art 88 Apartments - Input (IS)'!$Q:$Q,'Art 88 Apartments - CRES'!$A3)/'Art 88 Apartments - CRES'!$P$1</f>
        <v>-29.099</v>
      </c>
      <c r="L3" s="286">
        <f>SUMIFS('Art 88 Apartments - Input (IS)'!M:M,'Art 88 Apartments - Input (IS)'!$Q:$Q,'Art 88 Apartments - CRES'!$A3)/'Art 88 Apartments - CRES'!$P$1</f>
        <v>-35.383000000000003</v>
      </c>
      <c r="M3" s="287">
        <f>SUMIFS('Art 88 Apartments - Input (IS)'!N:N,'Art 88 Apartments - Input (IS)'!$Q:$Q,'Art 88 Apartments - CRES'!$A3)/'Art 88 Apartments - CRES'!$P$1</f>
        <v>-33.247</v>
      </c>
      <c r="N3" s="271">
        <f t="shared" ref="N3:N14" si="0">SUM(B3:M3)</f>
        <v>-332.70249999999999</v>
      </c>
    </row>
    <row r="4" spans="1:16" ht="15" thickBot="1">
      <c r="A4" s="187" t="s">
        <v>77</v>
      </c>
      <c r="B4" s="191">
        <f>SUM(B2:B3)</f>
        <v>669.57500000000005</v>
      </c>
      <c r="C4" s="192">
        <f t="shared" ref="C4:M4" si="1">SUM(C2:C3)</f>
        <v>670.45399999999995</v>
      </c>
      <c r="D4" s="191">
        <f t="shared" si="1"/>
        <v>668.21399999999994</v>
      </c>
      <c r="E4" s="192">
        <f t="shared" si="1"/>
        <v>678.97299999999996</v>
      </c>
      <c r="F4" s="191">
        <f t="shared" si="1"/>
        <v>671.13199999999995</v>
      </c>
      <c r="G4" s="192">
        <f t="shared" si="1"/>
        <v>675.22899999999993</v>
      </c>
      <c r="H4" s="191">
        <f t="shared" si="1"/>
        <v>676.26749999999993</v>
      </c>
      <c r="I4" s="192">
        <f t="shared" si="1"/>
        <v>670.14099999999996</v>
      </c>
      <c r="J4" s="191">
        <f t="shared" si="1"/>
        <v>686.83100000000002</v>
      </c>
      <c r="K4" s="192">
        <f t="shared" si="1"/>
        <v>671.18599999999992</v>
      </c>
      <c r="L4" s="191">
        <f t="shared" si="1"/>
        <v>664.90199999999993</v>
      </c>
      <c r="M4" s="192">
        <f t="shared" si="1"/>
        <v>667.03800000000001</v>
      </c>
      <c r="N4" s="193">
        <f t="shared" si="0"/>
        <v>8069.9424999999992</v>
      </c>
    </row>
    <row r="5" spans="1:16">
      <c r="A5" s="306" t="s">
        <v>26</v>
      </c>
      <c r="B5" s="286">
        <f>SUMIFS('Art 88 Apartments - Input (IS)'!C:C,'Art 88 Apartments - Input (IS)'!$Q:$Q,'Art 88 Apartments - CRES'!$A5)/'Art 88 Apartments - CRES'!$P$1</f>
        <v>-44.241999999999997</v>
      </c>
      <c r="C5" s="287">
        <f>SUMIFS('Art 88 Apartments - Input (IS)'!D:D,'Art 88 Apartments - Input (IS)'!$Q:$Q,'Art 88 Apartments - CRES'!$A5)/'Art 88 Apartments - CRES'!$P$1</f>
        <v>-49.592040000000004</v>
      </c>
      <c r="D5" s="286">
        <f>SUMIFS('Art 88 Apartments - Input (IS)'!E:E,'Art 88 Apartments - Input (IS)'!$Q:$Q,'Art 88 Apartments - CRES'!$A5)/'Art 88 Apartments - CRES'!$P$1</f>
        <v>-43.036000000000001</v>
      </c>
      <c r="E5" s="287">
        <f>SUMIFS('Art 88 Apartments - Input (IS)'!F:F,'Art 88 Apartments - Input (IS)'!$Q:$Q,'Art 88 Apartments - CRES'!$A5)/'Art 88 Apartments - CRES'!$P$1</f>
        <v>-46.385550000000002</v>
      </c>
      <c r="F5" s="286">
        <f>SUMIFS('Art 88 Apartments - Input (IS)'!G:G,'Art 88 Apartments - Input (IS)'!$Q:$Q,'Art 88 Apartments - CRES'!$A5)/'Art 88 Apartments - CRES'!$P$1</f>
        <v>-37.346110000000003</v>
      </c>
      <c r="G5" s="287">
        <f>SUMIFS('Art 88 Apartments - Input (IS)'!H:H,'Art 88 Apartments - Input (IS)'!$Q:$Q,'Art 88 Apartments - CRES'!$A5)/'Art 88 Apartments - CRES'!$P$1</f>
        <v>-60.238949999999996</v>
      </c>
      <c r="H5" s="286">
        <f>SUMIFS('Art 88 Apartments - Input (IS)'!I:I,'Art 88 Apartments - Input (IS)'!$Q:$Q,'Art 88 Apartments - CRES'!$A5)/'Art 88 Apartments - CRES'!$P$1</f>
        <v>-90.496580000000009</v>
      </c>
      <c r="I5" s="287">
        <f>SUMIFS('Art 88 Apartments - Input (IS)'!J:J,'Art 88 Apartments - Input (IS)'!$Q:$Q,'Art 88 Apartments - CRES'!$A5)/'Art 88 Apartments - CRES'!$P$1</f>
        <v>-89.121409999999997</v>
      </c>
      <c r="J5" s="286">
        <f>SUMIFS('Art 88 Apartments - Input (IS)'!K:K,'Art 88 Apartments - Input (IS)'!$Q:$Q,'Art 88 Apartments - CRES'!$A5)/'Art 88 Apartments - CRES'!$P$1</f>
        <v>-107.26828</v>
      </c>
      <c r="K5" s="287">
        <f>SUMIFS('Art 88 Apartments - Input (IS)'!L:L,'Art 88 Apartments - Input (IS)'!$Q:$Q,'Art 88 Apartments - CRES'!$A5)/'Art 88 Apartments - CRES'!$P$1</f>
        <v>-48.996139999999997</v>
      </c>
      <c r="L5" s="286">
        <f>SUMIFS('Art 88 Apartments - Input (IS)'!M:M,'Art 88 Apartments - Input (IS)'!$Q:$Q,'Art 88 Apartments - CRES'!$A5)/'Art 88 Apartments - CRES'!$P$1</f>
        <v>-31.172189999999997</v>
      </c>
      <c r="M5" s="287">
        <f>SUMIFS('Art 88 Apartments - Input (IS)'!N:N,'Art 88 Apartments - Input (IS)'!$Q:$Q,'Art 88 Apartments - CRES'!$A5)/'Art 88 Apartments - CRES'!$P$1</f>
        <v>-31.480889999999999</v>
      </c>
      <c r="N5" s="271">
        <f t="shared" si="0"/>
        <v>-679.37614000000008</v>
      </c>
    </row>
    <row r="6" spans="1:16">
      <c r="A6" s="306" t="s">
        <v>23</v>
      </c>
      <c r="B6" s="286">
        <f>SUMIFS('Art 88 Apartments - Input (IS)'!C:C,'Art 88 Apartments - Input (IS)'!$Q:$Q,'Art 88 Apartments - CRES'!$A6)/'Art 88 Apartments - CRES'!$P$1</f>
        <v>-6.2744</v>
      </c>
      <c r="C6" s="287">
        <f>SUMIFS('Art 88 Apartments - Input (IS)'!D:D,'Art 88 Apartments - Input (IS)'!$Q:$Q,'Art 88 Apartments - CRES'!$A6)/'Art 88 Apartments - CRES'!$P$1</f>
        <v>-5.7664</v>
      </c>
      <c r="D6" s="286">
        <f>SUMIFS('Art 88 Apartments - Input (IS)'!E:E,'Art 88 Apartments - Input (IS)'!$Q:$Q,'Art 88 Apartments - CRES'!$A6)/'Art 88 Apartments - CRES'!$P$1</f>
        <v>-5.7664</v>
      </c>
      <c r="E6" s="287">
        <f>SUMIFS('Art 88 Apartments - Input (IS)'!F:F,'Art 88 Apartments - Input (IS)'!$Q:$Q,'Art 88 Apartments - CRES'!$A6)/'Art 88 Apartments - CRES'!$P$1</f>
        <v>-5.7664</v>
      </c>
      <c r="F6" s="286">
        <f>SUMIFS('Art 88 Apartments - Input (IS)'!G:G,'Art 88 Apartments - Input (IS)'!$Q:$Q,'Art 88 Apartments - CRES'!$A6)/'Art 88 Apartments - CRES'!$P$1</f>
        <v>-5.7664</v>
      </c>
      <c r="G6" s="287">
        <f>SUMIFS('Art 88 Apartments - Input (IS)'!H:H,'Art 88 Apartments - Input (IS)'!$Q:$Q,'Art 88 Apartments - CRES'!$A6)/'Art 88 Apartments - CRES'!$P$1</f>
        <v>-5.7664</v>
      </c>
      <c r="H6" s="286">
        <f>SUMIFS('Art 88 Apartments - Input (IS)'!I:I,'Art 88 Apartments - Input (IS)'!$Q:$Q,'Art 88 Apartments - CRES'!$A6)/'Art 88 Apartments - CRES'!$P$1</f>
        <v>-5.7664</v>
      </c>
      <c r="I6" s="287">
        <f>SUMIFS('Art 88 Apartments - Input (IS)'!J:J,'Art 88 Apartments - Input (IS)'!$Q:$Q,'Art 88 Apartments - CRES'!$A6)/'Art 88 Apartments - CRES'!$P$1</f>
        <v>-5.7664</v>
      </c>
      <c r="J6" s="286">
        <f>SUMIFS('Art 88 Apartments - Input (IS)'!K:K,'Art 88 Apartments - Input (IS)'!$Q:$Q,'Art 88 Apartments - CRES'!$A6)/'Art 88 Apartments - CRES'!$P$1</f>
        <v>-5.7614000000000001</v>
      </c>
      <c r="K6" s="287">
        <f>SUMIFS('Art 88 Apartments - Input (IS)'!L:L,'Art 88 Apartments - Input (IS)'!$Q:$Q,'Art 88 Apartments - CRES'!$A6)/'Art 88 Apartments - CRES'!$P$1</f>
        <v>-5.7614000000000001</v>
      </c>
      <c r="L6" s="286">
        <f>SUMIFS('Art 88 Apartments - Input (IS)'!M:M,'Art 88 Apartments - Input (IS)'!$Q:$Q,'Art 88 Apartments - CRES'!$A6)/'Art 88 Apartments - CRES'!$P$1</f>
        <v>-4.6543000000000001</v>
      </c>
      <c r="M6" s="287">
        <f>SUMIFS('Art 88 Apartments - Input (IS)'!N:N,'Art 88 Apartments - Input (IS)'!$Q:$Q,'Art 88 Apartments - CRES'!$A6)/'Art 88 Apartments - CRES'!$P$1</f>
        <v>-5.3213999999999997</v>
      </c>
      <c r="N6" s="271">
        <f t="shared" si="0"/>
        <v>-68.137699999999995</v>
      </c>
    </row>
    <row r="7" spans="1:16">
      <c r="A7" s="306" t="s">
        <v>22</v>
      </c>
      <c r="B7" s="286">
        <f>SUMIFS('Art 88 Apartments - Input (IS)'!C:C,'Art 88 Apartments - Input (IS)'!$Q:$Q,'Art 88 Apartments - CRES'!$A7)/'Art 88 Apartments - CRES'!$P$1</f>
        <v>0</v>
      </c>
      <c r="C7" s="287">
        <f>SUMIFS('Art 88 Apartments - Input (IS)'!D:D,'Art 88 Apartments - Input (IS)'!$Q:$Q,'Art 88 Apartments - CRES'!$A7)/'Art 88 Apartments - CRES'!$P$1</f>
        <v>0</v>
      </c>
      <c r="D7" s="286">
        <f>SUMIFS('Art 88 Apartments - Input (IS)'!E:E,'Art 88 Apartments - Input (IS)'!$Q:$Q,'Art 88 Apartments - CRES'!$A7)/'Art 88 Apartments - CRES'!$P$1</f>
        <v>0</v>
      </c>
      <c r="E7" s="287">
        <f>SUMIFS('Art 88 Apartments - Input (IS)'!F:F,'Art 88 Apartments - Input (IS)'!$Q:$Q,'Art 88 Apartments - CRES'!$A7)/'Art 88 Apartments - CRES'!$P$1</f>
        <v>-0.75</v>
      </c>
      <c r="F7" s="286">
        <f>SUMIFS('Art 88 Apartments - Input (IS)'!G:G,'Art 88 Apartments - Input (IS)'!$Q:$Q,'Art 88 Apartments - CRES'!$A7)/'Art 88 Apartments - CRES'!$P$1</f>
        <v>-1.5</v>
      </c>
      <c r="G7" s="287">
        <f>SUMIFS('Art 88 Apartments - Input (IS)'!H:H,'Art 88 Apartments - Input (IS)'!$Q:$Q,'Art 88 Apartments - CRES'!$A7)/'Art 88 Apartments - CRES'!$P$1</f>
        <v>-2</v>
      </c>
      <c r="H7" s="286">
        <f>SUMIFS('Art 88 Apartments - Input (IS)'!I:I,'Art 88 Apartments - Input (IS)'!$Q:$Q,'Art 88 Apartments - CRES'!$A7)/'Art 88 Apartments - CRES'!$P$1</f>
        <v>-5.5</v>
      </c>
      <c r="I7" s="287">
        <f>SUMIFS('Art 88 Apartments - Input (IS)'!J:J,'Art 88 Apartments - Input (IS)'!$Q:$Q,'Art 88 Apartments - CRES'!$A7)/'Art 88 Apartments - CRES'!$P$1</f>
        <v>-2.5750000000000002</v>
      </c>
      <c r="J7" s="286">
        <f>SUMIFS('Art 88 Apartments - Input (IS)'!K:K,'Art 88 Apartments - Input (IS)'!$Q:$Q,'Art 88 Apartments - CRES'!$A7)/'Art 88 Apartments - CRES'!$P$1</f>
        <v>-14.35</v>
      </c>
      <c r="K7" s="287">
        <f>SUMIFS('Art 88 Apartments - Input (IS)'!L:L,'Art 88 Apartments - Input (IS)'!$Q:$Q,'Art 88 Apartments - CRES'!$A7)/'Art 88 Apartments - CRES'!$P$1</f>
        <v>-10.941000000000001</v>
      </c>
      <c r="L7" s="286">
        <f>SUMIFS('Art 88 Apartments - Input (IS)'!M:M,'Art 88 Apartments - Input (IS)'!$Q:$Q,'Art 88 Apartments - CRES'!$A7)/'Art 88 Apartments - CRES'!$P$1</f>
        <v>-2.895</v>
      </c>
      <c r="M7" s="287">
        <f>SUMIFS('Art 88 Apartments - Input (IS)'!N:N,'Art 88 Apartments - Input (IS)'!$Q:$Q,'Art 88 Apartments - CRES'!$A7)/'Art 88 Apartments - CRES'!$P$1</f>
        <v>-4.9518699999999995</v>
      </c>
      <c r="N7" s="271">
        <f t="shared" si="0"/>
        <v>-45.462870000000002</v>
      </c>
    </row>
    <row r="8" spans="1:16" ht="15" thickBot="1">
      <c r="A8" s="306" t="s">
        <v>27</v>
      </c>
      <c r="B8" s="286">
        <f>SUMIFS('Art 88 Apartments - Input (IS)'!C:C,'Art 88 Apartments - Input (IS)'!$Q:$Q,'Art 88 Apartments - CRES'!$A8)/'Art 88 Apartments - CRES'!$P$1</f>
        <v>11.421629999999999</v>
      </c>
      <c r="C8" s="287">
        <f>SUMIFS('Art 88 Apartments - Input (IS)'!D:D,'Art 88 Apartments - Input (IS)'!$Q:$Q,'Art 88 Apartments - CRES'!$A8)/'Art 88 Apartments - CRES'!$P$1</f>
        <v>-5.3288900000000003</v>
      </c>
      <c r="D8" s="286">
        <f>SUMIFS('Art 88 Apartments - Input (IS)'!E:E,'Art 88 Apartments - Input (IS)'!$Q:$Q,'Art 88 Apartments - CRES'!$A8)/'Art 88 Apartments - CRES'!$P$1</f>
        <v>22.833590000000001</v>
      </c>
      <c r="E8" s="287">
        <f>SUMIFS('Art 88 Apartments - Input (IS)'!F:F,'Art 88 Apartments - Input (IS)'!$Q:$Q,'Art 88 Apartments - CRES'!$A8)/'Art 88 Apartments - CRES'!$P$1</f>
        <v>0</v>
      </c>
      <c r="F8" s="286">
        <f>SUMIFS('Art 88 Apartments - Input (IS)'!G:G,'Art 88 Apartments - Input (IS)'!$Q:$Q,'Art 88 Apartments - CRES'!$A8)/'Art 88 Apartments - CRES'!$P$1</f>
        <v>-66.125230000000002</v>
      </c>
      <c r="G8" s="287">
        <f>SUMIFS('Art 88 Apartments - Input (IS)'!H:H,'Art 88 Apartments - Input (IS)'!$Q:$Q,'Art 88 Apartments - CRES'!$A8)/'Art 88 Apartments - CRES'!$P$1</f>
        <v>-37.609619999999993</v>
      </c>
      <c r="H8" s="286">
        <f>SUMIFS('Art 88 Apartments - Input (IS)'!I:I,'Art 88 Apartments - Input (IS)'!$Q:$Q,'Art 88 Apartments - CRES'!$A8)/'Art 88 Apartments - CRES'!$P$1</f>
        <v>-13.938270000000001</v>
      </c>
      <c r="I8" s="287">
        <f>SUMIFS('Art 88 Apartments - Input (IS)'!J:J,'Art 88 Apartments - Input (IS)'!$Q:$Q,'Art 88 Apartments - CRES'!$A8)/'Art 88 Apartments - CRES'!$P$1</f>
        <v>-1.6830000000000001</v>
      </c>
      <c r="J8" s="286">
        <f>SUMIFS('Art 88 Apartments - Input (IS)'!K:K,'Art 88 Apartments - Input (IS)'!$Q:$Q,'Art 88 Apartments - CRES'!$A8)/'Art 88 Apartments - CRES'!$P$1</f>
        <v>125.09756</v>
      </c>
      <c r="K8" s="287">
        <f>SUMIFS('Art 88 Apartments - Input (IS)'!L:L,'Art 88 Apartments - Input (IS)'!$Q:$Q,'Art 88 Apartments - CRES'!$A8)/'Art 88 Apartments - CRES'!$P$1</f>
        <v>-50.365589999999997</v>
      </c>
      <c r="L8" s="286">
        <f>SUMIFS('Art 88 Apartments - Input (IS)'!M:M,'Art 88 Apartments - Input (IS)'!$Q:$Q,'Art 88 Apartments - CRES'!$A8)/'Art 88 Apartments - CRES'!$P$1</f>
        <v>-13.294280000000001</v>
      </c>
      <c r="M8" s="287">
        <f>SUMIFS('Art 88 Apartments - Input (IS)'!N:N,'Art 88 Apartments - Input (IS)'!$Q:$Q,'Art 88 Apartments - CRES'!$A8)/'Art 88 Apartments - CRES'!$P$1</f>
        <v>4.6430800000000003</v>
      </c>
      <c r="N8" s="271">
        <f t="shared" si="0"/>
        <v>-24.349019999999992</v>
      </c>
    </row>
    <row r="9" spans="1:16" ht="15" thickBot="1">
      <c r="A9" s="187" t="s">
        <v>78</v>
      </c>
      <c r="B9" s="191">
        <f>SUM(B4:B8)</f>
        <v>630.48023000000012</v>
      </c>
      <c r="C9" s="192">
        <f t="shared" ref="C9:M9" si="2">SUM(C4:C8)</f>
        <v>609.76666999999998</v>
      </c>
      <c r="D9" s="191">
        <f t="shared" si="2"/>
        <v>642.24518999999987</v>
      </c>
      <c r="E9" s="192">
        <f t="shared" si="2"/>
        <v>626.07105000000001</v>
      </c>
      <c r="F9" s="191">
        <f t="shared" si="2"/>
        <v>560.39426000000003</v>
      </c>
      <c r="G9" s="192">
        <f t="shared" si="2"/>
        <v>569.61402999999996</v>
      </c>
      <c r="H9" s="191">
        <f t="shared" si="2"/>
        <v>560.56624999999997</v>
      </c>
      <c r="I9" s="192">
        <f t="shared" si="2"/>
        <v>570.99518999999998</v>
      </c>
      <c r="J9" s="191">
        <f t="shared" si="2"/>
        <v>684.54888000000005</v>
      </c>
      <c r="K9" s="192">
        <f t="shared" si="2"/>
        <v>555.12186999999994</v>
      </c>
      <c r="L9" s="191">
        <f t="shared" si="2"/>
        <v>612.88622999999995</v>
      </c>
      <c r="M9" s="192">
        <f t="shared" si="2"/>
        <v>629.92692</v>
      </c>
      <c r="N9" s="193">
        <f t="shared" si="0"/>
        <v>7252.6167699999996</v>
      </c>
    </row>
    <row r="10" spans="1:16">
      <c r="A10" s="306" t="s">
        <v>79</v>
      </c>
      <c r="B10" s="286">
        <f>SUMIFS('Art 88 Apartments - Input (IS)'!C:C,'Art 88 Apartments - Input (IS)'!$Q:$Q,'Art 88 Apartments - CRES'!$A10)/'Art 88 Apartments - CRES'!$P$1</f>
        <v>2.5000000000000001E-2</v>
      </c>
      <c r="C10" s="287">
        <f>SUMIFS('Art 88 Apartments - Input (IS)'!D:D,'Art 88 Apartments - Input (IS)'!$Q:$Q,'Art 88 Apartments - CRES'!$A10)/'Art 88 Apartments - CRES'!$P$1</f>
        <v>0</v>
      </c>
      <c r="D10" s="286">
        <f>SUMIFS('Art 88 Apartments - Input (IS)'!E:E,'Art 88 Apartments - Input (IS)'!$Q:$Q,'Art 88 Apartments - CRES'!$A10)/'Art 88 Apartments - CRES'!$P$1</f>
        <v>0</v>
      </c>
      <c r="E10" s="287">
        <f>SUMIFS('Art 88 Apartments - Input (IS)'!F:F,'Art 88 Apartments - Input (IS)'!$Q:$Q,'Art 88 Apartments - CRES'!$A10)/'Art 88 Apartments - CRES'!$P$1</f>
        <v>0</v>
      </c>
      <c r="F10" s="286">
        <f>SUMIFS('Art 88 Apartments - Input (IS)'!G:G,'Art 88 Apartments - Input (IS)'!$Q:$Q,'Art 88 Apartments - CRES'!$A10)/'Art 88 Apartments - CRES'!$P$1</f>
        <v>0.3</v>
      </c>
      <c r="G10" s="287">
        <f>SUMIFS('Art 88 Apartments - Input (IS)'!H:H,'Art 88 Apartments - Input (IS)'!$Q:$Q,'Art 88 Apartments - CRES'!$A10)/'Art 88 Apartments - CRES'!$P$1</f>
        <v>0</v>
      </c>
      <c r="H10" s="286">
        <f>SUMIFS('Art 88 Apartments - Input (IS)'!I:I,'Art 88 Apartments - Input (IS)'!$Q:$Q,'Art 88 Apartments - CRES'!$A10)/'Art 88 Apartments - CRES'!$P$1</f>
        <v>0</v>
      </c>
      <c r="I10" s="287">
        <f>SUMIFS('Art 88 Apartments - Input (IS)'!J:J,'Art 88 Apartments - Input (IS)'!$Q:$Q,'Art 88 Apartments - CRES'!$A10)/'Art 88 Apartments - CRES'!$P$1</f>
        <v>0</v>
      </c>
      <c r="J10" s="286">
        <f>SUMIFS('Art 88 Apartments - Input (IS)'!K:K,'Art 88 Apartments - Input (IS)'!$Q:$Q,'Art 88 Apartments - CRES'!$A10)/'Art 88 Apartments - CRES'!$P$1</f>
        <v>0</v>
      </c>
      <c r="K10" s="287">
        <f>SUMIFS('Art 88 Apartments - Input (IS)'!L:L,'Art 88 Apartments - Input (IS)'!$Q:$Q,'Art 88 Apartments - CRES'!$A10)/'Art 88 Apartments - CRES'!$P$1</f>
        <v>-0.14499999999999999</v>
      </c>
      <c r="L10" s="286">
        <f>SUMIFS('Art 88 Apartments - Input (IS)'!M:M,'Art 88 Apartments - Input (IS)'!$Q:$Q,'Art 88 Apartments - CRES'!$A10)/'Art 88 Apartments - CRES'!$P$1</f>
        <v>-0.14499999999999999</v>
      </c>
      <c r="M10" s="287">
        <f>SUMIFS('Art 88 Apartments - Input (IS)'!N:N,'Art 88 Apartments - Input (IS)'!$Q:$Q,'Art 88 Apartments - CRES'!$A10)/'Art 88 Apartments - CRES'!$P$1</f>
        <v>0</v>
      </c>
      <c r="N10" s="271">
        <f t="shared" si="0"/>
        <v>3.5000000000000031E-2</v>
      </c>
    </row>
    <row r="11" spans="1:16">
      <c r="A11" s="306" t="s">
        <v>36</v>
      </c>
      <c r="B11" s="286">
        <f>SUMIFS('Art 88 Apartments - Input (IS)'!C:C,'Art 88 Apartments - Input (IS)'!$Q:$Q,'Art 88 Apartments - CRES'!$A11)/'Art 88 Apartments - CRES'!$P$1</f>
        <v>10.582660000000001</v>
      </c>
      <c r="C11" s="287">
        <f>SUMIFS('Art 88 Apartments - Input (IS)'!D:D,'Art 88 Apartments - Input (IS)'!$Q:$Q,'Art 88 Apartments - CRES'!$A11)/'Art 88 Apartments - CRES'!$P$1</f>
        <v>8.65456</v>
      </c>
      <c r="D11" s="286">
        <f>SUMIFS('Art 88 Apartments - Input (IS)'!E:E,'Art 88 Apartments - Input (IS)'!$Q:$Q,'Art 88 Apartments - CRES'!$A11)/'Art 88 Apartments - CRES'!$P$1</f>
        <v>13.305249999999999</v>
      </c>
      <c r="E11" s="287">
        <f>SUMIFS('Art 88 Apartments - Input (IS)'!F:F,'Art 88 Apartments - Input (IS)'!$Q:$Q,'Art 88 Apartments - CRES'!$A11)/'Art 88 Apartments - CRES'!$P$1</f>
        <v>9.2910799999999991</v>
      </c>
      <c r="F11" s="286">
        <f>SUMIFS('Art 88 Apartments - Input (IS)'!G:G,'Art 88 Apartments - Input (IS)'!$Q:$Q,'Art 88 Apartments - CRES'!$A11)/'Art 88 Apartments - CRES'!$P$1</f>
        <v>8.6788899999999991</v>
      </c>
      <c r="G11" s="287">
        <f>SUMIFS('Art 88 Apartments - Input (IS)'!H:H,'Art 88 Apartments - Input (IS)'!$Q:$Q,'Art 88 Apartments - CRES'!$A11)/'Art 88 Apartments - CRES'!$P$1</f>
        <v>15.691000000000001</v>
      </c>
      <c r="H11" s="286">
        <f>SUMIFS('Art 88 Apartments - Input (IS)'!I:I,'Art 88 Apartments - Input (IS)'!$Q:$Q,'Art 88 Apartments - CRES'!$A11)/'Art 88 Apartments - CRES'!$P$1</f>
        <v>11.30927</v>
      </c>
      <c r="I11" s="287">
        <f>SUMIFS('Art 88 Apartments - Input (IS)'!J:J,'Art 88 Apartments - Input (IS)'!$Q:$Q,'Art 88 Apartments - CRES'!$A11)/'Art 88 Apartments - CRES'!$P$1</f>
        <v>10.143739999999999</v>
      </c>
      <c r="J11" s="286">
        <f>SUMIFS('Art 88 Apartments - Input (IS)'!K:K,'Art 88 Apartments - Input (IS)'!$Q:$Q,'Art 88 Apartments - CRES'!$A11)/'Art 88 Apartments - CRES'!$P$1</f>
        <v>3.0466100000000007</v>
      </c>
      <c r="K11" s="287">
        <f>SUMIFS('Art 88 Apartments - Input (IS)'!L:L,'Art 88 Apartments - Input (IS)'!$Q:$Q,'Art 88 Apartments - CRES'!$A11)/'Art 88 Apartments - CRES'!$P$1</f>
        <v>10.260789999999998</v>
      </c>
      <c r="L11" s="286">
        <f>SUMIFS('Art 88 Apartments - Input (IS)'!M:M,'Art 88 Apartments - Input (IS)'!$Q:$Q,'Art 88 Apartments - CRES'!$A11)/'Art 88 Apartments - CRES'!$P$1</f>
        <v>12.988940000000001</v>
      </c>
      <c r="M11" s="287">
        <f>SUMIFS('Art 88 Apartments - Input (IS)'!N:N,'Art 88 Apartments - Input (IS)'!$Q:$Q,'Art 88 Apartments - CRES'!$A11)/'Art 88 Apartments - CRES'!$P$1</f>
        <v>17.243590000000001</v>
      </c>
      <c r="N11" s="271">
        <f t="shared" si="0"/>
        <v>131.19638</v>
      </c>
    </row>
    <row r="12" spans="1:16" ht="15" thickBot="1">
      <c r="A12" s="188" t="s">
        <v>31</v>
      </c>
      <c r="B12" s="82">
        <f>SUMIFS('Art 88 Apartments - Input (IS)'!C:C,'Art 88 Apartments - Input (IS)'!$Q:$Q,'Art 88 Apartments - CRES'!$A12)/'Art 88 Apartments - CRES'!$P$1</f>
        <v>13.44083</v>
      </c>
      <c r="C12" s="83">
        <f>SUMIFS('Art 88 Apartments - Input (IS)'!D:D,'Art 88 Apartments - Input (IS)'!$Q:$Q,'Art 88 Apartments - CRES'!$A12)/'Art 88 Apartments - CRES'!$P$1</f>
        <v>20.825119999999998</v>
      </c>
      <c r="D12" s="82">
        <f>SUMIFS('Art 88 Apartments - Input (IS)'!E:E,'Art 88 Apartments - Input (IS)'!$Q:$Q,'Art 88 Apartments - CRES'!$A12)/'Art 88 Apartments - CRES'!$P$1</f>
        <v>8.2654399999999999</v>
      </c>
      <c r="E12" s="83">
        <f>SUMIFS('Art 88 Apartments - Input (IS)'!F:F,'Art 88 Apartments - Input (IS)'!$Q:$Q,'Art 88 Apartments - CRES'!$A12)/'Art 88 Apartments - CRES'!$P$1</f>
        <v>18.436209999999999</v>
      </c>
      <c r="F12" s="82">
        <f>SUMIFS('Art 88 Apartments - Input (IS)'!G:G,'Art 88 Apartments - Input (IS)'!$Q:$Q,'Art 88 Apartments - CRES'!$A12)/'Art 88 Apartments - CRES'!$P$1</f>
        <v>24.554359999999999</v>
      </c>
      <c r="G12" s="83">
        <f>SUMIFS('Art 88 Apartments - Input (IS)'!H:H,'Art 88 Apartments - Input (IS)'!$Q:$Q,'Art 88 Apartments - CRES'!$A12)/'Art 88 Apartments - CRES'!$P$1</f>
        <v>23.478810000000006</v>
      </c>
      <c r="H12" s="82">
        <f>SUMIFS('Art 88 Apartments - Input (IS)'!I:I,'Art 88 Apartments - Input (IS)'!$Q:$Q,'Art 88 Apartments - CRES'!$A12)/'Art 88 Apartments - CRES'!$P$1</f>
        <v>49.307869999999994</v>
      </c>
      <c r="I12" s="83">
        <f>SUMIFS('Art 88 Apartments - Input (IS)'!J:J,'Art 88 Apartments - Input (IS)'!$Q:$Q,'Art 88 Apartments - CRES'!$A12)/'Art 88 Apartments - CRES'!$P$1</f>
        <v>21.531779999999998</v>
      </c>
      <c r="J12" s="82">
        <f>SUMIFS('Art 88 Apartments - Input (IS)'!K:K,'Art 88 Apartments - Input (IS)'!$Q:$Q,'Art 88 Apartments - CRES'!$A12)/'Art 88 Apartments - CRES'!$P$1</f>
        <v>11.812460000000002</v>
      </c>
      <c r="K12" s="83">
        <f>SUMIFS('Art 88 Apartments - Input (IS)'!L:L,'Art 88 Apartments - Input (IS)'!$Q:$Q,'Art 88 Apartments - CRES'!$A12)/'Art 88 Apartments - CRES'!$P$1</f>
        <v>19.50066</v>
      </c>
      <c r="L12" s="82">
        <f>SUMIFS('Art 88 Apartments - Input (IS)'!M:M,'Art 88 Apartments - Input (IS)'!$Q:$Q,'Art 88 Apartments - CRES'!$A12)/'Art 88 Apartments - CRES'!$P$1</f>
        <v>20.734769999999997</v>
      </c>
      <c r="M12" s="83">
        <f>SUMIFS('Art 88 Apartments - Input (IS)'!N:N,'Art 88 Apartments - Input (IS)'!$Q:$Q,'Art 88 Apartments - CRES'!$A12)/'Art 88 Apartments - CRES'!$P$1</f>
        <v>20.174340000000001</v>
      </c>
      <c r="N12" s="272">
        <f t="shared" si="0"/>
        <v>252.06264999999999</v>
      </c>
    </row>
    <row r="13" spans="1:16" ht="15" thickBot="1">
      <c r="A13" s="189" t="s">
        <v>80</v>
      </c>
      <c r="B13" s="194">
        <f>SUM(B10:B12)</f>
        <v>24.048490000000001</v>
      </c>
      <c r="C13" s="195">
        <f t="shared" ref="C13:M13" si="3">SUM(C10:C12)</f>
        <v>29.479679999999998</v>
      </c>
      <c r="D13" s="194">
        <f t="shared" si="3"/>
        <v>21.570689999999999</v>
      </c>
      <c r="E13" s="195">
        <f t="shared" si="3"/>
        <v>27.727289999999996</v>
      </c>
      <c r="F13" s="194">
        <f t="shared" si="3"/>
        <v>33.533249999999995</v>
      </c>
      <c r="G13" s="195">
        <f t="shared" si="3"/>
        <v>39.169810000000005</v>
      </c>
      <c r="H13" s="194">
        <f t="shared" si="3"/>
        <v>60.617139999999992</v>
      </c>
      <c r="I13" s="195">
        <f t="shared" si="3"/>
        <v>31.675519999999999</v>
      </c>
      <c r="J13" s="194">
        <f t="shared" si="3"/>
        <v>14.859070000000003</v>
      </c>
      <c r="K13" s="195">
        <f t="shared" si="3"/>
        <v>29.61645</v>
      </c>
      <c r="L13" s="194">
        <f t="shared" si="3"/>
        <v>33.578710000000001</v>
      </c>
      <c r="M13" s="195">
        <f t="shared" si="3"/>
        <v>37.417929999999998</v>
      </c>
      <c r="N13" s="196">
        <f t="shared" si="0"/>
        <v>383.29402999999996</v>
      </c>
    </row>
    <row r="14" spans="1:16" ht="15.5" thickTop="1" thickBot="1">
      <c r="A14" s="190" t="s">
        <v>81</v>
      </c>
      <c r="B14" s="197">
        <f>SUM(B13,B9)</f>
        <v>654.52872000000013</v>
      </c>
      <c r="C14" s="198">
        <f t="shared" ref="C14:M14" si="4">SUM(C13,C9)</f>
        <v>639.24635000000001</v>
      </c>
      <c r="D14" s="197">
        <f t="shared" si="4"/>
        <v>663.81587999999988</v>
      </c>
      <c r="E14" s="198">
        <f t="shared" si="4"/>
        <v>653.79834000000005</v>
      </c>
      <c r="F14" s="197">
        <f t="shared" si="4"/>
        <v>593.92750999999998</v>
      </c>
      <c r="G14" s="198">
        <f t="shared" si="4"/>
        <v>608.78383999999994</v>
      </c>
      <c r="H14" s="197">
        <f t="shared" si="4"/>
        <v>621.18338999999992</v>
      </c>
      <c r="I14" s="198">
        <f t="shared" si="4"/>
        <v>602.67070999999999</v>
      </c>
      <c r="J14" s="197">
        <f t="shared" si="4"/>
        <v>699.40795000000003</v>
      </c>
      <c r="K14" s="198">
        <f t="shared" si="4"/>
        <v>584.73831999999993</v>
      </c>
      <c r="L14" s="197">
        <f t="shared" si="4"/>
        <v>646.46493999999996</v>
      </c>
      <c r="M14" s="198">
        <f t="shared" si="4"/>
        <v>667.34484999999995</v>
      </c>
      <c r="N14" s="199">
        <f t="shared" si="0"/>
        <v>7635.9107999999997</v>
      </c>
      <c r="O14" s="124"/>
      <c r="P14" s="15">
        <f>M14*1000</f>
        <v>667344.85</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SUMIFS('Art 88 Apartments - Input (IS)'!C:C,'Art 88 Apartments - Input (IS)'!$Q:$Q,'Art 88 Apartments - CRES'!$A17)/'Art 88 Apartments - CRES'!$P$16</f>
        <v>-11.027010000000001</v>
      </c>
      <c r="C17" s="287">
        <f>SUMIFS('Art 88 Apartments - Input (IS)'!D:D,'Art 88 Apartments - Input (IS)'!$Q:$Q,'Art 88 Apartments - CRES'!$A17)/'Art 88 Apartments - CRES'!$P$16</f>
        <v>-12.43037</v>
      </c>
      <c r="D17" s="286">
        <f>SUMIFS('Art 88 Apartments - Input (IS)'!E:E,'Art 88 Apartments - Input (IS)'!$Q:$Q,'Art 88 Apartments - CRES'!$A17)/'Art 88 Apartments - CRES'!$P$16</f>
        <v>-3.21408</v>
      </c>
      <c r="E17" s="287">
        <f>SUMIFS('Art 88 Apartments - Input (IS)'!F:F,'Art 88 Apartments - Input (IS)'!$Q:$Q,'Art 88 Apartments - CRES'!$A17)/'Art 88 Apartments - CRES'!$P$16</f>
        <v>-11.34304</v>
      </c>
      <c r="F17" s="286">
        <f>SUMIFS('Art 88 Apartments - Input (IS)'!G:G,'Art 88 Apartments - Input (IS)'!$Q:$Q,'Art 88 Apartments - CRES'!$A17)/'Art 88 Apartments - CRES'!$P$16</f>
        <v>-7.89588</v>
      </c>
      <c r="G17" s="287">
        <f>SUMIFS('Art 88 Apartments - Input (IS)'!H:H,'Art 88 Apartments - Input (IS)'!$Q:$Q,'Art 88 Apartments - CRES'!$A17)/'Art 88 Apartments - CRES'!$P$16</f>
        <v>-10.800889999999999</v>
      </c>
      <c r="H17" s="286">
        <f>SUMIFS('Art 88 Apartments - Input (IS)'!I:I,'Art 88 Apartments - Input (IS)'!$Q:$Q,'Art 88 Apartments - CRES'!$A17)/'Art 88 Apartments - CRES'!$P$16</f>
        <v>4.1637800000000009</v>
      </c>
      <c r="I17" s="287">
        <f>SUMIFS('Art 88 Apartments - Input (IS)'!J:J,'Art 88 Apartments - Input (IS)'!$Q:$Q,'Art 88 Apartments - CRES'!$A17)/'Art 88 Apartments - CRES'!$P$16</f>
        <v>-6.8689999999999998</v>
      </c>
      <c r="J17" s="286">
        <f>SUMIFS('Art 88 Apartments - Input (IS)'!K:K,'Art 88 Apartments - Input (IS)'!$Q:$Q,'Art 88 Apartments - CRES'!$A17)/'Art 88 Apartments - CRES'!$P$16</f>
        <v>-7.7085799999999995</v>
      </c>
      <c r="K17" s="287">
        <f>SUMIFS('Art 88 Apartments - Input (IS)'!L:L,'Art 88 Apartments - Input (IS)'!$Q:$Q,'Art 88 Apartments - CRES'!$A17)/'Art 88 Apartments - CRES'!$P$16</f>
        <v>-10.622680000000001</v>
      </c>
      <c r="L17" s="286">
        <f>SUMIFS('Art 88 Apartments - Input (IS)'!M:M,'Art 88 Apartments - Input (IS)'!$Q:$Q,'Art 88 Apartments - CRES'!$A17)/'Art 88 Apartments - CRES'!$P$16</f>
        <v>-17.500830000000001</v>
      </c>
      <c r="M17" s="287">
        <f>SUMIFS('Art 88 Apartments - Input (IS)'!N:N,'Art 88 Apartments - Input (IS)'!$Q:$Q,'Art 88 Apartments - CRES'!$A17)/'Art 88 Apartments - CRES'!$P$16</f>
        <v>-12.190579999999999</v>
      </c>
      <c r="N17" s="81">
        <f>SUM(B17:M17)</f>
        <v>-107.43916</v>
      </c>
    </row>
    <row r="18" spans="1:16">
      <c r="A18" s="296" t="s">
        <v>51</v>
      </c>
      <c r="B18" s="286">
        <f>SUMIFS('Art 88 Apartments - Input (IS)'!C:C,'Art 88 Apartments - Input (IS)'!$Q:$Q,'Art 88 Apartments - CRES'!$A18)/'Art 88 Apartments - CRES'!$P$16</f>
        <v>-17.706700000000001</v>
      </c>
      <c r="C18" s="287">
        <f>SUMIFS('Art 88 Apartments - Input (IS)'!D:D,'Art 88 Apartments - Input (IS)'!$Q:$Q,'Art 88 Apartments - CRES'!$A18)/'Art 88 Apartments - CRES'!$P$16</f>
        <v>-14.110700000000001</v>
      </c>
      <c r="D18" s="286">
        <f>SUMIFS('Art 88 Apartments - Input (IS)'!E:E,'Art 88 Apartments - Input (IS)'!$Q:$Q,'Art 88 Apartments - CRES'!$A18)/'Art 88 Apartments - CRES'!$P$16</f>
        <v>-14.765649999999999</v>
      </c>
      <c r="E18" s="287">
        <f>SUMIFS('Art 88 Apartments - Input (IS)'!F:F,'Art 88 Apartments - Input (IS)'!$Q:$Q,'Art 88 Apartments - CRES'!$A18)/'Art 88 Apartments - CRES'!$P$16</f>
        <v>-24.014610000000001</v>
      </c>
      <c r="F18" s="286">
        <f>SUMIFS('Art 88 Apartments - Input (IS)'!G:G,'Art 88 Apartments - Input (IS)'!$Q:$Q,'Art 88 Apartments - CRES'!$A18)/'Art 88 Apartments - CRES'!$P$16</f>
        <v>-17.740400000000001</v>
      </c>
      <c r="G18" s="287">
        <f>SUMIFS('Art 88 Apartments - Input (IS)'!H:H,'Art 88 Apartments - Input (IS)'!$Q:$Q,'Art 88 Apartments - CRES'!$A18)/'Art 88 Apartments - CRES'!$P$16</f>
        <v>-16.939630000000001</v>
      </c>
      <c r="H18" s="286">
        <f>SUMIFS('Art 88 Apartments - Input (IS)'!I:I,'Art 88 Apartments - Input (IS)'!$Q:$Q,'Art 88 Apartments - CRES'!$A18)/'Art 88 Apartments - CRES'!$P$16</f>
        <v>-15.09422</v>
      </c>
      <c r="I18" s="287">
        <f>SUMIFS('Art 88 Apartments - Input (IS)'!J:J,'Art 88 Apartments - Input (IS)'!$Q:$Q,'Art 88 Apartments - CRES'!$A18)/'Art 88 Apartments - CRES'!$P$16</f>
        <v>-17.987359999999999</v>
      </c>
      <c r="J18" s="286">
        <f>SUMIFS('Art 88 Apartments - Input (IS)'!K:K,'Art 88 Apartments - Input (IS)'!$Q:$Q,'Art 88 Apartments - CRES'!$A18)/'Art 88 Apartments - CRES'!$P$16</f>
        <v>-21.735220000000002</v>
      </c>
      <c r="K18" s="287">
        <f>SUMIFS('Art 88 Apartments - Input (IS)'!L:L,'Art 88 Apartments - Input (IS)'!$Q:$Q,'Art 88 Apartments - CRES'!$A18)/'Art 88 Apartments - CRES'!$P$16</f>
        <v>-31.25751</v>
      </c>
      <c r="L18" s="286">
        <f>SUMIFS('Art 88 Apartments - Input (IS)'!M:M,'Art 88 Apartments - Input (IS)'!$Q:$Q,'Art 88 Apartments - CRES'!$A18)/'Art 88 Apartments - CRES'!$P$16</f>
        <v>-17.352319999999999</v>
      </c>
      <c r="M18" s="287">
        <f>SUMIFS('Art 88 Apartments - Input (IS)'!N:N,'Art 88 Apartments - Input (IS)'!$Q:$Q,'Art 88 Apartments - CRES'!$A18)/'Art 88 Apartments - CRES'!$P$16</f>
        <v>-17.88775</v>
      </c>
      <c r="N18" s="271">
        <f t="shared" ref="N18:N32" si="6">SUM(B18:M18)</f>
        <v>-226.59207000000001</v>
      </c>
    </row>
    <row r="19" spans="1:16">
      <c r="A19" s="296" t="s">
        <v>40</v>
      </c>
      <c r="B19" s="286">
        <f>SUMIFS('Art 88 Apartments - Input (IS)'!C:C,'Art 88 Apartments - Input (IS)'!$Q:$Q,'Art 88 Apartments - CRES'!$A19)/'Art 88 Apartments - CRES'!$P$16</f>
        <v>-43.881440000000005</v>
      </c>
      <c r="C19" s="287">
        <f>SUMIFS('Art 88 Apartments - Input (IS)'!D:D,'Art 88 Apartments - Input (IS)'!$Q:$Q,'Art 88 Apartments - CRES'!$A19)/'Art 88 Apartments - CRES'!$P$16</f>
        <v>-63.29806</v>
      </c>
      <c r="D19" s="286">
        <f>SUMIFS('Art 88 Apartments - Input (IS)'!E:E,'Art 88 Apartments - Input (IS)'!$Q:$Q,'Art 88 Apartments - CRES'!$A19)/'Art 88 Apartments - CRES'!$P$16</f>
        <v>-20.837199999999999</v>
      </c>
      <c r="E19" s="287">
        <f>SUMIFS('Art 88 Apartments - Input (IS)'!F:F,'Art 88 Apartments - Input (IS)'!$Q:$Q,'Art 88 Apartments - CRES'!$A19)/'Art 88 Apartments - CRES'!$P$16</f>
        <v>-34.594930000000005</v>
      </c>
      <c r="F19" s="286">
        <f>SUMIFS('Art 88 Apartments - Input (IS)'!G:G,'Art 88 Apartments - Input (IS)'!$Q:$Q,'Art 88 Apartments - CRES'!$A19)/'Art 88 Apartments - CRES'!$P$16</f>
        <v>-41.116549999999997</v>
      </c>
      <c r="G19" s="287">
        <f>SUMIFS('Art 88 Apartments - Input (IS)'!H:H,'Art 88 Apartments - Input (IS)'!$Q:$Q,'Art 88 Apartments - CRES'!$A19)/'Art 88 Apartments - CRES'!$P$16</f>
        <v>-52.672539999999998</v>
      </c>
      <c r="H19" s="286">
        <f>SUMIFS('Art 88 Apartments - Input (IS)'!I:I,'Art 88 Apartments - Input (IS)'!$Q:$Q,'Art 88 Apartments - CRES'!$A19)/'Art 88 Apartments - CRES'!$P$16</f>
        <v>-35.954140000000002</v>
      </c>
      <c r="I19" s="287">
        <f>SUMIFS('Art 88 Apartments - Input (IS)'!J:J,'Art 88 Apartments - Input (IS)'!$Q:$Q,'Art 88 Apartments - CRES'!$A19)/'Art 88 Apartments - CRES'!$P$16</f>
        <v>-47.193309999999997</v>
      </c>
      <c r="J19" s="286">
        <f>SUMIFS('Art 88 Apartments - Input (IS)'!K:K,'Art 88 Apartments - Input (IS)'!$Q:$Q,'Art 88 Apartments - CRES'!$A19)/'Art 88 Apartments - CRES'!$P$16</f>
        <v>-48.459590000000013</v>
      </c>
      <c r="K19" s="287">
        <f>SUMIFS('Art 88 Apartments - Input (IS)'!L:L,'Art 88 Apartments - Input (IS)'!$Q:$Q,'Art 88 Apartments - CRES'!$A19)/'Art 88 Apartments - CRES'!$P$16</f>
        <v>-44.868390000000005</v>
      </c>
      <c r="L19" s="286">
        <f>SUMIFS('Art 88 Apartments - Input (IS)'!M:M,'Art 88 Apartments - Input (IS)'!$Q:$Q,'Art 88 Apartments - CRES'!$A19)/'Art 88 Apartments - CRES'!$P$16</f>
        <v>-63.468389999999992</v>
      </c>
      <c r="M19" s="287">
        <f>SUMIFS('Art 88 Apartments - Input (IS)'!N:N,'Art 88 Apartments - Input (IS)'!$Q:$Q,'Art 88 Apartments - CRES'!$A19)/'Art 88 Apartments - CRES'!$P$16</f>
        <v>-41.592049999999993</v>
      </c>
      <c r="N19" s="271">
        <f t="shared" si="6"/>
        <v>-537.93658999999991</v>
      </c>
    </row>
    <row r="20" spans="1:16">
      <c r="A20" s="296" t="s">
        <v>64</v>
      </c>
      <c r="B20" s="286">
        <f>SUMIFS('Art 88 Apartments - Input (IS)'!C:C,'Art 88 Apartments - Input (IS)'!$Q:$Q,'Art 88 Apartments - CRES'!$A20)/'Art 88 Apartments - CRES'!$P$16</f>
        <v>-64.656379999999999</v>
      </c>
      <c r="C20" s="287">
        <f>SUMIFS('Art 88 Apartments - Input (IS)'!D:D,'Art 88 Apartments - Input (IS)'!$Q:$Q,'Art 88 Apartments - CRES'!$A20)/'Art 88 Apartments - CRES'!$P$16</f>
        <v>-50.722580000000001</v>
      </c>
      <c r="D20" s="286">
        <f>SUMIFS('Art 88 Apartments - Input (IS)'!E:E,'Art 88 Apartments - Input (IS)'!$Q:$Q,'Art 88 Apartments - CRES'!$A20)/'Art 88 Apartments - CRES'!$P$16</f>
        <v>-59.199680000000001</v>
      </c>
      <c r="E20" s="287">
        <f>SUMIFS('Art 88 Apartments - Input (IS)'!F:F,'Art 88 Apartments - Input (IS)'!$Q:$Q,'Art 88 Apartments - CRES'!$A20)/'Art 88 Apartments - CRES'!$P$16</f>
        <v>-55.53875</v>
      </c>
      <c r="F20" s="286">
        <f>SUMIFS('Art 88 Apartments - Input (IS)'!G:G,'Art 88 Apartments - Input (IS)'!$Q:$Q,'Art 88 Apartments - CRES'!$A20)/'Art 88 Apartments - CRES'!$P$16</f>
        <v>-55.759250000000002</v>
      </c>
      <c r="G20" s="287">
        <f>SUMIFS('Art 88 Apartments - Input (IS)'!H:H,'Art 88 Apartments - Input (IS)'!$Q:$Q,'Art 88 Apartments - CRES'!$A20)/'Art 88 Apartments - CRES'!$P$16</f>
        <v>4.598959999999999</v>
      </c>
      <c r="H20" s="286">
        <f>SUMIFS('Art 88 Apartments - Input (IS)'!I:I,'Art 88 Apartments - Input (IS)'!$Q:$Q,'Art 88 Apartments - CRES'!$A20)/'Art 88 Apartments - CRES'!$P$16</f>
        <v>-45.127669999999995</v>
      </c>
      <c r="I20" s="287">
        <f>SUMIFS('Art 88 Apartments - Input (IS)'!J:J,'Art 88 Apartments - Input (IS)'!$Q:$Q,'Art 88 Apartments - CRES'!$A20)/'Art 88 Apartments - CRES'!$P$16</f>
        <v>-45.127669999999995</v>
      </c>
      <c r="J20" s="286">
        <f>SUMIFS('Art 88 Apartments - Input (IS)'!K:K,'Art 88 Apartments - Input (IS)'!$Q:$Q,'Art 88 Apartments - CRES'!$A20)/'Art 88 Apartments - CRES'!$P$16</f>
        <v>-45.127669999999995</v>
      </c>
      <c r="K20" s="287">
        <f>SUMIFS('Art 88 Apartments - Input (IS)'!L:L,'Art 88 Apartments - Input (IS)'!$Q:$Q,'Art 88 Apartments - CRES'!$A20)/'Art 88 Apartments - CRES'!$P$16</f>
        <v>-45.127669999999995</v>
      </c>
      <c r="L20" s="286">
        <f>SUMIFS('Art 88 Apartments - Input (IS)'!M:M,'Art 88 Apartments - Input (IS)'!$Q:$Q,'Art 88 Apartments - CRES'!$A20)/'Art 88 Apartments - CRES'!$P$16</f>
        <v>-93.838070000000002</v>
      </c>
      <c r="M20" s="287">
        <f>SUMIFS('Art 88 Apartments - Input (IS)'!N:N,'Art 88 Apartments - Input (IS)'!$Q:$Q,'Art 88 Apartments - CRES'!$A20)/'Art 88 Apartments - CRES'!$P$16</f>
        <v>-55.68807000000001</v>
      </c>
      <c r="N20" s="271">
        <f t="shared" si="6"/>
        <v>-611.31449999999995</v>
      </c>
      <c r="P20" s="16"/>
    </row>
    <row r="21" spans="1:16">
      <c r="A21" s="296" t="s">
        <v>66</v>
      </c>
      <c r="B21" s="286">
        <f>SUMIFS('Art 88 Apartments - Input (IS)'!C:C,'Art 88 Apartments - Input (IS)'!$Q:$Q,'Art 88 Apartments - CRES'!$A21)/'Art 88 Apartments - CRES'!$P$16</f>
        <v>-103.51600000000001</v>
      </c>
      <c r="C21" s="287">
        <f>SUMIFS('Art 88 Apartments - Input (IS)'!D:D,'Art 88 Apartments - Input (IS)'!$Q:$Q,'Art 88 Apartments - CRES'!$A21)/'Art 88 Apartments - CRES'!$P$16</f>
        <v>-103.51600000000001</v>
      </c>
      <c r="D21" s="286">
        <f>SUMIFS('Art 88 Apartments - Input (IS)'!E:E,'Art 88 Apartments - Input (IS)'!$Q:$Q,'Art 88 Apartments - CRES'!$A21)/'Art 88 Apartments - CRES'!$P$16</f>
        <v>-103.898</v>
      </c>
      <c r="E21" s="287">
        <f>SUMIFS('Art 88 Apartments - Input (IS)'!F:F,'Art 88 Apartments - Input (IS)'!$Q:$Q,'Art 88 Apartments - CRES'!$A21)/'Art 88 Apartments - CRES'!$P$16</f>
        <v>-103.898</v>
      </c>
      <c r="F21" s="286">
        <f>SUMIFS('Art 88 Apartments - Input (IS)'!G:G,'Art 88 Apartments - Input (IS)'!$Q:$Q,'Art 88 Apartments - CRES'!$A21)/'Art 88 Apartments - CRES'!$P$16</f>
        <v>-103.898</v>
      </c>
      <c r="G21" s="287">
        <f>SUMIFS('Art 88 Apartments - Input (IS)'!H:H,'Art 88 Apartments - Input (IS)'!$Q:$Q,'Art 88 Apartments - CRES'!$A21)/'Art 88 Apartments - CRES'!$P$16</f>
        <v>-103.898</v>
      </c>
      <c r="H21" s="286">
        <f>SUMIFS('Art 88 Apartments - Input (IS)'!I:I,'Art 88 Apartments - Input (IS)'!$Q:$Q,'Art 88 Apartments - CRES'!$A21)/'Art 88 Apartments - CRES'!$P$16</f>
        <v>-103.898</v>
      </c>
      <c r="I21" s="287">
        <f>SUMIFS('Art 88 Apartments - Input (IS)'!J:J,'Art 88 Apartments - Input (IS)'!$Q:$Q,'Art 88 Apartments - CRES'!$A21)/'Art 88 Apartments - CRES'!$P$16</f>
        <v>-103.898</v>
      </c>
      <c r="J21" s="286">
        <f>SUMIFS('Art 88 Apartments - Input (IS)'!K:K,'Art 88 Apartments - Input (IS)'!$Q:$Q,'Art 88 Apartments - CRES'!$A21)/'Art 88 Apartments - CRES'!$P$16</f>
        <v>-27.451000000000001</v>
      </c>
      <c r="K21" s="287">
        <f>SUMIFS('Art 88 Apartments - Input (IS)'!L:L,'Art 88 Apartments - Input (IS)'!$Q:$Q,'Art 88 Apartments - CRES'!$A21)/'Art 88 Apartments - CRES'!$P$16</f>
        <v>-92.978470000000002</v>
      </c>
      <c r="L21" s="286">
        <f>SUMIFS('Art 88 Apartments - Input (IS)'!M:M,'Art 88 Apartments - Input (IS)'!$Q:$Q,'Art 88 Apartments - CRES'!$A21)/'Art 88 Apartments - CRES'!$P$16</f>
        <v>-99.296329999999998</v>
      </c>
      <c r="M21" s="287">
        <f>SUMIFS('Art 88 Apartments - Input (IS)'!N:N,'Art 88 Apartments - Input (IS)'!$Q:$Q,'Art 88 Apartments - CRES'!$A21)/'Art 88 Apartments - CRES'!$P$16</f>
        <v>-99.296329999999998</v>
      </c>
      <c r="N21" s="271">
        <f t="shared" si="6"/>
        <v>-1149.4421299999999</v>
      </c>
      <c r="P21" s="16"/>
    </row>
    <row r="22" spans="1:16">
      <c r="A22" s="296" t="s">
        <v>42</v>
      </c>
      <c r="B22" s="286">
        <f>SUMIFS('Art 88 Apartments - Input (IS)'!C:C,'Art 88 Apartments - Input (IS)'!$Q:$Q,'Art 88 Apartments - CRES'!$A22)/'Art 88 Apartments - CRES'!$P$16</f>
        <v>-8.2684599999999993</v>
      </c>
      <c r="C22" s="287">
        <f>SUMIFS('Art 88 Apartments - Input (IS)'!D:D,'Art 88 Apartments - Input (IS)'!$Q:$Q,'Art 88 Apartments - CRES'!$A22)/'Art 88 Apartments - CRES'!$P$16</f>
        <v>-4.3231899999999994</v>
      </c>
      <c r="D22" s="286">
        <f>SUMIFS('Art 88 Apartments - Input (IS)'!E:E,'Art 88 Apartments - Input (IS)'!$Q:$Q,'Art 88 Apartments - CRES'!$A22)/'Art 88 Apartments - CRES'!$P$16</f>
        <v>-4.3090299999999999</v>
      </c>
      <c r="E22" s="287">
        <f>SUMIFS('Art 88 Apartments - Input (IS)'!F:F,'Art 88 Apartments - Input (IS)'!$Q:$Q,'Art 88 Apartments - CRES'!$A22)/'Art 88 Apartments - CRES'!$P$16</f>
        <v>-4.68</v>
      </c>
      <c r="F22" s="286">
        <f>SUMIFS('Art 88 Apartments - Input (IS)'!G:G,'Art 88 Apartments - Input (IS)'!$Q:$Q,'Art 88 Apartments - CRES'!$A22)/'Art 88 Apartments - CRES'!$P$16</f>
        <v>-5.2878299999999996</v>
      </c>
      <c r="G22" s="287">
        <f>SUMIFS('Art 88 Apartments - Input (IS)'!H:H,'Art 88 Apartments - Input (IS)'!$Q:$Q,'Art 88 Apartments - CRES'!$A22)/'Art 88 Apartments - CRES'!$P$16</f>
        <v>-5.9133300000000002</v>
      </c>
      <c r="H22" s="286">
        <f>SUMIFS('Art 88 Apartments - Input (IS)'!I:I,'Art 88 Apartments - Input (IS)'!$Q:$Q,'Art 88 Apartments - CRES'!$A22)/'Art 88 Apartments - CRES'!$P$16</f>
        <v>-5.56846</v>
      </c>
      <c r="I22" s="287">
        <f>SUMIFS('Art 88 Apartments - Input (IS)'!J:J,'Art 88 Apartments - Input (IS)'!$Q:$Q,'Art 88 Apartments - CRES'!$A22)/'Art 88 Apartments - CRES'!$P$16</f>
        <v>2.5479099999999999</v>
      </c>
      <c r="J22" s="286">
        <f>SUMIFS('Art 88 Apartments - Input (IS)'!K:K,'Art 88 Apartments - Input (IS)'!$Q:$Q,'Art 88 Apartments - CRES'!$A22)/'Art 88 Apartments - CRES'!$P$16</f>
        <v>-6.8061800000000003</v>
      </c>
      <c r="K22" s="287">
        <f>SUMIFS('Art 88 Apartments - Input (IS)'!L:L,'Art 88 Apartments - Input (IS)'!$Q:$Q,'Art 88 Apartments - CRES'!$A22)/'Art 88 Apartments - CRES'!$P$16</f>
        <v>-5.9255399999999998</v>
      </c>
      <c r="L22" s="286">
        <f>SUMIFS('Art 88 Apartments - Input (IS)'!M:M,'Art 88 Apartments - Input (IS)'!$Q:$Q,'Art 88 Apartments - CRES'!$A22)/'Art 88 Apartments - CRES'!$P$16</f>
        <v>-2.7157900000000001</v>
      </c>
      <c r="M22" s="287">
        <f>SUMIFS('Art 88 Apartments - Input (IS)'!N:N,'Art 88 Apartments - Input (IS)'!$Q:$Q,'Art 88 Apartments - CRES'!$A22)/'Art 88 Apartments - CRES'!$P$16</f>
        <v>-2.4830000000000001</v>
      </c>
      <c r="N22" s="271">
        <f t="shared" si="6"/>
        <v>-53.732899999999987</v>
      </c>
    </row>
    <row r="23" spans="1:16">
      <c r="A23" s="296" t="s">
        <v>82</v>
      </c>
      <c r="B23" s="286">
        <f>SUMIFS('Art 88 Apartments - Input (IS)'!C:C,'Art 88 Apartments - Input (IS)'!$Q:$Q,'Art 88 Apartments - CRES'!$A23)/'Art 88 Apartments - CRES'!$P$16</f>
        <v>0</v>
      </c>
      <c r="C23" s="287">
        <f>SUMIFS('Art 88 Apartments - Input (IS)'!D:D,'Art 88 Apartments - Input (IS)'!$Q:$Q,'Art 88 Apartments - CRES'!$A23)/'Art 88 Apartments - CRES'!$P$16</f>
        <v>0</v>
      </c>
      <c r="D23" s="286">
        <f>SUMIFS('Art 88 Apartments - Input (IS)'!E:E,'Art 88 Apartments - Input (IS)'!$Q:$Q,'Art 88 Apartments - CRES'!$A23)/'Art 88 Apartments - CRES'!$P$16</f>
        <v>0</v>
      </c>
      <c r="E23" s="287">
        <f>SUMIFS('Art 88 Apartments - Input (IS)'!F:F,'Art 88 Apartments - Input (IS)'!$Q:$Q,'Art 88 Apartments - CRES'!$A23)/'Art 88 Apartments - CRES'!$P$16</f>
        <v>0</v>
      </c>
      <c r="F23" s="286">
        <f>SUMIFS('Art 88 Apartments - Input (IS)'!G:G,'Art 88 Apartments - Input (IS)'!$Q:$Q,'Art 88 Apartments - CRES'!$A23)/'Art 88 Apartments - CRES'!$P$16</f>
        <v>0</v>
      </c>
      <c r="G23" s="287">
        <f>SUMIFS('Art 88 Apartments - Input (IS)'!H:H,'Art 88 Apartments - Input (IS)'!$Q:$Q,'Art 88 Apartments - CRES'!$A23)/'Art 88 Apartments - CRES'!$P$16</f>
        <v>0</v>
      </c>
      <c r="H23" s="286">
        <f>SUMIFS('Art 88 Apartments - Input (IS)'!I:I,'Art 88 Apartments - Input (IS)'!$Q:$Q,'Art 88 Apartments - CRES'!$A23)/'Art 88 Apartments - CRES'!$P$16</f>
        <v>0</v>
      </c>
      <c r="I23" s="287">
        <f>SUMIFS('Art 88 Apartments - Input (IS)'!J:J,'Art 88 Apartments - Input (IS)'!$Q:$Q,'Art 88 Apartments - CRES'!$A23)/'Art 88 Apartments - CRES'!$P$16</f>
        <v>0</v>
      </c>
      <c r="J23" s="286">
        <f>SUMIFS('Art 88 Apartments - Input (IS)'!K:K,'Art 88 Apartments - Input (IS)'!$Q:$Q,'Art 88 Apartments - CRES'!$A23)/'Art 88 Apartments - CRES'!$P$16</f>
        <v>0</v>
      </c>
      <c r="K23" s="287">
        <f>SUMIFS('Art 88 Apartments - Input (IS)'!L:L,'Art 88 Apartments - Input (IS)'!$Q:$Q,'Art 88 Apartments - CRES'!$A23)/'Art 88 Apartments - CRES'!$P$16</f>
        <v>0</v>
      </c>
      <c r="L23" s="286">
        <f>SUMIFS('Art 88 Apartments - Input (IS)'!M:M,'Art 88 Apartments - Input (IS)'!$Q:$Q,'Art 88 Apartments - CRES'!$A23)/'Art 88 Apartments - CRES'!$P$16</f>
        <v>0</v>
      </c>
      <c r="M23" s="287">
        <f>SUMIFS('Art 88 Apartments - Input (IS)'!N:N,'Art 88 Apartments - Input (IS)'!$Q:$Q,'Art 88 Apartments - CRES'!$A23)/'Art 88 Apartments - CRES'!$P$16</f>
        <v>0</v>
      </c>
      <c r="N23" s="271">
        <f t="shared" si="6"/>
        <v>0</v>
      </c>
    </row>
    <row r="24" spans="1:16">
      <c r="A24" s="296" t="s">
        <v>52</v>
      </c>
      <c r="B24" s="286">
        <f>SUMIFS('Art 88 Apartments - Input (IS)'!C:C,'Art 88 Apartments - Input (IS)'!$Q:$Q,'Art 88 Apartments - CRES'!$A24)/'Art 88 Apartments - CRES'!$P$16</f>
        <v>-6.0607100000000003</v>
      </c>
      <c r="C24" s="287">
        <f>SUMIFS('Art 88 Apartments - Input (IS)'!D:D,'Art 88 Apartments - Input (IS)'!$Q:$Q,'Art 88 Apartments - CRES'!$A24)/'Art 88 Apartments - CRES'!$P$16</f>
        <v>-1.2</v>
      </c>
      <c r="D24" s="286">
        <f>SUMIFS('Art 88 Apartments - Input (IS)'!E:E,'Art 88 Apartments - Input (IS)'!$Q:$Q,'Art 88 Apartments - CRES'!$A24)/'Art 88 Apartments - CRES'!$P$16</f>
        <v>-1.165</v>
      </c>
      <c r="E24" s="287">
        <f>SUMIFS('Art 88 Apartments - Input (IS)'!F:F,'Art 88 Apartments - Input (IS)'!$Q:$Q,'Art 88 Apartments - CRES'!$A24)/'Art 88 Apartments - CRES'!$P$16</f>
        <v>-6</v>
      </c>
      <c r="F24" s="286">
        <f>SUMIFS('Art 88 Apartments - Input (IS)'!G:G,'Art 88 Apartments - Input (IS)'!$Q:$Q,'Art 88 Apartments - CRES'!$A24)/'Art 88 Apartments - CRES'!$P$16</f>
        <v>-6.22</v>
      </c>
      <c r="G24" s="287">
        <f>SUMIFS('Art 88 Apartments - Input (IS)'!H:H,'Art 88 Apartments - Input (IS)'!$Q:$Q,'Art 88 Apartments - CRES'!$A24)/'Art 88 Apartments - CRES'!$P$16</f>
        <v>-6</v>
      </c>
      <c r="H24" s="286">
        <f>SUMIFS('Art 88 Apartments - Input (IS)'!I:I,'Art 88 Apartments - Input (IS)'!$Q:$Q,'Art 88 Apartments - CRES'!$A24)/'Art 88 Apartments - CRES'!$P$16</f>
        <v>-6.5047199999999998</v>
      </c>
      <c r="I24" s="287">
        <f>SUMIFS('Art 88 Apartments - Input (IS)'!J:J,'Art 88 Apartments - Input (IS)'!$Q:$Q,'Art 88 Apartments - CRES'!$A24)/'Art 88 Apartments - CRES'!$P$16</f>
        <v>-6.3420699999999997</v>
      </c>
      <c r="J24" s="286">
        <f>SUMIFS('Art 88 Apartments - Input (IS)'!K:K,'Art 88 Apartments - Input (IS)'!$Q:$Q,'Art 88 Apartments - CRES'!$A24)/'Art 88 Apartments - CRES'!$P$16</f>
        <v>-6.8339799999999995</v>
      </c>
      <c r="K24" s="287">
        <f>SUMIFS('Art 88 Apartments - Input (IS)'!L:L,'Art 88 Apartments - Input (IS)'!$Q:$Q,'Art 88 Apartments - CRES'!$A24)/'Art 88 Apartments - CRES'!$P$16</f>
        <v>-5</v>
      </c>
      <c r="L24" s="286">
        <f>SUMIFS('Art 88 Apartments - Input (IS)'!M:M,'Art 88 Apartments - Input (IS)'!$Q:$Q,'Art 88 Apartments - CRES'!$A24)/'Art 88 Apartments - CRES'!$P$16</f>
        <v>-7.94</v>
      </c>
      <c r="M24" s="287">
        <f>SUMIFS('Art 88 Apartments - Input (IS)'!N:N,'Art 88 Apartments - Input (IS)'!$Q:$Q,'Art 88 Apartments - CRES'!$A24)/'Art 88 Apartments - CRES'!$P$16</f>
        <v>-6.2</v>
      </c>
      <c r="N24" s="271">
        <f t="shared" si="6"/>
        <v>-65.46647999999999</v>
      </c>
    </row>
    <row r="25" spans="1:16">
      <c r="A25" s="296" t="s">
        <v>57</v>
      </c>
      <c r="B25" s="286">
        <f>SUMIFS('Art 88 Apartments - Input (IS)'!C:C,'Art 88 Apartments - Input (IS)'!$Q:$Q,'Art 88 Apartments - CRES'!$A25)/'Art 88 Apartments - CRES'!$P$16</f>
        <v>-6.1615900000000003</v>
      </c>
      <c r="C25" s="287">
        <f>SUMIFS('Art 88 Apartments - Input (IS)'!D:D,'Art 88 Apartments - Input (IS)'!$Q:$Q,'Art 88 Apartments - CRES'!$A25)/'Art 88 Apartments - CRES'!$P$16</f>
        <v>-1.7989999999999999</v>
      </c>
      <c r="D25" s="286">
        <f>SUMIFS('Art 88 Apartments - Input (IS)'!E:E,'Art 88 Apartments - Input (IS)'!$Q:$Q,'Art 88 Apartments - CRES'!$A25)/'Art 88 Apartments - CRES'!$P$16</f>
        <v>3.8483000000000001</v>
      </c>
      <c r="E25" s="287">
        <f>SUMIFS('Art 88 Apartments - Input (IS)'!F:F,'Art 88 Apartments - Input (IS)'!$Q:$Q,'Art 88 Apartments - CRES'!$A25)/'Art 88 Apartments - CRES'!$P$16</f>
        <v>-8.2957000000000001</v>
      </c>
      <c r="F25" s="286">
        <f>SUMIFS('Art 88 Apartments - Input (IS)'!G:G,'Art 88 Apartments - Input (IS)'!$Q:$Q,'Art 88 Apartments - CRES'!$A25)/'Art 88 Apartments - CRES'!$P$16</f>
        <v>-11.92019</v>
      </c>
      <c r="G25" s="287">
        <f>SUMIFS('Art 88 Apartments - Input (IS)'!H:H,'Art 88 Apartments - Input (IS)'!$Q:$Q,'Art 88 Apartments - CRES'!$A25)/'Art 88 Apartments - CRES'!$P$16</f>
        <v>-1.3948100000000001</v>
      </c>
      <c r="H25" s="286">
        <f>SUMIFS('Art 88 Apartments - Input (IS)'!I:I,'Art 88 Apartments - Input (IS)'!$Q:$Q,'Art 88 Apartments - CRES'!$A25)/'Art 88 Apartments - CRES'!$P$16</f>
        <v>0</v>
      </c>
      <c r="I25" s="287">
        <f>SUMIFS('Art 88 Apartments - Input (IS)'!J:J,'Art 88 Apartments - Input (IS)'!$Q:$Q,'Art 88 Apartments - CRES'!$A25)/'Art 88 Apartments - CRES'!$P$16</f>
        <v>0</v>
      </c>
      <c r="J25" s="286">
        <f>SUMIFS('Art 88 Apartments - Input (IS)'!K:K,'Art 88 Apartments - Input (IS)'!$Q:$Q,'Art 88 Apartments - CRES'!$A25)/'Art 88 Apartments - CRES'!$P$16</f>
        <v>-2.30545</v>
      </c>
      <c r="K25" s="287">
        <f>SUMIFS('Art 88 Apartments - Input (IS)'!L:L,'Art 88 Apartments - Input (IS)'!$Q:$Q,'Art 88 Apartments - CRES'!$A25)/'Art 88 Apartments - CRES'!$P$16</f>
        <v>-0.749</v>
      </c>
      <c r="L25" s="286">
        <f>SUMIFS('Art 88 Apartments - Input (IS)'!M:M,'Art 88 Apartments - Input (IS)'!$Q:$Q,'Art 88 Apartments - CRES'!$A25)/'Art 88 Apartments - CRES'!$P$16</f>
        <v>-4.3753500000000001</v>
      </c>
      <c r="M25" s="287">
        <f>SUMIFS('Art 88 Apartments - Input (IS)'!N:N,'Art 88 Apartments - Input (IS)'!$Q:$Q,'Art 88 Apartments - CRES'!$A25)/'Art 88 Apartments - CRES'!$P$16</f>
        <v>-2.6072700000000002</v>
      </c>
      <c r="N25" s="271">
        <f t="shared" si="6"/>
        <v>-35.760059999999996</v>
      </c>
    </row>
    <row r="26" spans="1:16">
      <c r="A26" s="296" t="s">
        <v>55</v>
      </c>
      <c r="B26" s="286">
        <f>SUMIFS('Art 88 Apartments - Input (IS)'!C:C,'Art 88 Apartments - Input (IS)'!$Q:$Q,'Art 88 Apartments - CRES'!$A26)/'Art 88 Apartments - CRES'!$P$16</f>
        <v>-4.3369599999999995</v>
      </c>
      <c r="C26" s="287">
        <f>SUMIFS('Art 88 Apartments - Input (IS)'!D:D,'Art 88 Apartments - Input (IS)'!$Q:$Q,'Art 88 Apartments - CRES'!$A26)/'Art 88 Apartments - CRES'!$P$16</f>
        <v>-8.0907800000000005</v>
      </c>
      <c r="D26" s="286">
        <f>SUMIFS('Art 88 Apartments - Input (IS)'!E:E,'Art 88 Apartments - Input (IS)'!$Q:$Q,'Art 88 Apartments - CRES'!$A26)/'Art 88 Apartments - CRES'!$P$16</f>
        <v>-8.754620000000001</v>
      </c>
      <c r="E26" s="287">
        <f>SUMIFS('Art 88 Apartments - Input (IS)'!F:F,'Art 88 Apartments - Input (IS)'!$Q:$Q,'Art 88 Apartments - CRES'!$A26)/'Art 88 Apartments - CRES'!$P$16</f>
        <v>-6.8149800000000003</v>
      </c>
      <c r="F26" s="286">
        <f>SUMIFS('Art 88 Apartments - Input (IS)'!G:G,'Art 88 Apartments - Input (IS)'!$Q:$Q,'Art 88 Apartments - CRES'!$A26)/'Art 88 Apartments - CRES'!$P$16</f>
        <v>-12.346120000000001</v>
      </c>
      <c r="G26" s="287">
        <f>SUMIFS('Art 88 Apartments - Input (IS)'!H:H,'Art 88 Apartments - Input (IS)'!$Q:$Q,'Art 88 Apartments - CRES'!$A26)/'Art 88 Apartments - CRES'!$P$16</f>
        <v>-2.1344499999999997</v>
      </c>
      <c r="H26" s="286">
        <f>SUMIFS('Art 88 Apartments - Input (IS)'!I:I,'Art 88 Apartments - Input (IS)'!$Q:$Q,'Art 88 Apartments - CRES'!$A26)/'Art 88 Apartments - CRES'!$P$16</f>
        <v>-6.2485199999999992</v>
      </c>
      <c r="I26" s="287">
        <f>SUMIFS('Art 88 Apartments - Input (IS)'!J:J,'Art 88 Apartments - Input (IS)'!$Q:$Q,'Art 88 Apartments - CRES'!$A26)/'Art 88 Apartments - CRES'!$P$16</f>
        <v>-7.72553</v>
      </c>
      <c r="J26" s="286">
        <f>SUMIFS('Art 88 Apartments - Input (IS)'!K:K,'Art 88 Apartments - Input (IS)'!$Q:$Q,'Art 88 Apartments - CRES'!$A26)/'Art 88 Apartments - CRES'!$P$16</f>
        <v>-6.6247799999999994</v>
      </c>
      <c r="K26" s="287">
        <f>SUMIFS('Art 88 Apartments - Input (IS)'!L:L,'Art 88 Apartments - Input (IS)'!$Q:$Q,'Art 88 Apartments - CRES'!$A26)/'Art 88 Apartments - CRES'!$P$16</f>
        <v>0.53307000000000015</v>
      </c>
      <c r="L26" s="286">
        <f>SUMIFS('Art 88 Apartments - Input (IS)'!M:M,'Art 88 Apartments - Input (IS)'!$Q:$Q,'Art 88 Apartments - CRES'!$A26)/'Art 88 Apartments - CRES'!$P$16</f>
        <v>-44.693800000000003</v>
      </c>
      <c r="M26" s="287">
        <f>SUMIFS('Art 88 Apartments - Input (IS)'!N:N,'Art 88 Apartments - Input (IS)'!$Q:$Q,'Art 88 Apartments - CRES'!$A26)/'Art 88 Apartments - CRES'!$P$16</f>
        <v>-6.1939200000000003</v>
      </c>
      <c r="N26" s="271">
        <f t="shared" si="6"/>
        <v>-113.43139000000001</v>
      </c>
    </row>
    <row r="27" spans="1:16">
      <c r="A27" s="296" t="s">
        <v>54</v>
      </c>
      <c r="B27" s="286">
        <f>SUMIFS('Art 88 Apartments - Input (IS)'!C:C,'Art 88 Apartments - Input (IS)'!$Q:$Q,'Art 88 Apartments - CRES'!$A27)/'Art 88 Apartments - CRES'!$P$16</f>
        <v>10.390009999999998</v>
      </c>
      <c r="C27" s="287">
        <f>SUMIFS('Art 88 Apartments - Input (IS)'!D:D,'Art 88 Apartments - Input (IS)'!$Q:$Q,'Art 88 Apartments - CRES'!$A27)/'Art 88 Apartments - CRES'!$P$16</f>
        <v>-10.453850000000001</v>
      </c>
      <c r="D27" s="286">
        <f>SUMIFS('Art 88 Apartments - Input (IS)'!E:E,'Art 88 Apartments - Input (IS)'!$Q:$Q,'Art 88 Apartments - CRES'!$A27)/'Art 88 Apartments - CRES'!$P$16</f>
        <v>0</v>
      </c>
      <c r="E27" s="287">
        <f>SUMIFS('Art 88 Apartments - Input (IS)'!F:F,'Art 88 Apartments - Input (IS)'!$Q:$Q,'Art 88 Apartments - CRES'!$A27)/'Art 88 Apartments - CRES'!$P$16</f>
        <v>-4.1881400000000006</v>
      </c>
      <c r="F27" s="286">
        <f>SUMIFS('Art 88 Apartments - Input (IS)'!G:G,'Art 88 Apartments - Input (IS)'!$Q:$Q,'Art 88 Apartments - CRES'!$A27)/'Art 88 Apartments - CRES'!$P$16</f>
        <v>-0.99753999999999998</v>
      </c>
      <c r="G27" s="287">
        <f>SUMIFS('Art 88 Apartments - Input (IS)'!H:H,'Art 88 Apartments - Input (IS)'!$Q:$Q,'Art 88 Apartments - CRES'!$A27)/'Art 88 Apartments - CRES'!$P$16</f>
        <v>0</v>
      </c>
      <c r="H27" s="286">
        <f>SUMIFS('Art 88 Apartments - Input (IS)'!I:I,'Art 88 Apartments - Input (IS)'!$Q:$Q,'Art 88 Apartments - CRES'!$A27)/'Art 88 Apartments - CRES'!$P$16</f>
        <v>0</v>
      </c>
      <c r="I27" s="287">
        <f>SUMIFS('Art 88 Apartments - Input (IS)'!J:J,'Art 88 Apartments - Input (IS)'!$Q:$Q,'Art 88 Apartments - CRES'!$A27)/'Art 88 Apartments - CRES'!$P$16</f>
        <v>0</v>
      </c>
      <c r="J27" s="286">
        <f>SUMIFS('Art 88 Apartments - Input (IS)'!K:K,'Art 88 Apartments - Input (IS)'!$Q:$Q,'Art 88 Apartments - CRES'!$A27)/'Art 88 Apartments - CRES'!$P$16</f>
        <v>-0.51602999999999999</v>
      </c>
      <c r="K27" s="287">
        <f>SUMIFS('Art 88 Apartments - Input (IS)'!L:L,'Art 88 Apartments - Input (IS)'!$Q:$Q,'Art 88 Apartments - CRES'!$A27)/'Art 88 Apartments - CRES'!$P$16</f>
        <v>0</v>
      </c>
      <c r="L27" s="286">
        <f>SUMIFS('Art 88 Apartments - Input (IS)'!M:M,'Art 88 Apartments - Input (IS)'!$Q:$Q,'Art 88 Apartments - CRES'!$A27)/'Art 88 Apartments - CRES'!$P$16</f>
        <v>-6.94</v>
      </c>
      <c r="M27" s="287">
        <f>SUMIFS('Art 88 Apartments - Input (IS)'!N:N,'Art 88 Apartments - Input (IS)'!$Q:$Q,'Art 88 Apartments - CRES'!$A27)/'Art 88 Apartments - CRES'!$P$16</f>
        <v>0</v>
      </c>
      <c r="N27" s="271">
        <f t="shared" si="6"/>
        <v>-12.705550000000002</v>
      </c>
    </row>
    <row r="28" spans="1:16">
      <c r="A28" s="296" t="s">
        <v>59</v>
      </c>
      <c r="B28" s="286">
        <f>SUMIFS('Art 88 Apartments - Input (IS)'!C:C,'Art 88 Apartments - Input (IS)'!$Q:$Q,'Art 88 Apartments - CRES'!$A28)/'Art 88 Apartments - CRES'!$P$16</f>
        <v>-17.409190000000002</v>
      </c>
      <c r="C28" s="287">
        <f>SUMIFS('Art 88 Apartments - Input (IS)'!D:D,'Art 88 Apartments - Input (IS)'!$Q:$Q,'Art 88 Apartments - CRES'!$A28)/'Art 88 Apartments - CRES'!$P$16</f>
        <v>-16.682669999999998</v>
      </c>
      <c r="D28" s="286">
        <f>SUMIFS('Art 88 Apartments - Input (IS)'!E:E,'Art 88 Apartments - Input (IS)'!$Q:$Q,'Art 88 Apartments - CRES'!$A28)/'Art 88 Apartments - CRES'!$P$16</f>
        <v>-25.119150000000001</v>
      </c>
      <c r="E28" s="287">
        <f>SUMIFS('Art 88 Apartments - Input (IS)'!F:F,'Art 88 Apartments - Input (IS)'!$Q:$Q,'Art 88 Apartments - CRES'!$A28)/'Art 88 Apartments - CRES'!$P$16</f>
        <v>-16.020759999999999</v>
      </c>
      <c r="F28" s="286">
        <f>SUMIFS('Art 88 Apartments - Input (IS)'!G:G,'Art 88 Apartments - Input (IS)'!$Q:$Q,'Art 88 Apartments - CRES'!$A28)/'Art 88 Apartments - CRES'!$P$16</f>
        <v>-24.492470000000001</v>
      </c>
      <c r="G28" s="287">
        <f>SUMIFS('Art 88 Apartments - Input (IS)'!H:H,'Art 88 Apartments - Input (IS)'!$Q:$Q,'Art 88 Apartments - CRES'!$A28)/'Art 88 Apartments - CRES'!$P$16</f>
        <v>-43.481629999999996</v>
      </c>
      <c r="H28" s="286">
        <f>SUMIFS('Art 88 Apartments - Input (IS)'!I:I,'Art 88 Apartments - Input (IS)'!$Q:$Q,'Art 88 Apartments - CRES'!$A28)/'Art 88 Apartments - CRES'!$P$16</f>
        <v>-28.076449999999998</v>
      </c>
      <c r="I28" s="287">
        <f>SUMIFS('Art 88 Apartments - Input (IS)'!J:J,'Art 88 Apartments - Input (IS)'!$Q:$Q,'Art 88 Apartments - CRES'!$A28)/'Art 88 Apartments - CRES'!$P$16</f>
        <v>-32.013889999999996</v>
      </c>
      <c r="J28" s="286">
        <f>SUMIFS('Art 88 Apartments - Input (IS)'!K:K,'Art 88 Apartments - Input (IS)'!$Q:$Q,'Art 88 Apartments - CRES'!$A28)/'Art 88 Apartments - CRES'!$P$16</f>
        <v>-9.0228600000000014</v>
      </c>
      <c r="K28" s="287">
        <f>SUMIFS('Art 88 Apartments - Input (IS)'!L:L,'Art 88 Apartments - Input (IS)'!$Q:$Q,'Art 88 Apartments - CRES'!$A28)/'Art 88 Apartments - CRES'!$P$16</f>
        <v>-10.695959999999999</v>
      </c>
      <c r="L28" s="286">
        <f>SUMIFS('Art 88 Apartments - Input (IS)'!M:M,'Art 88 Apartments - Input (IS)'!$Q:$Q,'Art 88 Apartments - CRES'!$A28)/'Art 88 Apartments - CRES'!$P$16</f>
        <v>-17.393059999999998</v>
      </c>
      <c r="M28" s="287">
        <f>SUMIFS('Art 88 Apartments - Input (IS)'!N:N,'Art 88 Apartments - Input (IS)'!$Q:$Q,'Art 88 Apartments - CRES'!$A28)/'Art 88 Apartments - CRES'!$P$16</f>
        <v>-19.042900000000003</v>
      </c>
      <c r="N28" s="271">
        <f t="shared" si="6"/>
        <v>-259.45099000000005</v>
      </c>
    </row>
    <row r="29" spans="1:16">
      <c r="A29" s="296" t="s">
        <v>61</v>
      </c>
      <c r="B29" s="286">
        <f>SUMIFS('Art 88 Apartments - Input (IS)'!C:C,'Art 88 Apartments - Input (IS)'!$Q:$Q,'Art 88 Apartments - CRES'!$A29)/'Art 88 Apartments - CRES'!$P$16</f>
        <v>-6.8253999999999992</v>
      </c>
      <c r="C29" s="287">
        <f>SUMIFS('Art 88 Apartments - Input (IS)'!D:D,'Art 88 Apartments - Input (IS)'!$Q:$Q,'Art 88 Apartments - CRES'!$A29)/'Art 88 Apartments - CRES'!$P$16</f>
        <v>-6.58</v>
      </c>
      <c r="D29" s="286">
        <f>SUMIFS('Art 88 Apartments - Input (IS)'!E:E,'Art 88 Apartments - Input (IS)'!$Q:$Q,'Art 88 Apartments - CRES'!$A29)/'Art 88 Apartments - CRES'!$P$16</f>
        <v>-7.5816499999999998</v>
      </c>
      <c r="E29" s="287">
        <f>SUMIFS('Art 88 Apartments - Input (IS)'!F:F,'Art 88 Apartments - Input (IS)'!$Q:$Q,'Art 88 Apartments - CRES'!$A29)/'Art 88 Apartments - CRES'!$P$16</f>
        <v>-8.3483900000000002</v>
      </c>
      <c r="F29" s="286">
        <f>SUMIFS('Art 88 Apartments - Input (IS)'!G:G,'Art 88 Apartments - Input (IS)'!$Q:$Q,'Art 88 Apartments - CRES'!$A29)/'Art 88 Apartments - CRES'!$P$16</f>
        <v>-7.7690200000000003</v>
      </c>
      <c r="G29" s="287">
        <f>SUMIFS('Art 88 Apartments - Input (IS)'!H:H,'Art 88 Apartments - Input (IS)'!$Q:$Q,'Art 88 Apartments - CRES'!$A29)/'Art 88 Apartments - CRES'!$P$16</f>
        <v>-7.7690200000000003</v>
      </c>
      <c r="H29" s="286">
        <f>SUMIFS('Art 88 Apartments - Input (IS)'!I:I,'Art 88 Apartments - Input (IS)'!$Q:$Q,'Art 88 Apartments - CRES'!$A29)/'Art 88 Apartments - CRES'!$P$16</f>
        <v>-7.7290900000000002</v>
      </c>
      <c r="I29" s="287">
        <f>SUMIFS('Art 88 Apartments - Input (IS)'!J:J,'Art 88 Apartments - Input (IS)'!$Q:$Q,'Art 88 Apartments - CRES'!$A29)/'Art 88 Apartments - CRES'!$P$16</f>
        <v>-7.7921400000000007</v>
      </c>
      <c r="J29" s="286">
        <f>SUMIFS('Art 88 Apartments - Input (IS)'!K:K,'Art 88 Apartments - Input (IS)'!$Q:$Q,'Art 88 Apartments - CRES'!$A29)/'Art 88 Apartments - CRES'!$P$16</f>
        <v>-7.8893999999999993</v>
      </c>
      <c r="K29" s="287">
        <f>SUMIFS('Art 88 Apartments - Input (IS)'!L:L,'Art 88 Apartments - Input (IS)'!$Q:$Q,'Art 88 Apartments - CRES'!$A29)/'Art 88 Apartments - CRES'!$P$16</f>
        <v>-7.7894199999999998</v>
      </c>
      <c r="L29" s="286">
        <f>SUMIFS('Art 88 Apartments - Input (IS)'!M:M,'Art 88 Apartments - Input (IS)'!$Q:$Q,'Art 88 Apartments - CRES'!$A29)/'Art 88 Apartments - CRES'!$P$16</f>
        <v>-8.8236799999999995</v>
      </c>
      <c r="M29" s="287">
        <f>SUMIFS('Art 88 Apartments - Input (IS)'!N:N,'Art 88 Apartments - Input (IS)'!$Q:$Q,'Art 88 Apartments - CRES'!$A29)/'Art 88 Apartments - CRES'!$P$16</f>
        <v>-8.7260600000000004</v>
      </c>
      <c r="N29" s="271">
        <f t="shared" si="6"/>
        <v>-93.623270000000005</v>
      </c>
    </row>
    <row r="30" spans="1:16">
      <c r="A30" s="296" t="s">
        <v>83</v>
      </c>
      <c r="B30" s="286">
        <f>SUMIFS('Art 88 Apartments - Input (IS)'!C:C,'Art 88 Apartments - Input (IS)'!$Q:$Q,'Art 88 Apartments - CRES'!$A30)/'Art 88 Apartments - CRES'!$P$16</f>
        <v>0</v>
      </c>
      <c r="C30" s="287">
        <f>SUMIFS('Art 88 Apartments - Input (IS)'!D:D,'Art 88 Apartments - Input (IS)'!$Q:$Q,'Art 88 Apartments - CRES'!$A30)/'Art 88 Apartments - CRES'!$P$16</f>
        <v>0</v>
      </c>
      <c r="D30" s="286">
        <f>SUMIFS('Art 88 Apartments - Input (IS)'!E:E,'Art 88 Apartments - Input (IS)'!$Q:$Q,'Art 88 Apartments - CRES'!$A30)/'Art 88 Apartments - CRES'!$P$16</f>
        <v>0</v>
      </c>
      <c r="E30" s="287">
        <f>SUMIFS('Art 88 Apartments - Input (IS)'!F:F,'Art 88 Apartments - Input (IS)'!$Q:$Q,'Art 88 Apartments - CRES'!$A30)/'Art 88 Apartments - CRES'!$P$16</f>
        <v>0</v>
      </c>
      <c r="F30" s="286">
        <f>SUMIFS('Art 88 Apartments - Input (IS)'!G:G,'Art 88 Apartments - Input (IS)'!$Q:$Q,'Art 88 Apartments - CRES'!$A30)/'Art 88 Apartments - CRES'!$P$16</f>
        <v>0</v>
      </c>
      <c r="G30" s="287">
        <f>SUMIFS('Art 88 Apartments - Input (IS)'!H:H,'Art 88 Apartments - Input (IS)'!$Q:$Q,'Art 88 Apartments - CRES'!$A30)/'Art 88 Apartments - CRES'!$P$16</f>
        <v>0</v>
      </c>
      <c r="H30" s="286">
        <f>SUMIFS('Art 88 Apartments - Input (IS)'!I:I,'Art 88 Apartments - Input (IS)'!$Q:$Q,'Art 88 Apartments - CRES'!$A30)/'Art 88 Apartments - CRES'!$P$16</f>
        <v>0</v>
      </c>
      <c r="I30" s="287">
        <f>SUMIFS('Art 88 Apartments - Input (IS)'!J:J,'Art 88 Apartments - Input (IS)'!$Q:$Q,'Art 88 Apartments - CRES'!$A30)/'Art 88 Apartments - CRES'!$P$16</f>
        <v>0</v>
      </c>
      <c r="J30" s="286">
        <f>SUMIFS('Art 88 Apartments - Input (IS)'!K:K,'Art 88 Apartments - Input (IS)'!$Q:$Q,'Art 88 Apartments - CRES'!$A30)/'Art 88 Apartments - CRES'!$P$16</f>
        <v>0</v>
      </c>
      <c r="K30" s="287">
        <f>SUMIFS('Art 88 Apartments - Input (IS)'!L:L,'Art 88 Apartments - Input (IS)'!$Q:$Q,'Art 88 Apartments - CRES'!$A30)/'Art 88 Apartments - CRES'!$P$16</f>
        <v>0</v>
      </c>
      <c r="L30" s="286">
        <f>SUMIFS('Art 88 Apartments - Input (IS)'!M:M,'Art 88 Apartments - Input (IS)'!$Q:$Q,'Art 88 Apartments - CRES'!$A30)/'Art 88 Apartments - CRES'!$P$16</f>
        <v>0</v>
      </c>
      <c r="M30" s="287">
        <f>SUMIFS('Art 88 Apartments - Input (IS)'!N:N,'Art 88 Apartments - Input (IS)'!$Q:$Q,'Art 88 Apartments - CRES'!$A30)/'Art 88 Apartments - CRES'!$P$16</f>
        <v>0</v>
      </c>
      <c r="N30" s="271">
        <f t="shared" si="6"/>
        <v>0</v>
      </c>
    </row>
    <row r="31" spans="1:16" ht="15" thickBot="1">
      <c r="A31" s="3" t="s">
        <v>84</v>
      </c>
      <c r="B31" s="82">
        <f>SUMIFS('Art 88 Apartments - Input (IS)'!C:C,'Art 88 Apartments - Input (IS)'!$Q:$Q,'Art 88 Apartments - CRES'!$A31)/'Art 88 Apartments - CRES'!$P$16</f>
        <v>0</v>
      </c>
      <c r="C31" s="83">
        <f>SUMIFS('Art 88 Apartments - Input (IS)'!D:D,'Art 88 Apartments - Input (IS)'!$Q:$Q,'Art 88 Apartments - CRES'!$A31)/'Art 88 Apartments - CRES'!$P$16</f>
        <v>0</v>
      </c>
      <c r="D31" s="82">
        <f>SUMIFS('Art 88 Apartments - Input (IS)'!E:E,'Art 88 Apartments - Input (IS)'!$Q:$Q,'Art 88 Apartments - CRES'!$A31)/'Art 88 Apartments - CRES'!$P$16</f>
        <v>0</v>
      </c>
      <c r="E31" s="83">
        <f>SUMIFS('Art 88 Apartments - Input (IS)'!F:F,'Art 88 Apartments - Input (IS)'!$Q:$Q,'Art 88 Apartments - CRES'!$A31)/'Art 88 Apartments - CRES'!$P$16</f>
        <v>0</v>
      </c>
      <c r="F31" s="82">
        <f>SUMIFS('Art 88 Apartments - Input (IS)'!G:G,'Art 88 Apartments - Input (IS)'!$Q:$Q,'Art 88 Apartments - CRES'!$A31)/'Art 88 Apartments - CRES'!$P$16</f>
        <v>0</v>
      </c>
      <c r="G31" s="83">
        <f>SUMIFS('Art 88 Apartments - Input (IS)'!H:H,'Art 88 Apartments - Input (IS)'!$Q:$Q,'Art 88 Apartments - CRES'!$A31)/'Art 88 Apartments - CRES'!$P$16</f>
        <v>0</v>
      </c>
      <c r="H31" s="82">
        <f>SUMIFS('Art 88 Apartments - Input (IS)'!I:I,'Art 88 Apartments - Input (IS)'!$Q:$Q,'Art 88 Apartments - CRES'!$A31)/'Art 88 Apartments - CRES'!$P$16</f>
        <v>0</v>
      </c>
      <c r="I31" s="83">
        <f>SUMIFS('Art 88 Apartments - Input (IS)'!J:J,'Art 88 Apartments - Input (IS)'!$Q:$Q,'Art 88 Apartments - CRES'!$A31)/'Art 88 Apartments - CRES'!$P$16</f>
        <v>0</v>
      </c>
      <c r="J31" s="82">
        <f>SUMIFS('Art 88 Apartments - Input (IS)'!K:K,'Art 88 Apartments - Input (IS)'!$Q:$Q,'Art 88 Apartments - CRES'!$A31)/'Art 88 Apartments - CRES'!$P$16</f>
        <v>0</v>
      </c>
      <c r="K31" s="83">
        <f>SUMIFS('Art 88 Apartments - Input (IS)'!L:L,'Art 88 Apartments - Input (IS)'!$Q:$Q,'Art 88 Apartments - CRES'!$A31)/'Art 88 Apartments - CRES'!$P$16</f>
        <v>0</v>
      </c>
      <c r="L31" s="82">
        <f>SUMIFS('Art 88 Apartments - Input (IS)'!M:M,'Art 88 Apartments - Input (IS)'!$Q:$Q,'Art 88 Apartments - CRES'!$A31)/'Art 88 Apartments - CRES'!$P$16</f>
        <v>0</v>
      </c>
      <c r="M31" s="83">
        <f>SUMIFS('Art 88 Apartments - Input (IS)'!N:N,'Art 88 Apartments - Input (IS)'!$Q:$Q,'Art 88 Apartments - CRES'!$A31)/'Art 88 Apartments - CRES'!$P$16</f>
        <v>0</v>
      </c>
      <c r="N31" s="272">
        <f t="shared" si="6"/>
        <v>0</v>
      </c>
    </row>
    <row r="32" spans="1:16" ht="15.5" thickTop="1" thickBot="1">
      <c r="A32" s="84" t="s">
        <v>85</v>
      </c>
      <c r="B32" s="52">
        <f>SUM(B17:B31)</f>
        <v>-279.45983000000001</v>
      </c>
      <c r="C32" s="53">
        <f t="shared" ref="C32:M32" si="7">SUM(C17:C31)</f>
        <v>-293.2072</v>
      </c>
      <c r="D32" s="52">
        <f t="shared" si="7"/>
        <v>-244.99575999999996</v>
      </c>
      <c r="E32" s="53">
        <f t="shared" si="7"/>
        <v>-283.7373</v>
      </c>
      <c r="F32" s="52">
        <f t="shared" si="7"/>
        <v>-295.44325000000003</v>
      </c>
      <c r="G32" s="53">
        <f t="shared" si="7"/>
        <v>-246.40534</v>
      </c>
      <c r="H32" s="52">
        <f t="shared" si="7"/>
        <v>-250.03748999999999</v>
      </c>
      <c r="I32" s="53">
        <f t="shared" si="7"/>
        <v>-272.40105999999997</v>
      </c>
      <c r="J32" s="52">
        <f t="shared" si="7"/>
        <v>-190.48074000000003</v>
      </c>
      <c r="K32" s="89">
        <f t="shared" si="7"/>
        <v>-254.48156999999998</v>
      </c>
      <c r="L32" s="52">
        <f t="shared" si="7"/>
        <v>-384.33762000000007</v>
      </c>
      <c r="M32" s="53">
        <f t="shared" si="7"/>
        <v>-271.90793000000002</v>
      </c>
      <c r="N32" s="85">
        <f t="shared" si="6"/>
        <v>-3266.89509</v>
      </c>
      <c r="O32" s="124"/>
      <c r="P32" s="15">
        <f>M32*1000</f>
        <v>-271907.93</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375.06889000000012</v>
      </c>
      <c r="C35" s="53">
        <f t="shared" ref="C35:L35" si="9">SUM(C32,C14)</f>
        <v>346.03915000000001</v>
      </c>
      <c r="D35" s="52">
        <f t="shared" si="9"/>
        <v>418.82011999999992</v>
      </c>
      <c r="E35" s="53">
        <f t="shared" si="9"/>
        <v>370.06104000000005</v>
      </c>
      <c r="F35" s="52">
        <f t="shared" si="9"/>
        <v>298.48425999999995</v>
      </c>
      <c r="G35" s="53">
        <f t="shared" si="9"/>
        <v>362.37849999999992</v>
      </c>
      <c r="H35" s="52">
        <f t="shared" si="9"/>
        <v>371.14589999999993</v>
      </c>
      <c r="I35" s="53">
        <f t="shared" si="9"/>
        <v>330.26965000000001</v>
      </c>
      <c r="J35" s="52">
        <f t="shared" si="9"/>
        <v>508.92721</v>
      </c>
      <c r="K35" s="53">
        <f t="shared" si="9"/>
        <v>330.25674999999995</v>
      </c>
      <c r="L35" s="52">
        <f t="shared" si="9"/>
        <v>262.12731999999988</v>
      </c>
      <c r="M35" s="53">
        <f>SUM(M32,M14)</f>
        <v>395.43691999999993</v>
      </c>
      <c r="N35" s="85">
        <f t="shared" ref="N35" si="10">SUM(N32,N14)</f>
        <v>4369.0157099999997</v>
      </c>
      <c r="O35" s="124"/>
      <c r="P35" s="15">
        <f>M35*1000</f>
        <v>395436.91999999993</v>
      </c>
    </row>
    <row r="36" spans="1:16" ht="15" thickTop="1">
      <c r="A36" s="55"/>
      <c r="B36" s="202" t="str">
        <f>IF(ABS(B35*$P$1-'Art 88 Apartments - Input (IS)'!C351)&lt;=1000, "Yes", "Error")</f>
        <v>Yes</v>
      </c>
      <c r="C36" s="202" t="str">
        <f>IF(ABS(C35*$P$1-'Art 88 Apartments - Input (IS)'!D351)&lt;=1000, "Yes", "Error")</f>
        <v>Yes</v>
      </c>
      <c r="D36" s="202" t="str">
        <f>IF(ABS(D35*$P$1-'Art 88 Apartments - Input (IS)'!E351)&lt;=1000, "Yes", "Error")</f>
        <v>Yes</v>
      </c>
      <c r="E36" s="202" t="str">
        <f>IF(ABS(E35*$P$1-'Art 88 Apartments - Input (IS)'!F351)&lt;=1000, "Yes", "Error")</f>
        <v>Yes</v>
      </c>
      <c r="F36" s="202" t="str">
        <f>IF(ABS(F35*$P$1-'Art 88 Apartments - Input (IS)'!G351)&lt;=1000, "Yes", "Error")</f>
        <v>Yes</v>
      </c>
      <c r="G36" s="202" t="str">
        <f>IF(ABS(G35*$P$1-'Art 88 Apartments - Input (IS)'!H351)&lt;=1000, "Yes", "Error")</f>
        <v>Yes</v>
      </c>
      <c r="H36" s="202" t="str">
        <f>IF(ABS(H35*$P$1-'Art 88 Apartments - Input (IS)'!I351)&lt;=1000, "Yes", "Error")</f>
        <v>Yes</v>
      </c>
      <c r="I36" s="202" t="str">
        <f>IF(ABS(I35*$P$1-'Art 88 Apartments - Input (IS)'!J351)&lt;=1000, "Yes", "Error")</f>
        <v>Yes</v>
      </c>
      <c r="J36" s="202" t="str">
        <f>IF(ABS(J35*$P$1-'Art 88 Apartments - Input (IS)'!K351)&lt;=1000, "Yes", "Error")</f>
        <v>Yes</v>
      </c>
      <c r="K36" s="202" t="str">
        <f>IF(ABS(K35*$P$1-'Art 88 Apartments - Input (IS)'!L351)&lt;=1000, "Yes", "Error")</f>
        <v>Yes</v>
      </c>
      <c r="L36" s="202" t="str">
        <f>IF(ABS(L35*$P$1-'Art 88 Apartments - Input (IS)'!M351)&lt;=1000, "Yes", "Error")</f>
        <v>Yes</v>
      </c>
      <c r="M36" s="202" t="str">
        <f>IF(ABS(M35*$P$1-'Art 88 Apartments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SUMIFS('Art 88 Apartments - Input (IS)'!C:C,'Art 88 Apartments - Input (IS)'!$Q:$Q,'Art 88 Apartments - CRES'!$A38)/'Art 88 Apartments - CRES'!$P$16</f>
        <v>-283.75099</v>
      </c>
      <c r="C38" s="287">
        <f>SUMIFS('Art 88 Apartments - Input (IS)'!D:D,'Art 88 Apartments - Input (IS)'!$Q:$Q,'Art 88 Apartments - CRES'!$A38)/'Art 88 Apartments - CRES'!$P$16</f>
        <v>-165.88814000000002</v>
      </c>
      <c r="D38" s="286">
        <f>SUMIFS('Art 88 Apartments - Input (IS)'!E:E,'Art 88 Apartments - Input (IS)'!$Q:$Q,'Art 88 Apartments - CRES'!$A38)/'Art 88 Apartments - CRES'!$P$16</f>
        <v>-1.9796500000000001</v>
      </c>
      <c r="E38" s="287">
        <f>SUMIFS('Art 88 Apartments - Input (IS)'!F:F,'Art 88 Apartments - Input (IS)'!$Q:$Q,'Art 88 Apartments - CRES'!$A38)/'Art 88 Apartments - CRES'!$P$16</f>
        <v>-17.937290000000001</v>
      </c>
      <c r="F38" s="286">
        <f>SUMIFS('Art 88 Apartments - Input (IS)'!G:G,'Art 88 Apartments - Input (IS)'!$Q:$Q,'Art 88 Apartments - CRES'!$A38)/'Art 88 Apartments - CRES'!$P$16</f>
        <v>-2.4231400000000005</v>
      </c>
      <c r="G38" s="287">
        <f>SUMIFS('Art 88 Apartments - Input (IS)'!H:H,'Art 88 Apartments - Input (IS)'!$Q:$Q,'Art 88 Apartments - CRES'!$A38)/'Art 88 Apartments - CRES'!$P$16</f>
        <v>-3.1339700000000001</v>
      </c>
      <c r="H38" s="286">
        <f>SUMIFS('Art 88 Apartments - Input (IS)'!I:I,'Art 88 Apartments - Input (IS)'!$Q:$Q,'Art 88 Apartments - CRES'!$A38)/'Art 88 Apartments - CRES'!$P$16</f>
        <v>-2.6675299999999997</v>
      </c>
      <c r="I38" s="287">
        <f>SUMIFS('Art 88 Apartments - Input (IS)'!J:J,'Art 88 Apartments - Input (IS)'!$Q:$Q,'Art 88 Apartments - CRES'!$A38)/'Art 88 Apartments - CRES'!$P$16</f>
        <v>-45.064</v>
      </c>
      <c r="J38" s="286">
        <f>SUMIFS('Art 88 Apartments - Input (IS)'!K:K,'Art 88 Apartments - Input (IS)'!$Q:$Q,'Art 88 Apartments - CRES'!$A38)/'Art 88 Apartments - CRES'!$P$16</f>
        <v>-8.2004199999999994</v>
      </c>
      <c r="K38" s="287">
        <f>SUMIFS('Art 88 Apartments - Input (IS)'!L:L,'Art 88 Apartments - Input (IS)'!$Q:$Q,'Art 88 Apartments - CRES'!$A38)/'Art 88 Apartments - CRES'!$P$16</f>
        <v>-3.4379200000000001</v>
      </c>
      <c r="L38" s="286">
        <f>SUMIFS('Art 88 Apartments - Input (IS)'!M:M,'Art 88 Apartments - Input (IS)'!$Q:$Q,'Art 88 Apartments - CRES'!$A38)/'Art 88 Apartments - CRES'!$P$16</f>
        <v>63.558980000000005</v>
      </c>
      <c r="M38" s="287">
        <f>SUMIFS('Art 88 Apartments - Input (IS)'!N:N,'Art 88 Apartments - Input (IS)'!$Q:$Q,'Art 88 Apartments - CRES'!$A38)/'Art 88 Apartments - CRES'!$P$16</f>
        <v>-7.3326599999999997</v>
      </c>
      <c r="N38" s="93">
        <f t="shared" ref="N38:N45" si="12">SUM(B38:M38)</f>
        <v>-478.25672999999989</v>
      </c>
    </row>
    <row r="39" spans="1:16">
      <c r="A39" s="4" t="s">
        <v>87</v>
      </c>
      <c r="B39" s="286">
        <f>SUMIFS('Art 88 Apartments - Input (IS)'!C:C,'Art 88 Apartments - Input (IS)'!$Q:$Q,'Art 88 Apartments - CRES'!$A39)/'Art 88 Apartments - CRES'!$P$16</f>
        <v>0</v>
      </c>
      <c r="C39" s="287">
        <f>SUMIFS('Art 88 Apartments - Input (IS)'!D:D,'Art 88 Apartments - Input (IS)'!$Q:$Q,'Art 88 Apartments - CRES'!$A39)/'Art 88 Apartments - CRES'!$P$16</f>
        <v>0</v>
      </c>
      <c r="D39" s="286">
        <f>SUMIFS('Art 88 Apartments - Input (IS)'!E:E,'Art 88 Apartments - Input (IS)'!$Q:$Q,'Art 88 Apartments - CRES'!$A39)/'Art 88 Apartments - CRES'!$P$16</f>
        <v>0</v>
      </c>
      <c r="E39" s="287">
        <f>SUMIFS('Art 88 Apartments - Input (IS)'!F:F,'Art 88 Apartments - Input (IS)'!$Q:$Q,'Art 88 Apartments - CRES'!$A39)/'Art 88 Apartments - CRES'!$P$16</f>
        <v>0</v>
      </c>
      <c r="F39" s="286">
        <f>SUMIFS('Art 88 Apartments - Input (IS)'!G:G,'Art 88 Apartments - Input (IS)'!$Q:$Q,'Art 88 Apartments - CRES'!$A39)/'Art 88 Apartments - CRES'!$P$16</f>
        <v>0</v>
      </c>
      <c r="G39" s="287">
        <f>SUMIFS('Art 88 Apartments - Input (IS)'!H:H,'Art 88 Apartments - Input (IS)'!$Q:$Q,'Art 88 Apartments - CRES'!$A39)/'Art 88 Apartments - CRES'!$P$16</f>
        <v>0</v>
      </c>
      <c r="H39" s="286">
        <f>SUMIFS('Art 88 Apartments - Input (IS)'!I:I,'Art 88 Apartments - Input (IS)'!$Q:$Q,'Art 88 Apartments - CRES'!$A39)/'Art 88 Apartments - CRES'!$P$16</f>
        <v>0</v>
      </c>
      <c r="I39" s="287">
        <f>SUMIFS('Art 88 Apartments - Input (IS)'!J:J,'Art 88 Apartments - Input (IS)'!$Q:$Q,'Art 88 Apartments - CRES'!$A39)/'Art 88 Apartments - CRES'!$P$16</f>
        <v>0</v>
      </c>
      <c r="J39" s="286">
        <f>SUMIFS('Art 88 Apartments - Input (IS)'!K:K,'Art 88 Apartments - Input (IS)'!$Q:$Q,'Art 88 Apartments - CRES'!$A39)/'Art 88 Apartments - CRES'!$P$16</f>
        <v>0</v>
      </c>
      <c r="K39" s="287">
        <f>SUMIFS('Art 88 Apartments - Input (IS)'!L:L,'Art 88 Apartments - Input (IS)'!$Q:$Q,'Art 88 Apartments - CRES'!$A39)/'Art 88 Apartments - CRES'!$P$16</f>
        <v>0</v>
      </c>
      <c r="L39" s="286">
        <f>SUMIFS('Art 88 Apartments - Input (IS)'!M:M,'Art 88 Apartments - Input (IS)'!$Q:$Q,'Art 88 Apartments - CRES'!$A39)/'Art 88 Apartments - CRES'!$P$16</f>
        <v>0</v>
      </c>
      <c r="M39" s="287">
        <f>SUMIFS('Art 88 Apartments - Input (IS)'!N:N,'Art 88 Apartments - Input (IS)'!$Q:$Q,'Art 88 Apartments - CRES'!$A39)/'Art 88 Apartments - CRES'!$P$16</f>
        <v>0</v>
      </c>
      <c r="N39" s="273">
        <f t="shared" si="12"/>
        <v>0</v>
      </c>
    </row>
    <row r="40" spans="1:16">
      <c r="A40" s="4" t="s">
        <v>70</v>
      </c>
      <c r="B40" s="286">
        <f>SUMIFS('Art 88 Apartments - Input (IS)'!C:C,'Art 88 Apartments - Input (IS)'!$Q:$Q,'Art 88 Apartments - CRES'!$A40)/'Art 88 Apartments - CRES'!$P$16</f>
        <v>-8.2073300000000007</v>
      </c>
      <c r="C40" s="287">
        <f>SUMIFS('Art 88 Apartments - Input (IS)'!D:D,'Art 88 Apartments - Input (IS)'!$Q:$Q,'Art 88 Apartments - CRES'!$A40)/'Art 88 Apartments - CRES'!$P$16</f>
        <v>-524.13939999999991</v>
      </c>
      <c r="D40" s="286">
        <f>SUMIFS('Art 88 Apartments - Input (IS)'!E:E,'Art 88 Apartments - Input (IS)'!$Q:$Q,'Art 88 Apartments - CRES'!$A40)/'Art 88 Apartments - CRES'!$P$16</f>
        <v>-63.77581</v>
      </c>
      <c r="E40" s="287">
        <f>SUMIFS('Art 88 Apartments - Input (IS)'!F:F,'Art 88 Apartments - Input (IS)'!$Q:$Q,'Art 88 Apartments - CRES'!$A40)/'Art 88 Apartments - CRES'!$P$16</f>
        <v>-14.581659999999998</v>
      </c>
      <c r="F40" s="286">
        <f>SUMIFS('Art 88 Apartments - Input (IS)'!G:G,'Art 88 Apartments - Input (IS)'!$Q:$Q,'Art 88 Apartments - CRES'!$A40)/'Art 88 Apartments - CRES'!$P$16</f>
        <v>-7.424570000000001</v>
      </c>
      <c r="G40" s="287">
        <f>SUMIFS('Art 88 Apartments - Input (IS)'!H:H,'Art 88 Apartments - Input (IS)'!$Q:$Q,'Art 88 Apartments - CRES'!$A40)/'Art 88 Apartments - CRES'!$P$16</f>
        <v>-17.48883</v>
      </c>
      <c r="H40" s="286">
        <f>SUMIFS('Art 88 Apartments - Input (IS)'!I:I,'Art 88 Apartments - Input (IS)'!$Q:$Q,'Art 88 Apartments - CRES'!$A40)/'Art 88 Apartments - CRES'!$P$16</f>
        <v>-10.290449999999998</v>
      </c>
      <c r="I40" s="287">
        <f>SUMIFS('Art 88 Apartments - Input (IS)'!J:J,'Art 88 Apartments - Input (IS)'!$Q:$Q,'Art 88 Apartments - CRES'!$A40)/'Art 88 Apartments - CRES'!$P$16</f>
        <v>-2.8801000000000005</v>
      </c>
      <c r="J40" s="286">
        <f>SUMIFS('Art 88 Apartments - Input (IS)'!K:K,'Art 88 Apartments - Input (IS)'!$Q:$Q,'Art 88 Apartments - CRES'!$A40)/'Art 88 Apartments - CRES'!$P$16</f>
        <v>-2.4098000000000002</v>
      </c>
      <c r="K40" s="287">
        <f>SUMIFS('Art 88 Apartments - Input (IS)'!L:L,'Art 88 Apartments - Input (IS)'!$Q:$Q,'Art 88 Apartments - CRES'!$A40)/'Art 88 Apartments - CRES'!$P$16</f>
        <v>-4.5497899999999989</v>
      </c>
      <c r="L40" s="286">
        <f>SUMIFS('Art 88 Apartments - Input (IS)'!M:M,'Art 88 Apartments - Input (IS)'!$Q:$Q,'Art 88 Apartments - CRES'!$A40)/'Art 88 Apartments - CRES'!$P$16</f>
        <v>-6.3570200000000003</v>
      </c>
      <c r="M40" s="287">
        <f>SUMIFS('Art 88 Apartments - Input (IS)'!N:N,'Art 88 Apartments - Input (IS)'!$Q:$Q,'Art 88 Apartments - CRES'!$A40)/'Art 88 Apartments - CRES'!$P$16</f>
        <v>-0.30828999999999995</v>
      </c>
      <c r="N40" s="273">
        <f t="shared" si="12"/>
        <v>-662.41304999999988</v>
      </c>
      <c r="P40" s="16"/>
    </row>
    <row r="41" spans="1:16">
      <c r="A41" s="4" t="s">
        <v>69</v>
      </c>
      <c r="B41" s="286">
        <f>SUMIFS('Art 88 Apartments - Input (IS)'!C:C,'Art 88 Apartments - Input (IS)'!$Q:$Q,'Art 88 Apartments - CRES'!$A41)/'Art 88 Apartments - CRES'!$P$16</f>
        <v>-7.00786</v>
      </c>
      <c r="C41" s="287">
        <f>SUMIFS('Art 88 Apartments - Input (IS)'!D:D,'Art 88 Apartments - Input (IS)'!$Q:$Q,'Art 88 Apartments - CRES'!$A41)/'Art 88 Apartments - CRES'!$P$16</f>
        <v>0</v>
      </c>
      <c r="D41" s="286">
        <f>SUMIFS('Art 88 Apartments - Input (IS)'!E:E,'Art 88 Apartments - Input (IS)'!$Q:$Q,'Art 88 Apartments - CRES'!$A41)/'Art 88 Apartments - CRES'!$P$16</f>
        <v>-7.1000899999999998</v>
      </c>
      <c r="E41" s="287">
        <f>SUMIFS('Art 88 Apartments - Input (IS)'!F:F,'Art 88 Apartments - Input (IS)'!$Q:$Q,'Art 88 Apartments - CRES'!$A41)/'Art 88 Apartments - CRES'!$P$16</f>
        <v>-8.0048700000000004</v>
      </c>
      <c r="F41" s="286">
        <f>SUMIFS('Art 88 Apartments - Input (IS)'!G:G,'Art 88 Apartments - Input (IS)'!$Q:$Q,'Art 88 Apartments - CRES'!$A41)/'Art 88 Apartments - CRES'!$P$16</f>
        <v>-5.9134700000000002</v>
      </c>
      <c r="G41" s="287">
        <f>SUMIFS('Art 88 Apartments - Input (IS)'!H:H,'Art 88 Apartments - Input (IS)'!$Q:$Q,'Art 88 Apartments - CRES'!$A41)/'Art 88 Apartments - CRES'!$P$16</f>
        <v>-5.6465399999999999</v>
      </c>
      <c r="H41" s="286">
        <f>SUMIFS('Art 88 Apartments - Input (IS)'!I:I,'Art 88 Apartments - Input (IS)'!$Q:$Q,'Art 88 Apartments - CRES'!$A41)/'Art 88 Apartments - CRES'!$P$16</f>
        <v>-5.0314100000000002</v>
      </c>
      <c r="I41" s="287">
        <f>SUMIFS('Art 88 Apartments - Input (IS)'!J:J,'Art 88 Apartments - Input (IS)'!$Q:$Q,'Art 88 Apartments - CRES'!$A41)/'Art 88 Apartments - CRES'!$P$16</f>
        <v>-5.9957900000000004</v>
      </c>
      <c r="J41" s="286">
        <f>SUMIFS('Art 88 Apartments - Input (IS)'!K:K,'Art 88 Apartments - Input (IS)'!$Q:$Q,'Art 88 Apartments - CRES'!$A41)/'Art 88 Apartments - CRES'!$P$16</f>
        <v>-7.2450700000000001</v>
      </c>
      <c r="K41" s="287">
        <f>SUMIFS('Art 88 Apartments - Input (IS)'!L:L,'Art 88 Apartments - Input (IS)'!$Q:$Q,'Art 88 Apartments - CRES'!$A41)/'Art 88 Apartments - CRES'!$P$16</f>
        <v>-14.46289</v>
      </c>
      <c r="L41" s="286">
        <f>SUMIFS('Art 88 Apartments - Input (IS)'!M:M,'Art 88 Apartments - Input (IS)'!$Q:$Q,'Art 88 Apartments - CRES'!$A41)/'Art 88 Apartments - CRES'!$P$16</f>
        <v>-5.7841100000000001</v>
      </c>
      <c r="M41" s="287">
        <f>SUMIFS('Art 88 Apartments - Input (IS)'!N:N,'Art 88 Apartments - Input (IS)'!$Q:$Q,'Art 88 Apartments - CRES'!$A41)/'Art 88 Apartments - CRES'!$P$16</f>
        <v>-5.96258</v>
      </c>
      <c r="N41" s="273">
        <f t="shared" si="12"/>
        <v>-78.154679999999999</v>
      </c>
    </row>
    <row r="42" spans="1:16">
      <c r="A42" s="4" t="s">
        <v>68</v>
      </c>
      <c r="B42" s="286">
        <f>SUMIFS('Art 88 Apartments - Input (IS)'!C:C,'Art 88 Apartments - Input (IS)'!$Q:$Q,'Art 88 Apartments - CRES'!$A42)/'Art 88 Apartments - CRES'!$P$16</f>
        <v>-360.04475000000002</v>
      </c>
      <c r="C42" s="287">
        <f>SUMIFS('Art 88 Apartments - Input (IS)'!D:D,'Art 88 Apartments - Input (IS)'!$Q:$Q,'Art 88 Apartments - CRES'!$A42)/'Art 88 Apartments - CRES'!$P$16</f>
        <v>-334.63811000000004</v>
      </c>
      <c r="D42" s="286">
        <f>SUMIFS('Art 88 Apartments - Input (IS)'!E:E,'Art 88 Apartments - Input (IS)'!$Q:$Q,'Art 88 Apartments - CRES'!$A42)/'Art 88 Apartments - CRES'!$P$16</f>
        <v>-506.10640000000001</v>
      </c>
      <c r="E42" s="287">
        <f>SUMIFS('Art 88 Apartments - Input (IS)'!F:F,'Art 88 Apartments - Input (IS)'!$Q:$Q,'Art 88 Apartments - CRES'!$A42)/'Art 88 Apartments - CRES'!$P$16</f>
        <v>-348.51456999999999</v>
      </c>
      <c r="F42" s="286">
        <f>SUMIFS('Art 88 Apartments - Input (IS)'!G:G,'Art 88 Apartments - Input (IS)'!$Q:$Q,'Art 88 Apartments - CRES'!$A42)/'Art 88 Apartments - CRES'!$P$16</f>
        <v>-369.2122</v>
      </c>
      <c r="G42" s="287">
        <f>SUMIFS('Art 88 Apartments - Input (IS)'!H:H,'Art 88 Apartments - Input (IS)'!$Q:$Q,'Art 88 Apartments - CRES'!$A42)/'Art 88 Apartments - CRES'!$P$16</f>
        <v>-364.26903000000004</v>
      </c>
      <c r="H42" s="286">
        <f>SUMIFS('Art 88 Apartments - Input (IS)'!I:I,'Art 88 Apartments - Input (IS)'!$Q:$Q,'Art 88 Apartments - CRES'!$A42)/'Art 88 Apartments - CRES'!$P$16</f>
        <v>-336.47371999999996</v>
      </c>
      <c r="I42" s="287">
        <f>SUMIFS('Art 88 Apartments - Input (IS)'!J:J,'Art 88 Apartments - Input (IS)'!$Q:$Q,'Art 88 Apartments - CRES'!$A42)/'Art 88 Apartments - CRES'!$P$16</f>
        <v>-353.27901000000003</v>
      </c>
      <c r="J42" s="286">
        <f>SUMIFS('Art 88 Apartments - Input (IS)'!K:K,'Art 88 Apartments - Input (IS)'!$Q:$Q,'Art 88 Apartments - CRES'!$A42)/'Art 88 Apartments - CRES'!$P$16</f>
        <v>-342.61735999999996</v>
      </c>
      <c r="K42" s="287">
        <f>SUMIFS('Art 88 Apartments - Input (IS)'!L:L,'Art 88 Apartments - Input (IS)'!$Q:$Q,'Art 88 Apartments - CRES'!$A42)/'Art 88 Apartments - CRES'!$P$16</f>
        <v>-364.70233000000002</v>
      </c>
      <c r="L42" s="286">
        <f>SUMIFS('Art 88 Apartments - Input (IS)'!M:M,'Art 88 Apartments - Input (IS)'!$Q:$Q,'Art 88 Apartments - CRES'!$A42)/'Art 88 Apartments - CRES'!$P$16</f>
        <v>-359.46460999999999</v>
      </c>
      <c r="M42" s="287">
        <f>SUMIFS('Art 88 Apartments - Input (IS)'!N:N,'Art 88 Apartments - Input (IS)'!$Q:$Q,'Art 88 Apartments - CRES'!$A42)/'Art 88 Apartments - CRES'!$P$16</f>
        <v>-329.05896000000007</v>
      </c>
      <c r="N42" s="273">
        <f t="shared" si="12"/>
        <v>-4368.3810500000009</v>
      </c>
      <c r="P42" s="16"/>
    </row>
    <row r="43" spans="1:16" ht="15" thickBot="1">
      <c r="A43" s="4" t="s">
        <v>88</v>
      </c>
      <c r="B43" s="286">
        <f>SUMIFS('Art 88 Apartments - Input (IS)'!C:C,'Art 88 Apartments - Input (IS)'!$Q:$Q,'Art 88 Apartments - CRES'!$A43)/'Art 88 Apartments - CRES'!$P$16</f>
        <v>0</v>
      </c>
      <c r="C43" s="287">
        <f>SUMIFS('Art 88 Apartments - Input (IS)'!D:D,'Art 88 Apartments - Input (IS)'!$Q:$Q,'Art 88 Apartments - CRES'!$A43)/'Art 88 Apartments - CRES'!$P$16</f>
        <v>0</v>
      </c>
      <c r="D43" s="286">
        <f>SUMIFS('Art 88 Apartments - Input (IS)'!E:E,'Art 88 Apartments - Input (IS)'!$Q:$Q,'Art 88 Apartments - CRES'!$A43)/'Art 88 Apartments - CRES'!$P$16</f>
        <v>0</v>
      </c>
      <c r="E43" s="287">
        <f>SUMIFS('Art 88 Apartments - Input (IS)'!F:F,'Art 88 Apartments - Input (IS)'!$Q:$Q,'Art 88 Apartments - CRES'!$A43)/'Art 88 Apartments - CRES'!$P$16</f>
        <v>0</v>
      </c>
      <c r="F43" s="286">
        <f>SUMIFS('Art 88 Apartments - Input (IS)'!G:G,'Art 88 Apartments - Input (IS)'!$Q:$Q,'Art 88 Apartments - CRES'!$A43)/'Art 88 Apartments - CRES'!$P$16</f>
        <v>0</v>
      </c>
      <c r="G43" s="287">
        <f>SUMIFS('Art 88 Apartments - Input (IS)'!H:H,'Art 88 Apartments - Input (IS)'!$Q:$Q,'Art 88 Apartments - CRES'!$A43)/'Art 88 Apartments - CRES'!$P$16</f>
        <v>0</v>
      </c>
      <c r="H43" s="286">
        <f>SUMIFS('Art 88 Apartments - Input (IS)'!I:I,'Art 88 Apartments - Input (IS)'!$Q:$Q,'Art 88 Apartments - CRES'!$A43)/'Art 88 Apartments - CRES'!$P$16</f>
        <v>0</v>
      </c>
      <c r="I43" s="287">
        <f>SUMIFS('Art 88 Apartments - Input (IS)'!J:J,'Art 88 Apartments - Input (IS)'!$Q:$Q,'Art 88 Apartments - CRES'!$A43)/'Art 88 Apartments - CRES'!$P$16</f>
        <v>0</v>
      </c>
      <c r="J43" s="286">
        <f>SUMIFS('Art 88 Apartments - Input (IS)'!K:K,'Art 88 Apartments - Input (IS)'!$Q:$Q,'Art 88 Apartments - CRES'!$A43)/'Art 88 Apartments - CRES'!$P$16</f>
        <v>0</v>
      </c>
      <c r="K43" s="287">
        <f>SUMIFS('Art 88 Apartments - Input (IS)'!L:L,'Art 88 Apartments - Input (IS)'!$Q:$Q,'Art 88 Apartments - CRES'!$A43)/'Art 88 Apartments - CRES'!$P$16</f>
        <v>0</v>
      </c>
      <c r="L43" s="286">
        <f>SUMIFS('Art 88 Apartments - Input (IS)'!M:M,'Art 88 Apartments - Input (IS)'!$Q:$Q,'Art 88 Apartments - CRES'!$A43)/'Art 88 Apartments - CRES'!$P$16</f>
        <v>0</v>
      </c>
      <c r="M43" s="287">
        <f>SUMIFS('Art 88 Apartments - Input (IS)'!N:N,'Art 88 Apartments - Input (IS)'!$Q:$Q,'Art 88 Apartments - CRES'!$A43)/'Art 88 Apartments - CRES'!$P$16</f>
        <v>0</v>
      </c>
      <c r="N43" s="273">
        <f t="shared" si="12"/>
        <v>0</v>
      </c>
    </row>
    <row r="44" spans="1:16" ht="15.5" thickTop="1" thickBot="1">
      <c r="A44" s="84" t="s">
        <v>89</v>
      </c>
      <c r="B44" s="52">
        <f>SUM(B38:B43)</f>
        <v>-659.01093000000003</v>
      </c>
      <c r="C44" s="53">
        <f t="shared" ref="C44:M44" si="13">SUM(C38:C43)</f>
        <v>-1024.6656499999999</v>
      </c>
      <c r="D44" s="52">
        <f t="shared" si="13"/>
        <v>-578.96195</v>
      </c>
      <c r="E44" s="53">
        <f t="shared" si="13"/>
        <v>-389.03838999999999</v>
      </c>
      <c r="F44" s="52">
        <f t="shared" si="13"/>
        <v>-384.97338000000002</v>
      </c>
      <c r="G44" s="53">
        <f t="shared" si="13"/>
        <v>-390.53837000000004</v>
      </c>
      <c r="H44" s="52">
        <f t="shared" si="13"/>
        <v>-354.46310999999997</v>
      </c>
      <c r="I44" s="53">
        <f t="shared" si="13"/>
        <v>-407.21890000000002</v>
      </c>
      <c r="J44" s="52">
        <f t="shared" si="13"/>
        <v>-360.47264999999999</v>
      </c>
      <c r="K44" s="53">
        <f t="shared" si="13"/>
        <v>-387.15293000000003</v>
      </c>
      <c r="L44" s="52">
        <f t="shared" si="13"/>
        <v>-308.04676000000001</v>
      </c>
      <c r="M44" s="53">
        <f t="shared" si="13"/>
        <v>-342.66249000000005</v>
      </c>
      <c r="N44" s="94">
        <f t="shared" si="12"/>
        <v>-5587.2055099999998</v>
      </c>
    </row>
    <row r="45" spans="1:16" ht="15.5" thickTop="1" thickBot="1">
      <c r="A45" s="5" t="s">
        <v>90</v>
      </c>
      <c r="B45" s="286">
        <f>SUMIFS('Art 88 Apartments - Input (IS)'!C:C,'Art 88 Apartments - Input (IS)'!$Q:$Q,'Art 88 Apartments - CRES'!$A45)/'Art 88 Apartments - CRES'!$P$1</f>
        <v>0</v>
      </c>
      <c r="C45" s="287">
        <f>SUMIFS('Art 88 Apartments - Input (IS)'!D:D,'Art 88 Apartments - Input (IS)'!$Q:$Q,'Art 88 Apartments - CRES'!$A45)/'Art 88 Apartments - CRES'!$P$1</f>
        <v>0</v>
      </c>
      <c r="D45" s="286">
        <f>SUMIFS('Art 88 Apartments - Input (IS)'!E:E,'Art 88 Apartments - Input (IS)'!$Q:$Q,'Art 88 Apartments - CRES'!$A45)/'Art 88 Apartments - CRES'!$P$1</f>
        <v>0</v>
      </c>
      <c r="E45" s="287">
        <f>SUMIFS('Art 88 Apartments - Input (IS)'!F:F,'Art 88 Apartments - Input (IS)'!$Q:$Q,'Art 88 Apartments - CRES'!$A45)/'Art 88 Apartments - CRES'!$P$1</f>
        <v>0</v>
      </c>
      <c r="F45" s="286">
        <f>SUMIFS('Art 88 Apartments - Input (IS)'!G:G,'Art 88 Apartments - Input (IS)'!$Q:$Q,'Art 88 Apartments - CRES'!$A45)/'Art 88 Apartments - CRES'!$P$1</f>
        <v>0</v>
      </c>
      <c r="G45" s="287">
        <f>SUMIFS('Art 88 Apartments - Input (IS)'!H:H,'Art 88 Apartments - Input (IS)'!$Q:$Q,'Art 88 Apartments - CRES'!$A45)/'Art 88 Apartments - CRES'!$P$1</f>
        <v>0</v>
      </c>
      <c r="H45" s="286">
        <f>SUMIFS('Art 88 Apartments - Input (IS)'!I:I,'Art 88 Apartments - Input (IS)'!$Q:$Q,'Art 88 Apartments - CRES'!$A45)/'Art 88 Apartments - CRES'!$P$1</f>
        <v>0</v>
      </c>
      <c r="I45" s="287">
        <f>SUMIFS('Art 88 Apartments - Input (IS)'!J:J,'Art 88 Apartments - Input (IS)'!$Q:$Q,'Art 88 Apartments - CRES'!$A45)/'Art 88 Apartments - CRES'!$P$1</f>
        <v>0</v>
      </c>
      <c r="J45" s="286">
        <f>SUMIFS('Art 88 Apartments - Input (IS)'!K:K,'Art 88 Apartments - Input (IS)'!$Q:$Q,'Art 88 Apartments - CRES'!$A45)/'Art 88 Apartments - CRES'!$P$1</f>
        <v>0</v>
      </c>
      <c r="K45" s="287">
        <f>SUMIFS('Art 88 Apartments - Input (IS)'!L:L,'Art 88 Apartments - Input (IS)'!$Q:$Q,'Art 88 Apartments - CRES'!$A45)/'Art 88 Apartments - CRES'!$P$1</f>
        <v>0</v>
      </c>
      <c r="L45" s="286">
        <f>SUMIFS('Art 88 Apartments - Input (IS)'!M:M,'Art 88 Apartments - Input (IS)'!$Q:$Q,'Art 88 Apartments - CRES'!$A45)/'Art 88 Apartments - CRES'!$P$1</f>
        <v>0</v>
      </c>
      <c r="M45" s="287">
        <f>SUMIFS('Art 88 Apartments - Input (IS)'!N:N,'Art 88 Apartments - Input (IS)'!$Q:$Q,'Art 88 Apartments - CRES'!$A45)/'Art 88 Apartments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-283.94203999999991</v>
      </c>
      <c r="C47" s="96">
        <f t="shared" si="15"/>
        <v>-678.62649999999985</v>
      </c>
      <c r="D47" s="95">
        <f t="shared" si="15"/>
        <v>-160.14183000000008</v>
      </c>
      <c r="E47" s="96">
        <f t="shared" si="15"/>
        <v>-18.977349999999944</v>
      </c>
      <c r="F47" s="95">
        <f t="shared" si="15"/>
        <v>-86.489120000000071</v>
      </c>
      <c r="G47" s="96">
        <f t="shared" si="15"/>
        <v>-28.159870000000126</v>
      </c>
      <c r="H47" s="95">
        <f>SUM(H44,H35)</f>
        <v>16.682789999999954</v>
      </c>
      <c r="I47" s="96">
        <f t="shared" ref="I47:M47" si="16">SUM(I44,I35)</f>
        <v>-76.949250000000006</v>
      </c>
      <c r="J47" s="95">
        <f t="shared" si="16"/>
        <v>148.45456000000001</v>
      </c>
      <c r="K47" s="96">
        <f t="shared" si="16"/>
        <v>-56.896180000000072</v>
      </c>
      <c r="L47" s="95">
        <f t="shared" si="16"/>
        <v>-45.919440000000122</v>
      </c>
      <c r="M47" s="96">
        <f t="shared" si="16"/>
        <v>52.774429999999882</v>
      </c>
      <c r="N47" s="96">
        <f t="shared" ref="N47" si="17">SUM(B47:M47)</f>
        <v>-1218.1898000000001</v>
      </c>
    </row>
    <row r="48" spans="1:16" ht="15" thickTop="1">
      <c r="B48" s="15">
        <f>B47-'Art 88 Apartments - Input (IS)'!C465/1000</f>
        <v>0</v>
      </c>
      <c r="C48" s="15">
        <f>C47-'Art 88 Apartments - Input (IS)'!D465/1000</f>
        <v>0</v>
      </c>
      <c r="D48" s="15">
        <f>D47-'Art 88 Apartments - Input (IS)'!E465/1000</f>
        <v>0</v>
      </c>
      <c r="E48" s="15">
        <f>E47-'Art 88 Apartments - Input (IS)'!F465/1000</f>
        <v>5.3290705182007514E-14</v>
      </c>
      <c r="F48" s="15">
        <f>F47-'Art 88 Apartments - Input (IS)'!G465/1000</f>
        <v>0</v>
      </c>
      <c r="G48" s="15">
        <f>G47-'Art 88 Apartments - Input (IS)'!H465/1000</f>
        <v>-1.2789769243681803E-13</v>
      </c>
      <c r="H48" s="15">
        <f>H47-'Art 88 Apartments - Input (IS)'!I465/1000</f>
        <v>-4.6185277824406512E-14</v>
      </c>
      <c r="I48" s="15">
        <f>I47-'Art 88 Apartments - Input (IS)'!J465/1000</f>
        <v>0</v>
      </c>
      <c r="J48" s="15">
        <f>J47-'Art 88 Apartments - Input (IS)'!K465/1000</f>
        <v>0</v>
      </c>
      <c r="K48" s="15">
        <f>K47-'Art 88 Apartments - Input (IS)'!L465/1000</f>
        <v>-7.1054273576010019E-14</v>
      </c>
      <c r="L48" s="15">
        <f>L47-'Art 88 Apartments - Input (IS)'!M465/1000</f>
        <v>-1.2079226507921703E-13</v>
      </c>
      <c r="M48" s="15">
        <f>M47-'Art 88 Apartments - Input (IS)'!N465/1000</f>
        <v>-1.2079226507921703E-13</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11" priority="1" operator="containsText" text="Yes">
      <formula>NOT(ISERROR(SEARCH("Yes",B36)))</formula>
    </cfRule>
    <cfRule type="cellIs" dxfId="10" priority="2" operator="equal">
      <formula>"ERROR"</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BE8B-3A60-4D80-B037-2B13DE389707}">
  <dimension ref="A1:E942"/>
  <sheetViews>
    <sheetView topLeftCell="A776" workbookViewId="0">
      <selection activeCell="F156" sqref="F156"/>
    </sheetView>
  </sheetViews>
  <sheetFormatPr defaultRowHeight="14.5"/>
  <cols>
    <col min="1" max="1" width="11.453125" customWidth="1"/>
    <col min="2" max="2" width="37.08984375" customWidth="1"/>
    <col min="3" max="5" width="17.08984375" customWidth="1"/>
  </cols>
  <sheetData>
    <row r="1" spans="1:5">
      <c r="A1" s="17" t="s">
        <v>5231</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215"/>
      <c r="B5" s="215"/>
      <c r="C5" s="215" t="s">
        <v>107</v>
      </c>
      <c r="D5" s="215" t="s">
        <v>108</v>
      </c>
      <c r="E5" s="215" t="s">
        <v>109</v>
      </c>
    </row>
    <row r="6" spans="1:5">
      <c r="A6" s="216"/>
      <c r="B6" s="216"/>
      <c r="C6" s="216" t="s">
        <v>110</v>
      </c>
      <c r="D6" s="216" t="s">
        <v>107</v>
      </c>
      <c r="E6" s="216" t="s">
        <v>111</v>
      </c>
    </row>
    <row r="7" spans="1:5">
      <c r="A7" s="217"/>
      <c r="B7" s="217"/>
      <c r="C7" s="217"/>
      <c r="D7" s="217"/>
      <c r="E7" s="217"/>
    </row>
    <row r="8" spans="1:5">
      <c r="A8" s="137" t="s">
        <v>1118</v>
      </c>
      <c r="B8" s="137" t="s">
        <v>112</v>
      </c>
      <c r="C8" s="137"/>
      <c r="D8" s="137"/>
      <c r="E8" s="137"/>
    </row>
    <row r="9" spans="1:5">
      <c r="A9" s="137"/>
      <c r="B9" s="137"/>
      <c r="C9" s="137"/>
      <c r="D9" s="137"/>
      <c r="E9" s="137"/>
    </row>
    <row r="10" spans="1:5">
      <c r="A10" s="137" t="s">
        <v>3436</v>
      </c>
      <c r="B10" s="137" t="s">
        <v>1120</v>
      </c>
      <c r="C10" s="137"/>
      <c r="D10" s="137"/>
      <c r="E10" s="137"/>
    </row>
    <row r="11" spans="1:5">
      <c r="A11" s="137"/>
      <c r="B11" s="137"/>
      <c r="C11" s="137"/>
      <c r="D11" s="137"/>
      <c r="E11" s="137"/>
    </row>
    <row r="12" spans="1:5">
      <c r="A12" s="137" t="s">
        <v>3437</v>
      </c>
      <c r="B12" s="137" t="s">
        <v>3438</v>
      </c>
      <c r="C12" s="137"/>
      <c r="D12" s="137"/>
      <c r="E12" s="137"/>
    </row>
    <row r="13" spans="1:5">
      <c r="A13" s="137" t="s">
        <v>3439</v>
      </c>
      <c r="B13" s="137" t="s">
        <v>3440</v>
      </c>
      <c r="C13" s="218">
        <v>142.9</v>
      </c>
      <c r="D13" s="218">
        <v>135</v>
      </c>
      <c r="E13" s="218">
        <v>7.9</v>
      </c>
    </row>
    <row r="14" spans="1:5">
      <c r="A14" s="137" t="s">
        <v>3441</v>
      </c>
      <c r="B14" s="137" t="s">
        <v>3442</v>
      </c>
      <c r="C14" s="218">
        <v>500</v>
      </c>
      <c r="D14" s="218">
        <v>500</v>
      </c>
      <c r="E14" s="218">
        <v>0</v>
      </c>
    </row>
    <row r="15" spans="1:5">
      <c r="A15" s="137" t="s">
        <v>3443</v>
      </c>
      <c r="B15" s="137" t="s">
        <v>3444</v>
      </c>
      <c r="C15" s="218">
        <v>500</v>
      </c>
      <c r="D15" s="218">
        <v>500</v>
      </c>
      <c r="E15" s="218">
        <v>0</v>
      </c>
    </row>
    <row r="16" spans="1:5">
      <c r="A16" s="137" t="s">
        <v>3446</v>
      </c>
      <c r="B16" s="137" t="s">
        <v>3447</v>
      </c>
      <c r="C16" s="218">
        <v>0</v>
      </c>
      <c r="D16" s="218">
        <v>0</v>
      </c>
      <c r="E16" s="218">
        <v>0</v>
      </c>
    </row>
    <row r="17" spans="1:5">
      <c r="A17" s="137" t="s">
        <v>3448</v>
      </c>
      <c r="B17" s="137" t="s">
        <v>3449</v>
      </c>
      <c r="C17" s="218">
        <v>0</v>
      </c>
      <c r="D17" s="218">
        <v>0</v>
      </c>
      <c r="E17" s="218">
        <v>0</v>
      </c>
    </row>
    <row r="18" spans="1:5">
      <c r="A18" s="137" t="s">
        <v>3450</v>
      </c>
      <c r="B18" s="137" t="s">
        <v>3451</v>
      </c>
      <c r="C18" s="218">
        <v>0</v>
      </c>
      <c r="D18" s="218">
        <v>0</v>
      </c>
      <c r="E18" s="218">
        <v>0</v>
      </c>
    </row>
    <row r="19" spans="1:5">
      <c r="A19" s="137" t="s">
        <v>3453</v>
      </c>
      <c r="B19" s="137" t="s">
        <v>3454</v>
      </c>
      <c r="C19" s="218">
        <v>0</v>
      </c>
      <c r="D19" s="218">
        <v>0</v>
      </c>
      <c r="E19" s="218">
        <v>0</v>
      </c>
    </row>
    <row r="20" spans="1:5">
      <c r="A20" s="137" t="s">
        <v>3455</v>
      </c>
      <c r="B20" s="137" t="s">
        <v>3456</v>
      </c>
      <c r="C20" s="218">
        <v>0</v>
      </c>
      <c r="D20" s="218">
        <v>0</v>
      </c>
      <c r="E20" s="218">
        <v>0</v>
      </c>
    </row>
    <row r="21" spans="1:5">
      <c r="A21" s="137" t="s">
        <v>3457</v>
      </c>
      <c r="B21" s="137" t="s">
        <v>3458</v>
      </c>
      <c r="C21" s="218">
        <v>0</v>
      </c>
      <c r="D21" s="218">
        <v>0</v>
      </c>
      <c r="E21" s="218">
        <v>0</v>
      </c>
    </row>
    <row r="22" spans="1:5">
      <c r="A22" s="137" t="s">
        <v>1119</v>
      </c>
      <c r="B22" s="137" t="s">
        <v>3459</v>
      </c>
      <c r="C22" s="218">
        <v>0</v>
      </c>
      <c r="D22" s="218">
        <v>0</v>
      </c>
      <c r="E22" s="218">
        <v>0</v>
      </c>
    </row>
    <row r="23" spans="1:5">
      <c r="A23" s="137" t="s">
        <v>3460</v>
      </c>
      <c r="B23" s="137" t="s">
        <v>3461</v>
      </c>
      <c r="C23" s="218">
        <v>89849</v>
      </c>
      <c r="D23" s="218">
        <v>135849</v>
      </c>
      <c r="E23" s="218">
        <v>-46000</v>
      </c>
    </row>
    <row r="24" spans="1:5">
      <c r="A24" s="137" t="s">
        <v>3462</v>
      </c>
      <c r="B24" s="137" t="s">
        <v>3463</v>
      </c>
      <c r="C24" s="218">
        <v>0</v>
      </c>
      <c r="D24" s="218">
        <v>0</v>
      </c>
      <c r="E24" s="218">
        <v>0</v>
      </c>
    </row>
    <row r="25" spans="1:5">
      <c r="A25" s="137" t="s">
        <v>3464</v>
      </c>
      <c r="B25" s="137" t="s">
        <v>3465</v>
      </c>
      <c r="C25" s="218">
        <v>0</v>
      </c>
      <c r="D25" s="218">
        <v>0</v>
      </c>
      <c r="E25" s="218">
        <v>0</v>
      </c>
    </row>
    <row r="26" spans="1:5">
      <c r="A26" s="137" t="s">
        <v>3466</v>
      </c>
      <c r="B26" s="137" t="s">
        <v>3467</v>
      </c>
      <c r="C26" s="218">
        <v>0</v>
      </c>
      <c r="D26" s="218">
        <v>0</v>
      </c>
      <c r="E26" s="218">
        <v>0</v>
      </c>
    </row>
    <row r="27" spans="1:5">
      <c r="A27" s="137"/>
      <c r="B27" s="137"/>
      <c r="C27" s="219"/>
      <c r="D27" s="219"/>
      <c r="E27" s="219"/>
    </row>
    <row r="28" spans="1:5">
      <c r="A28" s="137" t="s">
        <v>3468</v>
      </c>
      <c r="B28" s="137" t="s">
        <v>3469</v>
      </c>
      <c r="C28" s="138">
        <v>90991.9</v>
      </c>
      <c r="D28" s="138">
        <v>136984</v>
      </c>
      <c r="E28" s="138">
        <v>-45992.1</v>
      </c>
    </row>
    <row r="29" spans="1:5">
      <c r="A29" s="137"/>
      <c r="B29" s="137"/>
      <c r="C29" s="137"/>
      <c r="D29" s="137"/>
      <c r="E29" s="137"/>
    </row>
    <row r="30" spans="1:5">
      <c r="A30" s="137" t="s">
        <v>3470</v>
      </c>
      <c r="B30" s="137" t="s">
        <v>3471</v>
      </c>
      <c r="C30" s="137"/>
      <c r="D30" s="137"/>
      <c r="E30" s="137"/>
    </row>
    <row r="31" spans="1:5">
      <c r="A31" s="137" t="s">
        <v>3472</v>
      </c>
      <c r="B31" s="137" t="s">
        <v>3473</v>
      </c>
      <c r="C31" s="218">
        <v>0</v>
      </c>
      <c r="D31" s="218">
        <v>0</v>
      </c>
      <c r="E31" s="218">
        <v>0</v>
      </c>
    </row>
    <row r="32" spans="1:5">
      <c r="A32" s="137" t="s">
        <v>3474</v>
      </c>
      <c r="B32" s="137" t="s">
        <v>3475</v>
      </c>
      <c r="C32" s="218">
        <v>0</v>
      </c>
      <c r="D32" s="218">
        <v>0</v>
      </c>
      <c r="E32" s="218">
        <v>0</v>
      </c>
    </row>
    <row r="33" spans="1:5">
      <c r="A33" s="137" t="s">
        <v>3476</v>
      </c>
      <c r="B33" s="137" t="s">
        <v>3477</v>
      </c>
      <c r="C33" s="218">
        <v>0</v>
      </c>
      <c r="D33" s="218">
        <v>0</v>
      </c>
      <c r="E33" s="218">
        <v>0</v>
      </c>
    </row>
    <row r="34" spans="1:5">
      <c r="A34" s="137" t="s">
        <v>3478</v>
      </c>
      <c r="B34" s="137" t="s">
        <v>3479</v>
      </c>
      <c r="C34" s="218">
        <v>0</v>
      </c>
      <c r="D34" s="218">
        <v>0</v>
      </c>
      <c r="E34" s="218">
        <v>0</v>
      </c>
    </row>
    <row r="35" spans="1:5">
      <c r="A35" s="137" t="s">
        <v>3480</v>
      </c>
      <c r="B35" s="137" t="s">
        <v>3481</v>
      </c>
      <c r="C35" s="218">
        <v>0</v>
      </c>
      <c r="D35" s="218">
        <v>0</v>
      </c>
      <c r="E35" s="218">
        <v>0</v>
      </c>
    </row>
    <row r="36" spans="1:5">
      <c r="A36" s="137" t="s">
        <v>3482</v>
      </c>
      <c r="B36" s="137" t="s">
        <v>3483</v>
      </c>
      <c r="C36" s="218">
        <v>0</v>
      </c>
      <c r="D36" s="218">
        <v>0</v>
      </c>
      <c r="E36" s="218">
        <v>0</v>
      </c>
    </row>
    <row r="37" spans="1:5">
      <c r="A37" s="137" t="s">
        <v>3484</v>
      </c>
      <c r="B37" s="137" t="s">
        <v>3485</v>
      </c>
      <c r="C37" s="218">
        <v>0</v>
      </c>
      <c r="D37" s="218">
        <v>0</v>
      </c>
      <c r="E37" s="218">
        <v>0</v>
      </c>
    </row>
    <row r="38" spans="1:5">
      <c r="A38" s="137" t="s">
        <v>3486</v>
      </c>
      <c r="B38" s="137" t="s">
        <v>3487</v>
      </c>
      <c r="C38" s="218">
        <v>0</v>
      </c>
      <c r="D38" s="218">
        <v>0</v>
      </c>
      <c r="E38" s="218">
        <v>0</v>
      </c>
    </row>
    <row r="39" spans="1:5">
      <c r="A39" s="137" t="s">
        <v>3488</v>
      </c>
      <c r="B39" s="137" t="s">
        <v>3489</v>
      </c>
      <c r="C39" s="218">
        <v>0</v>
      </c>
      <c r="D39" s="218">
        <v>0</v>
      </c>
      <c r="E39" s="218">
        <v>0</v>
      </c>
    </row>
    <row r="40" spans="1:5">
      <c r="A40" s="137" t="s">
        <v>3490</v>
      </c>
      <c r="B40" s="137" t="s">
        <v>3491</v>
      </c>
      <c r="C40" s="218">
        <v>0</v>
      </c>
      <c r="D40" s="218">
        <v>0</v>
      </c>
      <c r="E40" s="218">
        <v>0</v>
      </c>
    </row>
    <row r="41" spans="1:5">
      <c r="A41" s="137"/>
      <c r="B41" s="137"/>
      <c r="C41" s="219"/>
      <c r="D41" s="219"/>
      <c r="E41" s="219"/>
    </row>
    <row r="42" spans="1:5">
      <c r="A42" s="137" t="s">
        <v>3492</v>
      </c>
      <c r="B42" s="137" t="s">
        <v>3493</v>
      </c>
      <c r="C42" s="138">
        <v>0</v>
      </c>
      <c r="D42" s="138">
        <v>0</v>
      </c>
      <c r="E42" s="138">
        <v>0</v>
      </c>
    </row>
    <row r="43" spans="1:5">
      <c r="A43" s="137"/>
      <c r="B43" s="137"/>
      <c r="C43" s="137"/>
      <c r="D43" s="137"/>
      <c r="E43" s="137"/>
    </row>
    <row r="44" spans="1:5">
      <c r="A44" s="137" t="s">
        <v>1121</v>
      </c>
      <c r="B44" s="137" t="s">
        <v>3494</v>
      </c>
      <c r="C44" s="137"/>
      <c r="D44" s="137"/>
      <c r="E44" s="137"/>
    </row>
    <row r="45" spans="1:5">
      <c r="A45" s="137" t="s">
        <v>3495</v>
      </c>
      <c r="B45" s="137" t="s">
        <v>3496</v>
      </c>
      <c r="C45" s="218">
        <v>42212.1</v>
      </c>
      <c r="D45" s="218">
        <v>117921.86</v>
      </c>
      <c r="E45" s="218">
        <v>-75709.759999999995</v>
      </c>
    </row>
    <row r="46" spans="1:5">
      <c r="A46" s="137" t="s">
        <v>3497</v>
      </c>
      <c r="B46" s="137" t="s">
        <v>2496</v>
      </c>
      <c r="C46" s="218">
        <v>127973.34</v>
      </c>
      <c r="D46" s="218">
        <v>113754.08</v>
      </c>
      <c r="E46" s="218">
        <v>14219.26</v>
      </c>
    </row>
    <row r="47" spans="1:5">
      <c r="A47" s="137" t="s">
        <v>3498</v>
      </c>
      <c r="B47" s="137" t="s">
        <v>3499</v>
      </c>
      <c r="C47" s="218">
        <v>0</v>
      </c>
      <c r="D47" s="218">
        <v>0</v>
      </c>
      <c r="E47" s="218">
        <v>0</v>
      </c>
    </row>
    <row r="48" spans="1:5">
      <c r="A48" s="137" t="s">
        <v>3500</v>
      </c>
      <c r="B48" s="137" t="s">
        <v>3501</v>
      </c>
      <c r="C48" s="218">
        <v>77121</v>
      </c>
      <c r="D48" s="218">
        <v>73062</v>
      </c>
      <c r="E48" s="218">
        <v>4059</v>
      </c>
    </row>
    <row r="49" spans="1:5">
      <c r="A49" s="137" t="s">
        <v>3502</v>
      </c>
      <c r="B49" s="137" t="s">
        <v>3503</v>
      </c>
      <c r="C49" s="218">
        <v>0</v>
      </c>
      <c r="D49" s="218">
        <v>0</v>
      </c>
      <c r="E49" s="218">
        <v>0</v>
      </c>
    </row>
    <row r="50" spans="1:5">
      <c r="A50" s="137" t="s">
        <v>3504</v>
      </c>
      <c r="B50" s="137" t="s">
        <v>3505</v>
      </c>
      <c r="C50" s="218">
        <v>0</v>
      </c>
      <c r="D50" s="218">
        <v>0</v>
      </c>
      <c r="E50" s="218">
        <v>0</v>
      </c>
    </row>
    <row r="51" spans="1:5">
      <c r="A51" s="137" t="s">
        <v>3506</v>
      </c>
      <c r="B51" s="137" t="s">
        <v>3507</v>
      </c>
      <c r="C51" s="218">
        <v>0</v>
      </c>
      <c r="D51" s="218">
        <v>0</v>
      </c>
      <c r="E51" s="218">
        <v>0</v>
      </c>
    </row>
    <row r="52" spans="1:5">
      <c r="A52" s="137" t="s">
        <v>3508</v>
      </c>
      <c r="B52" s="137" t="s">
        <v>3509</v>
      </c>
      <c r="C52" s="218">
        <v>0</v>
      </c>
      <c r="D52" s="218">
        <v>0</v>
      </c>
      <c r="E52" s="218">
        <v>0</v>
      </c>
    </row>
    <row r="53" spans="1:5">
      <c r="A53" s="137" t="s">
        <v>3510</v>
      </c>
      <c r="B53" s="137" t="s">
        <v>3511</v>
      </c>
      <c r="C53" s="218">
        <v>0</v>
      </c>
      <c r="D53" s="218">
        <v>0</v>
      </c>
      <c r="E53" s="218">
        <v>0</v>
      </c>
    </row>
    <row r="54" spans="1:5">
      <c r="A54" s="137" t="s">
        <v>3512</v>
      </c>
      <c r="B54" s="137" t="s">
        <v>3513</v>
      </c>
      <c r="C54" s="218">
        <v>0</v>
      </c>
      <c r="D54" s="218">
        <v>0</v>
      </c>
      <c r="E54" s="218">
        <v>0</v>
      </c>
    </row>
    <row r="55" spans="1:5">
      <c r="A55" s="137" t="s">
        <v>3514</v>
      </c>
      <c r="B55" s="137" t="s">
        <v>3515</v>
      </c>
      <c r="C55" s="218">
        <v>0</v>
      </c>
      <c r="D55" s="218">
        <v>0</v>
      </c>
      <c r="E55" s="218">
        <v>0</v>
      </c>
    </row>
    <row r="56" spans="1:5">
      <c r="A56" s="137"/>
      <c r="B56" s="137"/>
      <c r="C56" s="219"/>
      <c r="D56" s="219"/>
      <c r="E56" s="219"/>
    </row>
    <row r="57" spans="1:5">
      <c r="A57" s="137" t="s">
        <v>3516</v>
      </c>
      <c r="B57" s="137" t="s">
        <v>3517</v>
      </c>
      <c r="C57" s="138">
        <v>247306.44</v>
      </c>
      <c r="D57" s="138">
        <v>304737.94</v>
      </c>
      <c r="E57" s="138">
        <v>-57431.5</v>
      </c>
    </row>
    <row r="58" spans="1:5">
      <c r="A58" s="137"/>
      <c r="B58" s="137"/>
      <c r="C58" s="137"/>
      <c r="D58" s="137"/>
      <c r="E58" s="137"/>
    </row>
    <row r="59" spans="1:5">
      <c r="A59" s="137" t="s">
        <v>3518</v>
      </c>
      <c r="B59" s="137" t="s">
        <v>3519</v>
      </c>
      <c r="C59" s="137"/>
      <c r="D59" s="137"/>
      <c r="E59" s="137"/>
    </row>
    <row r="60" spans="1:5">
      <c r="A60" s="137" t="s">
        <v>3520</v>
      </c>
      <c r="B60" s="137" t="s">
        <v>3521</v>
      </c>
      <c r="C60" s="218">
        <v>175066.62</v>
      </c>
      <c r="D60" s="218">
        <v>145369.26999999999</v>
      </c>
      <c r="E60" s="218">
        <v>29697.35</v>
      </c>
    </row>
    <row r="61" spans="1:5">
      <c r="A61" s="137" t="s">
        <v>3522</v>
      </c>
      <c r="B61" s="137" t="s">
        <v>3523</v>
      </c>
      <c r="C61" s="218">
        <v>0</v>
      </c>
      <c r="D61" s="218">
        <v>0</v>
      </c>
      <c r="E61" s="218">
        <v>0</v>
      </c>
    </row>
    <row r="62" spans="1:5">
      <c r="A62" s="137" t="s">
        <v>3524</v>
      </c>
      <c r="B62" s="137" t="s">
        <v>3525</v>
      </c>
      <c r="C62" s="218">
        <v>0</v>
      </c>
      <c r="D62" s="218">
        <v>0</v>
      </c>
      <c r="E62" s="218">
        <v>0</v>
      </c>
    </row>
    <row r="63" spans="1:5">
      <c r="A63" s="137" t="s">
        <v>3526</v>
      </c>
      <c r="B63" s="137" t="s">
        <v>3527</v>
      </c>
      <c r="C63" s="218">
        <v>0</v>
      </c>
      <c r="D63" s="218">
        <v>0</v>
      </c>
      <c r="E63" s="218">
        <v>0</v>
      </c>
    </row>
    <row r="64" spans="1:5">
      <c r="A64" s="137" t="s">
        <v>1122</v>
      </c>
      <c r="B64" s="137" t="s">
        <v>3528</v>
      </c>
      <c r="C64" s="218">
        <v>0</v>
      </c>
      <c r="D64" s="218">
        <v>0</v>
      </c>
      <c r="E64" s="218">
        <v>0</v>
      </c>
    </row>
    <row r="65" spans="1:5">
      <c r="A65" s="137" t="s">
        <v>1123</v>
      </c>
      <c r="B65" s="137" t="s">
        <v>3529</v>
      </c>
      <c r="C65" s="218">
        <v>-35489.870000000003</v>
      </c>
      <c r="D65" s="218">
        <v>-36195.870000000003</v>
      </c>
      <c r="E65" s="218">
        <v>706</v>
      </c>
    </row>
    <row r="66" spans="1:5">
      <c r="A66" s="137" t="s">
        <v>3530</v>
      </c>
      <c r="B66" s="137" t="s">
        <v>3531</v>
      </c>
      <c r="C66" s="218">
        <v>0</v>
      </c>
      <c r="D66" s="218">
        <v>0</v>
      </c>
      <c r="E66" s="218">
        <v>0</v>
      </c>
    </row>
    <row r="67" spans="1:5">
      <c r="A67" s="137" t="s">
        <v>3532</v>
      </c>
      <c r="B67" s="137" t="s">
        <v>3533</v>
      </c>
      <c r="C67" s="218">
        <v>0</v>
      </c>
      <c r="D67" s="218">
        <v>0</v>
      </c>
      <c r="E67" s="218">
        <v>0</v>
      </c>
    </row>
    <row r="68" spans="1:5">
      <c r="A68" s="137" t="s">
        <v>3534</v>
      </c>
      <c r="B68" s="137" t="s">
        <v>3535</v>
      </c>
      <c r="C68" s="218">
        <v>0</v>
      </c>
      <c r="D68" s="218">
        <v>0</v>
      </c>
      <c r="E68" s="218">
        <v>0</v>
      </c>
    </row>
    <row r="69" spans="1:5">
      <c r="A69" s="137" t="s">
        <v>3536</v>
      </c>
      <c r="B69" s="137" t="s">
        <v>3537</v>
      </c>
      <c r="C69" s="218">
        <v>0</v>
      </c>
      <c r="D69" s="218">
        <v>0</v>
      </c>
      <c r="E69" s="218">
        <v>0</v>
      </c>
    </row>
    <row r="70" spans="1:5">
      <c r="A70" s="137" t="s">
        <v>3538</v>
      </c>
      <c r="B70" s="137" t="s">
        <v>3539</v>
      </c>
      <c r="C70" s="218">
        <v>0</v>
      </c>
      <c r="D70" s="218">
        <v>0</v>
      </c>
      <c r="E70" s="218">
        <v>0</v>
      </c>
    </row>
    <row r="71" spans="1:5">
      <c r="A71" s="137" t="s">
        <v>1124</v>
      </c>
      <c r="B71" s="137" t="s">
        <v>3540</v>
      </c>
      <c r="C71" s="218">
        <v>19783.21</v>
      </c>
      <c r="D71" s="218">
        <v>17786.57</v>
      </c>
      <c r="E71" s="218">
        <v>1996.64</v>
      </c>
    </row>
    <row r="72" spans="1:5">
      <c r="A72" s="137"/>
      <c r="B72" s="137"/>
      <c r="C72" s="219"/>
      <c r="D72" s="219"/>
      <c r="E72" s="219"/>
    </row>
    <row r="73" spans="1:5">
      <c r="A73" s="137" t="s">
        <v>3541</v>
      </c>
      <c r="B73" s="137" t="s">
        <v>3542</v>
      </c>
      <c r="C73" s="138">
        <v>159359.96</v>
      </c>
      <c r="D73" s="138">
        <v>126959.97</v>
      </c>
      <c r="E73" s="138">
        <v>32399.99</v>
      </c>
    </row>
    <row r="74" spans="1:5">
      <c r="A74" s="137"/>
      <c r="B74" s="137"/>
      <c r="C74" s="137"/>
      <c r="D74" s="137"/>
      <c r="E74" s="137"/>
    </row>
    <row r="75" spans="1:5">
      <c r="A75" s="137" t="s">
        <v>1125</v>
      </c>
      <c r="B75" s="137" t="s">
        <v>3543</v>
      </c>
      <c r="C75" s="137"/>
      <c r="D75" s="137"/>
      <c r="E75" s="137"/>
    </row>
    <row r="76" spans="1:5">
      <c r="A76" s="137" t="s">
        <v>3544</v>
      </c>
      <c r="B76" s="137" t="s">
        <v>3545</v>
      </c>
      <c r="C76" s="218">
        <v>0</v>
      </c>
      <c r="D76" s="218">
        <v>0</v>
      </c>
      <c r="E76" s="218">
        <v>0</v>
      </c>
    </row>
    <row r="77" spans="1:5">
      <c r="A77" s="137" t="s">
        <v>3546</v>
      </c>
      <c r="B77" s="137" t="s">
        <v>3547</v>
      </c>
      <c r="C77" s="218">
        <v>0</v>
      </c>
      <c r="D77" s="218">
        <v>0</v>
      </c>
      <c r="E77" s="218">
        <v>0</v>
      </c>
    </row>
    <row r="78" spans="1:5">
      <c r="A78" s="137" t="s">
        <v>3548</v>
      </c>
      <c r="B78" s="137" t="s">
        <v>3549</v>
      </c>
      <c r="C78" s="218">
        <v>0</v>
      </c>
      <c r="D78" s="218">
        <v>0</v>
      </c>
      <c r="E78" s="218">
        <v>0</v>
      </c>
    </row>
    <row r="79" spans="1:5">
      <c r="A79" s="137" t="s">
        <v>3550</v>
      </c>
      <c r="B79" s="137" t="s">
        <v>3551</v>
      </c>
      <c r="C79" s="218">
        <v>0</v>
      </c>
      <c r="D79" s="218">
        <v>0</v>
      </c>
      <c r="E79" s="218">
        <v>0</v>
      </c>
    </row>
    <row r="80" spans="1:5">
      <c r="A80" s="137" t="s">
        <v>3552</v>
      </c>
      <c r="B80" s="137" t="s">
        <v>3553</v>
      </c>
      <c r="C80" s="218">
        <v>0</v>
      </c>
      <c r="D80" s="218">
        <v>0</v>
      </c>
      <c r="E80" s="218">
        <v>0</v>
      </c>
    </row>
    <row r="81" spans="1:5">
      <c r="A81" s="137" t="s">
        <v>3554</v>
      </c>
      <c r="B81" s="137" t="s">
        <v>3555</v>
      </c>
      <c r="C81" s="218">
        <v>0</v>
      </c>
      <c r="D81" s="218">
        <v>0</v>
      </c>
      <c r="E81" s="218">
        <v>0</v>
      </c>
    </row>
    <row r="82" spans="1:5">
      <c r="A82" s="137" t="s">
        <v>3556</v>
      </c>
      <c r="B82" s="137" t="s">
        <v>3557</v>
      </c>
      <c r="C82" s="218">
        <v>0</v>
      </c>
      <c r="D82" s="218">
        <v>0</v>
      </c>
      <c r="E82" s="218">
        <v>0</v>
      </c>
    </row>
    <row r="83" spans="1:5">
      <c r="A83" s="137" t="s">
        <v>3558</v>
      </c>
      <c r="B83" s="137" t="s">
        <v>3559</v>
      </c>
      <c r="C83" s="218">
        <v>0</v>
      </c>
      <c r="D83" s="218">
        <v>0</v>
      </c>
      <c r="E83" s="218">
        <v>0</v>
      </c>
    </row>
    <row r="84" spans="1:5">
      <c r="A84" s="137" t="s">
        <v>3560</v>
      </c>
      <c r="B84" s="137" t="s">
        <v>3561</v>
      </c>
      <c r="C84" s="218">
        <v>0</v>
      </c>
      <c r="D84" s="218">
        <v>0</v>
      </c>
      <c r="E84" s="218">
        <v>0</v>
      </c>
    </row>
    <row r="85" spans="1:5">
      <c r="A85" s="137" t="s">
        <v>3562</v>
      </c>
      <c r="B85" s="137" t="s">
        <v>3563</v>
      </c>
      <c r="C85" s="218">
        <v>0</v>
      </c>
      <c r="D85" s="218">
        <v>0</v>
      </c>
      <c r="E85" s="218">
        <v>0</v>
      </c>
    </row>
    <row r="86" spans="1:5">
      <c r="A86" s="137" t="s">
        <v>3564</v>
      </c>
      <c r="B86" s="137" t="s">
        <v>3565</v>
      </c>
      <c r="C86" s="218">
        <v>0</v>
      </c>
      <c r="D86" s="218">
        <v>0</v>
      </c>
      <c r="E86" s="218">
        <v>0</v>
      </c>
    </row>
    <row r="87" spans="1:5">
      <c r="A87" s="137" t="s">
        <v>1126</v>
      </c>
      <c r="B87" s="137" t="s">
        <v>3566</v>
      </c>
      <c r="C87" s="218">
        <v>0</v>
      </c>
      <c r="D87" s="218">
        <v>0</v>
      </c>
      <c r="E87" s="218">
        <v>0</v>
      </c>
    </row>
    <row r="88" spans="1:5">
      <c r="A88" s="137"/>
      <c r="B88" s="137"/>
      <c r="C88" s="219"/>
      <c r="D88" s="219"/>
      <c r="E88" s="219"/>
    </row>
    <row r="89" spans="1:5">
      <c r="A89" s="137" t="s">
        <v>3567</v>
      </c>
      <c r="B89" s="137" t="s">
        <v>3568</v>
      </c>
      <c r="C89" s="138">
        <v>0</v>
      </c>
      <c r="D89" s="138">
        <v>0</v>
      </c>
      <c r="E89" s="138">
        <v>0</v>
      </c>
    </row>
    <row r="90" spans="1:5">
      <c r="A90" s="137"/>
      <c r="B90" s="137"/>
      <c r="C90" s="137"/>
      <c r="D90" s="137"/>
      <c r="E90" s="137"/>
    </row>
    <row r="91" spans="1:5">
      <c r="A91" s="137" t="s">
        <v>3569</v>
      </c>
      <c r="B91" s="137" t="s">
        <v>3570</v>
      </c>
      <c r="C91" s="137"/>
      <c r="D91" s="137"/>
      <c r="E91" s="137"/>
    </row>
    <row r="92" spans="1:5">
      <c r="A92" s="137" t="s">
        <v>3571</v>
      </c>
      <c r="B92" s="137" t="s">
        <v>3572</v>
      </c>
      <c r="C92" s="218">
        <v>0</v>
      </c>
      <c r="D92" s="218">
        <v>0</v>
      </c>
      <c r="E92" s="218">
        <v>0</v>
      </c>
    </row>
    <row r="93" spans="1:5">
      <c r="A93" s="137" t="s">
        <v>3573</v>
      </c>
      <c r="B93" s="137" t="s">
        <v>3574</v>
      </c>
      <c r="C93" s="218">
        <v>0</v>
      </c>
      <c r="D93" s="218">
        <v>0</v>
      </c>
      <c r="E93" s="218">
        <v>0</v>
      </c>
    </row>
    <row r="94" spans="1:5">
      <c r="A94" s="137" t="s">
        <v>3575</v>
      </c>
      <c r="B94" s="137" t="s">
        <v>3576</v>
      </c>
      <c r="C94" s="218">
        <v>0</v>
      </c>
      <c r="D94" s="218">
        <v>0</v>
      </c>
      <c r="E94" s="218">
        <v>0</v>
      </c>
    </row>
    <row r="95" spans="1:5">
      <c r="A95" s="137" t="s">
        <v>3577</v>
      </c>
      <c r="B95" s="137" t="s">
        <v>3578</v>
      </c>
      <c r="C95" s="218">
        <v>0</v>
      </c>
      <c r="D95" s="218">
        <v>0</v>
      </c>
      <c r="E95" s="218">
        <v>0</v>
      </c>
    </row>
    <row r="96" spans="1:5">
      <c r="A96" s="137" t="s">
        <v>3579</v>
      </c>
      <c r="B96" s="137" t="s">
        <v>3580</v>
      </c>
      <c r="C96" s="218">
        <v>0</v>
      </c>
      <c r="D96" s="218">
        <v>0</v>
      </c>
      <c r="E96" s="218">
        <v>0</v>
      </c>
    </row>
    <row r="97" spans="1:5">
      <c r="A97" s="137" t="s">
        <v>3581</v>
      </c>
      <c r="B97" s="137" t="s">
        <v>3582</v>
      </c>
      <c r="C97" s="218">
        <v>0</v>
      </c>
      <c r="D97" s="218">
        <v>0</v>
      </c>
      <c r="E97" s="218">
        <v>0</v>
      </c>
    </row>
    <row r="98" spans="1:5">
      <c r="A98" s="137" t="s">
        <v>3583</v>
      </c>
      <c r="B98" s="137" t="s">
        <v>3584</v>
      </c>
      <c r="C98" s="218">
        <v>0</v>
      </c>
      <c r="D98" s="218">
        <v>0</v>
      </c>
      <c r="E98" s="218">
        <v>0</v>
      </c>
    </row>
    <row r="99" spans="1:5">
      <c r="A99" s="137" t="s">
        <v>3585</v>
      </c>
      <c r="B99" s="137" t="s">
        <v>3586</v>
      </c>
      <c r="C99" s="218">
        <v>0</v>
      </c>
      <c r="D99" s="218">
        <v>0</v>
      </c>
      <c r="E99" s="218">
        <v>0</v>
      </c>
    </row>
    <row r="100" spans="1:5">
      <c r="A100" s="137" t="s">
        <v>3587</v>
      </c>
      <c r="B100" s="137" t="s">
        <v>3588</v>
      </c>
      <c r="C100" s="218">
        <v>0</v>
      </c>
      <c r="D100" s="218">
        <v>0</v>
      </c>
      <c r="E100" s="218">
        <v>0</v>
      </c>
    </row>
    <row r="101" spans="1:5">
      <c r="A101" s="137" t="s">
        <v>3589</v>
      </c>
      <c r="B101" s="137" t="s">
        <v>3590</v>
      </c>
      <c r="C101" s="218">
        <v>0</v>
      </c>
      <c r="D101" s="218">
        <v>0</v>
      </c>
      <c r="E101" s="218">
        <v>0</v>
      </c>
    </row>
    <row r="102" spans="1:5">
      <c r="A102" s="137" t="s">
        <v>3591</v>
      </c>
      <c r="B102" s="137" t="s">
        <v>3592</v>
      </c>
      <c r="C102" s="218">
        <v>0</v>
      </c>
      <c r="D102" s="218">
        <v>0</v>
      </c>
      <c r="E102" s="218">
        <v>0</v>
      </c>
    </row>
    <row r="103" spans="1:5">
      <c r="A103" s="137" t="s">
        <v>3593</v>
      </c>
      <c r="B103" s="137" t="s">
        <v>3594</v>
      </c>
      <c r="C103" s="218">
        <v>0</v>
      </c>
      <c r="D103" s="218">
        <v>0</v>
      </c>
      <c r="E103" s="218">
        <v>0</v>
      </c>
    </row>
    <row r="104" spans="1:5">
      <c r="A104" s="137" t="s">
        <v>3595</v>
      </c>
      <c r="B104" s="137" t="s">
        <v>3596</v>
      </c>
      <c r="C104" s="218">
        <v>0</v>
      </c>
      <c r="D104" s="218">
        <v>0</v>
      </c>
      <c r="E104" s="218">
        <v>0</v>
      </c>
    </row>
    <row r="105" spans="1:5">
      <c r="A105" s="137" t="s">
        <v>3597</v>
      </c>
      <c r="B105" s="137" t="s">
        <v>3598</v>
      </c>
      <c r="C105" s="218">
        <v>0</v>
      </c>
      <c r="D105" s="218">
        <v>0</v>
      </c>
      <c r="E105" s="218">
        <v>0</v>
      </c>
    </row>
    <row r="106" spans="1:5">
      <c r="A106" s="137" t="s">
        <v>3599</v>
      </c>
      <c r="B106" s="137" t="s">
        <v>3600</v>
      </c>
      <c r="C106" s="218">
        <v>0</v>
      </c>
      <c r="D106" s="218">
        <v>0</v>
      </c>
      <c r="E106" s="218">
        <v>0</v>
      </c>
    </row>
    <row r="107" spans="1:5">
      <c r="A107" s="137" t="s">
        <v>3601</v>
      </c>
      <c r="B107" s="137" t="s">
        <v>3602</v>
      </c>
      <c r="C107" s="218">
        <v>0</v>
      </c>
      <c r="D107" s="218">
        <v>0</v>
      </c>
      <c r="E107" s="218">
        <v>0</v>
      </c>
    </row>
    <row r="108" spans="1:5">
      <c r="A108" s="137" t="s">
        <v>3603</v>
      </c>
      <c r="B108" s="137" t="s">
        <v>3604</v>
      </c>
      <c r="C108" s="218">
        <v>0</v>
      </c>
      <c r="D108" s="218">
        <v>0</v>
      </c>
      <c r="E108" s="218">
        <v>0</v>
      </c>
    </row>
    <row r="109" spans="1:5">
      <c r="A109" s="137" t="s">
        <v>3605</v>
      </c>
      <c r="B109" s="137" t="s">
        <v>3606</v>
      </c>
      <c r="C109" s="218">
        <v>0</v>
      </c>
      <c r="D109" s="218">
        <v>0</v>
      </c>
      <c r="E109" s="218">
        <v>0</v>
      </c>
    </row>
    <row r="110" spans="1:5">
      <c r="A110" s="137" t="s">
        <v>3607</v>
      </c>
      <c r="B110" s="137" t="s">
        <v>3608</v>
      </c>
      <c r="C110" s="218">
        <v>0</v>
      </c>
      <c r="D110" s="218">
        <v>0</v>
      </c>
      <c r="E110" s="218">
        <v>0</v>
      </c>
    </row>
    <row r="111" spans="1:5">
      <c r="A111" s="137" t="s">
        <v>3609</v>
      </c>
      <c r="B111" s="137" t="s">
        <v>3610</v>
      </c>
      <c r="C111" s="218">
        <v>0</v>
      </c>
      <c r="D111" s="218">
        <v>0</v>
      </c>
      <c r="E111" s="218">
        <v>0</v>
      </c>
    </row>
    <row r="112" spans="1:5">
      <c r="A112" s="137" t="s">
        <v>3611</v>
      </c>
      <c r="B112" s="137" t="s">
        <v>3612</v>
      </c>
      <c r="C112" s="218">
        <v>0</v>
      </c>
      <c r="D112" s="218">
        <v>0</v>
      </c>
      <c r="E112" s="218">
        <v>0</v>
      </c>
    </row>
    <row r="113" spans="1:5">
      <c r="A113" s="137" t="s">
        <v>3613</v>
      </c>
      <c r="B113" s="137" t="s">
        <v>3614</v>
      </c>
      <c r="C113" s="218">
        <v>0</v>
      </c>
      <c r="D113" s="218">
        <v>0</v>
      </c>
      <c r="E113" s="218">
        <v>0</v>
      </c>
    </row>
    <row r="114" spans="1:5">
      <c r="A114" s="137" t="s">
        <v>3615</v>
      </c>
      <c r="B114" s="137" t="s">
        <v>3616</v>
      </c>
      <c r="C114" s="218">
        <v>0</v>
      </c>
      <c r="D114" s="218">
        <v>0</v>
      </c>
      <c r="E114" s="218">
        <v>0</v>
      </c>
    </row>
    <row r="115" spans="1:5">
      <c r="A115" s="137" t="s">
        <v>3617</v>
      </c>
      <c r="B115" s="137" t="s">
        <v>3618</v>
      </c>
      <c r="C115" s="218">
        <v>0</v>
      </c>
      <c r="D115" s="218">
        <v>0</v>
      </c>
      <c r="E115" s="218">
        <v>0</v>
      </c>
    </row>
    <row r="116" spans="1:5">
      <c r="A116" s="137" t="s">
        <v>3619</v>
      </c>
      <c r="B116" s="137" t="s">
        <v>3620</v>
      </c>
      <c r="C116" s="218">
        <v>0</v>
      </c>
      <c r="D116" s="218">
        <v>0</v>
      </c>
      <c r="E116" s="218">
        <v>0</v>
      </c>
    </row>
    <row r="117" spans="1:5">
      <c r="A117" s="137" t="s">
        <v>3621</v>
      </c>
      <c r="B117" s="137" t="s">
        <v>3622</v>
      </c>
      <c r="C117" s="218">
        <v>0</v>
      </c>
      <c r="D117" s="218">
        <v>0</v>
      </c>
      <c r="E117" s="218">
        <v>0</v>
      </c>
    </row>
    <row r="118" spans="1:5">
      <c r="A118" s="137" t="s">
        <v>3623</v>
      </c>
      <c r="B118" s="137" t="s">
        <v>3624</v>
      </c>
      <c r="C118" s="218">
        <v>0</v>
      </c>
      <c r="D118" s="218">
        <v>0</v>
      </c>
      <c r="E118" s="218">
        <v>0</v>
      </c>
    </row>
    <row r="119" spans="1:5">
      <c r="A119" s="137" t="s">
        <v>3625</v>
      </c>
      <c r="B119" s="137" t="s">
        <v>3626</v>
      </c>
      <c r="C119" s="218">
        <v>0</v>
      </c>
      <c r="D119" s="218">
        <v>0</v>
      </c>
      <c r="E119" s="218">
        <v>0</v>
      </c>
    </row>
    <row r="120" spans="1:5">
      <c r="A120" s="137" t="s">
        <v>3627</v>
      </c>
      <c r="B120" s="137" t="s">
        <v>3628</v>
      </c>
      <c r="C120" s="218">
        <v>0</v>
      </c>
      <c r="D120" s="218">
        <v>0</v>
      </c>
      <c r="E120" s="218">
        <v>0</v>
      </c>
    </row>
    <row r="121" spans="1:5">
      <c r="A121" s="137" t="s">
        <v>3629</v>
      </c>
      <c r="B121" s="137" t="s">
        <v>3630</v>
      </c>
      <c r="C121" s="218">
        <v>0</v>
      </c>
      <c r="D121" s="218">
        <v>0</v>
      </c>
      <c r="E121" s="218">
        <v>0</v>
      </c>
    </row>
    <row r="122" spans="1:5">
      <c r="A122" s="137" t="s">
        <v>3631</v>
      </c>
      <c r="B122" s="137" t="s">
        <v>3632</v>
      </c>
      <c r="C122" s="218">
        <v>0</v>
      </c>
      <c r="D122" s="218">
        <v>0</v>
      </c>
      <c r="E122" s="218">
        <v>0</v>
      </c>
    </row>
    <row r="123" spans="1:5">
      <c r="A123" s="137" t="s">
        <v>3633</v>
      </c>
      <c r="B123" s="137" t="s">
        <v>3634</v>
      </c>
      <c r="C123" s="218">
        <v>0</v>
      </c>
      <c r="D123" s="218">
        <v>0</v>
      </c>
      <c r="E123" s="218">
        <v>0</v>
      </c>
    </row>
    <row r="124" spans="1:5">
      <c r="A124" s="137" t="s">
        <v>3635</v>
      </c>
      <c r="B124" s="137" t="s">
        <v>3636</v>
      </c>
      <c r="C124" s="218">
        <v>0</v>
      </c>
      <c r="D124" s="218">
        <v>0</v>
      </c>
      <c r="E124" s="218">
        <v>0</v>
      </c>
    </row>
    <row r="125" spans="1:5">
      <c r="A125" s="137" t="s">
        <v>3637</v>
      </c>
      <c r="B125" s="137" t="s">
        <v>3638</v>
      </c>
      <c r="C125" s="218">
        <v>0</v>
      </c>
      <c r="D125" s="218">
        <v>0</v>
      </c>
      <c r="E125" s="218">
        <v>0</v>
      </c>
    </row>
    <row r="126" spans="1:5">
      <c r="A126" s="137" t="s">
        <v>3639</v>
      </c>
      <c r="B126" s="137" t="s">
        <v>3640</v>
      </c>
      <c r="C126" s="218">
        <v>0</v>
      </c>
      <c r="D126" s="218">
        <v>0</v>
      </c>
      <c r="E126" s="218">
        <v>0</v>
      </c>
    </row>
    <row r="127" spans="1:5">
      <c r="A127" s="137" t="s">
        <v>3641</v>
      </c>
      <c r="B127" s="137" t="s">
        <v>3642</v>
      </c>
      <c r="C127" s="218">
        <v>0</v>
      </c>
      <c r="D127" s="218">
        <v>0</v>
      </c>
      <c r="E127" s="218">
        <v>0</v>
      </c>
    </row>
    <row r="128" spans="1:5">
      <c r="A128" s="137" t="s">
        <v>3643</v>
      </c>
      <c r="B128" s="137" t="s">
        <v>3644</v>
      </c>
      <c r="C128" s="218">
        <v>0</v>
      </c>
      <c r="D128" s="218">
        <v>0</v>
      </c>
      <c r="E128" s="218">
        <v>0</v>
      </c>
    </row>
    <row r="129" spans="1:5">
      <c r="A129" s="137" t="s">
        <v>3645</v>
      </c>
      <c r="B129" s="137" t="s">
        <v>3646</v>
      </c>
      <c r="C129" s="218">
        <v>0</v>
      </c>
      <c r="D129" s="218">
        <v>0</v>
      </c>
      <c r="E129" s="218">
        <v>0</v>
      </c>
    </row>
    <row r="130" spans="1:5">
      <c r="A130" s="137" t="s">
        <v>3647</v>
      </c>
      <c r="B130" s="137" t="s">
        <v>3648</v>
      </c>
      <c r="C130" s="218">
        <v>0</v>
      </c>
      <c r="D130" s="218">
        <v>0</v>
      </c>
      <c r="E130" s="218">
        <v>0</v>
      </c>
    </row>
    <row r="131" spans="1:5">
      <c r="A131" s="137" t="s">
        <v>3649</v>
      </c>
      <c r="B131" s="137" t="s">
        <v>3650</v>
      </c>
      <c r="C131" s="218">
        <v>0</v>
      </c>
      <c r="D131" s="218">
        <v>0</v>
      </c>
      <c r="E131" s="218">
        <v>0</v>
      </c>
    </row>
    <row r="132" spans="1:5">
      <c r="A132" s="137" t="s">
        <v>3651</v>
      </c>
      <c r="B132" s="137" t="s">
        <v>3652</v>
      </c>
      <c r="C132" s="218">
        <v>0</v>
      </c>
      <c r="D132" s="218">
        <v>0</v>
      </c>
      <c r="E132" s="218">
        <v>0</v>
      </c>
    </row>
    <row r="133" spans="1:5">
      <c r="A133" s="137" t="s">
        <v>3653</v>
      </c>
      <c r="B133" s="137" t="s">
        <v>3654</v>
      </c>
      <c r="C133" s="218">
        <v>0</v>
      </c>
      <c r="D133" s="218">
        <v>0</v>
      </c>
      <c r="E133" s="218">
        <v>0</v>
      </c>
    </row>
    <row r="134" spans="1:5">
      <c r="A134" s="137" t="s">
        <v>3655</v>
      </c>
      <c r="B134" s="137" t="s">
        <v>3656</v>
      </c>
      <c r="C134" s="218">
        <v>0</v>
      </c>
      <c r="D134" s="218">
        <v>0</v>
      </c>
      <c r="E134" s="218">
        <v>0</v>
      </c>
    </row>
    <row r="135" spans="1:5">
      <c r="A135" s="137" t="s">
        <v>3657</v>
      </c>
      <c r="B135" s="137" t="s">
        <v>3658</v>
      </c>
      <c r="C135" s="218">
        <v>0</v>
      </c>
      <c r="D135" s="218">
        <v>0</v>
      </c>
      <c r="E135" s="218">
        <v>0</v>
      </c>
    </row>
    <row r="136" spans="1:5">
      <c r="A136" s="137" t="s">
        <v>3659</v>
      </c>
      <c r="B136" s="137" t="s">
        <v>3660</v>
      </c>
      <c r="C136" s="218">
        <v>0</v>
      </c>
      <c r="D136" s="218">
        <v>0</v>
      </c>
      <c r="E136" s="218">
        <v>0</v>
      </c>
    </row>
    <row r="137" spans="1:5">
      <c r="A137" s="137" t="s">
        <v>3661</v>
      </c>
      <c r="B137" s="137" t="s">
        <v>3662</v>
      </c>
      <c r="C137" s="218">
        <v>0</v>
      </c>
      <c r="D137" s="218">
        <v>0</v>
      </c>
      <c r="E137" s="218">
        <v>0</v>
      </c>
    </row>
    <row r="138" spans="1:5">
      <c r="A138" s="137" t="s">
        <v>3663</v>
      </c>
      <c r="B138" s="137" t="s">
        <v>3664</v>
      </c>
      <c r="C138" s="218">
        <v>0</v>
      </c>
      <c r="D138" s="218">
        <v>0</v>
      </c>
      <c r="E138" s="218">
        <v>0</v>
      </c>
    </row>
    <row r="139" spans="1:5">
      <c r="A139" s="137" t="s">
        <v>3665</v>
      </c>
      <c r="B139" s="137" t="s">
        <v>3666</v>
      </c>
      <c r="C139" s="218">
        <v>0</v>
      </c>
      <c r="D139" s="218">
        <v>0</v>
      </c>
      <c r="E139" s="218">
        <v>0</v>
      </c>
    </row>
    <row r="140" spans="1:5">
      <c r="A140" s="137" t="s">
        <v>3667</v>
      </c>
      <c r="B140" s="137" t="s">
        <v>3668</v>
      </c>
      <c r="C140" s="218">
        <v>0</v>
      </c>
      <c r="D140" s="218">
        <v>0</v>
      </c>
      <c r="E140" s="218">
        <v>0</v>
      </c>
    </row>
    <row r="141" spans="1:5">
      <c r="A141" s="137" t="s">
        <v>3669</v>
      </c>
      <c r="B141" s="137" t="s">
        <v>3670</v>
      </c>
      <c r="C141" s="218">
        <v>0</v>
      </c>
      <c r="D141" s="218">
        <v>0</v>
      </c>
      <c r="E141" s="218">
        <v>0</v>
      </c>
    </row>
    <row r="142" spans="1:5">
      <c r="A142" s="137" t="s">
        <v>3671</v>
      </c>
      <c r="B142" s="137" t="s">
        <v>3672</v>
      </c>
      <c r="C142" s="218">
        <v>0</v>
      </c>
      <c r="D142" s="218">
        <v>0</v>
      </c>
      <c r="E142" s="218">
        <v>0</v>
      </c>
    </row>
    <row r="143" spans="1:5">
      <c r="A143" s="137" t="s">
        <v>3673</v>
      </c>
      <c r="B143" s="137" t="s">
        <v>3674</v>
      </c>
      <c r="C143" s="218">
        <v>0</v>
      </c>
      <c r="D143" s="218">
        <v>0</v>
      </c>
      <c r="E143" s="218">
        <v>0</v>
      </c>
    </row>
    <row r="144" spans="1:5">
      <c r="A144" s="137" t="s">
        <v>3675</v>
      </c>
      <c r="B144" s="137" t="s">
        <v>3676</v>
      </c>
      <c r="C144" s="218">
        <v>0</v>
      </c>
      <c r="D144" s="218">
        <v>0</v>
      </c>
      <c r="E144" s="218">
        <v>0</v>
      </c>
    </row>
    <row r="145" spans="1:5">
      <c r="A145" s="137" t="s">
        <v>3677</v>
      </c>
      <c r="B145" s="137" t="s">
        <v>3678</v>
      </c>
      <c r="C145" s="218">
        <v>0</v>
      </c>
      <c r="D145" s="218">
        <v>0</v>
      </c>
      <c r="E145" s="218">
        <v>0</v>
      </c>
    </row>
    <row r="146" spans="1:5">
      <c r="A146" s="137" t="s">
        <v>3679</v>
      </c>
      <c r="B146" s="137" t="s">
        <v>3680</v>
      </c>
      <c r="C146" s="218">
        <v>0</v>
      </c>
      <c r="D146" s="218">
        <v>0</v>
      </c>
      <c r="E146" s="218">
        <v>0</v>
      </c>
    </row>
    <row r="147" spans="1:5">
      <c r="A147" s="137" t="s">
        <v>3681</v>
      </c>
      <c r="B147" s="137" t="s">
        <v>3682</v>
      </c>
      <c r="C147" s="218">
        <v>0</v>
      </c>
      <c r="D147" s="218">
        <v>0</v>
      </c>
      <c r="E147" s="218">
        <v>0</v>
      </c>
    </row>
    <row r="148" spans="1:5">
      <c r="A148" s="137" t="s">
        <v>3683</v>
      </c>
      <c r="B148" s="137" t="s">
        <v>3684</v>
      </c>
      <c r="C148" s="218">
        <v>0</v>
      </c>
      <c r="D148" s="218">
        <v>0</v>
      </c>
      <c r="E148" s="218">
        <v>0</v>
      </c>
    </row>
    <row r="149" spans="1:5">
      <c r="A149" s="137" t="s">
        <v>3685</v>
      </c>
      <c r="B149" s="137" t="s">
        <v>3686</v>
      </c>
      <c r="C149" s="218">
        <v>0</v>
      </c>
      <c r="D149" s="218">
        <v>0</v>
      </c>
      <c r="E149" s="218">
        <v>0</v>
      </c>
    </row>
    <row r="150" spans="1:5">
      <c r="A150" s="137" t="s">
        <v>3687</v>
      </c>
      <c r="B150" s="137" t="s">
        <v>3688</v>
      </c>
      <c r="C150" s="218">
        <v>0</v>
      </c>
      <c r="D150" s="218">
        <v>0</v>
      </c>
      <c r="E150" s="218">
        <v>0</v>
      </c>
    </row>
    <row r="151" spans="1:5">
      <c r="A151" s="137" t="s">
        <v>3689</v>
      </c>
      <c r="B151" s="137" t="s">
        <v>3690</v>
      </c>
      <c r="C151" s="218">
        <v>0</v>
      </c>
      <c r="D151" s="218">
        <v>0</v>
      </c>
      <c r="E151" s="218">
        <v>0</v>
      </c>
    </row>
    <row r="152" spans="1:5">
      <c r="A152" s="137" t="s">
        <v>3691</v>
      </c>
      <c r="B152" s="137" t="s">
        <v>3692</v>
      </c>
      <c r="C152" s="218">
        <v>0</v>
      </c>
      <c r="D152" s="218">
        <v>0</v>
      </c>
      <c r="E152" s="218">
        <v>0</v>
      </c>
    </row>
    <row r="153" spans="1:5">
      <c r="A153" s="137" t="s">
        <v>3693</v>
      </c>
      <c r="B153" s="137" t="s">
        <v>3694</v>
      </c>
      <c r="C153" s="218">
        <v>0</v>
      </c>
      <c r="D153" s="218">
        <v>0</v>
      </c>
      <c r="E153" s="218">
        <v>0</v>
      </c>
    </row>
    <row r="154" spans="1:5">
      <c r="A154" s="137" t="s">
        <v>3695</v>
      </c>
      <c r="B154" s="137" t="s">
        <v>3696</v>
      </c>
      <c r="C154" s="218">
        <v>0</v>
      </c>
      <c r="D154" s="218">
        <v>0</v>
      </c>
      <c r="E154" s="218">
        <v>0</v>
      </c>
    </row>
    <row r="155" spans="1:5">
      <c r="A155" s="137" t="s">
        <v>3697</v>
      </c>
      <c r="B155" s="137" t="s">
        <v>3698</v>
      </c>
      <c r="C155" s="218">
        <v>0</v>
      </c>
      <c r="D155" s="218">
        <v>0</v>
      </c>
      <c r="E155" s="218">
        <v>0</v>
      </c>
    </row>
    <row r="156" spans="1:5">
      <c r="A156" s="137" t="s">
        <v>3699</v>
      </c>
      <c r="B156" s="137" t="s">
        <v>3700</v>
      </c>
      <c r="C156" s="218">
        <v>0</v>
      </c>
      <c r="D156" s="218">
        <v>0</v>
      </c>
      <c r="E156" s="218">
        <v>0</v>
      </c>
    </row>
    <row r="157" spans="1:5">
      <c r="A157" s="137" t="s">
        <v>3701</v>
      </c>
      <c r="B157" s="137" t="s">
        <v>3702</v>
      </c>
      <c r="C157" s="218">
        <v>0</v>
      </c>
      <c r="D157" s="218">
        <v>0</v>
      </c>
      <c r="E157" s="218">
        <v>0</v>
      </c>
    </row>
    <row r="158" spans="1:5">
      <c r="A158" s="137" t="s">
        <v>3703</v>
      </c>
      <c r="B158" s="137" t="s">
        <v>3704</v>
      </c>
      <c r="C158" s="218">
        <v>0</v>
      </c>
      <c r="D158" s="218">
        <v>0</v>
      </c>
      <c r="E158" s="218">
        <v>0</v>
      </c>
    </row>
    <row r="159" spans="1:5">
      <c r="A159" s="137" t="s">
        <v>3705</v>
      </c>
      <c r="B159" s="137" t="s">
        <v>3706</v>
      </c>
      <c r="C159" s="218">
        <v>0</v>
      </c>
      <c r="D159" s="218">
        <v>0</v>
      </c>
      <c r="E159" s="218">
        <v>0</v>
      </c>
    </row>
    <row r="160" spans="1:5">
      <c r="A160" s="137" t="s">
        <v>3707</v>
      </c>
      <c r="B160" s="137" t="s">
        <v>3708</v>
      </c>
      <c r="C160" s="218">
        <v>0</v>
      </c>
      <c r="D160" s="218">
        <v>0</v>
      </c>
      <c r="E160" s="218">
        <v>0</v>
      </c>
    </row>
    <row r="161" spans="1:5">
      <c r="A161" s="137" t="s">
        <v>3709</v>
      </c>
      <c r="B161" s="137" t="s">
        <v>3710</v>
      </c>
      <c r="C161" s="218">
        <v>0</v>
      </c>
      <c r="D161" s="218">
        <v>0</v>
      </c>
      <c r="E161" s="218">
        <v>0</v>
      </c>
    </row>
    <row r="162" spans="1:5">
      <c r="A162" s="137" t="s">
        <v>3711</v>
      </c>
      <c r="B162" s="137" t="s">
        <v>3712</v>
      </c>
      <c r="C162" s="218">
        <v>0</v>
      </c>
      <c r="D162" s="218">
        <v>0</v>
      </c>
      <c r="E162" s="218">
        <v>0</v>
      </c>
    </row>
    <row r="163" spans="1:5">
      <c r="A163" s="137" t="s">
        <v>3713</v>
      </c>
      <c r="B163" s="137" t="s">
        <v>3714</v>
      </c>
      <c r="C163" s="218">
        <v>0</v>
      </c>
      <c r="D163" s="218">
        <v>0</v>
      </c>
      <c r="E163" s="218">
        <v>0</v>
      </c>
    </row>
    <row r="164" spans="1:5">
      <c r="A164" s="137" t="s">
        <v>3715</v>
      </c>
      <c r="B164" s="137" t="s">
        <v>3716</v>
      </c>
      <c r="C164" s="218">
        <v>0</v>
      </c>
      <c r="D164" s="218">
        <v>0</v>
      </c>
      <c r="E164" s="218">
        <v>0</v>
      </c>
    </row>
    <row r="165" spans="1:5">
      <c r="A165" s="137" t="s">
        <v>3717</v>
      </c>
      <c r="B165" s="137" t="s">
        <v>3533</v>
      </c>
      <c r="C165" s="218">
        <v>0</v>
      </c>
      <c r="D165" s="218">
        <v>0</v>
      </c>
      <c r="E165" s="218">
        <v>0</v>
      </c>
    </row>
    <row r="166" spans="1:5">
      <c r="A166" s="137" t="s">
        <v>3718</v>
      </c>
      <c r="B166" s="137" t="s">
        <v>3719</v>
      </c>
      <c r="C166" s="218">
        <v>0</v>
      </c>
      <c r="D166" s="218">
        <v>0</v>
      </c>
      <c r="E166" s="218">
        <v>0</v>
      </c>
    </row>
    <row r="167" spans="1:5">
      <c r="A167" s="137" t="s">
        <v>3720</v>
      </c>
      <c r="B167" s="137" t="s">
        <v>3721</v>
      </c>
      <c r="C167" s="218">
        <v>0</v>
      </c>
      <c r="D167" s="218">
        <v>0</v>
      </c>
      <c r="E167" s="218">
        <v>0</v>
      </c>
    </row>
    <row r="168" spans="1:5">
      <c r="A168" s="137" t="s">
        <v>3722</v>
      </c>
      <c r="B168" s="137" t="s">
        <v>3723</v>
      </c>
      <c r="C168" s="218">
        <v>0</v>
      </c>
      <c r="D168" s="218">
        <v>0</v>
      </c>
      <c r="E168" s="218">
        <v>0</v>
      </c>
    </row>
    <row r="169" spans="1:5">
      <c r="A169" s="137" t="s">
        <v>3724</v>
      </c>
      <c r="B169" s="137" t="s">
        <v>3725</v>
      </c>
      <c r="C169" s="218">
        <v>0</v>
      </c>
      <c r="D169" s="218">
        <v>0</v>
      </c>
      <c r="E169" s="218">
        <v>0</v>
      </c>
    </row>
    <row r="170" spans="1:5">
      <c r="A170" s="137" t="s">
        <v>3726</v>
      </c>
      <c r="B170" s="137" t="s">
        <v>3727</v>
      </c>
      <c r="C170" s="218">
        <v>0</v>
      </c>
      <c r="D170" s="218">
        <v>0</v>
      </c>
      <c r="E170" s="218">
        <v>0</v>
      </c>
    </row>
    <row r="171" spans="1:5">
      <c r="A171" s="137" t="s">
        <v>3728</v>
      </c>
      <c r="B171" s="137" t="s">
        <v>3729</v>
      </c>
      <c r="C171" s="218">
        <v>0</v>
      </c>
      <c r="D171" s="218">
        <v>0</v>
      </c>
      <c r="E171" s="218">
        <v>0</v>
      </c>
    </row>
    <row r="172" spans="1:5">
      <c r="A172" s="137" t="s">
        <v>3730</v>
      </c>
      <c r="B172" s="137" t="s">
        <v>3721</v>
      </c>
      <c r="C172" s="218">
        <v>0</v>
      </c>
      <c r="D172" s="218">
        <v>0</v>
      </c>
      <c r="E172" s="218">
        <v>0</v>
      </c>
    </row>
    <row r="173" spans="1:5">
      <c r="A173" s="137" t="s">
        <v>3731</v>
      </c>
      <c r="B173" s="137" t="s">
        <v>3732</v>
      </c>
      <c r="C173" s="218">
        <v>0</v>
      </c>
      <c r="D173" s="218">
        <v>0</v>
      </c>
      <c r="E173" s="218">
        <v>0</v>
      </c>
    </row>
    <row r="174" spans="1:5">
      <c r="A174" s="137" t="s">
        <v>3733</v>
      </c>
      <c r="B174" s="137" t="s">
        <v>3734</v>
      </c>
      <c r="C174" s="218">
        <v>0</v>
      </c>
      <c r="D174" s="218">
        <v>0</v>
      </c>
      <c r="E174" s="218">
        <v>0</v>
      </c>
    </row>
    <row r="175" spans="1:5">
      <c r="A175" s="137" t="s">
        <v>3735</v>
      </c>
      <c r="B175" s="137" t="s">
        <v>3736</v>
      </c>
      <c r="C175" s="218">
        <v>0</v>
      </c>
      <c r="D175" s="218">
        <v>0</v>
      </c>
      <c r="E175" s="218">
        <v>0</v>
      </c>
    </row>
    <row r="176" spans="1:5">
      <c r="A176" s="137" t="s">
        <v>3737</v>
      </c>
      <c r="B176" s="137" t="s">
        <v>3738</v>
      </c>
      <c r="C176" s="218">
        <v>0</v>
      </c>
      <c r="D176" s="218">
        <v>0</v>
      </c>
      <c r="E176" s="218">
        <v>0</v>
      </c>
    </row>
    <row r="177" spans="1:5">
      <c r="A177" s="137" t="s">
        <v>3739</v>
      </c>
      <c r="B177" s="137" t="s">
        <v>3732</v>
      </c>
      <c r="C177" s="218">
        <v>0</v>
      </c>
      <c r="D177" s="218">
        <v>0</v>
      </c>
      <c r="E177" s="218">
        <v>0</v>
      </c>
    </row>
    <row r="178" spans="1:5">
      <c r="A178" s="137" t="s">
        <v>3740</v>
      </c>
      <c r="B178" s="137" t="s">
        <v>3741</v>
      </c>
      <c r="C178" s="218">
        <v>0</v>
      </c>
      <c r="D178" s="218">
        <v>0</v>
      </c>
      <c r="E178" s="218">
        <v>0</v>
      </c>
    </row>
    <row r="179" spans="1:5">
      <c r="A179" s="137" t="s">
        <v>3742</v>
      </c>
      <c r="B179" s="137" t="s">
        <v>3743</v>
      </c>
      <c r="C179" s="218">
        <v>0</v>
      </c>
      <c r="D179" s="218">
        <v>0</v>
      </c>
      <c r="E179" s="218">
        <v>0</v>
      </c>
    </row>
    <row r="180" spans="1:5">
      <c r="A180" s="137" t="s">
        <v>3744</v>
      </c>
      <c r="B180" s="137" t="s">
        <v>3745</v>
      </c>
      <c r="C180" s="218">
        <v>0</v>
      </c>
      <c r="D180" s="218">
        <v>0</v>
      </c>
      <c r="E180" s="218">
        <v>0</v>
      </c>
    </row>
    <row r="181" spans="1:5">
      <c r="A181" s="137" t="s">
        <v>3746</v>
      </c>
      <c r="B181" s="137" t="s">
        <v>3747</v>
      </c>
      <c r="C181" s="218">
        <v>0</v>
      </c>
      <c r="D181" s="218">
        <v>0</v>
      </c>
      <c r="E181" s="218">
        <v>0</v>
      </c>
    </row>
    <row r="182" spans="1:5">
      <c r="A182" s="137"/>
      <c r="B182" s="137"/>
      <c r="C182" s="219"/>
      <c r="D182" s="219"/>
      <c r="E182" s="219"/>
    </row>
    <row r="183" spans="1:5">
      <c r="A183" s="137" t="s">
        <v>3748</v>
      </c>
      <c r="B183" s="137" t="s">
        <v>3570</v>
      </c>
      <c r="C183" s="138">
        <v>0</v>
      </c>
      <c r="D183" s="138">
        <v>0</v>
      </c>
      <c r="E183" s="138">
        <v>0</v>
      </c>
    </row>
    <row r="184" spans="1:5">
      <c r="A184" s="137"/>
      <c r="B184" s="137"/>
      <c r="C184" s="137"/>
      <c r="D184" s="137"/>
      <c r="E184" s="137"/>
    </row>
    <row r="185" spans="1:5">
      <c r="A185" s="137" t="s">
        <v>3749</v>
      </c>
      <c r="B185" s="137" t="s">
        <v>3750</v>
      </c>
      <c r="C185" s="137"/>
      <c r="D185" s="137"/>
      <c r="E185" s="137"/>
    </row>
    <row r="186" spans="1:5">
      <c r="A186" s="137" t="s">
        <v>3751</v>
      </c>
      <c r="B186" s="137" t="s">
        <v>3752</v>
      </c>
      <c r="C186" s="218">
        <v>52663.8</v>
      </c>
      <c r="D186" s="218">
        <v>65829.759999999995</v>
      </c>
      <c r="E186" s="218">
        <v>-13165.96</v>
      </c>
    </row>
    <row r="187" spans="1:5">
      <c r="A187" s="137" t="s">
        <v>3753</v>
      </c>
      <c r="B187" s="137" t="s">
        <v>3754</v>
      </c>
      <c r="C187" s="218">
        <v>0</v>
      </c>
      <c r="D187" s="218">
        <v>0</v>
      </c>
      <c r="E187" s="218">
        <v>0</v>
      </c>
    </row>
    <row r="188" spans="1:5">
      <c r="A188" s="137" t="s">
        <v>3755</v>
      </c>
      <c r="B188" s="137" t="s">
        <v>3756</v>
      </c>
      <c r="C188" s="218">
        <v>5624.95</v>
      </c>
      <c r="D188" s="218">
        <v>6945.38</v>
      </c>
      <c r="E188" s="218">
        <v>-1320.43</v>
      </c>
    </row>
    <row r="189" spans="1:5">
      <c r="A189" s="137"/>
      <c r="B189" s="137"/>
      <c r="C189" s="219"/>
      <c r="D189" s="219"/>
      <c r="E189" s="219"/>
    </row>
    <row r="190" spans="1:5">
      <c r="A190" s="137" t="s">
        <v>3757</v>
      </c>
      <c r="B190" s="137" t="s">
        <v>3758</v>
      </c>
      <c r="C190" s="138">
        <v>58288.75</v>
      </c>
      <c r="D190" s="138">
        <v>72775.14</v>
      </c>
      <c r="E190" s="138">
        <v>-14486.39</v>
      </c>
    </row>
    <row r="191" spans="1:5">
      <c r="A191" s="137"/>
      <c r="B191" s="137"/>
      <c r="C191" s="219"/>
      <c r="D191" s="219"/>
      <c r="E191" s="219"/>
    </row>
    <row r="192" spans="1:5">
      <c r="A192" s="137" t="s">
        <v>3759</v>
      </c>
      <c r="B192" s="137" t="s">
        <v>3760</v>
      </c>
      <c r="C192" s="138">
        <v>555947.05000000005</v>
      </c>
      <c r="D192" s="138">
        <v>641457.05000000005</v>
      </c>
      <c r="E192" s="138">
        <v>-85510</v>
      </c>
    </row>
    <row r="193" spans="1:5">
      <c r="A193" s="137"/>
      <c r="B193" s="137"/>
      <c r="C193" s="137"/>
      <c r="D193" s="137"/>
      <c r="E193" s="137"/>
    </row>
    <row r="194" spans="1:5">
      <c r="A194" s="137" t="s">
        <v>3761</v>
      </c>
      <c r="B194" s="137" t="s">
        <v>1128</v>
      </c>
      <c r="C194" s="137"/>
      <c r="D194" s="137"/>
      <c r="E194" s="137"/>
    </row>
    <row r="195" spans="1:5">
      <c r="A195" s="137"/>
      <c r="B195" s="137"/>
      <c r="C195" s="137"/>
      <c r="D195" s="137"/>
      <c r="E195" s="137"/>
    </row>
    <row r="196" spans="1:5">
      <c r="A196" s="137" t="s">
        <v>3762</v>
      </c>
      <c r="B196" s="137" t="s">
        <v>3763</v>
      </c>
      <c r="C196" s="137"/>
      <c r="D196" s="137"/>
      <c r="E196" s="137"/>
    </row>
    <row r="197" spans="1:5">
      <c r="A197" s="137" t="s">
        <v>3764</v>
      </c>
      <c r="B197" s="137" t="s">
        <v>3765</v>
      </c>
      <c r="C197" s="218">
        <v>6365291.4500000002</v>
      </c>
      <c r="D197" s="218">
        <v>6365291.4500000002</v>
      </c>
      <c r="E197" s="218">
        <v>0</v>
      </c>
    </row>
    <row r="198" spans="1:5">
      <c r="A198" s="137" t="s">
        <v>3766</v>
      </c>
      <c r="B198" s="137" t="s">
        <v>3767</v>
      </c>
      <c r="C198" s="218">
        <v>9554414</v>
      </c>
      <c r="D198" s="218">
        <v>9554414</v>
      </c>
      <c r="E198" s="218">
        <v>0</v>
      </c>
    </row>
    <row r="199" spans="1:5">
      <c r="A199" s="137" t="s">
        <v>3768</v>
      </c>
      <c r="B199" s="137" t="s">
        <v>3769</v>
      </c>
      <c r="C199" s="218">
        <v>317240.83</v>
      </c>
      <c r="D199" s="218">
        <v>317240.83</v>
      </c>
      <c r="E199" s="218">
        <v>0</v>
      </c>
    </row>
    <row r="200" spans="1:5">
      <c r="A200" s="137" t="s">
        <v>3770</v>
      </c>
      <c r="B200" s="137" t="s">
        <v>3771</v>
      </c>
      <c r="C200" s="218">
        <v>2860247.3</v>
      </c>
      <c r="D200" s="218">
        <v>2860247.3</v>
      </c>
      <c r="E200" s="218">
        <v>0</v>
      </c>
    </row>
    <row r="201" spans="1:5">
      <c r="A201" s="137" t="s">
        <v>3772</v>
      </c>
      <c r="B201" s="137" t="s">
        <v>3773</v>
      </c>
      <c r="C201" s="218">
        <v>23416399.469999999</v>
      </c>
      <c r="D201" s="218">
        <v>23416399.469999999</v>
      </c>
      <c r="E201" s="218">
        <v>0</v>
      </c>
    </row>
    <row r="202" spans="1:5">
      <c r="A202" s="137" t="s">
        <v>3774</v>
      </c>
      <c r="B202" s="137" t="s">
        <v>3775</v>
      </c>
      <c r="C202" s="218">
        <v>0</v>
      </c>
      <c r="D202" s="218">
        <v>0</v>
      </c>
      <c r="E202" s="218">
        <v>0</v>
      </c>
    </row>
    <row r="203" spans="1:5">
      <c r="A203" s="137" t="s">
        <v>3776</v>
      </c>
      <c r="B203" s="137" t="s">
        <v>3777</v>
      </c>
      <c r="C203" s="218">
        <v>0</v>
      </c>
      <c r="D203" s="218">
        <v>0</v>
      </c>
      <c r="E203" s="218">
        <v>0</v>
      </c>
    </row>
    <row r="204" spans="1:5">
      <c r="A204" s="137" t="s">
        <v>3778</v>
      </c>
      <c r="B204" s="137" t="s">
        <v>3779</v>
      </c>
      <c r="C204" s="218">
        <v>-10891224</v>
      </c>
      <c r="D204" s="218">
        <v>-10891224</v>
      </c>
      <c r="E204" s="218">
        <v>0</v>
      </c>
    </row>
    <row r="205" spans="1:5">
      <c r="A205" s="137" t="s">
        <v>3780</v>
      </c>
      <c r="B205" s="137" t="s">
        <v>3781</v>
      </c>
      <c r="C205" s="218">
        <v>0</v>
      </c>
      <c r="D205" s="218">
        <v>0</v>
      </c>
      <c r="E205" s="218">
        <v>0</v>
      </c>
    </row>
    <row r="206" spans="1:5">
      <c r="A206" s="137" t="s">
        <v>3782</v>
      </c>
      <c r="B206" s="137" t="s">
        <v>3783</v>
      </c>
      <c r="C206" s="218">
        <v>0</v>
      </c>
      <c r="D206" s="218">
        <v>0</v>
      </c>
      <c r="E206" s="218">
        <v>0</v>
      </c>
    </row>
    <row r="207" spans="1:5">
      <c r="A207" s="137" t="s">
        <v>3784</v>
      </c>
      <c r="B207" s="137" t="s">
        <v>3785</v>
      </c>
      <c r="C207" s="218">
        <v>0</v>
      </c>
      <c r="D207" s="218">
        <v>0</v>
      </c>
      <c r="E207" s="218">
        <v>0</v>
      </c>
    </row>
    <row r="208" spans="1:5">
      <c r="A208" s="137" t="s">
        <v>3786</v>
      </c>
      <c r="B208" s="137" t="s">
        <v>3787</v>
      </c>
      <c r="C208" s="218">
        <v>0</v>
      </c>
      <c r="D208" s="218">
        <v>0</v>
      </c>
      <c r="E208" s="218">
        <v>0</v>
      </c>
    </row>
    <row r="209" spans="1:5">
      <c r="A209" s="137" t="s">
        <v>3788</v>
      </c>
      <c r="B209" s="137" t="s">
        <v>3789</v>
      </c>
      <c r="C209" s="218">
        <v>0</v>
      </c>
      <c r="D209" s="218">
        <v>0</v>
      </c>
      <c r="E209" s="218">
        <v>0</v>
      </c>
    </row>
    <row r="210" spans="1:5">
      <c r="A210" s="137" t="s">
        <v>3790</v>
      </c>
      <c r="B210" s="137" t="s">
        <v>3791</v>
      </c>
      <c r="C210" s="218">
        <v>0</v>
      </c>
      <c r="D210" s="218">
        <v>0</v>
      </c>
      <c r="E210" s="218">
        <v>0</v>
      </c>
    </row>
    <row r="211" spans="1:5">
      <c r="A211" s="137" t="s">
        <v>3792</v>
      </c>
      <c r="B211" s="137" t="s">
        <v>3793</v>
      </c>
      <c r="C211" s="218">
        <v>0</v>
      </c>
      <c r="D211" s="218">
        <v>0</v>
      </c>
      <c r="E211" s="218">
        <v>0</v>
      </c>
    </row>
    <row r="212" spans="1:5">
      <c r="A212" s="137" t="s">
        <v>3794</v>
      </c>
      <c r="B212" s="137" t="s">
        <v>3795</v>
      </c>
      <c r="C212" s="218">
        <v>0</v>
      </c>
      <c r="D212" s="218">
        <v>0</v>
      </c>
      <c r="E212" s="218">
        <v>0</v>
      </c>
    </row>
    <row r="213" spans="1:5">
      <c r="A213" s="137" t="s">
        <v>3796</v>
      </c>
      <c r="B213" s="137" t="s">
        <v>3797</v>
      </c>
      <c r="C213" s="218">
        <v>0</v>
      </c>
      <c r="D213" s="218">
        <v>0</v>
      </c>
      <c r="E213" s="218">
        <v>0</v>
      </c>
    </row>
    <row r="214" spans="1:5">
      <c r="A214" s="137" t="s">
        <v>3798</v>
      </c>
      <c r="B214" s="137" t="s">
        <v>3799</v>
      </c>
      <c r="C214" s="218">
        <v>0</v>
      </c>
      <c r="D214" s="218">
        <v>0</v>
      </c>
      <c r="E214" s="218">
        <v>0</v>
      </c>
    </row>
    <row r="215" spans="1:5">
      <c r="A215" s="137" t="s">
        <v>3800</v>
      </c>
      <c r="B215" s="137" t="s">
        <v>3801</v>
      </c>
      <c r="C215" s="218">
        <v>0</v>
      </c>
      <c r="D215" s="218">
        <v>0</v>
      </c>
      <c r="E215" s="218">
        <v>0</v>
      </c>
    </row>
    <row r="216" spans="1:5">
      <c r="A216" s="137"/>
      <c r="B216" s="137"/>
      <c r="C216" s="219"/>
      <c r="D216" s="219"/>
      <c r="E216" s="219"/>
    </row>
    <row r="217" spans="1:5">
      <c r="A217" s="137" t="s">
        <v>3802</v>
      </c>
      <c r="B217" s="137" t="s">
        <v>3803</v>
      </c>
      <c r="C217" s="138">
        <v>31622369.050000001</v>
      </c>
      <c r="D217" s="138">
        <v>31622369.050000001</v>
      </c>
      <c r="E217" s="138">
        <v>0</v>
      </c>
    </row>
    <row r="218" spans="1:5">
      <c r="A218" s="137"/>
      <c r="B218" s="137"/>
      <c r="C218" s="137"/>
      <c r="D218" s="137"/>
      <c r="E218" s="137"/>
    </row>
    <row r="219" spans="1:5">
      <c r="A219" s="137" t="s">
        <v>3804</v>
      </c>
      <c r="B219" s="137" t="s">
        <v>3805</v>
      </c>
      <c r="C219" s="137"/>
      <c r="D219" s="137"/>
      <c r="E219" s="137"/>
    </row>
    <row r="220" spans="1:5">
      <c r="A220" s="137"/>
      <c r="B220" s="137"/>
      <c r="C220" s="137"/>
      <c r="D220" s="137"/>
      <c r="E220" s="137"/>
    </row>
    <row r="221" spans="1:5">
      <c r="A221" s="137" t="s">
        <v>3806</v>
      </c>
      <c r="B221" s="137" t="s">
        <v>3807</v>
      </c>
      <c r="C221" s="137"/>
      <c r="D221" s="137"/>
      <c r="E221" s="137"/>
    </row>
    <row r="222" spans="1:5">
      <c r="A222" s="137" t="s">
        <v>3808</v>
      </c>
      <c r="B222" s="137" t="s">
        <v>359</v>
      </c>
      <c r="C222" s="218">
        <v>30968.62</v>
      </c>
      <c r="D222" s="218">
        <v>30968.62</v>
      </c>
      <c r="E222" s="218">
        <v>0</v>
      </c>
    </row>
    <row r="223" spans="1:5">
      <c r="A223" s="137" t="s">
        <v>3809</v>
      </c>
      <c r="B223" s="137" t="s">
        <v>3810</v>
      </c>
      <c r="C223" s="218">
        <v>0</v>
      </c>
      <c r="D223" s="218">
        <v>0</v>
      </c>
      <c r="E223" s="218">
        <v>0</v>
      </c>
    </row>
    <row r="224" spans="1:5">
      <c r="A224" s="137" t="s">
        <v>3811</v>
      </c>
      <c r="B224" s="137" t="s">
        <v>3812</v>
      </c>
      <c r="C224" s="218">
        <v>2300</v>
      </c>
      <c r="D224" s="218">
        <v>2300</v>
      </c>
      <c r="E224" s="218">
        <v>0</v>
      </c>
    </row>
    <row r="225" spans="1:5">
      <c r="A225" s="137" t="s">
        <v>3813</v>
      </c>
      <c r="B225" s="137" t="s">
        <v>3814</v>
      </c>
      <c r="C225" s="218">
        <v>0</v>
      </c>
      <c r="D225" s="218">
        <v>0</v>
      </c>
      <c r="E225" s="218">
        <v>0</v>
      </c>
    </row>
    <row r="226" spans="1:5">
      <c r="A226" s="137" t="s">
        <v>3815</v>
      </c>
      <c r="B226" s="137" t="s">
        <v>3816</v>
      </c>
      <c r="C226" s="218">
        <v>0</v>
      </c>
      <c r="D226" s="218">
        <v>0</v>
      </c>
      <c r="E226" s="218">
        <v>0</v>
      </c>
    </row>
    <row r="227" spans="1:5">
      <c r="A227" s="137" t="s">
        <v>3817</v>
      </c>
      <c r="B227" s="137" t="s">
        <v>3818</v>
      </c>
      <c r="C227" s="218">
        <v>4000</v>
      </c>
      <c r="D227" s="218">
        <v>4000</v>
      </c>
      <c r="E227" s="218">
        <v>0</v>
      </c>
    </row>
    <row r="228" spans="1:5">
      <c r="A228" s="137" t="s">
        <v>3819</v>
      </c>
      <c r="B228" s="137" t="s">
        <v>3820</v>
      </c>
      <c r="C228" s="218">
        <v>0</v>
      </c>
      <c r="D228" s="218">
        <v>0</v>
      </c>
      <c r="E228" s="218">
        <v>0</v>
      </c>
    </row>
    <row r="229" spans="1:5">
      <c r="A229" s="137" t="s">
        <v>3821</v>
      </c>
      <c r="B229" s="137" t="s">
        <v>3822</v>
      </c>
      <c r="C229" s="218">
        <v>0</v>
      </c>
      <c r="D229" s="218">
        <v>0</v>
      </c>
      <c r="E229" s="218">
        <v>0</v>
      </c>
    </row>
    <row r="230" spans="1:5">
      <c r="A230" s="137" t="s">
        <v>3823</v>
      </c>
      <c r="B230" s="137" t="s">
        <v>3824</v>
      </c>
      <c r="C230" s="218">
        <v>1600</v>
      </c>
      <c r="D230" s="218">
        <v>1600</v>
      </c>
      <c r="E230" s="218">
        <v>0</v>
      </c>
    </row>
    <row r="231" spans="1:5">
      <c r="A231" s="137" t="s">
        <v>3825</v>
      </c>
      <c r="B231" s="137" t="s">
        <v>3826</v>
      </c>
      <c r="C231" s="218">
        <v>29070</v>
      </c>
      <c r="D231" s="218">
        <v>29070</v>
      </c>
      <c r="E231" s="218">
        <v>0</v>
      </c>
    </row>
    <row r="232" spans="1:5">
      <c r="A232" s="137" t="s">
        <v>3827</v>
      </c>
      <c r="B232" s="137" t="s">
        <v>3828</v>
      </c>
      <c r="C232" s="218">
        <v>0</v>
      </c>
      <c r="D232" s="218">
        <v>0</v>
      </c>
      <c r="E232" s="218">
        <v>0</v>
      </c>
    </row>
    <row r="233" spans="1:5">
      <c r="A233" s="137" t="s">
        <v>3829</v>
      </c>
      <c r="B233" s="137" t="s">
        <v>3830</v>
      </c>
      <c r="C233" s="218">
        <v>150378.47</v>
      </c>
      <c r="D233" s="218">
        <v>150378.47</v>
      </c>
      <c r="E233" s="218">
        <v>0</v>
      </c>
    </row>
    <row r="234" spans="1:5">
      <c r="A234" s="137" t="s">
        <v>3831</v>
      </c>
      <c r="B234" s="137" t="s">
        <v>3832</v>
      </c>
      <c r="C234" s="218">
        <v>0</v>
      </c>
      <c r="D234" s="218">
        <v>0</v>
      </c>
      <c r="E234" s="218">
        <v>0</v>
      </c>
    </row>
    <row r="235" spans="1:5">
      <c r="A235" s="137" t="s">
        <v>3833</v>
      </c>
      <c r="B235" s="137" t="s">
        <v>3834</v>
      </c>
      <c r="C235" s="218">
        <v>0</v>
      </c>
      <c r="D235" s="218">
        <v>0</v>
      </c>
      <c r="E235" s="218">
        <v>0</v>
      </c>
    </row>
    <row r="236" spans="1:5">
      <c r="A236" s="137" t="s">
        <v>3835</v>
      </c>
      <c r="B236" s="137" t="s">
        <v>357</v>
      </c>
      <c r="C236" s="218">
        <v>32743.15</v>
      </c>
      <c r="D236" s="218">
        <v>32743.15</v>
      </c>
      <c r="E236" s="218">
        <v>0</v>
      </c>
    </row>
    <row r="237" spans="1:5">
      <c r="A237" s="137" t="s">
        <v>3836</v>
      </c>
      <c r="B237" s="137" t="s">
        <v>3837</v>
      </c>
      <c r="C237" s="218">
        <v>11956.33</v>
      </c>
      <c r="D237" s="218">
        <v>11956.33</v>
      </c>
      <c r="E237" s="218">
        <v>0</v>
      </c>
    </row>
    <row r="238" spans="1:5">
      <c r="A238" s="137" t="s">
        <v>3838</v>
      </c>
      <c r="B238" s="137" t="s">
        <v>3839</v>
      </c>
      <c r="C238" s="218">
        <v>64300</v>
      </c>
      <c r="D238" s="218">
        <v>64300</v>
      </c>
      <c r="E238" s="218">
        <v>0</v>
      </c>
    </row>
    <row r="239" spans="1:5">
      <c r="A239" s="137" t="s">
        <v>3840</v>
      </c>
      <c r="B239" s="137" t="s">
        <v>3841</v>
      </c>
      <c r="C239" s="218">
        <v>0</v>
      </c>
      <c r="D239" s="218">
        <v>0</v>
      </c>
      <c r="E239" s="218">
        <v>0</v>
      </c>
    </row>
    <row r="240" spans="1:5">
      <c r="A240" s="137" t="s">
        <v>3842</v>
      </c>
      <c r="B240" s="137" t="s">
        <v>3843</v>
      </c>
      <c r="C240" s="218">
        <v>0</v>
      </c>
      <c r="D240" s="218">
        <v>0</v>
      </c>
      <c r="E240" s="218">
        <v>0</v>
      </c>
    </row>
    <row r="241" spans="1:5">
      <c r="A241" s="137" t="s">
        <v>3844</v>
      </c>
      <c r="B241" s="137" t="s">
        <v>3845</v>
      </c>
      <c r="C241" s="218">
        <v>16000</v>
      </c>
      <c r="D241" s="218">
        <v>16000</v>
      </c>
      <c r="E241" s="218">
        <v>0</v>
      </c>
    </row>
    <row r="242" spans="1:5">
      <c r="A242" s="137" t="s">
        <v>3846</v>
      </c>
      <c r="B242" s="137" t="s">
        <v>3847</v>
      </c>
      <c r="C242" s="218">
        <v>44691.06</v>
      </c>
      <c r="D242" s="218">
        <v>44691.06</v>
      </c>
      <c r="E242" s="218">
        <v>0</v>
      </c>
    </row>
    <row r="243" spans="1:5">
      <c r="A243" s="137" t="s">
        <v>3848</v>
      </c>
      <c r="B243" s="137" t="s">
        <v>369</v>
      </c>
      <c r="C243" s="218">
        <v>0</v>
      </c>
      <c r="D243" s="218">
        <v>0</v>
      </c>
      <c r="E243" s="218">
        <v>0</v>
      </c>
    </row>
    <row r="244" spans="1:5">
      <c r="A244" s="137" t="s">
        <v>3849</v>
      </c>
      <c r="B244" s="137" t="s">
        <v>3850</v>
      </c>
      <c r="C244" s="218">
        <v>0</v>
      </c>
      <c r="D244" s="218">
        <v>0</v>
      </c>
      <c r="E244" s="218">
        <v>0</v>
      </c>
    </row>
    <row r="245" spans="1:5">
      <c r="A245" s="137" t="s">
        <v>3851</v>
      </c>
      <c r="B245" s="137" t="s">
        <v>3852</v>
      </c>
      <c r="C245" s="218">
        <v>1800</v>
      </c>
      <c r="D245" s="218">
        <v>1800</v>
      </c>
      <c r="E245" s="218">
        <v>0</v>
      </c>
    </row>
    <row r="246" spans="1:5">
      <c r="A246" s="137" t="s">
        <v>3853</v>
      </c>
      <c r="B246" s="137" t="s">
        <v>3854</v>
      </c>
      <c r="C246" s="218">
        <v>0</v>
      </c>
      <c r="D246" s="218">
        <v>0</v>
      </c>
      <c r="E246" s="218">
        <v>0</v>
      </c>
    </row>
    <row r="247" spans="1:5">
      <c r="A247" s="137" t="s">
        <v>3855</v>
      </c>
      <c r="B247" s="137" t="s">
        <v>3856</v>
      </c>
      <c r="C247" s="218">
        <v>22669.1</v>
      </c>
      <c r="D247" s="218">
        <v>22669.1</v>
      </c>
      <c r="E247" s="218">
        <v>0</v>
      </c>
    </row>
    <row r="248" spans="1:5">
      <c r="A248" s="137" t="s">
        <v>3857</v>
      </c>
      <c r="B248" s="137" t="s">
        <v>3858</v>
      </c>
      <c r="C248" s="218">
        <v>0</v>
      </c>
      <c r="D248" s="218">
        <v>0</v>
      </c>
      <c r="E248" s="218">
        <v>0</v>
      </c>
    </row>
    <row r="249" spans="1:5">
      <c r="A249" s="137" t="s">
        <v>3859</v>
      </c>
      <c r="B249" s="137" t="s">
        <v>3860</v>
      </c>
      <c r="C249" s="218">
        <v>0</v>
      </c>
      <c r="D249" s="218">
        <v>0</v>
      </c>
      <c r="E249" s="218">
        <v>0</v>
      </c>
    </row>
    <row r="250" spans="1:5">
      <c r="A250" s="137" t="s">
        <v>3861</v>
      </c>
      <c r="B250" s="137" t="s">
        <v>3862</v>
      </c>
      <c r="C250" s="218">
        <v>0</v>
      </c>
      <c r="D250" s="218">
        <v>0</v>
      </c>
      <c r="E250" s="218">
        <v>0</v>
      </c>
    </row>
    <row r="251" spans="1:5">
      <c r="A251" s="137" t="s">
        <v>3863</v>
      </c>
      <c r="B251" s="137" t="s">
        <v>3864</v>
      </c>
      <c r="C251" s="218">
        <v>0</v>
      </c>
      <c r="D251" s="218">
        <v>0</v>
      </c>
      <c r="E251" s="218">
        <v>0</v>
      </c>
    </row>
    <row r="252" spans="1:5">
      <c r="A252" s="137" t="s">
        <v>3865</v>
      </c>
      <c r="B252" s="137" t="s">
        <v>3866</v>
      </c>
      <c r="C252" s="218">
        <v>0</v>
      </c>
      <c r="D252" s="218">
        <v>0</v>
      </c>
      <c r="E252" s="218">
        <v>0</v>
      </c>
    </row>
    <row r="253" spans="1:5">
      <c r="A253" s="137" t="s">
        <v>3867</v>
      </c>
      <c r="B253" s="137" t="s">
        <v>3868</v>
      </c>
      <c r="C253" s="218">
        <v>0</v>
      </c>
      <c r="D253" s="218">
        <v>0</v>
      </c>
      <c r="E253" s="218">
        <v>0</v>
      </c>
    </row>
    <row r="254" spans="1:5">
      <c r="A254" s="137" t="s">
        <v>3869</v>
      </c>
      <c r="B254" s="137" t="s">
        <v>3870</v>
      </c>
      <c r="C254" s="218">
        <v>0</v>
      </c>
      <c r="D254" s="218">
        <v>0</v>
      </c>
      <c r="E254" s="218">
        <v>0</v>
      </c>
    </row>
    <row r="255" spans="1:5">
      <c r="A255" s="137" t="s">
        <v>3871</v>
      </c>
      <c r="B255" s="137" t="s">
        <v>3872</v>
      </c>
      <c r="C255" s="218">
        <v>0</v>
      </c>
      <c r="D255" s="218">
        <v>0</v>
      </c>
      <c r="E255" s="218">
        <v>0</v>
      </c>
    </row>
    <row r="256" spans="1:5">
      <c r="A256" s="137" t="s">
        <v>3873</v>
      </c>
      <c r="B256" s="137" t="s">
        <v>3874</v>
      </c>
      <c r="C256" s="218">
        <v>10054.6</v>
      </c>
      <c r="D256" s="218">
        <v>10054.6</v>
      </c>
      <c r="E256" s="218">
        <v>0</v>
      </c>
    </row>
    <row r="257" spans="1:5">
      <c r="A257" s="137" t="s">
        <v>3875</v>
      </c>
      <c r="B257" s="137" t="s">
        <v>3769</v>
      </c>
      <c r="C257" s="218">
        <v>3689.04</v>
      </c>
      <c r="D257" s="218">
        <v>3689.04</v>
      </c>
      <c r="E257" s="218">
        <v>0</v>
      </c>
    </row>
    <row r="258" spans="1:5">
      <c r="A258" s="137"/>
      <c r="B258" s="137"/>
      <c r="C258" s="219"/>
      <c r="D258" s="219"/>
      <c r="E258" s="219"/>
    </row>
    <row r="259" spans="1:5">
      <c r="A259" s="137" t="s">
        <v>3876</v>
      </c>
      <c r="B259" s="137" t="s">
        <v>3877</v>
      </c>
      <c r="C259" s="138">
        <v>426220.37</v>
      </c>
      <c r="D259" s="138">
        <v>426220.37</v>
      </c>
      <c r="E259" s="138">
        <v>0</v>
      </c>
    </row>
    <row r="260" spans="1:5">
      <c r="A260" s="137"/>
      <c r="B260" s="137"/>
      <c r="C260" s="137"/>
      <c r="D260" s="137"/>
      <c r="E260" s="137"/>
    </row>
    <row r="261" spans="1:5">
      <c r="A261" s="137" t="s">
        <v>3878</v>
      </c>
      <c r="B261" s="137" t="s">
        <v>3879</v>
      </c>
      <c r="C261" s="137"/>
      <c r="D261" s="137"/>
      <c r="E261" s="137"/>
    </row>
    <row r="262" spans="1:5">
      <c r="A262" s="137" t="s">
        <v>3880</v>
      </c>
      <c r="B262" s="137" t="s">
        <v>3881</v>
      </c>
      <c r="C262" s="218">
        <v>0</v>
      </c>
      <c r="D262" s="218">
        <v>0</v>
      </c>
      <c r="E262" s="218">
        <v>0</v>
      </c>
    </row>
    <row r="263" spans="1:5">
      <c r="A263" s="137" t="s">
        <v>3882</v>
      </c>
      <c r="B263" s="137" t="s">
        <v>3883</v>
      </c>
      <c r="C263" s="218">
        <v>0</v>
      </c>
      <c r="D263" s="218">
        <v>0</v>
      </c>
      <c r="E263" s="218">
        <v>0</v>
      </c>
    </row>
    <row r="264" spans="1:5">
      <c r="A264" s="137" t="s">
        <v>3884</v>
      </c>
      <c r="B264" s="137" t="s">
        <v>3885</v>
      </c>
      <c r="C264" s="218">
        <v>0</v>
      </c>
      <c r="D264" s="218">
        <v>0</v>
      </c>
      <c r="E264" s="218">
        <v>0</v>
      </c>
    </row>
    <row r="265" spans="1:5">
      <c r="A265" s="137" t="s">
        <v>3886</v>
      </c>
      <c r="B265" s="137" t="s">
        <v>3887</v>
      </c>
      <c r="C265" s="218">
        <v>0</v>
      </c>
      <c r="D265" s="218">
        <v>0</v>
      </c>
      <c r="E265" s="218">
        <v>0</v>
      </c>
    </row>
    <row r="266" spans="1:5">
      <c r="A266" s="137" t="s">
        <v>3888</v>
      </c>
      <c r="B266" s="137" t="s">
        <v>3889</v>
      </c>
      <c r="C266" s="218">
        <v>0</v>
      </c>
      <c r="D266" s="218">
        <v>0</v>
      </c>
      <c r="E266" s="218">
        <v>0</v>
      </c>
    </row>
    <row r="267" spans="1:5">
      <c r="A267" s="137" t="s">
        <v>3890</v>
      </c>
      <c r="B267" s="137" t="s">
        <v>3891</v>
      </c>
      <c r="C267" s="218">
        <v>0</v>
      </c>
      <c r="D267" s="218">
        <v>0</v>
      </c>
      <c r="E267" s="218">
        <v>0</v>
      </c>
    </row>
    <row r="268" spans="1:5">
      <c r="A268" s="137" t="s">
        <v>3892</v>
      </c>
      <c r="B268" s="137" t="s">
        <v>3893</v>
      </c>
      <c r="C268" s="218">
        <v>0</v>
      </c>
      <c r="D268" s="218">
        <v>0</v>
      </c>
      <c r="E268" s="218">
        <v>0</v>
      </c>
    </row>
    <row r="269" spans="1:5">
      <c r="A269" s="137" t="s">
        <v>3894</v>
      </c>
      <c r="B269" s="137" t="s">
        <v>3895</v>
      </c>
      <c r="C269" s="218">
        <v>0</v>
      </c>
      <c r="D269" s="218">
        <v>0</v>
      </c>
      <c r="E269" s="218">
        <v>0</v>
      </c>
    </row>
    <row r="270" spans="1:5">
      <c r="A270" s="137" t="s">
        <v>3896</v>
      </c>
      <c r="B270" s="137" t="s">
        <v>3897</v>
      </c>
      <c r="C270" s="218">
        <v>613728.75</v>
      </c>
      <c r="D270" s="218">
        <v>613728.75</v>
      </c>
      <c r="E270" s="218">
        <v>0</v>
      </c>
    </row>
    <row r="271" spans="1:5">
      <c r="A271" s="137" t="s">
        <v>3898</v>
      </c>
      <c r="B271" s="137" t="s">
        <v>3899</v>
      </c>
      <c r="C271" s="218">
        <v>0</v>
      </c>
      <c r="D271" s="218">
        <v>0</v>
      </c>
      <c r="E271" s="218">
        <v>0</v>
      </c>
    </row>
    <row r="272" spans="1:5">
      <c r="A272" s="137" t="s">
        <v>3900</v>
      </c>
      <c r="B272" s="137" t="s">
        <v>3901</v>
      </c>
      <c r="C272" s="218">
        <v>0</v>
      </c>
      <c r="D272" s="218">
        <v>0</v>
      </c>
      <c r="E272" s="218">
        <v>0</v>
      </c>
    </row>
    <row r="273" spans="1:5">
      <c r="A273" s="137" t="s">
        <v>3902</v>
      </c>
      <c r="B273" s="137" t="s">
        <v>3903</v>
      </c>
      <c r="C273" s="218">
        <v>0</v>
      </c>
      <c r="D273" s="218">
        <v>0</v>
      </c>
      <c r="E273" s="218">
        <v>0</v>
      </c>
    </row>
    <row r="274" spans="1:5">
      <c r="A274" s="137" t="s">
        <v>3904</v>
      </c>
      <c r="B274" s="137" t="s">
        <v>3905</v>
      </c>
      <c r="C274" s="218">
        <v>0</v>
      </c>
      <c r="D274" s="218">
        <v>0</v>
      </c>
      <c r="E274" s="218">
        <v>0</v>
      </c>
    </row>
    <row r="275" spans="1:5">
      <c r="A275" s="137" t="s">
        <v>3906</v>
      </c>
      <c r="B275" s="137" t="s">
        <v>3907</v>
      </c>
      <c r="C275" s="218">
        <v>0</v>
      </c>
      <c r="D275" s="218">
        <v>0</v>
      </c>
      <c r="E275" s="218">
        <v>0</v>
      </c>
    </row>
    <row r="276" spans="1:5">
      <c r="A276" s="137" t="s">
        <v>3908</v>
      </c>
      <c r="B276" s="137" t="s">
        <v>3909</v>
      </c>
      <c r="C276" s="218">
        <v>0</v>
      </c>
      <c r="D276" s="218">
        <v>0</v>
      </c>
      <c r="E276" s="218">
        <v>0</v>
      </c>
    </row>
    <row r="277" spans="1:5">
      <c r="A277" s="137" t="s">
        <v>3910</v>
      </c>
      <c r="B277" s="137" t="s">
        <v>3911</v>
      </c>
      <c r="C277" s="218">
        <v>7960</v>
      </c>
      <c r="D277" s="218">
        <v>7960</v>
      </c>
      <c r="E277" s="218">
        <v>0</v>
      </c>
    </row>
    <row r="278" spans="1:5">
      <c r="A278" s="137" t="s">
        <v>3912</v>
      </c>
      <c r="B278" s="137" t="s">
        <v>3913</v>
      </c>
      <c r="C278" s="218">
        <v>0</v>
      </c>
      <c r="D278" s="218">
        <v>0</v>
      </c>
      <c r="E278" s="218">
        <v>0</v>
      </c>
    </row>
    <row r="279" spans="1:5">
      <c r="A279" s="137" t="s">
        <v>3914</v>
      </c>
      <c r="B279" s="137" t="s">
        <v>3915</v>
      </c>
      <c r="C279" s="218">
        <v>0</v>
      </c>
      <c r="D279" s="218">
        <v>0</v>
      </c>
      <c r="E279" s="218">
        <v>0</v>
      </c>
    </row>
    <row r="280" spans="1:5">
      <c r="A280" s="137" t="s">
        <v>3916</v>
      </c>
      <c r="B280" s="137" t="s">
        <v>3917</v>
      </c>
      <c r="C280" s="218">
        <v>0</v>
      </c>
      <c r="D280" s="218">
        <v>0</v>
      </c>
      <c r="E280" s="218">
        <v>0</v>
      </c>
    </row>
    <row r="281" spans="1:5">
      <c r="A281" s="137" t="s">
        <v>3918</v>
      </c>
      <c r="B281" s="137" t="s">
        <v>3919</v>
      </c>
      <c r="C281" s="218">
        <v>10885.24</v>
      </c>
      <c r="D281" s="218">
        <v>10885.24</v>
      </c>
      <c r="E281" s="218">
        <v>0</v>
      </c>
    </row>
    <row r="282" spans="1:5">
      <c r="A282" s="137" t="s">
        <v>3920</v>
      </c>
      <c r="B282" s="137" t="s">
        <v>3921</v>
      </c>
      <c r="C282" s="218">
        <v>0</v>
      </c>
      <c r="D282" s="218">
        <v>0</v>
      </c>
      <c r="E282" s="218">
        <v>0</v>
      </c>
    </row>
    <row r="283" spans="1:5">
      <c r="A283" s="137" t="s">
        <v>3922</v>
      </c>
      <c r="B283" s="137" t="s">
        <v>3923</v>
      </c>
      <c r="C283" s="218">
        <v>0</v>
      </c>
      <c r="D283" s="218">
        <v>0</v>
      </c>
      <c r="E283" s="218">
        <v>0</v>
      </c>
    </row>
    <row r="284" spans="1:5">
      <c r="A284" s="137" t="s">
        <v>3924</v>
      </c>
      <c r="B284" s="137" t="s">
        <v>3925</v>
      </c>
      <c r="C284" s="218">
        <v>0</v>
      </c>
      <c r="D284" s="218">
        <v>0</v>
      </c>
      <c r="E284" s="218">
        <v>0</v>
      </c>
    </row>
    <row r="285" spans="1:5">
      <c r="A285" s="137" t="s">
        <v>3926</v>
      </c>
      <c r="B285" s="137" t="s">
        <v>3927</v>
      </c>
      <c r="C285" s="218">
        <v>0</v>
      </c>
      <c r="D285" s="218">
        <v>0</v>
      </c>
      <c r="E285" s="218">
        <v>0</v>
      </c>
    </row>
    <row r="286" spans="1:5">
      <c r="A286" s="137" t="s">
        <v>3928</v>
      </c>
      <c r="B286" s="137" t="s">
        <v>3929</v>
      </c>
      <c r="C286" s="218">
        <v>0</v>
      </c>
      <c r="D286" s="218">
        <v>0</v>
      </c>
      <c r="E286" s="218">
        <v>0</v>
      </c>
    </row>
    <row r="287" spans="1:5">
      <c r="A287" s="137" t="s">
        <v>3930</v>
      </c>
      <c r="B287" s="137" t="s">
        <v>3931</v>
      </c>
      <c r="C287" s="218">
        <v>0</v>
      </c>
      <c r="D287" s="218">
        <v>0</v>
      </c>
      <c r="E287" s="218">
        <v>0</v>
      </c>
    </row>
    <row r="288" spans="1:5">
      <c r="A288" s="137" t="s">
        <v>3932</v>
      </c>
      <c r="B288" s="137" t="s">
        <v>3933</v>
      </c>
      <c r="C288" s="218">
        <v>0</v>
      </c>
      <c r="D288" s="218">
        <v>0</v>
      </c>
      <c r="E288" s="218">
        <v>0</v>
      </c>
    </row>
    <row r="289" spans="1:5">
      <c r="A289" s="137" t="s">
        <v>3934</v>
      </c>
      <c r="B289" s="137" t="s">
        <v>3935</v>
      </c>
      <c r="C289" s="218">
        <v>0</v>
      </c>
      <c r="D289" s="218">
        <v>0</v>
      </c>
      <c r="E289" s="218">
        <v>0</v>
      </c>
    </row>
    <row r="290" spans="1:5">
      <c r="A290" s="137" t="s">
        <v>3936</v>
      </c>
      <c r="B290" s="137" t="s">
        <v>3937</v>
      </c>
      <c r="C290" s="218">
        <v>0</v>
      </c>
      <c r="D290" s="218">
        <v>0</v>
      </c>
      <c r="E290" s="218">
        <v>0</v>
      </c>
    </row>
    <row r="291" spans="1:5">
      <c r="A291" s="137" t="s">
        <v>3938</v>
      </c>
      <c r="B291" s="137" t="s">
        <v>3939</v>
      </c>
      <c r="C291" s="218">
        <v>0</v>
      </c>
      <c r="D291" s="218">
        <v>0</v>
      </c>
      <c r="E291" s="218">
        <v>0</v>
      </c>
    </row>
    <row r="292" spans="1:5">
      <c r="A292" s="137" t="s">
        <v>3940</v>
      </c>
      <c r="B292" s="137" t="s">
        <v>3941</v>
      </c>
      <c r="C292" s="218">
        <v>0</v>
      </c>
      <c r="D292" s="218">
        <v>0</v>
      </c>
      <c r="E292" s="218">
        <v>0</v>
      </c>
    </row>
    <row r="293" spans="1:5">
      <c r="A293" s="137" t="s">
        <v>3942</v>
      </c>
      <c r="B293" s="137" t="s">
        <v>3943</v>
      </c>
      <c r="C293" s="218">
        <v>31685.8</v>
      </c>
      <c r="D293" s="218">
        <v>31685.8</v>
      </c>
      <c r="E293" s="218">
        <v>0</v>
      </c>
    </row>
    <row r="294" spans="1:5">
      <c r="A294" s="137" t="s">
        <v>3944</v>
      </c>
      <c r="B294" s="137" t="s">
        <v>3945</v>
      </c>
      <c r="C294" s="218">
        <v>0</v>
      </c>
      <c r="D294" s="218">
        <v>0</v>
      </c>
      <c r="E294" s="218">
        <v>0</v>
      </c>
    </row>
    <row r="295" spans="1:5">
      <c r="A295" s="137" t="s">
        <v>3946</v>
      </c>
      <c r="B295" s="137" t="s">
        <v>3947</v>
      </c>
      <c r="C295" s="218">
        <v>0</v>
      </c>
      <c r="D295" s="218">
        <v>0</v>
      </c>
      <c r="E295" s="218">
        <v>0</v>
      </c>
    </row>
    <row r="296" spans="1:5">
      <c r="A296" s="137" t="s">
        <v>3948</v>
      </c>
      <c r="B296" s="137" t="s">
        <v>3949</v>
      </c>
      <c r="C296" s="218">
        <v>35760.379999999997</v>
      </c>
      <c r="D296" s="218">
        <v>35760.379999999997</v>
      </c>
      <c r="E296" s="218">
        <v>0</v>
      </c>
    </row>
    <row r="297" spans="1:5">
      <c r="A297" s="137" t="s">
        <v>3950</v>
      </c>
      <c r="B297" s="137" t="s">
        <v>3951</v>
      </c>
      <c r="C297" s="218">
        <v>0</v>
      </c>
      <c r="D297" s="218">
        <v>0</v>
      </c>
      <c r="E297" s="218">
        <v>0</v>
      </c>
    </row>
    <row r="298" spans="1:5">
      <c r="A298" s="137" t="s">
        <v>3952</v>
      </c>
      <c r="B298" s="137" t="s">
        <v>3953</v>
      </c>
      <c r="C298" s="218">
        <v>0</v>
      </c>
      <c r="D298" s="218">
        <v>0</v>
      </c>
      <c r="E298" s="218">
        <v>0</v>
      </c>
    </row>
    <row r="299" spans="1:5">
      <c r="A299" s="137" t="s">
        <v>3954</v>
      </c>
      <c r="B299" s="137" t="s">
        <v>3955</v>
      </c>
      <c r="C299" s="218">
        <v>0</v>
      </c>
      <c r="D299" s="218">
        <v>0</v>
      </c>
      <c r="E299" s="218">
        <v>0</v>
      </c>
    </row>
    <row r="300" spans="1:5">
      <c r="A300" s="137" t="s">
        <v>3956</v>
      </c>
      <c r="B300" s="137" t="s">
        <v>3957</v>
      </c>
      <c r="C300" s="218">
        <v>0</v>
      </c>
      <c r="D300" s="218">
        <v>0</v>
      </c>
      <c r="E300" s="218">
        <v>0</v>
      </c>
    </row>
    <row r="301" spans="1:5">
      <c r="A301" s="137" t="s">
        <v>3958</v>
      </c>
      <c r="B301" s="137" t="s">
        <v>3959</v>
      </c>
      <c r="C301" s="218">
        <v>0</v>
      </c>
      <c r="D301" s="218">
        <v>0</v>
      </c>
      <c r="E301" s="218">
        <v>0</v>
      </c>
    </row>
    <row r="302" spans="1:5">
      <c r="A302" s="137" t="s">
        <v>3960</v>
      </c>
      <c r="B302" s="137" t="s">
        <v>3961</v>
      </c>
      <c r="C302" s="218">
        <v>160330</v>
      </c>
      <c r="D302" s="218">
        <v>160330</v>
      </c>
      <c r="E302" s="218">
        <v>0</v>
      </c>
    </row>
    <row r="303" spans="1:5">
      <c r="A303" s="137" t="s">
        <v>3962</v>
      </c>
      <c r="B303" s="137" t="s">
        <v>3963</v>
      </c>
      <c r="C303" s="218">
        <v>0</v>
      </c>
      <c r="D303" s="218">
        <v>0</v>
      </c>
      <c r="E303" s="218">
        <v>0</v>
      </c>
    </row>
    <row r="304" spans="1:5">
      <c r="A304" s="137" t="s">
        <v>3964</v>
      </c>
      <c r="B304" s="137" t="s">
        <v>3965</v>
      </c>
      <c r="C304" s="218">
        <v>0</v>
      </c>
      <c r="D304" s="218">
        <v>0</v>
      </c>
      <c r="E304" s="218">
        <v>0</v>
      </c>
    </row>
    <row r="305" spans="1:5">
      <c r="A305" s="137" t="s">
        <v>3966</v>
      </c>
      <c r="B305" s="137" t="s">
        <v>3967</v>
      </c>
      <c r="C305" s="218">
        <v>0</v>
      </c>
      <c r="D305" s="218">
        <v>0</v>
      </c>
      <c r="E305" s="218">
        <v>0</v>
      </c>
    </row>
    <row r="306" spans="1:5">
      <c r="A306" s="137" t="s">
        <v>3968</v>
      </c>
      <c r="B306" s="137" t="s">
        <v>3969</v>
      </c>
      <c r="C306" s="218">
        <v>1235.26</v>
      </c>
      <c r="D306" s="218">
        <v>1235.26</v>
      </c>
      <c r="E306" s="218">
        <v>0</v>
      </c>
    </row>
    <row r="307" spans="1:5">
      <c r="A307" s="137" t="s">
        <v>3970</v>
      </c>
      <c r="B307" s="137" t="s">
        <v>3971</v>
      </c>
      <c r="C307" s="218">
        <v>0</v>
      </c>
      <c r="D307" s="218">
        <v>0</v>
      </c>
      <c r="E307" s="218">
        <v>0</v>
      </c>
    </row>
    <row r="308" spans="1:5">
      <c r="A308" s="137" t="s">
        <v>3972</v>
      </c>
      <c r="B308" s="137" t="s">
        <v>3973</v>
      </c>
      <c r="C308" s="218">
        <v>0</v>
      </c>
      <c r="D308" s="218">
        <v>0</v>
      </c>
      <c r="E308" s="218">
        <v>0</v>
      </c>
    </row>
    <row r="309" spans="1:5">
      <c r="A309" s="137" t="s">
        <v>3974</v>
      </c>
      <c r="B309" s="137" t="s">
        <v>3975</v>
      </c>
      <c r="C309" s="218">
        <v>8385.31</v>
      </c>
      <c r="D309" s="218">
        <v>8385.31</v>
      </c>
      <c r="E309" s="218">
        <v>0</v>
      </c>
    </row>
    <row r="310" spans="1:5">
      <c r="A310" s="137" t="s">
        <v>3976</v>
      </c>
      <c r="B310" s="137" t="s">
        <v>3977</v>
      </c>
      <c r="C310" s="218">
        <v>0</v>
      </c>
      <c r="D310" s="218">
        <v>0</v>
      </c>
      <c r="E310" s="218">
        <v>0</v>
      </c>
    </row>
    <row r="311" spans="1:5">
      <c r="A311" s="137" t="s">
        <v>3978</v>
      </c>
      <c r="B311" s="137" t="s">
        <v>3979</v>
      </c>
      <c r="C311" s="218">
        <v>0</v>
      </c>
      <c r="D311" s="218">
        <v>0</v>
      </c>
      <c r="E311" s="218">
        <v>0</v>
      </c>
    </row>
    <row r="312" spans="1:5">
      <c r="A312" s="137" t="s">
        <v>3980</v>
      </c>
      <c r="B312" s="137" t="s">
        <v>3981</v>
      </c>
      <c r="C312" s="218">
        <v>0</v>
      </c>
      <c r="D312" s="218">
        <v>0</v>
      </c>
      <c r="E312" s="218">
        <v>0</v>
      </c>
    </row>
    <row r="313" spans="1:5">
      <c r="A313" s="137" t="s">
        <v>3982</v>
      </c>
      <c r="B313" s="137" t="s">
        <v>3983</v>
      </c>
      <c r="C313" s="218">
        <v>0</v>
      </c>
      <c r="D313" s="218">
        <v>0</v>
      </c>
      <c r="E313" s="218">
        <v>0</v>
      </c>
    </row>
    <row r="314" spans="1:5">
      <c r="A314" s="137" t="s">
        <v>3984</v>
      </c>
      <c r="B314" s="137" t="s">
        <v>477</v>
      </c>
      <c r="C314" s="218">
        <v>83300.38</v>
      </c>
      <c r="D314" s="218">
        <v>83300.38</v>
      </c>
      <c r="E314" s="218">
        <v>0</v>
      </c>
    </row>
    <row r="315" spans="1:5">
      <c r="A315" s="137" t="s">
        <v>3985</v>
      </c>
      <c r="B315" s="137" t="s">
        <v>3986</v>
      </c>
      <c r="C315" s="218">
        <v>0</v>
      </c>
      <c r="D315" s="218">
        <v>0</v>
      </c>
      <c r="E315" s="218">
        <v>0</v>
      </c>
    </row>
    <row r="316" spans="1:5">
      <c r="A316" s="137" t="s">
        <v>3987</v>
      </c>
      <c r="B316" s="137" t="s">
        <v>3988</v>
      </c>
      <c r="C316" s="218">
        <v>0</v>
      </c>
      <c r="D316" s="218">
        <v>0</v>
      </c>
      <c r="E316" s="218">
        <v>0</v>
      </c>
    </row>
    <row r="317" spans="1:5">
      <c r="A317" s="137" t="s">
        <v>3989</v>
      </c>
      <c r="B317" s="137" t="s">
        <v>3990</v>
      </c>
      <c r="C317" s="218">
        <v>0</v>
      </c>
      <c r="D317" s="218">
        <v>0</v>
      </c>
      <c r="E317" s="218">
        <v>0</v>
      </c>
    </row>
    <row r="318" spans="1:5">
      <c r="A318" s="137" t="s">
        <v>3991</v>
      </c>
      <c r="B318" s="137" t="s">
        <v>3992</v>
      </c>
      <c r="C318" s="218">
        <v>0</v>
      </c>
      <c r="D318" s="218">
        <v>0</v>
      </c>
      <c r="E318" s="218">
        <v>0</v>
      </c>
    </row>
    <row r="319" spans="1:5">
      <c r="A319" s="137" t="s">
        <v>3993</v>
      </c>
      <c r="B319" s="137" t="s">
        <v>3994</v>
      </c>
      <c r="C319" s="218">
        <v>5998.2</v>
      </c>
      <c r="D319" s="218">
        <v>5998.2</v>
      </c>
      <c r="E319" s="218">
        <v>0</v>
      </c>
    </row>
    <row r="320" spans="1:5">
      <c r="A320" s="137" t="s">
        <v>3995</v>
      </c>
      <c r="B320" s="137" t="s">
        <v>3996</v>
      </c>
      <c r="C320" s="218">
        <v>0</v>
      </c>
      <c r="D320" s="218">
        <v>0</v>
      </c>
      <c r="E320" s="218">
        <v>0</v>
      </c>
    </row>
    <row r="321" spans="1:5">
      <c r="A321" s="137" t="s">
        <v>3997</v>
      </c>
      <c r="B321" s="137" t="s">
        <v>3998</v>
      </c>
      <c r="C321" s="218">
        <v>0</v>
      </c>
      <c r="D321" s="218">
        <v>0</v>
      </c>
      <c r="E321" s="218">
        <v>0</v>
      </c>
    </row>
    <row r="322" spans="1:5">
      <c r="A322" s="137" t="s">
        <v>3999</v>
      </c>
      <c r="B322" s="137" t="s">
        <v>3771</v>
      </c>
      <c r="C322" s="218">
        <v>7000</v>
      </c>
      <c r="D322" s="218">
        <v>7000</v>
      </c>
      <c r="E322" s="218">
        <v>0</v>
      </c>
    </row>
    <row r="323" spans="1:5">
      <c r="A323" s="137" t="s">
        <v>4000</v>
      </c>
      <c r="B323" s="137" t="s">
        <v>4001</v>
      </c>
      <c r="C323" s="218">
        <v>0</v>
      </c>
      <c r="D323" s="218">
        <v>0</v>
      </c>
      <c r="E323" s="218">
        <v>0</v>
      </c>
    </row>
    <row r="324" spans="1:5">
      <c r="A324" s="137" t="s">
        <v>4002</v>
      </c>
      <c r="B324" s="137" t="s">
        <v>4003</v>
      </c>
      <c r="C324" s="218">
        <v>0</v>
      </c>
      <c r="D324" s="218">
        <v>0</v>
      </c>
      <c r="E324" s="218">
        <v>0</v>
      </c>
    </row>
    <row r="325" spans="1:5">
      <c r="A325" s="137" t="s">
        <v>4004</v>
      </c>
      <c r="B325" s="137" t="s">
        <v>4005</v>
      </c>
      <c r="C325" s="218">
        <v>0</v>
      </c>
      <c r="D325" s="218">
        <v>0</v>
      </c>
      <c r="E325" s="218">
        <v>0</v>
      </c>
    </row>
    <row r="326" spans="1:5">
      <c r="A326" s="137" t="s">
        <v>4006</v>
      </c>
      <c r="B326" s="137" t="s">
        <v>4007</v>
      </c>
      <c r="C326" s="218">
        <v>0</v>
      </c>
      <c r="D326" s="218">
        <v>0</v>
      </c>
      <c r="E326" s="218">
        <v>0</v>
      </c>
    </row>
    <row r="327" spans="1:5">
      <c r="A327" s="137" t="s">
        <v>4008</v>
      </c>
      <c r="B327" s="137" t="s">
        <v>4009</v>
      </c>
      <c r="C327" s="218">
        <v>0</v>
      </c>
      <c r="D327" s="218">
        <v>0</v>
      </c>
      <c r="E327" s="218">
        <v>0</v>
      </c>
    </row>
    <row r="328" spans="1:5">
      <c r="A328" s="137" t="s">
        <v>4010</v>
      </c>
      <c r="B328" s="137" t="s">
        <v>4011</v>
      </c>
      <c r="C328" s="218">
        <v>0</v>
      </c>
      <c r="D328" s="218">
        <v>0</v>
      </c>
      <c r="E328" s="218">
        <v>0</v>
      </c>
    </row>
    <row r="329" spans="1:5">
      <c r="A329" s="137" t="s">
        <v>4012</v>
      </c>
      <c r="B329" s="137" t="s">
        <v>3893</v>
      </c>
      <c r="C329" s="218">
        <v>0</v>
      </c>
      <c r="D329" s="218">
        <v>0</v>
      </c>
      <c r="E329" s="218">
        <v>0</v>
      </c>
    </row>
    <row r="330" spans="1:5">
      <c r="A330" s="137" t="s">
        <v>4013</v>
      </c>
      <c r="B330" s="137" t="s">
        <v>4014</v>
      </c>
      <c r="C330" s="218">
        <v>0</v>
      </c>
      <c r="D330" s="218">
        <v>0</v>
      </c>
      <c r="E330" s="218">
        <v>0</v>
      </c>
    </row>
    <row r="331" spans="1:5">
      <c r="A331" s="137" t="s">
        <v>4015</v>
      </c>
      <c r="B331" s="137" t="s">
        <v>3777</v>
      </c>
      <c r="C331" s="218">
        <v>539759.35999999999</v>
      </c>
      <c r="D331" s="218">
        <v>539759.35999999999</v>
      </c>
      <c r="E331" s="218">
        <v>0</v>
      </c>
    </row>
    <row r="332" spans="1:5">
      <c r="A332" s="137"/>
      <c r="B332" s="137"/>
      <c r="C332" s="219"/>
      <c r="D332" s="219"/>
      <c r="E332" s="219"/>
    </row>
    <row r="333" spans="1:5">
      <c r="A333" s="137" t="s">
        <v>4016</v>
      </c>
      <c r="B333" s="137" t="s">
        <v>4017</v>
      </c>
      <c r="C333" s="138">
        <v>1506028.68</v>
      </c>
      <c r="D333" s="138">
        <v>1506028.68</v>
      </c>
      <c r="E333" s="138">
        <v>0</v>
      </c>
    </row>
    <row r="334" spans="1:5">
      <c r="A334" s="137"/>
      <c r="B334" s="137"/>
      <c r="C334" s="137"/>
      <c r="D334" s="137"/>
      <c r="E334" s="137"/>
    </row>
    <row r="335" spans="1:5">
      <c r="A335" s="137" t="s">
        <v>4018</v>
      </c>
      <c r="B335" s="137" t="s">
        <v>4019</v>
      </c>
      <c r="C335" s="137"/>
      <c r="D335" s="137"/>
      <c r="E335" s="137"/>
    </row>
    <row r="336" spans="1:5">
      <c r="A336" s="137" t="s">
        <v>4020</v>
      </c>
      <c r="B336" s="137" t="s">
        <v>4021</v>
      </c>
      <c r="C336" s="218">
        <v>0</v>
      </c>
      <c r="D336" s="218">
        <v>0</v>
      </c>
      <c r="E336" s="218">
        <v>0</v>
      </c>
    </row>
    <row r="337" spans="1:5">
      <c r="A337" s="137" t="s">
        <v>4022</v>
      </c>
      <c r="B337" s="137" t="s">
        <v>4023</v>
      </c>
      <c r="C337" s="218">
        <v>0</v>
      </c>
      <c r="D337" s="218">
        <v>0</v>
      </c>
      <c r="E337" s="218">
        <v>0</v>
      </c>
    </row>
    <row r="338" spans="1:5">
      <c r="A338" s="137"/>
      <c r="B338" s="137"/>
      <c r="C338" s="219"/>
      <c r="D338" s="219"/>
      <c r="E338" s="219"/>
    </row>
    <row r="339" spans="1:5">
      <c r="A339" s="137" t="s">
        <v>4024</v>
      </c>
      <c r="B339" s="137" t="s">
        <v>4025</v>
      </c>
      <c r="C339" s="138">
        <v>0</v>
      </c>
      <c r="D339" s="138">
        <v>0</v>
      </c>
      <c r="E339" s="138">
        <v>0</v>
      </c>
    </row>
    <row r="340" spans="1:5">
      <c r="A340" s="137"/>
      <c r="B340" s="137"/>
      <c r="C340" s="219"/>
      <c r="D340" s="219"/>
      <c r="E340" s="219"/>
    </row>
    <row r="341" spans="1:5">
      <c r="A341" s="137" t="s">
        <v>4026</v>
      </c>
      <c r="B341" s="137" t="s">
        <v>4027</v>
      </c>
      <c r="C341" s="138">
        <v>1932249.05</v>
      </c>
      <c r="D341" s="138">
        <v>1932249.05</v>
      </c>
      <c r="E341" s="138">
        <v>0</v>
      </c>
    </row>
    <row r="342" spans="1:5">
      <c r="A342" s="137"/>
      <c r="B342" s="137"/>
      <c r="C342" s="137"/>
      <c r="D342" s="137"/>
      <c r="E342" s="137"/>
    </row>
    <row r="343" spans="1:5">
      <c r="A343" s="137" t="s">
        <v>4028</v>
      </c>
      <c r="B343" s="137" t="s">
        <v>4029</v>
      </c>
      <c r="C343" s="137"/>
      <c r="D343" s="137"/>
      <c r="E343" s="137"/>
    </row>
    <row r="344" spans="1:5">
      <c r="A344" s="137"/>
      <c r="B344" s="137"/>
      <c r="C344" s="137"/>
      <c r="D344" s="137"/>
      <c r="E344" s="137"/>
    </row>
    <row r="345" spans="1:5">
      <c r="A345" s="137" t="s">
        <v>4030</v>
      </c>
      <c r="B345" s="137" t="s">
        <v>4031</v>
      </c>
      <c r="C345" s="137"/>
      <c r="D345" s="137"/>
      <c r="E345" s="137"/>
    </row>
    <row r="346" spans="1:5">
      <c r="A346" s="137" t="s">
        <v>4032</v>
      </c>
      <c r="B346" s="137" t="s">
        <v>3773</v>
      </c>
      <c r="C346" s="218">
        <v>51546.61</v>
      </c>
      <c r="D346" s="218">
        <v>51546.61</v>
      </c>
      <c r="E346" s="218">
        <v>0</v>
      </c>
    </row>
    <row r="347" spans="1:5">
      <c r="A347" s="137" t="s">
        <v>4033</v>
      </c>
      <c r="B347" s="137" t="s">
        <v>4034</v>
      </c>
      <c r="C347" s="218">
        <v>0</v>
      </c>
      <c r="D347" s="218">
        <v>0</v>
      </c>
      <c r="E347" s="218">
        <v>0</v>
      </c>
    </row>
    <row r="348" spans="1:5">
      <c r="A348" s="137" t="s">
        <v>4035</v>
      </c>
      <c r="B348" s="137" t="s">
        <v>4036</v>
      </c>
      <c r="C348" s="218">
        <v>0</v>
      </c>
      <c r="D348" s="218">
        <v>0</v>
      </c>
      <c r="E348" s="218">
        <v>0</v>
      </c>
    </row>
    <row r="349" spans="1:5">
      <c r="A349" s="137" t="s">
        <v>4037</v>
      </c>
      <c r="B349" s="137" t="s">
        <v>4038</v>
      </c>
      <c r="C349" s="218">
        <v>0</v>
      </c>
      <c r="D349" s="218">
        <v>0</v>
      </c>
      <c r="E349" s="218">
        <v>0</v>
      </c>
    </row>
    <row r="350" spans="1:5">
      <c r="A350" s="137" t="s">
        <v>4039</v>
      </c>
      <c r="B350" s="137" t="s">
        <v>4040</v>
      </c>
      <c r="C350" s="218">
        <v>0</v>
      </c>
      <c r="D350" s="218">
        <v>0</v>
      </c>
      <c r="E350" s="218">
        <v>0</v>
      </c>
    </row>
    <row r="351" spans="1:5">
      <c r="A351" s="137" t="s">
        <v>4041</v>
      </c>
      <c r="B351" s="137" t="s">
        <v>4042</v>
      </c>
      <c r="C351" s="218">
        <v>0</v>
      </c>
      <c r="D351" s="218">
        <v>0</v>
      </c>
      <c r="E351" s="218">
        <v>0</v>
      </c>
    </row>
    <row r="352" spans="1:5">
      <c r="A352" s="137" t="s">
        <v>4043</v>
      </c>
      <c r="B352" s="137" t="s">
        <v>4044</v>
      </c>
      <c r="C352" s="218">
        <v>0</v>
      </c>
      <c r="D352" s="218">
        <v>0</v>
      </c>
      <c r="E352" s="218">
        <v>0</v>
      </c>
    </row>
    <row r="353" spans="1:5">
      <c r="A353" s="137" t="s">
        <v>4045</v>
      </c>
      <c r="B353" s="137" t="s">
        <v>4046</v>
      </c>
      <c r="C353" s="218">
        <v>0</v>
      </c>
      <c r="D353" s="218">
        <v>0</v>
      </c>
      <c r="E353" s="218">
        <v>0</v>
      </c>
    </row>
    <row r="354" spans="1:5">
      <c r="A354" s="137" t="s">
        <v>4047</v>
      </c>
      <c r="B354" s="137" t="s">
        <v>4048</v>
      </c>
      <c r="C354" s="218">
        <v>0</v>
      </c>
      <c r="D354" s="218">
        <v>0</v>
      </c>
      <c r="E354" s="218">
        <v>0</v>
      </c>
    </row>
    <row r="355" spans="1:5">
      <c r="A355" s="137" t="s">
        <v>4049</v>
      </c>
      <c r="B355" s="137" t="s">
        <v>4050</v>
      </c>
      <c r="C355" s="218">
        <v>0</v>
      </c>
      <c r="D355" s="218">
        <v>0</v>
      </c>
      <c r="E355" s="218">
        <v>0</v>
      </c>
    </row>
    <row r="356" spans="1:5">
      <c r="A356" s="137" t="s">
        <v>4051</v>
      </c>
      <c r="B356" s="137" t="s">
        <v>4052</v>
      </c>
      <c r="C356" s="218">
        <v>0</v>
      </c>
      <c r="D356" s="218">
        <v>0</v>
      </c>
      <c r="E356" s="218">
        <v>0</v>
      </c>
    </row>
    <row r="357" spans="1:5">
      <c r="A357" s="137" t="s">
        <v>4053</v>
      </c>
      <c r="B357" s="137" t="s">
        <v>3816</v>
      </c>
      <c r="C357" s="218">
        <v>31070.04</v>
      </c>
      <c r="D357" s="218">
        <v>31070.04</v>
      </c>
      <c r="E357" s="218">
        <v>0</v>
      </c>
    </row>
    <row r="358" spans="1:5">
      <c r="A358" s="137" t="s">
        <v>4054</v>
      </c>
      <c r="B358" s="137" t="s">
        <v>4055</v>
      </c>
      <c r="C358" s="218">
        <v>0</v>
      </c>
      <c r="D358" s="218">
        <v>0</v>
      </c>
      <c r="E358" s="218">
        <v>0</v>
      </c>
    </row>
    <row r="359" spans="1:5">
      <c r="A359" s="137" t="s">
        <v>4056</v>
      </c>
      <c r="B359" s="137" t="s">
        <v>4057</v>
      </c>
      <c r="C359" s="218">
        <v>0</v>
      </c>
      <c r="D359" s="218">
        <v>0</v>
      </c>
      <c r="E359" s="218">
        <v>0</v>
      </c>
    </row>
    <row r="360" spans="1:5">
      <c r="A360" s="137" t="s">
        <v>4058</v>
      </c>
      <c r="B360" s="137" t="s">
        <v>4059</v>
      </c>
      <c r="C360" s="218">
        <v>0</v>
      </c>
      <c r="D360" s="218">
        <v>0</v>
      </c>
      <c r="E360" s="218">
        <v>0</v>
      </c>
    </row>
    <row r="361" spans="1:5">
      <c r="A361" s="137" t="s">
        <v>4060</v>
      </c>
      <c r="B361" s="137" t="s">
        <v>2551</v>
      </c>
      <c r="C361" s="218">
        <v>0</v>
      </c>
      <c r="D361" s="218">
        <v>0</v>
      </c>
      <c r="E361" s="218">
        <v>0</v>
      </c>
    </row>
    <row r="362" spans="1:5">
      <c r="A362" s="137" t="s">
        <v>4061</v>
      </c>
      <c r="B362" s="137" t="s">
        <v>4062</v>
      </c>
      <c r="C362" s="218">
        <v>0</v>
      </c>
      <c r="D362" s="218">
        <v>0</v>
      </c>
      <c r="E362" s="218">
        <v>0</v>
      </c>
    </row>
    <row r="363" spans="1:5">
      <c r="A363" s="137" t="s">
        <v>4063</v>
      </c>
      <c r="B363" s="137" t="s">
        <v>4064</v>
      </c>
      <c r="C363" s="218">
        <v>0</v>
      </c>
      <c r="D363" s="218">
        <v>0</v>
      </c>
      <c r="E363" s="218">
        <v>0</v>
      </c>
    </row>
    <row r="364" spans="1:5">
      <c r="A364" s="137"/>
      <c r="B364" s="137"/>
      <c r="C364" s="219"/>
      <c r="D364" s="219"/>
      <c r="E364" s="219"/>
    </row>
    <row r="365" spans="1:5">
      <c r="A365" s="137" t="s">
        <v>4065</v>
      </c>
      <c r="B365" s="137" t="s">
        <v>4066</v>
      </c>
      <c r="C365" s="138">
        <v>82616.649999999994</v>
      </c>
      <c r="D365" s="138">
        <v>82616.649999999994</v>
      </c>
      <c r="E365" s="138">
        <v>0</v>
      </c>
    </row>
    <row r="366" spans="1:5">
      <c r="A366" s="137"/>
      <c r="B366" s="137"/>
      <c r="C366" s="137"/>
      <c r="D366" s="137"/>
      <c r="E366" s="137"/>
    </row>
    <row r="367" spans="1:5">
      <c r="A367" s="137" t="s">
        <v>4067</v>
      </c>
      <c r="B367" s="137" t="s">
        <v>4068</v>
      </c>
      <c r="C367" s="137"/>
      <c r="D367" s="137"/>
      <c r="E367" s="137"/>
    </row>
    <row r="368" spans="1:5">
      <c r="A368" s="137" t="s">
        <v>4069</v>
      </c>
      <c r="B368" s="137" t="s">
        <v>3765</v>
      </c>
      <c r="C368" s="218">
        <v>0</v>
      </c>
      <c r="D368" s="218">
        <v>0</v>
      </c>
      <c r="E368" s="218">
        <v>0</v>
      </c>
    </row>
    <row r="369" spans="1:5">
      <c r="A369" s="137" t="s">
        <v>4070</v>
      </c>
      <c r="B369" s="137" t="s">
        <v>4071</v>
      </c>
      <c r="C369" s="218">
        <v>0</v>
      </c>
      <c r="D369" s="218">
        <v>0</v>
      </c>
      <c r="E369" s="218">
        <v>0</v>
      </c>
    </row>
    <row r="370" spans="1:5">
      <c r="A370" s="137" t="s">
        <v>4072</v>
      </c>
      <c r="B370" s="137" t="s">
        <v>4073</v>
      </c>
      <c r="C370" s="218">
        <v>1031.25</v>
      </c>
      <c r="D370" s="218">
        <v>1031.25</v>
      </c>
      <c r="E370" s="218">
        <v>0</v>
      </c>
    </row>
    <row r="371" spans="1:5">
      <c r="A371" s="137" t="s">
        <v>4074</v>
      </c>
      <c r="B371" s="137" t="s">
        <v>4075</v>
      </c>
      <c r="C371" s="218">
        <v>0</v>
      </c>
      <c r="D371" s="218">
        <v>0</v>
      </c>
      <c r="E371" s="218">
        <v>0</v>
      </c>
    </row>
    <row r="372" spans="1:5">
      <c r="A372" s="137" t="s">
        <v>4076</v>
      </c>
      <c r="B372" s="137" t="s">
        <v>4077</v>
      </c>
      <c r="C372" s="218">
        <v>0</v>
      </c>
      <c r="D372" s="218">
        <v>0</v>
      </c>
      <c r="E372" s="218">
        <v>0</v>
      </c>
    </row>
    <row r="373" spans="1:5">
      <c r="A373" s="137" t="s">
        <v>4078</v>
      </c>
      <c r="B373" s="137" t="s">
        <v>4079</v>
      </c>
      <c r="C373" s="218">
        <v>0</v>
      </c>
      <c r="D373" s="218">
        <v>0</v>
      </c>
      <c r="E373" s="218">
        <v>0</v>
      </c>
    </row>
    <row r="374" spans="1:5">
      <c r="A374" s="137" t="s">
        <v>4080</v>
      </c>
      <c r="B374" s="137" t="s">
        <v>4081</v>
      </c>
      <c r="C374" s="218">
        <v>0</v>
      </c>
      <c r="D374" s="218">
        <v>0</v>
      </c>
      <c r="E374" s="218">
        <v>0</v>
      </c>
    </row>
    <row r="375" spans="1:5">
      <c r="A375" s="137" t="s">
        <v>4082</v>
      </c>
      <c r="B375" s="137" t="s">
        <v>261</v>
      </c>
      <c r="C375" s="218">
        <v>0</v>
      </c>
      <c r="D375" s="218">
        <v>0</v>
      </c>
      <c r="E375" s="218">
        <v>0</v>
      </c>
    </row>
    <row r="376" spans="1:5">
      <c r="A376" s="137" t="s">
        <v>4083</v>
      </c>
      <c r="B376" s="137" t="s">
        <v>4084</v>
      </c>
      <c r="C376" s="218">
        <v>0</v>
      </c>
      <c r="D376" s="218">
        <v>0</v>
      </c>
      <c r="E376" s="218">
        <v>0</v>
      </c>
    </row>
    <row r="377" spans="1:5">
      <c r="A377" s="137" t="s">
        <v>4085</v>
      </c>
      <c r="B377" s="137" t="s">
        <v>3866</v>
      </c>
      <c r="C377" s="218">
        <v>0</v>
      </c>
      <c r="D377" s="218">
        <v>0</v>
      </c>
      <c r="E377" s="218">
        <v>0</v>
      </c>
    </row>
    <row r="378" spans="1:5">
      <c r="A378" s="137" t="s">
        <v>4086</v>
      </c>
      <c r="B378" s="137" t="s">
        <v>4087</v>
      </c>
      <c r="C378" s="218">
        <v>0</v>
      </c>
      <c r="D378" s="218">
        <v>0</v>
      </c>
      <c r="E378" s="218">
        <v>0</v>
      </c>
    </row>
    <row r="379" spans="1:5">
      <c r="A379" s="137" t="s">
        <v>4088</v>
      </c>
      <c r="B379" s="137" t="s">
        <v>4089</v>
      </c>
      <c r="C379" s="218">
        <v>0</v>
      </c>
      <c r="D379" s="218">
        <v>0</v>
      </c>
      <c r="E379" s="218">
        <v>0</v>
      </c>
    </row>
    <row r="380" spans="1:5">
      <c r="A380" s="137" t="s">
        <v>4090</v>
      </c>
      <c r="B380" s="137" t="s">
        <v>4091</v>
      </c>
      <c r="C380" s="218">
        <v>0</v>
      </c>
      <c r="D380" s="218">
        <v>0</v>
      </c>
      <c r="E380" s="218">
        <v>0</v>
      </c>
    </row>
    <row r="381" spans="1:5">
      <c r="A381" s="137" t="s">
        <v>4092</v>
      </c>
      <c r="B381" s="137" t="s">
        <v>4093</v>
      </c>
      <c r="C381" s="218">
        <v>0</v>
      </c>
      <c r="D381" s="218">
        <v>0</v>
      </c>
      <c r="E381" s="218">
        <v>0</v>
      </c>
    </row>
    <row r="382" spans="1:5">
      <c r="A382" s="137" t="s">
        <v>4094</v>
      </c>
      <c r="B382" s="137" t="s">
        <v>4095</v>
      </c>
      <c r="C382" s="218">
        <v>0</v>
      </c>
      <c r="D382" s="218">
        <v>0</v>
      </c>
      <c r="E382" s="218">
        <v>0</v>
      </c>
    </row>
    <row r="383" spans="1:5">
      <c r="A383" s="137" t="s">
        <v>4096</v>
      </c>
      <c r="B383" s="137" t="s">
        <v>4097</v>
      </c>
      <c r="C383" s="218">
        <v>0</v>
      </c>
      <c r="D383" s="218">
        <v>0</v>
      </c>
      <c r="E383" s="218">
        <v>0</v>
      </c>
    </row>
    <row r="384" spans="1:5">
      <c r="A384" s="137" t="s">
        <v>4098</v>
      </c>
      <c r="B384" s="137" t="s">
        <v>4099</v>
      </c>
      <c r="C384" s="218">
        <v>0</v>
      </c>
      <c r="D384" s="218">
        <v>0</v>
      </c>
      <c r="E384" s="218">
        <v>0</v>
      </c>
    </row>
    <row r="385" spans="1:5">
      <c r="A385" s="137" t="s">
        <v>4100</v>
      </c>
      <c r="B385" s="137" t="s">
        <v>4101</v>
      </c>
      <c r="C385" s="218">
        <v>0</v>
      </c>
      <c r="D385" s="218">
        <v>0</v>
      </c>
      <c r="E385" s="218">
        <v>0</v>
      </c>
    </row>
    <row r="386" spans="1:5">
      <c r="A386" s="137" t="s">
        <v>4102</v>
      </c>
      <c r="B386" s="137" t="s">
        <v>4103</v>
      </c>
      <c r="C386" s="218">
        <v>0</v>
      </c>
      <c r="D386" s="218">
        <v>0</v>
      </c>
      <c r="E386" s="218">
        <v>0</v>
      </c>
    </row>
    <row r="387" spans="1:5">
      <c r="A387" s="137" t="s">
        <v>4104</v>
      </c>
      <c r="B387" s="137" t="s">
        <v>4105</v>
      </c>
      <c r="C387" s="218">
        <v>0</v>
      </c>
      <c r="D387" s="218">
        <v>0</v>
      </c>
      <c r="E387" s="218">
        <v>0</v>
      </c>
    </row>
    <row r="388" spans="1:5">
      <c r="A388" s="137"/>
      <c r="B388" s="137"/>
      <c r="C388" s="219"/>
      <c r="D388" s="219"/>
      <c r="E388" s="219"/>
    </row>
    <row r="389" spans="1:5">
      <c r="A389" s="137" t="s">
        <v>4106</v>
      </c>
      <c r="B389" s="137" t="s">
        <v>4107</v>
      </c>
      <c r="C389" s="138">
        <v>1031.25</v>
      </c>
      <c r="D389" s="138">
        <v>1031.25</v>
      </c>
      <c r="E389" s="138">
        <v>0</v>
      </c>
    </row>
    <row r="390" spans="1:5">
      <c r="A390" s="137"/>
      <c r="B390" s="137"/>
      <c r="C390" s="219"/>
      <c r="D390" s="219"/>
      <c r="E390" s="219"/>
    </row>
    <row r="391" spans="1:5">
      <c r="A391" s="137" t="s">
        <v>4108</v>
      </c>
      <c r="B391" s="137" t="s">
        <v>4109</v>
      </c>
      <c r="C391" s="138">
        <v>83647.899999999994</v>
      </c>
      <c r="D391" s="138">
        <v>83647.899999999994</v>
      </c>
      <c r="E391" s="138">
        <v>0</v>
      </c>
    </row>
    <row r="392" spans="1:5">
      <c r="A392" s="137" t="s">
        <v>4110</v>
      </c>
      <c r="B392" s="137" t="s">
        <v>4111</v>
      </c>
      <c r="C392" s="218">
        <v>0</v>
      </c>
      <c r="D392" s="218">
        <v>0</v>
      </c>
      <c r="E392" s="218">
        <v>0</v>
      </c>
    </row>
    <row r="393" spans="1:5">
      <c r="A393" s="137" t="s">
        <v>4112</v>
      </c>
      <c r="B393" s="137" t="s">
        <v>4113</v>
      </c>
      <c r="C393" s="218">
        <v>0</v>
      </c>
      <c r="D393" s="218">
        <v>0</v>
      </c>
      <c r="E393" s="218">
        <v>0</v>
      </c>
    </row>
    <row r="394" spans="1:5">
      <c r="A394" s="137"/>
      <c r="B394" s="137"/>
      <c r="C394" s="219"/>
      <c r="D394" s="219"/>
      <c r="E394" s="219"/>
    </row>
    <row r="395" spans="1:5">
      <c r="A395" s="137" t="s">
        <v>4114</v>
      </c>
      <c r="B395" s="137" t="s">
        <v>4115</v>
      </c>
      <c r="C395" s="138">
        <v>0</v>
      </c>
      <c r="D395" s="138">
        <v>0</v>
      </c>
      <c r="E395" s="138">
        <v>0</v>
      </c>
    </row>
    <row r="396" spans="1:5">
      <c r="A396" s="137"/>
      <c r="B396" s="137"/>
      <c r="C396" s="219"/>
      <c r="D396" s="219"/>
      <c r="E396" s="219"/>
    </row>
    <row r="397" spans="1:5">
      <c r="A397" s="137" t="s">
        <v>4116</v>
      </c>
      <c r="B397" s="137" t="s">
        <v>4117</v>
      </c>
      <c r="C397" s="138">
        <v>33638266</v>
      </c>
      <c r="D397" s="138">
        <v>33638266</v>
      </c>
      <c r="E397" s="138">
        <v>0</v>
      </c>
    </row>
    <row r="398" spans="1:5">
      <c r="A398" s="137"/>
      <c r="B398" s="137"/>
      <c r="C398" s="137"/>
      <c r="D398" s="137"/>
      <c r="E398" s="137"/>
    </row>
    <row r="399" spans="1:5">
      <c r="A399" s="137" t="s">
        <v>1127</v>
      </c>
      <c r="B399" s="137" t="s">
        <v>4118</v>
      </c>
      <c r="C399" s="137"/>
      <c r="D399" s="137"/>
      <c r="E399" s="137"/>
    </row>
    <row r="400" spans="1:5">
      <c r="A400" s="137" t="s">
        <v>4119</v>
      </c>
      <c r="B400" s="137" t="s">
        <v>4120</v>
      </c>
      <c r="C400" s="218">
        <v>607980</v>
      </c>
      <c r="D400" s="218">
        <v>607980</v>
      </c>
      <c r="E400" s="218">
        <v>0</v>
      </c>
    </row>
    <row r="401" spans="1:5">
      <c r="A401" s="137" t="s">
        <v>4121</v>
      </c>
      <c r="B401" s="137" t="s">
        <v>4122</v>
      </c>
      <c r="C401" s="218">
        <v>-202660</v>
      </c>
      <c r="D401" s="218">
        <v>-192527</v>
      </c>
      <c r="E401" s="218">
        <v>-10133</v>
      </c>
    </row>
    <row r="402" spans="1:5">
      <c r="A402" s="137" t="s">
        <v>4123</v>
      </c>
      <c r="B402" s="137" t="s">
        <v>4124</v>
      </c>
      <c r="C402" s="218">
        <v>0</v>
      </c>
      <c r="D402" s="218">
        <v>0</v>
      </c>
      <c r="E402" s="218">
        <v>0</v>
      </c>
    </row>
    <row r="403" spans="1:5">
      <c r="A403" s="137" t="s">
        <v>4125</v>
      </c>
      <c r="B403" s="137" t="s">
        <v>4126</v>
      </c>
      <c r="C403" s="218">
        <v>0</v>
      </c>
      <c r="D403" s="218">
        <v>0</v>
      </c>
      <c r="E403" s="218">
        <v>0</v>
      </c>
    </row>
    <row r="404" spans="1:5">
      <c r="A404" s="137" t="s">
        <v>4127</v>
      </c>
      <c r="B404" s="137" t="s">
        <v>4128</v>
      </c>
      <c r="C404" s="218">
        <v>0</v>
      </c>
      <c r="D404" s="218">
        <v>0</v>
      </c>
      <c r="E404" s="218">
        <v>0</v>
      </c>
    </row>
    <row r="405" spans="1:5">
      <c r="A405" s="137" t="s">
        <v>4129</v>
      </c>
      <c r="B405" s="137" t="s">
        <v>4130</v>
      </c>
      <c r="C405" s="218">
        <v>0</v>
      </c>
      <c r="D405" s="218">
        <v>0</v>
      </c>
      <c r="E405" s="218">
        <v>0</v>
      </c>
    </row>
    <row r="406" spans="1:5">
      <c r="A406" s="137" t="s">
        <v>4131</v>
      </c>
      <c r="B406" s="137" t="s">
        <v>4132</v>
      </c>
      <c r="C406" s="218">
        <v>0</v>
      </c>
      <c r="D406" s="218">
        <v>0</v>
      </c>
      <c r="E406" s="218">
        <v>0</v>
      </c>
    </row>
    <row r="407" spans="1:5">
      <c r="A407" s="137" t="s">
        <v>4133</v>
      </c>
      <c r="B407" s="137" t="s">
        <v>4134</v>
      </c>
      <c r="C407" s="218">
        <v>0</v>
      </c>
      <c r="D407" s="218">
        <v>0</v>
      </c>
      <c r="E407" s="218">
        <v>0</v>
      </c>
    </row>
    <row r="408" spans="1:5">
      <c r="A408" s="137" t="s">
        <v>4135</v>
      </c>
      <c r="B408" s="137" t="s">
        <v>4136</v>
      </c>
      <c r="C408" s="218">
        <v>0</v>
      </c>
      <c r="D408" s="218">
        <v>0</v>
      </c>
      <c r="E408" s="218">
        <v>0</v>
      </c>
    </row>
    <row r="409" spans="1:5">
      <c r="A409" s="137" t="s">
        <v>1129</v>
      </c>
      <c r="B409" s="137" t="s">
        <v>4137</v>
      </c>
      <c r="C409" s="218">
        <v>0</v>
      </c>
      <c r="D409" s="218">
        <v>0</v>
      </c>
      <c r="E409" s="218">
        <v>0</v>
      </c>
    </row>
    <row r="410" spans="1:5">
      <c r="A410" s="137" t="s">
        <v>4138</v>
      </c>
      <c r="B410" s="137" t="s">
        <v>4139</v>
      </c>
      <c r="C410" s="218">
        <v>0</v>
      </c>
      <c r="D410" s="218">
        <v>0</v>
      </c>
      <c r="E410" s="218">
        <v>0</v>
      </c>
    </row>
    <row r="411" spans="1:5">
      <c r="A411" s="137" t="s">
        <v>4140</v>
      </c>
      <c r="B411" s="137" t="s">
        <v>4141</v>
      </c>
      <c r="C411" s="218">
        <v>0</v>
      </c>
      <c r="D411" s="218">
        <v>0</v>
      </c>
      <c r="E411" s="218">
        <v>0</v>
      </c>
    </row>
    <row r="412" spans="1:5">
      <c r="A412" s="137" t="s">
        <v>4142</v>
      </c>
      <c r="B412" s="137" t="s">
        <v>4143</v>
      </c>
      <c r="C412" s="218">
        <v>0</v>
      </c>
      <c r="D412" s="218">
        <v>0</v>
      </c>
      <c r="E412" s="218">
        <v>0</v>
      </c>
    </row>
    <row r="413" spans="1:5">
      <c r="A413" s="137" t="s">
        <v>4144</v>
      </c>
      <c r="B413" s="137" t="s">
        <v>4145</v>
      </c>
      <c r="C413" s="218">
        <v>0</v>
      </c>
      <c r="D413" s="218">
        <v>0</v>
      </c>
      <c r="E413" s="218">
        <v>0</v>
      </c>
    </row>
    <row r="414" spans="1:5">
      <c r="A414" s="137"/>
      <c r="B414" s="137"/>
      <c r="C414" s="219"/>
      <c r="D414" s="219"/>
      <c r="E414" s="219"/>
    </row>
    <row r="415" spans="1:5">
      <c r="A415" s="137" t="s">
        <v>4146</v>
      </c>
      <c r="B415" s="137" t="s">
        <v>4147</v>
      </c>
      <c r="C415" s="138">
        <v>405320</v>
      </c>
      <c r="D415" s="138">
        <v>415453</v>
      </c>
      <c r="E415" s="138">
        <v>-10133</v>
      </c>
    </row>
    <row r="416" spans="1:5">
      <c r="A416" s="137"/>
      <c r="B416" s="137"/>
      <c r="C416" s="137"/>
      <c r="D416" s="137"/>
      <c r="E416" s="137"/>
    </row>
    <row r="417" spans="1:5">
      <c r="A417" s="137" t="s">
        <v>1130</v>
      </c>
      <c r="B417" s="137" t="s">
        <v>1133</v>
      </c>
      <c r="C417" s="137"/>
      <c r="D417" s="137"/>
      <c r="E417" s="137"/>
    </row>
    <row r="418" spans="1:5">
      <c r="A418" s="137" t="s">
        <v>4148</v>
      </c>
      <c r="B418" s="137" t="s">
        <v>4149</v>
      </c>
      <c r="C418" s="218">
        <v>0</v>
      </c>
      <c r="D418" s="218">
        <v>0</v>
      </c>
      <c r="E418" s="218">
        <v>0</v>
      </c>
    </row>
    <row r="419" spans="1:5">
      <c r="A419" s="137" t="s">
        <v>4150</v>
      </c>
      <c r="B419" s="137" t="s">
        <v>4151</v>
      </c>
      <c r="C419" s="218">
        <v>0</v>
      </c>
      <c r="D419" s="218">
        <v>0</v>
      </c>
      <c r="E419" s="218">
        <v>0</v>
      </c>
    </row>
    <row r="420" spans="1:5">
      <c r="A420" s="137" t="s">
        <v>1131</v>
      </c>
      <c r="B420" s="137" t="s">
        <v>4152</v>
      </c>
      <c r="C420" s="218">
        <v>0</v>
      </c>
      <c r="D420" s="218">
        <v>0</v>
      </c>
      <c r="E420" s="218">
        <v>0</v>
      </c>
    </row>
    <row r="421" spans="1:5">
      <c r="A421" s="137" t="s">
        <v>4153</v>
      </c>
      <c r="B421" s="137" t="s">
        <v>4154</v>
      </c>
      <c r="C421" s="218">
        <v>0</v>
      </c>
      <c r="D421" s="218">
        <v>0</v>
      </c>
      <c r="E421" s="218">
        <v>0</v>
      </c>
    </row>
    <row r="422" spans="1:5">
      <c r="A422" s="137" t="s">
        <v>4155</v>
      </c>
      <c r="B422" s="137" t="s">
        <v>4156</v>
      </c>
      <c r="C422" s="218">
        <v>0</v>
      </c>
      <c r="D422" s="218">
        <v>0</v>
      </c>
      <c r="E422" s="218">
        <v>0</v>
      </c>
    </row>
    <row r="423" spans="1:5">
      <c r="A423" s="137" t="s">
        <v>4157</v>
      </c>
      <c r="B423" s="137" t="s">
        <v>4158</v>
      </c>
      <c r="C423" s="218">
        <v>0</v>
      </c>
      <c r="D423" s="218">
        <v>0</v>
      </c>
      <c r="E423" s="218">
        <v>0</v>
      </c>
    </row>
    <row r="424" spans="1:5">
      <c r="A424" s="137" t="s">
        <v>4159</v>
      </c>
      <c r="B424" s="137" t="s">
        <v>4160</v>
      </c>
      <c r="C424" s="218">
        <v>0</v>
      </c>
      <c r="D424" s="218">
        <v>0</v>
      </c>
      <c r="E424" s="218">
        <v>0</v>
      </c>
    </row>
    <row r="425" spans="1:5">
      <c r="A425" s="137"/>
      <c r="B425" s="137"/>
      <c r="C425" s="219"/>
      <c r="D425" s="219"/>
      <c r="E425" s="219"/>
    </row>
    <row r="426" spans="1:5">
      <c r="A426" s="137" t="s">
        <v>4161</v>
      </c>
      <c r="B426" s="137" t="s">
        <v>4162</v>
      </c>
      <c r="C426" s="138">
        <v>0</v>
      </c>
      <c r="D426" s="138">
        <v>0</v>
      </c>
      <c r="E426" s="138">
        <v>0</v>
      </c>
    </row>
    <row r="427" spans="1:5">
      <c r="A427" s="137"/>
      <c r="B427" s="137"/>
      <c r="C427" s="137"/>
      <c r="D427" s="137"/>
      <c r="E427" s="137"/>
    </row>
    <row r="428" spans="1:5">
      <c r="A428" s="137" t="s">
        <v>1132</v>
      </c>
      <c r="B428" s="137" t="s">
        <v>4163</v>
      </c>
      <c r="C428" s="137"/>
      <c r="D428" s="137"/>
      <c r="E428" s="137"/>
    </row>
    <row r="429" spans="1:5">
      <c r="A429" s="137"/>
      <c r="B429" s="137"/>
      <c r="C429" s="137"/>
      <c r="D429" s="137"/>
      <c r="E429" s="137"/>
    </row>
    <row r="430" spans="1:5">
      <c r="A430" s="137" t="s">
        <v>4164</v>
      </c>
      <c r="B430" s="137" t="s">
        <v>4163</v>
      </c>
      <c r="C430" s="137"/>
      <c r="D430" s="137"/>
      <c r="E430" s="137"/>
    </row>
    <row r="431" spans="1:5">
      <c r="A431" s="137" t="s">
        <v>4165</v>
      </c>
      <c r="B431" s="137" t="s">
        <v>4166</v>
      </c>
      <c r="C431" s="218">
        <v>0</v>
      </c>
      <c r="D431" s="218">
        <v>0</v>
      </c>
      <c r="E431" s="218">
        <v>0</v>
      </c>
    </row>
    <row r="432" spans="1:5">
      <c r="A432" s="137" t="s">
        <v>4167</v>
      </c>
      <c r="B432" s="137" t="s">
        <v>4168</v>
      </c>
      <c r="C432" s="218">
        <v>0</v>
      </c>
      <c r="D432" s="218">
        <v>0</v>
      </c>
      <c r="E432" s="218">
        <v>0</v>
      </c>
    </row>
    <row r="433" spans="1:5">
      <c r="A433" s="137" t="s">
        <v>4169</v>
      </c>
      <c r="B433" s="137" t="s">
        <v>4170</v>
      </c>
      <c r="C433" s="218">
        <v>0</v>
      </c>
      <c r="D433" s="218">
        <v>0</v>
      </c>
      <c r="E433" s="218">
        <v>0</v>
      </c>
    </row>
    <row r="434" spans="1:5">
      <c r="A434" s="137"/>
      <c r="B434" s="137"/>
      <c r="C434" s="219"/>
      <c r="D434" s="219"/>
      <c r="E434" s="219"/>
    </row>
    <row r="435" spans="1:5">
      <c r="A435" s="137" t="s">
        <v>4171</v>
      </c>
      <c r="B435" s="137" t="s">
        <v>4172</v>
      </c>
      <c r="C435" s="138">
        <v>0</v>
      </c>
      <c r="D435" s="138">
        <v>0</v>
      </c>
      <c r="E435" s="138">
        <v>0</v>
      </c>
    </row>
    <row r="436" spans="1:5">
      <c r="A436" s="137"/>
      <c r="B436" s="137"/>
      <c r="C436" s="137"/>
      <c r="D436" s="137"/>
      <c r="E436" s="137"/>
    </row>
    <row r="437" spans="1:5">
      <c r="A437" s="137" t="s">
        <v>4173</v>
      </c>
      <c r="B437" s="137" t="s">
        <v>4174</v>
      </c>
      <c r="C437" s="137"/>
      <c r="D437" s="137"/>
      <c r="E437" s="137"/>
    </row>
    <row r="438" spans="1:5">
      <c r="A438" s="137" t="s">
        <v>4175</v>
      </c>
      <c r="B438" s="137" t="s">
        <v>4176</v>
      </c>
      <c r="C438" s="218">
        <v>0</v>
      </c>
      <c r="D438" s="218">
        <v>0</v>
      </c>
      <c r="E438" s="218">
        <v>0</v>
      </c>
    </row>
    <row r="439" spans="1:5">
      <c r="A439" s="137" t="s">
        <v>4177</v>
      </c>
      <c r="B439" s="137" t="s">
        <v>4178</v>
      </c>
      <c r="C439" s="218">
        <v>0</v>
      </c>
      <c r="D439" s="218">
        <v>0</v>
      </c>
      <c r="E439" s="218">
        <v>0</v>
      </c>
    </row>
    <row r="440" spans="1:5">
      <c r="A440" s="137" t="s">
        <v>4179</v>
      </c>
      <c r="B440" s="137" t="s">
        <v>4180</v>
      </c>
      <c r="C440" s="218">
        <v>0</v>
      </c>
      <c r="D440" s="218">
        <v>0</v>
      </c>
      <c r="E440" s="218">
        <v>0</v>
      </c>
    </row>
    <row r="441" spans="1:5">
      <c r="A441" s="137"/>
      <c r="B441" s="137"/>
      <c r="C441" s="219"/>
      <c r="D441" s="219"/>
      <c r="E441" s="219"/>
    </row>
    <row r="442" spans="1:5">
      <c r="A442" s="137" t="s">
        <v>4181</v>
      </c>
      <c r="B442" s="137" t="s">
        <v>4182</v>
      </c>
      <c r="C442" s="138">
        <v>0</v>
      </c>
      <c r="D442" s="138">
        <v>0</v>
      </c>
      <c r="E442" s="138">
        <v>0</v>
      </c>
    </row>
    <row r="443" spans="1:5">
      <c r="A443" s="137"/>
      <c r="B443" s="137"/>
      <c r="C443" s="137"/>
      <c r="D443" s="137"/>
      <c r="E443" s="137"/>
    </row>
    <row r="444" spans="1:5">
      <c r="A444" s="137" t="s">
        <v>4183</v>
      </c>
      <c r="B444" s="137" t="s">
        <v>4184</v>
      </c>
      <c r="C444" s="137"/>
      <c r="D444" s="137"/>
      <c r="E444" s="137"/>
    </row>
    <row r="445" spans="1:5">
      <c r="A445" s="137" t="s">
        <v>4185</v>
      </c>
      <c r="B445" s="137" t="s">
        <v>4186</v>
      </c>
      <c r="C445" s="218">
        <v>0</v>
      </c>
      <c r="D445" s="218">
        <v>0</v>
      </c>
      <c r="E445" s="218">
        <v>0</v>
      </c>
    </row>
    <row r="446" spans="1:5">
      <c r="A446" s="137" t="s">
        <v>4187</v>
      </c>
      <c r="B446" s="137" t="s">
        <v>4188</v>
      </c>
      <c r="C446" s="218">
        <v>0</v>
      </c>
      <c r="D446" s="218">
        <v>0</v>
      </c>
      <c r="E446" s="218">
        <v>0</v>
      </c>
    </row>
    <row r="447" spans="1:5">
      <c r="A447" s="137" t="s">
        <v>4189</v>
      </c>
      <c r="B447" s="137" t="s">
        <v>4190</v>
      </c>
      <c r="C447" s="218">
        <v>0</v>
      </c>
      <c r="D447" s="218">
        <v>0</v>
      </c>
      <c r="E447" s="218">
        <v>0</v>
      </c>
    </row>
    <row r="448" spans="1:5">
      <c r="A448" s="137"/>
      <c r="B448" s="137"/>
      <c r="C448" s="219"/>
      <c r="D448" s="219"/>
      <c r="E448" s="219"/>
    </row>
    <row r="449" spans="1:5">
      <c r="A449" s="137" t="s">
        <v>4191</v>
      </c>
      <c r="B449" s="137" t="s">
        <v>4192</v>
      </c>
      <c r="C449" s="138">
        <v>0</v>
      </c>
      <c r="D449" s="138">
        <v>0</v>
      </c>
      <c r="E449" s="138">
        <v>0</v>
      </c>
    </row>
    <row r="450" spans="1:5">
      <c r="A450" s="137"/>
      <c r="B450" s="137"/>
      <c r="C450" s="137"/>
      <c r="D450" s="137"/>
      <c r="E450" s="137"/>
    </row>
    <row r="451" spans="1:5">
      <c r="A451" s="137" t="s">
        <v>2846</v>
      </c>
      <c r="B451" s="137" t="s">
        <v>4193</v>
      </c>
      <c r="C451" s="137"/>
      <c r="D451" s="137"/>
      <c r="E451" s="137"/>
    </row>
    <row r="452" spans="1:5">
      <c r="A452" s="137" t="s">
        <v>4194</v>
      </c>
      <c r="B452" s="137" t="s">
        <v>4195</v>
      </c>
      <c r="C452" s="218">
        <v>0</v>
      </c>
      <c r="D452" s="218">
        <v>0</v>
      </c>
      <c r="E452" s="218">
        <v>0</v>
      </c>
    </row>
    <row r="453" spans="1:5">
      <c r="A453" s="137" t="s">
        <v>4196</v>
      </c>
      <c r="B453" s="137" t="s">
        <v>4197</v>
      </c>
      <c r="C453" s="218">
        <v>0</v>
      </c>
      <c r="D453" s="218">
        <v>0</v>
      </c>
      <c r="E453" s="218">
        <v>0</v>
      </c>
    </row>
    <row r="454" spans="1:5">
      <c r="A454" s="137" t="s">
        <v>4198</v>
      </c>
      <c r="B454" s="137" t="s">
        <v>4199</v>
      </c>
      <c r="C454" s="218">
        <v>0</v>
      </c>
      <c r="D454" s="218">
        <v>0</v>
      </c>
      <c r="E454" s="218">
        <v>0</v>
      </c>
    </row>
    <row r="455" spans="1:5">
      <c r="A455" s="137"/>
      <c r="B455" s="137"/>
      <c r="C455" s="219"/>
      <c r="D455" s="219"/>
      <c r="E455" s="219"/>
    </row>
    <row r="456" spans="1:5">
      <c r="A456" s="137" t="s">
        <v>4200</v>
      </c>
      <c r="B456" s="137" t="s">
        <v>4201</v>
      </c>
      <c r="C456" s="138">
        <v>0</v>
      </c>
      <c r="D456" s="138">
        <v>0</v>
      </c>
      <c r="E456" s="138">
        <v>0</v>
      </c>
    </row>
    <row r="457" spans="1:5">
      <c r="A457" s="137"/>
      <c r="B457" s="137"/>
      <c r="C457" s="137"/>
      <c r="D457" s="137"/>
      <c r="E457" s="137"/>
    </row>
    <row r="458" spans="1:5">
      <c r="A458" s="137" t="s">
        <v>4202</v>
      </c>
      <c r="B458" s="137" t="s">
        <v>4203</v>
      </c>
      <c r="C458" s="137"/>
      <c r="D458" s="137"/>
      <c r="E458" s="137"/>
    </row>
    <row r="459" spans="1:5">
      <c r="A459" s="137" t="s">
        <v>4204</v>
      </c>
      <c r="B459" s="137" t="s">
        <v>4205</v>
      </c>
      <c r="C459" s="218">
        <v>0</v>
      </c>
      <c r="D459" s="218">
        <v>0</v>
      </c>
      <c r="E459" s="218">
        <v>0</v>
      </c>
    </row>
    <row r="460" spans="1:5">
      <c r="A460" s="137" t="s">
        <v>4206</v>
      </c>
      <c r="B460" s="137" t="s">
        <v>4207</v>
      </c>
      <c r="C460" s="218">
        <v>0</v>
      </c>
      <c r="D460" s="218">
        <v>0</v>
      </c>
      <c r="E460" s="218">
        <v>0</v>
      </c>
    </row>
    <row r="461" spans="1:5">
      <c r="A461" s="137" t="s">
        <v>4208</v>
      </c>
      <c r="B461" s="137" t="s">
        <v>4209</v>
      </c>
      <c r="C461" s="218">
        <v>0</v>
      </c>
      <c r="D461" s="218">
        <v>0</v>
      </c>
      <c r="E461" s="218">
        <v>0</v>
      </c>
    </row>
    <row r="462" spans="1:5">
      <c r="A462" s="137"/>
      <c r="B462" s="137"/>
      <c r="C462" s="219"/>
      <c r="D462" s="219"/>
      <c r="E462" s="219"/>
    </row>
    <row r="463" spans="1:5">
      <c r="A463" s="137" t="s">
        <v>4210</v>
      </c>
      <c r="B463" s="137" t="s">
        <v>4211</v>
      </c>
      <c r="C463" s="138">
        <v>0</v>
      </c>
      <c r="D463" s="138">
        <v>0</v>
      </c>
      <c r="E463" s="138">
        <v>0</v>
      </c>
    </row>
    <row r="464" spans="1:5">
      <c r="A464" s="137"/>
      <c r="B464" s="137"/>
      <c r="C464" s="137"/>
      <c r="D464" s="137"/>
      <c r="E464" s="137"/>
    </row>
    <row r="465" spans="1:5">
      <c r="A465" s="137" t="s">
        <v>4212</v>
      </c>
      <c r="B465" s="137" t="s">
        <v>4213</v>
      </c>
      <c r="C465" s="137"/>
      <c r="D465" s="137"/>
      <c r="E465" s="137"/>
    </row>
    <row r="466" spans="1:5">
      <c r="A466" s="137" t="s">
        <v>4214</v>
      </c>
      <c r="B466" s="137" t="s">
        <v>4215</v>
      </c>
      <c r="C466" s="218">
        <v>0</v>
      </c>
      <c r="D466" s="218">
        <v>0</v>
      </c>
      <c r="E466" s="218">
        <v>0</v>
      </c>
    </row>
    <row r="467" spans="1:5">
      <c r="A467" s="137" t="s">
        <v>4216</v>
      </c>
      <c r="B467" s="137" t="s">
        <v>4217</v>
      </c>
      <c r="C467" s="218">
        <v>0</v>
      </c>
      <c r="D467" s="218">
        <v>0</v>
      </c>
      <c r="E467" s="218">
        <v>0</v>
      </c>
    </row>
    <row r="468" spans="1:5">
      <c r="A468" s="137" t="s">
        <v>4218</v>
      </c>
      <c r="B468" s="137" t="s">
        <v>4219</v>
      </c>
      <c r="C468" s="218">
        <v>0</v>
      </c>
      <c r="D468" s="218">
        <v>0</v>
      </c>
      <c r="E468" s="218">
        <v>0</v>
      </c>
    </row>
    <row r="469" spans="1:5">
      <c r="A469" s="137"/>
      <c r="B469" s="137"/>
      <c r="C469" s="219"/>
      <c r="D469" s="219"/>
      <c r="E469" s="219"/>
    </row>
    <row r="470" spans="1:5">
      <c r="A470" s="137" t="s">
        <v>4220</v>
      </c>
      <c r="B470" s="137" t="s">
        <v>4221</v>
      </c>
      <c r="C470" s="138">
        <v>0</v>
      </c>
      <c r="D470" s="138">
        <v>0</v>
      </c>
      <c r="E470" s="138">
        <v>0</v>
      </c>
    </row>
    <row r="471" spans="1:5">
      <c r="A471" s="137"/>
      <c r="B471" s="137"/>
      <c r="C471" s="137"/>
      <c r="D471" s="137"/>
      <c r="E471" s="137"/>
    </row>
    <row r="472" spans="1:5">
      <c r="A472" s="137" t="s">
        <v>4222</v>
      </c>
      <c r="B472" s="137" t="s">
        <v>4223</v>
      </c>
      <c r="C472" s="137"/>
      <c r="D472" s="137"/>
      <c r="E472" s="137"/>
    </row>
    <row r="473" spans="1:5">
      <c r="A473" s="137" t="s">
        <v>4224</v>
      </c>
      <c r="B473" s="137" t="s">
        <v>4225</v>
      </c>
      <c r="C473" s="218">
        <v>0</v>
      </c>
      <c r="D473" s="218">
        <v>0</v>
      </c>
      <c r="E473" s="218">
        <v>0</v>
      </c>
    </row>
    <row r="474" spans="1:5">
      <c r="A474" s="137" t="s">
        <v>4226</v>
      </c>
      <c r="B474" s="137" t="s">
        <v>4227</v>
      </c>
      <c r="C474" s="218">
        <v>0</v>
      </c>
      <c r="D474" s="218">
        <v>0</v>
      </c>
      <c r="E474" s="218">
        <v>0</v>
      </c>
    </row>
    <row r="475" spans="1:5">
      <c r="A475" s="137" t="s">
        <v>4228</v>
      </c>
      <c r="B475" s="137" t="s">
        <v>4229</v>
      </c>
      <c r="C475" s="218">
        <v>0</v>
      </c>
      <c r="D475" s="218">
        <v>0</v>
      </c>
      <c r="E475" s="218">
        <v>0</v>
      </c>
    </row>
    <row r="476" spans="1:5">
      <c r="A476" s="137"/>
      <c r="B476" s="137"/>
      <c r="C476" s="219"/>
      <c r="D476" s="219"/>
      <c r="E476" s="219"/>
    </row>
    <row r="477" spans="1:5">
      <c r="A477" s="137" t="s">
        <v>4230</v>
      </c>
      <c r="B477" s="137" t="s">
        <v>4231</v>
      </c>
      <c r="C477" s="138">
        <v>0</v>
      </c>
      <c r="D477" s="138">
        <v>0</v>
      </c>
      <c r="E477" s="138">
        <v>0</v>
      </c>
    </row>
    <row r="478" spans="1:5">
      <c r="A478" s="137"/>
      <c r="B478" s="137"/>
      <c r="C478" s="137"/>
      <c r="D478" s="137"/>
      <c r="E478" s="137"/>
    </row>
    <row r="479" spans="1:5">
      <c r="A479" s="137" t="s">
        <v>4232</v>
      </c>
      <c r="B479" s="137" t="s">
        <v>4233</v>
      </c>
      <c r="C479" s="137"/>
      <c r="D479" s="137"/>
      <c r="E479" s="137"/>
    </row>
    <row r="480" spans="1:5">
      <c r="A480" s="137" t="s">
        <v>4234</v>
      </c>
      <c r="B480" s="137" t="s">
        <v>4235</v>
      </c>
      <c r="C480" s="218">
        <v>0</v>
      </c>
      <c r="D480" s="218">
        <v>0</v>
      </c>
      <c r="E480" s="218">
        <v>0</v>
      </c>
    </row>
    <row r="481" spans="1:5">
      <c r="A481" s="137" t="s">
        <v>4236</v>
      </c>
      <c r="B481" s="137" t="s">
        <v>4237</v>
      </c>
      <c r="C481" s="218">
        <v>0</v>
      </c>
      <c r="D481" s="218">
        <v>0</v>
      </c>
      <c r="E481" s="218">
        <v>0</v>
      </c>
    </row>
    <row r="482" spans="1:5">
      <c r="A482" s="137" t="s">
        <v>4238</v>
      </c>
      <c r="B482" s="137" t="s">
        <v>4239</v>
      </c>
      <c r="C482" s="218">
        <v>0</v>
      </c>
      <c r="D482" s="218">
        <v>0</v>
      </c>
      <c r="E482" s="218">
        <v>0</v>
      </c>
    </row>
    <row r="483" spans="1:5">
      <c r="A483" s="137"/>
      <c r="B483" s="137"/>
      <c r="C483" s="219"/>
      <c r="D483" s="219"/>
      <c r="E483" s="219"/>
    </row>
    <row r="484" spans="1:5">
      <c r="A484" s="137" t="s">
        <v>4240</v>
      </c>
      <c r="B484" s="137" t="s">
        <v>4241</v>
      </c>
      <c r="C484" s="138">
        <v>0</v>
      </c>
      <c r="D484" s="138">
        <v>0</v>
      </c>
      <c r="E484" s="138">
        <v>0</v>
      </c>
    </row>
    <row r="485" spans="1:5">
      <c r="A485" s="137"/>
      <c r="B485" s="137"/>
      <c r="C485" s="137"/>
      <c r="D485" s="137"/>
      <c r="E485" s="137"/>
    </row>
    <row r="486" spans="1:5">
      <c r="A486" s="137" t="s">
        <v>4242</v>
      </c>
      <c r="B486" s="137" t="s">
        <v>4243</v>
      </c>
      <c r="C486" s="137"/>
      <c r="D486" s="137"/>
      <c r="E486" s="137"/>
    </row>
    <row r="487" spans="1:5">
      <c r="A487" s="137" t="s">
        <v>4244</v>
      </c>
      <c r="B487" s="137" t="s">
        <v>4245</v>
      </c>
      <c r="C487" s="218">
        <v>0</v>
      </c>
      <c r="D487" s="218">
        <v>0</v>
      </c>
      <c r="E487" s="218">
        <v>0</v>
      </c>
    </row>
    <row r="488" spans="1:5">
      <c r="A488" s="137" t="s">
        <v>4246</v>
      </c>
      <c r="B488" s="137" t="s">
        <v>4247</v>
      </c>
      <c r="C488" s="218">
        <v>0</v>
      </c>
      <c r="D488" s="218">
        <v>0</v>
      </c>
      <c r="E488" s="218">
        <v>0</v>
      </c>
    </row>
    <row r="489" spans="1:5">
      <c r="A489" s="137" t="s">
        <v>4248</v>
      </c>
      <c r="B489" s="137" t="s">
        <v>4249</v>
      </c>
      <c r="C489" s="218">
        <v>0</v>
      </c>
      <c r="D489" s="218">
        <v>0</v>
      </c>
      <c r="E489" s="218">
        <v>0</v>
      </c>
    </row>
    <row r="490" spans="1:5">
      <c r="A490" s="137"/>
      <c r="B490" s="137"/>
      <c r="C490" s="219"/>
      <c r="D490" s="219"/>
      <c r="E490" s="219"/>
    </row>
    <row r="491" spans="1:5">
      <c r="A491" s="137" t="s">
        <v>4250</v>
      </c>
      <c r="B491" s="137" t="s">
        <v>4251</v>
      </c>
      <c r="C491" s="138">
        <v>0</v>
      </c>
      <c r="D491" s="138">
        <v>0</v>
      </c>
      <c r="E491" s="138">
        <v>0</v>
      </c>
    </row>
    <row r="492" spans="1:5">
      <c r="A492" s="137"/>
      <c r="B492" s="137"/>
      <c r="C492" s="137"/>
      <c r="D492" s="137"/>
      <c r="E492" s="137"/>
    </row>
    <row r="493" spans="1:5">
      <c r="A493" s="137" t="s">
        <v>4252</v>
      </c>
      <c r="B493" s="137" t="s">
        <v>4253</v>
      </c>
      <c r="C493" s="137"/>
      <c r="D493" s="137"/>
      <c r="E493" s="137"/>
    </row>
    <row r="494" spans="1:5">
      <c r="A494" s="137" t="s">
        <v>4254</v>
      </c>
      <c r="B494" s="137" t="s">
        <v>4255</v>
      </c>
      <c r="C494" s="218">
        <v>0</v>
      </c>
      <c r="D494" s="218">
        <v>0</v>
      </c>
      <c r="E494" s="218">
        <v>0</v>
      </c>
    </row>
    <row r="495" spans="1:5">
      <c r="A495" s="137" t="s">
        <v>4256</v>
      </c>
      <c r="B495" s="137" t="s">
        <v>4257</v>
      </c>
      <c r="C495" s="218">
        <v>0</v>
      </c>
      <c r="D495" s="218">
        <v>0</v>
      </c>
      <c r="E495" s="218">
        <v>0</v>
      </c>
    </row>
    <row r="496" spans="1:5">
      <c r="A496" s="137" t="s">
        <v>4258</v>
      </c>
      <c r="B496" s="137" t="s">
        <v>4259</v>
      </c>
      <c r="C496" s="218">
        <v>0</v>
      </c>
      <c r="D496" s="218">
        <v>0</v>
      </c>
      <c r="E496" s="218">
        <v>0</v>
      </c>
    </row>
    <row r="497" spans="1:5">
      <c r="A497" s="137"/>
      <c r="B497" s="137"/>
      <c r="C497" s="219"/>
      <c r="D497" s="219"/>
      <c r="E497" s="219"/>
    </row>
    <row r="498" spans="1:5">
      <c r="A498" s="137" t="s">
        <v>4260</v>
      </c>
      <c r="B498" s="137" t="s">
        <v>4261</v>
      </c>
      <c r="C498" s="138">
        <v>0</v>
      </c>
      <c r="D498" s="138">
        <v>0</v>
      </c>
      <c r="E498" s="138">
        <v>0</v>
      </c>
    </row>
    <row r="499" spans="1:5">
      <c r="A499" s="137"/>
      <c r="B499" s="137"/>
      <c r="C499" s="137"/>
      <c r="D499" s="137"/>
      <c r="E499" s="137"/>
    </row>
    <row r="500" spans="1:5">
      <c r="A500" s="137" t="s">
        <v>4262</v>
      </c>
      <c r="B500" s="137" t="s">
        <v>4263</v>
      </c>
      <c r="C500" s="137"/>
      <c r="D500" s="137"/>
      <c r="E500" s="137"/>
    </row>
    <row r="501" spans="1:5">
      <c r="A501" s="137" t="s">
        <v>4264</v>
      </c>
      <c r="B501" s="137" t="s">
        <v>4265</v>
      </c>
      <c r="C501" s="218">
        <v>0</v>
      </c>
      <c r="D501" s="218">
        <v>0</v>
      </c>
      <c r="E501" s="218">
        <v>0</v>
      </c>
    </row>
    <row r="502" spans="1:5">
      <c r="A502" s="137" t="s">
        <v>4266</v>
      </c>
      <c r="B502" s="137" t="s">
        <v>4267</v>
      </c>
      <c r="C502" s="218">
        <v>0</v>
      </c>
      <c r="D502" s="218">
        <v>0</v>
      </c>
      <c r="E502" s="218">
        <v>0</v>
      </c>
    </row>
    <row r="503" spans="1:5">
      <c r="A503" s="137" t="s">
        <v>4268</v>
      </c>
      <c r="B503" s="137" t="s">
        <v>4269</v>
      </c>
      <c r="C503" s="218">
        <v>0</v>
      </c>
      <c r="D503" s="218">
        <v>0</v>
      </c>
      <c r="E503" s="218">
        <v>0</v>
      </c>
    </row>
    <row r="504" spans="1:5">
      <c r="A504" s="137"/>
      <c r="B504" s="137"/>
      <c r="C504" s="219"/>
      <c r="D504" s="219"/>
      <c r="E504" s="219"/>
    </row>
    <row r="505" spans="1:5">
      <c r="A505" s="137" t="s">
        <v>4270</v>
      </c>
      <c r="B505" s="137" t="s">
        <v>4271</v>
      </c>
      <c r="C505" s="138">
        <v>0</v>
      </c>
      <c r="D505" s="138">
        <v>0</v>
      </c>
      <c r="E505" s="138">
        <v>0</v>
      </c>
    </row>
    <row r="506" spans="1:5">
      <c r="A506" s="137"/>
      <c r="B506" s="137"/>
      <c r="C506" s="137"/>
      <c r="D506" s="137"/>
      <c r="E506" s="137"/>
    </row>
    <row r="507" spans="1:5">
      <c r="A507" s="137" t="s">
        <v>4272</v>
      </c>
      <c r="B507" s="137" t="s">
        <v>4273</v>
      </c>
      <c r="C507" s="137"/>
      <c r="D507" s="137"/>
      <c r="E507" s="137"/>
    </row>
    <row r="508" spans="1:5">
      <c r="A508" s="137" t="s">
        <v>4274</v>
      </c>
      <c r="B508" s="137" t="s">
        <v>4275</v>
      </c>
      <c r="C508" s="218">
        <v>0</v>
      </c>
      <c r="D508" s="218">
        <v>0</v>
      </c>
      <c r="E508" s="218">
        <v>0</v>
      </c>
    </row>
    <row r="509" spans="1:5">
      <c r="A509" s="137" t="s">
        <v>4276</v>
      </c>
      <c r="B509" s="137" t="s">
        <v>4277</v>
      </c>
      <c r="C509" s="218">
        <v>0</v>
      </c>
      <c r="D509" s="218">
        <v>0</v>
      </c>
      <c r="E509" s="218">
        <v>0</v>
      </c>
    </row>
    <row r="510" spans="1:5">
      <c r="A510" s="137" t="s">
        <v>4278</v>
      </c>
      <c r="B510" s="137" t="s">
        <v>4279</v>
      </c>
      <c r="C510" s="218">
        <v>0</v>
      </c>
      <c r="D510" s="218">
        <v>0</v>
      </c>
      <c r="E510" s="218">
        <v>0</v>
      </c>
    </row>
    <row r="511" spans="1:5">
      <c r="A511" s="137"/>
      <c r="B511" s="137"/>
      <c r="C511" s="219"/>
      <c r="D511" s="219"/>
      <c r="E511" s="219"/>
    </row>
    <row r="512" spans="1:5">
      <c r="A512" s="137" t="s">
        <v>4280</v>
      </c>
      <c r="B512" s="137" t="s">
        <v>4281</v>
      </c>
      <c r="C512" s="138">
        <v>0</v>
      </c>
      <c r="D512" s="138">
        <v>0</v>
      </c>
      <c r="E512" s="138">
        <v>0</v>
      </c>
    </row>
    <row r="513" spans="1:5">
      <c r="A513" s="137"/>
      <c r="B513" s="137"/>
      <c r="C513" s="137"/>
      <c r="D513" s="137"/>
      <c r="E513" s="137"/>
    </row>
    <row r="514" spans="1:5">
      <c r="A514" s="137" t="s">
        <v>4282</v>
      </c>
      <c r="B514" s="137" t="s">
        <v>4283</v>
      </c>
      <c r="C514" s="137"/>
      <c r="D514" s="137"/>
      <c r="E514" s="137"/>
    </row>
    <row r="515" spans="1:5">
      <c r="A515" s="137" t="s">
        <v>4284</v>
      </c>
      <c r="B515" s="137" t="s">
        <v>4285</v>
      </c>
      <c r="C515" s="218">
        <v>0</v>
      </c>
      <c r="D515" s="218">
        <v>0</v>
      </c>
      <c r="E515" s="218">
        <v>0</v>
      </c>
    </row>
    <row r="516" spans="1:5">
      <c r="A516" s="137" t="s">
        <v>4286</v>
      </c>
      <c r="B516" s="137" t="s">
        <v>4287</v>
      </c>
      <c r="C516" s="218">
        <v>0</v>
      </c>
      <c r="D516" s="218">
        <v>0</v>
      </c>
      <c r="E516" s="218">
        <v>0</v>
      </c>
    </row>
    <row r="517" spans="1:5">
      <c r="A517" s="137" t="s">
        <v>4288</v>
      </c>
      <c r="B517" s="137" t="s">
        <v>4289</v>
      </c>
      <c r="C517" s="218">
        <v>0</v>
      </c>
      <c r="D517" s="218">
        <v>0</v>
      </c>
      <c r="E517" s="218">
        <v>0</v>
      </c>
    </row>
    <row r="518" spans="1:5">
      <c r="A518" s="137"/>
      <c r="B518" s="137"/>
      <c r="C518" s="219"/>
      <c r="D518" s="219"/>
      <c r="E518" s="219"/>
    </row>
    <row r="519" spans="1:5">
      <c r="A519" s="137" t="s">
        <v>4290</v>
      </c>
      <c r="B519" s="137" t="s">
        <v>4291</v>
      </c>
      <c r="C519" s="138">
        <v>0</v>
      </c>
      <c r="D519" s="138">
        <v>0</v>
      </c>
      <c r="E519" s="138">
        <v>0</v>
      </c>
    </row>
    <row r="520" spans="1:5">
      <c r="A520" s="137"/>
      <c r="B520" s="137"/>
      <c r="C520" s="137"/>
      <c r="D520" s="137"/>
      <c r="E520" s="137"/>
    </row>
    <row r="521" spans="1:5">
      <c r="A521" s="137" t="s">
        <v>4292</v>
      </c>
      <c r="B521" s="137" t="s">
        <v>4293</v>
      </c>
      <c r="C521" s="137"/>
      <c r="D521" s="137"/>
      <c r="E521" s="137"/>
    </row>
    <row r="522" spans="1:5">
      <c r="A522" s="137" t="s">
        <v>4294</v>
      </c>
      <c r="B522" s="137" t="s">
        <v>4295</v>
      </c>
      <c r="C522" s="218">
        <v>0</v>
      </c>
      <c r="D522" s="218">
        <v>0</v>
      </c>
      <c r="E522" s="218">
        <v>0</v>
      </c>
    </row>
    <row r="523" spans="1:5">
      <c r="A523" s="137" t="s">
        <v>4296</v>
      </c>
      <c r="B523" s="137" t="s">
        <v>4297</v>
      </c>
      <c r="C523" s="218">
        <v>0</v>
      </c>
      <c r="D523" s="218">
        <v>0</v>
      </c>
      <c r="E523" s="218">
        <v>0</v>
      </c>
    </row>
    <row r="524" spans="1:5">
      <c r="A524" s="137" t="s">
        <v>4298</v>
      </c>
      <c r="B524" s="137" t="s">
        <v>4299</v>
      </c>
      <c r="C524" s="218">
        <v>0</v>
      </c>
      <c r="D524" s="218">
        <v>0</v>
      </c>
      <c r="E524" s="218">
        <v>0</v>
      </c>
    </row>
    <row r="525" spans="1:5">
      <c r="A525" s="137"/>
      <c r="B525" s="137"/>
      <c r="C525" s="219"/>
      <c r="D525" s="219"/>
      <c r="E525" s="219"/>
    </row>
    <row r="526" spans="1:5">
      <c r="A526" s="137" t="s">
        <v>4300</v>
      </c>
      <c r="B526" s="137" t="s">
        <v>4301</v>
      </c>
      <c r="C526" s="138">
        <v>0</v>
      </c>
      <c r="D526" s="138">
        <v>0</v>
      </c>
      <c r="E526" s="138">
        <v>0</v>
      </c>
    </row>
    <row r="527" spans="1:5">
      <c r="A527" s="137"/>
      <c r="B527" s="137"/>
      <c r="C527" s="137"/>
      <c r="D527" s="137"/>
      <c r="E527" s="137"/>
    </row>
    <row r="528" spans="1:5">
      <c r="A528" s="137" t="s">
        <v>4302</v>
      </c>
      <c r="B528" s="137" t="s">
        <v>4303</v>
      </c>
      <c r="C528" s="137"/>
      <c r="D528" s="137"/>
      <c r="E528" s="137"/>
    </row>
    <row r="529" spans="1:5">
      <c r="A529" s="137" t="s">
        <v>4304</v>
      </c>
      <c r="B529" s="137" t="s">
        <v>4305</v>
      </c>
      <c r="C529" s="218">
        <v>0</v>
      </c>
      <c r="D529" s="218">
        <v>0</v>
      </c>
      <c r="E529" s="218">
        <v>0</v>
      </c>
    </row>
    <row r="530" spans="1:5">
      <c r="A530" s="137" t="s">
        <v>4306</v>
      </c>
      <c r="B530" s="137" t="s">
        <v>4307</v>
      </c>
      <c r="C530" s="218">
        <v>0</v>
      </c>
      <c r="D530" s="218">
        <v>0</v>
      </c>
      <c r="E530" s="218">
        <v>0</v>
      </c>
    </row>
    <row r="531" spans="1:5">
      <c r="A531" s="137" t="s">
        <v>4308</v>
      </c>
      <c r="B531" s="137" t="s">
        <v>4309</v>
      </c>
      <c r="C531" s="218">
        <v>0</v>
      </c>
      <c r="D531" s="218">
        <v>0</v>
      </c>
      <c r="E531" s="218">
        <v>0</v>
      </c>
    </row>
    <row r="532" spans="1:5">
      <c r="A532" s="137"/>
      <c r="B532" s="137"/>
      <c r="C532" s="219"/>
      <c r="D532" s="219"/>
      <c r="E532" s="219"/>
    </row>
    <row r="533" spans="1:5">
      <c r="A533" s="137" t="s">
        <v>4310</v>
      </c>
      <c r="B533" s="137" t="s">
        <v>4311</v>
      </c>
      <c r="C533" s="138">
        <v>0</v>
      </c>
      <c r="D533" s="138">
        <v>0</v>
      </c>
      <c r="E533" s="138">
        <v>0</v>
      </c>
    </row>
    <row r="534" spans="1:5">
      <c r="A534" s="137"/>
      <c r="B534" s="137"/>
      <c r="C534" s="137"/>
      <c r="D534" s="137"/>
      <c r="E534" s="137"/>
    </row>
    <row r="535" spans="1:5">
      <c r="A535" s="137" t="s">
        <v>4312</v>
      </c>
      <c r="B535" s="137" t="s">
        <v>4313</v>
      </c>
      <c r="C535" s="137"/>
      <c r="D535" s="137"/>
      <c r="E535" s="137"/>
    </row>
    <row r="536" spans="1:5">
      <c r="A536" s="137" t="s">
        <v>4314</v>
      </c>
      <c r="B536" s="137" t="s">
        <v>4315</v>
      </c>
      <c r="C536" s="218">
        <v>0</v>
      </c>
      <c r="D536" s="218">
        <v>0</v>
      </c>
      <c r="E536" s="218">
        <v>0</v>
      </c>
    </row>
    <row r="537" spans="1:5">
      <c r="A537" s="137" t="s">
        <v>4316</v>
      </c>
      <c r="B537" s="137" t="s">
        <v>4317</v>
      </c>
      <c r="C537" s="218">
        <v>0</v>
      </c>
      <c r="D537" s="218">
        <v>0</v>
      </c>
      <c r="E537" s="218">
        <v>0</v>
      </c>
    </row>
    <row r="538" spans="1:5">
      <c r="A538" s="137" t="s">
        <v>4318</v>
      </c>
      <c r="B538" s="137" t="s">
        <v>4319</v>
      </c>
      <c r="C538" s="218">
        <v>0</v>
      </c>
      <c r="D538" s="218">
        <v>0</v>
      </c>
      <c r="E538" s="218">
        <v>0</v>
      </c>
    </row>
    <row r="539" spans="1:5">
      <c r="A539" s="137"/>
      <c r="B539" s="137"/>
      <c r="C539" s="219"/>
      <c r="D539" s="219"/>
      <c r="E539" s="219"/>
    </row>
    <row r="540" spans="1:5">
      <c r="A540" s="137" t="s">
        <v>4320</v>
      </c>
      <c r="B540" s="137" t="s">
        <v>4321</v>
      </c>
      <c r="C540" s="138">
        <v>0</v>
      </c>
      <c r="D540" s="138">
        <v>0</v>
      </c>
      <c r="E540" s="138">
        <v>0</v>
      </c>
    </row>
    <row r="541" spans="1:5">
      <c r="A541" s="137"/>
      <c r="B541" s="137"/>
      <c r="C541" s="137"/>
      <c r="D541" s="137"/>
      <c r="E541" s="137"/>
    </row>
    <row r="542" spans="1:5">
      <c r="A542" s="137" t="s">
        <v>4322</v>
      </c>
      <c r="B542" s="137" t="s">
        <v>4323</v>
      </c>
      <c r="C542" s="137"/>
      <c r="D542" s="137"/>
      <c r="E542" s="137"/>
    </row>
    <row r="543" spans="1:5">
      <c r="A543" s="137" t="s">
        <v>4324</v>
      </c>
      <c r="B543" s="137" t="s">
        <v>4325</v>
      </c>
      <c r="C543" s="218">
        <v>0</v>
      </c>
      <c r="D543" s="218">
        <v>0</v>
      </c>
      <c r="E543" s="218">
        <v>0</v>
      </c>
    </row>
    <row r="544" spans="1:5">
      <c r="A544" s="137" t="s">
        <v>4326</v>
      </c>
      <c r="B544" s="137" t="s">
        <v>4327</v>
      </c>
      <c r="C544" s="218">
        <v>0</v>
      </c>
      <c r="D544" s="218">
        <v>0</v>
      </c>
      <c r="E544" s="218">
        <v>0</v>
      </c>
    </row>
    <row r="545" spans="1:5">
      <c r="A545" s="137" t="s">
        <v>4328</v>
      </c>
      <c r="B545" s="137" t="s">
        <v>4329</v>
      </c>
      <c r="C545" s="218">
        <v>0</v>
      </c>
      <c r="D545" s="218">
        <v>0</v>
      </c>
      <c r="E545" s="218">
        <v>0</v>
      </c>
    </row>
    <row r="546" spans="1:5">
      <c r="A546" s="137"/>
      <c r="B546" s="137"/>
      <c r="C546" s="219"/>
      <c r="D546" s="219"/>
      <c r="E546" s="219"/>
    </row>
    <row r="547" spans="1:5">
      <c r="A547" s="137" t="s">
        <v>4330</v>
      </c>
      <c r="B547" s="137" t="s">
        <v>4331</v>
      </c>
      <c r="C547" s="138">
        <v>0</v>
      </c>
      <c r="D547" s="138">
        <v>0</v>
      </c>
      <c r="E547" s="138">
        <v>0</v>
      </c>
    </row>
    <row r="548" spans="1:5">
      <c r="A548" s="137"/>
      <c r="B548" s="137"/>
      <c r="C548" s="137"/>
      <c r="D548" s="137"/>
      <c r="E548" s="137"/>
    </row>
    <row r="549" spans="1:5">
      <c r="A549" s="137" t="s">
        <v>4332</v>
      </c>
      <c r="B549" s="137" t="s">
        <v>4333</v>
      </c>
      <c r="C549" s="137"/>
      <c r="D549" s="137"/>
      <c r="E549" s="137"/>
    </row>
    <row r="550" spans="1:5">
      <c r="A550" s="137" t="s">
        <v>4334</v>
      </c>
      <c r="B550" s="137" t="s">
        <v>4335</v>
      </c>
      <c r="C550" s="218">
        <v>0</v>
      </c>
      <c r="D550" s="218">
        <v>0</v>
      </c>
      <c r="E550" s="218">
        <v>0</v>
      </c>
    </row>
    <row r="551" spans="1:5">
      <c r="A551" s="137" t="s">
        <v>4336</v>
      </c>
      <c r="B551" s="137" t="s">
        <v>4337</v>
      </c>
      <c r="C551" s="218">
        <v>0</v>
      </c>
      <c r="D551" s="218">
        <v>0</v>
      </c>
      <c r="E551" s="218">
        <v>0</v>
      </c>
    </row>
    <row r="552" spans="1:5">
      <c r="A552" s="137" t="s">
        <v>4338</v>
      </c>
      <c r="B552" s="137" t="s">
        <v>4339</v>
      </c>
      <c r="C552" s="218">
        <v>0</v>
      </c>
      <c r="D552" s="218">
        <v>0</v>
      </c>
      <c r="E552" s="218">
        <v>0</v>
      </c>
    </row>
    <row r="553" spans="1:5">
      <c r="A553" s="137"/>
      <c r="B553" s="137"/>
      <c r="C553" s="219"/>
      <c r="D553" s="219"/>
      <c r="E553" s="219"/>
    </row>
    <row r="554" spans="1:5">
      <c r="A554" s="137" t="s">
        <v>4340</v>
      </c>
      <c r="B554" s="137" t="s">
        <v>4341</v>
      </c>
      <c r="C554" s="138">
        <v>0</v>
      </c>
      <c r="D554" s="138">
        <v>0</v>
      </c>
      <c r="E554" s="138">
        <v>0</v>
      </c>
    </row>
    <row r="555" spans="1:5">
      <c r="A555" s="137"/>
      <c r="B555" s="137"/>
      <c r="C555" s="137"/>
      <c r="D555" s="137"/>
      <c r="E555" s="137"/>
    </row>
    <row r="556" spans="1:5">
      <c r="A556" s="137" t="s">
        <v>4342</v>
      </c>
      <c r="B556" s="137" t="s">
        <v>4343</v>
      </c>
      <c r="C556" s="137"/>
      <c r="D556" s="137"/>
      <c r="E556" s="137"/>
    </row>
    <row r="557" spans="1:5">
      <c r="A557" s="137" t="s">
        <v>4344</v>
      </c>
      <c r="B557" s="137" t="s">
        <v>4345</v>
      </c>
      <c r="C557" s="218">
        <v>0</v>
      </c>
      <c r="D557" s="218">
        <v>0</v>
      </c>
      <c r="E557" s="218">
        <v>0</v>
      </c>
    </row>
    <row r="558" spans="1:5">
      <c r="A558" s="137" t="s">
        <v>4346</v>
      </c>
      <c r="B558" s="137" t="s">
        <v>4347</v>
      </c>
      <c r="C558" s="218">
        <v>0</v>
      </c>
      <c r="D558" s="218">
        <v>0</v>
      </c>
      <c r="E558" s="218">
        <v>0</v>
      </c>
    </row>
    <row r="559" spans="1:5">
      <c r="A559" s="137" t="s">
        <v>4348</v>
      </c>
      <c r="B559" s="137" t="s">
        <v>4349</v>
      </c>
      <c r="C559" s="218">
        <v>0</v>
      </c>
      <c r="D559" s="218">
        <v>0</v>
      </c>
      <c r="E559" s="218">
        <v>0</v>
      </c>
    </row>
    <row r="560" spans="1:5">
      <c r="A560" s="137"/>
      <c r="B560" s="137"/>
      <c r="C560" s="219"/>
      <c r="D560" s="219"/>
      <c r="E560" s="219"/>
    </row>
    <row r="561" spans="1:5">
      <c r="A561" s="137" t="s">
        <v>4350</v>
      </c>
      <c r="B561" s="137" t="s">
        <v>4351</v>
      </c>
      <c r="C561" s="138">
        <v>0</v>
      </c>
      <c r="D561" s="138">
        <v>0</v>
      </c>
      <c r="E561" s="138">
        <v>0</v>
      </c>
    </row>
    <row r="562" spans="1:5">
      <c r="A562" s="137"/>
      <c r="B562" s="137"/>
      <c r="C562" s="137"/>
      <c r="D562" s="137"/>
      <c r="E562" s="137"/>
    </row>
    <row r="563" spans="1:5">
      <c r="A563" s="137" t="s">
        <v>4352</v>
      </c>
      <c r="B563" s="137" t="s">
        <v>4353</v>
      </c>
      <c r="C563" s="137"/>
      <c r="D563" s="137"/>
      <c r="E563" s="137"/>
    </row>
    <row r="564" spans="1:5">
      <c r="A564" s="137" t="s">
        <v>4354</v>
      </c>
      <c r="B564" s="137" t="s">
        <v>4355</v>
      </c>
      <c r="C564" s="218">
        <v>0</v>
      </c>
      <c r="D564" s="218">
        <v>0</v>
      </c>
      <c r="E564" s="218">
        <v>0</v>
      </c>
    </row>
    <row r="565" spans="1:5">
      <c r="A565" s="137" t="s">
        <v>4356</v>
      </c>
      <c r="B565" s="137" t="s">
        <v>4357</v>
      </c>
      <c r="C565" s="218">
        <v>0</v>
      </c>
      <c r="D565" s="218">
        <v>0</v>
      </c>
      <c r="E565" s="218">
        <v>0</v>
      </c>
    </row>
    <row r="566" spans="1:5">
      <c r="A566" s="137" t="s">
        <v>4358</v>
      </c>
      <c r="B566" s="137" t="s">
        <v>4359</v>
      </c>
      <c r="C566" s="218">
        <v>0</v>
      </c>
      <c r="D566" s="218">
        <v>0</v>
      </c>
      <c r="E566" s="218">
        <v>0</v>
      </c>
    </row>
    <row r="567" spans="1:5">
      <c r="A567" s="137"/>
      <c r="B567" s="137"/>
      <c r="C567" s="219"/>
      <c r="D567" s="219"/>
      <c r="E567" s="219"/>
    </row>
    <row r="568" spans="1:5">
      <c r="A568" s="137" t="s">
        <v>4360</v>
      </c>
      <c r="B568" s="137" t="s">
        <v>4361</v>
      </c>
      <c r="C568" s="138">
        <v>0</v>
      </c>
      <c r="D568" s="138">
        <v>0</v>
      </c>
      <c r="E568" s="138">
        <v>0</v>
      </c>
    </row>
    <row r="569" spans="1:5">
      <c r="A569" s="137"/>
      <c r="B569" s="137"/>
      <c r="C569" s="137"/>
      <c r="D569" s="137"/>
      <c r="E569" s="137"/>
    </row>
    <row r="570" spans="1:5">
      <c r="A570" s="137" t="s">
        <v>4362</v>
      </c>
      <c r="B570" s="137" t="s">
        <v>4363</v>
      </c>
      <c r="C570" s="137"/>
      <c r="D570" s="137"/>
      <c r="E570" s="137"/>
    </row>
    <row r="571" spans="1:5">
      <c r="A571" s="137" t="s">
        <v>4364</v>
      </c>
      <c r="B571" s="137" t="s">
        <v>4365</v>
      </c>
      <c r="C571" s="218">
        <v>0</v>
      </c>
      <c r="D571" s="218">
        <v>0</v>
      </c>
      <c r="E571" s="218">
        <v>0</v>
      </c>
    </row>
    <row r="572" spans="1:5">
      <c r="A572" s="137" t="s">
        <v>4366</v>
      </c>
      <c r="B572" s="137" t="s">
        <v>4367</v>
      </c>
      <c r="C572" s="218">
        <v>0</v>
      </c>
      <c r="D572" s="218">
        <v>0</v>
      </c>
      <c r="E572" s="218">
        <v>0</v>
      </c>
    </row>
    <row r="573" spans="1:5">
      <c r="A573" s="137" t="s">
        <v>4368</v>
      </c>
      <c r="B573" s="137" t="s">
        <v>4369</v>
      </c>
      <c r="C573" s="218">
        <v>0</v>
      </c>
      <c r="D573" s="218">
        <v>0</v>
      </c>
      <c r="E573" s="218">
        <v>0</v>
      </c>
    </row>
    <row r="574" spans="1:5">
      <c r="A574" s="137"/>
      <c r="B574" s="137"/>
      <c r="C574" s="219"/>
      <c r="D574" s="219"/>
      <c r="E574" s="219"/>
    </row>
    <row r="575" spans="1:5">
      <c r="A575" s="137" t="s">
        <v>4370</v>
      </c>
      <c r="B575" s="137" t="s">
        <v>4371</v>
      </c>
      <c r="C575" s="138">
        <v>0</v>
      </c>
      <c r="D575" s="138">
        <v>0</v>
      </c>
      <c r="E575" s="138">
        <v>0</v>
      </c>
    </row>
    <row r="576" spans="1:5">
      <c r="A576" s="137"/>
      <c r="B576" s="137"/>
      <c r="C576" s="137"/>
      <c r="D576" s="137"/>
      <c r="E576" s="137"/>
    </row>
    <row r="577" spans="1:5">
      <c r="A577" s="137" t="s">
        <v>4372</v>
      </c>
      <c r="B577" s="137" t="s">
        <v>4373</v>
      </c>
      <c r="C577" s="137"/>
      <c r="D577" s="137"/>
      <c r="E577" s="137"/>
    </row>
    <row r="578" spans="1:5">
      <c r="A578" s="137" t="s">
        <v>4374</v>
      </c>
      <c r="B578" s="137" t="s">
        <v>4375</v>
      </c>
      <c r="C578" s="218">
        <v>0</v>
      </c>
      <c r="D578" s="218">
        <v>0</v>
      </c>
      <c r="E578" s="218">
        <v>0</v>
      </c>
    </row>
    <row r="579" spans="1:5">
      <c r="A579" s="137" t="s">
        <v>4376</v>
      </c>
      <c r="B579" s="137" t="s">
        <v>4377</v>
      </c>
      <c r="C579" s="218">
        <v>0</v>
      </c>
      <c r="D579" s="218">
        <v>0</v>
      </c>
      <c r="E579" s="218">
        <v>0</v>
      </c>
    </row>
    <row r="580" spans="1:5">
      <c r="A580" s="137" t="s">
        <v>4378</v>
      </c>
      <c r="B580" s="137" t="s">
        <v>4379</v>
      </c>
      <c r="C580" s="218">
        <v>0</v>
      </c>
      <c r="D580" s="218">
        <v>0</v>
      </c>
      <c r="E580" s="218">
        <v>0</v>
      </c>
    </row>
    <row r="581" spans="1:5">
      <c r="A581" s="137"/>
      <c r="B581" s="137"/>
      <c r="C581" s="219"/>
      <c r="D581" s="219"/>
      <c r="E581" s="219"/>
    </row>
    <row r="582" spans="1:5">
      <c r="A582" s="137" t="s">
        <v>4380</v>
      </c>
      <c r="B582" s="137" t="s">
        <v>4381</v>
      </c>
      <c r="C582" s="138">
        <v>0</v>
      </c>
      <c r="D582" s="138">
        <v>0</v>
      </c>
      <c r="E582" s="138">
        <v>0</v>
      </c>
    </row>
    <row r="583" spans="1:5">
      <c r="A583" s="137"/>
      <c r="B583" s="137"/>
      <c r="C583" s="137"/>
      <c r="D583" s="137"/>
      <c r="E583" s="137"/>
    </row>
    <row r="584" spans="1:5">
      <c r="A584" s="137" t="s">
        <v>4382</v>
      </c>
      <c r="B584" s="137" t="s">
        <v>4383</v>
      </c>
      <c r="C584" s="137"/>
      <c r="D584" s="137"/>
      <c r="E584" s="137"/>
    </row>
    <row r="585" spans="1:5">
      <c r="A585" s="137" t="s">
        <v>4384</v>
      </c>
      <c r="B585" s="137" t="s">
        <v>4385</v>
      </c>
      <c r="C585" s="218">
        <v>0</v>
      </c>
      <c r="D585" s="218">
        <v>0</v>
      </c>
      <c r="E585" s="218">
        <v>0</v>
      </c>
    </row>
    <row r="586" spans="1:5">
      <c r="A586" s="137" t="s">
        <v>4386</v>
      </c>
      <c r="B586" s="137" t="s">
        <v>4387</v>
      </c>
      <c r="C586" s="218">
        <v>0</v>
      </c>
      <c r="D586" s="218">
        <v>0</v>
      </c>
      <c r="E586" s="218">
        <v>0</v>
      </c>
    </row>
    <row r="587" spans="1:5">
      <c r="A587" s="137" t="s">
        <v>4388</v>
      </c>
      <c r="B587" s="137" t="s">
        <v>4389</v>
      </c>
      <c r="C587" s="218">
        <v>0</v>
      </c>
      <c r="D587" s="218">
        <v>0</v>
      </c>
      <c r="E587" s="218">
        <v>0</v>
      </c>
    </row>
    <row r="588" spans="1:5">
      <c r="A588" s="137"/>
      <c r="B588" s="137"/>
      <c r="C588" s="219"/>
      <c r="D588" s="219"/>
      <c r="E588" s="219"/>
    </row>
    <row r="589" spans="1:5">
      <c r="A589" s="137" t="s">
        <v>4390</v>
      </c>
      <c r="B589" s="137" t="s">
        <v>4391</v>
      </c>
      <c r="C589" s="138">
        <v>0</v>
      </c>
      <c r="D589" s="138">
        <v>0</v>
      </c>
      <c r="E589" s="138">
        <v>0</v>
      </c>
    </row>
    <row r="590" spans="1:5">
      <c r="A590" s="137"/>
      <c r="B590" s="137"/>
      <c r="C590" s="137"/>
      <c r="D590" s="137"/>
      <c r="E590" s="137"/>
    </row>
    <row r="591" spans="1:5">
      <c r="A591" s="137" t="s">
        <v>4392</v>
      </c>
      <c r="B591" s="137" t="s">
        <v>4393</v>
      </c>
      <c r="C591" s="137"/>
      <c r="D591" s="137"/>
      <c r="E591" s="137"/>
    </row>
    <row r="592" spans="1:5">
      <c r="A592" s="137" t="s">
        <v>4394</v>
      </c>
      <c r="B592" s="137" t="s">
        <v>4395</v>
      </c>
      <c r="C592" s="218">
        <v>0</v>
      </c>
      <c r="D592" s="218">
        <v>0</v>
      </c>
      <c r="E592" s="218">
        <v>0</v>
      </c>
    </row>
    <row r="593" spans="1:5">
      <c r="A593" s="137" t="s">
        <v>4396</v>
      </c>
      <c r="B593" s="137" t="s">
        <v>4397</v>
      </c>
      <c r="C593" s="218">
        <v>0</v>
      </c>
      <c r="D593" s="218">
        <v>0</v>
      </c>
      <c r="E593" s="218">
        <v>0</v>
      </c>
    </row>
    <row r="594" spans="1:5">
      <c r="A594" s="137" t="s">
        <v>4398</v>
      </c>
      <c r="B594" s="137" t="s">
        <v>4399</v>
      </c>
      <c r="C594" s="218">
        <v>0</v>
      </c>
      <c r="D594" s="218">
        <v>0</v>
      </c>
      <c r="E594" s="218">
        <v>0</v>
      </c>
    </row>
    <row r="595" spans="1:5">
      <c r="A595" s="137"/>
      <c r="B595" s="137"/>
      <c r="C595" s="219"/>
      <c r="D595" s="219"/>
      <c r="E595" s="219"/>
    </row>
    <row r="596" spans="1:5">
      <c r="A596" s="137" t="s">
        <v>4400</v>
      </c>
      <c r="B596" s="137" t="s">
        <v>4401</v>
      </c>
      <c r="C596" s="138">
        <v>0</v>
      </c>
      <c r="D596" s="138">
        <v>0</v>
      </c>
      <c r="E596" s="138">
        <v>0</v>
      </c>
    </row>
    <row r="597" spans="1:5">
      <c r="A597" s="137"/>
      <c r="B597" s="137"/>
      <c r="C597" s="137"/>
      <c r="D597" s="137"/>
      <c r="E597" s="137"/>
    </row>
    <row r="598" spans="1:5">
      <c r="A598" s="137" t="s">
        <v>4402</v>
      </c>
      <c r="B598" s="137" t="s">
        <v>4403</v>
      </c>
      <c r="C598" s="137"/>
      <c r="D598" s="137"/>
      <c r="E598" s="137"/>
    </row>
    <row r="599" spans="1:5">
      <c r="A599" s="137" t="s">
        <v>4404</v>
      </c>
      <c r="B599" s="137" t="s">
        <v>4405</v>
      </c>
      <c r="C599" s="218">
        <v>0</v>
      </c>
      <c r="D599" s="218">
        <v>0</v>
      </c>
      <c r="E599" s="218">
        <v>0</v>
      </c>
    </row>
    <row r="600" spans="1:5">
      <c r="A600" s="137" t="s">
        <v>4406</v>
      </c>
      <c r="B600" s="137" t="s">
        <v>4407</v>
      </c>
      <c r="C600" s="218">
        <v>0</v>
      </c>
      <c r="D600" s="218">
        <v>0</v>
      </c>
      <c r="E600" s="218">
        <v>0</v>
      </c>
    </row>
    <row r="601" spans="1:5">
      <c r="A601" s="137" t="s">
        <v>4408</v>
      </c>
      <c r="B601" s="137" t="s">
        <v>4409</v>
      </c>
      <c r="C601" s="218">
        <v>0</v>
      </c>
      <c r="D601" s="218">
        <v>0</v>
      </c>
      <c r="E601" s="218">
        <v>0</v>
      </c>
    </row>
    <row r="602" spans="1:5">
      <c r="A602" s="137"/>
      <c r="B602" s="137"/>
      <c r="C602" s="219"/>
      <c r="D602" s="219"/>
      <c r="E602" s="219"/>
    </row>
    <row r="603" spans="1:5">
      <c r="A603" s="137" t="s">
        <v>4410</v>
      </c>
      <c r="B603" s="137" t="s">
        <v>4411</v>
      </c>
      <c r="C603" s="138">
        <v>0</v>
      </c>
      <c r="D603" s="138">
        <v>0</v>
      </c>
      <c r="E603" s="138">
        <v>0</v>
      </c>
    </row>
    <row r="604" spans="1:5">
      <c r="A604" s="137"/>
      <c r="B604" s="137"/>
      <c r="C604" s="137"/>
      <c r="D604" s="137"/>
      <c r="E604" s="137"/>
    </row>
    <row r="605" spans="1:5">
      <c r="A605" s="137" t="s">
        <v>4412</v>
      </c>
      <c r="B605" s="137" t="s">
        <v>4413</v>
      </c>
      <c r="C605" s="137"/>
      <c r="D605" s="137"/>
      <c r="E605" s="137"/>
    </row>
    <row r="606" spans="1:5">
      <c r="A606" s="137" t="s">
        <v>4414</v>
      </c>
      <c r="B606" s="137" t="s">
        <v>4415</v>
      </c>
      <c r="C606" s="218">
        <v>0</v>
      </c>
      <c r="D606" s="218">
        <v>0</v>
      </c>
      <c r="E606" s="218">
        <v>0</v>
      </c>
    </row>
    <row r="607" spans="1:5">
      <c r="A607" s="137" t="s">
        <v>4416</v>
      </c>
      <c r="B607" s="137" t="s">
        <v>4417</v>
      </c>
      <c r="C607" s="218">
        <v>0</v>
      </c>
      <c r="D607" s="218">
        <v>0</v>
      </c>
      <c r="E607" s="218">
        <v>0</v>
      </c>
    </row>
    <row r="608" spans="1:5">
      <c r="A608" s="137" t="s">
        <v>4418</v>
      </c>
      <c r="B608" s="137" t="s">
        <v>4419</v>
      </c>
      <c r="C608" s="218">
        <v>0</v>
      </c>
      <c r="D608" s="218">
        <v>0</v>
      </c>
      <c r="E608" s="218">
        <v>0</v>
      </c>
    </row>
    <row r="609" spans="1:5">
      <c r="A609" s="137"/>
      <c r="B609" s="137"/>
      <c r="C609" s="219"/>
      <c r="D609" s="219"/>
      <c r="E609" s="219"/>
    </row>
    <row r="610" spans="1:5">
      <c r="A610" s="137" t="s">
        <v>4420</v>
      </c>
      <c r="B610" s="137" t="s">
        <v>4421</v>
      </c>
      <c r="C610" s="138">
        <v>0</v>
      </c>
      <c r="D610" s="138">
        <v>0</v>
      </c>
      <c r="E610" s="138">
        <v>0</v>
      </c>
    </row>
    <row r="611" spans="1:5">
      <c r="A611" s="137"/>
      <c r="B611" s="137"/>
      <c r="C611" s="137"/>
      <c r="D611" s="137"/>
      <c r="E611" s="137"/>
    </row>
    <row r="612" spans="1:5">
      <c r="A612" s="137" t="s">
        <v>4422</v>
      </c>
      <c r="B612" s="137" t="s">
        <v>4423</v>
      </c>
      <c r="C612" s="137"/>
      <c r="D612" s="137"/>
      <c r="E612" s="137"/>
    </row>
    <row r="613" spans="1:5">
      <c r="A613" s="137" t="s">
        <v>4424</v>
      </c>
      <c r="B613" s="137" t="s">
        <v>4425</v>
      </c>
      <c r="C613" s="218">
        <v>0</v>
      </c>
      <c r="D613" s="218">
        <v>0</v>
      </c>
      <c r="E613" s="218">
        <v>0</v>
      </c>
    </row>
    <row r="614" spans="1:5">
      <c r="A614" s="137" t="s">
        <v>4426</v>
      </c>
      <c r="B614" s="137" t="s">
        <v>4427</v>
      </c>
      <c r="C614" s="218">
        <v>0</v>
      </c>
      <c r="D614" s="218">
        <v>0</v>
      </c>
      <c r="E614" s="218">
        <v>0</v>
      </c>
    </row>
    <row r="615" spans="1:5">
      <c r="A615" s="137" t="s">
        <v>4428</v>
      </c>
      <c r="B615" s="137" t="s">
        <v>4429</v>
      </c>
      <c r="C615" s="218">
        <v>0</v>
      </c>
      <c r="D615" s="218">
        <v>0</v>
      </c>
      <c r="E615" s="218">
        <v>0</v>
      </c>
    </row>
    <row r="616" spans="1:5">
      <c r="A616" s="137"/>
      <c r="B616" s="137"/>
      <c r="C616" s="219"/>
      <c r="D616" s="219"/>
      <c r="E616" s="219"/>
    </row>
    <row r="617" spans="1:5">
      <c r="A617" s="137" t="s">
        <v>4430</v>
      </c>
      <c r="B617" s="137" t="s">
        <v>4431</v>
      </c>
      <c r="C617" s="138">
        <v>0</v>
      </c>
      <c r="D617" s="138">
        <v>0</v>
      </c>
      <c r="E617" s="138">
        <v>0</v>
      </c>
    </row>
    <row r="618" spans="1:5">
      <c r="A618" s="137"/>
      <c r="B618" s="137"/>
      <c r="C618" s="137"/>
      <c r="D618" s="137"/>
      <c r="E618" s="137"/>
    </row>
    <row r="619" spans="1:5">
      <c r="A619" s="137" t="s">
        <v>4432</v>
      </c>
      <c r="B619" s="137" t="s">
        <v>4433</v>
      </c>
      <c r="C619" s="137"/>
      <c r="D619" s="137"/>
      <c r="E619" s="137"/>
    </row>
    <row r="620" spans="1:5">
      <c r="A620" s="137" t="s">
        <v>4434</v>
      </c>
      <c r="B620" s="137" t="s">
        <v>4435</v>
      </c>
      <c r="C620" s="218">
        <v>0</v>
      </c>
      <c r="D620" s="218">
        <v>0</v>
      </c>
      <c r="E620" s="218">
        <v>0</v>
      </c>
    </row>
    <row r="621" spans="1:5">
      <c r="A621" s="137" t="s">
        <v>4436</v>
      </c>
      <c r="B621" s="137" t="s">
        <v>4437</v>
      </c>
      <c r="C621" s="218">
        <v>0</v>
      </c>
      <c r="D621" s="218">
        <v>0</v>
      </c>
      <c r="E621" s="218">
        <v>0</v>
      </c>
    </row>
    <row r="622" spans="1:5">
      <c r="A622" s="137" t="s">
        <v>4438</v>
      </c>
      <c r="B622" s="137" t="s">
        <v>4439</v>
      </c>
      <c r="C622" s="218">
        <v>0</v>
      </c>
      <c r="D622" s="218">
        <v>0</v>
      </c>
      <c r="E622" s="218">
        <v>0</v>
      </c>
    </row>
    <row r="623" spans="1:5">
      <c r="A623" s="137"/>
      <c r="B623" s="137"/>
      <c r="C623" s="219"/>
      <c r="D623" s="219"/>
      <c r="E623" s="219"/>
    </row>
    <row r="624" spans="1:5">
      <c r="A624" s="137" t="s">
        <v>4440</v>
      </c>
      <c r="B624" s="137" t="s">
        <v>4441</v>
      </c>
      <c r="C624" s="138">
        <v>0</v>
      </c>
      <c r="D624" s="138">
        <v>0</v>
      </c>
      <c r="E624" s="138">
        <v>0</v>
      </c>
    </row>
    <row r="625" spans="1:5">
      <c r="A625" s="137"/>
      <c r="B625" s="137"/>
      <c r="C625" s="137"/>
      <c r="D625" s="137"/>
      <c r="E625" s="137"/>
    </row>
    <row r="626" spans="1:5">
      <c r="A626" s="137" t="s">
        <v>4442</v>
      </c>
      <c r="B626" s="137" t="s">
        <v>4443</v>
      </c>
      <c r="C626" s="137"/>
      <c r="D626" s="137"/>
      <c r="E626" s="137"/>
    </row>
    <row r="627" spans="1:5">
      <c r="A627" s="137" t="s">
        <v>4444</v>
      </c>
      <c r="B627" s="137" t="s">
        <v>4445</v>
      </c>
      <c r="C627" s="218">
        <v>0</v>
      </c>
      <c r="D627" s="218">
        <v>0</v>
      </c>
      <c r="E627" s="218">
        <v>0</v>
      </c>
    </row>
    <row r="628" spans="1:5">
      <c r="A628" s="137" t="s">
        <v>4446</v>
      </c>
      <c r="B628" s="137" t="s">
        <v>4447</v>
      </c>
      <c r="C628" s="218">
        <v>0</v>
      </c>
      <c r="D628" s="218">
        <v>0</v>
      </c>
      <c r="E628" s="218">
        <v>0</v>
      </c>
    </row>
    <row r="629" spans="1:5">
      <c r="A629" s="137" t="s">
        <v>4448</v>
      </c>
      <c r="B629" s="137" t="s">
        <v>4449</v>
      </c>
      <c r="C629" s="218">
        <v>0</v>
      </c>
      <c r="D629" s="218">
        <v>0</v>
      </c>
      <c r="E629" s="218">
        <v>0</v>
      </c>
    </row>
    <row r="630" spans="1:5">
      <c r="A630" s="137"/>
      <c r="B630" s="137"/>
      <c r="C630" s="219"/>
      <c r="D630" s="219"/>
      <c r="E630" s="219"/>
    </row>
    <row r="631" spans="1:5">
      <c r="A631" s="137" t="s">
        <v>4450</v>
      </c>
      <c r="B631" s="137" t="s">
        <v>4451</v>
      </c>
      <c r="C631" s="138">
        <v>0</v>
      </c>
      <c r="D631" s="138">
        <v>0</v>
      </c>
      <c r="E631" s="138">
        <v>0</v>
      </c>
    </row>
    <row r="632" spans="1:5">
      <c r="A632" s="137"/>
      <c r="B632" s="137"/>
      <c r="C632" s="137"/>
      <c r="D632" s="137"/>
      <c r="E632" s="137"/>
    </row>
    <row r="633" spans="1:5">
      <c r="A633" s="137" t="s">
        <v>4452</v>
      </c>
      <c r="B633" s="137" t="s">
        <v>4453</v>
      </c>
      <c r="C633" s="137"/>
      <c r="D633" s="137"/>
      <c r="E633" s="137"/>
    </row>
    <row r="634" spans="1:5">
      <c r="A634" s="137" t="s">
        <v>4454</v>
      </c>
      <c r="B634" s="137" t="s">
        <v>4455</v>
      </c>
      <c r="C634" s="218">
        <v>0</v>
      </c>
      <c r="D634" s="218">
        <v>0</v>
      </c>
      <c r="E634" s="218">
        <v>0</v>
      </c>
    </row>
    <row r="635" spans="1:5">
      <c r="A635" s="137" t="s">
        <v>4456</v>
      </c>
      <c r="B635" s="137" t="s">
        <v>4457</v>
      </c>
      <c r="C635" s="218">
        <v>0</v>
      </c>
      <c r="D635" s="218">
        <v>0</v>
      </c>
      <c r="E635" s="218">
        <v>0</v>
      </c>
    </row>
    <row r="636" spans="1:5">
      <c r="A636" s="137" t="s">
        <v>4458</v>
      </c>
      <c r="B636" s="137" t="s">
        <v>4459</v>
      </c>
      <c r="C636" s="218">
        <v>0</v>
      </c>
      <c r="D636" s="218">
        <v>0</v>
      </c>
      <c r="E636" s="218">
        <v>0</v>
      </c>
    </row>
    <row r="637" spans="1:5">
      <c r="A637" s="137"/>
      <c r="B637" s="137"/>
      <c r="C637" s="219"/>
      <c r="D637" s="219"/>
      <c r="E637" s="219"/>
    </row>
    <row r="638" spans="1:5">
      <c r="A638" s="137" t="s">
        <v>4460</v>
      </c>
      <c r="B638" s="137" t="s">
        <v>4461</v>
      </c>
      <c r="C638" s="138">
        <v>0</v>
      </c>
      <c r="D638" s="138">
        <v>0</v>
      </c>
      <c r="E638" s="138">
        <v>0</v>
      </c>
    </row>
    <row r="639" spans="1:5">
      <c r="A639" s="137"/>
      <c r="B639" s="137"/>
      <c r="C639" s="137"/>
      <c r="D639" s="137"/>
      <c r="E639" s="137"/>
    </row>
    <row r="640" spans="1:5">
      <c r="A640" s="137" t="s">
        <v>4462</v>
      </c>
      <c r="B640" s="137" t="s">
        <v>4463</v>
      </c>
      <c r="C640" s="137"/>
      <c r="D640" s="137"/>
      <c r="E640" s="137"/>
    </row>
    <row r="641" spans="1:5">
      <c r="A641" s="137" t="s">
        <v>4464</v>
      </c>
      <c r="B641" s="137" t="s">
        <v>4465</v>
      </c>
      <c r="C641" s="218">
        <v>0</v>
      </c>
      <c r="D641" s="218">
        <v>0</v>
      </c>
      <c r="E641" s="218">
        <v>0</v>
      </c>
    </row>
    <row r="642" spans="1:5">
      <c r="A642" s="137" t="s">
        <v>4466</v>
      </c>
      <c r="B642" s="137" t="s">
        <v>4467</v>
      </c>
      <c r="C642" s="218">
        <v>0</v>
      </c>
      <c r="D642" s="218">
        <v>0</v>
      </c>
      <c r="E642" s="218">
        <v>0</v>
      </c>
    </row>
    <row r="643" spans="1:5">
      <c r="A643" s="137" t="s">
        <v>4468</v>
      </c>
      <c r="B643" s="137" t="s">
        <v>4469</v>
      </c>
      <c r="C643" s="218">
        <v>0</v>
      </c>
      <c r="D643" s="218">
        <v>0</v>
      </c>
      <c r="E643" s="218">
        <v>0</v>
      </c>
    </row>
    <row r="644" spans="1:5">
      <c r="A644" s="137"/>
      <c r="B644" s="137"/>
      <c r="C644" s="219"/>
      <c r="D644" s="219"/>
      <c r="E644" s="219"/>
    </row>
    <row r="645" spans="1:5">
      <c r="A645" s="137" t="s">
        <v>4470</v>
      </c>
      <c r="B645" s="137" t="s">
        <v>4471</v>
      </c>
      <c r="C645" s="138">
        <v>0</v>
      </c>
      <c r="D645" s="138">
        <v>0</v>
      </c>
      <c r="E645" s="138">
        <v>0</v>
      </c>
    </row>
    <row r="646" spans="1:5">
      <c r="A646" s="137"/>
      <c r="B646" s="137"/>
      <c r="C646" s="137"/>
      <c r="D646" s="137"/>
      <c r="E646" s="137"/>
    </row>
    <row r="647" spans="1:5">
      <c r="A647" s="137" t="s">
        <v>4472</v>
      </c>
      <c r="B647" s="137" t="s">
        <v>4473</v>
      </c>
      <c r="C647" s="137"/>
      <c r="D647" s="137"/>
      <c r="E647" s="137"/>
    </row>
    <row r="648" spans="1:5">
      <c r="A648" s="137" t="s">
        <v>4474</v>
      </c>
      <c r="B648" s="137" t="s">
        <v>4475</v>
      </c>
      <c r="C648" s="218">
        <v>0</v>
      </c>
      <c r="D648" s="218">
        <v>0</v>
      </c>
      <c r="E648" s="218">
        <v>0</v>
      </c>
    </row>
    <row r="649" spans="1:5">
      <c r="A649" s="137" t="s">
        <v>4476</v>
      </c>
      <c r="B649" s="137" t="s">
        <v>4477</v>
      </c>
      <c r="C649" s="218">
        <v>0</v>
      </c>
      <c r="D649" s="218">
        <v>0</v>
      </c>
      <c r="E649" s="218">
        <v>0</v>
      </c>
    </row>
    <row r="650" spans="1:5">
      <c r="A650" s="137" t="s">
        <v>4478</v>
      </c>
      <c r="B650" s="137" t="s">
        <v>4479</v>
      </c>
      <c r="C650" s="218">
        <v>0</v>
      </c>
      <c r="D650" s="218">
        <v>0</v>
      </c>
      <c r="E650" s="218">
        <v>0</v>
      </c>
    </row>
    <row r="651" spans="1:5">
      <c r="A651" s="137"/>
      <c r="B651" s="137"/>
      <c r="C651" s="219"/>
      <c r="D651" s="219"/>
      <c r="E651" s="219"/>
    </row>
    <row r="652" spans="1:5">
      <c r="A652" s="137" t="s">
        <v>4480</v>
      </c>
      <c r="B652" s="137" t="s">
        <v>4481</v>
      </c>
      <c r="C652" s="138">
        <v>0</v>
      </c>
      <c r="D652" s="138">
        <v>0</v>
      </c>
      <c r="E652" s="138">
        <v>0</v>
      </c>
    </row>
    <row r="653" spans="1:5">
      <c r="A653" s="137"/>
      <c r="B653" s="137"/>
      <c r="C653" s="137"/>
      <c r="D653" s="137"/>
      <c r="E653" s="137"/>
    </row>
    <row r="654" spans="1:5">
      <c r="A654" s="137" t="s">
        <v>4482</v>
      </c>
      <c r="B654" s="137" t="s">
        <v>4483</v>
      </c>
      <c r="C654" s="137"/>
      <c r="D654" s="137"/>
      <c r="E654" s="137"/>
    </row>
    <row r="655" spans="1:5">
      <c r="A655" s="137" t="s">
        <v>4484</v>
      </c>
      <c r="B655" s="137" t="s">
        <v>4485</v>
      </c>
      <c r="C655" s="218">
        <v>0</v>
      </c>
      <c r="D655" s="218">
        <v>0</v>
      </c>
      <c r="E655" s="218">
        <v>0</v>
      </c>
    </row>
    <row r="656" spans="1:5">
      <c r="A656" s="137" t="s">
        <v>4486</v>
      </c>
      <c r="B656" s="137" t="s">
        <v>4487</v>
      </c>
      <c r="C656" s="218">
        <v>0</v>
      </c>
      <c r="D656" s="218">
        <v>0</v>
      </c>
      <c r="E656" s="218">
        <v>0</v>
      </c>
    </row>
    <row r="657" spans="1:5">
      <c r="A657" s="137" t="s">
        <v>4488</v>
      </c>
      <c r="B657" s="137" t="s">
        <v>4489</v>
      </c>
      <c r="C657" s="218">
        <v>0</v>
      </c>
      <c r="D657" s="218">
        <v>0</v>
      </c>
      <c r="E657" s="218">
        <v>0</v>
      </c>
    </row>
    <row r="658" spans="1:5">
      <c r="A658" s="137"/>
      <c r="B658" s="137"/>
      <c r="C658" s="219"/>
      <c r="D658" s="219"/>
      <c r="E658" s="219"/>
    </row>
    <row r="659" spans="1:5">
      <c r="A659" s="137" t="s">
        <v>4490</v>
      </c>
      <c r="B659" s="137" t="s">
        <v>4491</v>
      </c>
      <c r="C659" s="138">
        <v>0</v>
      </c>
      <c r="D659" s="138">
        <v>0</v>
      </c>
      <c r="E659" s="138">
        <v>0</v>
      </c>
    </row>
    <row r="660" spans="1:5">
      <c r="A660" s="137"/>
      <c r="B660" s="137"/>
      <c r="C660" s="137"/>
      <c r="D660" s="137"/>
      <c r="E660" s="137"/>
    </row>
    <row r="661" spans="1:5">
      <c r="A661" s="137" t="s">
        <v>4492</v>
      </c>
      <c r="B661" s="137" t="s">
        <v>4493</v>
      </c>
      <c r="C661" s="137"/>
      <c r="D661" s="137"/>
      <c r="E661" s="137"/>
    </row>
    <row r="662" spans="1:5">
      <c r="A662" s="137" t="s">
        <v>4494</v>
      </c>
      <c r="B662" s="137" t="s">
        <v>4495</v>
      </c>
      <c r="C662" s="218">
        <v>0</v>
      </c>
      <c r="D662" s="218">
        <v>0</v>
      </c>
      <c r="E662" s="218">
        <v>0</v>
      </c>
    </row>
    <row r="663" spans="1:5">
      <c r="A663" s="137" t="s">
        <v>4496</v>
      </c>
      <c r="B663" s="137" t="s">
        <v>4497</v>
      </c>
      <c r="C663" s="218">
        <v>0</v>
      </c>
      <c r="D663" s="218">
        <v>0</v>
      </c>
      <c r="E663" s="218">
        <v>0</v>
      </c>
    </row>
    <row r="664" spans="1:5">
      <c r="A664" s="137" t="s">
        <v>4498</v>
      </c>
      <c r="B664" s="137" t="s">
        <v>4499</v>
      </c>
      <c r="C664" s="218">
        <v>0</v>
      </c>
      <c r="D664" s="218">
        <v>0</v>
      </c>
      <c r="E664" s="218">
        <v>0</v>
      </c>
    </row>
    <row r="665" spans="1:5">
      <c r="A665" s="137"/>
      <c r="B665" s="137"/>
      <c r="C665" s="219"/>
      <c r="D665" s="219"/>
      <c r="E665" s="219"/>
    </row>
    <row r="666" spans="1:5">
      <c r="A666" s="137" t="s">
        <v>4500</v>
      </c>
      <c r="B666" s="137" t="s">
        <v>4501</v>
      </c>
      <c r="C666" s="138">
        <v>0</v>
      </c>
      <c r="D666" s="138">
        <v>0</v>
      </c>
      <c r="E666" s="138">
        <v>0</v>
      </c>
    </row>
    <row r="667" spans="1:5">
      <c r="A667" s="137"/>
      <c r="B667" s="137"/>
      <c r="C667" s="137"/>
      <c r="D667" s="137"/>
      <c r="E667" s="137"/>
    </row>
    <row r="668" spans="1:5">
      <c r="A668" s="137" t="s">
        <v>4502</v>
      </c>
      <c r="B668" s="137" t="s">
        <v>4503</v>
      </c>
      <c r="C668" s="137"/>
      <c r="D668" s="137"/>
      <c r="E668" s="137"/>
    </row>
    <row r="669" spans="1:5">
      <c r="A669" s="137" t="s">
        <v>4504</v>
      </c>
      <c r="B669" s="137" t="s">
        <v>4505</v>
      </c>
      <c r="C669" s="218">
        <v>0</v>
      </c>
      <c r="D669" s="218">
        <v>0</v>
      </c>
      <c r="E669" s="218">
        <v>0</v>
      </c>
    </row>
    <row r="670" spans="1:5">
      <c r="A670" s="137" t="s">
        <v>4506</v>
      </c>
      <c r="B670" s="137" t="s">
        <v>4507</v>
      </c>
      <c r="C670" s="218">
        <v>0</v>
      </c>
      <c r="D670" s="218">
        <v>0</v>
      </c>
      <c r="E670" s="218">
        <v>0</v>
      </c>
    </row>
    <row r="671" spans="1:5">
      <c r="A671" s="137" t="s">
        <v>4508</v>
      </c>
      <c r="B671" s="137" t="s">
        <v>4509</v>
      </c>
      <c r="C671" s="218">
        <v>0</v>
      </c>
      <c r="D671" s="218">
        <v>0</v>
      </c>
      <c r="E671" s="218">
        <v>0</v>
      </c>
    </row>
    <row r="672" spans="1:5">
      <c r="A672" s="137"/>
      <c r="B672" s="137"/>
      <c r="C672" s="219"/>
      <c r="D672" s="219"/>
      <c r="E672" s="219"/>
    </row>
    <row r="673" spans="1:5">
      <c r="A673" s="137" t="s">
        <v>4510</v>
      </c>
      <c r="B673" s="137" t="s">
        <v>4503</v>
      </c>
      <c r="C673" s="138">
        <v>0</v>
      </c>
      <c r="D673" s="138">
        <v>0</v>
      </c>
      <c r="E673" s="138">
        <v>0</v>
      </c>
    </row>
    <row r="674" spans="1:5">
      <c r="A674" s="137"/>
      <c r="B674" s="137"/>
      <c r="C674" s="137"/>
      <c r="D674" s="137"/>
      <c r="E674" s="137"/>
    </row>
    <row r="675" spans="1:5">
      <c r="A675" s="137" t="s">
        <v>4511</v>
      </c>
      <c r="B675" s="137" t="s">
        <v>4512</v>
      </c>
      <c r="C675" s="137"/>
      <c r="D675" s="137"/>
      <c r="E675" s="137"/>
    </row>
    <row r="676" spans="1:5">
      <c r="A676" s="137" t="s">
        <v>4513</v>
      </c>
      <c r="B676" s="137" t="s">
        <v>4514</v>
      </c>
      <c r="C676" s="218">
        <v>0</v>
      </c>
      <c r="D676" s="218">
        <v>0</v>
      </c>
      <c r="E676" s="218">
        <v>0</v>
      </c>
    </row>
    <row r="677" spans="1:5">
      <c r="A677" s="137" t="s">
        <v>4515</v>
      </c>
      <c r="B677" s="137" t="s">
        <v>4516</v>
      </c>
      <c r="C677" s="218">
        <v>0</v>
      </c>
      <c r="D677" s="218">
        <v>0</v>
      </c>
      <c r="E677" s="218">
        <v>0</v>
      </c>
    </row>
    <row r="678" spans="1:5">
      <c r="A678" s="137" t="s">
        <v>4517</v>
      </c>
      <c r="B678" s="137" t="s">
        <v>4518</v>
      </c>
      <c r="C678" s="218">
        <v>0</v>
      </c>
      <c r="D678" s="218">
        <v>0</v>
      </c>
      <c r="E678" s="218">
        <v>0</v>
      </c>
    </row>
    <row r="679" spans="1:5">
      <c r="A679" s="137"/>
      <c r="B679" s="137"/>
      <c r="C679" s="219"/>
      <c r="D679" s="219"/>
      <c r="E679" s="219"/>
    </row>
    <row r="680" spans="1:5">
      <c r="A680" s="137" t="s">
        <v>4519</v>
      </c>
      <c r="B680" s="137" t="s">
        <v>4520</v>
      </c>
      <c r="C680" s="138">
        <v>0</v>
      </c>
      <c r="D680" s="138">
        <v>0</v>
      </c>
      <c r="E680" s="138">
        <v>0</v>
      </c>
    </row>
    <row r="681" spans="1:5">
      <c r="A681" s="137"/>
      <c r="B681" s="137"/>
      <c r="C681" s="137"/>
      <c r="D681" s="137"/>
      <c r="E681" s="137"/>
    </row>
    <row r="682" spans="1:5">
      <c r="A682" s="137" t="s">
        <v>4521</v>
      </c>
      <c r="B682" s="137" t="s">
        <v>4522</v>
      </c>
      <c r="C682" s="137"/>
      <c r="D682" s="137"/>
      <c r="E682" s="137"/>
    </row>
    <row r="683" spans="1:5">
      <c r="A683" s="137" t="s">
        <v>4523</v>
      </c>
      <c r="B683" s="137" t="s">
        <v>4524</v>
      </c>
      <c r="C683" s="218">
        <v>0</v>
      </c>
      <c r="D683" s="218">
        <v>0</v>
      </c>
      <c r="E683" s="218">
        <v>0</v>
      </c>
    </row>
    <row r="684" spans="1:5">
      <c r="A684" s="137" t="s">
        <v>4525</v>
      </c>
      <c r="B684" s="137" t="s">
        <v>4526</v>
      </c>
      <c r="C684" s="218">
        <v>0</v>
      </c>
      <c r="D684" s="218">
        <v>0</v>
      </c>
      <c r="E684" s="218">
        <v>0</v>
      </c>
    </row>
    <row r="685" spans="1:5">
      <c r="A685" s="137" t="s">
        <v>4527</v>
      </c>
      <c r="B685" s="137" t="s">
        <v>4528</v>
      </c>
      <c r="C685" s="218">
        <v>0</v>
      </c>
      <c r="D685" s="218">
        <v>0</v>
      </c>
      <c r="E685" s="218">
        <v>0</v>
      </c>
    </row>
    <row r="686" spans="1:5">
      <c r="A686" s="137"/>
      <c r="B686" s="137"/>
      <c r="C686" s="219"/>
      <c r="D686" s="219"/>
      <c r="E686" s="219"/>
    </row>
    <row r="687" spans="1:5">
      <c r="A687" s="137" t="s">
        <v>4529</v>
      </c>
      <c r="B687" s="137" t="s">
        <v>4530</v>
      </c>
      <c r="C687" s="138">
        <v>0</v>
      </c>
      <c r="D687" s="138">
        <v>0</v>
      </c>
      <c r="E687" s="138">
        <v>0</v>
      </c>
    </row>
    <row r="688" spans="1:5">
      <c r="A688" s="137"/>
      <c r="B688" s="137"/>
      <c r="C688" s="137"/>
      <c r="D688" s="137"/>
      <c r="E688" s="137"/>
    </row>
    <row r="689" spans="1:5">
      <c r="A689" s="137" t="s">
        <v>4531</v>
      </c>
      <c r="B689" s="137" t="s">
        <v>4532</v>
      </c>
      <c r="C689" s="137"/>
      <c r="D689" s="137"/>
      <c r="E689" s="137"/>
    </row>
    <row r="690" spans="1:5">
      <c r="A690" s="137" t="s">
        <v>4533</v>
      </c>
      <c r="B690" s="137" t="s">
        <v>4534</v>
      </c>
      <c r="C690" s="218">
        <v>0</v>
      </c>
      <c r="D690" s="218">
        <v>0</v>
      </c>
      <c r="E690" s="218">
        <v>0</v>
      </c>
    </row>
    <row r="691" spans="1:5">
      <c r="A691" s="137" t="s">
        <v>4535</v>
      </c>
      <c r="B691" s="137" t="s">
        <v>4536</v>
      </c>
      <c r="C691" s="218">
        <v>0</v>
      </c>
      <c r="D691" s="218">
        <v>0</v>
      </c>
      <c r="E691" s="218">
        <v>0</v>
      </c>
    </row>
    <row r="692" spans="1:5">
      <c r="A692" s="137" t="s">
        <v>4537</v>
      </c>
      <c r="B692" s="137" t="s">
        <v>4538</v>
      </c>
      <c r="C692" s="218">
        <v>0</v>
      </c>
      <c r="D692" s="218">
        <v>0</v>
      </c>
      <c r="E692" s="218">
        <v>0</v>
      </c>
    </row>
    <row r="693" spans="1:5">
      <c r="A693" s="137"/>
      <c r="B693" s="137"/>
      <c r="C693" s="219"/>
      <c r="D693" s="219"/>
      <c r="E693" s="219"/>
    </row>
    <row r="694" spans="1:5">
      <c r="A694" s="137" t="s">
        <v>4539</v>
      </c>
      <c r="B694" s="137" t="s">
        <v>4540</v>
      </c>
      <c r="C694" s="138">
        <v>0</v>
      </c>
      <c r="D694" s="138">
        <v>0</v>
      </c>
      <c r="E694" s="138">
        <v>0</v>
      </c>
    </row>
    <row r="695" spans="1:5">
      <c r="A695" s="137"/>
      <c r="B695" s="137"/>
      <c r="C695" s="137"/>
      <c r="D695" s="137"/>
      <c r="E695" s="137"/>
    </row>
    <row r="696" spans="1:5">
      <c r="A696" s="137" t="s">
        <v>4541</v>
      </c>
      <c r="B696" s="137" t="s">
        <v>4542</v>
      </c>
      <c r="C696" s="137"/>
      <c r="D696" s="137"/>
      <c r="E696" s="137"/>
    </row>
    <row r="697" spans="1:5">
      <c r="A697" s="137" t="s">
        <v>4543</v>
      </c>
      <c r="B697" s="137" t="s">
        <v>4544</v>
      </c>
      <c r="C697" s="218">
        <v>0</v>
      </c>
      <c r="D697" s="218">
        <v>0</v>
      </c>
      <c r="E697" s="218">
        <v>0</v>
      </c>
    </row>
    <row r="698" spans="1:5">
      <c r="A698" s="137" t="s">
        <v>4545</v>
      </c>
      <c r="B698" s="137" t="s">
        <v>4546</v>
      </c>
      <c r="C698" s="218">
        <v>0</v>
      </c>
      <c r="D698" s="218">
        <v>0</v>
      </c>
      <c r="E698" s="218">
        <v>0</v>
      </c>
    </row>
    <row r="699" spans="1:5">
      <c r="A699" s="137" t="s">
        <v>4547</v>
      </c>
      <c r="B699" s="137" t="s">
        <v>4548</v>
      </c>
      <c r="C699" s="218">
        <v>0</v>
      </c>
      <c r="D699" s="218">
        <v>0</v>
      </c>
      <c r="E699" s="218">
        <v>0</v>
      </c>
    </row>
    <row r="700" spans="1:5">
      <c r="A700" s="137"/>
      <c r="B700" s="137"/>
      <c r="C700" s="219"/>
      <c r="D700" s="219"/>
      <c r="E700" s="219"/>
    </row>
    <row r="701" spans="1:5">
      <c r="A701" s="137" t="s">
        <v>4549</v>
      </c>
      <c r="B701" s="137" t="s">
        <v>4550</v>
      </c>
      <c r="C701" s="138">
        <v>0</v>
      </c>
      <c r="D701" s="138">
        <v>0</v>
      </c>
      <c r="E701" s="138">
        <v>0</v>
      </c>
    </row>
    <row r="702" spans="1:5">
      <c r="A702" s="137"/>
      <c r="B702" s="137"/>
      <c r="C702" s="137"/>
      <c r="D702" s="137"/>
      <c r="E702" s="137"/>
    </row>
    <row r="703" spans="1:5">
      <c r="A703" s="137" t="s">
        <v>4551</v>
      </c>
      <c r="B703" s="137" t="s">
        <v>4552</v>
      </c>
      <c r="C703" s="137"/>
      <c r="D703" s="137"/>
      <c r="E703" s="137"/>
    </row>
    <row r="704" spans="1:5">
      <c r="A704" s="137" t="s">
        <v>4553</v>
      </c>
      <c r="B704" s="137" t="s">
        <v>4554</v>
      </c>
      <c r="C704" s="218">
        <v>0</v>
      </c>
      <c r="D704" s="218">
        <v>0</v>
      </c>
      <c r="E704" s="218">
        <v>0</v>
      </c>
    </row>
    <row r="705" spans="1:5">
      <c r="A705" s="137" t="s">
        <v>4555</v>
      </c>
      <c r="B705" s="137" t="s">
        <v>4556</v>
      </c>
      <c r="C705" s="218">
        <v>0</v>
      </c>
      <c r="D705" s="218">
        <v>0</v>
      </c>
      <c r="E705" s="218">
        <v>0</v>
      </c>
    </row>
    <row r="706" spans="1:5">
      <c r="A706" s="137" t="s">
        <v>4557</v>
      </c>
      <c r="B706" s="137" t="s">
        <v>4558</v>
      </c>
      <c r="C706" s="218">
        <v>0</v>
      </c>
      <c r="D706" s="218">
        <v>0</v>
      </c>
      <c r="E706" s="218">
        <v>0</v>
      </c>
    </row>
    <row r="707" spans="1:5">
      <c r="A707" s="137"/>
      <c r="B707" s="137"/>
      <c r="C707" s="219"/>
      <c r="D707" s="219"/>
      <c r="E707" s="219"/>
    </row>
    <row r="708" spans="1:5">
      <c r="A708" s="137" t="s">
        <v>4559</v>
      </c>
      <c r="B708" s="137" t="s">
        <v>4560</v>
      </c>
      <c r="C708" s="138">
        <v>0</v>
      </c>
      <c r="D708" s="138">
        <v>0</v>
      </c>
      <c r="E708" s="138">
        <v>0</v>
      </c>
    </row>
    <row r="709" spans="1:5">
      <c r="A709" s="137"/>
      <c r="B709" s="137"/>
      <c r="C709" s="137"/>
      <c r="D709" s="137"/>
      <c r="E709" s="137"/>
    </row>
    <row r="710" spans="1:5">
      <c r="A710" s="137" t="s">
        <v>4561</v>
      </c>
      <c r="B710" s="137" t="s">
        <v>4562</v>
      </c>
      <c r="C710" s="137"/>
      <c r="D710" s="137"/>
      <c r="E710" s="137"/>
    </row>
    <row r="711" spans="1:5">
      <c r="A711" s="137" t="s">
        <v>4563</v>
      </c>
      <c r="B711" s="137" t="s">
        <v>4564</v>
      </c>
      <c r="C711" s="218">
        <v>0</v>
      </c>
      <c r="D711" s="218">
        <v>0</v>
      </c>
      <c r="E711" s="218">
        <v>0</v>
      </c>
    </row>
    <row r="712" spans="1:5">
      <c r="A712" s="137" t="s">
        <v>4565</v>
      </c>
      <c r="B712" s="137" t="s">
        <v>4566</v>
      </c>
      <c r="C712" s="218">
        <v>0</v>
      </c>
      <c r="D712" s="218">
        <v>0</v>
      </c>
      <c r="E712" s="218">
        <v>0</v>
      </c>
    </row>
    <row r="713" spans="1:5">
      <c r="A713" s="137" t="s">
        <v>4567</v>
      </c>
      <c r="B713" s="137" t="s">
        <v>4568</v>
      </c>
      <c r="C713" s="218">
        <v>0</v>
      </c>
      <c r="D713" s="218">
        <v>0</v>
      </c>
      <c r="E713" s="218">
        <v>0</v>
      </c>
    </row>
    <row r="714" spans="1:5">
      <c r="A714" s="137"/>
      <c r="B714" s="137"/>
      <c r="C714" s="219"/>
      <c r="D714" s="219"/>
      <c r="E714" s="219"/>
    </row>
    <row r="715" spans="1:5">
      <c r="A715" s="137" t="s">
        <v>4569</v>
      </c>
      <c r="B715" s="137" t="s">
        <v>4570</v>
      </c>
      <c r="C715" s="138">
        <v>0</v>
      </c>
      <c r="D715" s="138">
        <v>0</v>
      </c>
      <c r="E715" s="138">
        <v>0</v>
      </c>
    </row>
    <row r="716" spans="1:5">
      <c r="A716" s="137"/>
      <c r="B716" s="137"/>
      <c r="C716" s="137"/>
      <c r="D716" s="137"/>
      <c r="E716" s="137"/>
    </row>
    <row r="717" spans="1:5">
      <c r="A717" s="137" t="s">
        <v>4571</v>
      </c>
      <c r="B717" s="137" t="s">
        <v>4572</v>
      </c>
      <c r="C717" s="137"/>
      <c r="D717" s="137"/>
      <c r="E717" s="137"/>
    </row>
    <row r="718" spans="1:5">
      <c r="A718" s="137" t="s">
        <v>4573</v>
      </c>
      <c r="B718" s="137" t="s">
        <v>4574</v>
      </c>
      <c r="C718" s="218">
        <v>0</v>
      </c>
      <c r="D718" s="218">
        <v>0</v>
      </c>
      <c r="E718" s="218">
        <v>0</v>
      </c>
    </row>
    <row r="719" spans="1:5">
      <c r="A719" s="137" t="s">
        <v>4575</v>
      </c>
      <c r="B719" s="137" t="s">
        <v>4576</v>
      </c>
      <c r="C719" s="218">
        <v>0</v>
      </c>
      <c r="D719" s="218">
        <v>0</v>
      </c>
      <c r="E719" s="218">
        <v>0</v>
      </c>
    </row>
    <row r="720" spans="1:5">
      <c r="A720" s="137" t="s">
        <v>4577</v>
      </c>
      <c r="B720" s="137" t="s">
        <v>4578</v>
      </c>
      <c r="C720" s="218">
        <v>0</v>
      </c>
      <c r="D720" s="218">
        <v>0</v>
      </c>
      <c r="E720" s="218">
        <v>0</v>
      </c>
    </row>
    <row r="721" spans="1:5">
      <c r="A721" s="137"/>
      <c r="B721" s="137"/>
      <c r="C721" s="219"/>
      <c r="D721" s="219"/>
      <c r="E721" s="219"/>
    </row>
    <row r="722" spans="1:5">
      <c r="A722" s="137" t="s">
        <v>4579</v>
      </c>
      <c r="B722" s="137" t="s">
        <v>4580</v>
      </c>
      <c r="C722" s="138">
        <v>0</v>
      </c>
      <c r="D722" s="138">
        <v>0</v>
      </c>
      <c r="E722" s="138">
        <v>0</v>
      </c>
    </row>
    <row r="723" spans="1:5">
      <c r="A723" s="137"/>
      <c r="B723" s="137"/>
      <c r="C723" s="137"/>
      <c r="D723" s="137"/>
      <c r="E723" s="137"/>
    </row>
    <row r="724" spans="1:5">
      <c r="A724" s="137" t="s">
        <v>4581</v>
      </c>
      <c r="B724" s="137" t="s">
        <v>4582</v>
      </c>
      <c r="C724" s="137"/>
      <c r="D724" s="137"/>
      <c r="E724" s="137"/>
    </row>
    <row r="725" spans="1:5">
      <c r="A725" s="137" t="s">
        <v>4583</v>
      </c>
      <c r="B725" s="137" t="s">
        <v>4584</v>
      </c>
      <c r="C725" s="218">
        <v>0</v>
      </c>
      <c r="D725" s="218">
        <v>0</v>
      </c>
      <c r="E725" s="218">
        <v>0</v>
      </c>
    </row>
    <row r="726" spans="1:5">
      <c r="A726" s="137" t="s">
        <v>4585</v>
      </c>
      <c r="B726" s="137" t="s">
        <v>4586</v>
      </c>
      <c r="C726" s="218">
        <v>0</v>
      </c>
      <c r="D726" s="218">
        <v>0</v>
      </c>
      <c r="E726" s="218">
        <v>0</v>
      </c>
    </row>
    <row r="727" spans="1:5">
      <c r="A727" s="137" t="s">
        <v>4587</v>
      </c>
      <c r="B727" s="137" t="s">
        <v>4588</v>
      </c>
      <c r="C727" s="218">
        <v>0</v>
      </c>
      <c r="D727" s="218">
        <v>0</v>
      </c>
      <c r="E727" s="218">
        <v>0</v>
      </c>
    </row>
    <row r="728" spans="1:5">
      <c r="A728" s="137"/>
      <c r="B728" s="137"/>
      <c r="C728" s="219"/>
      <c r="D728" s="219"/>
      <c r="E728" s="219"/>
    </row>
    <row r="729" spans="1:5">
      <c r="A729" s="137" t="s">
        <v>4589</v>
      </c>
      <c r="B729" s="137" t="s">
        <v>4590</v>
      </c>
      <c r="C729" s="138">
        <v>0</v>
      </c>
      <c r="D729" s="138">
        <v>0</v>
      </c>
      <c r="E729" s="138">
        <v>0</v>
      </c>
    </row>
    <row r="730" spans="1:5">
      <c r="A730" s="137"/>
      <c r="B730" s="137"/>
      <c r="C730" s="137"/>
      <c r="D730" s="137"/>
      <c r="E730" s="137"/>
    </row>
    <row r="731" spans="1:5">
      <c r="A731" s="137" t="s">
        <v>4591</v>
      </c>
      <c r="B731" s="137" t="s">
        <v>4592</v>
      </c>
      <c r="C731" s="137"/>
      <c r="D731" s="137"/>
      <c r="E731" s="137"/>
    </row>
    <row r="732" spans="1:5">
      <c r="A732" s="137" t="s">
        <v>4593</v>
      </c>
      <c r="B732" s="137" t="s">
        <v>4594</v>
      </c>
      <c r="C732" s="218">
        <v>0</v>
      </c>
      <c r="D732" s="218">
        <v>0</v>
      </c>
      <c r="E732" s="218">
        <v>0</v>
      </c>
    </row>
    <row r="733" spans="1:5">
      <c r="A733" s="137" t="s">
        <v>4595</v>
      </c>
      <c r="B733" s="137" t="s">
        <v>4596</v>
      </c>
      <c r="C733" s="218">
        <v>0</v>
      </c>
      <c r="D733" s="218">
        <v>0</v>
      </c>
      <c r="E733" s="218">
        <v>0</v>
      </c>
    </row>
    <row r="734" spans="1:5">
      <c r="A734" s="137" t="s">
        <v>4597</v>
      </c>
      <c r="B734" s="137" t="s">
        <v>4598</v>
      </c>
      <c r="C734" s="218">
        <v>0</v>
      </c>
      <c r="D734" s="218">
        <v>0</v>
      </c>
      <c r="E734" s="218">
        <v>0</v>
      </c>
    </row>
    <row r="735" spans="1:5">
      <c r="A735" s="137"/>
      <c r="B735" s="137"/>
      <c r="C735" s="219"/>
      <c r="D735" s="219"/>
      <c r="E735" s="219"/>
    </row>
    <row r="736" spans="1:5">
      <c r="A736" s="137" t="s">
        <v>4599</v>
      </c>
      <c r="B736" s="137" t="s">
        <v>4600</v>
      </c>
      <c r="C736" s="138">
        <v>0</v>
      </c>
      <c r="D736" s="138">
        <v>0</v>
      </c>
      <c r="E736" s="138">
        <v>0</v>
      </c>
    </row>
    <row r="737" spans="1:5">
      <c r="A737" s="137"/>
      <c r="B737" s="137"/>
      <c r="C737" s="137"/>
      <c r="D737" s="137"/>
      <c r="E737" s="137"/>
    </row>
    <row r="738" spans="1:5">
      <c r="A738" s="137" t="s">
        <v>4601</v>
      </c>
      <c r="B738" s="137" t="s">
        <v>4602</v>
      </c>
      <c r="C738" s="137"/>
      <c r="D738" s="137"/>
      <c r="E738" s="137"/>
    </row>
    <row r="739" spans="1:5">
      <c r="A739" s="137" t="s">
        <v>4603</v>
      </c>
      <c r="B739" s="137" t="s">
        <v>4604</v>
      </c>
      <c r="C739" s="218">
        <v>0</v>
      </c>
      <c r="D739" s="218">
        <v>0</v>
      </c>
      <c r="E739" s="218">
        <v>0</v>
      </c>
    </row>
    <row r="740" spans="1:5">
      <c r="A740" s="137" t="s">
        <v>4605</v>
      </c>
      <c r="B740" s="137" t="s">
        <v>4606</v>
      </c>
      <c r="C740" s="218">
        <v>0</v>
      </c>
      <c r="D740" s="218">
        <v>0</v>
      </c>
      <c r="E740" s="218">
        <v>0</v>
      </c>
    </row>
    <row r="741" spans="1:5">
      <c r="A741" s="137" t="s">
        <v>4607</v>
      </c>
      <c r="B741" s="137" t="s">
        <v>4608</v>
      </c>
      <c r="C741" s="218">
        <v>0</v>
      </c>
      <c r="D741" s="218">
        <v>0</v>
      </c>
      <c r="E741" s="218">
        <v>0</v>
      </c>
    </row>
    <row r="742" spans="1:5">
      <c r="A742" s="137"/>
      <c r="B742" s="137"/>
      <c r="C742" s="219"/>
      <c r="D742" s="219"/>
      <c r="E742" s="219"/>
    </row>
    <row r="743" spans="1:5">
      <c r="A743" s="137" t="s">
        <v>4609</v>
      </c>
      <c r="B743" s="137" t="s">
        <v>4610</v>
      </c>
      <c r="C743" s="138">
        <v>0</v>
      </c>
      <c r="D743" s="138">
        <v>0</v>
      </c>
      <c r="E743" s="138">
        <v>0</v>
      </c>
    </row>
    <row r="744" spans="1:5">
      <c r="A744" s="137"/>
      <c r="B744" s="137"/>
      <c r="C744" s="137"/>
      <c r="D744" s="137"/>
      <c r="E744" s="137"/>
    </row>
    <row r="745" spans="1:5">
      <c r="A745" s="137" t="s">
        <v>4611</v>
      </c>
      <c r="B745" s="137" t="s">
        <v>4612</v>
      </c>
      <c r="C745" s="137"/>
      <c r="D745" s="137"/>
      <c r="E745" s="137"/>
    </row>
    <row r="746" spans="1:5">
      <c r="A746" s="137" t="s">
        <v>4613</v>
      </c>
      <c r="B746" s="137" t="s">
        <v>4614</v>
      </c>
      <c r="C746" s="218">
        <v>0</v>
      </c>
      <c r="D746" s="218">
        <v>0</v>
      </c>
      <c r="E746" s="218">
        <v>0</v>
      </c>
    </row>
    <row r="747" spans="1:5">
      <c r="A747" s="137" t="s">
        <v>4615</v>
      </c>
      <c r="B747" s="137" t="s">
        <v>4616</v>
      </c>
      <c r="C747" s="218">
        <v>0</v>
      </c>
      <c r="D747" s="218">
        <v>0</v>
      </c>
      <c r="E747" s="218">
        <v>0</v>
      </c>
    </row>
    <row r="748" spans="1:5">
      <c r="A748" s="137" t="s">
        <v>4617</v>
      </c>
      <c r="B748" s="137" t="s">
        <v>4618</v>
      </c>
      <c r="C748" s="218">
        <v>0</v>
      </c>
      <c r="D748" s="218">
        <v>0</v>
      </c>
      <c r="E748" s="218">
        <v>0</v>
      </c>
    </row>
    <row r="749" spans="1:5">
      <c r="A749" s="137"/>
      <c r="B749" s="137"/>
      <c r="C749" s="219"/>
      <c r="D749" s="219"/>
      <c r="E749" s="219"/>
    </row>
    <row r="750" spans="1:5">
      <c r="A750" s="137" t="s">
        <v>4619</v>
      </c>
      <c r="B750" s="137" t="s">
        <v>4620</v>
      </c>
      <c r="C750" s="138">
        <v>0</v>
      </c>
      <c r="D750" s="138">
        <v>0</v>
      </c>
      <c r="E750" s="138">
        <v>0</v>
      </c>
    </row>
    <row r="751" spans="1:5">
      <c r="A751" s="137"/>
      <c r="B751" s="137"/>
      <c r="C751" s="137"/>
      <c r="D751" s="137"/>
      <c r="E751" s="137"/>
    </row>
    <row r="752" spans="1:5">
      <c r="A752" s="137" t="s">
        <v>4621</v>
      </c>
      <c r="B752" s="137" t="s">
        <v>4622</v>
      </c>
      <c r="C752" s="137"/>
      <c r="D752" s="137"/>
      <c r="E752" s="137"/>
    </row>
    <row r="753" spans="1:5">
      <c r="A753" s="137" t="s">
        <v>4623</v>
      </c>
      <c r="B753" s="137" t="s">
        <v>4624</v>
      </c>
      <c r="C753" s="218">
        <v>0</v>
      </c>
      <c r="D753" s="218">
        <v>0</v>
      </c>
      <c r="E753" s="218">
        <v>0</v>
      </c>
    </row>
    <row r="754" spans="1:5">
      <c r="A754" s="137" t="s">
        <v>4625</v>
      </c>
      <c r="B754" s="137" t="s">
        <v>4626</v>
      </c>
      <c r="C754" s="218">
        <v>0</v>
      </c>
      <c r="D754" s="218">
        <v>0</v>
      </c>
      <c r="E754" s="218">
        <v>0</v>
      </c>
    </row>
    <row r="755" spans="1:5">
      <c r="A755" s="137" t="s">
        <v>4627</v>
      </c>
      <c r="B755" s="137" t="s">
        <v>4628</v>
      </c>
      <c r="C755" s="218">
        <v>0</v>
      </c>
      <c r="D755" s="218">
        <v>0</v>
      </c>
      <c r="E755" s="218">
        <v>0</v>
      </c>
    </row>
    <row r="756" spans="1:5">
      <c r="A756" s="137"/>
      <c r="B756" s="137"/>
      <c r="C756" s="219"/>
      <c r="D756" s="219"/>
      <c r="E756" s="219"/>
    </row>
    <row r="757" spans="1:5">
      <c r="A757" s="137" t="s">
        <v>4629</v>
      </c>
      <c r="B757" s="137" t="s">
        <v>4630</v>
      </c>
      <c r="C757" s="138">
        <v>0</v>
      </c>
      <c r="D757" s="138">
        <v>0</v>
      </c>
      <c r="E757" s="138">
        <v>0</v>
      </c>
    </row>
    <row r="758" spans="1:5">
      <c r="A758" s="137"/>
      <c r="B758" s="137"/>
      <c r="C758" s="137"/>
      <c r="D758" s="137"/>
      <c r="E758" s="137"/>
    </row>
    <row r="759" spans="1:5">
      <c r="A759" s="137" t="s">
        <v>4631</v>
      </c>
      <c r="B759" s="137" t="s">
        <v>4632</v>
      </c>
      <c r="C759" s="137"/>
      <c r="D759" s="137"/>
      <c r="E759" s="137"/>
    </row>
    <row r="760" spans="1:5">
      <c r="A760" s="137" t="s">
        <v>4633</v>
      </c>
      <c r="B760" s="137" t="s">
        <v>4634</v>
      </c>
      <c r="C760" s="218">
        <v>0</v>
      </c>
      <c r="D760" s="218">
        <v>0</v>
      </c>
      <c r="E760" s="218">
        <v>0</v>
      </c>
    </row>
    <row r="761" spans="1:5">
      <c r="A761" s="137" t="s">
        <v>4635</v>
      </c>
      <c r="B761" s="137" t="s">
        <v>4636</v>
      </c>
      <c r="C761" s="218">
        <v>0</v>
      </c>
      <c r="D761" s="218">
        <v>0</v>
      </c>
      <c r="E761" s="218">
        <v>0</v>
      </c>
    </row>
    <row r="762" spans="1:5">
      <c r="A762" s="137" t="s">
        <v>4637</v>
      </c>
      <c r="B762" s="137" t="s">
        <v>4638</v>
      </c>
      <c r="C762" s="218">
        <v>0</v>
      </c>
      <c r="D762" s="218">
        <v>0</v>
      </c>
      <c r="E762" s="218">
        <v>0</v>
      </c>
    </row>
    <row r="763" spans="1:5">
      <c r="A763" s="137"/>
      <c r="B763" s="137"/>
      <c r="C763" s="219"/>
      <c r="D763" s="219"/>
      <c r="E763" s="219"/>
    </row>
    <row r="764" spans="1:5">
      <c r="A764" s="137" t="s">
        <v>4639</v>
      </c>
      <c r="B764" s="137" t="s">
        <v>4640</v>
      </c>
      <c r="C764" s="138">
        <v>0</v>
      </c>
      <c r="D764" s="138">
        <v>0</v>
      </c>
      <c r="E764" s="138">
        <v>0</v>
      </c>
    </row>
    <row r="765" spans="1:5">
      <c r="A765" s="137"/>
      <c r="B765" s="137"/>
      <c r="C765" s="137"/>
      <c r="D765" s="137"/>
      <c r="E765" s="137"/>
    </row>
    <row r="766" spans="1:5">
      <c r="A766" s="137" t="s">
        <v>4641</v>
      </c>
      <c r="B766" s="137" t="s">
        <v>4642</v>
      </c>
      <c r="C766" s="137"/>
      <c r="D766" s="137"/>
      <c r="E766" s="137"/>
    </row>
    <row r="767" spans="1:5">
      <c r="A767" s="137" t="s">
        <v>4643</v>
      </c>
      <c r="B767" s="137" t="s">
        <v>4644</v>
      </c>
      <c r="C767" s="218">
        <v>0</v>
      </c>
      <c r="D767" s="218">
        <v>0</v>
      </c>
      <c r="E767" s="218">
        <v>0</v>
      </c>
    </row>
    <row r="768" spans="1:5">
      <c r="A768" s="137" t="s">
        <v>4645</v>
      </c>
      <c r="B768" s="137" t="s">
        <v>4646</v>
      </c>
      <c r="C768" s="218">
        <v>0</v>
      </c>
      <c r="D768" s="218">
        <v>0</v>
      </c>
      <c r="E768" s="218">
        <v>0</v>
      </c>
    </row>
    <row r="769" spans="1:5">
      <c r="A769" s="137" t="s">
        <v>4647</v>
      </c>
      <c r="B769" s="137" t="s">
        <v>4648</v>
      </c>
      <c r="C769" s="218">
        <v>0</v>
      </c>
      <c r="D769" s="218">
        <v>0</v>
      </c>
      <c r="E769" s="218">
        <v>0</v>
      </c>
    </row>
    <row r="770" spans="1:5">
      <c r="A770" s="137"/>
      <c r="B770" s="137"/>
      <c r="C770" s="219"/>
      <c r="D770" s="219"/>
      <c r="E770" s="219"/>
    </row>
    <row r="771" spans="1:5">
      <c r="A771" s="137" t="s">
        <v>4649</v>
      </c>
      <c r="B771" s="137" t="s">
        <v>4650</v>
      </c>
      <c r="C771" s="138">
        <v>0</v>
      </c>
      <c r="D771" s="138">
        <v>0</v>
      </c>
      <c r="E771" s="138">
        <v>0</v>
      </c>
    </row>
    <row r="772" spans="1:5">
      <c r="A772" s="137" t="s">
        <v>4651</v>
      </c>
      <c r="B772" s="137" t="s">
        <v>4652</v>
      </c>
      <c r="C772" s="218">
        <v>0</v>
      </c>
      <c r="D772" s="218">
        <v>0</v>
      </c>
      <c r="E772" s="218">
        <v>0</v>
      </c>
    </row>
    <row r="773" spans="1:5">
      <c r="A773" s="137" t="s">
        <v>4653</v>
      </c>
      <c r="B773" s="137" t="s">
        <v>4654</v>
      </c>
      <c r="C773" s="218">
        <v>0</v>
      </c>
      <c r="D773" s="218">
        <v>0</v>
      </c>
      <c r="E773" s="218">
        <v>0</v>
      </c>
    </row>
    <row r="774" spans="1:5">
      <c r="A774" s="137" t="s">
        <v>4655</v>
      </c>
      <c r="B774" s="137" t="s">
        <v>4656</v>
      </c>
      <c r="C774" s="218">
        <v>0</v>
      </c>
      <c r="D774" s="218">
        <v>0</v>
      </c>
      <c r="E774" s="218">
        <v>0</v>
      </c>
    </row>
    <row r="775" spans="1:5">
      <c r="A775" s="137"/>
      <c r="B775" s="137"/>
      <c r="C775" s="219"/>
      <c r="D775" s="219"/>
      <c r="E775" s="219"/>
    </row>
    <row r="776" spans="1:5">
      <c r="A776" s="137" t="s">
        <v>4657</v>
      </c>
      <c r="B776" s="137" t="s">
        <v>4172</v>
      </c>
      <c r="C776" s="138">
        <v>0</v>
      </c>
      <c r="D776" s="138">
        <v>0</v>
      </c>
      <c r="E776" s="138">
        <v>0</v>
      </c>
    </row>
    <row r="777" spans="1:5">
      <c r="A777" s="137"/>
      <c r="B777" s="137"/>
      <c r="C777" s="219"/>
      <c r="D777" s="219"/>
      <c r="E777" s="219"/>
    </row>
    <row r="778" spans="1:5">
      <c r="A778" s="137" t="s">
        <v>4658</v>
      </c>
      <c r="B778" s="137" t="s">
        <v>113</v>
      </c>
      <c r="C778" s="138">
        <v>34599533.049999997</v>
      </c>
      <c r="D778" s="138">
        <v>34695176.049999997</v>
      </c>
      <c r="E778" s="138">
        <v>-95643</v>
      </c>
    </row>
    <row r="779" spans="1:5">
      <c r="A779" s="137"/>
      <c r="B779" s="137"/>
      <c r="C779" s="137"/>
      <c r="D779" s="137"/>
      <c r="E779" s="137"/>
    </row>
    <row r="780" spans="1:5">
      <c r="A780" s="137" t="s">
        <v>1134</v>
      </c>
      <c r="B780" s="137" t="s">
        <v>4659</v>
      </c>
      <c r="C780" s="137"/>
      <c r="D780" s="137"/>
      <c r="E780" s="137"/>
    </row>
    <row r="781" spans="1:5">
      <c r="A781" s="137"/>
      <c r="B781" s="137"/>
      <c r="C781" s="137"/>
      <c r="D781" s="137"/>
      <c r="E781" s="137"/>
    </row>
    <row r="782" spans="1:5">
      <c r="A782" s="137" t="s">
        <v>1135</v>
      </c>
      <c r="B782" s="137" t="s">
        <v>114</v>
      </c>
      <c r="C782" s="137"/>
      <c r="D782" s="137"/>
      <c r="E782" s="137"/>
    </row>
    <row r="783" spans="1:5">
      <c r="A783" s="137"/>
      <c r="B783" s="137"/>
      <c r="C783" s="137"/>
      <c r="D783" s="137"/>
      <c r="E783" s="137"/>
    </row>
    <row r="784" spans="1:5">
      <c r="A784" s="137" t="s">
        <v>1137</v>
      </c>
      <c r="B784" s="137" t="s">
        <v>1136</v>
      </c>
      <c r="C784" s="137"/>
      <c r="D784" s="137"/>
      <c r="E784" s="137"/>
    </row>
    <row r="785" spans="1:5">
      <c r="A785" s="137" t="s">
        <v>4660</v>
      </c>
      <c r="B785" s="137" t="s">
        <v>2497</v>
      </c>
      <c r="C785" s="218">
        <v>56666.97</v>
      </c>
      <c r="D785" s="218">
        <v>75386.97</v>
      </c>
      <c r="E785" s="218">
        <v>-18720</v>
      </c>
    </row>
    <row r="786" spans="1:5">
      <c r="A786" s="137" t="s">
        <v>4661</v>
      </c>
      <c r="B786" s="137" t="s">
        <v>4662</v>
      </c>
      <c r="C786" s="218">
        <v>0</v>
      </c>
      <c r="D786" s="218">
        <v>0</v>
      </c>
      <c r="E786" s="218">
        <v>0</v>
      </c>
    </row>
    <row r="787" spans="1:5">
      <c r="A787" s="137" t="s">
        <v>4663</v>
      </c>
      <c r="B787" s="137" t="s">
        <v>4664</v>
      </c>
      <c r="C787" s="218">
        <v>0</v>
      </c>
      <c r="D787" s="218">
        <v>0</v>
      </c>
      <c r="E787" s="218">
        <v>0</v>
      </c>
    </row>
    <row r="788" spans="1:5">
      <c r="A788" s="137" t="s">
        <v>4665</v>
      </c>
      <c r="B788" s="137" t="s">
        <v>4666</v>
      </c>
      <c r="C788" s="218">
        <v>0</v>
      </c>
      <c r="D788" s="218">
        <v>0</v>
      </c>
      <c r="E788" s="218">
        <v>0</v>
      </c>
    </row>
    <row r="789" spans="1:5">
      <c r="A789" s="137" t="s">
        <v>4667</v>
      </c>
      <c r="B789" s="137" t="s">
        <v>4668</v>
      </c>
      <c r="C789" s="218">
        <v>0</v>
      </c>
      <c r="D789" s="218">
        <v>0</v>
      </c>
      <c r="E789" s="218">
        <v>0</v>
      </c>
    </row>
    <row r="790" spans="1:5">
      <c r="A790" s="137" t="s">
        <v>4669</v>
      </c>
      <c r="B790" s="137" t="s">
        <v>4670</v>
      </c>
      <c r="C790" s="218">
        <v>0</v>
      </c>
      <c r="D790" s="218">
        <v>0</v>
      </c>
      <c r="E790" s="218">
        <v>0</v>
      </c>
    </row>
    <row r="791" spans="1:5">
      <c r="A791" s="137" t="s">
        <v>4671</v>
      </c>
      <c r="B791" s="137" t="s">
        <v>2498</v>
      </c>
      <c r="C791" s="218">
        <v>45593.3</v>
      </c>
      <c r="D791" s="218">
        <v>30208.77</v>
      </c>
      <c r="E791" s="218">
        <v>15384.53</v>
      </c>
    </row>
    <row r="792" spans="1:5">
      <c r="A792" s="137" t="s">
        <v>4672</v>
      </c>
      <c r="B792" s="137" t="s">
        <v>4673</v>
      </c>
      <c r="C792" s="218">
        <v>0</v>
      </c>
      <c r="D792" s="218">
        <v>0</v>
      </c>
      <c r="E792" s="218">
        <v>0</v>
      </c>
    </row>
    <row r="793" spans="1:5">
      <c r="A793" s="137" t="s">
        <v>4674</v>
      </c>
      <c r="B793" s="137" t="s">
        <v>4675</v>
      </c>
      <c r="C793" s="218">
        <v>117625</v>
      </c>
      <c r="D793" s="218">
        <v>114584</v>
      </c>
      <c r="E793" s="218">
        <v>3041</v>
      </c>
    </row>
    <row r="794" spans="1:5">
      <c r="A794" s="137" t="s">
        <v>4676</v>
      </c>
      <c r="B794" s="137" t="s">
        <v>4677</v>
      </c>
      <c r="C794" s="218">
        <v>4000</v>
      </c>
      <c r="D794" s="218">
        <v>3400</v>
      </c>
      <c r="E794" s="218">
        <v>600</v>
      </c>
    </row>
    <row r="795" spans="1:5">
      <c r="A795" s="137" t="s">
        <v>4678</v>
      </c>
      <c r="B795" s="137" t="s">
        <v>4679</v>
      </c>
      <c r="C795" s="218">
        <v>0</v>
      </c>
      <c r="D795" s="218">
        <v>0</v>
      </c>
      <c r="E795" s="218">
        <v>0</v>
      </c>
    </row>
    <row r="796" spans="1:5">
      <c r="A796" s="137" t="s">
        <v>4680</v>
      </c>
      <c r="B796" s="137" t="s">
        <v>4681</v>
      </c>
      <c r="C796" s="218">
        <v>0</v>
      </c>
      <c r="D796" s="218">
        <v>0</v>
      </c>
      <c r="E796" s="218">
        <v>0</v>
      </c>
    </row>
    <row r="797" spans="1:5">
      <c r="A797" s="137" t="s">
        <v>4682</v>
      </c>
      <c r="B797" s="137" t="s">
        <v>4683</v>
      </c>
      <c r="C797" s="218">
        <v>-1037.8900000000001</v>
      </c>
      <c r="D797" s="218">
        <v>-1037.8900000000001</v>
      </c>
      <c r="E797" s="218">
        <v>0</v>
      </c>
    </row>
    <row r="798" spans="1:5">
      <c r="A798" s="137" t="s">
        <v>4684</v>
      </c>
      <c r="B798" s="137" t="s">
        <v>4685</v>
      </c>
      <c r="C798" s="218">
        <v>0</v>
      </c>
      <c r="D798" s="218">
        <v>0</v>
      </c>
      <c r="E798" s="218">
        <v>0</v>
      </c>
    </row>
    <row r="799" spans="1:5">
      <c r="A799" s="137" t="s">
        <v>4686</v>
      </c>
      <c r="B799" s="137" t="s">
        <v>4687</v>
      </c>
      <c r="C799" s="218">
        <v>112131.57</v>
      </c>
      <c r="D799" s="218">
        <v>124145.67</v>
      </c>
      <c r="E799" s="218">
        <v>-12014.1</v>
      </c>
    </row>
    <row r="800" spans="1:5">
      <c r="A800" s="137" t="s">
        <v>4688</v>
      </c>
      <c r="B800" s="137" t="s">
        <v>4689</v>
      </c>
      <c r="C800" s="218">
        <v>99847.78</v>
      </c>
      <c r="D800" s="218">
        <v>171754.56</v>
      </c>
      <c r="E800" s="218">
        <v>-71906.78</v>
      </c>
    </row>
    <row r="801" spans="1:5">
      <c r="A801" s="137" t="s">
        <v>4690</v>
      </c>
      <c r="B801" s="137" t="s">
        <v>4691</v>
      </c>
      <c r="C801" s="218">
        <v>0</v>
      </c>
      <c r="D801" s="218">
        <v>0</v>
      </c>
      <c r="E801" s="218">
        <v>0</v>
      </c>
    </row>
    <row r="802" spans="1:5">
      <c r="A802" s="137" t="s">
        <v>4692</v>
      </c>
      <c r="B802" s="137" t="s">
        <v>4693</v>
      </c>
      <c r="C802" s="218">
        <v>39100.85</v>
      </c>
      <c r="D802" s="218">
        <v>37926.35</v>
      </c>
      <c r="E802" s="218">
        <v>1174.5</v>
      </c>
    </row>
    <row r="803" spans="1:5">
      <c r="A803" s="137" t="s">
        <v>4694</v>
      </c>
      <c r="B803" s="137" t="s">
        <v>4695</v>
      </c>
      <c r="C803" s="218">
        <v>11905.86</v>
      </c>
      <c r="D803" s="218">
        <v>11755.13</v>
      </c>
      <c r="E803" s="218">
        <v>150.72999999999999</v>
      </c>
    </row>
    <row r="804" spans="1:5">
      <c r="A804" s="137" t="s">
        <v>4696</v>
      </c>
      <c r="B804" s="137" t="s">
        <v>3533</v>
      </c>
      <c r="C804" s="218">
        <v>0</v>
      </c>
      <c r="D804" s="218">
        <v>0</v>
      </c>
      <c r="E804" s="218">
        <v>0</v>
      </c>
    </row>
    <row r="805" spans="1:5">
      <c r="A805" s="137" t="s">
        <v>4697</v>
      </c>
      <c r="B805" s="137" t="s">
        <v>3602</v>
      </c>
      <c r="C805" s="218">
        <v>0</v>
      </c>
      <c r="D805" s="218">
        <v>0</v>
      </c>
      <c r="E805" s="218">
        <v>0</v>
      </c>
    </row>
    <row r="806" spans="1:5">
      <c r="A806" s="137" t="s">
        <v>4698</v>
      </c>
      <c r="B806" s="137" t="s">
        <v>4699</v>
      </c>
      <c r="C806" s="218">
        <v>0</v>
      </c>
      <c r="D806" s="218">
        <v>0</v>
      </c>
      <c r="E806" s="218">
        <v>0</v>
      </c>
    </row>
    <row r="807" spans="1:5">
      <c r="A807" s="137" t="s">
        <v>4700</v>
      </c>
      <c r="B807" s="137" t="s">
        <v>4701</v>
      </c>
      <c r="C807" s="218">
        <v>0</v>
      </c>
      <c r="D807" s="218">
        <v>0</v>
      </c>
      <c r="E807" s="218">
        <v>0</v>
      </c>
    </row>
    <row r="808" spans="1:5">
      <c r="A808" s="137" t="s">
        <v>4702</v>
      </c>
      <c r="B808" s="137" t="s">
        <v>4703</v>
      </c>
      <c r="C808" s="218">
        <v>0</v>
      </c>
      <c r="D808" s="218">
        <v>0</v>
      </c>
      <c r="E808" s="218">
        <v>0</v>
      </c>
    </row>
    <row r="809" spans="1:5">
      <c r="A809" s="137" t="s">
        <v>4704</v>
      </c>
      <c r="B809" s="137" t="s">
        <v>4705</v>
      </c>
      <c r="C809" s="218">
        <v>0</v>
      </c>
      <c r="D809" s="218">
        <v>0</v>
      </c>
      <c r="E809" s="218">
        <v>0</v>
      </c>
    </row>
    <row r="810" spans="1:5">
      <c r="A810" s="137" t="s">
        <v>4706</v>
      </c>
      <c r="B810" s="137" t="s">
        <v>4707</v>
      </c>
      <c r="C810" s="218">
        <v>0</v>
      </c>
      <c r="D810" s="218">
        <v>0</v>
      </c>
      <c r="E810" s="218">
        <v>0</v>
      </c>
    </row>
    <row r="811" spans="1:5">
      <c r="A811" s="137" t="s">
        <v>4708</v>
      </c>
      <c r="B811" s="137" t="s">
        <v>4709</v>
      </c>
      <c r="C811" s="218">
        <v>0</v>
      </c>
      <c r="D811" s="218">
        <v>0</v>
      </c>
      <c r="E811" s="218">
        <v>0</v>
      </c>
    </row>
    <row r="812" spans="1:5">
      <c r="A812" s="137" t="s">
        <v>4710</v>
      </c>
      <c r="B812" s="137" t="s">
        <v>4711</v>
      </c>
      <c r="C812" s="218">
        <v>0</v>
      </c>
      <c r="D812" s="218">
        <v>0</v>
      </c>
      <c r="E812" s="218">
        <v>0</v>
      </c>
    </row>
    <row r="813" spans="1:5">
      <c r="A813" s="137" t="s">
        <v>4712</v>
      </c>
      <c r="B813" s="137" t="s">
        <v>4713</v>
      </c>
      <c r="C813" s="218">
        <v>0</v>
      </c>
      <c r="D813" s="218">
        <v>0</v>
      </c>
      <c r="E813" s="218">
        <v>0</v>
      </c>
    </row>
    <row r="814" spans="1:5">
      <c r="A814" s="137" t="s">
        <v>4714</v>
      </c>
      <c r="B814" s="137" t="s">
        <v>4715</v>
      </c>
      <c r="C814" s="218">
        <v>0</v>
      </c>
      <c r="D814" s="218">
        <v>0</v>
      </c>
      <c r="E814" s="218">
        <v>0</v>
      </c>
    </row>
    <row r="815" spans="1:5">
      <c r="A815" s="137" t="s">
        <v>4716</v>
      </c>
      <c r="B815" s="137" t="s">
        <v>4717</v>
      </c>
      <c r="C815" s="218">
        <v>0</v>
      </c>
      <c r="D815" s="218">
        <v>0</v>
      </c>
      <c r="E815" s="218">
        <v>0</v>
      </c>
    </row>
    <row r="816" spans="1:5">
      <c r="A816" s="137"/>
      <c r="B816" s="137"/>
      <c r="C816" s="219"/>
      <c r="D816" s="219"/>
      <c r="E816" s="219"/>
    </row>
    <row r="817" spans="1:5">
      <c r="A817" s="137" t="s">
        <v>117</v>
      </c>
      <c r="B817" s="137" t="s">
        <v>118</v>
      </c>
      <c r="C817" s="138">
        <v>485833.44</v>
      </c>
      <c r="D817" s="138">
        <v>568123.56000000006</v>
      </c>
      <c r="E817" s="138">
        <v>-82290.12</v>
      </c>
    </row>
    <row r="818" spans="1:5">
      <c r="A818" s="137"/>
      <c r="B818" s="137"/>
      <c r="C818" s="137"/>
      <c r="D818" s="137"/>
      <c r="E818" s="137"/>
    </row>
    <row r="819" spans="1:5">
      <c r="A819" s="137" t="s">
        <v>119</v>
      </c>
      <c r="B819" s="137" t="s">
        <v>120</v>
      </c>
      <c r="C819" s="137"/>
      <c r="D819" s="137"/>
      <c r="E819" s="137"/>
    </row>
    <row r="820" spans="1:5">
      <c r="A820" s="137" t="s">
        <v>121</v>
      </c>
      <c r="B820" s="137" t="s">
        <v>122</v>
      </c>
      <c r="C820" s="218">
        <v>28324000</v>
      </c>
      <c r="D820" s="218">
        <v>28324000</v>
      </c>
      <c r="E820" s="218">
        <v>0</v>
      </c>
    </row>
    <row r="821" spans="1:5">
      <c r="A821" s="137" t="s">
        <v>4718</v>
      </c>
      <c r="B821" s="137" t="s">
        <v>4719</v>
      </c>
      <c r="C821" s="218">
        <v>0</v>
      </c>
      <c r="D821" s="218">
        <v>0</v>
      </c>
      <c r="E821" s="218">
        <v>0</v>
      </c>
    </row>
    <row r="822" spans="1:5">
      <c r="A822" s="137" t="s">
        <v>4720</v>
      </c>
      <c r="B822" s="137" t="s">
        <v>4721</v>
      </c>
      <c r="C822" s="218">
        <v>0</v>
      </c>
      <c r="D822" s="218">
        <v>0</v>
      </c>
      <c r="E822" s="218">
        <v>0</v>
      </c>
    </row>
    <row r="823" spans="1:5">
      <c r="A823" s="137" t="s">
        <v>4722</v>
      </c>
      <c r="B823" s="137" t="s">
        <v>4723</v>
      </c>
      <c r="C823" s="218">
        <v>0</v>
      </c>
      <c r="D823" s="218">
        <v>0</v>
      </c>
      <c r="E823" s="218">
        <v>0</v>
      </c>
    </row>
    <row r="824" spans="1:5">
      <c r="A824" s="137" t="s">
        <v>4724</v>
      </c>
      <c r="B824" s="137" t="s">
        <v>4725</v>
      </c>
      <c r="C824" s="218">
        <v>0</v>
      </c>
      <c r="D824" s="218">
        <v>0</v>
      </c>
      <c r="E824" s="218">
        <v>0</v>
      </c>
    </row>
    <row r="825" spans="1:5">
      <c r="A825" s="137" t="s">
        <v>4726</v>
      </c>
      <c r="B825" s="137" t="s">
        <v>4727</v>
      </c>
      <c r="C825" s="218">
        <v>0</v>
      </c>
      <c r="D825" s="218">
        <v>0</v>
      </c>
      <c r="E825" s="218">
        <v>0</v>
      </c>
    </row>
    <row r="826" spans="1:5">
      <c r="A826" s="137" t="s">
        <v>123</v>
      </c>
      <c r="B826" s="137" t="s">
        <v>124</v>
      </c>
      <c r="C826" s="218">
        <v>0</v>
      </c>
      <c r="D826" s="218">
        <v>0</v>
      </c>
      <c r="E826" s="218">
        <v>0</v>
      </c>
    </row>
    <row r="827" spans="1:5">
      <c r="A827" s="137" t="s">
        <v>125</v>
      </c>
      <c r="B827" s="137" t="s">
        <v>126</v>
      </c>
      <c r="C827" s="218">
        <v>0</v>
      </c>
      <c r="D827" s="218">
        <v>0</v>
      </c>
      <c r="E827" s="218">
        <v>0</v>
      </c>
    </row>
    <row r="828" spans="1:5">
      <c r="A828" s="137" t="s">
        <v>4728</v>
      </c>
      <c r="B828" s="137" t="s">
        <v>4729</v>
      </c>
      <c r="C828" s="218">
        <v>0</v>
      </c>
      <c r="D828" s="218">
        <v>0</v>
      </c>
      <c r="E828" s="218">
        <v>0</v>
      </c>
    </row>
    <row r="829" spans="1:5">
      <c r="A829" s="137"/>
      <c r="B829" s="137"/>
      <c r="C829" s="219"/>
      <c r="D829" s="219"/>
      <c r="E829" s="219"/>
    </row>
    <row r="830" spans="1:5">
      <c r="A830" s="137" t="s">
        <v>127</v>
      </c>
      <c r="B830" s="137" t="s">
        <v>128</v>
      </c>
      <c r="C830" s="138">
        <v>28324000</v>
      </c>
      <c r="D830" s="138">
        <v>28324000</v>
      </c>
      <c r="E830" s="138">
        <v>0</v>
      </c>
    </row>
    <row r="831" spans="1:5">
      <c r="A831" s="137" t="s">
        <v>4730</v>
      </c>
      <c r="B831" s="137" t="s">
        <v>4731</v>
      </c>
      <c r="C831" s="218">
        <v>0</v>
      </c>
      <c r="D831" s="218">
        <v>0</v>
      </c>
      <c r="E831" s="218">
        <v>0</v>
      </c>
    </row>
    <row r="832" spans="1:5">
      <c r="A832" s="137" t="s">
        <v>4732</v>
      </c>
      <c r="B832" s="137" t="s">
        <v>4733</v>
      </c>
      <c r="C832" s="218">
        <v>0</v>
      </c>
      <c r="D832" s="218">
        <v>0</v>
      </c>
      <c r="E832" s="218">
        <v>0</v>
      </c>
    </row>
    <row r="833" spans="1:5">
      <c r="A833" s="137" t="s">
        <v>4734</v>
      </c>
      <c r="B833" s="137" t="s">
        <v>4735</v>
      </c>
      <c r="C833" s="218">
        <v>0</v>
      </c>
      <c r="D833" s="218">
        <v>0</v>
      </c>
      <c r="E833" s="218">
        <v>0</v>
      </c>
    </row>
    <row r="834" spans="1:5">
      <c r="A834" s="137"/>
      <c r="B834" s="137"/>
      <c r="C834" s="219"/>
      <c r="D834" s="219"/>
      <c r="E834" s="219"/>
    </row>
    <row r="835" spans="1:5">
      <c r="A835" s="137" t="s">
        <v>4736</v>
      </c>
      <c r="B835" s="137" t="s">
        <v>4737</v>
      </c>
      <c r="C835" s="138">
        <v>0</v>
      </c>
      <c r="D835" s="138">
        <v>0</v>
      </c>
      <c r="E835" s="138">
        <v>0</v>
      </c>
    </row>
    <row r="836" spans="1:5">
      <c r="A836" s="137"/>
      <c r="B836" s="137"/>
      <c r="C836" s="219"/>
      <c r="D836" s="219"/>
      <c r="E836" s="219"/>
    </row>
    <row r="837" spans="1:5">
      <c r="A837" s="137" t="s">
        <v>129</v>
      </c>
      <c r="B837" s="137" t="s">
        <v>115</v>
      </c>
      <c r="C837" s="138">
        <v>28809833.440000001</v>
      </c>
      <c r="D837" s="138">
        <v>28892123.559999999</v>
      </c>
      <c r="E837" s="138">
        <v>-82290.12</v>
      </c>
    </row>
    <row r="838" spans="1:5">
      <c r="A838" s="137"/>
      <c r="B838" s="137"/>
      <c r="C838" s="137"/>
      <c r="D838" s="137"/>
      <c r="E838" s="137"/>
    </row>
    <row r="839" spans="1:5">
      <c r="A839" s="137" t="s">
        <v>130</v>
      </c>
      <c r="B839" s="137" t="s">
        <v>131</v>
      </c>
      <c r="C839" s="137"/>
      <c r="D839" s="137"/>
      <c r="E839" s="137"/>
    </row>
    <row r="840" spans="1:5">
      <c r="A840" s="137"/>
      <c r="B840" s="137"/>
      <c r="C840" s="137"/>
      <c r="D840" s="137"/>
      <c r="E840" s="137"/>
    </row>
    <row r="841" spans="1:5">
      <c r="A841" s="137" t="s">
        <v>132</v>
      </c>
      <c r="B841" s="137" t="s">
        <v>133</v>
      </c>
      <c r="C841" s="137"/>
      <c r="D841" s="137"/>
      <c r="E841" s="137"/>
    </row>
    <row r="842" spans="1:5">
      <c r="A842" s="137" t="s">
        <v>134</v>
      </c>
      <c r="B842" s="137" t="s">
        <v>135</v>
      </c>
      <c r="C842" s="218">
        <v>17370000</v>
      </c>
      <c r="D842" s="218">
        <v>17370000</v>
      </c>
      <c r="E842" s="218">
        <v>0</v>
      </c>
    </row>
    <row r="843" spans="1:5">
      <c r="A843" s="137" t="s">
        <v>4738</v>
      </c>
      <c r="B843" s="137" t="s">
        <v>4739</v>
      </c>
      <c r="C843" s="218">
        <v>0</v>
      </c>
      <c r="D843" s="218">
        <v>0</v>
      </c>
      <c r="E843" s="218">
        <v>0</v>
      </c>
    </row>
    <row r="844" spans="1:5">
      <c r="A844" s="137" t="s">
        <v>4740</v>
      </c>
      <c r="B844" s="137" t="s">
        <v>4741</v>
      </c>
      <c r="C844" s="218">
        <v>0</v>
      </c>
      <c r="D844" s="218">
        <v>0</v>
      </c>
      <c r="E844" s="218">
        <v>0</v>
      </c>
    </row>
    <row r="845" spans="1:5">
      <c r="A845" s="137" t="s">
        <v>4742</v>
      </c>
      <c r="B845" s="137" t="s">
        <v>4743</v>
      </c>
      <c r="C845" s="218">
        <v>0</v>
      </c>
      <c r="D845" s="218">
        <v>0</v>
      </c>
      <c r="E845" s="218">
        <v>0</v>
      </c>
    </row>
    <row r="846" spans="1:5">
      <c r="A846" s="137" t="s">
        <v>4744</v>
      </c>
      <c r="B846" s="137" t="s">
        <v>4745</v>
      </c>
      <c r="C846" s="218">
        <v>0</v>
      </c>
      <c r="D846" s="218">
        <v>0</v>
      </c>
      <c r="E846" s="218">
        <v>0</v>
      </c>
    </row>
    <row r="847" spans="1:5">
      <c r="A847" s="137" t="s">
        <v>4746</v>
      </c>
      <c r="B847" s="137" t="s">
        <v>4747</v>
      </c>
      <c r="C847" s="218">
        <v>0</v>
      </c>
      <c r="D847" s="218">
        <v>0</v>
      </c>
      <c r="E847" s="218">
        <v>0</v>
      </c>
    </row>
    <row r="848" spans="1:5">
      <c r="A848" s="137" t="s">
        <v>4748</v>
      </c>
      <c r="B848" s="137" t="s">
        <v>4749</v>
      </c>
      <c r="C848" s="218">
        <v>0</v>
      </c>
      <c r="D848" s="218">
        <v>0</v>
      </c>
      <c r="E848" s="218">
        <v>0</v>
      </c>
    </row>
    <row r="849" spans="1:5">
      <c r="A849" s="137" t="s">
        <v>4750</v>
      </c>
      <c r="B849" s="137" t="s">
        <v>4751</v>
      </c>
      <c r="C849" s="218">
        <v>0</v>
      </c>
      <c r="D849" s="218">
        <v>0</v>
      </c>
      <c r="E849" s="218">
        <v>0</v>
      </c>
    </row>
    <row r="850" spans="1:5">
      <c r="A850" s="137" t="s">
        <v>4752</v>
      </c>
      <c r="B850" s="137" t="s">
        <v>4753</v>
      </c>
      <c r="C850" s="218">
        <v>0</v>
      </c>
      <c r="D850" s="218">
        <v>0</v>
      </c>
      <c r="E850" s="218">
        <v>0</v>
      </c>
    </row>
    <row r="851" spans="1:5">
      <c r="A851" s="137" t="s">
        <v>4754</v>
      </c>
      <c r="B851" s="137" t="s">
        <v>4755</v>
      </c>
      <c r="C851" s="218">
        <v>0</v>
      </c>
      <c r="D851" s="218">
        <v>0</v>
      </c>
      <c r="E851" s="218">
        <v>0</v>
      </c>
    </row>
    <row r="852" spans="1:5">
      <c r="A852" s="137" t="s">
        <v>4756</v>
      </c>
      <c r="B852" s="137" t="s">
        <v>4757</v>
      </c>
      <c r="C852" s="218">
        <v>0</v>
      </c>
      <c r="D852" s="218">
        <v>0</v>
      </c>
      <c r="E852" s="218">
        <v>0</v>
      </c>
    </row>
    <row r="853" spans="1:5">
      <c r="A853" s="137" t="s">
        <v>4758</v>
      </c>
      <c r="B853" s="137" t="s">
        <v>4759</v>
      </c>
      <c r="C853" s="218">
        <v>0</v>
      </c>
      <c r="D853" s="218">
        <v>0</v>
      </c>
      <c r="E853" s="218">
        <v>0</v>
      </c>
    </row>
    <row r="854" spans="1:5">
      <c r="A854" s="137" t="s">
        <v>4760</v>
      </c>
      <c r="B854" s="137" t="s">
        <v>4761</v>
      </c>
      <c r="C854" s="218">
        <v>0</v>
      </c>
      <c r="D854" s="218">
        <v>0</v>
      </c>
      <c r="E854" s="218">
        <v>0</v>
      </c>
    </row>
    <row r="855" spans="1:5">
      <c r="A855" s="137" t="s">
        <v>4762</v>
      </c>
      <c r="B855" s="137" t="s">
        <v>4763</v>
      </c>
      <c r="C855" s="218">
        <v>0</v>
      </c>
      <c r="D855" s="218">
        <v>0</v>
      </c>
      <c r="E855" s="218">
        <v>0</v>
      </c>
    </row>
    <row r="856" spans="1:5">
      <c r="A856" s="137" t="s">
        <v>4764</v>
      </c>
      <c r="B856" s="137" t="s">
        <v>4765</v>
      </c>
      <c r="C856" s="218">
        <v>0</v>
      </c>
      <c r="D856" s="218">
        <v>0</v>
      </c>
      <c r="E856" s="218">
        <v>0</v>
      </c>
    </row>
    <row r="857" spans="1:5">
      <c r="A857" s="137" t="s">
        <v>4766</v>
      </c>
      <c r="B857" s="137" t="s">
        <v>4767</v>
      </c>
      <c r="C857" s="218">
        <v>0</v>
      </c>
      <c r="D857" s="218">
        <v>0</v>
      </c>
      <c r="E857" s="218">
        <v>0</v>
      </c>
    </row>
    <row r="858" spans="1:5">
      <c r="A858" s="137" t="s">
        <v>4768</v>
      </c>
      <c r="B858" s="137" t="s">
        <v>4769</v>
      </c>
      <c r="C858" s="218">
        <v>0</v>
      </c>
      <c r="D858" s="218">
        <v>0</v>
      </c>
      <c r="E858" s="218">
        <v>0</v>
      </c>
    </row>
    <row r="859" spans="1:5">
      <c r="A859" s="137" t="s">
        <v>4770</v>
      </c>
      <c r="B859" s="137" t="s">
        <v>4771</v>
      </c>
      <c r="C859" s="218">
        <v>0</v>
      </c>
      <c r="D859" s="218">
        <v>0</v>
      </c>
      <c r="E859" s="218">
        <v>0</v>
      </c>
    </row>
    <row r="860" spans="1:5">
      <c r="A860" s="137" t="s">
        <v>4772</v>
      </c>
      <c r="B860" s="137" t="s">
        <v>4773</v>
      </c>
      <c r="C860" s="218">
        <v>0</v>
      </c>
      <c r="D860" s="218">
        <v>0</v>
      </c>
      <c r="E860" s="218">
        <v>0</v>
      </c>
    </row>
    <row r="861" spans="1:5">
      <c r="A861" s="137" t="s">
        <v>4774</v>
      </c>
      <c r="B861" s="137" t="s">
        <v>4775</v>
      </c>
      <c r="C861" s="218">
        <v>0</v>
      </c>
      <c r="D861" s="218">
        <v>0</v>
      </c>
      <c r="E861" s="218">
        <v>0</v>
      </c>
    </row>
    <row r="862" spans="1:5">
      <c r="A862" s="137" t="s">
        <v>4776</v>
      </c>
      <c r="B862" s="137" t="s">
        <v>4777</v>
      </c>
      <c r="C862" s="218">
        <v>0</v>
      </c>
      <c r="D862" s="218">
        <v>0</v>
      </c>
      <c r="E862" s="218">
        <v>0</v>
      </c>
    </row>
    <row r="863" spans="1:5">
      <c r="A863" s="137" t="s">
        <v>4778</v>
      </c>
      <c r="B863" s="137" t="s">
        <v>4779</v>
      </c>
      <c r="C863" s="218">
        <v>0</v>
      </c>
      <c r="D863" s="218">
        <v>0</v>
      </c>
      <c r="E863" s="218">
        <v>0</v>
      </c>
    </row>
    <row r="864" spans="1:5">
      <c r="A864" s="137" t="s">
        <v>4780</v>
      </c>
      <c r="B864" s="137" t="s">
        <v>4781</v>
      </c>
      <c r="C864" s="218">
        <v>0</v>
      </c>
      <c r="D864" s="218">
        <v>0</v>
      </c>
      <c r="E864" s="218">
        <v>0</v>
      </c>
    </row>
    <row r="865" spans="1:5">
      <c r="A865" s="137" t="s">
        <v>4782</v>
      </c>
      <c r="B865" s="137" t="s">
        <v>4783</v>
      </c>
      <c r="C865" s="218">
        <v>0</v>
      </c>
      <c r="D865" s="218">
        <v>0</v>
      </c>
      <c r="E865" s="218">
        <v>0</v>
      </c>
    </row>
    <row r="866" spans="1:5">
      <c r="A866" s="137" t="s">
        <v>4784</v>
      </c>
      <c r="B866" s="137" t="s">
        <v>4785</v>
      </c>
      <c r="C866" s="218">
        <v>0</v>
      </c>
      <c r="D866" s="218">
        <v>0</v>
      </c>
      <c r="E866" s="218">
        <v>0</v>
      </c>
    </row>
    <row r="867" spans="1:5">
      <c r="A867" s="137" t="s">
        <v>4786</v>
      </c>
      <c r="B867" s="137" t="s">
        <v>4787</v>
      </c>
      <c r="C867" s="218">
        <v>0</v>
      </c>
      <c r="D867" s="218">
        <v>0</v>
      </c>
      <c r="E867" s="218">
        <v>0</v>
      </c>
    </row>
    <row r="868" spans="1:5">
      <c r="A868" s="137" t="s">
        <v>4788</v>
      </c>
      <c r="B868" s="137" t="s">
        <v>4789</v>
      </c>
      <c r="C868" s="218">
        <v>0</v>
      </c>
      <c r="D868" s="218">
        <v>0</v>
      </c>
      <c r="E868" s="218">
        <v>0</v>
      </c>
    </row>
    <row r="869" spans="1:5">
      <c r="A869" s="137" t="s">
        <v>4790</v>
      </c>
      <c r="B869" s="137" t="s">
        <v>4791</v>
      </c>
      <c r="C869" s="218">
        <v>0</v>
      </c>
      <c r="D869" s="218">
        <v>0</v>
      </c>
      <c r="E869" s="218">
        <v>0</v>
      </c>
    </row>
    <row r="870" spans="1:5">
      <c r="A870" s="137" t="s">
        <v>4792</v>
      </c>
      <c r="B870" s="137" t="s">
        <v>4793</v>
      </c>
      <c r="C870" s="218">
        <v>0</v>
      </c>
      <c r="D870" s="218">
        <v>0</v>
      </c>
      <c r="E870" s="218">
        <v>0</v>
      </c>
    </row>
    <row r="871" spans="1:5">
      <c r="A871" s="137" t="s">
        <v>4794</v>
      </c>
      <c r="B871" s="137" t="s">
        <v>4795</v>
      </c>
      <c r="C871" s="218">
        <v>0</v>
      </c>
      <c r="D871" s="218">
        <v>0</v>
      </c>
      <c r="E871" s="218">
        <v>0</v>
      </c>
    </row>
    <row r="872" spans="1:5">
      <c r="A872" s="137" t="s">
        <v>4796</v>
      </c>
      <c r="B872" s="137" t="s">
        <v>4797</v>
      </c>
      <c r="C872" s="218">
        <v>0</v>
      </c>
      <c r="D872" s="218">
        <v>0</v>
      </c>
      <c r="E872" s="218">
        <v>0</v>
      </c>
    </row>
    <row r="873" spans="1:5">
      <c r="A873" s="137" t="s">
        <v>4798</v>
      </c>
      <c r="B873" s="137" t="s">
        <v>4799</v>
      </c>
      <c r="C873" s="218">
        <v>0</v>
      </c>
      <c r="D873" s="218">
        <v>0</v>
      </c>
      <c r="E873" s="218">
        <v>0</v>
      </c>
    </row>
    <row r="874" spans="1:5">
      <c r="A874" s="137" t="s">
        <v>4800</v>
      </c>
      <c r="B874" s="137" t="s">
        <v>4801</v>
      </c>
      <c r="C874" s="218">
        <v>0</v>
      </c>
      <c r="D874" s="218">
        <v>0</v>
      </c>
      <c r="E874" s="218">
        <v>0</v>
      </c>
    </row>
    <row r="875" spans="1:5">
      <c r="A875" s="137"/>
      <c r="B875" s="137"/>
      <c r="C875" s="219"/>
      <c r="D875" s="219"/>
      <c r="E875" s="219"/>
    </row>
    <row r="876" spans="1:5">
      <c r="A876" s="137" t="s">
        <v>136</v>
      </c>
      <c r="B876" s="137" t="s">
        <v>137</v>
      </c>
      <c r="C876" s="138">
        <v>17370000</v>
      </c>
      <c r="D876" s="138">
        <v>17370000</v>
      </c>
      <c r="E876" s="138">
        <v>0</v>
      </c>
    </row>
    <row r="877" spans="1:5">
      <c r="A877" s="137"/>
      <c r="B877" s="137"/>
      <c r="C877" s="137"/>
      <c r="D877" s="137"/>
      <c r="E877" s="137"/>
    </row>
    <row r="878" spans="1:5">
      <c r="A878" s="137" t="s">
        <v>138</v>
      </c>
      <c r="B878" s="137" t="s">
        <v>139</v>
      </c>
      <c r="C878" s="137"/>
      <c r="D878" s="137"/>
      <c r="E878" s="137"/>
    </row>
    <row r="879" spans="1:5">
      <c r="A879" s="137" t="s">
        <v>140</v>
      </c>
      <c r="B879" s="137" t="s">
        <v>141</v>
      </c>
      <c r="C879" s="218">
        <v>-930000</v>
      </c>
      <c r="D879" s="218">
        <v>-930000</v>
      </c>
      <c r="E879" s="218">
        <v>0</v>
      </c>
    </row>
    <row r="880" spans="1:5">
      <c r="A880" s="137" t="s">
        <v>4802</v>
      </c>
      <c r="B880" s="137" t="s">
        <v>4803</v>
      </c>
      <c r="C880" s="218">
        <v>0</v>
      </c>
      <c r="D880" s="218">
        <v>0</v>
      </c>
      <c r="E880" s="218">
        <v>0</v>
      </c>
    </row>
    <row r="881" spans="1:5">
      <c r="A881" s="137" t="s">
        <v>4804</v>
      </c>
      <c r="B881" s="137" t="s">
        <v>4805</v>
      </c>
      <c r="C881" s="218">
        <v>0</v>
      </c>
      <c r="D881" s="218">
        <v>0</v>
      </c>
      <c r="E881" s="218">
        <v>0</v>
      </c>
    </row>
    <row r="882" spans="1:5">
      <c r="A882" s="137" t="s">
        <v>4806</v>
      </c>
      <c r="B882" s="137" t="s">
        <v>4807</v>
      </c>
      <c r="C882" s="218">
        <v>0</v>
      </c>
      <c r="D882" s="218">
        <v>0</v>
      </c>
      <c r="E882" s="218">
        <v>0</v>
      </c>
    </row>
    <row r="883" spans="1:5">
      <c r="A883" s="137" t="s">
        <v>4808</v>
      </c>
      <c r="B883" s="137" t="s">
        <v>4809</v>
      </c>
      <c r="C883" s="218">
        <v>0</v>
      </c>
      <c r="D883" s="218">
        <v>0</v>
      </c>
      <c r="E883" s="218">
        <v>0</v>
      </c>
    </row>
    <row r="884" spans="1:5">
      <c r="A884" s="137" t="s">
        <v>4810</v>
      </c>
      <c r="B884" s="137" t="s">
        <v>4811</v>
      </c>
      <c r="C884" s="218">
        <v>0</v>
      </c>
      <c r="D884" s="218">
        <v>0</v>
      </c>
      <c r="E884" s="218">
        <v>0</v>
      </c>
    </row>
    <row r="885" spans="1:5">
      <c r="A885" s="137" t="s">
        <v>4812</v>
      </c>
      <c r="B885" s="137" t="s">
        <v>4813</v>
      </c>
      <c r="C885" s="218">
        <v>0</v>
      </c>
      <c r="D885" s="218">
        <v>0</v>
      </c>
      <c r="E885" s="218">
        <v>0</v>
      </c>
    </row>
    <row r="886" spans="1:5">
      <c r="A886" s="137" t="s">
        <v>4814</v>
      </c>
      <c r="B886" s="137" t="s">
        <v>4815</v>
      </c>
      <c r="C886" s="218">
        <v>0</v>
      </c>
      <c r="D886" s="218">
        <v>0</v>
      </c>
      <c r="E886" s="218">
        <v>0</v>
      </c>
    </row>
    <row r="887" spans="1:5">
      <c r="A887" s="137" t="s">
        <v>4816</v>
      </c>
      <c r="B887" s="137" t="s">
        <v>4817</v>
      </c>
      <c r="C887" s="218">
        <v>0</v>
      </c>
      <c r="D887" s="218">
        <v>0</v>
      </c>
      <c r="E887" s="218">
        <v>0</v>
      </c>
    </row>
    <row r="888" spans="1:5">
      <c r="A888" s="137" t="s">
        <v>4818</v>
      </c>
      <c r="B888" s="137" t="s">
        <v>4819</v>
      </c>
      <c r="C888" s="218">
        <v>0</v>
      </c>
      <c r="D888" s="218">
        <v>0</v>
      </c>
      <c r="E888" s="218">
        <v>0</v>
      </c>
    </row>
    <row r="889" spans="1:5">
      <c r="A889" s="137" t="s">
        <v>4820</v>
      </c>
      <c r="B889" s="137" t="s">
        <v>4821</v>
      </c>
      <c r="C889" s="218">
        <v>0</v>
      </c>
      <c r="D889" s="218">
        <v>0</v>
      </c>
      <c r="E889" s="218">
        <v>0</v>
      </c>
    </row>
    <row r="890" spans="1:5">
      <c r="A890" s="137" t="s">
        <v>4822</v>
      </c>
      <c r="B890" s="137" t="s">
        <v>4823</v>
      </c>
      <c r="C890" s="218">
        <v>0</v>
      </c>
      <c r="D890" s="218">
        <v>0</v>
      </c>
      <c r="E890" s="218">
        <v>0</v>
      </c>
    </row>
    <row r="891" spans="1:5">
      <c r="A891" s="137" t="s">
        <v>4824</v>
      </c>
      <c r="B891" s="137" t="s">
        <v>4825</v>
      </c>
      <c r="C891" s="218">
        <v>0</v>
      </c>
      <c r="D891" s="218">
        <v>0</v>
      </c>
      <c r="E891" s="218">
        <v>0</v>
      </c>
    </row>
    <row r="892" spans="1:5">
      <c r="A892" s="137" t="s">
        <v>4826</v>
      </c>
      <c r="B892" s="137" t="s">
        <v>4827</v>
      </c>
      <c r="C892" s="218">
        <v>0</v>
      </c>
      <c r="D892" s="218">
        <v>0</v>
      </c>
      <c r="E892" s="218">
        <v>0</v>
      </c>
    </row>
    <row r="893" spans="1:5">
      <c r="A893" s="137" t="s">
        <v>4828</v>
      </c>
      <c r="B893" s="137" t="s">
        <v>4829</v>
      </c>
      <c r="C893" s="218">
        <v>0</v>
      </c>
      <c r="D893" s="218">
        <v>0</v>
      </c>
      <c r="E893" s="218">
        <v>0</v>
      </c>
    </row>
    <row r="894" spans="1:5">
      <c r="A894" s="137" t="s">
        <v>4830</v>
      </c>
      <c r="B894" s="137" t="s">
        <v>4831</v>
      </c>
      <c r="C894" s="218">
        <v>0</v>
      </c>
      <c r="D894" s="218">
        <v>0</v>
      </c>
      <c r="E894" s="218">
        <v>0</v>
      </c>
    </row>
    <row r="895" spans="1:5">
      <c r="A895" s="137" t="s">
        <v>4832</v>
      </c>
      <c r="B895" s="137" t="s">
        <v>4833</v>
      </c>
      <c r="C895" s="218">
        <v>0</v>
      </c>
      <c r="D895" s="218">
        <v>0</v>
      </c>
      <c r="E895" s="218">
        <v>0</v>
      </c>
    </row>
    <row r="896" spans="1:5">
      <c r="A896" s="137" t="s">
        <v>4834</v>
      </c>
      <c r="B896" s="137" t="s">
        <v>4835</v>
      </c>
      <c r="C896" s="218">
        <v>0</v>
      </c>
      <c r="D896" s="218">
        <v>0</v>
      </c>
      <c r="E896" s="218">
        <v>0</v>
      </c>
    </row>
    <row r="897" spans="1:5">
      <c r="A897" s="137" t="s">
        <v>4836</v>
      </c>
      <c r="B897" s="137" t="s">
        <v>4837</v>
      </c>
      <c r="C897" s="218">
        <v>0</v>
      </c>
      <c r="D897" s="218">
        <v>0</v>
      </c>
      <c r="E897" s="218">
        <v>0</v>
      </c>
    </row>
    <row r="898" spans="1:5">
      <c r="A898" s="137" t="s">
        <v>4838</v>
      </c>
      <c r="B898" s="137" t="s">
        <v>4839</v>
      </c>
      <c r="C898" s="218">
        <v>0</v>
      </c>
      <c r="D898" s="218">
        <v>0</v>
      </c>
      <c r="E898" s="218">
        <v>0</v>
      </c>
    </row>
    <row r="899" spans="1:5">
      <c r="A899" s="137" t="s">
        <v>4840</v>
      </c>
      <c r="B899" s="137" t="s">
        <v>4841</v>
      </c>
      <c r="C899" s="218">
        <v>0</v>
      </c>
      <c r="D899" s="218">
        <v>0</v>
      </c>
      <c r="E899" s="218">
        <v>0</v>
      </c>
    </row>
    <row r="900" spans="1:5">
      <c r="A900" s="137" t="s">
        <v>4842</v>
      </c>
      <c r="B900" s="137" t="s">
        <v>4843</v>
      </c>
      <c r="C900" s="218">
        <v>0</v>
      </c>
      <c r="D900" s="218">
        <v>0</v>
      </c>
      <c r="E900" s="218">
        <v>0</v>
      </c>
    </row>
    <row r="901" spans="1:5">
      <c r="A901" s="137" t="s">
        <v>4844</v>
      </c>
      <c r="B901" s="137" t="s">
        <v>4845</v>
      </c>
      <c r="C901" s="218">
        <v>0</v>
      </c>
      <c r="D901" s="218">
        <v>0</v>
      </c>
      <c r="E901" s="218">
        <v>0</v>
      </c>
    </row>
    <row r="902" spans="1:5">
      <c r="A902" s="137" t="s">
        <v>4846</v>
      </c>
      <c r="B902" s="137" t="s">
        <v>4847</v>
      </c>
      <c r="C902" s="218">
        <v>0</v>
      </c>
      <c r="D902" s="218">
        <v>0</v>
      </c>
      <c r="E902" s="218">
        <v>0</v>
      </c>
    </row>
    <row r="903" spans="1:5">
      <c r="A903" s="137" t="s">
        <v>4848</v>
      </c>
      <c r="B903" s="137" t="s">
        <v>4849</v>
      </c>
      <c r="C903" s="218">
        <v>0</v>
      </c>
      <c r="D903" s="218">
        <v>0</v>
      </c>
      <c r="E903" s="218">
        <v>0</v>
      </c>
    </row>
    <row r="904" spans="1:5">
      <c r="A904" s="137" t="s">
        <v>4850</v>
      </c>
      <c r="B904" s="137" t="s">
        <v>4851</v>
      </c>
      <c r="C904" s="218">
        <v>0</v>
      </c>
      <c r="D904" s="218">
        <v>0</v>
      </c>
      <c r="E904" s="218">
        <v>0</v>
      </c>
    </row>
    <row r="905" spans="1:5">
      <c r="A905" s="137" t="s">
        <v>4852</v>
      </c>
      <c r="B905" s="137" t="s">
        <v>4853</v>
      </c>
      <c r="C905" s="218">
        <v>0</v>
      </c>
      <c r="D905" s="218">
        <v>0</v>
      </c>
      <c r="E905" s="218">
        <v>0</v>
      </c>
    </row>
    <row r="906" spans="1:5">
      <c r="A906" s="137" t="s">
        <v>4854</v>
      </c>
      <c r="B906" s="137" t="s">
        <v>4855</v>
      </c>
      <c r="C906" s="218">
        <v>0</v>
      </c>
      <c r="D906" s="218">
        <v>0</v>
      </c>
      <c r="E906" s="218">
        <v>0</v>
      </c>
    </row>
    <row r="907" spans="1:5">
      <c r="A907" s="137" t="s">
        <v>4856</v>
      </c>
      <c r="B907" s="137" t="s">
        <v>4857</v>
      </c>
      <c r="C907" s="218">
        <v>0</v>
      </c>
      <c r="D907" s="218">
        <v>0</v>
      </c>
      <c r="E907" s="218">
        <v>0</v>
      </c>
    </row>
    <row r="908" spans="1:5">
      <c r="A908" s="137" t="s">
        <v>4858</v>
      </c>
      <c r="B908" s="137" t="s">
        <v>4859</v>
      </c>
      <c r="C908" s="218">
        <v>0</v>
      </c>
      <c r="D908" s="218">
        <v>0</v>
      </c>
      <c r="E908" s="218">
        <v>0</v>
      </c>
    </row>
    <row r="909" spans="1:5">
      <c r="A909" s="137" t="s">
        <v>4860</v>
      </c>
      <c r="B909" s="137" t="s">
        <v>4861</v>
      </c>
      <c r="C909" s="218">
        <v>0</v>
      </c>
      <c r="D909" s="218">
        <v>0</v>
      </c>
      <c r="E909" s="218">
        <v>0</v>
      </c>
    </row>
    <row r="910" spans="1:5">
      <c r="A910" s="137" t="s">
        <v>4862</v>
      </c>
      <c r="B910" s="137" t="s">
        <v>4863</v>
      </c>
      <c r="C910" s="218">
        <v>0</v>
      </c>
      <c r="D910" s="218">
        <v>0</v>
      </c>
      <c r="E910" s="218">
        <v>0</v>
      </c>
    </row>
    <row r="911" spans="1:5">
      <c r="A911" s="137" t="s">
        <v>4864</v>
      </c>
      <c r="B911" s="137" t="s">
        <v>4865</v>
      </c>
      <c r="C911" s="218">
        <v>0</v>
      </c>
      <c r="D911" s="218">
        <v>0</v>
      </c>
      <c r="E911" s="218">
        <v>0</v>
      </c>
    </row>
    <row r="912" spans="1:5">
      <c r="A912" s="137" t="s">
        <v>4866</v>
      </c>
      <c r="B912" s="137" t="s">
        <v>4867</v>
      </c>
      <c r="C912" s="218">
        <v>0</v>
      </c>
      <c r="D912" s="218">
        <v>0</v>
      </c>
      <c r="E912" s="218">
        <v>0</v>
      </c>
    </row>
    <row r="913" spans="1:5">
      <c r="A913" s="137"/>
      <c r="B913" s="137"/>
      <c r="C913" s="219"/>
      <c r="D913" s="219"/>
      <c r="E913" s="219"/>
    </row>
    <row r="914" spans="1:5">
      <c r="A914" s="137" t="s">
        <v>142</v>
      </c>
      <c r="B914" s="137" t="s">
        <v>143</v>
      </c>
      <c r="C914" s="138">
        <v>-930000</v>
      </c>
      <c r="D914" s="138">
        <v>-930000</v>
      </c>
      <c r="E914" s="138">
        <v>0</v>
      </c>
    </row>
    <row r="915" spans="1:5">
      <c r="A915" s="137"/>
      <c r="B915" s="137"/>
      <c r="C915" s="137"/>
      <c r="D915" s="137"/>
      <c r="E915" s="137"/>
    </row>
    <row r="916" spans="1:5">
      <c r="A916" s="137" t="s">
        <v>4868</v>
      </c>
      <c r="B916" s="137" t="s">
        <v>4869</v>
      </c>
      <c r="C916" s="137"/>
      <c r="D916" s="137"/>
      <c r="E916" s="137"/>
    </row>
    <row r="917" spans="1:5">
      <c r="A917" s="137" t="s">
        <v>4870</v>
      </c>
      <c r="B917" s="137" t="s">
        <v>4871</v>
      </c>
      <c r="C917" s="218">
        <v>0</v>
      </c>
      <c r="D917" s="218">
        <v>0</v>
      </c>
      <c r="E917" s="218">
        <v>0</v>
      </c>
    </row>
    <row r="918" spans="1:5">
      <c r="A918" s="137" t="s">
        <v>4872</v>
      </c>
      <c r="B918" s="137" t="s">
        <v>4873</v>
      </c>
      <c r="C918" s="218">
        <v>0</v>
      </c>
      <c r="D918" s="218">
        <v>0</v>
      </c>
      <c r="E918" s="218">
        <v>0</v>
      </c>
    </row>
    <row r="919" spans="1:5">
      <c r="A919" s="137"/>
      <c r="B919" s="137"/>
      <c r="C919" s="219"/>
      <c r="D919" s="219"/>
      <c r="E919" s="219"/>
    </row>
    <row r="920" spans="1:5">
      <c r="A920" s="137" t="s">
        <v>4874</v>
      </c>
      <c r="B920" s="137" t="s">
        <v>4875</v>
      </c>
      <c r="C920" s="138">
        <v>0</v>
      </c>
      <c r="D920" s="138">
        <v>0</v>
      </c>
      <c r="E920" s="138">
        <v>0</v>
      </c>
    </row>
    <row r="921" spans="1:5">
      <c r="A921" s="137"/>
      <c r="B921" s="137"/>
      <c r="C921" s="137"/>
      <c r="D921" s="137"/>
      <c r="E921" s="137"/>
    </row>
    <row r="922" spans="1:5">
      <c r="A922" s="137" t="s">
        <v>4876</v>
      </c>
      <c r="B922" s="137" t="s">
        <v>4877</v>
      </c>
      <c r="C922" s="137"/>
      <c r="D922" s="137"/>
      <c r="E922" s="137"/>
    </row>
    <row r="923" spans="1:5">
      <c r="A923" s="137" t="s">
        <v>4878</v>
      </c>
      <c r="B923" s="137" t="s">
        <v>4879</v>
      </c>
      <c r="C923" s="218">
        <v>0</v>
      </c>
      <c r="D923" s="218">
        <v>0</v>
      </c>
      <c r="E923" s="218">
        <v>0</v>
      </c>
    </row>
    <row r="924" spans="1:5">
      <c r="A924" s="137" t="s">
        <v>4880</v>
      </c>
      <c r="B924" s="137" t="s">
        <v>4881</v>
      </c>
      <c r="C924" s="218">
        <v>0</v>
      </c>
      <c r="D924" s="218">
        <v>0</v>
      </c>
      <c r="E924" s="218">
        <v>0</v>
      </c>
    </row>
    <row r="925" spans="1:5">
      <c r="A925" s="137"/>
      <c r="B925" s="137"/>
      <c r="C925" s="219"/>
      <c r="D925" s="219"/>
      <c r="E925" s="219"/>
    </row>
    <row r="926" spans="1:5">
      <c r="A926" s="137" t="s">
        <v>4882</v>
      </c>
      <c r="B926" s="137" t="s">
        <v>4883</v>
      </c>
      <c r="C926" s="138">
        <v>0</v>
      </c>
      <c r="D926" s="138">
        <v>0</v>
      </c>
      <c r="E926" s="138">
        <v>0</v>
      </c>
    </row>
    <row r="927" spans="1:5">
      <c r="A927" s="137"/>
      <c r="B927" s="137"/>
      <c r="C927" s="137"/>
      <c r="D927" s="137"/>
      <c r="E927" s="137"/>
    </row>
    <row r="928" spans="1:5">
      <c r="A928" s="137" t="s">
        <v>4884</v>
      </c>
      <c r="B928" s="137" t="s">
        <v>4885</v>
      </c>
      <c r="C928" s="137"/>
      <c r="D928" s="137"/>
      <c r="E928" s="137"/>
    </row>
    <row r="929" spans="1:5">
      <c r="A929" s="137" t="s">
        <v>4886</v>
      </c>
      <c r="B929" s="137" t="s">
        <v>4887</v>
      </c>
      <c r="C929" s="218">
        <v>0</v>
      </c>
      <c r="D929" s="218">
        <v>0</v>
      </c>
      <c r="E929" s="218">
        <v>0</v>
      </c>
    </row>
    <row r="930" spans="1:5">
      <c r="A930" s="137" t="s">
        <v>4888</v>
      </c>
      <c r="B930" s="137" t="s">
        <v>4889</v>
      </c>
      <c r="C930" s="218">
        <v>0</v>
      </c>
      <c r="D930" s="218">
        <v>0</v>
      </c>
      <c r="E930" s="218">
        <v>0</v>
      </c>
    </row>
    <row r="931" spans="1:5">
      <c r="A931" s="137"/>
      <c r="B931" s="137"/>
      <c r="C931" s="219"/>
      <c r="D931" s="219"/>
      <c r="E931" s="219"/>
    </row>
    <row r="932" spans="1:5">
      <c r="A932" s="137" t="s">
        <v>4890</v>
      </c>
      <c r="B932" s="137" t="s">
        <v>4891</v>
      </c>
      <c r="C932" s="138">
        <v>0</v>
      </c>
      <c r="D932" s="138">
        <v>0</v>
      </c>
      <c r="E932" s="138">
        <v>0</v>
      </c>
    </row>
    <row r="933" spans="1:5">
      <c r="A933" s="137"/>
      <c r="B933" s="137"/>
      <c r="C933" s="137"/>
      <c r="D933" s="137"/>
      <c r="E933" s="137"/>
    </row>
    <row r="934" spans="1:5">
      <c r="A934" s="137" t="s">
        <v>144</v>
      </c>
      <c r="B934" s="137" t="s">
        <v>145</v>
      </c>
      <c r="C934" s="137"/>
      <c r="D934" s="137"/>
      <c r="E934" s="137"/>
    </row>
    <row r="935" spans="1:5">
      <c r="A935" s="137" t="s">
        <v>146</v>
      </c>
      <c r="B935" s="137" t="s">
        <v>147</v>
      </c>
      <c r="C935" s="218">
        <v>-65881.56</v>
      </c>
      <c r="D935" s="218">
        <v>-52528.68</v>
      </c>
      <c r="E935" s="218">
        <v>-13352.88</v>
      </c>
    </row>
    <row r="936" spans="1:5">
      <c r="A936" s="137" t="s">
        <v>148</v>
      </c>
      <c r="B936" s="137" t="s">
        <v>149</v>
      </c>
      <c r="C936" s="218">
        <v>-10584418.83</v>
      </c>
      <c r="D936" s="218">
        <v>-10584418.83</v>
      </c>
      <c r="E936" s="218">
        <v>0</v>
      </c>
    </row>
    <row r="937" spans="1:5">
      <c r="A937" s="137"/>
      <c r="B937" s="137"/>
      <c r="C937" s="219"/>
      <c r="D937" s="219"/>
      <c r="E937" s="219"/>
    </row>
    <row r="938" spans="1:5">
      <c r="A938" s="137" t="s">
        <v>150</v>
      </c>
      <c r="B938" s="137" t="s">
        <v>151</v>
      </c>
      <c r="C938" s="138">
        <v>-10650300.390000001</v>
      </c>
      <c r="D938" s="138">
        <v>-10636947.51</v>
      </c>
      <c r="E938" s="138">
        <v>-13352.88</v>
      </c>
    </row>
    <row r="939" spans="1:5">
      <c r="A939" s="137"/>
      <c r="B939" s="137"/>
      <c r="C939" s="219"/>
      <c r="D939" s="219"/>
      <c r="E939" s="219"/>
    </row>
    <row r="940" spans="1:5">
      <c r="A940" s="137" t="s">
        <v>152</v>
      </c>
      <c r="B940" s="137" t="s">
        <v>116</v>
      </c>
      <c r="C940" s="138">
        <v>5789699.6100000003</v>
      </c>
      <c r="D940" s="138">
        <v>5803052.4900000002</v>
      </c>
      <c r="E940" s="138">
        <v>-13352.88</v>
      </c>
    </row>
    <row r="941" spans="1:5">
      <c r="A941" s="137"/>
      <c r="B941" s="137"/>
      <c r="C941" s="219"/>
      <c r="D941" s="219"/>
      <c r="E941" s="219"/>
    </row>
    <row r="942" spans="1:5">
      <c r="A942" s="137" t="s">
        <v>153</v>
      </c>
      <c r="B942" s="137" t="s">
        <v>154</v>
      </c>
      <c r="C942" s="138">
        <v>34599533.049999997</v>
      </c>
      <c r="D942" s="138">
        <v>34695176.049999997</v>
      </c>
      <c r="E942" s="138">
        <v>-95643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3D1A-AB17-459E-8C70-0E253BC145A5}">
  <sheetPr>
    <tabColor theme="0"/>
  </sheetPr>
  <dimension ref="A1:CK465"/>
  <sheetViews>
    <sheetView topLeftCell="A16" zoomScaleNormal="100" workbookViewId="0">
      <pane xSplit="2" topLeftCell="F1" activePane="topRight" state="frozen"/>
      <selection activeCell="Q367" sqref="Q1:Q1048576"/>
      <selection pane="topRight" activeCell="Q25" sqref="Q25"/>
    </sheetView>
  </sheetViews>
  <sheetFormatPr defaultColWidth="8.6328125" defaultRowHeight="14.5"/>
  <cols>
    <col min="1" max="1" width="11.453125" customWidth="1"/>
    <col min="2" max="2" width="37.08984375" customWidth="1"/>
    <col min="3" max="15" width="12.906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5231</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215"/>
      <c r="B5" s="215"/>
      <c r="C5" s="215" t="s">
        <v>642</v>
      </c>
      <c r="D5" s="215" t="s">
        <v>643</v>
      </c>
      <c r="E5" s="215" t="s">
        <v>644</v>
      </c>
      <c r="F5" s="215" t="s">
        <v>8</v>
      </c>
      <c r="G5" s="215" t="s">
        <v>9</v>
      </c>
      <c r="H5" s="215" t="s">
        <v>10</v>
      </c>
      <c r="I5" s="215" t="s">
        <v>11</v>
      </c>
      <c r="J5" s="215" t="s">
        <v>12</v>
      </c>
      <c r="K5" s="215" t="s">
        <v>13</v>
      </c>
      <c r="L5" s="215" t="s">
        <v>14</v>
      </c>
      <c r="M5" s="215" t="s">
        <v>15</v>
      </c>
      <c r="N5" s="215" t="s">
        <v>16</v>
      </c>
      <c r="O5" s="215" t="s">
        <v>18</v>
      </c>
    </row>
    <row r="6" spans="1:17">
      <c r="A6" s="217"/>
      <c r="B6" s="217"/>
      <c r="C6" s="217"/>
      <c r="D6" s="217"/>
      <c r="E6" s="217"/>
      <c r="F6" s="217"/>
      <c r="G6" s="217"/>
      <c r="H6" s="217"/>
      <c r="I6" s="217"/>
      <c r="J6" s="217"/>
      <c r="K6" s="217"/>
      <c r="L6" s="217"/>
      <c r="M6" s="217"/>
      <c r="N6" s="217"/>
      <c r="O6" s="217"/>
    </row>
    <row r="7" spans="1:17">
      <c r="A7" s="137" t="s">
        <v>193</v>
      </c>
      <c r="B7" s="137" t="s">
        <v>194</v>
      </c>
      <c r="C7" s="137"/>
      <c r="D7" s="137"/>
      <c r="E7" s="137"/>
      <c r="F7" s="137"/>
      <c r="G7" s="137"/>
      <c r="H7" s="137"/>
      <c r="I7" s="137"/>
      <c r="J7" s="137"/>
      <c r="K7" s="137"/>
      <c r="L7" s="137"/>
      <c r="M7" s="137"/>
      <c r="N7" s="137"/>
      <c r="O7" s="137"/>
    </row>
    <row r="8" spans="1:17">
      <c r="A8" s="137"/>
      <c r="B8" s="137"/>
      <c r="C8" s="137"/>
      <c r="D8" s="137"/>
      <c r="E8" s="137"/>
      <c r="F8" s="137"/>
      <c r="G8" s="137"/>
      <c r="H8" s="137"/>
      <c r="I8" s="137"/>
      <c r="J8" s="137"/>
      <c r="K8" s="137"/>
      <c r="L8" s="137"/>
      <c r="M8" s="137"/>
      <c r="N8" s="137"/>
      <c r="O8" s="137"/>
    </row>
    <row r="9" spans="1:17">
      <c r="A9" s="137" t="s">
        <v>195</v>
      </c>
      <c r="B9" s="137" t="s">
        <v>196</v>
      </c>
      <c r="C9" s="137"/>
      <c r="D9" s="137"/>
      <c r="E9" s="137"/>
      <c r="F9" s="137"/>
      <c r="G9" s="137"/>
      <c r="H9" s="137"/>
      <c r="I9" s="137"/>
      <c r="J9" s="137"/>
      <c r="K9" s="137"/>
      <c r="L9" s="137"/>
      <c r="M9" s="137"/>
      <c r="N9" s="137"/>
      <c r="O9" s="137"/>
    </row>
    <row r="10" spans="1:17">
      <c r="A10" s="137"/>
      <c r="B10" s="137"/>
      <c r="C10" s="137"/>
      <c r="D10" s="137"/>
      <c r="E10" s="137"/>
      <c r="F10" s="137"/>
      <c r="G10" s="137"/>
      <c r="H10" s="137"/>
      <c r="I10" s="137"/>
      <c r="J10" s="137"/>
      <c r="K10" s="137"/>
      <c r="L10" s="137"/>
      <c r="M10" s="137"/>
      <c r="N10" s="137"/>
      <c r="O10" s="137"/>
    </row>
    <row r="11" spans="1:17">
      <c r="A11" s="137" t="s">
        <v>197</v>
      </c>
      <c r="B11" s="137" t="s">
        <v>198</v>
      </c>
      <c r="C11" s="137"/>
      <c r="D11" s="137"/>
      <c r="E11" s="137"/>
      <c r="F11" s="137"/>
      <c r="G11" s="137"/>
      <c r="H11" s="137"/>
      <c r="I11" s="137"/>
      <c r="J11" s="137"/>
      <c r="K11" s="137"/>
      <c r="L11" s="137"/>
      <c r="M11" s="137"/>
      <c r="N11" s="137"/>
      <c r="O11" s="137"/>
    </row>
    <row r="12" spans="1:17">
      <c r="A12" s="137"/>
      <c r="B12" s="137"/>
      <c r="C12" s="137"/>
      <c r="D12" s="137"/>
      <c r="E12" s="137"/>
      <c r="F12" s="137"/>
      <c r="G12" s="137"/>
      <c r="H12" s="137"/>
      <c r="I12" s="137"/>
      <c r="J12" s="137"/>
      <c r="K12" s="137"/>
      <c r="L12" s="137"/>
      <c r="M12" s="137"/>
      <c r="N12" s="137"/>
      <c r="O12" s="137"/>
    </row>
    <row r="13" spans="1:17">
      <c r="A13" s="137" t="s">
        <v>199</v>
      </c>
      <c r="B13" s="137" t="s">
        <v>200</v>
      </c>
      <c r="C13" s="137"/>
      <c r="D13" s="137"/>
      <c r="E13" s="137"/>
      <c r="F13" s="137"/>
      <c r="G13" s="137"/>
      <c r="H13" s="137"/>
      <c r="I13" s="137"/>
      <c r="J13" s="137"/>
      <c r="K13" s="137"/>
      <c r="L13" s="137"/>
      <c r="M13" s="137"/>
      <c r="N13" s="137"/>
      <c r="O13" s="137"/>
    </row>
    <row r="14" spans="1:17">
      <c r="A14" s="137" t="s">
        <v>201</v>
      </c>
      <c r="B14" s="137" t="s">
        <v>202</v>
      </c>
      <c r="C14" s="218">
        <v>310840</v>
      </c>
      <c r="D14" s="218">
        <v>310840</v>
      </c>
      <c r="E14" s="218">
        <v>310840</v>
      </c>
      <c r="F14" s="218">
        <v>310840</v>
      </c>
      <c r="G14" s="218">
        <v>310840</v>
      </c>
      <c r="H14" s="218">
        <v>310840</v>
      </c>
      <c r="I14" s="218">
        <v>310840</v>
      </c>
      <c r="J14" s="218">
        <v>310840</v>
      </c>
      <c r="K14" s="218">
        <v>310840</v>
      </c>
      <c r="L14" s="218">
        <v>310840</v>
      </c>
      <c r="M14" s="218">
        <v>307735</v>
      </c>
      <c r="N14" s="218">
        <v>307735</v>
      </c>
      <c r="O14" s="218">
        <v>3723870</v>
      </c>
      <c r="Q14" s="12" t="s">
        <v>20</v>
      </c>
    </row>
    <row r="15" spans="1:17">
      <c r="A15" s="137" t="s">
        <v>4893</v>
      </c>
      <c r="B15" s="137" t="s">
        <v>4894</v>
      </c>
      <c r="C15" s="218">
        <v>0</v>
      </c>
      <c r="D15" s="218">
        <v>0</v>
      </c>
      <c r="E15" s="218">
        <v>0</v>
      </c>
      <c r="F15" s="218">
        <v>0</v>
      </c>
      <c r="G15" s="218">
        <v>0</v>
      </c>
      <c r="H15" s="218">
        <v>0</v>
      </c>
      <c r="I15" s="218">
        <v>0</v>
      </c>
      <c r="J15" s="218">
        <v>0</v>
      </c>
      <c r="K15" s="218">
        <v>0</v>
      </c>
      <c r="L15" s="218">
        <v>0</v>
      </c>
      <c r="M15" s="218">
        <v>0</v>
      </c>
      <c r="N15" s="218">
        <v>0</v>
      </c>
      <c r="O15" s="218">
        <v>0</v>
      </c>
      <c r="Q15" s="12" t="s">
        <v>20</v>
      </c>
    </row>
    <row r="16" spans="1:17">
      <c r="A16" s="137" t="s">
        <v>203</v>
      </c>
      <c r="B16" s="137" t="s">
        <v>204</v>
      </c>
      <c r="C16" s="218">
        <v>-19513.3</v>
      </c>
      <c r="D16" s="218">
        <v>-19125.8</v>
      </c>
      <c r="E16" s="218">
        <v>-19387.8</v>
      </c>
      <c r="F16" s="218">
        <v>-18602.73</v>
      </c>
      <c r="G16" s="218">
        <v>-18413.8</v>
      </c>
      <c r="H16" s="218">
        <v>-19066.04</v>
      </c>
      <c r="I16" s="218">
        <v>-19499.82</v>
      </c>
      <c r="J16" s="218">
        <v>-17352.2</v>
      </c>
      <c r="K16" s="218">
        <v>-17122.240000000002</v>
      </c>
      <c r="L16" s="218">
        <v>-17573.23</v>
      </c>
      <c r="M16" s="218">
        <v>-18674.939999999999</v>
      </c>
      <c r="N16" s="218">
        <v>-18539.18</v>
      </c>
      <c r="O16" s="218">
        <v>-222871.08</v>
      </c>
      <c r="Q16" s="12" t="s">
        <v>21</v>
      </c>
    </row>
    <row r="17" spans="1:17">
      <c r="A17" s="137"/>
      <c r="B17" s="137"/>
      <c r="C17" s="219"/>
      <c r="D17" s="219"/>
      <c r="E17" s="219"/>
      <c r="F17" s="219"/>
      <c r="G17" s="219"/>
      <c r="H17" s="219"/>
      <c r="I17" s="219"/>
      <c r="J17" s="219"/>
      <c r="K17" s="219"/>
      <c r="L17" s="219"/>
      <c r="M17" s="219"/>
      <c r="N17" s="219"/>
      <c r="O17" s="219"/>
    </row>
    <row r="18" spans="1:17">
      <c r="A18" s="137" t="s">
        <v>205</v>
      </c>
      <c r="B18" s="137" t="s">
        <v>206</v>
      </c>
      <c r="C18" s="138">
        <v>291326.7</v>
      </c>
      <c r="D18" s="138">
        <v>291714.2</v>
      </c>
      <c r="E18" s="138">
        <v>291452.2</v>
      </c>
      <c r="F18" s="138">
        <v>292237.27</v>
      </c>
      <c r="G18" s="138">
        <v>292426.2</v>
      </c>
      <c r="H18" s="138">
        <v>291773.96000000002</v>
      </c>
      <c r="I18" s="138">
        <v>291340.18</v>
      </c>
      <c r="J18" s="138">
        <v>293487.8</v>
      </c>
      <c r="K18" s="138">
        <v>293717.76000000001</v>
      </c>
      <c r="L18" s="138">
        <v>293266.77</v>
      </c>
      <c r="M18" s="138">
        <v>289060.06</v>
      </c>
      <c r="N18" s="138">
        <v>289195.82</v>
      </c>
      <c r="O18" s="138">
        <v>3500998.92</v>
      </c>
    </row>
    <row r="19" spans="1:17">
      <c r="A19" s="137"/>
      <c r="B19" s="137"/>
      <c r="C19" s="137"/>
      <c r="D19" s="137"/>
      <c r="E19" s="137"/>
      <c r="F19" s="137"/>
      <c r="G19" s="137"/>
      <c r="H19" s="137"/>
      <c r="I19" s="137"/>
      <c r="J19" s="137"/>
      <c r="K19" s="137"/>
      <c r="L19" s="137"/>
      <c r="M19" s="137"/>
      <c r="N19" s="137"/>
      <c r="O19" s="137"/>
    </row>
    <row r="20" spans="1:17">
      <c r="A20" s="137" t="s">
        <v>207</v>
      </c>
      <c r="B20" s="137" t="s">
        <v>208</v>
      </c>
      <c r="C20" s="137"/>
      <c r="D20" s="137"/>
      <c r="E20" s="137"/>
      <c r="F20" s="137"/>
      <c r="G20" s="137"/>
      <c r="H20" s="137"/>
      <c r="I20" s="137"/>
      <c r="J20" s="137"/>
      <c r="K20" s="137"/>
      <c r="L20" s="137"/>
      <c r="M20" s="137"/>
      <c r="N20" s="137"/>
      <c r="O20" s="137"/>
    </row>
    <row r="21" spans="1:17">
      <c r="A21" s="137" t="s">
        <v>209</v>
      </c>
      <c r="B21" s="137" t="s">
        <v>210</v>
      </c>
      <c r="C21" s="218">
        <v>-1280</v>
      </c>
      <c r="D21" s="218">
        <v>-8819.82</v>
      </c>
      <c r="E21" s="218">
        <v>-5225</v>
      </c>
      <c r="F21" s="218">
        <v>-3629.9</v>
      </c>
      <c r="G21" s="218">
        <v>-2133.36</v>
      </c>
      <c r="H21" s="218">
        <v>-1216</v>
      </c>
      <c r="I21" s="218">
        <v>-1000</v>
      </c>
      <c r="J21" s="218">
        <v>-4248.91</v>
      </c>
      <c r="K21" s="218">
        <v>-1641.34</v>
      </c>
      <c r="L21" s="218">
        <v>-6292.88</v>
      </c>
      <c r="M21" s="218">
        <v>-18639.5</v>
      </c>
      <c r="N21" s="218">
        <v>-6260.38</v>
      </c>
      <c r="O21" s="218">
        <v>-60387.09</v>
      </c>
      <c r="Q21" s="12" t="s">
        <v>22</v>
      </c>
    </row>
    <row r="22" spans="1:17">
      <c r="A22" s="137" t="s">
        <v>211</v>
      </c>
      <c r="B22" s="137" t="s">
        <v>212</v>
      </c>
      <c r="C22" s="218">
        <v>-16280.13</v>
      </c>
      <c r="D22" s="218">
        <v>-18193.990000000002</v>
      </c>
      <c r="E22" s="218">
        <v>-14865.83</v>
      </c>
      <c r="F22" s="218">
        <v>-4003.03</v>
      </c>
      <c r="G22" s="218">
        <v>-9043.74</v>
      </c>
      <c r="H22" s="218">
        <v>-22253.24</v>
      </c>
      <c r="I22" s="218">
        <v>-14006.35</v>
      </c>
      <c r="J22" s="218">
        <v>-24161.09</v>
      </c>
      <c r="K22" s="218">
        <v>-37741.699999999997</v>
      </c>
      <c r="L22" s="218">
        <v>-51773.55</v>
      </c>
      <c r="M22" s="218">
        <v>-29590.5</v>
      </c>
      <c r="N22" s="218">
        <v>-32298.93</v>
      </c>
      <c r="O22" s="218">
        <v>-274212.08</v>
      </c>
      <c r="Q22" s="12" t="s">
        <v>26</v>
      </c>
    </row>
    <row r="23" spans="1:17">
      <c r="A23" s="137" t="s">
        <v>213</v>
      </c>
      <c r="B23" s="137" t="s">
        <v>214</v>
      </c>
      <c r="C23" s="218">
        <v>-748</v>
      </c>
      <c r="D23" s="218">
        <v>-668.57</v>
      </c>
      <c r="E23" s="218">
        <v>-1761</v>
      </c>
      <c r="F23" s="218">
        <v>-1761</v>
      </c>
      <c r="G23" s="218">
        <v>-1761</v>
      </c>
      <c r="H23" s="218">
        <v>-2273.4499999999998</v>
      </c>
      <c r="I23" s="218">
        <v>-2099</v>
      </c>
      <c r="J23" s="218">
        <v>-1859.13</v>
      </c>
      <c r="K23" s="218">
        <v>-1761</v>
      </c>
      <c r="L23" s="218">
        <v>-1761</v>
      </c>
      <c r="M23" s="218">
        <v>-1761</v>
      </c>
      <c r="N23" s="218">
        <v>-1761</v>
      </c>
      <c r="O23" s="218">
        <v>-19975.150000000001</v>
      </c>
      <c r="Q23" s="12" t="s">
        <v>23</v>
      </c>
    </row>
    <row r="24" spans="1:17">
      <c r="A24" s="137" t="s">
        <v>4895</v>
      </c>
      <c r="B24" s="137" t="s">
        <v>4896</v>
      </c>
      <c r="C24" s="218">
        <v>0</v>
      </c>
      <c r="D24" s="218">
        <v>0</v>
      </c>
      <c r="E24" s="218">
        <v>0</v>
      </c>
      <c r="F24" s="218">
        <v>0</v>
      </c>
      <c r="G24" s="218">
        <v>0</v>
      </c>
      <c r="H24" s="218">
        <v>0</v>
      </c>
      <c r="I24" s="218">
        <v>0</v>
      </c>
      <c r="J24" s="218">
        <v>0</v>
      </c>
      <c r="K24" s="218">
        <v>0</v>
      </c>
      <c r="L24" s="218">
        <v>0</v>
      </c>
      <c r="M24" s="218">
        <v>0</v>
      </c>
      <c r="N24" s="218">
        <v>0</v>
      </c>
      <c r="O24" s="218">
        <v>0</v>
      </c>
      <c r="Q24" s="12" t="s">
        <v>27</v>
      </c>
    </row>
    <row r="25" spans="1:17">
      <c r="A25" s="137" t="s">
        <v>215</v>
      </c>
      <c r="B25" s="137" t="s">
        <v>216</v>
      </c>
      <c r="C25" s="218">
        <v>-1740</v>
      </c>
      <c r="D25" s="218">
        <v>-1740</v>
      </c>
      <c r="E25" s="218">
        <v>-1740</v>
      </c>
      <c r="F25" s="218">
        <v>-1740</v>
      </c>
      <c r="G25" s="218">
        <v>-1740</v>
      </c>
      <c r="H25" s="218">
        <v>-1740</v>
      </c>
      <c r="I25" s="218">
        <v>-1740</v>
      </c>
      <c r="J25" s="218">
        <v>-1740</v>
      </c>
      <c r="K25" s="218">
        <v>-1740</v>
      </c>
      <c r="L25" s="218">
        <v>-1740</v>
      </c>
      <c r="M25" s="218">
        <v>-1740</v>
      </c>
      <c r="N25" s="218">
        <v>-1740</v>
      </c>
      <c r="O25" s="218">
        <v>-20880</v>
      </c>
      <c r="Q25" s="12" t="s">
        <v>23</v>
      </c>
    </row>
    <row r="26" spans="1:17">
      <c r="A26" s="137" t="s">
        <v>217</v>
      </c>
      <c r="B26" s="137" t="s">
        <v>218</v>
      </c>
      <c r="C26" s="218">
        <v>0</v>
      </c>
      <c r="D26" s="218">
        <v>0</v>
      </c>
      <c r="E26" s="218">
        <v>0</v>
      </c>
      <c r="F26" s="218">
        <v>-12485</v>
      </c>
      <c r="G26" s="218">
        <v>-6605</v>
      </c>
      <c r="H26" s="218">
        <v>-3160</v>
      </c>
      <c r="I26" s="218">
        <v>-3160</v>
      </c>
      <c r="J26" s="218">
        <v>-3160</v>
      </c>
      <c r="K26" s="218">
        <v>-1815</v>
      </c>
      <c r="L26" s="218">
        <v>-1815</v>
      </c>
      <c r="M26" s="218">
        <v>-1815</v>
      </c>
      <c r="N26" s="218">
        <v>-1815</v>
      </c>
      <c r="O26" s="218">
        <v>-35830</v>
      </c>
      <c r="Q26" s="12" t="s">
        <v>23</v>
      </c>
    </row>
    <row r="27" spans="1:17">
      <c r="A27" s="137" t="s">
        <v>220</v>
      </c>
      <c r="B27" s="137" t="s">
        <v>221</v>
      </c>
      <c r="C27" s="218">
        <v>-13381.79</v>
      </c>
      <c r="D27" s="218">
        <v>-7421.55</v>
      </c>
      <c r="E27" s="218">
        <v>-18909.689999999999</v>
      </c>
      <c r="F27" s="218">
        <v>0</v>
      </c>
      <c r="G27" s="218">
        <v>-24726.87</v>
      </c>
      <c r="H27" s="218">
        <v>-15170.35</v>
      </c>
      <c r="I27" s="218">
        <v>-23188.85</v>
      </c>
      <c r="J27" s="218">
        <v>-3863.01</v>
      </c>
      <c r="K27" s="218">
        <v>6345.78</v>
      </c>
      <c r="L27" s="218">
        <v>-16430.650000000001</v>
      </c>
      <c r="M27" s="218">
        <v>-17061.55</v>
      </c>
      <c r="N27" s="218">
        <v>2059.6799999999998</v>
      </c>
      <c r="O27" s="218">
        <v>-131748.85</v>
      </c>
      <c r="Q27" s="12" t="s">
        <v>27</v>
      </c>
    </row>
    <row r="28" spans="1:17">
      <c r="A28" s="137" t="s">
        <v>4897</v>
      </c>
      <c r="B28" s="137" t="s">
        <v>4898</v>
      </c>
      <c r="C28" s="218">
        <v>0</v>
      </c>
      <c r="D28" s="218">
        <v>0</v>
      </c>
      <c r="E28" s="218">
        <v>0</v>
      </c>
      <c r="F28" s="218">
        <v>0</v>
      </c>
      <c r="G28" s="218">
        <v>0</v>
      </c>
      <c r="H28" s="218">
        <v>0</v>
      </c>
      <c r="I28" s="218">
        <v>0</v>
      </c>
      <c r="J28" s="218">
        <v>0</v>
      </c>
      <c r="K28" s="218">
        <v>2255.02</v>
      </c>
      <c r="L28" s="218">
        <v>0</v>
      </c>
      <c r="M28" s="218">
        <v>0</v>
      </c>
      <c r="N28" s="218">
        <v>0</v>
      </c>
      <c r="O28" s="218">
        <v>2255.02</v>
      </c>
      <c r="Q28" s="12" t="s">
        <v>27</v>
      </c>
    </row>
    <row r="29" spans="1:17">
      <c r="A29" s="137" t="s">
        <v>4899</v>
      </c>
      <c r="B29" s="137" t="s">
        <v>4900</v>
      </c>
      <c r="C29" s="218">
        <v>0</v>
      </c>
      <c r="D29" s="218">
        <v>0</v>
      </c>
      <c r="E29" s="218">
        <v>0</v>
      </c>
      <c r="F29" s="218">
        <v>0</v>
      </c>
      <c r="G29" s="218">
        <v>0</v>
      </c>
      <c r="H29" s="218">
        <v>0</v>
      </c>
      <c r="I29" s="218">
        <v>0</v>
      </c>
      <c r="J29" s="218">
        <v>0</v>
      </c>
      <c r="K29" s="218">
        <v>0</v>
      </c>
      <c r="L29" s="218">
        <v>0</v>
      </c>
      <c r="M29" s="218">
        <v>0</v>
      </c>
      <c r="N29" s="218">
        <v>0</v>
      </c>
      <c r="O29" s="218">
        <v>0</v>
      </c>
      <c r="Q29" s="12" t="s">
        <v>27</v>
      </c>
    </row>
    <row r="30" spans="1:17">
      <c r="A30" s="137" t="s">
        <v>1138</v>
      </c>
      <c r="B30" s="137" t="s">
        <v>4901</v>
      </c>
      <c r="C30" s="218">
        <v>0</v>
      </c>
      <c r="D30" s="218">
        <v>0</v>
      </c>
      <c r="E30" s="218">
        <v>0</v>
      </c>
      <c r="F30" s="218">
        <v>0</v>
      </c>
      <c r="G30" s="218">
        <v>0</v>
      </c>
      <c r="H30" s="218">
        <v>0</v>
      </c>
      <c r="I30" s="218">
        <v>0</v>
      </c>
      <c r="J30" s="218">
        <v>0</v>
      </c>
      <c r="K30" s="218">
        <v>0</v>
      </c>
      <c r="L30" s="218">
        <v>0</v>
      </c>
      <c r="M30" s="218">
        <v>0</v>
      </c>
      <c r="N30" s="218">
        <v>0</v>
      </c>
      <c r="O30" s="218">
        <v>0</v>
      </c>
      <c r="Q30" s="12" t="s">
        <v>27</v>
      </c>
    </row>
    <row r="31" spans="1:17">
      <c r="A31" s="137" t="s">
        <v>4902</v>
      </c>
      <c r="B31" s="137" t="s">
        <v>4903</v>
      </c>
      <c r="C31" s="218">
        <v>0</v>
      </c>
      <c r="D31" s="218">
        <v>0</v>
      </c>
      <c r="E31" s="218">
        <v>0</v>
      </c>
      <c r="F31" s="218">
        <v>0</v>
      </c>
      <c r="G31" s="218">
        <v>0</v>
      </c>
      <c r="H31" s="218">
        <v>0</v>
      </c>
      <c r="I31" s="218">
        <v>0</v>
      </c>
      <c r="J31" s="218">
        <v>0</v>
      </c>
      <c r="K31" s="218">
        <v>0</v>
      </c>
      <c r="L31" s="218">
        <v>0</v>
      </c>
      <c r="M31" s="218">
        <v>0</v>
      </c>
      <c r="N31" s="218">
        <v>0</v>
      </c>
      <c r="O31" s="218">
        <v>0</v>
      </c>
      <c r="Q31" s="12" t="s">
        <v>27</v>
      </c>
    </row>
    <row r="32" spans="1:17">
      <c r="A32" s="137" t="s">
        <v>4904</v>
      </c>
      <c r="B32" s="137" t="s">
        <v>4905</v>
      </c>
      <c r="C32" s="218">
        <v>0</v>
      </c>
      <c r="D32" s="218">
        <v>0</v>
      </c>
      <c r="E32" s="218">
        <v>0</v>
      </c>
      <c r="F32" s="218">
        <v>0</v>
      </c>
      <c r="G32" s="218">
        <v>0</v>
      </c>
      <c r="H32" s="218">
        <v>0</v>
      </c>
      <c r="I32" s="218">
        <v>0</v>
      </c>
      <c r="J32" s="218">
        <v>0</v>
      </c>
      <c r="K32" s="218">
        <v>0</v>
      </c>
      <c r="L32" s="218">
        <v>0</v>
      </c>
      <c r="M32" s="218">
        <v>0</v>
      </c>
      <c r="N32" s="218">
        <v>0</v>
      </c>
      <c r="O32" s="218">
        <v>0</v>
      </c>
      <c r="Q32" s="12" t="s">
        <v>22</v>
      </c>
    </row>
    <row r="33" spans="1:17">
      <c r="A33" s="137"/>
      <c r="B33" s="137"/>
      <c r="C33" s="219"/>
      <c r="D33" s="219"/>
      <c r="E33" s="219"/>
      <c r="F33" s="219"/>
      <c r="G33" s="219"/>
      <c r="H33" s="219"/>
      <c r="I33" s="219"/>
      <c r="J33" s="219"/>
      <c r="K33" s="219"/>
      <c r="L33" s="219"/>
      <c r="M33" s="219"/>
      <c r="N33" s="219"/>
      <c r="O33" s="219"/>
    </row>
    <row r="34" spans="1:17">
      <c r="A34" s="137" t="s">
        <v>222</v>
      </c>
      <c r="B34" s="137" t="s">
        <v>223</v>
      </c>
      <c r="C34" s="138">
        <v>-33429.919999999998</v>
      </c>
      <c r="D34" s="138">
        <v>-36843.93</v>
      </c>
      <c r="E34" s="138">
        <v>-42501.52</v>
      </c>
      <c r="F34" s="138">
        <v>-23618.93</v>
      </c>
      <c r="G34" s="138">
        <v>-46009.97</v>
      </c>
      <c r="H34" s="138">
        <v>-45813.04</v>
      </c>
      <c r="I34" s="138">
        <v>-45194.2</v>
      </c>
      <c r="J34" s="138">
        <v>-39032.14</v>
      </c>
      <c r="K34" s="138">
        <v>-36098.239999999998</v>
      </c>
      <c r="L34" s="138">
        <v>-79813.08</v>
      </c>
      <c r="M34" s="138">
        <v>-70607.55</v>
      </c>
      <c r="N34" s="138">
        <v>-41815.629999999997</v>
      </c>
      <c r="O34" s="138">
        <v>-540778.15</v>
      </c>
    </row>
    <row r="35" spans="1:17">
      <c r="A35" s="137"/>
      <c r="B35" s="137"/>
      <c r="C35" s="137"/>
      <c r="D35" s="137"/>
      <c r="E35" s="137"/>
      <c r="F35" s="137"/>
      <c r="G35" s="137"/>
      <c r="H35" s="137"/>
      <c r="I35" s="137"/>
      <c r="J35" s="137"/>
      <c r="K35" s="137"/>
      <c r="L35" s="137"/>
      <c r="M35" s="137"/>
      <c r="N35" s="137"/>
      <c r="O35" s="137"/>
    </row>
    <row r="36" spans="1:17">
      <c r="A36" s="137" t="s">
        <v>224</v>
      </c>
      <c r="B36" s="137" t="s">
        <v>225</v>
      </c>
      <c r="C36" s="137"/>
      <c r="D36" s="137"/>
      <c r="E36" s="137"/>
      <c r="F36" s="137"/>
      <c r="G36" s="137"/>
      <c r="H36" s="137"/>
      <c r="I36" s="137"/>
      <c r="J36" s="137"/>
      <c r="K36" s="137"/>
      <c r="L36" s="137"/>
      <c r="M36" s="137"/>
      <c r="N36" s="137"/>
      <c r="O36" s="137"/>
    </row>
    <row r="37" spans="1:17">
      <c r="A37" s="137" t="s">
        <v>226</v>
      </c>
      <c r="B37" s="137" t="s">
        <v>227</v>
      </c>
      <c r="C37" s="218">
        <v>6952.67</v>
      </c>
      <c r="D37" s="218">
        <v>8013.76</v>
      </c>
      <c r="E37" s="218">
        <v>6589.35</v>
      </c>
      <c r="F37" s="218">
        <v>7044.74</v>
      </c>
      <c r="G37" s="218">
        <v>7641.8</v>
      </c>
      <c r="H37" s="218">
        <v>8518.06</v>
      </c>
      <c r="I37" s="218">
        <v>8745.32</v>
      </c>
      <c r="J37" s="218">
        <v>7838.2</v>
      </c>
      <c r="K37" s="218">
        <v>8032.35</v>
      </c>
      <c r="L37" s="218">
        <v>6615.16</v>
      </c>
      <c r="M37" s="218">
        <v>7495.24</v>
      </c>
      <c r="N37" s="218">
        <v>7380.92</v>
      </c>
      <c r="O37" s="218">
        <v>90867.57</v>
      </c>
      <c r="Q37" s="12" t="s">
        <v>36</v>
      </c>
    </row>
    <row r="38" spans="1:17">
      <c r="A38" s="137" t="s">
        <v>228</v>
      </c>
      <c r="B38" s="137" t="s">
        <v>229</v>
      </c>
      <c r="C38" s="218">
        <v>853.97</v>
      </c>
      <c r="D38" s="218">
        <v>711.15</v>
      </c>
      <c r="E38" s="218">
        <v>604.71</v>
      </c>
      <c r="F38" s="218">
        <v>985.65</v>
      </c>
      <c r="G38" s="218">
        <v>417.47</v>
      </c>
      <c r="H38" s="218">
        <v>433.89</v>
      </c>
      <c r="I38" s="218">
        <v>1704.62</v>
      </c>
      <c r="J38" s="218">
        <v>1868.35</v>
      </c>
      <c r="K38" s="218">
        <v>2246.66</v>
      </c>
      <c r="L38" s="218">
        <v>864.9</v>
      </c>
      <c r="M38" s="218">
        <v>1659.97</v>
      </c>
      <c r="N38" s="218">
        <v>1590.51</v>
      </c>
      <c r="O38" s="218">
        <v>13941.85</v>
      </c>
      <c r="Q38" s="12" t="s">
        <v>36</v>
      </c>
    </row>
    <row r="39" spans="1:17">
      <c r="A39" s="137" t="s">
        <v>230</v>
      </c>
      <c r="B39" s="137" t="s">
        <v>231</v>
      </c>
      <c r="C39" s="218">
        <v>2097.52</v>
      </c>
      <c r="D39" s="218">
        <v>2386.9899999999998</v>
      </c>
      <c r="E39" s="218">
        <v>2096.4</v>
      </c>
      <c r="F39" s="218">
        <v>2184</v>
      </c>
      <c r="G39" s="218">
        <v>2101.1999999999998</v>
      </c>
      <c r="H39" s="218">
        <v>2046.97</v>
      </c>
      <c r="I39" s="218">
        <v>2094.59</v>
      </c>
      <c r="J39" s="218">
        <v>2092.4</v>
      </c>
      <c r="K39" s="218">
        <v>1988.13</v>
      </c>
      <c r="L39" s="218">
        <v>1825.06</v>
      </c>
      <c r="M39" s="218">
        <v>1968.53</v>
      </c>
      <c r="N39" s="218">
        <v>1927.24</v>
      </c>
      <c r="O39" s="218">
        <v>24809.03</v>
      </c>
      <c r="Q39" s="12" t="s">
        <v>31</v>
      </c>
    </row>
    <row r="40" spans="1:17">
      <c r="A40" s="137" t="s">
        <v>4906</v>
      </c>
      <c r="B40" s="137" t="s">
        <v>4907</v>
      </c>
      <c r="C40" s="218">
        <v>580.47</v>
      </c>
      <c r="D40" s="218">
        <v>809.74</v>
      </c>
      <c r="E40" s="218">
        <v>453.57</v>
      </c>
      <c r="F40" s="218">
        <v>892.96</v>
      </c>
      <c r="G40" s="218">
        <v>329.1</v>
      </c>
      <c r="H40" s="218">
        <v>431.83</v>
      </c>
      <c r="I40" s="218">
        <v>1081.45</v>
      </c>
      <c r="J40" s="218">
        <v>626.36</v>
      </c>
      <c r="K40" s="218">
        <v>497.93</v>
      </c>
      <c r="L40" s="218">
        <v>561.67999999999995</v>
      </c>
      <c r="M40" s="218">
        <v>561.99</v>
      </c>
      <c r="N40" s="218">
        <v>540.53</v>
      </c>
      <c r="O40" s="218">
        <v>7367.61</v>
      </c>
      <c r="Q40" s="12" t="s">
        <v>36</v>
      </c>
    </row>
    <row r="41" spans="1:17">
      <c r="A41" s="137" t="s">
        <v>232</v>
      </c>
      <c r="B41" s="137" t="s">
        <v>233</v>
      </c>
      <c r="C41" s="218">
        <v>390.18</v>
      </c>
      <c r="D41" s="218">
        <v>357.26</v>
      </c>
      <c r="E41" s="218">
        <v>349.39</v>
      </c>
      <c r="F41" s="218">
        <v>363.99</v>
      </c>
      <c r="G41" s="218">
        <v>350.19</v>
      </c>
      <c r="H41" s="218">
        <v>341.16</v>
      </c>
      <c r="I41" s="218">
        <v>349.09</v>
      </c>
      <c r="J41" s="218">
        <v>348.74</v>
      </c>
      <c r="K41" s="218">
        <v>331.36</v>
      </c>
      <c r="L41" s="218">
        <v>304.18</v>
      </c>
      <c r="M41" s="218">
        <v>328.09</v>
      </c>
      <c r="N41" s="218">
        <v>321.20999999999998</v>
      </c>
      <c r="O41" s="218">
        <v>4134.84</v>
      </c>
      <c r="Q41" s="12" t="s">
        <v>36</v>
      </c>
    </row>
    <row r="42" spans="1:17">
      <c r="A42" s="137" t="s">
        <v>234</v>
      </c>
      <c r="B42" s="137" t="s">
        <v>235</v>
      </c>
      <c r="C42" s="218">
        <v>0</v>
      </c>
      <c r="D42" s="218">
        <v>0</v>
      </c>
      <c r="E42" s="218">
        <v>0</v>
      </c>
      <c r="F42" s="218">
        <v>0</v>
      </c>
      <c r="G42" s="218">
        <v>0</v>
      </c>
      <c r="H42" s="218">
        <v>0</v>
      </c>
      <c r="I42" s="218">
        <v>0</v>
      </c>
      <c r="J42" s="218">
        <v>0</v>
      </c>
      <c r="K42" s="218">
        <v>219.92</v>
      </c>
      <c r="L42" s="218">
        <v>0</v>
      </c>
      <c r="M42" s="218">
        <v>0</v>
      </c>
      <c r="N42" s="218">
        <v>0</v>
      </c>
      <c r="O42" s="218">
        <v>219.92</v>
      </c>
      <c r="Q42" s="12" t="s">
        <v>36</v>
      </c>
    </row>
    <row r="43" spans="1:17">
      <c r="A43" s="137" t="s">
        <v>236</v>
      </c>
      <c r="B43" s="137" t="s">
        <v>237</v>
      </c>
      <c r="C43" s="218">
        <v>1250</v>
      </c>
      <c r="D43" s="218">
        <v>1400</v>
      </c>
      <c r="E43" s="218">
        <v>1450</v>
      </c>
      <c r="F43" s="218">
        <v>1150</v>
      </c>
      <c r="G43" s="218">
        <v>1300</v>
      </c>
      <c r="H43" s="218">
        <v>1800</v>
      </c>
      <c r="I43" s="218">
        <v>1300</v>
      </c>
      <c r="J43" s="218">
        <v>1700</v>
      </c>
      <c r="K43" s="218">
        <v>1450</v>
      </c>
      <c r="L43" s="218">
        <v>1800</v>
      </c>
      <c r="M43" s="218">
        <v>1750</v>
      </c>
      <c r="N43" s="218">
        <v>3250</v>
      </c>
      <c r="O43" s="218">
        <v>19600</v>
      </c>
      <c r="Q43" s="12" t="s">
        <v>31</v>
      </c>
    </row>
    <row r="44" spans="1:17">
      <c r="A44" s="137" t="s">
        <v>238</v>
      </c>
      <c r="B44" s="137" t="s">
        <v>239</v>
      </c>
      <c r="C44" s="218">
        <v>0</v>
      </c>
      <c r="D44" s="218">
        <v>0</v>
      </c>
      <c r="E44" s="218">
        <v>0</v>
      </c>
      <c r="F44" s="218">
        <v>0</v>
      </c>
      <c r="G44" s="218">
        <v>0</v>
      </c>
      <c r="H44" s="218">
        <v>0</v>
      </c>
      <c r="I44" s="218">
        <v>0</v>
      </c>
      <c r="J44" s="218">
        <v>0</v>
      </c>
      <c r="K44" s="218">
        <v>0</v>
      </c>
      <c r="L44" s="218">
        <v>36932.07</v>
      </c>
      <c r="M44" s="218">
        <v>0</v>
      </c>
      <c r="N44" s="218">
        <v>0</v>
      </c>
      <c r="O44" s="218">
        <v>36932.07</v>
      </c>
      <c r="Q44" s="12" t="s">
        <v>31</v>
      </c>
    </row>
    <row r="45" spans="1:17">
      <c r="A45" s="137" t="s">
        <v>4908</v>
      </c>
      <c r="B45" s="137" t="s">
        <v>4909</v>
      </c>
      <c r="C45" s="218">
        <v>0</v>
      </c>
      <c r="D45" s="218">
        <v>0</v>
      </c>
      <c r="E45" s="218">
        <v>0</v>
      </c>
      <c r="F45" s="218">
        <v>0</v>
      </c>
      <c r="G45" s="218">
        <v>0</v>
      </c>
      <c r="H45" s="218">
        <v>0</v>
      </c>
      <c r="I45" s="218">
        <v>0</v>
      </c>
      <c r="J45" s="218">
        <v>0</v>
      </c>
      <c r="K45" s="218">
        <v>0</v>
      </c>
      <c r="L45" s="218">
        <v>0</v>
      </c>
      <c r="M45" s="218">
        <v>0</v>
      </c>
      <c r="N45" s="218">
        <v>0</v>
      </c>
      <c r="O45" s="218">
        <v>0</v>
      </c>
      <c r="Q45" s="12" t="s">
        <v>31</v>
      </c>
    </row>
    <row r="46" spans="1:17">
      <c r="A46" s="137" t="s">
        <v>240</v>
      </c>
      <c r="B46" s="137" t="s">
        <v>241</v>
      </c>
      <c r="C46" s="218">
        <v>90</v>
      </c>
      <c r="D46" s="218">
        <v>30</v>
      </c>
      <c r="E46" s="218">
        <v>0</v>
      </c>
      <c r="F46" s="218">
        <v>0</v>
      </c>
      <c r="G46" s="218">
        <v>60</v>
      </c>
      <c r="H46" s="218">
        <v>0</v>
      </c>
      <c r="I46" s="218">
        <v>-70</v>
      </c>
      <c r="J46" s="218">
        <v>30</v>
      </c>
      <c r="K46" s="218">
        <v>30</v>
      </c>
      <c r="L46" s="218">
        <v>0</v>
      </c>
      <c r="M46" s="218">
        <v>90</v>
      </c>
      <c r="N46" s="218">
        <v>0</v>
      </c>
      <c r="O46" s="218">
        <v>260</v>
      </c>
      <c r="Q46" s="12" t="s">
        <v>31</v>
      </c>
    </row>
    <row r="47" spans="1:17">
      <c r="A47" s="137" t="s">
        <v>242</v>
      </c>
      <c r="B47" s="137" t="s">
        <v>243</v>
      </c>
      <c r="C47" s="218">
        <v>-17651.75</v>
      </c>
      <c r="D47" s="218">
        <v>-15086.23</v>
      </c>
      <c r="E47" s="218">
        <v>-3138.04</v>
      </c>
      <c r="F47" s="218">
        <v>-4737.33</v>
      </c>
      <c r="G47" s="218">
        <v>-5076.22</v>
      </c>
      <c r="H47" s="218">
        <v>-1843.21</v>
      </c>
      <c r="I47" s="218">
        <v>-10127.66</v>
      </c>
      <c r="J47" s="218">
        <v>-15986.38</v>
      </c>
      <c r="K47" s="218">
        <v>-2205.59</v>
      </c>
      <c r="L47" s="218">
        <v>-2535.9499999999998</v>
      </c>
      <c r="M47" s="218">
        <v>-5186.8500000000004</v>
      </c>
      <c r="N47" s="218">
        <v>-1797.68</v>
      </c>
      <c r="O47" s="218">
        <v>-85372.89</v>
      </c>
      <c r="Q47" s="12" t="s">
        <v>27</v>
      </c>
    </row>
    <row r="48" spans="1:17">
      <c r="A48" s="137" t="s">
        <v>244</v>
      </c>
      <c r="B48" s="137" t="s">
        <v>245</v>
      </c>
      <c r="C48" s="218">
        <v>0</v>
      </c>
      <c r="D48" s="218">
        <v>0</v>
      </c>
      <c r="E48" s="218">
        <v>174.67</v>
      </c>
      <c r="F48" s="218">
        <v>325.29000000000002</v>
      </c>
      <c r="G48" s="218">
        <v>0</v>
      </c>
      <c r="H48" s="218">
        <v>0</v>
      </c>
      <c r="I48" s="218">
        <v>0</v>
      </c>
      <c r="J48" s="218">
        <v>0</v>
      </c>
      <c r="K48" s="218">
        <v>0</v>
      </c>
      <c r="L48" s="218">
        <v>0</v>
      </c>
      <c r="M48" s="218">
        <v>0</v>
      </c>
      <c r="N48" s="218">
        <v>0</v>
      </c>
      <c r="O48" s="218">
        <v>499.96</v>
      </c>
      <c r="Q48" s="12" t="s">
        <v>27</v>
      </c>
    </row>
    <row r="49" spans="1:17">
      <c r="A49" s="137" t="s">
        <v>246</v>
      </c>
      <c r="B49" s="137" t="s">
        <v>247</v>
      </c>
      <c r="C49" s="218">
        <v>0</v>
      </c>
      <c r="D49" s="218">
        <v>0</v>
      </c>
      <c r="E49" s="218">
        <v>0</v>
      </c>
      <c r="F49" s="218">
        <v>0</v>
      </c>
      <c r="G49" s="218">
        <v>605</v>
      </c>
      <c r="H49" s="218">
        <v>774.62</v>
      </c>
      <c r="I49" s="218">
        <v>349.19</v>
      </c>
      <c r="J49" s="218">
        <v>0</v>
      </c>
      <c r="K49" s="218">
        <v>0</v>
      </c>
      <c r="L49" s="218">
        <v>0</v>
      </c>
      <c r="M49" s="218">
        <v>446.31</v>
      </c>
      <c r="N49" s="218">
        <v>0</v>
      </c>
      <c r="O49" s="218">
        <v>2175.12</v>
      </c>
      <c r="Q49" s="12" t="s">
        <v>31</v>
      </c>
    </row>
    <row r="50" spans="1:17">
      <c r="A50" s="137" t="s">
        <v>4910</v>
      </c>
      <c r="B50" s="137" t="s">
        <v>503</v>
      </c>
      <c r="C50" s="218">
        <v>0</v>
      </c>
      <c r="D50" s="218">
        <v>0</v>
      </c>
      <c r="E50" s="218">
        <v>0</v>
      </c>
      <c r="F50" s="218">
        <v>0</v>
      </c>
      <c r="G50" s="218">
        <v>0</v>
      </c>
      <c r="H50" s="218">
        <v>0</v>
      </c>
      <c r="I50" s="218">
        <v>0</v>
      </c>
      <c r="J50" s="218">
        <v>0</v>
      </c>
      <c r="K50" s="218">
        <v>0</v>
      </c>
      <c r="L50" s="218">
        <v>0</v>
      </c>
      <c r="M50" s="218">
        <v>0</v>
      </c>
      <c r="N50" s="218">
        <v>0</v>
      </c>
      <c r="O50" s="218">
        <v>0</v>
      </c>
      <c r="Q50" s="12" t="s">
        <v>31</v>
      </c>
    </row>
    <row r="51" spans="1:17">
      <c r="A51" s="137" t="s">
        <v>4911</v>
      </c>
      <c r="B51" s="137" t="s">
        <v>4912</v>
      </c>
      <c r="C51" s="218">
        <v>1898.53</v>
      </c>
      <c r="D51" s="218">
        <v>1858.02</v>
      </c>
      <c r="E51" s="218">
        <v>0</v>
      </c>
      <c r="F51" s="218">
        <v>2031.45</v>
      </c>
      <c r="G51" s="218">
        <v>0</v>
      </c>
      <c r="H51" s="218">
        <v>0</v>
      </c>
      <c r="I51" s="218">
        <v>0</v>
      </c>
      <c r="J51" s="218">
        <v>0</v>
      </c>
      <c r="K51" s="218">
        <v>478.52</v>
      </c>
      <c r="L51" s="218">
        <v>1157.3499999999999</v>
      </c>
      <c r="M51" s="218">
        <v>1378.6</v>
      </c>
      <c r="N51" s="218">
        <v>1395.1</v>
      </c>
      <c r="O51" s="218">
        <v>10197.57</v>
      </c>
      <c r="Q51" s="12" t="s">
        <v>31</v>
      </c>
    </row>
    <row r="52" spans="1:17">
      <c r="A52" s="137" t="s">
        <v>4913</v>
      </c>
      <c r="B52" s="137" t="s">
        <v>4914</v>
      </c>
      <c r="C52" s="218">
        <v>0</v>
      </c>
      <c r="D52" s="218">
        <v>0</v>
      </c>
      <c r="E52" s="218">
        <v>0</v>
      </c>
      <c r="F52" s="218">
        <v>0</v>
      </c>
      <c r="G52" s="218">
        <v>0</v>
      </c>
      <c r="H52" s="218">
        <v>0</v>
      </c>
      <c r="I52" s="218">
        <v>0</v>
      </c>
      <c r="J52" s="218">
        <v>0</v>
      </c>
      <c r="K52" s="218">
        <v>0</v>
      </c>
      <c r="L52" s="218">
        <v>0</v>
      </c>
      <c r="M52" s="218">
        <v>0</v>
      </c>
      <c r="N52" s="218">
        <v>0</v>
      </c>
      <c r="O52" s="218">
        <v>0</v>
      </c>
      <c r="Q52" s="12" t="s">
        <v>31</v>
      </c>
    </row>
    <row r="53" spans="1:17">
      <c r="A53" s="137" t="s">
        <v>4915</v>
      </c>
      <c r="B53" s="137" t="s">
        <v>4916</v>
      </c>
      <c r="C53" s="218">
        <v>0</v>
      </c>
      <c r="D53" s="218">
        <v>0</v>
      </c>
      <c r="E53" s="218">
        <v>0</v>
      </c>
      <c r="F53" s="218">
        <v>0</v>
      </c>
      <c r="G53" s="218">
        <v>0</v>
      </c>
      <c r="H53" s="218">
        <v>0</v>
      </c>
      <c r="I53" s="218">
        <v>0</v>
      </c>
      <c r="J53" s="218">
        <v>0</v>
      </c>
      <c r="K53" s="218">
        <v>0</v>
      </c>
      <c r="L53" s="218">
        <v>0</v>
      </c>
      <c r="M53" s="218">
        <v>0</v>
      </c>
      <c r="N53" s="218">
        <v>0</v>
      </c>
      <c r="O53" s="218">
        <v>0</v>
      </c>
      <c r="Q53" s="12" t="s">
        <v>31</v>
      </c>
    </row>
    <row r="54" spans="1:17">
      <c r="A54" s="137" t="s">
        <v>248</v>
      </c>
      <c r="B54" s="137" t="s">
        <v>249</v>
      </c>
      <c r="C54" s="218">
        <v>538.36</v>
      </c>
      <c r="D54" s="218">
        <v>780</v>
      </c>
      <c r="E54" s="218">
        <v>505</v>
      </c>
      <c r="F54" s="218">
        <v>867.12</v>
      </c>
      <c r="G54" s="218">
        <v>3935.12</v>
      </c>
      <c r="H54" s="218">
        <v>1370</v>
      </c>
      <c r="I54" s="218">
        <v>610</v>
      </c>
      <c r="J54" s="218">
        <v>171.22</v>
      </c>
      <c r="K54" s="218">
        <v>300</v>
      </c>
      <c r="L54" s="218">
        <v>600</v>
      </c>
      <c r="M54" s="218">
        <v>0</v>
      </c>
      <c r="N54" s="218">
        <v>0</v>
      </c>
      <c r="O54" s="218">
        <v>9676.82</v>
      </c>
      <c r="Q54" s="12" t="s">
        <v>31</v>
      </c>
    </row>
    <row r="55" spans="1:17">
      <c r="A55" s="137" t="s">
        <v>4917</v>
      </c>
      <c r="B55" s="137" t="s">
        <v>4918</v>
      </c>
      <c r="C55" s="218">
        <v>0</v>
      </c>
      <c r="D55" s="218">
        <v>0</v>
      </c>
      <c r="E55" s="218">
        <v>0</v>
      </c>
      <c r="F55" s="218">
        <v>0</v>
      </c>
      <c r="G55" s="218">
        <v>0</v>
      </c>
      <c r="H55" s="218">
        <v>0</v>
      </c>
      <c r="I55" s="218">
        <v>0</v>
      </c>
      <c r="J55" s="218">
        <v>0</v>
      </c>
      <c r="K55" s="218">
        <v>0</v>
      </c>
      <c r="L55" s="218">
        <v>0</v>
      </c>
      <c r="M55" s="218">
        <v>0</v>
      </c>
      <c r="N55" s="218">
        <v>0</v>
      </c>
      <c r="O55" s="218">
        <v>0</v>
      </c>
      <c r="Q55" s="12" t="s">
        <v>79</v>
      </c>
    </row>
    <row r="56" spans="1:17">
      <c r="A56" s="137" t="s">
        <v>250</v>
      </c>
      <c r="B56" s="137" t="s">
        <v>251</v>
      </c>
      <c r="C56" s="218">
        <v>0</v>
      </c>
      <c r="D56" s="218">
        <v>0</v>
      </c>
      <c r="E56" s="218">
        <v>0</v>
      </c>
      <c r="F56" s="218">
        <v>0</v>
      </c>
      <c r="G56" s="218">
        <v>0</v>
      </c>
      <c r="H56" s="218">
        <v>0</v>
      </c>
      <c r="I56" s="218">
        <v>0</v>
      </c>
      <c r="J56" s="218">
        <v>0</v>
      </c>
      <c r="K56" s="218">
        <v>0</v>
      </c>
      <c r="L56" s="218">
        <v>0</v>
      </c>
      <c r="M56" s="218">
        <v>0</v>
      </c>
      <c r="N56" s="218">
        <v>0</v>
      </c>
      <c r="O56" s="218">
        <v>0</v>
      </c>
      <c r="Q56" s="12" t="s">
        <v>31</v>
      </c>
    </row>
    <row r="57" spans="1:17">
      <c r="A57" s="137" t="s">
        <v>4919</v>
      </c>
      <c r="B57" s="137" t="s">
        <v>4920</v>
      </c>
      <c r="C57" s="218">
        <v>0</v>
      </c>
      <c r="D57" s="218">
        <v>0</v>
      </c>
      <c r="E57" s="218">
        <v>0</v>
      </c>
      <c r="F57" s="218">
        <v>0</v>
      </c>
      <c r="G57" s="218">
        <v>0</v>
      </c>
      <c r="H57" s="218">
        <v>0</v>
      </c>
      <c r="I57" s="218">
        <v>0</v>
      </c>
      <c r="J57" s="218">
        <v>0</v>
      </c>
      <c r="K57" s="218">
        <v>0</v>
      </c>
      <c r="L57" s="218">
        <v>0</v>
      </c>
      <c r="M57" s="218">
        <v>0</v>
      </c>
      <c r="N57" s="218">
        <v>0</v>
      </c>
      <c r="O57" s="218">
        <v>0</v>
      </c>
      <c r="Q57" s="12" t="s">
        <v>31</v>
      </c>
    </row>
    <row r="58" spans="1:17">
      <c r="A58" s="137" t="s">
        <v>252</v>
      </c>
      <c r="B58" s="137" t="s">
        <v>253</v>
      </c>
      <c r="C58" s="218">
        <v>0</v>
      </c>
      <c r="D58" s="218">
        <v>0</v>
      </c>
      <c r="E58" s="218">
        <v>0</v>
      </c>
      <c r="F58" s="218">
        <v>0</v>
      </c>
      <c r="G58" s="218">
        <v>0</v>
      </c>
      <c r="H58" s="218">
        <v>0</v>
      </c>
      <c r="I58" s="218">
        <v>0</v>
      </c>
      <c r="J58" s="218">
        <v>0</v>
      </c>
      <c r="K58" s="218">
        <v>0</v>
      </c>
      <c r="L58" s="218">
        <v>0</v>
      </c>
      <c r="M58" s="218">
        <v>0</v>
      </c>
      <c r="N58" s="218">
        <v>0</v>
      </c>
      <c r="O58" s="218">
        <v>0</v>
      </c>
      <c r="Q58" s="12" t="s">
        <v>31</v>
      </c>
    </row>
    <row r="59" spans="1:17">
      <c r="A59" s="137" t="s">
        <v>254</v>
      </c>
      <c r="B59" s="137" t="s">
        <v>255</v>
      </c>
      <c r="C59" s="218">
        <v>820</v>
      </c>
      <c r="D59" s="218">
        <v>827</v>
      </c>
      <c r="E59" s="218">
        <v>855</v>
      </c>
      <c r="F59" s="218">
        <v>844.5</v>
      </c>
      <c r="G59" s="218">
        <v>872.42</v>
      </c>
      <c r="H59" s="218">
        <v>825</v>
      </c>
      <c r="I59" s="218">
        <v>825</v>
      </c>
      <c r="J59" s="218">
        <v>532.74</v>
      </c>
      <c r="K59" s="218">
        <v>545.66999999999996</v>
      </c>
      <c r="L59" s="218">
        <v>197.58</v>
      </c>
      <c r="M59" s="218">
        <v>550</v>
      </c>
      <c r="N59" s="218">
        <v>585</v>
      </c>
      <c r="O59" s="218">
        <v>8279.91</v>
      </c>
      <c r="Q59" s="12" t="s">
        <v>31</v>
      </c>
    </row>
    <row r="60" spans="1:17">
      <c r="A60" s="137" t="s">
        <v>256</v>
      </c>
      <c r="B60" s="137" t="s">
        <v>257</v>
      </c>
      <c r="C60" s="218">
        <v>408</v>
      </c>
      <c r="D60" s="218">
        <v>11746</v>
      </c>
      <c r="E60" s="218">
        <v>7374</v>
      </c>
      <c r="F60" s="218">
        <v>9704</v>
      </c>
      <c r="G60" s="218">
        <v>5930</v>
      </c>
      <c r="H60" s="218">
        <v>5724</v>
      </c>
      <c r="I60" s="218">
        <v>0</v>
      </c>
      <c r="J60" s="218">
        <v>0</v>
      </c>
      <c r="K60" s="218">
        <v>5576</v>
      </c>
      <c r="L60" s="218">
        <v>22767.11</v>
      </c>
      <c r="M60" s="218">
        <v>2968</v>
      </c>
      <c r="N60" s="218">
        <v>0</v>
      </c>
      <c r="O60" s="218">
        <v>72197.11</v>
      </c>
      <c r="Q60" s="12" t="s">
        <v>31</v>
      </c>
    </row>
    <row r="61" spans="1:17">
      <c r="A61" s="137" t="s">
        <v>4921</v>
      </c>
      <c r="B61" s="137" t="s">
        <v>4922</v>
      </c>
      <c r="C61" s="218">
        <v>0</v>
      </c>
      <c r="D61" s="218">
        <v>0</v>
      </c>
      <c r="E61" s="218">
        <v>0</v>
      </c>
      <c r="F61" s="218">
        <v>0</v>
      </c>
      <c r="G61" s="218">
        <v>325</v>
      </c>
      <c r="H61" s="218">
        <v>0</v>
      </c>
      <c r="I61" s="218">
        <v>0</v>
      </c>
      <c r="J61" s="218">
        <v>0</v>
      </c>
      <c r="K61" s="218">
        <v>0</v>
      </c>
      <c r="L61" s="218">
        <v>0</v>
      </c>
      <c r="M61" s="218">
        <v>0</v>
      </c>
      <c r="N61" s="218">
        <v>0</v>
      </c>
      <c r="O61" s="218">
        <v>325</v>
      </c>
      <c r="Q61" s="12" t="s">
        <v>31</v>
      </c>
    </row>
    <row r="62" spans="1:17">
      <c r="A62" s="137" t="s">
        <v>258</v>
      </c>
      <c r="B62" s="137" t="s">
        <v>259</v>
      </c>
      <c r="C62" s="218">
        <v>190</v>
      </c>
      <c r="D62" s="218">
        <v>646</v>
      </c>
      <c r="E62" s="218">
        <v>323</v>
      </c>
      <c r="F62" s="218">
        <v>247</v>
      </c>
      <c r="G62" s="218">
        <v>380</v>
      </c>
      <c r="H62" s="218">
        <v>399</v>
      </c>
      <c r="I62" s="218">
        <v>19</v>
      </c>
      <c r="J62" s="218">
        <v>-690.39</v>
      </c>
      <c r="K62" s="218">
        <v>437</v>
      </c>
      <c r="L62" s="218">
        <v>-115</v>
      </c>
      <c r="M62" s="218">
        <v>228</v>
      </c>
      <c r="N62" s="218">
        <v>190</v>
      </c>
      <c r="O62" s="218">
        <v>2253.61</v>
      </c>
      <c r="Q62" s="12" t="s">
        <v>31</v>
      </c>
    </row>
    <row r="63" spans="1:17">
      <c r="A63" s="137" t="s">
        <v>4923</v>
      </c>
      <c r="B63" s="137" t="s">
        <v>4924</v>
      </c>
      <c r="C63" s="218">
        <v>0</v>
      </c>
      <c r="D63" s="218">
        <v>0</v>
      </c>
      <c r="E63" s="218">
        <v>0</v>
      </c>
      <c r="F63" s="218">
        <v>0</v>
      </c>
      <c r="G63" s="218">
        <v>0</v>
      </c>
      <c r="H63" s="218">
        <v>0</v>
      </c>
      <c r="I63" s="218">
        <v>0</v>
      </c>
      <c r="J63" s="218">
        <v>0</v>
      </c>
      <c r="K63" s="218">
        <v>0</v>
      </c>
      <c r="L63" s="218">
        <v>0</v>
      </c>
      <c r="M63" s="218">
        <v>0</v>
      </c>
      <c r="N63" s="218">
        <v>0</v>
      </c>
      <c r="O63" s="218">
        <v>0</v>
      </c>
      <c r="Q63" s="12" t="s">
        <v>31</v>
      </c>
    </row>
    <row r="64" spans="1:17">
      <c r="A64" s="137" t="s">
        <v>260</v>
      </c>
      <c r="B64" s="137" t="s">
        <v>261</v>
      </c>
      <c r="C64" s="218">
        <v>0</v>
      </c>
      <c r="D64" s="218">
        <v>0</v>
      </c>
      <c r="E64" s="218">
        <v>0</v>
      </c>
      <c r="F64" s="218">
        <v>0</v>
      </c>
      <c r="G64" s="218">
        <v>0</v>
      </c>
      <c r="H64" s="218">
        <v>0</v>
      </c>
      <c r="I64" s="218">
        <v>0</v>
      </c>
      <c r="J64" s="218">
        <v>0</v>
      </c>
      <c r="K64" s="218">
        <v>0</v>
      </c>
      <c r="L64" s="218">
        <v>0</v>
      </c>
      <c r="M64" s="218">
        <v>0</v>
      </c>
      <c r="N64" s="218">
        <v>0</v>
      </c>
      <c r="O64" s="218">
        <v>0</v>
      </c>
      <c r="Q64" s="12" t="s">
        <v>31</v>
      </c>
    </row>
    <row r="65" spans="1:17">
      <c r="A65" s="137" t="s">
        <v>262</v>
      </c>
      <c r="B65" s="137" t="s">
        <v>263</v>
      </c>
      <c r="C65" s="218">
        <v>0</v>
      </c>
      <c r="D65" s="218">
        <v>0</v>
      </c>
      <c r="E65" s="218">
        <v>468.6</v>
      </c>
      <c r="F65" s="218">
        <v>0</v>
      </c>
      <c r="G65" s="218">
        <v>0</v>
      </c>
      <c r="H65" s="218">
        <v>0</v>
      </c>
      <c r="I65" s="218">
        <v>0</v>
      </c>
      <c r="J65" s="218">
        <v>0</v>
      </c>
      <c r="K65" s="218">
        <v>-200</v>
      </c>
      <c r="L65" s="218">
        <v>70</v>
      </c>
      <c r="M65" s="218">
        <v>0</v>
      </c>
      <c r="N65" s="218">
        <v>0</v>
      </c>
      <c r="O65" s="218">
        <v>338.6</v>
      </c>
      <c r="Q65" s="12" t="s">
        <v>31</v>
      </c>
    </row>
    <row r="66" spans="1:17">
      <c r="A66" s="137" t="s">
        <v>4925</v>
      </c>
      <c r="B66" s="137" t="s">
        <v>4926</v>
      </c>
      <c r="C66" s="218">
        <v>280.64999999999998</v>
      </c>
      <c r="D66" s="218">
        <v>379.16</v>
      </c>
      <c r="E66" s="218">
        <v>950</v>
      </c>
      <c r="F66" s="218">
        <v>950</v>
      </c>
      <c r="G66" s="218">
        <v>906.45</v>
      </c>
      <c r="H66" s="218">
        <v>875</v>
      </c>
      <c r="I66" s="218">
        <v>875</v>
      </c>
      <c r="J66" s="218">
        <v>850.81</v>
      </c>
      <c r="K66" s="218">
        <v>800</v>
      </c>
      <c r="L66" s="218">
        <v>800</v>
      </c>
      <c r="M66" s="218">
        <v>758.06</v>
      </c>
      <c r="N66" s="218">
        <v>700</v>
      </c>
      <c r="O66" s="218">
        <v>9125.1299999999992</v>
      </c>
      <c r="Q66" s="12" t="s">
        <v>31</v>
      </c>
    </row>
    <row r="67" spans="1:17">
      <c r="A67" s="137" t="s">
        <v>264</v>
      </c>
      <c r="B67" s="137" t="s">
        <v>265</v>
      </c>
      <c r="C67" s="218">
        <v>0</v>
      </c>
      <c r="D67" s="218">
        <v>0</v>
      </c>
      <c r="E67" s="218">
        <v>0</v>
      </c>
      <c r="F67" s="218">
        <v>0</v>
      </c>
      <c r="G67" s="218">
        <v>0</v>
      </c>
      <c r="H67" s="218">
        <v>0</v>
      </c>
      <c r="I67" s="218">
        <v>0</v>
      </c>
      <c r="J67" s="218">
        <v>0</v>
      </c>
      <c r="K67" s="218">
        <v>0</v>
      </c>
      <c r="L67" s="218">
        <v>0</v>
      </c>
      <c r="M67" s="218">
        <v>0</v>
      </c>
      <c r="N67" s="218">
        <v>0</v>
      </c>
      <c r="O67" s="218">
        <v>0</v>
      </c>
      <c r="Q67" s="12" t="s">
        <v>31</v>
      </c>
    </row>
    <row r="68" spans="1:17">
      <c r="A68" s="137" t="s">
        <v>266</v>
      </c>
      <c r="B68" s="137" t="s">
        <v>267</v>
      </c>
      <c r="C68" s="218">
        <v>400</v>
      </c>
      <c r="D68" s="218">
        <v>30</v>
      </c>
      <c r="E68" s="218">
        <v>0</v>
      </c>
      <c r="F68" s="218">
        <v>753.86</v>
      </c>
      <c r="G68" s="218">
        <v>1606.26</v>
      </c>
      <c r="H68" s="218">
        <v>664.4</v>
      </c>
      <c r="I68" s="218">
        <v>517.26</v>
      </c>
      <c r="J68" s="218">
        <v>0</v>
      </c>
      <c r="K68" s="218">
        <v>0</v>
      </c>
      <c r="L68" s="218">
        <v>0</v>
      </c>
      <c r="M68" s="218">
        <v>0</v>
      </c>
      <c r="N68" s="218">
        <v>0</v>
      </c>
      <c r="O68" s="218">
        <v>3971.78</v>
      </c>
      <c r="Q68" s="12" t="s">
        <v>31</v>
      </c>
    </row>
    <row r="69" spans="1:17">
      <c r="A69" s="137" t="s">
        <v>268</v>
      </c>
      <c r="B69" s="137" t="s">
        <v>269</v>
      </c>
      <c r="C69" s="218">
        <v>0</v>
      </c>
      <c r="D69" s="218">
        <v>0</v>
      </c>
      <c r="E69" s="218">
        <v>0</v>
      </c>
      <c r="F69" s="218">
        <v>0</v>
      </c>
      <c r="G69" s="218">
        <v>0</v>
      </c>
      <c r="H69" s="218">
        <v>0</v>
      </c>
      <c r="I69" s="218">
        <v>0</v>
      </c>
      <c r="J69" s="218">
        <v>0</v>
      </c>
      <c r="K69" s="218">
        <v>0</v>
      </c>
      <c r="L69" s="218">
        <v>0</v>
      </c>
      <c r="M69" s="218">
        <v>0</v>
      </c>
      <c r="N69" s="218">
        <v>0</v>
      </c>
      <c r="O69" s="218">
        <v>0</v>
      </c>
      <c r="Q69" s="12" t="s">
        <v>31</v>
      </c>
    </row>
    <row r="70" spans="1:17">
      <c r="A70" s="137" t="s">
        <v>270</v>
      </c>
      <c r="B70" s="137" t="s">
        <v>271</v>
      </c>
      <c r="C70" s="218">
        <v>60</v>
      </c>
      <c r="D70" s="218">
        <v>120</v>
      </c>
      <c r="E70" s="218">
        <v>60</v>
      </c>
      <c r="F70" s="218">
        <v>50</v>
      </c>
      <c r="G70" s="218">
        <v>60</v>
      </c>
      <c r="H70" s="218">
        <v>140</v>
      </c>
      <c r="I70" s="218">
        <v>40</v>
      </c>
      <c r="J70" s="218">
        <v>30</v>
      </c>
      <c r="K70" s="218">
        <v>90</v>
      </c>
      <c r="L70" s="218">
        <v>120</v>
      </c>
      <c r="M70" s="218">
        <v>70</v>
      </c>
      <c r="N70" s="218">
        <v>30</v>
      </c>
      <c r="O70" s="218">
        <v>870</v>
      </c>
      <c r="Q70" s="12" t="s">
        <v>31</v>
      </c>
    </row>
    <row r="71" spans="1:17">
      <c r="A71" s="137" t="s">
        <v>272</v>
      </c>
      <c r="B71" s="137" t="s">
        <v>273</v>
      </c>
      <c r="C71" s="218">
        <v>2124.25</v>
      </c>
      <c r="D71" s="218">
        <v>3208.4</v>
      </c>
      <c r="E71" s="218">
        <v>2118.1</v>
      </c>
      <c r="F71" s="218">
        <v>2029.75</v>
      </c>
      <c r="G71" s="218">
        <v>2444.0500000000002</v>
      </c>
      <c r="H71" s="218">
        <v>3583.95</v>
      </c>
      <c r="I71" s="218">
        <v>1729.95</v>
      </c>
      <c r="J71" s="218">
        <v>1915.75</v>
      </c>
      <c r="K71" s="218">
        <v>1667.9</v>
      </c>
      <c r="L71" s="218">
        <v>2694.2</v>
      </c>
      <c r="M71" s="218">
        <v>1207.42</v>
      </c>
      <c r="N71" s="218">
        <v>1378.4</v>
      </c>
      <c r="O71" s="218">
        <v>26102.12</v>
      </c>
      <c r="Q71" s="12" t="s">
        <v>31</v>
      </c>
    </row>
    <row r="72" spans="1:17">
      <c r="A72" s="137" t="s">
        <v>274</v>
      </c>
      <c r="B72" s="137" t="s">
        <v>275</v>
      </c>
      <c r="C72" s="218">
        <v>0</v>
      </c>
      <c r="D72" s="218">
        <v>0</v>
      </c>
      <c r="E72" s="218">
        <v>0</v>
      </c>
      <c r="F72" s="218">
        <v>0</v>
      </c>
      <c r="G72" s="218">
        <v>0</v>
      </c>
      <c r="H72" s="218">
        <v>0</v>
      </c>
      <c r="I72" s="218">
        <v>0</v>
      </c>
      <c r="J72" s="218">
        <v>0</v>
      </c>
      <c r="K72" s="218">
        <v>0</v>
      </c>
      <c r="L72" s="218">
        <v>0</v>
      </c>
      <c r="M72" s="218">
        <v>0</v>
      </c>
      <c r="N72" s="218">
        <v>0</v>
      </c>
      <c r="O72" s="218">
        <v>0</v>
      </c>
      <c r="Q72" s="12" t="s">
        <v>31</v>
      </c>
    </row>
    <row r="73" spans="1:17">
      <c r="A73" s="137" t="s">
        <v>4927</v>
      </c>
      <c r="B73" s="137" t="s">
        <v>4928</v>
      </c>
      <c r="C73" s="218">
        <v>0</v>
      </c>
      <c r="D73" s="218">
        <v>0</v>
      </c>
      <c r="E73" s="218">
        <v>0</v>
      </c>
      <c r="F73" s="218">
        <v>0</v>
      </c>
      <c r="G73" s="218">
        <v>0</v>
      </c>
      <c r="H73" s="218">
        <v>0</v>
      </c>
      <c r="I73" s="218">
        <v>0</v>
      </c>
      <c r="J73" s="218">
        <v>0</v>
      </c>
      <c r="K73" s="218">
        <v>0</v>
      </c>
      <c r="L73" s="218">
        <v>0</v>
      </c>
      <c r="M73" s="218">
        <v>0</v>
      </c>
      <c r="N73" s="218">
        <v>0</v>
      </c>
      <c r="O73" s="218">
        <v>0</v>
      </c>
      <c r="Q73" s="12" t="s">
        <v>31</v>
      </c>
    </row>
    <row r="74" spans="1:17">
      <c r="A74" s="137" t="s">
        <v>4929</v>
      </c>
      <c r="B74" s="137" t="s">
        <v>4930</v>
      </c>
      <c r="C74" s="218">
        <v>0</v>
      </c>
      <c r="D74" s="218">
        <v>0</v>
      </c>
      <c r="E74" s="218">
        <v>0</v>
      </c>
      <c r="F74" s="218">
        <v>0</v>
      </c>
      <c r="G74" s="218">
        <v>0</v>
      </c>
      <c r="H74" s="218">
        <v>0</v>
      </c>
      <c r="I74" s="218">
        <v>0</v>
      </c>
      <c r="J74" s="218">
        <v>0</v>
      </c>
      <c r="K74" s="218">
        <v>0</v>
      </c>
      <c r="L74" s="218">
        <v>0</v>
      </c>
      <c r="M74" s="218">
        <v>0</v>
      </c>
      <c r="N74" s="218">
        <v>0</v>
      </c>
      <c r="O74" s="218">
        <v>0</v>
      </c>
      <c r="Q74" s="12" t="s">
        <v>31</v>
      </c>
    </row>
    <row r="75" spans="1:17">
      <c r="A75" s="137" t="s">
        <v>4931</v>
      </c>
      <c r="B75" s="137" t="s">
        <v>4932</v>
      </c>
      <c r="C75" s="218">
        <v>0</v>
      </c>
      <c r="D75" s="218">
        <v>0</v>
      </c>
      <c r="E75" s="218">
        <v>0</v>
      </c>
      <c r="F75" s="218">
        <v>351</v>
      </c>
      <c r="G75" s="218">
        <v>699</v>
      </c>
      <c r="H75" s="218">
        <v>827.5</v>
      </c>
      <c r="I75" s="218">
        <v>0</v>
      </c>
      <c r="J75" s="218">
        <v>0</v>
      </c>
      <c r="K75" s="218">
        <v>2441</v>
      </c>
      <c r="L75" s="218">
        <v>976.5</v>
      </c>
      <c r="M75" s="218">
        <v>1138.5</v>
      </c>
      <c r="N75" s="218">
        <v>0</v>
      </c>
      <c r="O75" s="218">
        <v>6433.5</v>
      </c>
      <c r="Q75" s="12" t="s">
        <v>79</v>
      </c>
    </row>
    <row r="76" spans="1:17">
      <c r="A76" s="137" t="s">
        <v>4933</v>
      </c>
      <c r="B76" s="137" t="s">
        <v>4934</v>
      </c>
      <c r="C76" s="218">
        <v>0</v>
      </c>
      <c r="D76" s="218">
        <v>0</v>
      </c>
      <c r="E76" s="218">
        <v>0</v>
      </c>
      <c r="F76" s="218">
        <v>0</v>
      </c>
      <c r="G76" s="218">
        <v>0</v>
      </c>
      <c r="H76" s="218">
        <v>0</v>
      </c>
      <c r="I76" s="218">
        <v>0</v>
      </c>
      <c r="J76" s="218">
        <v>0</v>
      </c>
      <c r="K76" s="218">
        <v>0</v>
      </c>
      <c r="L76" s="218">
        <v>0</v>
      </c>
      <c r="M76" s="218">
        <v>0</v>
      </c>
      <c r="N76" s="218">
        <v>0</v>
      </c>
      <c r="O76" s="218">
        <v>0</v>
      </c>
      <c r="Q76" s="12" t="s">
        <v>31</v>
      </c>
    </row>
    <row r="77" spans="1:17">
      <c r="A77" s="137" t="s">
        <v>4935</v>
      </c>
      <c r="B77" s="137" t="s">
        <v>4936</v>
      </c>
      <c r="C77" s="218">
        <v>0</v>
      </c>
      <c r="D77" s="218">
        <v>0</v>
      </c>
      <c r="E77" s="218">
        <v>0</v>
      </c>
      <c r="F77" s="218">
        <v>0</v>
      </c>
      <c r="G77" s="218">
        <v>0</v>
      </c>
      <c r="H77" s="218">
        <v>0</v>
      </c>
      <c r="I77" s="218">
        <v>0</v>
      </c>
      <c r="J77" s="218">
        <v>0</v>
      </c>
      <c r="K77" s="218">
        <v>0</v>
      </c>
      <c r="L77" s="218">
        <v>0</v>
      </c>
      <c r="M77" s="218">
        <v>0</v>
      </c>
      <c r="N77" s="218">
        <v>0</v>
      </c>
      <c r="O77" s="218">
        <v>0</v>
      </c>
      <c r="Q77" s="12" t="s">
        <v>31</v>
      </c>
    </row>
    <row r="78" spans="1:17">
      <c r="A78" s="137" t="s">
        <v>4937</v>
      </c>
      <c r="B78" s="137" t="s">
        <v>4938</v>
      </c>
      <c r="C78" s="218">
        <v>0</v>
      </c>
      <c r="D78" s="218">
        <v>0</v>
      </c>
      <c r="E78" s="218">
        <v>0</v>
      </c>
      <c r="F78" s="218">
        <v>0</v>
      </c>
      <c r="G78" s="218">
        <v>0</v>
      </c>
      <c r="H78" s="218">
        <v>0</v>
      </c>
      <c r="I78" s="218">
        <v>0</v>
      </c>
      <c r="J78" s="218">
        <v>0</v>
      </c>
      <c r="K78" s="218">
        <v>0</v>
      </c>
      <c r="L78" s="218">
        <v>0</v>
      </c>
      <c r="M78" s="218">
        <v>0</v>
      </c>
      <c r="N78" s="218">
        <v>0</v>
      </c>
      <c r="O78" s="218">
        <v>0</v>
      </c>
      <c r="Q78" s="12" t="s">
        <v>31</v>
      </c>
    </row>
    <row r="79" spans="1:17">
      <c r="A79" s="137" t="s">
        <v>4939</v>
      </c>
      <c r="B79" s="137" t="s">
        <v>4940</v>
      </c>
      <c r="C79" s="218">
        <v>0</v>
      </c>
      <c r="D79" s="218">
        <v>0</v>
      </c>
      <c r="E79" s="218">
        <v>0</v>
      </c>
      <c r="F79" s="218">
        <v>0</v>
      </c>
      <c r="G79" s="218">
        <v>0</v>
      </c>
      <c r="H79" s="218">
        <v>0</v>
      </c>
      <c r="I79" s="218">
        <v>0</v>
      </c>
      <c r="J79" s="218">
        <v>0</v>
      </c>
      <c r="K79" s="218">
        <v>0</v>
      </c>
      <c r="L79" s="218">
        <v>0</v>
      </c>
      <c r="M79" s="218">
        <v>0</v>
      </c>
      <c r="N79" s="218">
        <v>0</v>
      </c>
      <c r="O79" s="218">
        <v>0</v>
      </c>
      <c r="Q79" s="12" t="s">
        <v>31</v>
      </c>
    </row>
    <row r="80" spans="1:17">
      <c r="A80" s="137"/>
      <c r="B80" s="137"/>
      <c r="C80" s="219"/>
      <c r="D80" s="219"/>
      <c r="E80" s="219"/>
      <c r="F80" s="219"/>
      <c r="G80" s="219"/>
      <c r="H80" s="219"/>
      <c r="I80" s="219"/>
      <c r="J80" s="219"/>
      <c r="K80" s="219"/>
      <c r="L80" s="219"/>
      <c r="M80" s="219"/>
      <c r="N80" s="219"/>
      <c r="O80" s="219"/>
    </row>
    <row r="81" spans="1:17">
      <c r="A81" s="137" t="s">
        <v>276</v>
      </c>
      <c r="B81" s="137" t="s">
        <v>277</v>
      </c>
      <c r="C81" s="138">
        <v>1282.8499999999999</v>
      </c>
      <c r="D81" s="138">
        <v>18217.25</v>
      </c>
      <c r="E81" s="138">
        <v>21233.75</v>
      </c>
      <c r="F81" s="138">
        <v>26037.98</v>
      </c>
      <c r="G81" s="138">
        <v>24886.84</v>
      </c>
      <c r="H81" s="138">
        <v>26912.17</v>
      </c>
      <c r="I81" s="138">
        <v>10042.81</v>
      </c>
      <c r="J81" s="138">
        <v>1327.8</v>
      </c>
      <c r="K81" s="138">
        <v>24726.85</v>
      </c>
      <c r="L81" s="138">
        <v>75634.84</v>
      </c>
      <c r="M81" s="138">
        <v>17411.86</v>
      </c>
      <c r="N81" s="138">
        <v>17491.23</v>
      </c>
      <c r="O81" s="138">
        <v>265206.23</v>
      </c>
    </row>
    <row r="82" spans="1:17">
      <c r="A82" s="137"/>
      <c r="B82" s="137"/>
      <c r="C82" s="137"/>
      <c r="D82" s="137"/>
      <c r="E82" s="137"/>
      <c r="F82" s="137"/>
      <c r="G82" s="137"/>
      <c r="H82" s="137"/>
      <c r="I82" s="137"/>
      <c r="J82" s="137"/>
      <c r="K82" s="137"/>
      <c r="L82" s="137"/>
      <c r="M82" s="137"/>
      <c r="N82" s="137"/>
      <c r="O82" s="137"/>
    </row>
    <row r="83" spans="1:17">
      <c r="A83" s="137" t="s">
        <v>4941</v>
      </c>
      <c r="B83" s="137" t="s">
        <v>157</v>
      </c>
      <c r="C83" s="137"/>
      <c r="D83" s="137"/>
      <c r="E83" s="137"/>
      <c r="F83" s="137"/>
      <c r="G83" s="137"/>
      <c r="H83" s="137"/>
      <c r="I83" s="137"/>
      <c r="J83" s="137"/>
      <c r="K83" s="137"/>
      <c r="L83" s="137"/>
      <c r="M83" s="137"/>
      <c r="N83" s="137"/>
      <c r="O83" s="137"/>
    </row>
    <row r="84" spans="1:17">
      <c r="A84" s="137" t="s">
        <v>4942</v>
      </c>
      <c r="B84" s="137" t="s">
        <v>4943</v>
      </c>
      <c r="C84" s="218">
        <v>0</v>
      </c>
      <c r="D84" s="218">
        <v>0</v>
      </c>
      <c r="E84" s="218">
        <v>0</v>
      </c>
      <c r="F84" s="218">
        <v>0</v>
      </c>
      <c r="G84" s="218">
        <v>0</v>
      </c>
      <c r="H84" s="218">
        <v>0</v>
      </c>
      <c r="I84" s="218">
        <v>0</v>
      </c>
      <c r="J84" s="218">
        <v>0</v>
      </c>
      <c r="K84" s="218">
        <v>0</v>
      </c>
      <c r="L84" s="218">
        <v>0</v>
      </c>
      <c r="M84" s="218">
        <v>0</v>
      </c>
      <c r="N84" s="218">
        <v>0</v>
      </c>
      <c r="O84" s="218">
        <v>0</v>
      </c>
      <c r="Q84" s="12" t="s">
        <v>31</v>
      </c>
    </row>
    <row r="85" spans="1:17">
      <c r="A85" s="137" t="s">
        <v>4944</v>
      </c>
      <c r="B85" s="137" t="s">
        <v>4945</v>
      </c>
      <c r="C85" s="218">
        <v>0</v>
      </c>
      <c r="D85" s="218">
        <v>0</v>
      </c>
      <c r="E85" s="218">
        <v>0</v>
      </c>
      <c r="F85" s="218">
        <v>0</v>
      </c>
      <c r="G85" s="218">
        <v>0</v>
      </c>
      <c r="H85" s="218">
        <v>0</v>
      </c>
      <c r="I85" s="218">
        <v>0</v>
      </c>
      <c r="J85" s="218">
        <v>0</v>
      </c>
      <c r="K85" s="218">
        <v>0</v>
      </c>
      <c r="L85" s="218">
        <v>0</v>
      </c>
      <c r="M85" s="218">
        <v>0</v>
      </c>
      <c r="N85" s="218">
        <v>0</v>
      </c>
      <c r="O85" s="218">
        <v>0</v>
      </c>
      <c r="Q85" s="12" t="s">
        <v>31</v>
      </c>
    </row>
    <row r="86" spans="1:17">
      <c r="A86" s="137" t="s">
        <v>4946</v>
      </c>
      <c r="B86" s="137" t="s">
        <v>4947</v>
      </c>
      <c r="C86" s="218">
        <v>0</v>
      </c>
      <c r="D86" s="218">
        <v>0</v>
      </c>
      <c r="E86" s="218">
        <v>0</v>
      </c>
      <c r="F86" s="218">
        <v>0</v>
      </c>
      <c r="G86" s="218">
        <v>0</v>
      </c>
      <c r="H86" s="218">
        <v>0</v>
      </c>
      <c r="I86" s="218">
        <v>0</v>
      </c>
      <c r="J86" s="218">
        <v>0</v>
      </c>
      <c r="K86" s="218">
        <v>0</v>
      </c>
      <c r="L86" s="218">
        <v>0</v>
      </c>
      <c r="M86" s="218">
        <v>0</v>
      </c>
      <c r="N86" s="218">
        <v>0</v>
      </c>
      <c r="O86" s="218">
        <v>0</v>
      </c>
      <c r="Q86" s="12" t="s">
        <v>31</v>
      </c>
    </row>
    <row r="87" spans="1:17">
      <c r="A87" s="137" t="s">
        <v>4948</v>
      </c>
      <c r="B87" s="137" t="s">
        <v>4949</v>
      </c>
      <c r="C87" s="218">
        <v>0</v>
      </c>
      <c r="D87" s="218">
        <v>0</v>
      </c>
      <c r="E87" s="218">
        <v>0</v>
      </c>
      <c r="F87" s="218">
        <v>0</v>
      </c>
      <c r="G87" s="218">
        <v>0</v>
      </c>
      <c r="H87" s="218">
        <v>0</v>
      </c>
      <c r="I87" s="218">
        <v>0</v>
      </c>
      <c r="J87" s="218">
        <v>0</v>
      </c>
      <c r="K87" s="218">
        <v>0</v>
      </c>
      <c r="L87" s="218">
        <v>0</v>
      </c>
      <c r="M87" s="218">
        <v>0</v>
      </c>
      <c r="N87" s="218">
        <v>0</v>
      </c>
      <c r="O87" s="218">
        <v>0</v>
      </c>
      <c r="Q87" s="12" t="s">
        <v>31</v>
      </c>
    </row>
    <row r="88" spans="1:17">
      <c r="A88" s="137" t="s">
        <v>4950</v>
      </c>
      <c r="B88" s="137" t="s">
        <v>4951</v>
      </c>
      <c r="C88" s="218">
        <v>0</v>
      </c>
      <c r="D88" s="218">
        <v>0</v>
      </c>
      <c r="E88" s="218">
        <v>0</v>
      </c>
      <c r="F88" s="218">
        <v>0</v>
      </c>
      <c r="G88" s="218">
        <v>0</v>
      </c>
      <c r="H88" s="218">
        <v>0</v>
      </c>
      <c r="I88" s="218">
        <v>0</v>
      </c>
      <c r="J88" s="218">
        <v>0</v>
      </c>
      <c r="K88" s="218">
        <v>0</v>
      </c>
      <c r="L88" s="218">
        <v>0</v>
      </c>
      <c r="M88" s="218">
        <v>0</v>
      </c>
      <c r="N88" s="218">
        <v>0</v>
      </c>
      <c r="O88" s="218">
        <v>0</v>
      </c>
      <c r="Q88" s="12" t="s">
        <v>31</v>
      </c>
    </row>
    <row r="89" spans="1:17">
      <c r="A89" s="137" t="s">
        <v>4952</v>
      </c>
      <c r="B89" s="137" t="s">
        <v>4953</v>
      </c>
      <c r="C89" s="218">
        <v>0</v>
      </c>
      <c r="D89" s="218">
        <v>0</v>
      </c>
      <c r="E89" s="218">
        <v>0</v>
      </c>
      <c r="F89" s="218">
        <v>0</v>
      </c>
      <c r="G89" s="218">
        <v>0</v>
      </c>
      <c r="H89" s="218">
        <v>0</v>
      </c>
      <c r="I89" s="218">
        <v>0</v>
      </c>
      <c r="J89" s="218">
        <v>0</v>
      </c>
      <c r="K89" s="218">
        <v>0</v>
      </c>
      <c r="L89" s="218">
        <v>0</v>
      </c>
      <c r="M89" s="218">
        <v>0</v>
      </c>
      <c r="N89" s="218">
        <v>0</v>
      </c>
      <c r="O89" s="218">
        <v>0</v>
      </c>
      <c r="Q89" s="12" t="s">
        <v>31</v>
      </c>
    </row>
    <row r="90" spans="1:17">
      <c r="A90" s="137" t="s">
        <v>4954</v>
      </c>
      <c r="B90" s="137" t="s">
        <v>239</v>
      </c>
      <c r="C90" s="218">
        <v>0</v>
      </c>
      <c r="D90" s="218">
        <v>0</v>
      </c>
      <c r="E90" s="218">
        <v>0</v>
      </c>
      <c r="F90" s="218">
        <v>0</v>
      </c>
      <c r="G90" s="218">
        <v>0</v>
      </c>
      <c r="H90" s="218">
        <v>0</v>
      </c>
      <c r="I90" s="218">
        <v>0</v>
      </c>
      <c r="J90" s="218">
        <v>0</v>
      </c>
      <c r="K90" s="218">
        <v>0</v>
      </c>
      <c r="L90" s="218">
        <v>0</v>
      </c>
      <c r="M90" s="218">
        <v>0</v>
      </c>
      <c r="N90" s="218">
        <v>0</v>
      </c>
      <c r="O90" s="218">
        <v>0</v>
      </c>
      <c r="Q90" s="12" t="s">
        <v>31</v>
      </c>
    </row>
    <row r="91" spans="1:17">
      <c r="A91" s="137" t="s">
        <v>4955</v>
      </c>
      <c r="B91" s="137" t="s">
        <v>4956</v>
      </c>
      <c r="C91" s="218">
        <v>0</v>
      </c>
      <c r="D91" s="218">
        <v>0</v>
      </c>
      <c r="E91" s="218">
        <v>0</v>
      </c>
      <c r="F91" s="218">
        <v>0</v>
      </c>
      <c r="G91" s="218">
        <v>0</v>
      </c>
      <c r="H91" s="218">
        <v>0</v>
      </c>
      <c r="I91" s="218">
        <v>0</v>
      </c>
      <c r="J91" s="218">
        <v>0</v>
      </c>
      <c r="K91" s="218">
        <v>0</v>
      </c>
      <c r="L91" s="218">
        <v>0</v>
      </c>
      <c r="M91" s="218">
        <v>0</v>
      </c>
      <c r="N91" s="218">
        <v>0</v>
      </c>
      <c r="O91" s="218">
        <v>0</v>
      </c>
      <c r="Q91" s="12" t="s">
        <v>31</v>
      </c>
    </row>
    <row r="92" spans="1:17">
      <c r="A92" s="137"/>
      <c r="B92" s="137"/>
      <c r="C92" s="219"/>
      <c r="D92" s="219"/>
      <c r="E92" s="219"/>
      <c r="F92" s="219"/>
      <c r="G92" s="219"/>
      <c r="H92" s="219"/>
      <c r="I92" s="219"/>
      <c r="J92" s="219"/>
      <c r="K92" s="219"/>
      <c r="L92" s="219"/>
      <c r="M92" s="219"/>
      <c r="N92" s="219"/>
      <c r="O92" s="219"/>
    </row>
    <row r="93" spans="1:17">
      <c r="A93" s="137" t="s">
        <v>4957</v>
      </c>
      <c r="B93" s="137" t="s">
        <v>4958</v>
      </c>
      <c r="C93" s="138">
        <v>0</v>
      </c>
      <c r="D93" s="138">
        <v>0</v>
      </c>
      <c r="E93" s="138">
        <v>0</v>
      </c>
      <c r="F93" s="138">
        <v>0</v>
      </c>
      <c r="G93" s="138">
        <v>0</v>
      </c>
      <c r="H93" s="138">
        <v>0</v>
      </c>
      <c r="I93" s="138">
        <v>0</v>
      </c>
      <c r="J93" s="138">
        <v>0</v>
      </c>
      <c r="K93" s="138">
        <v>0</v>
      </c>
      <c r="L93" s="138">
        <v>0</v>
      </c>
      <c r="M93" s="138">
        <v>0</v>
      </c>
      <c r="N93" s="138">
        <v>0</v>
      </c>
      <c r="O93" s="138">
        <v>0</v>
      </c>
    </row>
    <row r="94" spans="1:17">
      <c r="A94" s="137"/>
      <c r="B94" s="137"/>
      <c r="C94" s="137"/>
      <c r="D94" s="137"/>
      <c r="E94" s="137"/>
      <c r="F94" s="137"/>
      <c r="G94" s="137"/>
      <c r="H94" s="137"/>
      <c r="I94" s="137"/>
      <c r="J94" s="137"/>
      <c r="K94" s="137"/>
      <c r="L94" s="137"/>
      <c r="M94" s="137"/>
      <c r="N94" s="137"/>
      <c r="O94" s="137"/>
    </row>
    <row r="95" spans="1:17">
      <c r="A95" s="137" t="s">
        <v>4959</v>
      </c>
      <c r="B95" s="137" t="s">
        <v>541</v>
      </c>
      <c r="C95" s="137"/>
      <c r="D95" s="137"/>
      <c r="E95" s="137"/>
      <c r="F95" s="137"/>
      <c r="G95" s="137"/>
      <c r="H95" s="137"/>
      <c r="I95" s="137"/>
      <c r="J95" s="137"/>
      <c r="K95" s="137"/>
      <c r="L95" s="137"/>
      <c r="M95" s="137"/>
      <c r="N95" s="137"/>
      <c r="O95" s="137"/>
    </row>
    <row r="96" spans="1:17">
      <c r="A96" s="137" t="s">
        <v>4960</v>
      </c>
      <c r="B96" s="137" t="s">
        <v>4961</v>
      </c>
      <c r="C96" s="218">
        <v>0</v>
      </c>
      <c r="D96" s="218">
        <v>0</v>
      </c>
      <c r="E96" s="218">
        <v>0</v>
      </c>
      <c r="F96" s="218">
        <v>0</v>
      </c>
      <c r="G96" s="218">
        <v>0</v>
      </c>
      <c r="H96" s="218">
        <v>0</v>
      </c>
      <c r="I96" s="218">
        <v>0</v>
      </c>
      <c r="J96" s="218">
        <v>0</v>
      </c>
      <c r="K96" s="218">
        <v>0</v>
      </c>
      <c r="L96" s="218">
        <v>0</v>
      </c>
      <c r="M96" s="218">
        <v>0</v>
      </c>
      <c r="N96" s="218">
        <v>0</v>
      </c>
      <c r="O96" s="218">
        <v>0</v>
      </c>
      <c r="Q96" s="12" t="s">
        <v>31</v>
      </c>
    </row>
    <row r="97" spans="1:17">
      <c r="A97" s="137" t="s">
        <v>4962</v>
      </c>
      <c r="B97" s="137" t="s">
        <v>569</v>
      </c>
      <c r="C97" s="218">
        <v>0</v>
      </c>
      <c r="D97" s="218">
        <v>0</v>
      </c>
      <c r="E97" s="218">
        <v>0</v>
      </c>
      <c r="F97" s="218">
        <v>0</v>
      </c>
      <c r="G97" s="218">
        <v>0</v>
      </c>
      <c r="H97" s="218">
        <v>0</v>
      </c>
      <c r="I97" s="218">
        <v>0</v>
      </c>
      <c r="J97" s="218">
        <v>0</v>
      </c>
      <c r="K97" s="218">
        <v>0</v>
      </c>
      <c r="L97" s="218">
        <v>0</v>
      </c>
      <c r="M97" s="218">
        <v>0</v>
      </c>
      <c r="N97" s="218">
        <v>0</v>
      </c>
      <c r="O97" s="218">
        <v>0</v>
      </c>
      <c r="Q97" s="12" t="s">
        <v>31</v>
      </c>
    </row>
    <row r="98" spans="1:17">
      <c r="A98" s="137" t="s">
        <v>4963</v>
      </c>
      <c r="B98" s="137" t="s">
        <v>4964</v>
      </c>
      <c r="C98" s="218">
        <v>0</v>
      </c>
      <c r="D98" s="218">
        <v>0</v>
      </c>
      <c r="E98" s="218">
        <v>0</v>
      </c>
      <c r="F98" s="218">
        <v>0</v>
      </c>
      <c r="G98" s="218">
        <v>0</v>
      </c>
      <c r="H98" s="218">
        <v>0</v>
      </c>
      <c r="I98" s="218">
        <v>0</v>
      </c>
      <c r="J98" s="218">
        <v>0</v>
      </c>
      <c r="K98" s="218">
        <v>0</v>
      </c>
      <c r="L98" s="218">
        <v>0</v>
      </c>
      <c r="M98" s="218">
        <v>0</v>
      </c>
      <c r="N98" s="218">
        <v>0</v>
      </c>
      <c r="O98" s="218">
        <v>0</v>
      </c>
      <c r="Q98" s="12" t="s">
        <v>31</v>
      </c>
    </row>
    <row r="99" spans="1:17">
      <c r="A99" s="137" t="s">
        <v>4965</v>
      </c>
      <c r="B99" s="137" t="s">
        <v>4097</v>
      </c>
      <c r="C99" s="218">
        <v>0</v>
      </c>
      <c r="D99" s="218">
        <v>0</v>
      </c>
      <c r="E99" s="218">
        <v>0</v>
      </c>
      <c r="F99" s="218">
        <v>0</v>
      </c>
      <c r="G99" s="218">
        <v>0</v>
      </c>
      <c r="H99" s="218">
        <v>0</v>
      </c>
      <c r="I99" s="218">
        <v>0</v>
      </c>
      <c r="J99" s="218">
        <v>0</v>
      </c>
      <c r="K99" s="218">
        <v>0</v>
      </c>
      <c r="L99" s="218">
        <v>0</v>
      </c>
      <c r="M99" s="218">
        <v>0</v>
      </c>
      <c r="N99" s="218">
        <v>0</v>
      </c>
      <c r="O99" s="218">
        <v>0</v>
      </c>
      <c r="Q99" s="12" t="s">
        <v>31</v>
      </c>
    </row>
    <row r="100" spans="1:17">
      <c r="A100" s="137" t="s">
        <v>1142</v>
      </c>
      <c r="B100" s="137" t="s">
        <v>4966</v>
      </c>
      <c r="C100" s="218">
        <v>0</v>
      </c>
      <c r="D100" s="218">
        <v>0</v>
      </c>
      <c r="E100" s="218">
        <v>0</v>
      </c>
      <c r="F100" s="218">
        <v>0</v>
      </c>
      <c r="G100" s="218">
        <v>0</v>
      </c>
      <c r="H100" s="218">
        <v>0</v>
      </c>
      <c r="I100" s="218">
        <v>0</v>
      </c>
      <c r="J100" s="218">
        <v>0</v>
      </c>
      <c r="K100" s="218">
        <v>0</v>
      </c>
      <c r="L100" s="218">
        <v>0</v>
      </c>
      <c r="M100" s="218">
        <v>0</v>
      </c>
      <c r="N100" s="218">
        <v>0</v>
      </c>
      <c r="O100" s="218">
        <v>0</v>
      </c>
      <c r="Q100" s="12" t="s">
        <v>31</v>
      </c>
    </row>
    <row r="101" spans="1:17">
      <c r="A101" s="137" t="s">
        <v>4967</v>
      </c>
      <c r="B101" s="137" t="s">
        <v>4968</v>
      </c>
      <c r="C101" s="218">
        <v>0</v>
      </c>
      <c r="D101" s="218">
        <v>0</v>
      </c>
      <c r="E101" s="218">
        <v>0</v>
      </c>
      <c r="F101" s="218">
        <v>0</v>
      </c>
      <c r="G101" s="218">
        <v>0</v>
      </c>
      <c r="H101" s="218">
        <v>0</v>
      </c>
      <c r="I101" s="218">
        <v>0</v>
      </c>
      <c r="J101" s="218">
        <v>0</v>
      </c>
      <c r="K101" s="218">
        <v>0</v>
      </c>
      <c r="L101" s="218">
        <v>0</v>
      </c>
      <c r="M101" s="218">
        <v>0</v>
      </c>
      <c r="N101" s="218">
        <v>0</v>
      </c>
      <c r="O101" s="218">
        <v>0</v>
      </c>
      <c r="Q101" s="12" t="s">
        <v>31</v>
      </c>
    </row>
    <row r="102" spans="1:17">
      <c r="A102" s="137"/>
      <c r="B102" s="137"/>
      <c r="C102" s="219"/>
      <c r="D102" s="219"/>
      <c r="E102" s="219"/>
      <c r="F102" s="219"/>
      <c r="G102" s="219"/>
      <c r="H102" s="219"/>
      <c r="I102" s="219"/>
      <c r="J102" s="219"/>
      <c r="K102" s="219"/>
      <c r="L102" s="219"/>
      <c r="M102" s="219"/>
      <c r="N102" s="219"/>
      <c r="O102" s="219"/>
    </row>
    <row r="103" spans="1:17">
      <c r="A103" s="137" t="s">
        <v>4969</v>
      </c>
      <c r="B103" s="137" t="s">
        <v>545</v>
      </c>
      <c r="C103" s="138">
        <v>0</v>
      </c>
      <c r="D103" s="138">
        <v>0</v>
      </c>
      <c r="E103" s="138">
        <v>0</v>
      </c>
      <c r="F103" s="138">
        <v>0</v>
      </c>
      <c r="G103" s="138">
        <v>0</v>
      </c>
      <c r="H103" s="138">
        <v>0</v>
      </c>
      <c r="I103" s="138">
        <v>0</v>
      </c>
      <c r="J103" s="138">
        <v>0</v>
      </c>
      <c r="K103" s="138">
        <v>0</v>
      </c>
      <c r="L103" s="138">
        <v>0</v>
      </c>
      <c r="M103" s="138">
        <v>0</v>
      </c>
      <c r="N103" s="138">
        <v>0</v>
      </c>
      <c r="O103" s="138">
        <v>0</v>
      </c>
    </row>
    <row r="104" spans="1:17">
      <c r="A104" s="137"/>
      <c r="B104" s="137"/>
      <c r="C104" s="219"/>
      <c r="D104" s="219"/>
      <c r="E104" s="219"/>
      <c r="F104" s="219"/>
      <c r="G104" s="219"/>
      <c r="H104" s="219"/>
      <c r="I104" s="219"/>
      <c r="J104" s="219"/>
      <c r="K104" s="219"/>
      <c r="L104" s="219"/>
      <c r="M104" s="219"/>
      <c r="N104" s="219"/>
      <c r="O104" s="219"/>
    </row>
    <row r="105" spans="1:17">
      <c r="A105" s="137" t="s">
        <v>4970</v>
      </c>
      <c r="B105" s="137" t="s">
        <v>4971</v>
      </c>
      <c r="C105" s="138">
        <v>0</v>
      </c>
      <c r="D105" s="138">
        <v>0</v>
      </c>
      <c r="E105" s="138">
        <v>0</v>
      </c>
      <c r="F105" s="138">
        <v>0</v>
      </c>
      <c r="G105" s="138">
        <v>0</v>
      </c>
      <c r="H105" s="138">
        <v>0</v>
      </c>
      <c r="I105" s="138">
        <v>0</v>
      </c>
      <c r="J105" s="138">
        <v>0</v>
      </c>
      <c r="K105" s="138">
        <v>0</v>
      </c>
      <c r="L105" s="138">
        <v>0</v>
      </c>
      <c r="M105" s="138">
        <v>0</v>
      </c>
      <c r="N105" s="138">
        <v>0</v>
      </c>
      <c r="O105" s="138">
        <v>0</v>
      </c>
    </row>
    <row r="106" spans="1:17">
      <c r="A106" s="137"/>
      <c r="B106" s="137"/>
      <c r="C106" s="219"/>
      <c r="D106" s="219"/>
      <c r="E106" s="219"/>
      <c r="F106" s="219"/>
      <c r="G106" s="219"/>
      <c r="H106" s="219"/>
      <c r="I106" s="219"/>
      <c r="J106" s="219"/>
      <c r="K106" s="219"/>
      <c r="L106" s="219"/>
      <c r="M106" s="219"/>
      <c r="N106" s="219"/>
      <c r="O106" s="219"/>
    </row>
    <row r="107" spans="1:17">
      <c r="A107" s="137" t="s">
        <v>278</v>
      </c>
      <c r="B107" s="137" t="s">
        <v>279</v>
      </c>
      <c r="C107" s="138">
        <v>259179.63</v>
      </c>
      <c r="D107" s="138">
        <v>273087.52</v>
      </c>
      <c r="E107" s="138">
        <v>270184.43</v>
      </c>
      <c r="F107" s="138">
        <v>294656.32</v>
      </c>
      <c r="G107" s="138">
        <v>271303.07</v>
      </c>
      <c r="H107" s="138">
        <v>272873.09000000003</v>
      </c>
      <c r="I107" s="138">
        <v>256188.79</v>
      </c>
      <c r="J107" s="138">
        <v>255783.46</v>
      </c>
      <c r="K107" s="138">
        <v>282346.37</v>
      </c>
      <c r="L107" s="138">
        <v>289088.53000000003</v>
      </c>
      <c r="M107" s="138">
        <v>235864.37</v>
      </c>
      <c r="N107" s="138">
        <v>264871.42</v>
      </c>
      <c r="O107" s="138">
        <v>3225427</v>
      </c>
    </row>
    <row r="108" spans="1:17">
      <c r="A108" s="137"/>
      <c r="B108" s="137"/>
      <c r="C108" s="137"/>
      <c r="D108" s="137"/>
      <c r="E108" s="137"/>
      <c r="F108" s="137"/>
      <c r="G108" s="137"/>
      <c r="H108" s="137"/>
      <c r="I108" s="137"/>
      <c r="J108" s="137"/>
      <c r="K108" s="137"/>
      <c r="L108" s="137"/>
      <c r="M108" s="137"/>
      <c r="N108" s="137"/>
      <c r="O108" s="137"/>
    </row>
    <row r="109" spans="1:17">
      <c r="A109" s="137" t="s">
        <v>280</v>
      </c>
      <c r="B109" s="137" t="s">
        <v>281</v>
      </c>
      <c r="C109" s="137"/>
      <c r="D109" s="137"/>
      <c r="E109" s="137"/>
      <c r="F109" s="137"/>
      <c r="G109" s="137"/>
      <c r="H109" s="137"/>
      <c r="I109" s="137"/>
      <c r="J109" s="137"/>
      <c r="K109" s="137"/>
      <c r="L109" s="137"/>
      <c r="M109" s="137"/>
      <c r="N109" s="137"/>
      <c r="O109" s="137"/>
    </row>
    <row r="110" spans="1:17">
      <c r="A110" s="137"/>
      <c r="B110" s="137"/>
      <c r="C110" s="137"/>
      <c r="D110" s="137"/>
      <c r="E110" s="137"/>
      <c r="F110" s="137"/>
      <c r="G110" s="137"/>
      <c r="H110" s="137"/>
      <c r="I110" s="137"/>
      <c r="J110" s="137"/>
      <c r="K110" s="137"/>
      <c r="L110" s="137"/>
      <c r="M110" s="137"/>
      <c r="N110" s="137"/>
      <c r="O110" s="137"/>
    </row>
    <row r="111" spans="1:17">
      <c r="A111" s="137" t="s">
        <v>282</v>
      </c>
      <c r="B111" s="137" t="s">
        <v>283</v>
      </c>
      <c r="C111" s="137"/>
      <c r="D111" s="137"/>
      <c r="E111" s="137"/>
      <c r="F111" s="137"/>
      <c r="G111" s="137"/>
      <c r="H111" s="137"/>
      <c r="I111" s="137"/>
      <c r="J111" s="137"/>
      <c r="K111" s="137"/>
      <c r="L111" s="137"/>
      <c r="M111" s="137"/>
      <c r="N111" s="137"/>
      <c r="O111" s="137"/>
    </row>
    <row r="112" spans="1:17">
      <c r="A112" s="137" t="s">
        <v>284</v>
      </c>
      <c r="B112" s="137" t="s">
        <v>285</v>
      </c>
      <c r="C112" s="218">
        <v>8913.48</v>
      </c>
      <c r="D112" s="218">
        <v>5942.32</v>
      </c>
      <c r="E112" s="218">
        <v>5942.32</v>
      </c>
      <c r="F112" s="218">
        <v>4753.8599999999997</v>
      </c>
      <c r="G112" s="218">
        <v>4456.74</v>
      </c>
      <c r="H112" s="218">
        <v>0</v>
      </c>
      <c r="I112" s="218">
        <v>0</v>
      </c>
      <c r="J112" s="218">
        <v>2461.54</v>
      </c>
      <c r="K112" s="218">
        <v>9038.51</v>
      </c>
      <c r="L112" s="218">
        <v>11923.16</v>
      </c>
      <c r="M112" s="218">
        <v>19505.240000000002</v>
      </c>
      <c r="N112" s="218">
        <v>16414.29</v>
      </c>
      <c r="O112" s="218">
        <v>89351.46</v>
      </c>
      <c r="Q112" s="12" t="s">
        <v>40</v>
      </c>
    </row>
    <row r="113" spans="1:17">
      <c r="A113" s="137" t="s">
        <v>4972</v>
      </c>
      <c r="B113" s="137" t="s">
        <v>4973</v>
      </c>
      <c r="C113" s="218">
        <v>0</v>
      </c>
      <c r="D113" s="218">
        <v>0</v>
      </c>
      <c r="E113" s="218">
        <v>0</v>
      </c>
      <c r="F113" s="218">
        <v>0</v>
      </c>
      <c r="G113" s="218">
        <v>0</v>
      </c>
      <c r="H113" s="218">
        <v>0</v>
      </c>
      <c r="I113" s="218">
        <v>0</v>
      </c>
      <c r="J113" s="218">
        <v>0</v>
      </c>
      <c r="K113" s="218">
        <v>0</v>
      </c>
      <c r="L113" s="218">
        <v>0</v>
      </c>
      <c r="M113" s="218">
        <v>0</v>
      </c>
      <c r="N113" s="218">
        <v>0</v>
      </c>
      <c r="O113" s="218">
        <v>0</v>
      </c>
      <c r="Q113" s="12" t="s">
        <v>40</v>
      </c>
    </row>
    <row r="114" spans="1:17">
      <c r="A114" s="137" t="s">
        <v>286</v>
      </c>
      <c r="B114" s="137" t="s">
        <v>287</v>
      </c>
      <c r="C114" s="218">
        <v>0</v>
      </c>
      <c r="D114" s="218">
        <v>0</v>
      </c>
      <c r="E114" s="218">
        <v>362.5</v>
      </c>
      <c r="F114" s="218">
        <v>325</v>
      </c>
      <c r="G114" s="218">
        <v>450</v>
      </c>
      <c r="H114" s="218">
        <v>0</v>
      </c>
      <c r="I114" s="218">
        <v>0</v>
      </c>
      <c r="J114" s="218">
        <v>0</v>
      </c>
      <c r="K114" s="218">
        <v>300</v>
      </c>
      <c r="L114" s="218">
        <v>1250</v>
      </c>
      <c r="M114" s="218">
        <v>1125</v>
      </c>
      <c r="N114" s="218">
        <v>40</v>
      </c>
      <c r="O114" s="218">
        <v>3852.5</v>
      </c>
      <c r="Q114" s="12" t="s">
        <v>40</v>
      </c>
    </row>
    <row r="115" spans="1:17">
      <c r="A115" s="137" t="s">
        <v>288</v>
      </c>
      <c r="B115" s="137" t="s">
        <v>289</v>
      </c>
      <c r="C115" s="218">
        <v>0</v>
      </c>
      <c r="D115" s="218">
        <v>150</v>
      </c>
      <c r="E115" s="218">
        <v>750</v>
      </c>
      <c r="F115" s="218">
        <v>300</v>
      </c>
      <c r="G115" s="218">
        <v>150</v>
      </c>
      <c r="H115" s="218">
        <v>0</v>
      </c>
      <c r="I115" s="218">
        <v>0</v>
      </c>
      <c r="J115" s="218">
        <v>0</v>
      </c>
      <c r="K115" s="218">
        <v>450</v>
      </c>
      <c r="L115" s="218">
        <v>1400</v>
      </c>
      <c r="M115" s="218">
        <v>1200</v>
      </c>
      <c r="N115" s="218">
        <v>225</v>
      </c>
      <c r="O115" s="218">
        <v>4625</v>
      </c>
      <c r="Q115" s="12" t="s">
        <v>40</v>
      </c>
    </row>
    <row r="116" spans="1:17">
      <c r="A116" s="137" t="s">
        <v>290</v>
      </c>
      <c r="B116" s="137" t="s">
        <v>291</v>
      </c>
      <c r="C116" s="218">
        <v>1156.3900000000001</v>
      </c>
      <c r="D116" s="218">
        <v>595.55999999999995</v>
      </c>
      <c r="E116" s="218">
        <v>561.1</v>
      </c>
      <c r="F116" s="218">
        <v>424.6</v>
      </c>
      <c r="G116" s="218">
        <v>394.52</v>
      </c>
      <c r="H116" s="218">
        <v>0</v>
      </c>
      <c r="I116" s="218">
        <v>0</v>
      </c>
      <c r="J116" s="218">
        <v>199.39</v>
      </c>
      <c r="K116" s="218">
        <v>917.05</v>
      </c>
      <c r="L116" s="218">
        <v>1464.12</v>
      </c>
      <c r="M116" s="218">
        <v>2638.82</v>
      </c>
      <c r="N116" s="218">
        <v>1952.64</v>
      </c>
      <c r="O116" s="218">
        <v>10304.19</v>
      </c>
      <c r="Q116" s="12" t="s">
        <v>40</v>
      </c>
    </row>
    <row r="117" spans="1:17">
      <c r="A117" s="137" t="s">
        <v>292</v>
      </c>
      <c r="B117" s="137" t="s">
        <v>293</v>
      </c>
      <c r="C117" s="218">
        <v>6100.48</v>
      </c>
      <c r="D117" s="218">
        <v>4284.8</v>
      </c>
      <c r="E117" s="218">
        <v>4284</v>
      </c>
      <c r="F117" s="218">
        <v>4341.04</v>
      </c>
      <c r="G117" s="218">
        <v>4480.29</v>
      </c>
      <c r="H117" s="218">
        <v>6740.79</v>
      </c>
      <c r="I117" s="218">
        <v>5538.64</v>
      </c>
      <c r="J117" s="218">
        <v>0</v>
      </c>
      <c r="K117" s="218">
        <v>0</v>
      </c>
      <c r="L117" s="218">
        <v>270.83</v>
      </c>
      <c r="M117" s="218">
        <v>6566.74</v>
      </c>
      <c r="N117" s="218">
        <v>3981.46</v>
      </c>
      <c r="O117" s="218">
        <v>46589.07</v>
      </c>
      <c r="Q117" s="12" t="s">
        <v>40</v>
      </c>
    </row>
    <row r="118" spans="1:17">
      <c r="A118" s="137" t="s">
        <v>294</v>
      </c>
      <c r="B118" s="137" t="s">
        <v>295</v>
      </c>
      <c r="C118" s="218">
        <v>365.55</v>
      </c>
      <c r="D118" s="218">
        <v>155.86000000000001</v>
      </c>
      <c r="E118" s="218">
        <v>148.63</v>
      </c>
      <c r="F118" s="218">
        <v>391.65</v>
      </c>
      <c r="G118" s="218">
        <v>127.34</v>
      </c>
      <c r="H118" s="218">
        <v>225.76</v>
      </c>
      <c r="I118" s="218">
        <v>204.86</v>
      </c>
      <c r="J118" s="218">
        <v>0</v>
      </c>
      <c r="K118" s="218">
        <v>0</v>
      </c>
      <c r="L118" s="218">
        <v>0</v>
      </c>
      <c r="M118" s="218">
        <v>30.56</v>
      </c>
      <c r="N118" s="218">
        <v>144.94999999999999</v>
      </c>
      <c r="O118" s="218">
        <v>1795.16</v>
      </c>
      <c r="Q118" s="12" t="s">
        <v>40</v>
      </c>
    </row>
    <row r="119" spans="1:17">
      <c r="A119" s="137" t="s">
        <v>296</v>
      </c>
      <c r="B119" s="137" t="s">
        <v>297</v>
      </c>
      <c r="C119" s="218">
        <v>0</v>
      </c>
      <c r="D119" s="218">
        <v>0</v>
      </c>
      <c r="E119" s="218">
        <v>362.5</v>
      </c>
      <c r="F119" s="218">
        <v>325</v>
      </c>
      <c r="G119" s="218">
        <v>450</v>
      </c>
      <c r="H119" s="218">
        <v>300</v>
      </c>
      <c r="I119" s="218">
        <v>0</v>
      </c>
      <c r="J119" s="218">
        <v>0</v>
      </c>
      <c r="K119" s="218">
        <v>0</v>
      </c>
      <c r="L119" s="218">
        <v>250</v>
      </c>
      <c r="M119" s="218">
        <v>675</v>
      </c>
      <c r="N119" s="218">
        <v>0</v>
      </c>
      <c r="O119" s="218">
        <v>2362.5</v>
      </c>
      <c r="Q119" s="12" t="s">
        <v>40</v>
      </c>
    </row>
    <row r="120" spans="1:17">
      <c r="A120" s="137" t="s">
        <v>298</v>
      </c>
      <c r="B120" s="137" t="s">
        <v>299</v>
      </c>
      <c r="C120" s="218">
        <v>600</v>
      </c>
      <c r="D120" s="218">
        <v>750</v>
      </c>
      <c r="E120" s="218">
        <v>1050</v>
      </c>
      <c r="F120" s="218">
        <v>300</v>
      </c>
      <c r="G120" s="218">
        <v>450</v>
      </c>
      <c r="H120" s="218">
        <v>900</v>
      </c>
      <c r="I120" s="218">
        <v>3333.37</v>
      </c>
      <c r="J120" s="218">
        <v>0</v>
      </c>
      <c r="K120" s="218">
        <v>0</v>
      </c>
      <c r="L120" s="218">
        <v>0</v>
      </c>
      <c r="M120" s="218">
        <v>725</v>
      </c>
      <c r="N120" s="218">
        <v>300</v>
      </c>
      <c r="O120" s="218">
        <v>8408.3700000000008</v>
      </c>
      <c r="Q120" s="12" t="s">
        <v>40</v>
      </c>
    </row>
    <row r="121" spans="1:17">
      <c r="A121" s="137" t="s">
        <v>300</v>
      </c>
      <c r="B121" s="137" t="s">
        <v>301</v>
      </c>
      <c r="C121" s="218">
        <v>936.88</v>
      </c>
      <c r="D121" s="218">
        <v>602.46</v>
      </c>
      <c r="E121" s="218">
        <v>473.45</v>
      </c>
      <c r="F121" s="218">
        <v>433.98</v>
      </c>
      <c r="G121" s="218">
        <v>446.13</v>
      </c>
      <c r="H121" s="218">
        <v>661.49</v>
      </c>
      <c r="I121" s="218">
        <v>735.22</v>
      </c>
      <c r="J121" s="218">
        <v>0</v>
      </c>
      <c r="K121" s="218">
        <v>0</v>
      </c>
      <c r="L121" s="218">
        <v>66.260000000000005</v>
      </c>
      <c r="M121" s="218">
        <v>980.48</v>
      </c>
      <c r="N121" s="218">
        <v>495.71</v>
      </c>
      <c r="O121" s="218">
        <v>5832.06</v>
      </c>
      <c r="Q121" s="12" t="s">
        <v>40</v>
      </c>
    </row>
    <row r="122" spans="1:17">
      <c r="A122" s="137" t="s">
        <v>302</v>
      </c>
      <c r="B122" s="137" t="s">
        <v>303</v>
      </c>
      <c r="C122" s="218">
        <v>328.68</v>
      </c>
      <c r="D122" s="218">
        <v>219.78</v>
      </c>
      <c r="E122" s="218">
        <v>108.9</v>
      </c>
      <c r="F122" s="218">
        <v>0</v>
      </c>
      <c r="G122" s="218">
        <v>0</v>
      </c>
      <c r="H122" s="218">
        <v>0</v>
      </c>
      <c r="I122" s="218">
        <v>246.84</v>
      </c>
      <c r="J122" s="218">
        <v>0</v>
      </c>
      <c r="K122" s="218">
        <v>0</v>
      </c>
      <c r="L122" s="218">
        <v>0</v>
      </c>
      <c r="M122" s="218">
        <v>0</v>
      </c>
      <c r="N122" s="218">
        <v>0</v>
      </c>
      <c r="O122" s="218">
        <v>904.2</v>
      </c>
      <c r="Q122" s="12" t="s">
        <v>40</v>
      </c>
    </row>
    <row r="123" spans="1:17">
      <c r="A123" s="137" t="s">
        <v>304</v>
      </c>
      <c r="B123" s="137" t="s">
        <v>305</v>
      </c>
      <c r="C123" s="218">
        <v>0</v>
      </c>
      <c r="D123" s="218">
        <v>0</v>
      </c>
      <c r="E123" s="218">
        <v>0</v>
      </c>
      <c r="F123" s="218">
        <v>0</v>
      </c>
      <c r="G123" s="218">
        <v>0</v>
      </c>
      <c r="H123" s="218">
        <v>0</v>
      </c>
      <c r="I123" s="218">
        <v>0</v>
      </c>
      <c r="J123" s="218">
        <v>0</v>
      </c>
      <c r="K123" s="218">
        <v>0</v>
      </c>
      <c r="L123" s="218">
        <v>0</v>
      </c>
      <c r="M123" s="218">
        <v>0</v>
      </c>
      <c r="N123" s="218">
        <v>0</v>
      </c>
      <c r="O123" s="218">
        <v>0</v>
      </c>
      <c r="Q123" s="12" t="s">
        <v>40</v>
      </c>
    </row>
    <row r="124" spans="1:17">
      <c r="A124" s="137" t="s">
        <v>306</v>
      </c>
      <c r="B124" s="137" t="s">
        <v>307</v>
      </c>
      <c r="C124" s="218">
        <v>0</v>
      </c>
      <c r="D124" s="218">
        <v>0</v>
      </c>
      <c r="E124" s="218">
        <v>0</v>
      </c>
      <c r="F124" s="218">
        <v>0</v>
      </c>
      <c r="G124" s="218">
        <v>0</v>
      </c>
      <c r="H124" s="218">
        <v>0</v>
      </c>
      <c r="I124" s="218">
        <v>0</v>
      </c>
      <c r="J124" s="218">
        <v>200</v>
      </c>
      <c r="K124" s="218">
        <v>0</v>
      </c>
      <c r="L124" s="218">
        <v>0</v>
      </c>
      <c r="M124" s="218">
        <v>0</v>
      </c>
      <c r="N124" s="218">
        <v>0</v>
      </c>
      <c r="O124" s="218">
        <v>200</v>
      </c>
      <c r="Q124" s="12" t="s">
        <v>40</v>
      </c>
    </row>
    <row r="125" spans="1:17">
      <c r="A125" s="137" t="s">
        <v>308</v>
      </c>
      <c r="B125" s="137" t="s">
        <v>309</v>
      </c>
      <c r="C125" s="218">
        <v>0</v>
      </c>
      <c r="D125" s="218">
        <v>0</v>
      </c>
      <c r="E125" s="218">
        <v>0</v>
      </c>
      <c r="F125" s="218">
        <v>0</v>
      </c>
      <c r="G125" s="218">
        <v>0</v>
      </c>
      <c r="H125" s="218">
        <v>0</v>
      </c>
      <c r="I125" s="218">
        <v>0</v>
      </c>
      <c r="J125" s="218">
        <v>0</v>
      </c>
      <c r="K125" s="218">
        <v>0</v>
      </c>
      <c r="L125" s="218">
        <v>0</v>
      </c>
      <c r="M125" s="218">
        <v>0</v>
      </c>
      <c r="N125" s="218">
        <v>0</v>
      </c>
      <c r="O125" s="218">
        <v>0</v>
      </c>
      <c r="Q125" s="12" t="s">
        <v>40</v>
      </c>
    </row>
    <row r="126" spans="1:17">
      <c r="A126" s="137" t="s">
        <v>310</v>
      </c>
      <c r="B126" s="137" t="s">
        <v>311</v>
      </c>
      <c r="C126" s="218">
        <v>0</v>
      </c>
      <c r="D126" s="218">
        <v>0</v>
      </c>
      <c r="E126" s="218">
        <v>0</v>
      </c>
      <c r="F126" s="218">
        <v>0</v>
      </c>
      <c r="G126" s="218">
        <v>0</v>
      </c>
      <c r="H126" s="218">
        <v>0</v>
      </c>
      <c r="I126" s="218">
        <v>29.53</v>
      </c>
      <c r="J126" s="218">
        <v>0</v>
      </c>
      <c r="K126" s="218">
        <v>0</v>
      </c>
      <c r="L126" s="218">
        <v>0</v>
      </c>
      <c r="M126" s="218">
        <v>0</v>
      </c>
      <c r="N126" s="218">
        <v>0</v>
      </c>
      <c r="O126" s="218">
        <v>29.53</v>
      </c>
      <c r="Q126" s="12" t="s">
        <v>40</v>
      </c>
    </row>
    <row r="127" spans="1:17">
      <c r="A127" s="137" t="s">
        <v>312</v>
      </c>
      <c r="B127" s="137" t="s">
        <v>313</v>
      </c>
      <c r="C127" s="218">
        <v>15296.23</v>
      </c>
      <c r="D127" s="218">
        <v>10052.799999999999</v>
      </c>
      <c r="E127" s="218">
        <v>10146.799999999999</v>
      </c>
      <c r="F127" s="218">
        <v>10682.12</v>
      </c>
      <c r="G127" s="218">
        <v>10766.84</v>
      </c>
      <c r="H127" s="218">
        <v>15580.93</v>
      </c>
      <c r="I127" s="218">
        <v>10876.61</v>
      </c>
      <c r="J127" s="218">
        <v>10052.799999999999</v>
      </c>
      <c r="K127" s="218">
        <v>10052.799999999999</v>
      </c>
      <c r="L127" s="218">
        <v>10007.24</v>
      </c>
      <c r="M127" s="218">
        <v>16467.23</v>
      </c>
      <c r="N127" s="218">
        <v>10946.43</v>
      </c>
      <c r="O127" s="218">
        <v>140928.82999999999</v>
      </c>
      <c r="Q127" s="12" t="s">
        <v>40</v>
      </c>
    </row>
    <row r="128" spans="1:17">
      <c r="A128" s="137" t="s">
        <v>314</v>
      </c>
      <c r="B128" s="137" t="s">
        <v>315</v>
      </c>
      <c r="C128" s="218">
        <v>2069.08</v>
      </c>
      <c r="D128" s="218">
        <v>1470.99</v>
      </c>
      <c r="E128" s="218">
        <v>1865.52</v>
      </c>
      <c r="F128" s="218">
        <v>2125.15</v>
      </c>
      <c r="G128" s="218">
        <v>2412.83</v>
      </c>
      <c r="H128" s="218">
        <v>4088.35</v>
      </c>
      <c r="I128" s="218">
        <v>2225.33</v>
      </c>
      <c r="J128" s="218">
        <v>1865.83</v>
      </c>
      <c r="K128" s="218">
        <v>2272.92</v>
      </c>
      <c r="L128" s="218">
        <v>1370.42</v>
      </c>
      <c r="M128" s="218">
        <v>1997.21</v>
      </c>
      <c r="N128" s="218">
        <v>1888.25</v>
      </c>
      <c r="O128" s="218">
        <v>25651.88</v>
      </c>
      <c r="Q128" s="12" t="s">
        <v>40</v>
      </c>
    </row>
    <row r="129" spans="1:17">
      <c r="A129" s="137" t="s">
        <v>316</v>
      </c>
      <c r="B129" s="137" t="s">
        <v>317</v>
      </c>
      <c r="C129" s="218">
        <v>0</v>
      </c>
      <c r="D129" s="218">
        <v>0</v>
      </c>
      <c r="E129" s="218">
        <v>325</v>
      </c>
      <c r="F129" s="218">
        <v>250</v>
      </c>
      <c r="G129" s="218">
        <v>900</v>
      </c>
      <c r="H129" s="218">
        <v>600</v>
      </c>
      <c r="I129" s="218">
        <v>866.74</v>
      </c>
      <c r="J129" s="218">
        <v>600</v>
      </c>
      <c r="K129" s="218">
        <v>600</v>
      </c>
      <c r="L129" s="218">
        <v>1706.86</v>
      </c>
      <c r="M129" s="218">
        <v>1450</v>
      </c>
      <c r="N129" s="218">
        <v>0</v>
      </c>
      <c r="O129" s="218">
        <v>7298.6</v>
      </c>
      <c r="Q129" s="12" t="s">
        <v>40</v>
      </c>
    </row>
    <row r="130" spans="1:17">
      <c r="A130" s="137" t="s">
        <v>4974</v>
      </c>
      <c r="B130" s="137" t="s">
        <v>4975</v>
      </c>
      <c r="C130" s="218">
        <v>0</v>
      </c>
      <c r="D130" s="218">
        <v>0</v>
      </c>
      <c r="E130" s="218">
        <v>0</v>
      </c>
      <c r="F130" s="218">
        <v>0</v>
      </c>
      <c r="G130" s="218">
        <v>0</v>
      </c>
      <c r="H130" s="218">
        <v>0</v>
      </c>
      <c r="I130" s="218">
        <v>0</v>
      </c>
      <c r="J130" s="218">
        <v>0</v>
      </c>
      <c r="K130" s="218">
        <v>0</v>
      </c>
      <c r="L130" s="218">
        <v>0</v>
      </c>
      <c r="M130" s="218">
        <v>0</v>
      </c>
      <c r="N130" s="218">
        <v>0</v>
      </c>
      <c r="O130" s="218">
        <v>0</v>
      </c>
      <c r="Q130" s="12" t="s">
        <v>40</v>
      </c>
    </row>
    <row r="131" spans="1:17">
      <c r="A131" s="137" t="s">
        <v>318</v>
      </c>
      <c r="B131" s="137" t="s">
        <v>319</v>
      </c>
      <c r="C131" s="218">
        <v>2275.77</v>
      </c>
      <c r="D131" s="218">
        <v>1225.33</v>
      </c>
      <c r="E131" s="218">
        <v>1009.68</v>
      </c>
      <c r="F131" s="218">
        <v>1044.08</v>
      </c>
      <c r="G131" s="218">
        <v>1126.81</v>
      </c>
      <c r="H131" s="218">
        <v>1621.34</v>
      </c>
      <c r="I131" s="218">
        <v>1116.8399999999999</v>
      </c>
      <c r="J131" s="218">
        <v>1001.66</v>
      </c>
      <c r="K131" s="218">
        <v>1034.6400000000001</v>
      </c>
      <c r="L131" s="218">
        <v>1047.48</v>
      </c>
      <c r="M131" s="218">
        <v>2393.65</v>
      </c>
      <c r="N131" s="218">
        <v>1487.92</v>
      </c>
      <c r="O131" s="218">
        <v>16385.2</v>
      </c>
      <c r="Q131" s="12" t="s">
        <v>40</v>
      </c>
    </row>
    <row r="132" spans="1:17">
      <c r="A132" s="137" t="s">
        <v>4976</v>
      </c>
      <c r="B132" s="137" t="s">
        <v>4977</v>
      </c>
      <c r="C132" s="218">
        <v>0</v>
      </c>
      <c r="D132" s="218">
        <v>0</v>
      </c>
      <c r="E132" s="218">
        <v>0</v>
      </c>
      <c r="F132" s="218">
        <v>0</v>
      </c>
      <c r="G132" s="218">
        <v>0</v>
      </c>
      <c r="H132" s="218">
        <v>0</v>
      </c>
      <c r="I132" s="218">
        <v>0</v>
      </c>
      <c r="J132" s="218">
        <v>0</v>
      </c>
      <c r="K132" s="218">
        <v>0</v>
      </c>
      <c r="L132" s="218">
        <v>0</v>
      </c>
      <c r="M132" s="218">
        <v>0</v>
      </c>
      <c r="N132" s="218">
        <v>0</v>
      </c>
      <c r="O132" s="218">
        <v>0</v>
      </c>
      <c r="Q132" s="12" t="s">
        <v>40</v>
      </c>
    </row>
    <row r="133" spans="1:17">
      <c r="A133" s="137" t="s">
        <v>4978</v>
      </c>
      <c r="B133" s="137" t="s">
        <v>4979</v>
      </c>
      <c r="C133" s="218">
        <v>0</v>
      </c>
      <c r="D133" s="218">
        <v>0</v>
      </c>
      <c r="E133" s="218">
        <v>0</v>
      </c>
      <c r="F133" s="218">
        <v>0</v>
      </c>
      <c r="G133" s="218">
        <v>0</v>
      </c>
      <c r="H133" s="218">
        <v>0</v>
      </c>
      <c r="I133" s="218">
        <v>0</v>
      </c>
      <c r="J133" s="218">
        <v>0</v>
      </c>
      <c r="K133" s="218">
        <v>0</v>
      </c>
      <c r="L133" s="218">
        <v>0</v>
      </c>
      <c r="M133" s="218">
        <v>0</v>
      </c>
      <c r="N133" s="218">
        <v>0</v>
      </c>
      <c r="O133" s="218">
        <v>0</v>
      </c>
      <c r="Q133" s="12" t="s">
        <v>40</v>
      </c>
    </row>
    <row r="134" spans="1:17">
      <c r="A134" s="137" t="s">
        <v>4980</v>
      </c>
      <c r="B134" s="137" t="s">
        <v>4981</v>
      </c>
      <c r="C134" s="218">
        <v>0</v>
      </c>
      <c r="D134" s="218">
        <v>0</v>
      </c>
      <c r="E134" s="218">
        <v>0</v>
      </c>
      <c r="F134" s="218">
        <v>0</v>
      </c>
      <c r="G134" s="218">
        <v>0</v>
      </c>
      <c r="H134" s="218">
        <v>0</v>
      </c>
      <c r="I134" s="218">
        <v>0</v>
      </c>
      <c r="J134" s="218">
        <v>0</v>
      </c>
      <c r="K134" s="218">
        <v>0</v>
      </c>
      <c r="L134" s="218">
        <v>0</v>
      </c>
      <c r="M134" s="218">
        <v>0</v>
      </c>
      <c r="N134" s="218">
        <v>0</v>
      </c>
      <c r="O134" s="218">
        <v>0</v>
      </c>
      <c r="Q134" s="12" t="s">
        <v>40</v>
      </c>
    </row>
    <row r="135" spans="1:17">
      <c r="A135" s="137" t="s">
        <v>4982</v>
      </c>
      <c r="B135" s="137" t="s">
        <v>4983</v>
      </c>
      <c r="C135" s="218">
        <v>0</v>
      </c>
      <c r="D135" s="218">
        <v>0</v>
      </c>
      <c r="E135" s="218">
        <v>0</v>
      </c>
      <c r="F135" s="218">
        <v>0</v>
      </c>
      <c r="G135" s="218">
        <v>0</v>
      </c>
      <c r="H135" s="218">
        <v>0</v>
      </c>
      <c r="I135" s="218">
        <v>0</v>
      </c>
      <c r="J135" s="218">
        <v>0</v>
      </c>
      <c r="K135" s="218">
        <v>0</v>
      </c>
      <c r="L135" s="218">
        <v>0</v>
      </c>
      <c r="M135" s="218">
        <v>0</v>
      </c>
      <c r="N135" s="218">
        <v>0</v>
      </c>
      <c r="O135" s="218">
        <v>0</v>
      </c>
      <c r="Q135" s="12" t="s">
        <v>40</v>
      </c>
    </row>
    <row r="136" spans="1:17">
      <c r="A136" s="137" t="s">
        <v>4984</v>
      </c>
      <c r="B136" s="137" t="s">
        <v>4985</v>
      </c>
      <c r="C136" s="218">
        <v>0</v>
      </c>
      <c r="D136" s="218">
        <v>0</v>
      </c>
      <c r="E136" s="218">
        <v>0</v>
      </c>
      <c r="F136" s="218">
        <v>0</v>
      </c>
      <c r="G136" s="218">
        <v>0</v>
      </c>
      <c r="H136" s="218">
        <v>0</v>
      </c>
      <c r="I136" s="218">
        <v>0</v>
      </c>
      <c r="J136" s="218">
        <v>0</v>
      </c>
      <c r="K136" s="218">
        <v>0</v>
      </c>
      <c r="L136" s="218">
        <v>0</v>
      </c>
      <c r="M136" s="218">
        <v>0</v>
      </c>
      <c r="N136" s="218">
        <v>0</v>
      </c>
      <c r="O136" s="218">
        <v>0</v>
      </c>
      <c r="Q136" s="12" t="s">
        <v>40</v>
      </c>
    </row>
    <row r="137" spans="1:17">
      <c r="A137" s="137" t="s">
        <v>4986</v>
      </c>
      <c r="B137" s="137" t="s">
        <v>4987</v>
      </c>
      <c r="C137" s="218">
        <v>0</v>
      </c>
      <c r="D137" s="218">
        <v>0</v>
      </c>
      <c r="E137" s="218">
        <v>0</v>
      </c>
      <c r="F137" s="218">
        <v>0</v>
      </c>
      <c r="G137" s="218">
        <v>0</v>
      </c>
      <c r="H137" s="218">
        <v>0</v>
      </c>
      <c r="I137" s="218">
        <v>0</v>
      </c>
      <c r="J137" s="218">
        <v>0</v>
      </c>
      <c r="K137" s="218">
        <v>0</v>
      </c>
      <c r="L137" s="218">
        <v>0</v>
      </c>
      <c r="M137" s="218">
        <v>0</v>
      </c>
      <c r="N137" s="218">
        <v>0</v>
      </c>
      <c r="O137" s="218">
        <v>0</v>
      </c>
      <c r="Q137" s="12" t="s">
        <v>40</v>
      </c>
    </row>
    <row r="138" spans="1:17">
      <c r="A138" s="137" t="s">
        <v>4988</v>
      </c>
      <c r="B138" s="137" t="s">
        <v>4989</v>
      </c>
      <c r="C138" s="218">
        <v>0</v>
      </c>
      <c r="D138" s="218">
        <v>0</v>
      </c>
      <c r="E138" s="218">
        <v>0</v>
      </c>
      <c r="F138" s="218">
        <v>0</v>
      </c>
      <c r="G138" s="218">
        <v>0</v>
      </c>
      <c r="H138" s="218">
        <v>0</v>
      </c>
      <c r="I138" s="218">
        <v>0</v>
      </c>
      <c r="J138" s="218">
        <v>0</v>
      </c>
      <c r="K138" s="218">
        <v>0</v>
      </c>
      <c r="L138" s="218">
        <v>0</v>
      </c>
      <c r="M138" s="218">
        <v>0</v>
      </c>
      <c r="N138" s="218">
        <v>0</v>
      </c>
      <c r="O138" s="218">
        <v>0</v>
      </c>
      <c r="Q138" s="12" t="s">
        <v>40</v>
      </c>
    </row>
    <row r="139" spans="1:17">
      <c r="A139" s="137" t="s">
        <v>4990</v>
      </c>
      <c r="B139" s="137" t="s">
        <v>4991</v>
      </c>
      <c r="C139" s="218">
        <v>0</v>
      </c>
      <c r="D139" s="218">
        <v>0</v>
      </c>
      <c r="E139" s="218">
        <v>0</v>
      </c>
      <c r="F139" s="218">
        <v>0</v>
      </c>
      <c r="G139" s="218">
        <v>0</v>
      </c>
      <c r="H139" s="218">
        <v>0</v>
      </c>
      <c r="I139" s="218">
        <v>0</v>
      </c>
      <c r="J139" s="218">
        <v>0</v>
      </c>
      <c r="K139" s="218">
        <v>0</v>
      </c>
      <c r="L139" s="218">
        <v>0</v>
      </c>
      <c r="M139" s="218">
        <v>0</v>
      </c>
      <c r="N139" s="218">
        <v>0</v>
      </c>
      <c r="O139" s="218">
        <v>0</v>
      </c>
      <c r="Q139" s="12" t="s">
        <v>40</v>
      </c>
    </row>
    <row r="140" spans="1:17">
      <c r="A140" s="137" t="s">
        <v>4992</v>
      </c>
      <c r="B140" s="137" t="s">
        <v>4993</v>
      </c>
      <c r="C140" s="218">
        <v>0</v>
      </c>
      <c r="D140" s="218">
        <v>0</v>
      </c>
      <c r="E140" s="218">
        <v>0</v>
      </c>
      <c r="F140" s="218">
        <v>0</v>
      </c>
      <c r="G140" s="218">
        <v>0</v>
      </c>
      <c r="H140" s="218">
        <v>0</v>
      </c>
      <c r="I140" s="218">
        <v>0</v>
      </c>
      <c r="J140" s="218">
        <v>0</v>
      </c>
      <c r="K140" s="218">
        <v>0</v>
      </c>
      <c r="L140" s="218">
        <v>0</v>
      </c>
      <c r="M140" s="218">
        <v>0</v>
      </c>
      <c r="N140" s="218">
        <v>0</v>
      </c>
      <c r="O140" s="218">
        <v>0</v>
      </c>
      <c r="Q140" s="12" t="s">
        <v>40</v>
      </c>
    </row>
    <row r="141" spans="1:17">
      <c r="A141" s="137" t="s">
        <v>4994</v>
      </c>
      <c r="B141" s="137" t="s">
        <v>4128</v>
      </c>
      <c r="C141" s="218">
        <v>0</v>
      </c>
      <c r="D141" s="218">
        <v>0</v>
      </c>
      <c r="E141" s="218">
        <v>0</v>
      </c>
      <c r="F141" s="218">
        <v>0</v>
      </c>
      <c r="G141" s="218">
        <v>0</v>
      </c>
      <c r="H141" s="218">
        <v>0</v>
      </c>
      <c r="I141" s="218">
        <v>0</v>
      </c>
      <c r="J141" s="218">
        <v>0</v>
      </c>
      <c r="K141" s="218">
        <v>0</v>
      </c>
      <c r="L141" s="218">
        <v>0</v>
      </c>
      <c r="M141" s="218">
        <v>0</v>
      </c>
      <c r="N141" s="218">
        <v>0</v>
      </c>
      <c r="O141" s="218">
        <v>0</v>
      </c>
      <c r="Q141" s="12" t="s">
        <v>40</v>
      </c>
    </row>
    <row r="142" spans="1:17">
      <c r="A142" s="137" t="s">
        <v>4995</v>
      </c>
      <c r="B142" s="137" t="s">
        <v>4996</v>
      </c>
      <c r="C142" s="218">
        <v>0</v>
      </c>
      <c r="D142" s="218">
        <v>0</v>
      </c>
      <c r="E142" s="218">
        <v>0</v>
      </c>
      <c r="F142" s="218">
        <v>0</v>
      </c>
      <c r="G142" s="218">
        <v>0</v>
      </c>
      <c r="H142" s="218">
        <v>0</v>
      </c>
      <c r="I142" s="218">
        <v>0</v>
      </c>
      <c r="J142" s="218">
        <v>0</v>
      </c>
      <c r="K142" s="218">
        <v>0</v>
      </c>
      <c r="L142" s="218">
        <v>0</v>
      </c>
      <c r="M142" s="218">
        <v>0</v>
      </c>
      <c r="N142" s="218">
        <v>0</v>
      </c>
      <c r="O142" s="218">
        <v>0</v>
      </c>
      <c r="Q142" s="12" t="s">
        <v>40</v>
      </c>
    </row>
    <row r="143" spans="1:17">
      <c r="A143" s="137" t="s">
        <v>4997</v>
      </c>
      <c r="B143" s="137" t="s">
        <v>4998</v>
      </c>
      <c r="C143" s="218">
        <v>0</v>
      </c>
      <c r="D143" s="218">
        <v>0</v>
      </c>
      <c r="E143" s="218">
        <v>0</v>
      </c>
      <c r="F143" s="218">
        <v>0</v>
      </c>
      <c r="G143" s="218">
        <v>0</v>
      </c>
      <c r="H143" s="218">
        <v>0</v>
      </c>
      <c r="I143" s="218">
        <v>0</v>
      </c>
      <c r="J143" s="218">
        <v>0</v>
      </c>
      <c r="K143" s="218">
        <v>0</v>
      </c>
      <c r="L143" s="218">
        <v>0</v>
      </c>
      <c r="M143" s="218">
        <v>0</v>
      </c>
      <c r="N143" s="218">
        <v>0</v>
      </c>
      <c r="O143" s="218">
        <v>0</v>
      </c>
      <c r="Q143" s="12" t="s">
        <v>40</v>
      </c>
    </row>
    <row r="144" spans="1:17">
      <c r="A144" s="137" t="s">
        <v>4999</v>
      </c>
      <c r="B144" s="137" t="s">
        <v>5000</v>
      </c>
      <c r="C144" s="218">
        <v>0</v>
      </c>
      <c r="D144" s="218">
        <v>0</v>
      </c>
      <c r="E144" s="218">
        <v>0</v>
      </c>
      <c r="F144" s="218">
        <v>0</v>
      </c>
      <c r="G144" s="218">
        <v>0</v>
      </c>
      <c r="H144" s="218">
        <v>0</v>
      </c>
      <c r="I144" s="218">
        <v>0</v>
      </c>
      <c r="J144" s="218">
        <v>17841.46</v>
      </c>
      <c r="K144" s="218">
        <v>0</v>
      </c>
      <c r="L144" s="218">
        <v>0</v>
      </c>
      <c r="M144" s="218">
        <v>0</v>
      </c>
      <c r="N144" s="218">
        <v>0</v>
      </c>
      <c r="O144" s="218">
        <v>17841.46</v>
      </c>
      <c r="Q144" s="12" t="s">
        <v>40</v>
      </c>
    </row>
    <row r="145" spans="1:17">
      <c r="A145" s="137" t="s">
        <v>320</v>
      </c>
      <c r="B145" s="137" t="s">
        <v>321</v>
      </c>
      <c r="C145" s="218">
        <v>-39.6</v>
      </c>
      <c r="D145" s="218">
        <v>0</v>
      </c>
      <c r="E145" s="218">
        <v>0</v>
      </c>
      <c r="F145" s="218">
        <v>0</v>
      </c>
      <c r="G145" s="218">
        <v>0</v>
      </c>
      <c r="H145" s="218">
        <v>0</v>
      </c>
      <c r="I145" s="218">
        <v>0</v>
      </c>
      <c r="J145" s="218">
        <v>0</v>
      </c>
      <c r="K145" s="218">
        <v>0</v>
      </c>
      <c r="L145" s="218">
        <v>0</v>
      </c>
      <c r="M145" s="218">
        <v>0</v>
      </c>
      <c r="N145" s="218">
        <v>0</v>
      </c>
      <c r="O145" s="218">
        <v>-39.6</v>
      </c>
      <c r="Q145" s="12" t="s">
        <v>40</v>
      </c>
    </row>
    <row r="146" spans="1:17">
      <c r="A146" s="137" t="s">
        <v>5001</v>
      </c>
      <c r="B146" s="137" t="s">
        <v>5002</v>
      </c>
      <c r="C146" s="218">
        <v>0</v>
      </c>
      <c r="D146" s="218">
        <v>0</v>
      </c>
      <c r="E146" s="218">
        <v>0</v>
      </c>
      <c r="F146" s="218">
        <v>0</v>
      </c>
      <c r="G146" s="218">
        <v>0</v>
      </c>
      <c r="H146" s="218">
        <v>0</v>
      </c>
      <c r="I146" s="218">
        <v>0</v>
      </c>
      <c r="J146" s="218">
        <v>0</v>
      </c>
      <c r="K146" s="218">
        <v>0</v>
      </c>
      <c r="L146" s="218">
        <v>0</v>
      </c>
      <c r="M146" s="218">
        <v>0</v>
      </c>
      <c r="N146" s="218">
        <v>0</v>
      </c>
      <c r="O146" s="218">
        <v>0</v>
      </c>
      <c r="Q146" s="12" t="s">
        <v>40</v>
      </c>
    </row>
    <row r="147" spans="1:17">
      <c r="A147" s="137" t="s">
        <v>322</v>
      </c>
      <c r="B147" s="137" t="s">
        <v>323</v>
      </c>
      <c r="C147" s="218">
        <v>174.88</v>
      </c>
      <c r="D147" s="218">
        <v>75.239999999999995</v>
      </c>
      <c r="E147" s="218">
        <v>289.2</v>
      </c>
      <c r="F147" s="218">
        <v>75.239999999999995</v>
      </c>
      <c r="G147" s="218">
        <v>91.08</v>
      </c>
      <c r="H147" s="218">
        <v>75.239999999999995</v>
      </c>
      <c r="I147" s="218">
        <v>97.02</v>
      </c>
      <c r="J147" s="218">
        <v>97.02</v>
      </c>
      <c r="K147" s="218">
        <v>93.06</v>
      </c>
      <c r="L147" s="218">
        <v>93.06</v>
      </c>
      <c r="M147" s="218">
        <v>93.06</v>
      </c>
      <c r="N147" s="218">
        <v>89.01</v>
      </c>
      <c r="O147" s="218">
        <v>1343.11</v>
      </c>
      <c r="Q147" s="12" t="s">
        <v>40</v>
      </c>
    </row>
    <row r="148" spans="1:17">
      <c r="A148" s="137" t="s">
        <v>324</v>
      </c>
      <c r="B148" s="137" t="s">
        <v>325</v>
      </c>
      <c r="C148" s="218">
        <v>0</v>
      </c>
      <c r="D148" s="218">
        <v>0</v>
      </c>
      <c r="E148" s="218">
        <v>0</v>
      </c>
      <c r="F148" s="218">
        <v>0</v>
      </c>
      <c r="G148" s="218">
        <v>0</v>
      </c>
      <c r="H148" s="218">
        <v>0</v>
      </c>
      <c r="I148" s="218">
        <v>0</v>
      </c>
      <c r="J148" s="218">
        <v>0</v>
      </c>
      <c r="K148" s="218">
        <v>0</v>
      </c>
      <c r="L148" s="218">
        <v>0</v>
      </c>
      <c r="M148" s="218">
        <v>0</v>
      </c>
      <c r="N148" s="218">
        <v>0</v>
      </c>
      <c r="O148" s="218">
        <v>0</v>
      </c>
      <c r="Q148" s="12" t="s">
        <v>40</v>
      </c>
    </row>
    <row r="149" spans="1:17">
      <c r="A149" s="137" t="s">
        <v>326</v>
      </c>
      <c r="B149" s="137" t="s">
        <v>327</v>
      </c>
      <c r="C149" s="218">
        <v>2341.48</v>
      </c>
      <c r="D149" s="218">
        <v>1185.3399999999999</v>
      </c>
      <c r="E149" s="218">
        <v>1306.8599999999999</v>
      </c>
      <c r="F149" s="218">
        <v>1234.69</v>
      </c>
      <c r="G149" s="218">
        <v>1277.21</v>
      </c>
      <c r="H149" s="218">
        <v>1466.79</v>
      </c>
      <c r="I149" s="218">
        <v>1209.6199999999999</v>
      </c>
      <c r="J149" s="218">
        <v>804.01</v>
      </c>
      <c r="K149" s="218">
        <v>1180.71</v>
      </c>
      <c r="L149" s="218">
        <v>1453.93</v>
      </c>
      <c r="M149" s="218">
        <v>2532.1</v>
      </c>
      <c r="N149" s="218">
        <v>1742.02</v>
      </c>
      <c r="O149" s="218">
        <v>17734.759999999998</v>
      </c>
      <c r="Q149" s="12" t="s">
        <v>40</v>
      </c>
    </row>
    <row r="150" spans="1:17">
      <c r="A150" s="137" t="s">
        <v>328</v>
      </c>
      <c r="B150" s="137" t="s">
        <v>329</v>
      </c>
      <c r="C150" s="218">
        <v>1100.0899999999999</v>
      </c>
      <c r="D150" s="218">
        <v>851.8</v>
      </c>
      <c r="E150" s="218">
        <v>957.92</v>
      </c>
      <c r="F150" s="218">
        <v>877.57</v>
      </c>
      <c r="G150" s="218">
        <v>898.97</v>
      </c>
      <c r="H150" s="218">
        <v>960.34</v>
      </c>
      <c r="I150" s="218">
        <v>1099.95</v>
      </c>
      <c r="J150" s="218">
        <v>455.13</v>
      </c>
      <c r="K150" s="218">
        <v>455.13</v>
      </c>
      <c r="L150" s="218">
        <v>597.75</v>
      </c>
      <c r="M150" s="218">
        <v>959.39</v>
      </c>
      <c r="N150" s="218">
        <v>662.68</v>
      </c>
      <c r="O150" s="218">
        <v>9876.7199999999993</v>
      </c>
      <c r="Q150" s="12" t="s">
        <v>40</v>
      </c>
    </row>
    <row r="151" spans="1:17">
      <c r="A151" s="137" t="s">
        <v>1143</v>
      </c>
      <c r="B151" s="137" t="s">
        <v>5003</v>
      </c>
      <c r="C151" s="218">
        <v>0</v>
      </c>
      <c r="D151" s="218">
        <v>0</v>
      </c>
      <c r="E151" s="218">
        <v>0</v>
      </c>
      <c r="F151" s="218">
        <v>0</v>
      </c>
      <c r="G151" s="218">
        <v>0</v>
      </c>
      <c r="H151" s="218">
        <v>0</v>
      </c>
      <c r="I151" s="218">
        <v>0</v>
      </c>
      <c r="J151" s="218">
        <v>0</v>
      </c>
      <c r="K151" s="218">
        <v>0</v>
      </c>
      <c r="L151" s="218">
        <v>0</v>
      </c>
      <c r="M151" s="218">
        <v>0</v>
      </c>
      <c r="N151" s="218">
        <v>0</v>
      </c>
      <c r="O151" s="218">
        <v>0</v>
      </c>
      <c r="Q151" s="12" t="s">
        <v>40</v>
      </c>
    </row>
    <row r="152" spans="1:17">
      <c r="A152" s="137" t="s">
        <v>330</v>
      </c>
      <c r="B152" s="137" t="s">
        <v>331</v>
      </c>
      <c r="C152" s="218">
        <v>963.82</v>
      </c>
      <c r="D152" s="218">
        <v>963.82</v>
      </c>
      <c r="E152" s="218">
        <v>1054.2</v>
      </c>
      <c r="F152" s="218">
        <v>1054.2</v>
      </c>
      <c r="G152" s="218">
        <v>1054.2</v>
      </c>
      <c r="H152" s="218">
        <v>1054.2</v>
      </c>
      <c r="I152" s="218">
        <v>1054.2</v>
      </c>
      <c r="J152" s="218">
        <v>1054.2</v>
      </c>
      <c r="K152" s="218">
        <v>1054.2</v>
      </c>
      <c r="L152" s="218">
        <v>1054.2</v>
      </c>
      <c r="M152" s="218">
        <v>1054.2</v>
      </c>
      <c r="N152" s="218">
        <v>1054.2</v>
      </c>
      <c r="O152" s="218">
        <v>12469.64</v>
      </c>
      <c r="Q152" s="100" t="s">
        <v>40</v>
      </c>
    </row>
    <row r="153" spans="1:17">
      <c r="A153" s="137" t="s">
        <v>332</v>
      </c>
      <c r="B153" s="137" t="s">
        <v>333</v>
      </c>
      <c r="C153" s="218">
        <v>0</v>
      </c>
      <c r="D153" s="218">
        <v>0</v>
      </c>
      <c r="E153" s="218">
        <v>0</v>
      </c>
      <c r="F153" s="218">
        <v>0</v>
      </c>
      <c r="G153" s="218">
        <v>4134.21</v>
      </c>
      <c r="H153" s="218">
        <v>4837.68</v>
      </c>
      <c r="I153" s="218">
        <v>2081.0300000000002</v>
      </c>
      <c r="J153" s="218">
        <v>1696.03</v>
      </c>
      <c r="K153" s="218">
        <v>1958.93</v>
      </c>
      <c r="L153" s="218">
        <v>2131.65</v>
      </c>
      <c r="M153" s="218">
        <v>3440.82</v>
      </c>
      <c r="N153" s="218">
        <v>2271.5500000000002</v>
      </c>
      <c r="O153" s="218">
        <v>22551.9</v>
      </c>
      <c r="Q153" s="12" t="s">
        <v>40</v>
      </c>
    </row>
    <row r="154" spans="1:17">
      <c r="A154" s="137" t="s">
        <v>1144</v>
      </c>
      <c r="B154" s="137" t="s">
        <v>5004</v>
      </c>
      <c r="C154" s="218">
        <v>0</v>
      </c>
      <c r="D154" s="218">
        <v>0</v>
      </c>
      <c r="E154" s="218">
        <v>0</v>
      </c>
      <c r="F154" s="218">
        <v>0</v>
      </c>
      <c r="G154" s="218">
        <v>0</v>
      </c>
      <c r="H154" s="218">
        <v>0</v>
      </c>
      <c r="I154" s="218">
        <v>0</v>
      </c>
      <c r="J154" s="218">
        <v>0</v>
      </c>
      <c r="K154" s="218">
        <v>0</v>
      </c>
      <c r="L154" s="218">
        <v>0</v>
      </c>
      <c r="M154" s="218">
        <v>0</v>
      </c>
      <c r="N154" s="218">
        <v>0</v>
      </c>
      <c r="O154" s="218">
        <v>0</v>
      </c>
      <c r="Q154" s="100" t="s">
        <v>40</v>
      </c>
    </row>
    <row r="155" spans="1:17">
      <c r="A155" s="137" t="s">
        <v>5005</v>
      </c>
      <c r="B155" s="137" t="s">
        <v>5006</v>
      </c>
      <c r="C155" s="218">
        <v>0</v>
      </c>
      <c r="D155" s="218">
        <v>0</v>
      </c>
      <c r="E155" s="218">
        <v>0</v>
      </c>
      <c r="F155" s="218">
        <v>0</v>
      </c>
      <c r="G155" s="218">
        <v>0</v>
      </c>
      <c r="H155" s="218">
        <v>0</v>
      </c>
      <c r="I155" s="218">
        <v>0</v>
      </c>
      <c r="J155" s="218">
        <v>0</v>
      </c>
      <c r="K155" s="218">
        <v>0</v>
      </c>
      <c r="L155" s="218">
        <v>0</v>
      </c>
      <c r="M155" s="218">
        <v>0</v>
      </c>
      <c r="N155" s="218">
        <v>0</v>
      </c>
      <c r="O155" s="218">
        <v>0</v>
      </c>
      <c r="Q155" s="100" t="s">
        <v>40</v>
      </c>
    </row>
    <row r="156" spans="1:17">
      <c r="A156" s="137"/>
      <c r="B156" s="137"/>
      <c r="C156" s="219"/>
      <c r="D156" s="219"/>
      <c r="E156" s="219"/>
      <c r="F156" s="219"/>
      <c r="G156" s="219"/>
      <c r="H156" s="219"/>
      <c r="I156" s="219"/>
      <c r="J156" s="219"/>
      <c r="K156" s="219"/>
      <c r="L156" s="219"/>
      <c r="M156" s="219"/>
      <c r="N156" s="219"/>
      <c r="O156" s="219"/>
    </row>
    <row r="157" spans="1:17">
      <c r="A157" s="137" t="s">
        <v>334</v>
      </c>
      <c r="B157" s="137" t="s">
        <v>335</v>
      </c>
      <c r="C157" s="138">
        <v>42583.21</v>
      </c>
      <c r="D157" s="138">
        <v>28526.1</v>
      </c>
      <c r="E157" s="138">
        <v>30998.58</v>
      </c>
      <c r="F157" s="138">
        <v>28938.18</v>
      </c>
      <c r="G157" s="138">
        <v>34067.17</v>
      </c>
      <c r="H157" s="138">
        <v>39112.910000000003</v>
      </c>
      <c r="I157" s="138">
        <v>30715.8</v>
      </c>
      <c r="J157" s="138">
        <v>38329.07</v>
      </c>
      <c r="K157" s="138">
        <v>29407.95</v>
      </c>
      <c r="L157" s="138">
        <v>36086.959999999999</v>
      </c>
      <c r="M157" s="138">
        <v>63834.5</v>
      </c>
      <c r="N157" s="138">
        <v>43696.11</v>
      </c>
      <c r="O157" s="138">
        <v>446296.54</v>
      </c>
      <c r="Q157" s="100"/>
    </row>
    <row r="158" spans="1:17">
      <c r="A158" s="137"/>
      <c r="B158" s="137"/>
      <c r="C158" s="137"/>
      <c r="D158" s="137"/>
      <c r="E158" s="137"/>
      <c r="F158" s="137"/>
      <c r="G158" s="137"/>
      <c r="H158" s="137"/>
      <c r="I158" s="137"/>
      <c r="J158" s="137"/>
      <c r="K158" s="137"/>
      <c r="L158" s="137"/>
      <c r="M158" s="137"/>
      <c r="N158" s="137"/>
      <c r="O158" s="137"/>
    </row>
    <row r="159" spans="1:17">
      <c r="A159" s="137" t="s">
        <v>5007</v>
      </c>
      <c r="B159" s="137" t="s">
        <v>5008</v>
      </c>
      <c r="C159" s="137"/>
      <c r="D159" s="137"/>
      <c r="E159" s="137"/>
      <c r="F159" s="137"/>
      <c r="G159" s="137"/>
      <c r="H159" s="137"/>
      <c r="I159" s="137"/>
      <c r="J159" s="137"/>
      <c r="K159" s="137"/>
      <c r="L159" s="137"/>
      <c r="M159" s="137"/>
      <c r="N159" s="137"/>
      <c r="O159" s="137"/>
    </row>
    <row r="160" spans="1:17">
      <c r="A160" s="137" t="s">
        <v>5009</v>
      </c>
      <c r="B160" s="137" t="s">
        <v>5010</v>
      </c>
      <c r="C160" s="218">
        <v>0</v>
      </c>
      <c r="D160" s="218">
        <v>0</v>
      </c>
      <c r="E160" s="218">
        <v>0</v>
      </c>
      <c r="F160" s="218">
        <v>0</v>
      </c>
      <c r="G160" s="218">
        <v>0</v>
      </c>
      <c r="H160" s="218">
        <v>0</v>
      </c>
      <c r="I160" s="218">
        <v>0</v>
      </c>
      <c r="J160" s="218">
        <v>0</v>
      </c>
      <c r="K160" s="218">
        <v>0</v>
      </c>
      <c r="L160" s="218">
        <v>0</v>
      </c>
      <c r="M160" s="218">
        <v>0</v>
      </c>
      <c r="N160" s="218">
        <v>0</v>
      </c>
      <c r="O160" s="218">
        <v>0</v>
      </c>
      <c r="Q160" s="100"/>
    </row>
    <row r="161" spans="1:17">
      <c r="A161" s="137" t="s">
        <v>5011</v>
      </c>
      <c r="B161" s="137" t="s">
        <v>5012</v>
      </c>
      <c r="C161" s="218">
        <v>0</v>
      </c>
      <c r="D161" s="218">
        <v>0</v>
      </c>
      <c r="E161" s="218">
        <v>0</v>
      </c>
      <c r="F161" s="218">
        <v>0</v>
      </c>
      <c r="G161" s="218">
        <v>0</v>
      </c>
      <c r="H161" s="218">
        <v>0</v>
      </c>
      <c r="I161" s="218">
        <v>0</v>
      </c>
      <c r="J161" s="218">
        <v>0</v>
      </c>
      <c r="K161" s="218">
        <v>0</v>
      </c>
      <c r="L161" s="218">
        <v>0</v>
      </c>
      <c r="M161" s="218">
        <v>0</v>
      </c>
      <c r="N161" s="218">
        <v>0</v>
      </c>
      <c r="O161" s="218">
        <v>0</v>
      </c>
    </row>
    <row r="162" spans="1:17">
      <c r="A162" s="137" t="s">
        <v>5013</v>
      </c>
      <c r="B162" s="137" t="s">
        <v>5014</v>
      </c>
      <c r="C162" s="218">
        <v>0</v>
      </c>
      <c r="D162" s="218">
        <v>0</v>
      </c>
      <c r="E162" s="218">
        <v>0</v>
      </c>
      <c r="F162" s="218">
        <v>0</v>
      </c>
      <c r="G162" s="218">
        <v>0</v>
      </c>
      <c r="H162" s="218">
        <v>0</v>
      </c>
      <c r="I162" s="218">
        <v>0</v>
      </c>
      <c r="J162" s="218">
        <v>0</v>
      </c>
      <c r="K162" s="218">
        <v>0</v>
      </c>
      <c r="L162" s="218">
        <v>0</v>
      </c>
      <c r="M162" s="218">
        <v>0</v>
      </c>
      <c r="N162" s="218">
        <v>0</v>
      </c>
      <c r="O162" s="218">
        <v>0</v>
      </c>
    </row>
    <row r="163" spans="1:17">
      <c r="A163" s="137" t="s">
        <v>5015</v>
      </c>
      <c r="B163" s="137" t="s">
        <v>5016</v>
      </c>
      <c r="C163" s="218">
        <v>0</v>
      </c>
      <c r="D163" s="218">
        <v>0</v>
      </c>
      <c r="E163" s="218">
        <v>0</v>
      </c>
      <c r="F163" s="218">
        <v>0</v>
      </c>
      <c r="G163" s="218">
        <v>0</v>
      </c>
      <c r="H163" s="218">
        <v>0</v>
      </c>
      <c r="I163" s="218">
        <v>0</v>
      </c>
      <c r="J163" s="218">
        <v>0</v>
      </c>
      <c r="K163" s="218">
        <v>0</v>
      </c>
      <c r="L163" s="218">
        <v>0</v>
      </c>
      <c r="M163" s="218">
        <v>0</v>
      </c>
      <c r="N163" s="218">
        <v>0</v>
      </c>
      <c r="O163" s="218">
        <v>0</v>
      </c>
    </row>
    <row r="164" spans="1:17">
      <c r="A164" s="137" t="s">
        <v>5017</v>
      </c>
      <c r="B164" s="137" t="s">
        <v>5018</v>
      </c>
      <c r="C164" s="218">
        <v>0</v>
      </c>
      <c r="D164" s="218">
        <v>0</v>
      </c>
      <c r="E164" s="218">
        <v>0</v>
      </c>
      <c r="F164" s="218">
        <v>0</v>
      </c>
      <c r="G164" s="218">
        <v>0</v>
      </c>
      <c r="H164" s="218">
        <v>0</v>
      </c>
      <c r="I164" s="218">
        <v>0</v>
      </c>
      <c r="J164" s="218">
        <v>0</v>
      </c>
      <c r="K164" s="218">
        <v>0</v>
      </c>
      <c r="L164" s="218">
        <v>0</v>
      </c>
      <c r="M164" s="218">
        <v>0</v>
      </c>
      <c r="N164" s="218">
        <v>0</v>
      </c>
      <c r="O164" s="218">
        <v>0</v>
      </c>
    </row>
    <row r="165" spans="1:17">
      <c r="A165" s="137" t="s">
        <v>5019</v>
      </c>
      <c r="B165" s="137" t="s">
        <v>5020</v>
      </c>
      <c r="C165" s="218">
        <v>0</v>
      </c>
      <c r="D165" s="218">
        <v>0</v>
      </c>
      <c r="E165" s="218">
        <v>0</v>
      </c>
      <c r="F165" s="218">
        <v>0</v>
      </c>
      <c r="G165" s="218">
        <v>0</v>
      </c>
      <c r="H165" s="218">
        <v>0</v>
      </c>
      <c r="I165" s="218">
        <v>0</v>
      </c>
      <c r="J165" s="218">
        <v>0</v>
      </c>
      <c r="K165" s="218">
        <v>0</v>
      </c>
      <c r="L165" s="218">
        <v>0</v>
      </c>
      <c r="M165" s="218">
        <v>0</v>
      </c>
      <c r="N165" s="218">
        <v>0</v>
      </c>
      <c r="O165" s="218">
        <v>0</v>
      </c>
    </row>
    <row r="166" spans="1:17">
      <c r="A166" s="137" t="s">
        <v>5021</v>
      </c>
      <c r="B166" s="137" t="s">
        <v>5022</v>
      </c>
      <c r="C166" s="218">
        <v>0</v>
      </c>
      <c r="D166" s="218">
        <v>0</v>
      </c>
      <c r="E166" s="218">
        <v>0</v>
      </c>
      <c r="F166" s="218">
        <v>0</v>
      </c>
      <c r="G166" s="218">
        <v>0</v>
      </c>
      <c r="H166" s="218">
        <v>0</v>
      </c>
      <c r="I166" s="218">
        <v>0</v>
      </c>
      <c r="J166" s="218">
        <v>0</v>
      </c>
      <c r="K166" s="218">
        <v>0</v>
      </c>
      <c r="L166" s="218">
        <v>0</v>
      </c>
      <c r="M166" s="218">
        <v>0</v>
      </c>
      <c r="N166" s="218">
        <v>0</v>
      </c>
      <c r="O166" s="218">
        <v>0</v>
      </c>
    </row>
    <row r="167" spans="1:17">
      <c r="A167" s="137" t="s">
        <v>5023</v>
      </c>
      <c r="B167" s="137" t="s">
        <v>5024</v>
      </c>
      <c r="C167" s="218">
        <v>0</v>
      </c>
      <c r="D167" s="218">
        <v>0</v>
      </c>
      <c r="E167" s="218">
        <v>0</v>
      </c>
      <c r="F167" s="218">
        <v>0</v>
      </c>
      <c r="G167" s="218">
        <v>0</v>
      </c>
      <c r="H167" s="218">
        <v>0</v>
      </c>
      <c r="I167" s="218">
        <v>0</v>
      </c>
      <c r="J167" s="218">
        <v>0</v>
      </c>
      <c r="K167" s="218">
        <v>0</v>
      </c>
      <c r="L167" s="218">
        <v>0</v>
      </c>
      <c r="M167" s="218">
        <v>0</v>
      </c>
      <c r="N167" s="218">
        <v>0</v>
      </c>
      <c r="O167" s="218">
        <v>0</v>
      </c>
    </row>
    <row r="168" spans="1:17">
      <c r="A168" s="137"/>
      <c r="B168" s="137"/>
      <c r="C168" s="219"/>
      <c r="D168" s="219"/>
      <c r="E168" s="219"/>
      <c r="F168" s="219"/>
      <c r="G168" s="219"/>
      <c r="H168" s="219"/>
      <c r="I168" s="219"/>
      <c r="J168" s="219"/>
      <c r="K168" s="219"/>
      <c r="L168" s="219"/>
      <c r="M168" s="219"/>
      <c r="N168" s="219"/>
      <c r="O168" s="219"/>
    </row>
    <row r="169" spans="1:17">
      <c r="A169" s="137" t="s">
        <v>5025</v>
      </c>
      <c r="B169" s="137" t="s">
        <v>5026</v>
      </c>
      <c r="C169" s="138">
        <v>0</v>
      </c>
      <c r="D169" s="138">
        <v>0</v>
      </c>
      <c r="E169" s="138">
        <v>0</v>
      </c>
      <c r="F169" s="138">
        <v>0</v>
      </c>
      <c r="G169" s="138">
        <v>0</v>
      </c>
      <c r="H169" s="138">
        <v>0</v>
      </c>
      <c r="I169" s="138">
        <v>0</v>
      </c>
      <c r="J169" s="138">
        <v>0</v>
      </c>
      <c r="K169" s="138">
        <v>0</v>
      </c>
      <c r="L169" s="138">
        <v>0</v>
      </c>
      <c r="M169" s="138">
        <v>0</v>
      </c>
      <c r="N169" s="138">
        <v>0</v>
      </c>
      <c r="O169" s="138">
        <v>0</v>
      </c>
    </row>
    <row r="170" spans="1:17">
      <c r="A170" s="137"/>
      <c r="B170" s="137"/>
      <c r="C170" s="137"/>
      <c r="D170" s="137"/>
      <c r="E170" s="137"/>
      <c r="F170" s="137"/>
      <c r="G170" s="137"/>
      <c r="H170" s="137"/>
      <c r="I170" s="137"/>
      <c r="J170" s="137"/>
      <c r="K170" s="137"/>
      <c r="L170" s="137"/>
      <c r="M170" s="137"/>
      <c r="N170" s="137"/>
      <c r="O170" s="137"/>
    </row>
    <row r="171" spans="1:17">
      <c r="A171" s="137" t="s">
        <v>336</v>
      </c>
      <c r="B171" s="137" t="s">
        <v>337</v>
      </c>
      <c r="C171" s="137"/>
      <c r="D171" s="137"/>
      <c r="E171" s="137"/>
      <c r="F171" s="137"/>
      <c r="G171" s="137"/>
      <c r="H171" s="137"/>
      <c r="I171" s="137"/>
      <c r="J171" s="137"/>
      <c r="K171" s="137"/>
      <c r="L171" s="137"/>
      <c r="M171" s="137"/>
      <c r="N171" s="137"/>
      <c r="O171" s="137"/>
    </row>
    <row r="172" spans="1:17">
      <c r="A172" s="137" t="s">
        <v>5027</v>
      </c>
      <c r="B172" s="137" t="s">
        <v>357</v>
      </c>
      <c r="C172" s="218">
        <v>0</v>
      </c>
      <c r="D172" s="218">
        <v>0</v>
      </c>
      <c r="E172" s="218">
        <v>0</v>
      </c>
      <c r="F172" s="218">
        <v>0</v>
      </c>
      <c r="G172" s="218">
        <v>0</v>
      </c>
      <c r="H172" s="218">
        <v>0</v>
      </c>
      <c r="I172" s="218">
        <v>0</v>
      </c>
      <c r="J172" s="218">
        <v>0</v>
      </c>
      <c r="K172" s="218">
        <v>0</v>
      </c>
      <c r="L172" s="218">
        <v>0</v>
      </c>
      <c r="M172" s="218">
        <v>0</v>
      </c>
      <c r="N172" s="218">
        <v>0</v>
      </c>
      <c r="O172" s="218">
        <v>0</v>
      </c>
      <c r="Q172" s="12" t="s">
        <v>55</v>
      </c>
    </row>
    <row r="173" spans="1:17">
      <c r="A173" s="137" t="s">
        <v>5028</v>
      </c>
      <c r="B173" s="137" t="s">
        <v>3913</v>
      </c>
      <c r="C173" s="218">
        <v>0</v>
      </c>
      <c r="D173" s="218">
        <v>0</v>
      </c>
      <c r="E173" s="218">
        <v>0</v>
      </c>
      <c r="F173" s="218">
        <v>0</v>
      </c>
      <c r="G173" s="218">
        <v>0</v>
      </c>
      <c r="H173" s="218">
        <v>0</v>
      </c>
      <c r="I173" s="218">
        <v>0</v>
      </c>
      <c r="J173" s="218">
        <v>0</v>
      </c>
      <c r="K173" s="218">
        <v>0</v>
      </c>
      <c r="L173" s="218">
        <v>0</v>
      </c>
      <c r="M173" s="218">
        <v>0</v>
      </c>
      <c r="N173" s="218">
        <v>0</v>
      </c>
      <c r="O173" s="218">
        <v>0</v>
      </c>
      <c r="Q173" s="12" t="s">
        <v>55</v>
      </c>
    </row>
    <row r="174" spans="1:17">
      <c r="A174" s="137" t="s">
        <v>338</v>
      </c>
      <c r="B174" s="137" t="s">
        <v>339</v>
      </c>
      <c r="C174" s="218">
        <v>0</v>
      </c>
      <c r="D174" s="218">
        <v>1373.57</v>
      </c>
      <c r="E174" s="218">
        <v>1372.57</v>
      </c>
      <c r="F174" s="218">
        <v>2301</v>
      </c>
      <c r="G174" s="218">
        <v>2301</v>
      </c>
      <c r="H174" s="218">
        <v>2301</v>
      </c>
      <c r="I174" s="218">
        <v>2301</v>
      </c>
      <c r="J174" s="218">
        <v>2301</v>
      </c>
      <c r="K174" s="218">
        <v>-5209.09</v>
      </c>
      <c r="L174" s="218">
        <v>2301</v>
      </c>
      <c r="M174" s="218">
        <v>0</v>
      </c>
      <c r="N174" s="218">
        <v>0</v>
      </c>
      <c r="O174" s="218">
        <v>11343.05</v>
      </c>
      <c r="Q174" s="12" t="s">
        <v>52</v>
      </c>
    </row>
    <row r="175" spans="1:17">
      <c r="A175" s="137" t="s">
        <v>340</v>
      </c>
      <c r="B175" s="137" t="s">
        <v>341</v>
      </c>
      <c r="C175" s="218">
        <v>705</v>
      </c>
      <c r="D175" s="218">
        <v>890</v>
      </c>
      <c r="E175" s="218">
        <v>915</v>
      </c>
      <c r="F175" s="218">
        <v>625</v>
      </c>
      <c r="G175" s="218">
        <v>725</v>
      </c>
      <c r="H175" s="218">
        <v>725</v>
      </c>
      <c r="I175" s="218">
        <v>725</v>
      </c>
      <c r="J175" s="218">
        <v>725</v>
      </c>
      <c r="K175" s="218">
        <v>725</v>
      </c>
      <c r="L175" s="218">
        <v>725</v>
      </c>
      <c r="M175" s="218">
        <v>725</v>
      </c>
      <c r="N175" s="218">
        <v>725</v>
      </c>
      <c r="O175" s="218">
        <v>8935</v>
      </c>
      <c r="Q175" s="12" t="s">
        <v>55</v>
      </c>
    </row>
    <row r="176" spans="1:17">
      <c r="A176" s="137" t="s">
        <v>1712</v>
      </c>
      <c r="B176" s="137" t="s">
        <v>5029</v>
      </c>
      <c r="C176" s="218">
        <v>0</v>
      </c>
      <c r="D176" s="218">
        <v>0</v>
      </c>
      <c r="E176" s="218">
        <v>0</v>
      </c>
      <c r="F176" s="218">
        <v>0</v>
      </c>
      <c r="G176" s="218">
        <v>0</v>
      </c>
      <c r="H176" s="218">
        <v>0</v>
      </c>
      <c r="I176" s="218">
        <v>0</v>
      </c>
      <c r="J176" s="218">
        <v>0</v>
      </c>
      <c r="K176" s="218">
        <v>0</v>
      </c>
      <c r="L176" s="218">
        <v>0</v>
      </c>
      <c r="M176" s="218">
        <v>0</v>
      </c>
      <c r="N176" s="218">
        <v>0</v>
      </c>
      <c r="O176" s="218">
        <v>0</v>
      </c>
      <c r="Q176" s="12" t="s">
        <v>55</v>
      </c>
    </row>
    <row r="177" spans="1:17">
      <c r="A177" s="137" t="s">
        <v>342</v>
      </c>
      <c r="B177" s="137" t="s">
        <v>343</v>
      </c>
      <c r="C177" s="218">
        <v>0</v>
      </c>
      <c r="D177" s="218">
        <v>0</v>
      </c>
      <c r="E177" s="218">
        <v>0</v>
      </c>
      <c r="F177" s="218">
        <v>0</v>
      </c>
      <c r="G177" s="218">
        <v>0</v>
      </c>
      <c r="H177" s="218">
        <v>0</v>
      </c>
      <c r="I177" s="218">
        <v>0</v>
      </c>
      <c r="J177" s="218">
        <v>0</v>
      </c>
      <c r="K177" s="218">
        <v>0</v>
      </c>
      <c r="L177" s="218">
        <v>2372.46</v>
      </c>
      <c r="M177" s="218">
        <v>0</v>
      </c>
      <c r="N177" s="218">
        <v>0</v>
      </c>
      <c r="O177" s="218">
        <v>2372.46</v>
      </c>
      <c r="Q177" s="12" t="s">
        <v>52</v>
      </c>
    </row>
    <row r="178" spans="1:17">
      <c r="A178" s="137" t="s">
        <v>5030</v>
      </c>
      <c r="B178" s="137" t="s">
        <v>5031</v>
      </c>
      <c r="C178" s="218">
        <v>0</v>
      </c>
      <c r="D178" s="218">
        <v>0</v>
      </c>
      <c r="E178" s="218">
        <v>0</v>
      </c>
      <c r="F178" s="218">
        <v>0</v>
      </c>
      <c r="G178" s="218">
        <v>0</v>
      </c>
      <c r="H178" s="218">
        <v>0</v>
      </c>
      <c r="I178" s="218">
        <v>0</v>
      </c>
      <c r="J178" s="218">
        <v>0</v>
      </c>
      <c r="K178" s="218">
        <v>0</v>
      </c>
      <c r="L178" s="218">
        <v>0</v>
      </c>
      <c r="M178" s="218">
        <v>0</v>
      </c>
      <c r="N178" s="218">
        <v>0</v>
      </c>
      <c r="O178" s="218">
        <v>0</v>
      </c>
      <c r="Q178" s="12" t="s">
        <v>55</v>
      </c>
    </row>
    <row r="179" spans="1:17">
      <c r="A179" s="137" t="s">
        <v>344</v>
      </c>
      <c r="B179" s="137" t="s">
        <v>345</v>
      </c>
      <c r="C179" s="218">
        <v>600</v>
      </c>
      <c r="D179" s="218">
        <v>1400</v>
      </c>
      <c r="E179" s="218">
        <v>1000</v>
      </c>
      <c r="F179" s="218">
        <v>1000</v>
      </c>
      <c r="G179" s="218">
        <v>1000</v>
      </c>
      <c r="H179" s="218">
        <v>1000</v>
      </c>
      <c r="I179" s="218">
        <v>1000</v>
      </c>
      <c r="J179" s="218">
        <v>1000</v>
      </c>
      <c r="K179" s="218">
        <v>1000</v>
      </c>
      <c r="L179" s="218">
        <v>1000</v>
      </c>
      <c r="M179" s="218">
        <v>1000</v>
      </c>
      <c r="N179" s="218">
        <v>1000</v>
      </c>
      <c r="O179" s="218">
        <v>12000</v>
      </c>
      <c r="Q179" s="12" t="s">
        <v>55</v>
      </c>
    </row>
    <row r="180" spans="1:17">
      <c r="A180" s="137" t="s">
        <v>346</v>
      </c>
      <c r="B180" s="137" t="s">
        <v>347</v>
      </c>
      <c r="C180" s="218">
        <v>850</v>
      </c>
      <c r="D180" s="218">
        <v>850</v>
      </c>
      <c r="E180" s="218">
        <v>957.25</v>
      </c>
      <c r="F180" s="218">
        <v>850</v>
      </c>
      <c r="G180" s="218">
        <v>850</v>
      </c>
      <c r="H180" s="218">
        <v>850</v>
      </c>
      <c r="I180" s="218">
        <v>850</v>
      </c>
      <c r="J180" s="218">
        <v>850</v>
      </c>
      <c r="K180" s="218">
        <v>850</v>
      </c>
      <c r="L180" s="218">
        <v>850</v>
      </c>
      <c r="M180" s="218">
        <v>850</v>
      </c>
      <c r="N180" s="218">
        <v>850</v>
      </c>
      <c r="O180" s="218">
        <v>10307.25</v>
      </c>
      <c r="Q180" s="12" t="s">
        <v>57</v>
      </c>
    </row>
    <row r="181" spans="1:17">
      <c r="A181" s="137" t="s">
        <v>348</v>
      </c>
      <c r="B181" s="137" t="s">
        <v>349</v>
      </c>
      <c r="C181" s="218">
        <v>0</v>
      </c>
      <c r="D181" s="218">
        <v>0</v>
      </c>
      <c r="E181" s="218">
        <v>0</v>
      </c>
      <c r="F181" s="218">
        <v>0</v>
      </c>
      <c r="G181" s="218">
        <v>0</v>
      </c>
      <c r="H181" s="218">
        <v>0</v>
      </c>
      <c r="I181" s="218">
        <v>0</v>
      </c>
      <c r="J181" s="218">
        <v>0</v>
      </c>
      <c r="K181" s="218">
        <v>0</v>
      </c>
      <c r="L181" s="218">
        <v>0</v>
      </c>
      <c r="M181" s="218">
        <v>0</v>
      </c>
      <c r="N181" s="218">
        <v>0</v>
      </c>
      <c r="O181" s="218">
        <v>0</v>
      </c>
      <c r="Q181" s="12" t="s">
        <v>55</v>
      </c>
    </row>
    <row r="182" spans="1:17">
      <c r="A182" s="137" t="s">
        <v>350</v>
      </c>
      <c r="B182" s="137" t="s">
        <v>351</v>
      </c>
      <c r="C182" s="218">
        <v>0</v>
      </c>
      <c r="D182" s="218">
        <v>0</v>
      </c>
      <c r="E182" s="218">
        <v>0</v>
      </c>
      <c r="F182" s="218">
        <v>0</v>
      </c>
      <c r="G182" s="218">
        <v>0</v>
      </c>
      <c r="H182" s="218">
        <v>0</v>
      </c>
      <c r="I182" s="218">
        <v>0</v>
      </c>
      <c r="J182" s="218">
        <v>0</v>
      </c>
      <c r="K182" s="218">
        <v>0</v>
      </c>
      <c r="L182" s="218">
        <v>0</v>
      </c>
      <c r="M182" s="218">
        <v>0</v>
      </c>
      <c r="N182" s="218">
        <v>0</v>
      </c>
      <c r="O182" s="218">
        <v>0</v>
      </c>
      <c r="Q182" s="12" t="s">
        <v>57</v>
      </c>
    </row>
    <row r="183" spans="1:17">
      <c r="A183" s="137" t="s">
        <v>5032</v>
      </c>
      <c r="B183" s="137" t="s">
        <v>5033</v>
      </c>
      <c r="C183" s="218">
        <v>3767.68</v>
      </c>
      <c r="D183" s="218">
        <v>0</v>
      </c>
      <c r="E183" s="218">
        <v>0</v>
      </c>
      <c r="F183" s="218">
        <v>0</v>
      </c>
      <c r="G183" s="218">
        <v>0</v>
      </c>
      <c r="H183" s="218">
        <v>0</v>
      </c>
      <c r="I183" s="218">
        <v>0</v>
      </c>
      <c r="J183" s="218">
        <v>0</v>
      </c>
      <c r="K183" s="218">
        <v>0</v>
      </c>
      <c r="L183" s="218">
        <v>0</v>
      </c>
      <c r="M183" s="218">
        <v>0</v>
      </c>
      <c r="N183" s="218">
        <v>0</v>
      </c>
      <c r="O183" s="218">
        <v>3767.68</v>
      </c>
      <c r="Q183" s="12" t="s">
        <v>52</v>
      </c>
    </row>
    <row r="184" spans="1:17">
      <c r="A184" s="137"/>
      <c r="B184" s="137"/>
      <c r="C184" s="219"/>
      <c r="D184" s="219"/>
      <c r="E184" s="219"/>
      <c r="F184" s="219"/>
      <c r="G184" s="219"/>
      <c r="H184" s="219"/>
      <c r="I184" s="219"/>
      <c r="J184" s="219"/>
      <c r="K184" s="219"/>
      <c r="L184" s="219"/>
      <c r="M184" s="219"/>
      <c r="N184" s="219"/>
      <c r="O184" s="219"/>
    </row>
    <row r="185" spans="1:17">
      <c r="A185" s="137" t="s">
        <v>352</v>
      </c>
      <c r="B185" s="137" t="s">
        <v>353</v>
      </c>
      <c r="C185" s="138">
        <v>5922.68</v>
      </c>
      <c r="D185" s="138">
        <v>4513.57</v>
      </c>
      <c r="E185" s="138">
        <v>4244.82</v>
      </c>
      <c r="F185" s="138">
        <v>4776</v>
      </c>
      <c r="G185" s="138">
        <v>4876</v>
      </c>
      <c r="H185" s="138">
        <v>4876</v>
      </c>
      <c r="I185" s="138">
        <v>4876</v>
      </c>
      <c r="J185" s="138">
        <v>4876</v>
      </c>
      <c r="K185" s="138">
        <v>-2634.09</v>
      </c>
      <c r="L185" s="138">
        <v>7248.46</v>
      </c>
      <c r="M185" s="138">
        <v>2575</v>
      </c>
      <c r="N185" s="138">
        <v>2575</v>
      </c>
      <c r="O185" s="138">
        <v>48725.440000000002</v>
      </c>
    </row>
    <row r="186" spans="1:17">
      <c r="A186" s="137"/>
      <c r="B186" s="137"/>
      <c r="C186" s="137"/>
      <c r="D186" s="137"/>
      <c r="E186" s="137"/>
      <c r="F186" s="137"/>
      <c r="G186" s="137"/>
      <c r="H186" s="137"/>
      <c r="I186" s="137"/>
      <c r="J186" s="137"/>
      <c r="K186" s="137"/>
      <c r="L186" s="137"/>
      <c r="M186" s="137"/>
      <c r="N186" s="137"/>
      <c r="O186" s="137"/>
    </row>
    <row r="187" spans="1:17">
      <c r="A187" s="137" t="s">
        <v>354</v>
      </c>
      <c r="B187" s="137" t="s">
        <v>355</v>
      </c>
      <c r="C187" s="137"/>
      <c r="D187" s="137"/>
      <c r="E187" s="137"/>
      <c r="F187" s="137"/>
      <c r="G187" s="137"/>
      <c r="H187" s="137"/>
      <c r="I187" s="137"/>
      <c r="J187" s="137"/>
      <c r="K187" s="137"/>
      <c r="L187" s="137"/>
      <c r="M187" s="137"/>
      <c r="N187" s="137"/>
      <c r="O187" s="137"/>
    </row>
    <row r="188" spans="1:17">
      <c r="A188" s="137" t="s">
        <v>356</v>
      </c>
      <c r="B188" s="137" t="s">
        <v>357</v>
      </c>
      <c r="C188" s="218">
        <v>269.98</v>
      </c>
      <c r="D188" s="218">
        <v>2338.0100000000002</v>
      </c>
      <c r="E188" s="218">
        <v>1453.12</v>
      </c>
      <c r="F188" s="218">
        <v>1545.04</v>
      </c>
      <c r="G188" s="218">
        <v>1998.06</v>
      </c>
      <c r="H188" s="218">
        <v>2891.44</v>
      </c>
      <c r="I188" s="218">
        <v>0</v>
      </c>
      <c r="J188" s="218">
        <v>0</v>
      </c>
      <c r="K188" s="218">
        <v>0</v>
      </c>
      <c r="L188" s="218">
        <v>0</v>
      </c>
      <c r="M188" s="218">
        <v>386.23</v>
      </c>
      <c r="N188" s="218">
        <v>0.89</v>
      </c>
      <c r="O188" s="218">
        <v>10882.77</v>
      </c>
      <c r="Q188" s="12" t="s">
        <v>55</v>
      </c>
    </row>
    <row r="189" spans="1:17">
      <c r="A189" s="137" t="s">
        <v>358</v>
      </c>
      <c r="B189" s="137" t="s">
        <v>359</v>
      </c>
      <c r="C189" s="218">
        <v>0</v>
      </c>
      <c r="D189" s="218">
        <v>0</v>
      </c>
      <c r="E189" s="218">
        <v>0</v>
      </c>
      <c r="F189" s="218">
        <v>0</v>
      </c>
      <c r="G189" s="218">
        <v>0</v>
      </c>
      <c r="H189" s="218">
        <v>0</v>
      </c>
      <c r="I189" s="218">
        <v>0</v>
      </c>
      <c r="J189" s="218">
        <v>0</v>
      </c>
      <c r="K189" s="218">
        <v>0</v>
      </c>
      <c r="L189" s="218">
        <v>0</v>
      </c>
      <c r="M189" s="218">
        <v>0</v>
      </c>
      <c r="N189" s="218">
        <v>-194.38</v>
      </c>
      <c r="O189" s="218">
        <v>-194.38</v>
      </c>
      <c r="Q189" s="12" t="s">
        <v>55</v>
      </c>
    </row>
    <row r="190" spans="1:17">
      <c r="A190" s="137" t="s">
        <v>360</v>
      </c>
      <c r="B190" s="137" t="s">
        <v>361</v>
      </c>
      <c r="C190" s="218">
        <v>2161.1799999999998</v>
      </c>
      <c r="D190" s="218">
        <v>114.71</v>
      </c>
      <c r="E190" s="218">
        <v>385.04</v>
      </c>
      <c r="F190" s="218">
        <v>380.71</v>
      </c>
      <c r="G190" s="218">
        <v>0</v>
      </c>
      <c r="H190" s="218">
        <v>0</v>
      </c>
      <c r="I190" s="218">
        <v>309.08999999999997</v>
      </c>
      <c r="J190" s="218">
        <v>238.96</v>
      </c>
      <c r="K190" s="218">
        <v>279.68</v>
      </c>
      <c r="L190" s="218">
        <v>1263.69</v>
      </c>
      <c r="M190" s="218">
        <v>534.14</v>
      </c>
      <c r="N190" s="218">
        <v>452.83</v>
      </c>
      <c r="O190" s="218">
        <v>6120.03</v>
      </c>
      <c r="Q190" s="12" t="s">
        <v>55</v>
      </c>
    </row>
    <row r="191" spans="1:17">
      <c r="A191" s="137" t="s">
        <v>362</v>
      </c>
      <c r="B191" s="137" t="s">
        <v>363</v>
      </c>
      <c r="C191" s="218">
        <v>0</v>
      </c>
      <c r="D191" s="218">
        <v>0</v>
      </c>
      <c r="E191" s="218">
        <v>0</v>
      </c>
      <c r="F191" s="218">
        <v>0</v>
      </c>
      <c r="G191" s="218">
        <v>0</v>
      </c>
      <c r="H191" s="218">
        <v>0</v>
      </c>
      <c r="I191" s="218">
        <v>0</v>
      </c>
      <c r="J191" s="218">
        <v>195</v>
      </c>
      <c r="K191" s="218">
        <v>0</v>
      </c>
      <c r="L191" s="218">
        <v>447.75</v>
      </c>
      <c r="M191" s="218">
        <v>0</v>
      </c>
      <c r="N191" s="218">
        <v>232.52</v>
      </c>
      <c r="O191" s="218">
        <v>875.27</v>
      </c>
      <c r="Q191" s="12" t="s">
        <v>55</v>
      </c>
    </row>
    <row r="192" spans="1:17">
      <c r="A192" s="137" t="s">
        <v>364</v>
      </c>
      <c r="B192" s="137" t="s">
        <v>365</v>
      </c>
      <c r="C192" s="218">
        <v>0</v>
      </c>
      <c r="D192" s="218">
        <v>0</v>
      </c>
      <c r="E192" s="218">
        <v>0</v>
      </c>
      <c r="F192" s="218">
        <v>0</v>
      </c>
      <c r="G192" s="218">
        <v>0</v>
      </c>
      <c r="H192" s="218">
        <v>0</v>
      </c>
      <c r="I192" s="218">
        <v>0</v>
      </c>
      <c r="J192" s="218">
        <v>0</v>
      </c>
      <c r="K192" s="218">
        <v>0</v>
      </c>
      <c r="L192" s="218">
        <v>0</v>
      </c>
      <c r="M192" s="218">
        <v>0</v>
      </c>
      <c r="N192" s="218">
        <v>0</v>
      </c>
      <c r="O192" s="218">
        <v>0</v>
      </c>
      <c r="Q192" s="12" t="s">
        <v>55</v>
      </c>
    </row>
    <row r="193" spans="1:17">
      <c r="A193" s="137" t="s">
        <v>366</v>
      </c>
      <c r="B193" s="137" t="s">
        <v>367</v>
      </c>
      <c r="C193" s="218">
        <v>70</v>
      </c>
      <c r="D193" s="218">
        <v>0</v>
      </c>
      <c r="E193" s="218">
        <v>0</v>
      </c>
      <c r="F193" s="218">
        <v>250</v>
      </c>
      <c r="G193" s="218">
        <v>0</v>
      </c>
      <c r="H193" s="218">
        <v>0</v>
      </c>
      <c r="I193" s="218">
        <v>0</v>
      </c>
      <c r="J193" s="218">
        <v>0</v>
      </c>
      <c r="K193" s="218">
        <v>0</v>
      </c>
      <c r="L193" s="218">
        <v>0</v>
      </c>
      <c r="M193" s="218">
        <v>0</v>
      </c>
      <c r="N193" s="218">
        <v>0</v>
      </c>
      <c r="O193" s="218">
        <v>320</v>
      </c>
      <c r="Q193" s="12" t="s">
        <v>55</v>
      </c>
    </row>
    <row r="194" spans="1:17">
      <c r="A194" s="137" t="s">
        <v>5034</v>
      </c>
      <c r="B194" s="137" t="s">
        <v>5035</v>
      </c>
      <c r="C194" s="218">
        <v>0</v>
      </c>
      <c r="D194" s="218">
        <v>0</v>
      </c>
      <c r="E194" s="218">
        <v>328</v>
      </c>
      <c r="F194" s="218">
        <v>0</v>
      </c>
      <c r="G194" s="218">
        <v>0</v>
      </c>
      <c r="H194" s="218">
        <v>0</v>
      </c>
      <c r="I194" s="218">
        <v>0</v>
      </c>
      <c r="J194" s="218">
        <v>0</v>
      </c>
      <c r="K194" s="218">
        <v>0</v>
      </c>
      <c r="L194" s="218">
        <v>0</v>
      </c>
      <c r="M194" s="218">
        <v>0</v>
      </c>
      <c r="N194" s="218">
        <v>0</v>
      </c>
      <c r="O194" s="218">
        <v>328</v>
      </c>
      <c r="Q194" s="12" t="s">
        <v>55</v>
      </c>
    </row>
    <row r="195" spans="1:17">
      <c r="A195" s="137" t="s">
        <v>368</v>
      </c>
      <c r="B195" s="137" t="s">
        <v>369</v>
      </c>
      <c r="C195" s="218">
        <v>516.38</v>
      </c>
      <c r="D195" s="218">
        <v>0</v>
      </c>
      <c r="E195" s="218">
        <v>0</v>
      </c>
      <c r="F195" s="218">
        <v>0</v>
      </c>
      <c r="G195" s="218">
        <v>0</v>
      </c>
      <c r="H195" s="218">
        <v>0</v>
      </c>
      <c r="I195" s="218">
        <v>0</v>
      </c>
      <c r="J195" s="218">
        <v>0</v>
      </c>
      <c r="K195" s="218">
        <v>0</v>
      </c>
      <c r="L195" s="218">
        <v>0</v>
      </c>
      <c r="M195" s="218">
        <v>0</v>
      </c>
      <c r="N195" s="218">
        <v>0</v>
      </c>
      <c r="O195" s="218">
        <v>516.38</v>
      </c>
      <c r="Q195" s="12" t="s">
        <v>55</v>
      </c>
    </row>
    <row r="196" spans="1:17">
      <c r="A196" s="137" t="s">
        <v>370</v>
      </c>
      <c r="B196" s="137" t="s">
        <v>371</v>
      </c>
      <c r="C196" s="218">
        <v>0</v>
      </c>
      <c r="D196" s="218">
        <v>0</v>
      </c>
      <c r="E196" s="218">
        <v>0</v>
      </c>
      <c r="F196" s="218">
        <v>0</v>
      </c>
      <c r="G196" s="218">
        <v>0</v>
      </c>
      <c r="H196" s="218">
        <v>0</v>
      </c>
      <c r="I196" s="218">
        <v>0</v>
      </c>
      <c r="J196" s="218">
        <v>0</v>
      </c>
      <c r="K196" s="218">
        <v>0</v>
      </c>
      <c r="L196" s="218">
        <v>0</v>
      </c>
      <c r="M196" s="218">
        <v>0</v>
      </c>
      <c r="N196" s="218">
        <v>0</v>
      </c>
      <c r="O196" s="218">
        <v>0</v>
      </c>
      <c r="Q196" s="12" t="s">
        <v>55</v>
      </c>
    </row>
    <row r="197" spans="1:17">
      <c r="A197" s="137" t="s">
        <v>1768</v>
      </c>
      <c r="B197" s="137" t="s">
        <v>5036</v>
      </c>
      <c r="C197" s="218">
        <v>0</v>
      </c>
      <c r="D197" s="218">
        <v>0</v>
      </c>
      <c r="E197" s="218">
        <v>0</v>
      </c>
      <c r="F197" s="218">
        <v>0</v>
      </c>
      <c r="G197" s="218">
        <v>0</v>
      </c>
      <c r="H197" s="218">
        <v>0</v>
      </c>
      <c r="I197" s="218">
        <v>0</v>
      </c>
      <c r="J197" s="218">
        <v>0</v>
      </c>
      <c r="K197" s="218">
        <v>0</v>
      </c>
      <c r="L197" s="218">
        <v>0</v>
      </c>
      <c r="M197" s="218">
        <v>0</v>
      </c>
      <c r="N197" s="218">
        <v>0</v>
      </c>
      <c r="O197" s="218">
        <v>0</v>
      </c>
      <c r="Q197" s="12" t="s">
        <v>55</v>
      </c>
    </row>
    <row r="198" spans="1:17">
      <c r="A198" s="137" t="s">
        <v>372</v>
      </c>
      <c r="B198" s="137" t="s">
        <v>373</v>
      </c>
      <c r="C198" s="218">
        <v>181.44</v>
      </c>
      <c r="D198" s="218">
        <v>0</v>
      </c>
      <c r="E198" s="218">
        <v>0</v>
      </c>
      <c r="F198" s="218">
        <v>656.13</v>
      </c>
      <c r="G198" s="218">
        <v>0</v>
      </c>
      <c r="H198" s="218">
        <v>0</v>
      </c>
      <c r="I198" s="218">
        <v>0</v>
      </c>
      <c r="J198" s="218">
        <v>0</v>
      </c>
      <c r="K198" s="218">
        <v>0</v>
      </c>
      <c r="L198" s="218">
        <v>0</v>
      </c>
      <c r="M198" s="218">
        <v>0</v>
      </c>
      <c r="N198" s="218">
        <v>0</v>
      </c>
      <c r="O198" s="218">
        <v>837.57</v>
      </c>
      <c r="Q198" s="12" t="s">
        <v>55</v>
      </c>
    </row>
    <row r="199" spans="1:17">
      <c r="A199" s="137" t="s">
        <v>374</v>
      </c>
      <c r="B199" s="137" t="s">
        <v>375</v>
      </c>
      <c r="C199" s="218">
        <v>0</v>
      </c>
      <c r="D199" s="218">
        <v>0</v>
      </c>
      <c r="E199" s="218">
        <v>0</v>
      </c>
      <c r="F199" s="218">
        <v>990.22</v>
      </c>
      <c r="G199" s="218">
        <v>386.36</v>
      </c>
      <c r="H199" s="218">
        <v>0</v>
      </c>
      <c r="I199" s="218">
        <v>632.75</v>
      </c>
      <c r="J199" s="218">
        <v>-45.07</v>
      </c>
      <c r="K199" s="218">
        <v>0</v>
      </c>
      <c r="L199" s="218">
        <v>0</v>
      </c>
      <c r="M199" s="218">
        <v>0</v>
      </c>
      <c r="N199" s="218">
        <v>0</v>
      </c>
      <c r="O199" s="218">
        <v>1964.26</v>
      </c>
      <c r="Q199" s="12" t="s">
        <v>52</v>
      </c>
    </row>
    <row r="200" spans="1:17">
      <c r="A200" s="137" t="s">
        <v>5037</v>
      </c>
      <c r="B200" s="137" t="s">
        <v>5038</v>
      </c>
      <c r="C200" s="218">
        <v>0</v>
      </c>
      <c r="D200" s="218">
        <v>0</v>
      </c>
      <c r="E200" s="218">
        <v>0</v>
      </c>
      <c r="F200" s="218">
        <v>0</v>
      </c>
      <c r="G200" s="218">
        <v>0</v>
      </c>
      <c r="H200" s="218">
        <v>0</v>
      </c>
      <c r="I200" s="218">
        <v>0</v>
      </c>
      <c r="J200" s="218">
        <v>0</v>
      </c>
      <c r="K200" s="218">
        <v>0</v>
      </c>
      <c r="L200" s="218">
        <v>0</v>
      </c>
      <c r="M200" s="218">
        <v>0</v>
      </c>
      <c r="N200" s="218">
        <v>0</v>
      </c>
      <c r="O200" s="218">
        <v>0</v>
      </c>
      <c r="Q200" s="12" t="s">
        <v>55</v>
      </c>
    </row>
    <row r="201" spans="1:17">
      <c r="A201" s="137" t="s">
        <v>376</v>
      </c>
      <c r="B201" s="137" t="s">
        <v>377</v>
      </c>
      <c r="C201" s="218">
        <v>927</v>
      </c>
      <c r="D201" s="218">
        <v>0</v>
      </c>
      <c r="E201" s="218">
        <v>843.5</v>
      </c>
      <c r="F201" s="218">
        <v>365</v>
      </c>
      <c r="G201" s="218">
        <v>150</v>
      </c>
      <c r="H201" s="218">
        <v>0</v>
      </c>
      <c r="I201" s="218">
        <v>221.66</v>
      </c>
      <c r="J201" s="218">
        <v>939</v>
      </c>
      <c r="K201" s="218">
        <v>0</v>
      </c>
      <c r="L201" s="218">
        <v>350</v>
      </c>
      <c r="M201" s="218">
        <v>0</v>
      </c>
      <c r="N201" s="218">
        <v>0</v>
      </c>
      <c r="O201" s="218">
        <v>3796.16</v>
      </c>
      <c r="Q201" s="12" t="s">
        <v>55</v>
      </c>
    </row>
    <row r="202" spans="1:17">
      <c r="A202" s="137" t="s">
        <v>378</v>
      </c>
      <c r="B202" s="137" t="s">
        <v>379</v>
      </c>
      <c r="C202" s="218">
        <v>0</v>
      </c>
      <c r="D202" s="218">
        <v>0</v>
      </c>
      <c r="E202" s="218">
        <v>0</v>
      </c>
      <c r="F202" s="218">
        <v>0</v>
      </c>
      <c r="G202" s="218">
        <v>0</v>
      </c>
      <c r="H202" s="218">
        <v>0</v>
      </c>
      <c r="I202" s="218">
        <v>0</v>
      </c>
      <c r="J202" s="218">
        <v>0</v>
      </c>
      <c r="K202" s="218">
        <v>0</v>
      </c>
      <c r="L202" s="218">
        <v>0</v>
      </c>
      <c r="M202" s="218">
        <v>0</v>
      </c>
      <c r="N202" s="218">
        <v>1326.01</v>
      </c>
      <c r="O202" s="218">
        <v>1326.01</v>
      </c>
      <c r="Q202" s="12" t="s">
        <v>55</v>
      </c>
    </row>
    <row r="203" spans="1:17">
      <c r="A203" s="137" t="s">
        <v>380</v>
      </c>
      <c r="B203" s="137" t="s">
        <v>381</v>
      </c>
      <c r="C203" s="218">
        <v>0</v>
      </c>
      <c r="D203" s="218">
        <v>0</v>
      </c>
      <c r="E203" s="218">
        <v>0</v>
      </c>
      <c r="F203" s="218">
        <v>0</v>
      </c>
      <c r="G203" s="218">
        <v>0</v>
      </c>
      <c r="H203" s="218">
        <v>0</v>
      </c>
      <c r="I203" s="218">
        <v>0</v>
      </c>
      <c r="J203" s="218">
        <v>0</v>
      </c>
      <c r="K203" s="218">
        <v>0</v>
      </c>
      <c r="L203" s="218">
        <v>0</v>
      </c>
      <c r="M203" s="218">
        <v>0</v>
      </c>
      <c r="N203" s="218">
        <v>0</v>
      </c>
      <c r="O203" s="218">
        <v>0</v>
      </c>
      <c r="Q203" s="12" t="s">
        <v>55</v>
      </c>
    </row>
    <row r="204" spans="1:17">
      <c r="A204" s="137" t="s">
        <v>382</v>
      </c>
      <c r="B204" s="137" t="s">
        <v>383</v>
      </c>
      <c r="C204" s="218">
        <v>0</v>
      </c>
      <c r="D204" s="218">
        <v>0</v>
      </c>
      <c r="E204" s="218">
        <v>0</v>
      </c>
      <c r="F204" s="218">
        <v>0</v>
      </c>
      <c r="G204" s="218">
        <v>0</v>
      </c>
      <c r="H204" s="218">
        <v>0</v>
      </c>
      <c r="I204" s="218">
        <v>0</v>
      </c>
      <c r="J204" s="218">
        <v>0</v>
      </c>
      <c r="K204" s="218">
        <v>0</v>
      </c>
      <c r="L204" s="218">
        <v>0</v>
      </c>
      <c r="M204" s="218">
        <v>0</v>
      </c>
      <c r="N204" s="218">
        <v>0</v>
      </c>
      <c r="O204" s="218">
        <v>0</v>
      </c>
      <c r="Q204" s="12" t="s">
        <v>52</v>
      </c>
    </row>
    <row r="205" spans="1:17">
      <c r="A205" s="137" t="s">
        <v>384</v>
      </c>
      <c r="B205" s="137" t="s">
        <v>385</v>
      </c>
      <c r="C205" s="218">
        <v>1283.27</v>
      </c>
      <c r="D205" s="218">
        <v>0</v>
      </c>
      <c r="E205" s="218">
        <v>0</v>
      </c>
      <c r="F205" s="218">
        <v>0</v>
      </c>
      <c r="G205" s="218">
        <v>0</v>
      </c>
      <c r="H205" s="218">
        <v>0</v>
      </c>
      <c r="I205" s="218">
        <v>-38.159999999999997</v>
      </c>
      <c r="J205" s="218">
        <v>0</v>
      </c>
      <c r="K205" s="218">
        <v>0</v>
      </c>
      <c r="L205" s="218">
        <v>0</v>
      </c>
      <c r="M205" s="218">
        <v>0</v>
      </c>
      <c r="N205" s="218">
        <v>93.67</v>
      </c>
      <c r="O205" s="218">
        <v>1338.78</v>
      </c>
      <c r="Q205" s="12" t="s">
        <v>55</v>
      </c>
    </row>
    <row r="206" spans="1:17">
      <c r="A206" s="137" t="s">
        <v>386</v>
      </c>
      <c r="B206" s="137" t="s">
        <v>387</v>
      </c>
      <c r="C206" s="218">
        <v>0</v>
      </c>
      <c r="D206" s="218">
        <v>0</v>
      </c>
      <c r="E206" s="218">
        <v>812.36</v>
      </c>
      <c r="F206" s="218">
        <v>0</v>
      </c>
      <c r="G206" s="218">
        <v>426.26</v>
      </c>
      <c r="H206" s="218">
        <v>0</v>
      </c>
      <c r="I206" s="218">
        <v>0</v>
      </c>
      <c r="J206" s="218">
        <v>0</v>
      </c>
      <c r="K206" s="218">
        <v>0</v>
      </c>
      <c r="L206" s="218">
        <v>0</v>
      </c>
      <c r="M206" s="218">
        <v>0</v>
      </c>
      <c r="N206" s="218">
        <v>0</v>
      </c>
      <c r="O206" s="218">
        <v>1238.6199999999999</v>
      </c>
      <c r="Q206" s="12" t="s">
        <v>55</v>
      </c>
    </row>
    <row r="207" spans="1:17">
      <c r="A207" s="137" t="s">
        <v>388</v>
      </c>
      <c r="B207" s="137" t="s">
        <v>389</v>
      </c>
      <c r="C207" s="218">
        <v>0</v>
      </c>
      <c r="D207" s="218">
        <v>0</v>
      </c>
      <c r="E207" s="218">
        <v>0</v>
      </c>
      <c r="F207" s="218">
        <v>0</v>
      </c>
      <c r="G207" s="218">
        <v>0</v>
      </c>
      <c r="H207" s="218">
        <v>0</v>
      </c>
      <c r="I207" s="218">
        <v>0</v>
      </c>
      <c r="J207" s="218">
        <v>0</v>
      </c>
      <c r="K207" s="218">
        <v>0</v>
      </c>
      <c r="L207" s="218">
        <v>0</v>
      </c>
      <c r="M207" s="218">
        <v>0</v>
      </c>
      <c r="N207" s="218">
        <v>0</v>
      </c>
      <c r="O207" s="218">
        <v>0</v>
      </c>
      <c r="Q207" s="12" t="s">
        <v>55</v>
      </c>
    </row>
    <row r="208" spans="1:17">
      <c r="A208" s="137" t="s">
        <v>390</v>
      </c>
      <c r="B208" s="137" t="s">
        <v>391</v>
      </c>
      <c r="C208" s="218">
        <v>0</v>
      </c>
      <c r="D208" s="218">
        <v>0</v>
      </c>
      <c r="E208" s="218">
        <v>0</v>
      </c>
      <c r="F208" s="218">
        <v>0</v>
      </c>
      <c r="G208" s="218">
        <v>0</v>
      </c>
      <c r="H208" s="218">
        <v>0</v>
      </c>
      <c r="I208" s="218">
        <v>0</v>
      </c>
      <c r="J208" s="218">
        <v>0</v>
      </c>
      <c r="K208" s="218">
        <v>0</v>
      </c>
      <c r="L208" s="218">
        <v>0</v>
      </c>
      <c r="M208" s="218">
        <v>0</v>
      </c>
      <c r="N208" s="218">
        <v>0</v>
      </c>
      <c r="O208" s="218">
        <v>0</v>
      </c>
      <c r="Q208" s="12" t="s">
        <v>55</v>
      </c>
    </row>
    <row r="209" spans="1:17">
      <c r="A209" s="137" t="s">
        <v>392</v>
      </c>
      <c r="B209" s="137" t="s">
        <v>393</v>
      </c>
      <c r="C209" s="218">
        <v>0</v>
      </c>
      <c r="D209" s="218">
        <v>0</v>
      </c>
      <c r="E209" s="218">
        <v>0</v>
      </c>
      <c r="F209" s="218">
        <v>0</v>
      </c>
      <c r="G209" s="218">
        <v>0</v>
      </c>
      <c r="H209" s="218">
        <v>0</v>
      </c>
      <c r="I209" s="218">
        <v>0</v>
      </c>
      <c r="J209" s="218">
        <v>0</v>
      </c>
      <c r="K209" s="218">
        <v>0</v>
      </c>
      <c r="L209" s="218">
        <v>0</v>
      </c>
      <c r="M209" s="218">
        <v>0</v>
      </c>
      <c r="N209" s="218">
        <v>0</v>
      </c>
      <c r="O209" s="218">
        <v>0</v>
      </c>
      <c r="Q209" s="12" t="s">
        <v>55</v>
      </c>
    </row>
    <row r="210" spans="1:17">
      <c r="A210" s="137" t="s">
        <v>394</v>
      </c>
      <c r="B210" s="137" t="s">
        <v>395</v>
      </c>
      <c r="C210" s="218">
        <v>834.52</v>
      </c>
      <c r="D210" s="218">
        <v>0</v>
      </c>
      <c r="E210" s="218">
        <v>200</v>
      </c>
      <c r="F210" s="218">
        <v>0</v>
      </c>
      <c r="G210" s="218">
        <v>0</v>
      </c>
      <c r="H210" s="218">
        <v>0</v>
      </c>
      <c r="I210" s="218">
        <v>0</v>
      </c>
      <c r="J210" s="218">
        <v>178</v>
      </c>
      <c r="K210" s="218">
        <v>0</v>
      </c>
      <c r="L210" s="218">
        <v>0</v>
      </c>
      <c r="M210" s="218">
        <v>0</v>
      </c>
      <c r="N210" s="218">
        <v>2528.4699999999998</v>
      </c>
      <c r="O210" s="218">
        <v>3740.99</v>
      </c>
      <c r="Q210" s="12" t="s">
        <v>55</v>
      </c>
    </row>
    <row r="211" spans="1:17">
      <c r="A211" s="137" t="s">
        <v>396</v>
      </c>
      <c r="B211" s="137" t="s">
        <v>397</v>
      </c>
      <c r="C211" s="218">
        <v>0</v>
      </c>
      <c r="D211" s="218">
        <v>0</v>
      </c>
      <c r="E211" s="218">
        <v>0</v>
      </c>
      <c r="F211" s="218">
        <v>0</v>
      </c>
      <c r="G211" s="218">
        <v>0</v>
      </c>
      <c r="H211" s="218">
        <v>0</v>
      </c>
      <c r="I211" s="218">
        <v>0</v>
      </c>
      <c r="J211" s="218">
        <v>0</v>
      </c>
      <c r="K211" s="218">
        <v>0</v>
      </c>
      <c r="L211" s="218">
        <v>0</v>
      </c>
      <c r="M211" s="218">
        <v>0</v>
      </c>
      <c r="N211" s="218">
        <v>0</v>
      </c>
      <c r="O211" s="218">
        <v>0</v>
      </c>
      <c r="Q211" s="12" t="s">
        <v>55</v>
      </c>
    </row>
    <row r="212" spans="1:17">
      <c r="A212" s="137" t="s">
        <v>398</v>
      </c>
      <c r="B212" s="137" t="s">
        <v>399</v>
      </c>
      <c r="C212" s="218">
        <v>0</v>
      </c>
      <c r="D212" s="218">
        <v>0</v>
      </c>
      <c r="E212" s="218">
        <v>0</v>
      </c>
      <c r="F212" s="218">
        <v>0</v>
      </c>
      <c r="G212" s="218">
        <v>0</v>
      </c>
      <c r="H212" s="218">
        <v>0</v>
      </c>
      <c r="I212" s="218">
        <v>0</v>
      </c>
      <c r="J212" s="218">
        <v>0</v>
      </c>
      <c r="K212" s="218">
        <v>0</v>
      </c>
      <c r="L212" s="218">
        <v>0</v>
      </c>
      <c r="M212" s="218">
        <v>0</v>
      </c>
      <c r="N212" s="218">
        <v>0</v>
      </c>
      <c r="O212" s="218">
        <v>0</v>
      </c>
      <c r="Q212" s="12" t="s">
        <v>55</v>
      </c>
    </row>
    <row r="213" spans="1:17">
      <c r="A213" s="137" t="s">
        <v>5039</v>
      </c>
      <c r="B213" s="137" t="s">
        <v>5040</v>
      </c>
      <c r="C213" s="218">
        <v>0</v>
      </c>
      <c r="D213" s="218">
        <v>0</v>
      </c>
      <c r="E213" s="218">
        <v>0</v>
      </c>
      <c r="F213" s="218">
        <v>0</v>
      </c>
      <c r="G213" s="218">
        <v>0</v>
      </c>
      <c r="H213" s="218">
        <v>0</v>
      </c>
      <c r="I213" s="218">
        <v>0</v>
      </c>
      <c r="J213" s="218">
        <v>0</v>
      </c>
      <c r="K213" s="218">
        <v>0</v>
      </c>
      <c r="L213" s="218">
        <v>0</v>
      </c>
      <c r="M213" s="218">
        <v>0</v>
      </c>
      <c r="N213" s="218">
        <v>0</v>
      </c>
      <c r="O213" s="218">
        <v>0</v>
      </c>
      <c r="Q213" s="12" t="s">
        <v>55</v>
      </c>
    </row>
    <row r="214" spans="1:17">
      <c r="A214" s="137" t="s">
        <v>1774</v>
      </c>
      <c r="B214" s="137" t="s">
        <v>5041</v>
      </c>
      <c r="C214" s="218">
        <v>0</v>
      </c>
      <c r="D214" s="218">
        <v>0</v>
      </c>
      <c r="E214" s="218">
        <v>0</v>
      </c>
      <c r="F214" s="218">
        <v>0</v>
      </c>
      <c r="G214" s="218">
        <v>0</v>
      </c>
      <c r="H214" s="218">
        <v>0</v>
      </c>
      <c r="I214" s="218">
        <v>0</v>
      </c>
      <c r="J214" s="218">
        <v>0</v>
      </c>
      <c r="K214" s="218">
        <v>0</v>
      </c>
      <c r="L214" s="218">
        <v>0</v>
      </c>
      <c r="M214" s="218">
        <v>0</v>
      </c>
      <c r="N214" s="218">
        <v>0</v>
      </c>
      <c r="O214" s="218">
        <v>0</v>
      </c>
      <c r="Q214" s="12" t="s">
        <v>55</v>
      </c>
    </row>
    <row r="215" spans="1:17">
      <c r="A215" s="137" t="s">
        <v>400</v>
      </c>
      <c r="B215" s="137" t="s">
        <v>401</v>
      </c>
      <c r="C215" s="218">
        <v>0</v>
      </c>
      <c r="D215" s="218">
        <v>0</v>
      </c>
      <c r="E215" s="218">
        <v>0</v>
      </c>
      <c r="F215" s="218">
        <v>356.61</v>
      </c>
      <c r="G215" s="218">
        <v>286.95999999999998</v>
      </c>
      <c r="H215" s="218">
        <v>0</v>
      </c>
      <c r="I215" s="218">
        <v>0</v>
      </c>
      <c r="J215" s="218">
        <v>0</v>
      </c>
      <c r="K215" s="218">
        <v>0</v>
      </c>
      <c r="L215" s="218">
        <v>0</v>
      </c>
      <c r="M215" s="218">
        <v>0</v>
      </c>
      <c r="N215" s="218">
        <v>0</v>
      </c>
      <c r="O215" s="218">
        <v>643.57000000000005</v>
      </c>
      <c r="Q215" s="12" t="s">
        <v>52</v>
      </c>
    </row>
    <row r="216" spans="1:17">
      <c r="A216" s="137" t="s">
        <v>5042</v>
      </c>
      <c r="B216" s="137" t="s">
        <v>5043</v>
      </c>
      <c r="C216" s="218">
        <v>0</v>
      </c>
      <c r="D216" s="218">
        <v>0</v>
      </c>
      <c r="E216" s="218">
        <v>0</v>
      </c>
      <c r="F216" s="218">
        <v>0</v>
      </c>
      <c r="G216" s="218">
        <v>0</v>
      </c>
      <c r="H216" s="218">
        <v>0</v>
      </c>
      <c r="I216" s="218">
        <v>0</v>
      </c>
      <c r="J216" s="218">
        <v>0</v>
      </c>
      <c r="K216" s="218">
        <v>0</v>
      </c>
      <c r="L216" s="218">
        <v>0</v>
      </c>
      <c r="M216" s="218">
        <v>0</v>
      </c>
      <c r="N216" s="218">
        <v>0</v>
      </c>
      <c r="O216" s="218">
        <v>0</v>
      </c>
      <c r="Q216" s="12" t="s">
        <v>55</v>
      </c>
    </row>
    <row r="217" spans="1:17">
      <c r="A217" s="137" t="s">
        <v>402</v>
      </c>
      <c r="B217" s="137" t="s">
        <v>403</v>
      </c>
      <c r="C217" s="218">
        <v>0</v>
      </c>
      <c r="D217" s="218">
        <v>0</v>
      </c>
      <c r="E217" s="218">
        <v>0</v>
      </c>
      <c r="F217" s="218">
        <v>0</v>
      </c>
      <c r="G217" s="218">
        <v>0</v>
      </c>
      <c r="H217" s="218">
        <v>0</v>
      </c>
      <c r="I217" s="218">
        <v>0</v>
      </c>
      <c r="J217" s="218">
        <v>180</v>
      </c>
      <c r="K217" s="218">
        <v>0</v>
      </c>
      <c r="L217" s="218">
        <v>0</v>
      </c>
      <c r="M217" s="218">
        <v>0</v>
      </c>
      <c r="N217" s="218">
        <v>0</v>
      </c>
      <c r="O217" s="218">
        <v>180</v>
      </c>
      <c r="Q217" s="12" t="s">
        <v>55</v>
      </c>
    </row>
    <row r="218" spans="1:17">
      <c r="A218" s="137" t="s">
        <v>404</v>
      </c>
      <c r="B218" s="137" t="s">
        <v>405</v>
      </c>
      <c r="C218" s="218">
        <v>0</v>
      </c>
      <c r="D218" s="218">
        <v>0</v>
      </c>
      <c r="E218" s="218">
        <v>0</v>
      </c>
      <c r="F218" s="218">
        <v>0</v>
      </c>
      <c r="G218" s="218">
        <v>0</v>
      </c>
      <c r="H218" s="218">
        <v>0</v>
      </c>
      <c r="I218" s="218">
        <v>0</v>
      </c>
      <c r="J218" s="218">
        <v>0</v>
      </c>
      <c r="K218" s="218">
        <v>0</v>
      </c>
      <c r="L218" s="218">
        <v>0</v>
      </c>
      <c r="M218" s="218">
        <v>0</v>
      </c>
      <c r="N218" s="218">
        <v>0</v>
      </c>
      <c r="O218" s="218">
        <v>0</v>
      </c>
      <c r="Q218" s="12" t="s">
        <v>55</v>
      </c>
    </row>
    <row r="219" spans="1:17">
      <c r="A219" s="137" t="s">
        <v>406</v>
      </c>
      <c r="B219" s="137" t="s">
        <v>407</v>
      </c>
      <c r="C219" s="218">
        <v>0</v>
      </c>
      <c r="D219" s="218">
        <v>0</v>
      </c>
      <c r="E219" s="218">
        <v>0</v>
      </c>
      <c r="F219" s="218">
        <v>0</v>
      </c>
      <c r="G219" s="218">
        <v>0</v>
      </c>
      <c r="H219" s="218">
        <v>0</v>
      </c>
      <c r="I219" s="218">
        <v>0</v>
      </c>
      <c r="J219" s="218">
        <v>0</v>
      </c>
      <c r="K219" s="218">
        <v>0</v>
      </c>
      <c r="L219" s="218">
        <v>0</v>
      </c>
      <c r="M219" s="218">
        <v>0</v>
      </c>
      <c r="N219" s="218">
        <v>0</v>
      </c>
      <c r="O219" s="218">
        <v>0</v>
      </c>
      <c r="Q219" s="12" t="s">
        <v>55</v>
      </c>
    </row>
    <row r="220" spans="1:17">
      <c r="A220" s="137" t="s">
        <v>408</v>
      </c>
      <c r="B220" s="137" t="s">
        <v>409</v>
      </c>
      <c r="C220" s="218">
        <v>0</v>
      </c>
      <c r="D220" s="218">
        <v>0</v>
      </c>
      <c r="E220" s="218">
        <v>0</v>
      </c>
      <c r="F220" s="218">
        <v>0</v>
      </c>
      <c r="G220" s="218">
        <v>0</v>
      </c>
      <c r="H220" s="218">
        <v>0</v>
      </c>
      <c r="I220" s="218">
        <v>0</v>
      </c>
      <c r="J220" s="218">
        <v>0</v>
      </c>
      <c r="K220" s="218">
        <v>0</v>
      </c>
      <c r="L220" s="218">
        <v>0</v>
      </c>
      <c r="M220" s="218">
        <v>0</v>
      </c>
      <c r="N220" s="218">
        <v>0</v>
      </c>
      <c r="O220" s="218">
        <v>0</v>
      </c>
      <c r="Q220" s="12" t="s">
        <v>55</v>
      </c>
    </row>
    <row r="221" spans="1:17">
      <c r="A221" s="137" t="s">
        <v>410</v>
      </c>
      <c r="B221" s="137" t="s">
        <v>411</v>
      </c>
      <c r="C221" s="218">
        <v>0</v>
      </c>
      <c r="D221" s="218">
        <v>0</v>
      </c>
      <c r="E221" s="218">
        <v>0</v>
      </c>
      <c r="F221" s="218">
        <v>0</v>
      </c>
      <c r="G221" s="218">
        <v>0</v>
      </c>
      <c r="H221" s="218">
        <v>0</v>
      </c>
      <c r="I221" s="218">
        <v>0</v>
      </c>
      <c r="J221" s="218">
        <v>0</v>
      </c>
      <c r="K221" s="218">
        <v>0</v>
      </c>
      <c r="L221" s="218">
        <v>0</v>
      </c>
      <c r="M221" s="218">
        <v>0</v>
      </c>
      <c r="N221" s="218">
        <v>0</v>
      </c>
      <c r="O221" s="218">
        <v>0</v>
      </c>
      <c r="Q221" s="12" t="s">
        <v>55</v>
      </c>
    </row>
    <row r="222" spans="1:17">
      <c r="A222" s="137" t="s">
        <v>412</v>
      </c>
      <c r="B222" s="137" t="s">
        <v>413</v>
      </c>
      <c r="C222" s="218">
        <v>328</v>
      </c>
      <c r="D222" s="218">
        <v>0</v>
      </c>
      <c r="E222" s="218">
        <v>0</v>
      </c>
      <c r="F222" s="218">
        <v>0</v>
      </c>
      <c r="G222" s="218">
        <v>0</v>
      </c>
      <c r="H222" s="218">
        <v>0</v>
      </c>
      <c r="I222" s="218">
        <v>0</v>
      </c>
      <c r="J222" s="218">
        <v>0</v>
      </c>
      <c r="K222" s="218">
        <v>0</v>
      </c>
      <c r="L222" s="218">
        <v>0</v>
      </c>
      <c r="M222" s="218">
        <v>0</v>
      </c>
      <c r="N222" s="218">
        <v>0</v>
      </c>
      <c r="O222" s="218">
        <v>328</v>
      </c>
      <c r="Q222" s="12" t="s">
        <v>57</v>
      </c>
    </row>
    <row r="223" spans="1:17">
      <c r="A223" s="137" t="s">
        <v>414</v>
      </c>
      <c r="B223" s="137" t="s">
        <v>415</v>
      </c>
      <c r="C223" s="218">
        <v>0</v>
      </c>
      <c r="D223" s="218">
        <v>0</v>
      </c>
      <c r="E223" s="218">
        <v>0</v>
      </c>
      <c r="F223" s="218">
        <v>0</v>
      </c>
      <c r="G223" s="218">
        <v>0</v>
      </c>
      <c r="H223" s="218">
        <v>0</v>
      </c>
      <c r="I223" s="218">
        <v>0</v>
      </c>
      <c r="J223" s="218">
        <v>0</v>
      </c>
      <c r="K223" s="218">
        <v>0</v>
      </c>
      <c r="L223" s="218">
        <v>0</v>
      </c>
      <c r="M223" s="218">
        <v>0</v>
      </c>
      <c r="N223" s="218">
        <v>0</v>
      </c>
      <c r="O223" s="218">
        <v>0</v>
      </c>
      <c r="Q223" s="12" t="s">
        <v>55</v>
      </c>
    </row>
    <row r="224" spans="1:17">
      <c r="A224" s="137" t="s">
        <v>416</v>
      </c>
      <c r="B224" s="137" t="s">
        <v>417</v>
      </c>
      <c r="C224" s="218">
        <v>1610</v>
      </c>
      <c r="D224" s="218">
        <v>0</v>
      </c>
      <c r="E224" s="218">
        <v>0</v>
      </c>
      <c r="F224" s="218">
        <v>0</v>
      </c>
      <c r="G224" s="218">
        <v>195</v>
      </c>
      <c r="H224" s="218">
        <v>0</v>
      </c>
      <c r="I224" s="218">
        <v>0</v>
      </c>
      <c r="J224" s="218">
        <v>0</v>
      </c>
      <c r="K224" s="218">
        <v>0</v>
      </c>
      <c r="L224" s="218">
        <v>80</v>
      </c>
      <c r="M224" s="218">
        <v>0</v>
      </c>
      <c r="N224" s="218">
        <v>0</v>
      </c>
      <c r="O224" s="218">
        <v>1885</v>
      </c>
      <c r="Q224" s="12" t="s">
        <v>55</v>
      </c>
    </row>
    <row r="225" spans="1:17">
      <c r="A225" s="137" t="s">
        <v>418</v>
      </c>
      <c r="B225" s="137" t="s">
        <v>419</v>
      </c>
      <c r="C225" s="218">
        <v>0</v>
      </c>
      <c r="D225" s="218">
        <v>0</v>
      </c>
      <c r="E225" s="218">
        <v>300</v>
      </c>
      <c r="F225" s="218">
        <v>0</v>
      </c>
      <c r="G225" s="218">
        <v>0</v>
      </c>
      <c r="H225" s="218">
        <v>0</v>
      </c>
      <c r="I225" s="218">
        <v>0</v>
      </c>
      <c r="J225" s="218">
        <v>0</v>
      </c>
      <c r="K225" s="218">
        <v>0</v>
      </c>
      <c r="L225" s="218">
        <v>0</v>
      </c>
      <c r="M225" s="218">
        <v>0</v>
      </c>
      <c r="N225" s="218">
        <v>0</v>
      </c>
      <c r="O225" s="218">
        <v>300</v>
      </c>
      <c r="Q225" s="12" t="s">
        <v>55</v>
      </c>
    </row>
    <row r="226" spans="1:17">
      <c r="A226" s="137" t="s">
        <v>420</v>
      </c>
      <c r="B226" s="137" t="s">
        <v>421</v>
      </c>
      <c r="C226" s="218">
        <v>0</v>
      </c>
      <c r="D226" s="218">
        <v>0</v>
      </c>
      <c r="E226" s="218">
        <v>0</v>
      </c>
      <c r="F226" s="218">
        <v>0</v>
      </c>
      <c r="G226" s="218">
        <v>0</v>
      </c>
      <c r="H226" s="218">
        <v>0</v>
      </c>
      <c r="I226" s="218">
        <v>0</v>
      </c>
      <c r="J226" s="218">
        <v>0</v>
      </c>
      <c r="K226" s="218">
        <v>0</v>
      </c>
      <c r="L226" s="218">
        <v>0</v>
      </c>
      <c r="M226" s="218">
        <v>0</v>
      </c>
      <c r="N226" s="218">
        <v>0</v>
      </c>
      <c r="O226" s="218">
        <v>0</v>
      </c>
      <c r="Q226" s="12" t="s">
        <v>55</v>
      </c>
    </row>
    <row r="227" spans="1:17">
      <c r="A227" s="137" t="s">
        <v>422</v>
      </c>
      <c r="B227" s="137" t="s">
        <v>423</v>
      </c>
      <c r="C227" s="218">
        <v>0</v>
      </c>
      <c r="D227" s="218">
        <v>0</v>
      </c>
      <c r="E227" s="218">
        <v>0</v>
      </c>
      <c r="F227" s="218">
        <v>0</v>
      </c>
      <c r="G227" s="218">
        <v>0</v>
      </c>
      <c r="H227" s="218">
        <v>0</v>
      </c>
      <c r="I227" s="218">
        <v>0</v>
      </c>
      <c r="J227" s="218">
        <v>0</v>
      </c>
      <c r="K227" s="218">
        <v>0</v>
      </c>
      <c r="L227" s="218">
        <v>0</v>
      </c>
      <c r="M227" s="218">
        <v>0</v>
      </c>
      <c r="N227" s="218">
        <v>0</v>
      </c>
      <c r="O227" s="218">
        <v>0</v>
      </c>
      <c r="Q227" s="12" t="s">
        <v>55</v>
      </c>
    </row>
    <row r="228" spans="1:17">
      <c r="A228" s="137" t="s">
        <v>5044</v>
      </c>
      <c r="B228" s="137" t="s">
        <v>5045</v>
      </c>
      <c r="C228" s="218">
        <v>0</v>
      </c>
      <c r="D228" s="218">
        <v>0</v>
      </c>
      <c r="E228" s="218">
        <v>0</v>
      </c>
      <c r="F228" s="218">
        <v>0</v>
      </c>
      <c r="G228" s="218">
        <v>0</v>
      </c>
      <c r="H228" s="218">
        <v>0</v>
      </c>
      <c r="I228" s="218">
        <v>0</v>
      </c>
      <c r="J228" s="218">
        <v>0</v>
      </c>
      <c r="K228" s="218">
        <v>0</v>
      </c>
      <c r="L228" s="218">
        <v>0</v>
      </c>
      <c r="M228" s="218">
        <v>0</v>
      </c>
      <c r="N228" s="218">
        <v>0</v>
      </c>
      <c r="O228" s="218">
        <v>0</v>
      </c>
      <c r="Q228" s="12" t="s">
        <v>55</v>
      </c>
    </row>
    <row r="229" spans="1:17">
      <c r="A229" s="137" t="s">
        <v>424</v>
      </c>
      <c r="B229" s="137" t="s">
        <v>425</v>
      </c>
      <c r="C229" s="218">
        <v>0</v>
      </c>
      <c r="D229" s="218">
        <v>0</v>
      </c>
      <c r="E229" s="218">
        <v>0</v>
      </c>
      <c r="F229" s="218">
        <v>0</v>
      </c>
      <c r="G229" s="218">
        <v>0</v>
      </c>
      <c r="H229" s="218">
        <v>0</v>
      </c>
      <c r="I229" s="218">
        <v>0</v>
      </c>
      <c r="J229" s="218">
        <v>0</v>
      </c>
      <c r="K229" s="218">
        <v>0</v>
      </c>
      <c r="L229" s="218">
        <v>0</v>
      </c>
      <c r="M229" s="218">
        <v>0</v>
      </c>
      <c r="N229" s="218">
        <v>0</v>
      </c>
      <c r="O229" s="218">
        <v>0</v>
      </c>
      <c r="Q229" s="12" t="s">
        <v>57</v>
      </c>
    </row>
    <row r="230" spans="1:17">
      <c r="A230" s="137" t="s">
        <v>5046</v>
      </c>
      <c r="B230" s="137" t="s">
        <v>5047</v>
      </c>
      <c r="C230" s="218">
        <v>0</v>
      </c>
      <c r="D230" s="218">
        <v>0</v>
      </c>
      <c r="E230" s="218">
        <v>0</v>
      </c>
      <c r="F230" s="218">
        <v>0</v>
      </c>
      <c r="G230" s="218">
        <v>0</v>
      </c>
      <c r="H230" s="218">
        <v>0</v>
      </c>
      <c r="I230" s="218">
        <v>0</v>
      </c>
      <c r="J230" s="218">
        <v>0</v>
      </c>
      <c r="K230" s="218">
        <v>0</v>
      </c>
      <c r="L230" s="218">
        <v>0</v>
      </c>
      <c r="M230" s="218">
        <v>0</v>
      </c>
      <c r="N230" s="218">
        <v>0</v>
      </c>
      <c r="O230" s="218">
        <v>0</v>
      </c>
      <c r="Q230" s="12" t="s">
        <v>55</v>
      </c>
    </row>
    <row r="231" spans="1:17">
      <c r="A231" s="137" t="s">
        <v>5048</v>
      </c>
      <c r="B231" s="137" t="s">
        <v>5049</v>
      </c>
      <c r="C231" s="218">
        <v>0</v>
      </c>
      <c r="D231" s="218">
        <v>0</v>
      </c>
      <c r="E231" s="218">
        <v>0</v>
      </c>
      <c r="F231" s="218">
        <v>0</v>
      </c>
      <c r="G231" s="218">
        <v>0</v>
      </c>
      <c r="H231" s="218">
        <v>0</v>
      </c>
      <c r="I231" s="218">
        <v>0</v>
      </c>
      <c r="J231" s="218">
        <v>0</v>
      </c>
      <c r="K231" s="218">
        <v>0</v>
      </c>
      <c r="L231" s="218">
        <v>0</v>
      </c>
      <c r="M231" s="218">
        <v>0</v>
      </c>
      <c r="N231" s="218">
        <v>0</v>
      </c>
      <c r="O231" s="218">
        <v>0</v>
      </c>
      <c r="Q231" s="12" t="s">
        <v>55</v>
      </c>
    </row>
    <row r="232" spans="1:17">
      <c r="A232" s="137"/>
      <c r="B232" s="137"/>
      <c r="C232" s="219"/>
      <c r="D232" s="219"/>
      <c r="E232" s="219"/>
      <c r="F232" s="219"/>
      <c r="G232" s="219"/>
      <c r="H232" s="219"/>
      <c r="I232" s="219"/>
      <c r="J232" s="219"/>
      <c r="K232" s="219"/>
      <c r="L232" s="219"/>
      <c r="M232" s="219"/>
      <c r="N232" s="219"/>
      <c r="O232" s="219"/>
    </row>
    <row r="233" spans="1:17">
      <c r="A233" s="137" t="s">
        <v>426</v>
      </c>
      <c r="B233" s="137" t="s">
        <v>427</v>
      </c>
      <c r="C233" s="138">
        <v>8181.77</v>
      </c>
      <c r="D233" s="138">
        <v>2452.7199999999998</v>
      </c>
      <c r="E233" s="138">
        <v>4322.0200000000004</v>
      </c>
      <c r="F233" s="138">
        <v>4543.71</v>
      </c>
      <c r="G233" s="138">
        <v>3442.64</v>
      </c>
      <c r="H233" s="138">
        <v>2891.44</v>
      </c>
      <c r="I233" s="138">
        <v>1125.3399999999999</v>
      </c>
      <c r="J233" s="138">
        <v>1685.89</v>
      </c>
      <c r="K233" s="138">
        <v>279.68</v>
      </c>
      <c r="L233" s="138">
        <v>2141.44</v>
      </c>
      <c r="M233" s="138">
        <v>920.37</v>
      </c>
      <c r="N233" s="138">
        <v>4440.01</v>
      </c>
      <c r="O233" s="138">
        <v>36427.03</v>
      </c>
    </row>
    <row r="234" spans="1:17">
      <c r="A234" s="137"/>
      <c r="B234" s="137"/>
      <c r="C234" s="137"/>
      <c r="D234" s="137"/>
      <c r="E234" s="137"/>
      <c r="F234" s="137"/>
      <c r="G234" s="137"/>
      <c r="H234" s="137"/>
      <c r="I234" s="137"/>
      <c r="J234" s="137"/>
      <c r="K234" s="137"/>
      <c r="L234" s="137"/>
      <c r="M234" s="137"/>
      <c r="N234" s="137"/>
      <c r="O234" s="137"/>
    </row>
    <row r="235" spans="1:17">
      <c r="A235" s="137" t="s">
        <v>428</v>
      </c>
      <c r="B235" s="137" t="s">
        <v>429</v>
      </c>
      <c r="C235" s="137"/>
      <c r="D235" s="137"/>
      <c r="E235" s="137"/>
      <c r="F235" s="137"/>
      <c r="G235" s="137"/>
      <c r="H235" s="137"/>
      <c r="I235" s="137"/>
      <c r="J235" s="137"/>
      <c r="K235" s="137"/>
      <c r="L235" s="137"/>
      <c r="M235" s="137"/>
      <c r="N235" s="137"/>
      <c r="O235" s="137"/>
    </row>
    <row r="236" spans="1:17">
      <c r="A236" s="137" t="s">
        <v>430</v>
      </c>
      <c r="B236" s="137" t="s">
        <v>431</v>
      </c>
      <c r="C236" s="218">
        <v>135</v>
      </c>
      <c r="D236" s="218">
        <v>965</v>
      </c>
      <c r="E236" s="218">
        <v>850</v>
      </c>
      <c r="F236" s="218">
        <v>0</v>
      </c>
      <c r="G236" s="218">
        <v>360</v>
      </c>
      <c r="H236" s="218">
        <v>0</v>
      </c>
      <c r="I236" s="218">
        <v>0</v>
      </c>
      <c r="J236" s="218">
        <v>0</v>
      </c>
      <c r="K236" s="218">
        <v>0</v>
      </c>
      <c r="L236" s="218">
        <v>520</v>
      </c>
      <c r="M236" s="218">
        <v>0</v>
      </c>
      <c r="N236" s="218">
        <v>0</v>
      </c>
      <c r="O236" s="218">
        <v>2830</v>
      </c>
      <c r="Q236" s="12" t="s">
        <v>54</v>
      </c>
    </row>
    <row r="237" spans="1:17">
      <c r="A237" s="137" t="s">
        <v>432</v>
      </c>
      <c r="B237" s="137" t="s">
        <v>403</v>
      </c>
      <c r="C237" s="218">
        <v>0</v>
      </c>
      <c r="D237" s="218">
        <v>0</v>
      </c>
      <c r="E237" s="218">
        <v>0</v>
      </c>
      <c r="F237" s="218">
        <v>165</v>
      </c>
      <c r="G237" s="218">
        <v>45</v>
      </c>
      <c r="H237" s="218">
        <v>0</v>
      </c>
      <c r="I237" s="218">
        <v>0</v>
      </c>
      <c r="J237" s="218">
        <v>0</v>
      </c>
      <c r="K237" s="218">
        <v>0</v>
      </c>
      <c r="L237" s="218">
        <v>0</v>
      </c>
      <c r="M237" s="218">
        <v>0</v>
      </c>
      <c r="N237" s="218">
        <v>0</v>
      </c>
      <c r="O237" s="218">
        <v>210</v>
      </c>
      <c r="Q237" s="12" t="s">
        <v>54</v>
      </c>
    </row>
    <row r="238" spans="1:17">
      <c r="A238" s="137" t="s">
        <v>433</v>
      </c>
      <c r="B238" s="137" t="s">
        <v>434</v>
      </c>
      <c r="C238" s="218">
        <v>0</v>
      </c>
      <c r="D238" s="218">
        <v>0</v>
      </c>
      <c r="E238" s="218">
        <v>3758.29</v>
      </c>
      <c r="F238" s="218">
        <v>758.08</v>
      </c>
      <c r="G238" s="218">
        <v>0</v>
      </c>
      <c r="H238" s="218">
        <v>0</v>
      </c>
      <c r="I238" s="218">
        <v>0</v>
      </c>
      <c r="J238" s="218">
        <v>1331.65</v>
      </c>
      <c r="K238" s="218">
        <v>0</v>
      </c>
      <c r="L238" s="218">
        <v>0</v>
      </c>
      <c r="M238" s="218">
        <v>84</v>
      </c>
      <c r="N238" s="218">
        <v>2754.05</v>
      </c>
      <c r="O238" s="218">
        <v>8686.07</v>
      </c>
      <c r="Q238" s="12" t="s">
        <v>54</v>
      </c>
    </row>
    <row r="239" spans="1:17">
      <c r="A239" s="137" t="s">
        <v>435</v>
      </c>
      <c r="B239" s="137" t="s">
        <v>436</v>
      </c>
      <c r="C239" s="218">
        <v>0</v>
      </c>
      <c r="D239" s="218">
        <v>0</v>
      </c>
      <c r="E239" s="218">
        <v>0</v>
      </c>
      <c r="F239" s="218">
        <v>0</v>
      </c>
      <c r="G239" s="218">
        <v>0</v>
      </c>
      <c r="H239" s="218">
        <v>0</v>
      </c>
      <c r="I239" s="218">
        <v>0</v>
      </c>
      <c r="J239" s="218">
        <v>0</v>
      </c>
      <c r="K239" s="218">
        <v>0</v>
      </c>
      <c r="L239" s="218">
        <v>0</v>
      </c>
      <c r="M239" s="218">
        <v>0</v>
      </c>
      <c r="N239" s="218">
        <v>0</v>
      </c>
      <c r="O239" s="218">
        <v>0</v>
      </c>
      <c r="Q239" s="12" t="s">
        <v>54</v>
      </c>
    </row>
    <row r="240" spans="1:17">
      <c r="A240" s="137" t="s">
        <v>437</v>
      </c>
      <c r="B240" s="137" t="s">
        <v>438</v>
      </c>
      <c r="C240" s="218">
        <v>200</v>
      </c>
      <c r="D240" s="218">
        <v>0</v>
      </c>
      <c r="E240" s="218">
        <v>3850</v>
      </c>
      <c r="F240" s="218">
        <v>0</v>
      </c>
      <c r="G240" s="218">
        <v>0</v>
      </c>
      <c r="H240" s="218">
        <v>0</v>
      </c>
      <c r="I240" s="218">
        <v>0</v>
      </c>
      <c r="J240" s="218">
        <v>0</v>
      </c>
      <c r="K240" s="218">
        <v>0</v>
      </c>
      <c r="L240" s="218">
        <v>0</v>
      </c>
      <c r="M240" s="218">
        <v>0</v>
      </c>
      <c r="N240" s="218">
        <v>0</v>
      </c>
      <c r="O240" s="218">
        <v>4050</v>
      </c>
      <c r="Q240" s="12" t="s">
        <v>54</v>
      </c>
    </row>
    <row r="241" spans="1:17">
      <c r="A241" s="137" t="s">
        <v>439</v>
      </c>
      <c r="B241" s="137" t="s">
        <v>440</v>
      </c>
      <c r="C241" s="218">
        <v>0</v>
      </c>
      <c r="D241" s="218">
        <v>0</v>
      </c>
      <c r="E241" s="218">
        <v>0</v>
      </c>
      <c r="F241" s="218">
        <v>0</v>
      </c>
      <c r="G241" s="218">
        <v>0</v>
      </c>
      <c r="H241" s="218">
        <v>0</v>
      </c>
      <c r="I241" s="218">
        <v>0</v>
      </c>
      <c r="J241" s="218">
        <v>0</v>
      </c>
      <c r="K241" s="218">
        <v>0</v>
      </c>
      <c r="L241" s="218">
        <v>0</v>
      </c>
      <c r="M241" s="218">
        <v>0</v>
      </c>
      <c r="N241" s="218">
        <v>0</v>
      </c>
      <c r="O241" s="218">
        <v>0</v>
      </c>
      <c r="Q241" s="12" t="s">
        <v>54</v>
      </c>
    </row>
    <row r="242" spans="1:17">
      <c r="A242" s="137" t="s">
        <v>441</v>
      </c>
      <c r="B242" s="137" t="s">
        <v>442</v>
      </c>
      <c r="C242" s="218">
        <v>0</v>
      </c>
      <c r="D242" s="218">
        <v>0</v>
      </c>
      <c r="E242" s="218">
        <v>0</v>
      </c>
      <c r="F242" s="218">
        <v>0</v>
      </c>
      <c r="G242" s="218">
        <v>0</v>
      </c>
      <c r="H242" s="218">
        <v>0</v>
      </c>
      <c r="I242" s="218">
        <v>133.49</v>
      </c>
      <c r="J242" s="218">
        <v>1543.34</v>
      </c>
      <c r="K242" s="218">
        <v>0</v>
      </c>
      <c r="L242" s="218">
        <v>1190</v>
      </c>
      <c r="M242" s="218">
        <v>0</v>
      </c>
      <c r="N242" s="218">
        <v>412.84</v>
      </c>
      <c r="O242" s="218">
        <v>3279.67</v>
      </c>
      <c r="Q242" s="12" t="s">
        <v>54</v>
      </c>
    </row>
    <row r="243" spans="1:17">
      <c r="A243" s="137" t="s">
        <v>443</v>
      </c>
      <c r="B243" s="137" t="s">
        <v>369</v>
      </c>
      <c r="C243" s="218">
        <v>0</v>
      </c>
      <c r="D243" s="218">
        <v>0</v>
      </c>
      <c r="E243" s="218">
        <v>0</v>
      </c>
      <c r="F243" s="218">
        <v>0</v>
      </c>
      <c r="G243" s="218">
        <v>0</v>
      </c>
      <c r="H243" s="218">
        <v>0</v>
      </c>
      <c r="I243" s="218">
        <v>0</v>
      </c>
      <c r="J243" s="218">
        <v>0</v>
      </c>
      <c r="K243" s="218">
        <v>0</v>
      </c>
      <c r="L243" s="218">
        <v>0</v>
      </c>
      <c r="M243" s="218">
        <v>0</v>
      </c>
      <c r="N243" s="218">
        <v>0</v>
      </c>
      <c r="O243" s="218">
        <v>0</v>
      </c>
      <c r="Q243" s="12" t="s">
        <v>54</v>
      </c>
    </row>
    <row r="244" spans="1:17">
      <c r="A244" s="137" t="s">
        <v>444</v>
      </c>
      <c r="B244" s="137" t="s">
        <v>445</v>
      </c>
      <c r="C244" s="218">
        <v>0</v>
      </c>
      <c r="D244" s="218">
        <v>0</v>
      </c>
      <c r="E244" s="218">
        <v>0</v>
      </c>
      <c r="F244" s="218">
        <v>0</v>
      </c>
      <c r="G244" s="218">
        <v>0</v>
      </c>
      <c r="H244" s="218">
        <v>0</v>
      </c>
      <c r="I244" s="218">
        <v>0</v>
      </c>
      <c r="J244" s="218">
        <v>0</v>
      </c>
      <c r="K244" s="218">
        <v>0</v>
      </c>
      <c r="L244" s="218">
        <v>0</v>
      </c>
      <c r="M244" s="218">
        <v>0</v>
      </c>
      <c r="N244" s="218">
        <v>0</v>
      </c>
      <c r="O244" s="218">
        <v>0</v>
      </c>
      <c r="Q244" s="12" t="s">
        <v>54</v>
      </c>
    </row>
    <row r="245" spans="1:17">
      <c r="A245" s="137" t="s">
        <v>446</v>
      </c>
      <c r="B245" s="137" t="s">
        <v>447</v>
      </c>
      <c r="C245" s="218">
        <v>0</v>
      </c>
      <c r="D245" s="218">
        <v>0</v>
      </c>
      <c r="E245" s="218">
        <v>0</v>
      </c>
      <c r="F245" s="218">
        <v>0</v>
      </c>
      <c r="G245" s="218">
        <v>0</v>
      </c>
      <c r="H245" s="218">
        <v>0</v>
      </c>
      <c r="I245" s="218">
        <v>0</v>
      </c>
      <c r="J245" s="218">
        <v>0</v>
      </c>
      <c r="K245" s="218">
        <v>0</v>
      </c>
      <c r="L245" s="218">
        <v>0</v>
      </c>
      <c r="M245" s="218">
        <v>0</v>
      </c>
      <c r="N245" s="218">
        <v>0</v>
      </c>
      <c r="O245" s="218">
        <v>0</v>
      </c>
      <c r="Q245" s="12" t="s">
        <v>54</v>
      </c>
    </row>
    <row r="246" spans="1:17">
      <c r="A246" s="137" t="s">
        <v>5050</v>
      </c>
      <c r="B246" s="137" t="s">
        <v>5051</v>
      </c>
      <c r="C246" s="218">
        <v>288</v>
      </c>
      <c r="D246" s="218">
        <v>0</v>
      </c>
      <c r="E246" s="218">
        <v>0</v>
      </c>
      <c r="F246" s="218">
        <v>0</v>
      </c>
      <c r="G246" s="218">
        <v>0</v>
      </c>
      <c r="H246" s="218">
        <v>0</v>
      </c>
      <c r="I246" s="218">
        <v>0</v>
      </c>
      <c r="J246" s="218">
        <v>0</v>
      </c>
      <c r="K246" s="218">
        <v>0</v>
      </c>
      <c r="L246" s="218">
        <v>200</v>
      </c>
      <c r="M246" s="218">
        <v>0</v>
      </c>
      <c r="N246" s="218">
        <v>0</v>
      </c>
      <c r="O246" s="218">
        <v>488</v>
      </c>
      <c r="Q246" s="12" t="s">
        <v>54</v>
      </c>
    </row>
    <row r="247" spans="1:17">
      <c r="A247" s="137" t="s">
        <v>448</v>
      </c>
      <c r="B247" s="137" t="s">
        <v>449</v>
      </c>
      <c r="C247" s="218">
        <v>0</v>
      </c>
      <c r="D247" s="218">
        <v>0</v>
      </c>
      <c r="E247" s="218">
        <v>58.73</v>
      </c>
      <c r="F247" s="218">
        <v>0</v>
      </c>
      <c r="G247" s="218">
        <v>0</v>
      </c>
      <c r="H247" s="218">
        <v>0</v>
      </c>
      <c r="I247" s="218">
        <v>0</v>
      </c>
      <c r="J247" s="218">
        <v>0</v>
      </c>
      <c r="K247" s="218">
        <v>0</v>
      </c>
      <c r="L247" s="218">
        <v>0</v>
      </c>
      <c r="M247" s="218">
        <v>0</v>
      </c>
      <c r="N247" s="218">
        <v>0</v>
      </c>
      <c r="O247" s="218">
        <v>58.73</v>
      </c>
      <c r="Q247" s="12" t="s">
        <v>54</v>
      </c>
    </row>
    <row r="248" spans="1:17">
      <c r="A248" s="137" t="s">
        <v>450</v>
      </c>
      <c r="B248" s="137" t="s">
        <v>451</v>
      </c>
      <c r="C248" s="218">
        <v>300</v>
      </c>
      <c r="D248" s="218">
        <v>0</v>
      </c>
      <c r="E248" s="218">
        <v>1800</v>
      </c>
      <c r="F248" s="218">
        <v>0</v>
      </c>
      <c r="G248" s="218">
        <v>0</v>
      </c>
      <c r="H248" s="218">
        <v>0</v>
      </c>
      <c r="I248" s="218">
        <v>0</v>
      </c>
      <c r="J248" s="218">
        <v>0</v>
      </c>
      <c r="K248" s="218">
        <v>0</v>
      </c>
      <c r="L248" s="218">
        <v>0</v>
      </c>
      <c r="M248" s="218">
        <v>0</v>
      </c>
      <c r="N248" s="218">
        <v>0</v>
      </c>
      <c r="O248" s="218">
        <v>2100</v>
      </c>
      <c r="Q248" s="12" t="s">
        <v>54</v>
      </c>
    </row>
    <row r="249" spans="1:17">
      <c r="A249" s="137" t="s">
        <v>452</v>
      </c>
      <c r="B249" s="137" t="s">
        <v>453</v>
      </c>
      <c r="C249" s="218">
        <v>0</v>
      </c>
      <c r="D249" s="218">
        <v>0</v>
      </c>
      <c r="E249" s="218">
        <v>0</v>
      </c>
      <c r="F249" s="218">
        <v>0</v>
      </c>
      <c r="G249" s="218">
        <v>0</v>
      </c>
      <c r="H249" s="218">
        <v>0</v>
      </c>
      <c r="I249" s="218">
        <v>0</v>
      </c>
      <c r="J249" s="218">
        <v>0</v>
      </c>
      <c r="K249" s="218">
        <v>0</v>
      </c>
      <c r="L249" s="218">
        <v>0</v>
      </c>
      <c r="M249" s="218">
        <v>0</v>
      </c>
      <c r="N249" s="218">
        <v>0</v>
      </c>
      <c r="O249" s="218">
        <v>0</v>
      </c>
      <c r="Q249" s="12" t="s">
        <v>54</v>
      </c>
    </row>
    <row r="250" spans="1:17">
      <c r="A250" s="137" t="s">
        <v>454</v>
      </c>
      <c r="B250" s="137" t="s">
        <v>455</v>
      </c>
      <c r="C250" s="218">
        <v>630</v>
      </c>
      <c r="D250" s="218">
        <v>0</v>
      </c>
      <c r="E250" s="218">
        <v>300</v>
      </c>
      <c r="F250" s="218">
        <v>0</v>
      </c>
      <c r="G250" s="218">
        <v>0</v>
      </c>
      <c r="H250" s="218">
        <v>0</v>
      </c>
      <c r="I250" s="218">
        <v>0</v>
      </c>
      <c r="J250" s="218">
        <v>0</v>
      </c>
      <c r="K250" s="218">
        <v>0</v>
      </c>
      <c r="L250" s="218">
        <v>0</v>
      </c>
      <c r="M250" s="218">
        <v>0</v>
      </c>
      <c r="N250" s="218">
        <v>0</v>
      </c>
      <c r="O250" s="218">
        <v>930</v>
      </c>
      <c r="Q250" s="12" t="s">
        <v>54</v>
      </c>
    </row>
    <row r="251" spans="1:17">
      <c r="A251" s="137"/>
      <c r="B251" s="137"/>
      <c r="C251" s="219"/>
      <c r="D251" s="219"/>
      <c r="E251" s="219"/>
      <c r="F251" s="219"/>
      <c r="G251" s="219"/>
      <c r="H251" s="219"/>
      <c r="I251" s="219"/>
      <c r="J251" s="219"/>
      <c r="K251" s="219"/>
      <c r="L251" s="219"/>
      <c r="M251" s="219"/>
      <c r="N251" s="219"/>
      <c r="O251" s="219"/>
    </row>
    <row r="252" spans="1:17">
      <c r="A252" s="137" t="s">
        <v>456</v>
      </c>
      <c r="B252" s="137" t="s">
        <v>457</v>
      </c>
      <c r="C252" s="138">
        <v>1553</v>
      </c>
      <c r="D252" s="138">
        <v>965</v>
      </c>
      <c r="E252" s="138">
        <v>10617.02</v>
      </c>
      <c r="F252" s="138">
        <v>923.08</v>
      </c>
      <c r="G252" s="138">
        <v>405</v>
      </c>
      <c r="H252" s="138">
        <v>0</v>
      </c>
      <c r="I252" s="138">
        <v>133.49</v>
      </c>
      <c r="J252" s="138">
        <v>2874.99</v>
      </c>
      <c r="K252" s="138">
        <v>0</v>
      </c>
      <c r="L252" s="138">
        <v>1910</v>
      </c>
      <c r="M252" s="138">
        <v>84</v>
      </c>
      <c r="N252" s="138">
        <v>3166.89</v>
      </c>
      <c r="O252" s="138">
        <v>22632.47</v>
      </c>
    </row>
    <row r="253" spans="1:17">
      <c r="A253" s="137"/>
      <c r="B253" s="137"/>
      <c r="C253" s="137"/>
      <c r="D253" s="137"/>
      <c r="E253" s="137"/>
      <c r="F253" s="137"/>
      <c r="G253" s="137"/>
      <c r="H253" s="137"/>
      <c r="I253" s="137"/>
      <c r="J253" s="137"/>
      <c r="K253" s="137"/>
      <c r="L253" s="137"/>
      <c r="M253" s="137"/>
      <c r="N253" s="137"/>
      <c r="O253" s="137"/>
    </row>
    <row r="254" spans="1:17">
      <c r="A254" s="137" t="s">
        <v>458</v>
      </c>
      <c r="B254" s="137" t="s">
        <v>459</v>
      </c>
      <c r="C254" s="137"/>
      <c r="D254" s="137"/>
      <c r="E254" s="137"/>
      <c r="F254" s="137"/>
      <c r="G254" s="137"/>
      <c r="H254" s="137"/>
      <c r="I254" s="137"/>
      <c r="J254" s="137"/>
      <c r="K254" s="137"/>
      <c r="L254" s="137"/>
      <c r="M254" s="137"/>
      <c r="N254" s="137"/>
      <c r="O254" s="137"/>
    </row>
    <row r="255" spans="1:17">
      <c r="A255" s="137" t="s">
        <v>460</v>
      </c>
      <c r="B255" s="137" t="s">
        <v>461</v>
      </c>
      <c r="C255" s="218">
        <v>1304.58</v>
      </c>
      <c r="D255" s="218">
        <v>1304.58</v>
      </c>
      <c r="E255" s="218">
        <v>1304.58</v>
      </c>
      <c r="F255" s="218">
        <v>1304.58</v>
      </c>
      <c r="G255" s="218">
        <v>1418.74</v>
      </c>
      <c r="H255" s="218">
        <v>1304.58</v>
      </c>
      <c r="I255" s="218">
        <v>1117.25</v>
      </c>
      <c r="J255" s="218">
        <v>1619.52</v>
      </c>
      <c r="K255" s="218">
        <v>2507.37</v>
      </c>
      <c r="L255" s="218">
        <v>1304.58</v>
      </c>
      <c r="M255" s="218">
        <v>1304.58</v>
      </c>
      <c r="N255" s="218">
        <v>2076</v>
      </c>
      <c r="O255" s="218">
        <v>17870.939999999999</v>
      </c>
      <c r="Q255" s="12" t="s">
        <v>59</v>
      </c>
    </row>
    <row r="256" spans="1:17">
      <c r="A256" s="137" t="s">
        <v>5052</v>
      </c>
      <c r="B256" s="137" t="s">
        <v>5053</v>
      </c>
      <c r="C256" s="218">
        <v>0</v>
      </c>
      <c r="D256" s="218">
        <v>0</v>
      </c>
      <c r="E256" s="218">
        <v>0</v>
      </c>
      <c r="F256" s="218">
        <v>0</v>
      </c>
      <c r="G256" s="218">
        <v>0</v>
      </c>
      <c r="H256" s="218">
        <v>0</v>
      </c>
      <c r="I256" s="218">
        <v>0</v>
      </c>
      <c r="J256" s="218">
        <v>0</v>
      </c>
      <c r="K256" s="218">
        <v>0</v>
      </c>
      <c r="L256" s="218">
        <v>0</v>
      </c>
      <c r="M256" s="218">
        <v>0</v>
      </c>
      <c r="N256" s="218">
        <v>0</v>
      </c>
      <c r="O256" s="218">
        <v>0</v>
      </c>
      <c r="Q256" s="12" t="s">
        <v>59</v>
      </c>
    </row>
    <row r="257" spans="1:17">
      <c r="A257" s="137" t="s">
        <v>5054</v>
      </c>
      <c r="B257" s="137" t="s">
        <v>2550</v>
      </c>
      <c r="C257" s="218">
        <v>582.94000000000005</v>
      </c>
      <c r="D257" s="218">
        <v>-862.62</v>
      </c>
      <c r="E257" s="218">
        <v>1210.0999999999999</v>
      </c>
      <c r="F257" s="218">
        <v>458.8</v>
      </c>
      <c r="G257" s="218">
        <v>823.42</v>
      </c>
      <c r="H257" s="218">
        <v>2058.54</v>
      </c>
      <c r="I257" s="218">
        <v>674.92</v>
      </c>
      <c r="J257" s="218">
        <v>906.64</v>
      </c>
      <c r="K257" s="218">
        <v>9268.2099999999991</v>
      </c>
      <c r="L257" s="218">
        <v>582.94000000000005</v>
      </c>
      <c r="M257" s="218">
        <v>582.94000000000005</v>
      </c>
      <c r="N257" s="218">
        <v>1877.86</v>
      </c>
      <c r="O257" s="218">
        <v>18164.689999999999</v>
      </c>
      <c r="Q257" s="12" t="s">
        <v>59</v>
      </c>
    </row>
    <row r="258" spans="1:17">
      <c r="A258" s="137" t="s">
        <v>5055</v>
      </c>
      <c r="B258" s="137" t="s">
        <v>5056</v>
      </c>
      <c r="C258" s="218">
        <v>0</v>
      </c>
      <c r="D258" s="218">
        <v>0</v>
      </c>
      <c r="E258" s="218">
        <v>0</v>
      </c>
      <c r="F258" s="218">
        <v>0</v>
      </c>
      <c r="G258" s="218">
        <v>0</v>
      </c>
      <c r="H258" s="218">
        <v>0</v>
      </c>
      <c r="I258" s="218">
        <v>0</v>
      </c>
      <c r="J258" s="218">
        <v>0</v>
      </c>
      <c r="K258" s="218">
        <v>0</v>
      </c>
      <c r="L258" s="218">
        <v>0</v>
      </c>
      <c r="M258" s="218">
        <v>0</v>
      </c>
      <c r="N258" s="218">
        <v>0</v>
      </c>
      <c r="O258" s="218">
        <v>0</v>
      </c>
      <c r="Q258" s="12" t="s">
        <v>59</v>
      </c>
    </row>
    <row r="259" spans="1:17">
      <c r="A259" s="137" t="s">
        <v>462</v>
      </c>
      <c r="B259" s="137" t="s">
        <v>463</v>
      </c>
      <c r="C259" s="218">
        <v>6854.92</v>
      </c>
      <c r="D259" s="218">
        <v>6702.7</v>
      </c>
      <c r="E259" s="218">
        <v>6702.7</v>
      </c>
      <c r="F259" s="218">
        <v>6747.69</v>
      </c>
      <c r="G259" s="218">
        <v>10260.34</v>
      </c>
      <c r="H259" s="218">
        <v>12038.79</v>
      </c>
      <c r="I259" s="218">
        <v>8267.5400000000009</v>
      </c>
      <c r="J259" s="218">
        <v>7856.38</v>
      </c>
      <c r="K259" s="218">
        <v>6627.09</v>
      </c>
      <c r="L259" s="218">
        <v>7492.82</v>
      </c>
      <c r="M259" s="218">
        <v>7962.7</v>
      </c>
      <c r="N259" s="218">
        <v>7760.91</v>
      </c>
      <c r="O259" s="218">
        <v>95274.58</v>
      </c>
      <c r="Q259" s="12" t="s">
        <v>59</v>
      </c>
    </row>
    <row r="260" spans="1:17">
      <c r="A260" s="137" t="s">
        <v>5057</v>
      </c>
      <c r="B260" s="137" t="s">
        <v>5058</v>
      </c>
      <c r="C260" s="218">
        <v>0</v>
      </c>
      <c r="D260" s="218">
        <v>0</v>
      </c>
      <c r="E260" s="218">
        <v>0</v>
      </c>
      <c r="F260" s="218">
        <v>0</v>
      </c>
      <c r="G260" s="218">
        <v>0</v>
      </c>
      <c r="H260" s="218">
        <v>0</v>
      </c>
      <c r="I260" s="218">
        <v>0</v>
      </c>
      <c r="J260" s="218">
        <v>0</v>
      </c>
      <c r="K260" s="218">
        <v>0</v>
      </c>
      <c r="L260" s="218">
        <v>0</v>
      </c>
      <c r="M260" s="218">
        <v>0</v>
      </c>
      <c r="N260" s="218">
        <v>0</v>
      </c>
      <c r="O260" s="218">
        <v>0</v>
      </c>
      <c r="Q260" s="12" t="s">
        <v>59</v>
      </c>
    </row>
    <row r="261" spans="1:17">
      <c r="A261" s="137" t="s">
        <v>464</v>
      </c>
      <c r="B261" s="137" t="s">
        <v>465</v>
      </c>
      <c r="C261" s="218">
        <v>1564</v>
      </c>
      <c r="D261" s="218">
        <v>705</v>
      </c>
      <c r="E261" s="218">
        <v>2234.92</v>
      </c>
      <c r="F261" s="218">
        <v>2264.84</v>
      </c>
      <c r="G261" s="218">
        <v>3059.52</v>
      </c>
      <c r="H261" s="218">
        <v>2610</v>
      </c>
      <c r="I261" s="218">
        <v>2709.84</v>
      </c>
      <c r="J261" s="218">
        <v>2565</v>
      </c>
      <c r="K261" s="218">
        <v>2654.4</v>
      </c>
      <c r="L261" s="218">
        <v>3035.2</v>
      </c>
      <c r="M261" s="218">
        <v>3252.8</v>
      </c>
      <c r="N261" s="218">
        <v>3121.92</v>
      </c>
      <c r="O261" s="218">
        <v>29777.439999999999</v>
      </c>
      <c r="Q261" s="12" t="s">
        <v>61</v>
      </c>
    </row>
    <row r="262" spans="1:17">
      <c r="A262" s="137" t="s">
        <v>466</v>
      </c>
      <c r="B262" s="137" t="s">
        <v>467</v>
      </c>
      <c r="C262" s="218">
        <v>0</v>
      </c>
      <c r="D262" s="218">
        <v>0</v>
      </c>
      <c r="E262" s="218">
        <v>0</v>
      </c>
      <c r="F262" s="218">
        <v>0</v>
      </c>
      <c r="G262" s="218">
        <v>0</v>
      </c>
      <c r="H262" s="218">
        <v>0</v>
      </c>
      <c r="I262" s="218">
        <v>0</v>
      </c>
      <c r="J262" s="218">
        <v>0</v>
      </c>
      <c r="K262" s="218">
        <v>0</v>
      </c>
      <c r="L262" s="218">
        <v>0</v>
      </c>
      <c r="M262" s="218">
        <v>0</v>
      </c>
      <c r="N262" s="218">
        <v>0</v>
      </c>
      <c r="O262" s="218">
        <v>0</v>
      </c>
      <c r="Q262" s="12" t="s">
        <v>61</v>
      </c>
    </row>
    <row r="263" spans="1:17">
      <c r="A263" s="137" t="s">
        <v>5059</v>
      </c>
      <c r="B263" s="137" t="s">
        <v>5060</v>
      </c>
      <c r="C263" s="218">
        <v>0</v>
      </c>
      <c r="D263" s="218">
        <v>0</v>
      </c>
      <c r="E263" s="218">
        <v>0</v>
      </c>
      <c r="F263" s="218">
        <v>0</v>
      </c>
      <c r="G263" s="218">
        <v>0</v>
      </c>
      <c r="H263" s="218">
        <v>0</v>
      </c>
      <c r="I263" s="218">
        <v>0</v>
      </c>
      <c r="J263" s="218">
        <v>0</v>
      </c>
      <c r="K263" s="218">
        <v>0</v>
      </c>
      <c r="L263" s="218">
        <v>0</v>
      </c>
      <c r="M263" s="218">
        <v>0</v>
      </c>
      <c r="N263" s="218">
        <v>0</v>
      </c>
      <c r="O263" s="218">
        <v>0</v>
      </c>
      <c r="Q263" s="12" t="s">
        <v>59</v>
      </c>
    </row>
    <row r="264" spans="1:17">
      <c r="A264" s="137" t="s">
        <v>1840</v>
      </c>
      <c r="B264" s="137" t="s">
        <v>5061</v>
      </c>
      <c r="C264" s="218">
        <v>0</v>
      </c>
      <c r="D264" s="218">
        <v>0</v>
      </c>
      <c r="E264" s="218">
        <v>0</v>
      </c>
      <c r="F264" s="218">
        <v>0</v>
      </c>
      <c r="G264" s="218">
        <v>0</v>
      </c>
      <c r="H264" s="218">
        <v>0</v>
      </c>
      <c r="I264" s="218">
        <v>0</v>
      </c>
      <c r="J264" s="218">
        <v>0</v>
      </c>
      <c r="K264" s="218">
        <v>0</v>
      </c>
      <c r="L264" s="218">
        <v>0</v>
      </c>
      <c r="M264" s="218">
        <v>0</v>
      </c>
      <c r="N264" s="218">
        <v>0</v>
      </c>
      <c r="O264" s="218">
        <v>0</v>
      </c>
      <c r="Q264" s="12" t="s">
        <v>59</v>
      </c>
    </row>
    <row r="265" spans="1:17">
      <c r="A265" s="137" t="s">
        <v>468</v>
      </c>
      <c r="B265" s="137" t="s">
        <v>469</v>
      </c>
      <c r="C265" s="218">
        <v>1088.55</v>
      </c>
      <c r="D265" s="218">
        <v>-308.60000000000002</v>
      </c>
      <c r="E265" s="218">
        <v>1076.3</v>
      </c>
      <c r="F265" s="218">
        <v>1861.2</v>
      </c>
      <c r="G265" s="218">
        <v>1861.2</v>
      </c>
      <c r="H265" s="218">
        <v>1861.2</v>
      </c>
      <c r="I265" s="218">
        <v>1861.2</v>
      </c>
      <c r="J265" s="218">
        <v>1861.2</v>
      </c>
      <c r="K265" s="218">
        <v>1084</v>
      </c>
      <c r="L265" s="218">
        <v>1084</v>
      </c>
      <c r="M265" s="218">
        <v>1084</v>
      </c>
      <c r="N265" s="218">
        <v>1289</v>
      </c>
      <c r="O265" s="218">
        <v>15703.25</v>
      </c>
      <c r="Q265" s="12" t="s">
        <v>59</v>
      </c>
    </row>
    <row r="266" spans="1:17">
      <c r="A266" s="137" t="s">
        <v>5062</v>
      </c>
      <c r="B266" s="137" t="s">
        <v>5063</v>
      </c>
      <c r="C266" s="218">
        <v>0</v>
      </c>
      <c r="D266" s="218">
        <v>0</v>
      </c>
      <c r="E266" s="218">
        <v>0</v>
      </c>
      <c r="F266" s="218">
        <v>0</v>
      </c>
      <c r="G266" s="218">
        <v>0</v>
      </c>
      <c r="H266" s="218">
        <v>0</v>
      </c>
      <c r="I266" s="218">
        <v>0</v>
      </c>
      <c r="J266" s="218">
        <v>0</v>
      </c>
      <c r="K266" s="218">
        <v>0</v>
      </c>
      <c r="L266" s="218">
        <v>0</v>
      </c>
      <c r="M266" s="218">
        <v>0</v>
      </c>
      <c r="N266" s="218">
        <v>0</v>
      </c>
      <c r="O266" s="218">
        <v>0</v>
      </c>
      <c r="Q266" s="12" t="s">
        <v>59</v>
      </c>
    </row>
    <row r="267" spans="1:17">
      <c r="A267" s="137"/>
      <c r="B267" s="137"/>
      <c r="C267" s="219"/>
      <c r="D267" s="219"/>
      <c r="E267" s="219"/>
      <c r="F267" s="219"/>
      <c r="G267" s="219"/>
      <c r="H267" s="219"/>
      <c r="I267" s="219"/>
      <c r="J267" s="219"/>
      <c r="K267" s="219"/>
      <c r="L267" s="219"/>
      <c r="M267" s="219"/>
      <c r="N267" s="219"/>
      <c r="O267" s="219"/>
    </row>
    <row r="268" spans="1:17">
      <c r="A268" s="137" t="s">
        <v>470</v>
      </c>
      <c r="B268" s="137" t="s">
        <v>471</v>
      </c>
      <c r="C268" s="138">
        <v>11394.99</v>
      </c>
      <c r="D268" s="138">
        <v>7541.06</v>
      </c>
      <c r="E268" s="138">
        <v>12528.6</v>
      </c>
      <c r="F268" s="138">
        <v>12637.11</v>
      </c>
      <c r="G268" s="138">
        <v>17423.22</v>
      </c>
      <c r="H268" s="138">
        <v>19873.11</v>
      </c>
      <c r="I268" s="138">
        <v>14630.75</v>
      </c>
      <c r="J268" s="138">
        <v>14808.74</v>
      </c>
      <c r="K268" s="138">
        <v>22141.07</v>
      </c>
      <c r="L268" s="138">
        <v>13499.54</v>
      </c>
      <c r="M268" s="138">
        <v>14187.02</v>
      </c>
      <c r="N268" s="138">
        <v>16125.69</v>
      </c>
      <c r="O268" s="138">
        <v>176790.9</v>
      </c>
    </row>
    <row r="269" spans="1:17">
      <c r="A269" s="137"/>
      <c r="B269" s="137"/>
      <c r="C269" s="137"/>
      <c r="D269" s="137"/>
      <c r="E269" s="137"/>
      <c r="F269" s="137"/>
      <c r="G269" s="137"/>
      <c r="H269" s="137"/>
      <c r="I269" s="137"/>
      <c r="J269" s="137"/>
      <c r="K269" s="137"/>
      <c r="L269" s="137"/>
      <c r="M269" s="137"/>
      <c r="N269" s="137"/>
      <c r="O269" s="137"/>
    </row>
    <row r="270" spans="1:17">
      <c r="A270" s="137" t="s">
        <v>472</v>
      </c>
      <c r="B270" s="137" t="s">
        <v>473</v>
      </c>
      <c r="C270" s="137"/>
      <c r="D270" s="137"/>
      <c r="E270" s="137"/>
      <c r="F270" s="137"/>
      <c r="G270" s="137"/>
      <c r="H270" s="137"/>
      <c r="I270" s="137"/>
      <c r="J270" s="137"/>
      <c r="K270" s="137"/>
      <c r="L270" s="137"/>
      <c r="M270" s="137"/>
      <c r="N270" s="137"/>
      <c r="O270" s="137"/>
    </row>
    <row r="271" spans="1:17">
      <c r="A271" s="137" t="s">
        <v>474</v>
      </c>
      <c r="B271" s="137" t="s">
        <v>475</v>
      </c>
      <c r="C271" s="218">
        <v>5676.34</v>
      </c>
      <c r="D271" s="218">
        <v>5321.36</v>
      </c>
      <c r="E271" s="218">
        <v>8903.4</v>
      </c>
      <c r="F271" s="218">
        <v>6722.02</v>
      </c>
      <c r="G271" s="218">
        <v>5736</v>
      </c>
      <c r="H271" s="218">
        <v>5648.13</v>
      </c>
      <c r="I271" s="218">
        <v>6470.56</v>
      </c>
      <c r="J271" s="218">
        <v>5736</v>
      </c>
      <c r="K271" s="218">
        <v>5736</v>
      </c>
      <c r="L271" s="218">
        <v>5888.34</v>
      </c>
      <c r="M271" s="218">
        <v>7790</v>
      </c>
      <c r="N271" s="218">
        <v>2673</v>
      </c>
      <c r="O271" s="218">
        <v>72301.149999999994</v>
      </c>
      <c r="Q271" s="12" t="s">
        <v>42</v>
      </c>
    </row>
    <row r="272" spans="1:17">
      <c r="A272" s="137" t="s">
        <v>476</v>
      </c>
      <c r="B272" s="137" t="s">
        <v>477</v>
      </c>
      <c r="C272" s="218">
        <v>0</v>
      </c>
      <c r="D272" s="218">
        <v>0</v>
      </c>
      <c r="E272" s="218">
        <v>0</v>
      </c>
      <c r="F272" s="218">
        <v>0</v>
      </c>
      <c r="G272" s="218">
        <v>0</v>
      </c>
      <c r="H272" s="218">
        <v>0</v>
      </c>
      <c r="I272" s="218">
        <v>0</v>
      </c>
      <c r="J272" s="218">
        <v>0</v>
      </c>
      <c r="K272" s="218">
        <v>0</v>
      </c>
      <c r="L272" s="218">
        <v>0</v>
      </c>
      <c r="M272" s="218">
        <v>0</v>
      </c>
      <c r="N272" s="218">
        <v>0</v>
      </c>
      <c r="O272" s="218">
        <v>0</v>
      </c>
      <c r="Q272" s="12" t="s">
        <v>42</v>
      </c>
    </row>
    <row r="273" spans="1:17">
      <c r="A273" s="137" t="s">
        <v>478</v>
      </c>
      <c r="B273" s="137" t="s">
        <v>479</v>
      </c>
      <c r="C273" s="218">
        <v>0</v>
      </c>
      <c r="D273" s="218">
        <v>0</v>
      </c>
      <c r="E273" s="218">
        <v>0</v>
      </c>
      <c r="F273" s="218">
        <v>0</v>
      </c>
      <c r="G273" s="218">
        <v>0</v>
      </c>
      <c r="H273" s="218">
        <v>0</v>
      </c>
      <c r="I273" s="218">
        <v>194.95</v>
      </c>
      <c r="J273" s="218">
        <v>0</v>
      </c>
      <c r="K273" s="218">
        <v>0</v>
      </c>
      <c r="L273" s="218">
        <v>0</v>
      </c>
      <c r="M273" s="218">
        <v>0</v>
      </c>
      <c r="N273" s="218">
        <v>0</v>
      </c>
      <c r="O273" s="218">
        <v>194.95</v>
      </c>
      <c r="Q273" s="12" t="s">
        <v>42</v>
      </c>
    </row>
    <row r="274" spans="1:17">
      <c r="A274" s="137" t="s">
        <v>480</v>
      </c>
      <c r="B274" s="137" t="s">
        <v>481</v>
      </c>
      <c r="C274" s="218">
        <v>0</v>
      </c>
      <c r="D274" s="218">
        <v>0</v>
      </c>
      <c r="E274" s="218">
        <v>0</v>
      </c>
      <c r="F274" s="218">
        <v>0</v>
      </c>
      <c r="G274" s="218">
        <v>0</v>
      </c>
      <c r="H274" s="218">
        <v>0</v>
      </c>
      <c r="I274" s="218">
        <v>0</v>
      </c>
      <c r="J274" s="218">
        <v>0</v>
      </c>
      <c r="K274" s="218">
        <v>1104.1600000000001</v>
      </c>
      <c r="L274" s="218">
        <v>0</v>
      </c>
      <c r="M274" s="218">
        <v>0</v>
      </c>
      <c r="N274" s="218">
        <v>0</v>
      </c>
      <c r="O274" s="218">
        <v>1104.1600000000001</v>
      </c>
      <c r="Q274" s="12" t="s">
        <v>42</v>
      </c>
    </row>
    <row r="275" spans="1:17">
      <c r="A275" s="137" t="s">
        <v>1848</v>
      </c>
      <c r="B275" s="137" t="s">
        <v>5064</v>
      </c>
      <c r="C275" s="218">
        <v>0</v>
      </c>
      <c r="D275" s="218">
        <v>0</v>
      </c>
      <c r="E275" s="218">
        <v>0</v>
      </c>
      <c r="F275" s="218">
        <v>0</v>
      </c>
      <c r="G275" s="218">
        <v>0</v>
      </c>
      <c r="H275" s="218">
        <v>0</v>
      </c>
      <c r="I275" s="218">
        <v>0</v>
      </c>
      <c r="J275" s="218">
        <v>0</v>
      </c>
      <c r="K275" s="218">
        <v>0</v>
      </c>
      <c r="L275" s="218">
        <v>0</v>
      </c>
      <c r="M275" s="218">
        <v>0</v>
      </c>
      <c r="N275" s="218">
        <v>0</v>
      </c>
      <c r="O275" s="218">
        <v>0</v>
      </c>
      <c r="Q275" s="12" t="s">
        <v>42</v>
      </c>
    </row>
    <row r="276" spans="1:17">
      <c r="A276" s="137" t="s">
        <v>482</v>
      </c>
      <c r="B276" s="137" t="s">
        <v>483</v>
      </c>
      <c r="C276" s="218">
        <v>0</v>
      </c>
      <c r="D276" s="218">
        <v>0</v>
      </c>
      <c r="E276" s="218">
        <v>0</v>
      </c>
      <c r="F276" s="218">
        <v>0</v>
      </c>
      <c r="G276" s="218">
        <v>0</v>
      </c>
      <c r="H276" s="218">
        <v>0</v>
      </c>
      <c r="I276" s="218">
        <v>0</v>
      </c>
      <c r="J276" s="218">
        <v>0</v>
      </c>
      <c r="K276" s="218">
        <v>0</v>
      </c>
      <c r="L276" s="218">
        <v>0</v>
      </c>
      <c r="M276" s="218">
        <v>0</v>
      </c>
      <c r="N276" s="218">
        <v>0</v>
      </c>
      <c r="O276" s="218">
        <v>0</v>
      </c>
      <c r="Q276" s="12" t="s">
        <v>42</v>
      </c>
    </row>
    <row r="277" spans="1:17">
      <c r="A277" s="137" t="s">
        <v>5065</v>
      </c>
      <c r="B277" s="137" t="s">
        <v>5066</v>
      </c>
      <c r="C277" s="218">
        <v>0</v>
      </c>
      <c r="D277" s="218">
        <v>0</v>
      </c>
      <c r="E277" s="218">
        <v>0</v>
      </c>
      <c r="F277" s="218">
        <v>0</v>
      </c>
      <c r="G277" s="218">
        <v>0</v>
      </c>
      <c r="H277" s="218">
        <v>0</v>
      </c>
      <c r="I277" s="218">
        <v>0</v>
      </c>
      <c r="J277" s="218">
        <v>0</v>
      </c>
      <c r="K277" s="218">
        <v>0</v>
      </c>
      <c r="L277" s="218">
        <v>0</v>
      </c>
      <c r="M277" s="218">
        <v>0</v>
      </c>
      <c r="N277" s="218">
        <v>0</v>
      </c>
      <c r="O277" s="218">
        <v>0</v>
      </c>
      <c r="Q277" s="12" t="s">
        <v>42</v>
      </c>
    </row>
    <row r="278" spans="1:17">
      <c r="A278" s="137" t="s">
        <v>5067</v>
      </c>
      <c r="B278" s="137" t="s">
        <v>5068</v>
      </c>
      <c r="C278" s="218">
        <v>0</v>
      </c>
      <c r="D278" s="218">
        <v>0</v>
      </c>
      <c r="E278" s="218">
        <v>0</v>
      </c>
      <c r="F278" s="218">
        <v>0</v>
      </c>
      <c r="G278" s="218">
        <v>0</v>
      </c>
      <c r="H278" s="218">
        <v>0</v>
      </c>
      <c r="I278" s="218">
        <v>0</v>
      </c>
      <c r="J278" s="218">
        <v>0</v>
      </c>
      <c r="K278" s="218">
        <v>0</v>
      </c>
      <c r="L278" s="218">
        <v>0</v>
      </c>
      <c r="M278" s="218">
        <v>0</v>
      </c>
      <c r="N278" s="218">
        <v>0</v>
      </c>
      <c r="O278" s="218">
        <v>0</v>
      </c>
      <c r="Q278" s="12" t="s">
        <v>42</v>
      </c>
    </row>
    <row r="279" spans="1:17">
      <c r="A279" s="137" t="s">
        <v>5069</v>
      </c>
      <c r="B279" s="137" t="s">
        <v>5070</v>
      </c>
      <c r="C279" s="218">
        <v>0</v>
      </c>
      <c r="D279" s="218">
        <v>0</v>
      </c>
      <c r="E279" s="218">
        <v>0</v>
      </c>
      <c r="F279" s="218">
        <v>0</v>
      </c>
      <c r="G279" s="218">
        <v>0</v>
      </c>
      <c r="H279" s="218">
        <v>0</v>
      </c>
      <c r="I279" s="218">
        <v>0</v>
      </c>
      <c r="J279" s="218">
        <v>0</v>
      </c>
      <c r="K279" s="218">
        <v>0</v>
      </c>
      <c r="L279" s="218">
        <v>0</v>
      </c>
      <c r="M279" s="218">
        <v>0</v>
      </c>
      <c r="N279" s="218">
        <v>0</v>
      </c>
      <c r="O279" s="218">
        <v>0</v>
      </c>
      <c r="Q279" s="12" t="s">
        <v>42</v>
      </c>
    </row>
    <row r="280" spans="1:17">
      <c r="A280" s="137" t="s">
        <v>484</v>
      </c>
      <c r="B280" s="137" t="s">
        <v>485</v>
      </c>
      <c r="C280" s="218">
        <v>0</v>
      </c>
      <c r="D280" s="218">
        <v>0</v>
      </c>
      <c r="E280" s="218">
        <v>0</v>
      </c>
      <c r="F280" s="218">
        <v>0</v>
      </c>
      <c r="G280" s="218">
        <v>0</v>
      </c>
      <c r="H280" s="218">
        <v>0</v>
      </c>
      <c r="I280" s="218">
        <v>0</v>
      </c>
      <c r="J280" s="218">
        <v>0</v>
      </c>
      <c r="K280" s="218">
        <v>0</v>
      </c>
      <c r="L280" s="218">
        <v>0</v>
      </c>
      <c r="M280" s="218">
        <v>0</v>
      </c>
      <c r="N280" s="218">
        <v>0</v>
      </c>
      <c r="O280" s="218">
        <v>0</v>
      </c>
      <c r="Q280" s="12" t="s">
        <v>42</v>
      </c>
    </row>
    <row r="281" spans="1:17">
      <c r="A281" s="137"/>
      <c r="B281" s="137"/>
      <c r="C281" s="219"/>
      <c r="D281" s="219"/>
      <c r="E281" s="219"/>
      <c r="F281" s="219"/>
      <c r="G281" s="219"/>
      <c r="H281" s="219"/>
      <c r="I281" s="219"/>
      <c r="J281" s="219"/>
      <c r="K281" s="219"/>
      <c r="L281" s="219"/>
      <c r="M281" s="219"/>
      <c r="N281" s="219"/>
      <c r="O281" s="219"/>
    </row>
    <row r="282" spans="1:17">
      <c r="A282" s="137" t="s">
        <v>486</v>
      </c>
      <c r="B282" s="137" t="s">
        <v>487</v>
      </c>
      <c r="C282" s="138">
        <v>5676.34</v>
      </c>
      <c r="D282" s="138">
        <v>5321.36</v>
      </c>
      <c r="E282" s="138">
        <v>8903.4</v>
      </c>
      <c r="F282" s="138">
        <v>6722.02</v>
      </c>
      <c r="G282" s="138">
        <v>5736</v>
      </c>
      <c r="H282" s="138">
        <v>5648.13</v>
      </c>
      <c r="I282" s="138">
        <v>6665.51</v>
      </c>
      <c r="J282" s="138">
        <v>5736</v>
      </c>
      <c r="K282" s="138">
        <v>6840.16</v>
      </c>
      <c r="L282" s="138">
        <v>5888.34</v>
      </c>
      <c r="M282" s="138">
        <v>7790</v>
      </c>
      <c r="N282" s="138">
        <v>2673</v>
      </c>
      <c r="O282" s="138">
        <v>73600.259999999995</v>
      </c>
    </row>
    <row r="283" spans="1:17">
      <c r="A283" s="137"/>
      <c r="B283" s="137"/>
      <c r="C283" s="137"/>
      <c r="D283" s="137"/>
      <c r="E283" s="137"/>
      <c r="F283" s="137"/>
      <c r="G283" s="137"/>
      <c r="H283" s="137"/>
      <c r="I283" s="137"/>
      <c r="J283" s="137"/>
      <c r="K283" s="137"/>
      <c r="L283" s="137"/>
      <c r="M283" s="137"/>
      <c r="N283" s="137"/>
      <c r="O283" s="137"/>
    </row>
    <row r="284" spans="1:17">
      <c r="A284" s="137" t="s">
        <v>488</v>
      </c>
      <c r="B284" s="137" t="s">
        <v>489</v>
      </c>
      <c r="C284" s="137"/>
      <c r="D284" s="137"/>
      <c r="E284" s="137"/>
      <c r="F284" s="137"/>
      <c r="G284" s="137"/>
      <c r="H284" s="137"/>
      <c r="I284" s="137"/>
      <c r="J284" s="137"/>
      <c r="K284" s="137"/>
      <c r="L284" s="137"/>
      <c r="M284" s="137"/>
      <c r="N284" s="137"/>
      <c r="O284" s="137"/>
    </row>
    <row r="285" spans="1:17">
      <c r="A285" s="137" t="s">
        <v>490</v>
      </c>
      <c r="B285" s="137" t="s">
        <v>491</v>
      </c>
      <c r="C285" s="218">
        <v>0</v>
      </c>
      <c r="D285" s="218">
        <v>0</v>
      </c>
      <c r="E285" s="218">
        <v>661.11</v>
      </c>
      <c r="F285" s="218">
        <v>0</v>
      </c>
      <c r="G285" s="218">
        <v>0</v>
      </c>
      <c r="H285" s="218">
        <v>0</v>
      </c>
      <c r="I285" s="218">
        <v>0</v>
      </c>
      <c r="J285" s="218">
        <v>0</v>
      </c>
      <c r="K285" s="218">
        <v>0</v>
      </c>
      <c r="L285" s="218">
        <v>0</v>
      </c>
      <c r="M285" s="218">
        <v>0</v>
      </c>
      <c r="N285" s="218">
        <v>0</v>
      </c>
      <c r="O285" s="218">
        <v>661.11</v>
      </c>
      <c r="Q285" s="12" t="s">
        <v>43</v>
      </c>
    </row>
    <row r="286" spans="1:17">
      <c r="A286" s="137" t="s">
        <v>492</v>
      </c>
      <c r="B286" s="137" t="s">
        <v>493</v>
      </c>
      <c r="C286" s="218">
        <v>9646.6200000000008</v>
      </c>
      <c r="D286" s="218">
        <v>2581.19</v>
      </c>
      <c r="E286" s="218">
        <v>4477.92</v>
      </c>
      <c r="F286" s="218">
        <v>3241.73</v>
      </c>
      <c r="G286" s="218">
        <v>3078.83</v>
      </c>
      <c r="H286" s="218">
        <v>3125.03</v>
      </c>
      <c r="I286" s="218">
        <v>4721.63</v>
      </c>
      <c r="J286" s="218">
        <v>4620.4399999999996</v>
      </c>
      <c r="K286" s="218">
        <v>3274.08</v>
      </c>
      <c r="L286" s="218">
        <v>2746.07</v>
      </c>
      <c r="M286" s="218">
        <v>1870.2</v>
      </c>
      <c r="N286" s="218">
        <v>2994.75</v>
      </c>
      <c r="O286" s="218">
        <v>46378.49</v>
      </c>
      <c r="Q286" s="12" t="s">
        <v>43</v>
      </c>
    </row>
    <row r="287" spans="1:17">
      <c r="A287" s="137" t="s">
        <v>5071</v>
      </c>
      <c r="B287" s="137" t="s">
        <v>5072</v>
      </c>
      <c r="C287" s="218">
        <v>0</v>
      </c>
      <c r="D287" s="218">
        <v>0</v>
      </c>
      <c r="E287" s="218">
        <v>0</v>
      </c>
      <c r="F287" s="218">
        <v>0</v>
      </c>
      <c r="G287" s="218">
        <v>0</v>
      </c>
      <c r="H287" s="218">
        <v>0</v>
      </c>
      <c r="I287" s="218">
        <v>0</v>
      </c>
      <c r="J287" s="218">
        <v>795.52</v>
      </c>
      <c r="K287" s="218">
        <v>0</v>
      </c>
      <c r="L287" s="218">
        <v>0</v>
      </c>
      <c r="M287" s="218">
        <v>0</v>
      </c>
      <c r="N287" s="218">
        <v>0</v>
      </c>
      <c r="O287" s="218">
        <v>795.52</v>
      </c>
      <c r="Q287" s="12" t="s">
        <v>43</v>
      </c>
    </row>
    <row r="288" spans="1:17">
      <c r="A288" s="137" t="s">
        <v>494</v>
      </c>
      <c r="B288" s="137" t="s">
        <v>495</v>
      </c>
      <c r="C288" s="218">
        <v>228.78</v>
      </c>
      <c r="D288" s="218">
        <v>220.78</v>
      </c>
      <c r="E288" s="218">
        <v>220.78</v>
      </c>
      <c r="F288" s="218">
        <v>222.76</v>
      </c>
      <c r="G288" s="218">
        <v>218.8</v>
      </c>
      <c r="H288" s="218">
        <v>218.8</v>
      </c>
      <c r="I288" s="218">
        <v>216.82</v>
      </c>
      <c r="J288" s="218">
        <v>945.74</v>
      </c>
      <c r="K288" s="218">
        <v>220.78</v>
      </c>
      <c r="L288" s="218">
        <v>220.78</v>
      </c>
      <c r="M288" s="218">
        <v>220.78</v>
      </c>
      <c r="N288" s="218">
        <v>223.35</v>
      </c>
      <c r="O288" s="218">
        <v>3378.95</v>
      </c>
      <c r="Q288" s="12" t="s">
        <v>43</v>
      </c>
    </row>
    <row r="289" spans="1:17">
      <c r="A289" s="137" t="s">
        <v>496</v>
      </c>
      <c r="B289" s="137" t="s">
        <v>497</v>
      </c>
      <c r="C289" s="218">
        <v>328.8</v>
      </c>
      <c r="D289" s="218">
        <v>107.25</v>
      </c>
      <c r="E289" s="218">
        <v>493.59</v>
      </c>
      <c r="F289" s="218">
        <v>0</v>
      </c>
      <c r="G289" s="218">
        <v>0</v>
      </c>
      <c r="H289" s="218">
        <v>0</v>
      </c>
      <c r="I289" s="218">
        <v>0</v>
      </c>
      <c r="J289" s="218">
        <v>228.07</v>
      </c>
      <c r="K289" s="218">
        <v>0</v>
      </c>
      <c r="L289" s="218">
        <v>0</v>
      </c>
      <c r="M289" s="218">
        <v>0</v>
      </c>
      <c r="N289" s="218">
        <v>0</v>
      </c>
      <c r="O289" s="218">
        <v>1157.71</v>
      </c>
      <c r="Q289" s="12" t="s">
        <v>43</v>
      </c>
    </row>
    <row r="290" spans="1:17">
      <c r="A290" s="137" t="s">
        <v>5073</v>
      </c>
      <c r="B290" s="137" t="s">
        <v>5074</v>
      </c>
      <c r="C290" s="218">
        <v>0</v>
      </c>
      <c r="D290" s="218">
        <v>0</v>
      </c>
      <c r="E290" s="218">
        <v>0</v>
      </c>
      <c r="F290" s="218">
        <v>0</v>
      </c>
      <c r="G290" s="218">
        <v>0</v>
      </c>
      <c r="H290" s="218">
        <v>0</v>
      </c>
      <c r="I290" s="218">
        <v>0</v>
      </c>
      <c r="J290" s="218">
        <v>0</v>
      </c>
      <c r="K290" s="218">
        <v>0</v>
      </c>
      <c r="L290" s="218">
        <v>0</v>
      </c>
      <c r="M290" s="218">
        <v>0</v>
      </c>
      <c r="N290" s="218">
        <v>0</v>
      </c>
      <c r="O290" s="218">
        <v>0</v>
      </c>
      <c r="Q290" s="12" t="s">
        <v>43</v>
      </c>
    </row>
    <row r="291" spans="1:17">
      <c r="A291" s="137" t="s">
        <v>498</v>
      </c>
      <c r="B291" s="137" t="s">
        <v>499</v>
      </c>
      <c r="C291" s="218">
        <v>446.24</v>
      </c>
      <c r="D291" s="218">
        <v>0</v>
      </c>
      <c r="E291" s="218">
        <v>0</v>
      </c>
      <c r="F291" s="218">
        <v>0</v>
      </c>
      <c r="G291" s="218">
        <v>0</v>
      </c>
      <c r="H291" s="218">
        <v>0</v>
      </c>
      <c r="I291" s="218">
        <v>0</v>
      </c>
      <c r="J291" s="218">
        <v>0</v>
      </c>
      <c r="K291" s="218">
        <v>0</v>
      </c>
      <c r="L291" s="218">
        <v>0</v>
      </c>
      <c r="M291" s="218">
        <v>0</v>
      </c>
      <c r="N291" s="218">
        <v>0</v>
      </c>
      <c r="O291" s="218">
        <v>446.24</v>
      </c>
      <c r="Q291" s="12" t="s">
        <v>43</v>
      </c>
    </row>
    <row r="292" spans="1:17">
      <c r="A292" s="137" t="s">
        <v>500</v>
      </c>
      <c r="B292" s="137" t="s">
        <v>501</v>
      </c>
      <c r="C292" s="218">
        <v>210.15</v>
      </c>
      <c r="D292" s="218">
        <v>211.67</v>
      </c>
      <c r="E292" s="218">
        <v>211.44</v>
      </c>
      <c r="F292" s="218">
        <v>249.48</v>
      </c>
      <c r="G292" s="218">
        <v>267.3</v>
      </c>
      <c r="H292" s="218">
        <v>253.44</v>
      </c>
      <c r="I292" s="218">
        <v>249.48</v>
      </c>
      <c r="J292" s="218">
        <v>249.48</v>
      </c>
      <c r="K292" s="218">
        <v>243.54</v>
      </c>
      <c r="L292" s="218">
        <v>253.44</v>
      </c>
      <c r="M292" s="218">
        <v>241.56</v>
      </c>
      <c r="N292" s="218">
        <v>241.56</v>
      </c>
      <c r="O292" s="218">
        <v>2882.54</v>
      </c>
      <c r="Q292" s="12" t="s">
        <v>43</v>
      </c>
    </row>
    <row r="293" spans="1:17">
      <c r="A293" s="137" t="s">
        <v>502</v>
      </c>
      <c r="B293" s="137" t="s">
        <v>503</v>
      </c>
      <c r="C293" s="218">
        <v>0</v>
      </c>
      <c r="D293" s="218">
        <v>411</v>
      </c>
      <c r="E293" s="218">
        <v>411</v>
      </c>
      <c r="F293" s="218">
        <v>411</v>
      </c>
      <c r="G293" s="218">
        <v>411</v>
      </c>
      <c r="H293" s="218">
        <v>411</v>
      </c>
      <c r="I293" s="218">
        <v>411</v>
      </c>
      <c r="J293" s="218">
        <v>411</v>
      </c>
      <c r="K293" s="218">
        <v>411</v>
      </c>
      <c r="L293" s="218">
        <v>411</v>
      </c>
      <c r="M293" s="218">
        <v>411</v>
      </c>
      <c r="N293" s="218">
        <v>488.74</v>
      </c>
      <c r="O293" s="218">
        <v>4598.74</v>
      </c>
      <c r="Q293" s="12" t="s">
        <v>43</v>
      </c>
    </row>
    <row r="294" spans="1:17">
      <c r="A294" s="137" t="s">
        <v>504</v>
      </c>
      <c r="B294" s="137" t="s">
        <v>505</v>
      </c>
      <c r="C294" s="218">
        <v>45.92</v>
      </c>
      <c r="D294" s="218">
        <v>45.92</v>
      </c>
      <c r="E294" s="218">
        <v>44.13</v>
      </c>
      <c r="F294" s="218">
        <v>0</v>
      </c>
      <c r="G294" s="218">
        <v>0</v>
      </c>
      <c r="H294" s="218">
        <v>0</v>
      </c>
      <c r="I294" s="218">
        <v>0</v>
      </c>
      <c r="J294" s="218">
        <v>0</v>
      </c>
      <c r="K294" s="218">
        <v>0</v>
      </c>
      <c r="L294" s="218">
        <v>0</v>
      </c>
      <c r="M294" s="218">
        <v>0</v>
      </c>
      <c r="N294" s="218">
        <v>143.76</v>
      </c>
      <c r="O294" s="218">
        <v>279.73</v>
      </c>
      <c r="Q294" s="12" t="s">
        <v>43</v>
      </c>
    </row>
    <row r="295" spans="1:17">
      <c r="A295" s="137"/>
      <c r="B295" s="137"/>
      <c r="C295" s="219"/>
      <c r="D295" s="219"/>
      <c r="E295" s="219"/>
      <c r="F295" s="219"/>
      <c r="G295" s="219"/>
      <c r="H295" s="219"/>
      <c r="I295" s="219"/>
      <c r="J295" s="219"/>
      <c r="K295" s="219"/>
      <c r="L295" s="219"/>
      <c r="M295" s="219"/>
      <c r="N295" s="219"/>
      <c r="O295" s="219"/>
    </row>
    <row r="296" spans="1:17">
      <c r="A296" s="137" t="s">
        <v>506</v>
      </c>
      <c r="B296" s="137" t="s">
        <v>507</v>
      </c>
      <c r="C296" s="138">
        <v>10906.51</v>
      </c>
      <c r="D296" s="138">
        <v>3577.81</v>
      </c>
      <c r="E296" s="138">
        <v>6519.97</v>
      </c>
      <c r="F296" s="138">
        <v>4124.97</v>
      </c>
      <c r="G296" s="138">
        <v>3975.93</v>
      </c>
      <c r="H296" s="138">
        <v>4008.27</v>
      </c>
      <c r="I296" s="138">
        <v>5598.93</v>
      </c>
      <c r="J296" s="138">
        <v>7250.25</v>
      </c>
      <c r="K296" s="138">
        <v>4149.3999999999996</v>
      </c>
      <c r="L296" s="138">
        <v>3631.29</v>
      </c>
      <c r="M296" s="138">
        <v>2743.54</v>
      </c>
      <c r="N296" s="138">
        <v>4092.16</v>
      </c>
      <c r="O296" s="138">
        <v>60579.03</v>
      </c>
    </row>
    <row r="297" spans="1:17">
      <c r="A297" s="137"/>
      <c r="B297" s="137"/>
      <c r="C297" s="137"/>
      <c r="D297" s="137"/>
      <c r="E297" s="137"/>
      <c r="F297" s="137"/>
      <c r="G297" s="137"/>
      <c r="H297" s="137"/>
      <c r="I297" s="137"/>
      <c r="J297" s="137"/>
      <c r="K297" s="137"/>
      <c r="L297" s="137"/>
      <c r="M297" s="137"/>
      <c r="N297" s="137"/>
      <c r="O297" s="137"/>
    </row>
    <row r="298" spans="1:17">
      <c r="A298" s="137" t="s">
        <v>508</v>
      </c>
      <c r="B298" s="137" t="s">
        <v>509</v>
      </c>
      <c r="C298" s="137"/>
      <c r="D298" s="137"/>
      <c r="E298" s="137"/>
      <c r="F298" s="137"/>
      <c r="G298" s="137"/>
      <c r="H298" s="137"/>
      <c r="I298" s="137"/>
      <c r="J298" s="137"/>
      <c r="K298" s="137"/>
      <c r="L298" s="137"/>
      <c r="M298" s="137"/>
      <c r="N298" s="137"/>
      <c r="O298" s="137"/>
    </row>
    <row r="299" spans="1:17">
      <c r="A299" s="137" t="s">
        <v>510</v>
      </c>
      <c r="B299" s="137" t="s">
        <v>511</v>
      </c>
      <c r="C299" s="218">
        <v>56.91</v>
      </c>
      <c r="D299" s="218">
        <v>3.55</v>
      </c>
      <c r="E299" s="218">
        <v>8.61</v>
      </c>
      <c r="F299" s="218">
        <v>7.99</v>
      </c>
      <c r="G299" s="218">
        <v>129.22999999999999</v>
      </c>
      <c r="H299" s="218">
        <v>195.87</v>
      </c>
      <c r="I299" s="218">
        <v>151.28</v>
      </c>
      <c r="J299" s="218">
        <v>88.6</v>
      </c>
      <c r="K299" s="218">
        <v>0</v>
      </c>
      <c r="L299" s="218">
        <v>334.28</v>
      </c>
      <c r="M299" s="218">
        <v>113.01</v>
      </c>
      <c r="N299" s="218">
        <v>112.16</v>
      </c>
      <c r="O299" s="218">
        <v>1201.49</v>
      </c>
      <c r="Q299" s="12" t="s">
        <v>43</v>
      </c>
    </row>
    <row r="300" spans="1:17">
      <c r="A300" s="137" t="s">
        <v>512</v>
      </c>
      <c r="B300" s="137" t="s">
        <v>513</v>
      </c>
      <c r="C300" s="218">
        <v>1313.4</v>
      </c>
      <c r="D300" s="218">
        <v>1382.4</v>
      </c>
      <c r="E300" s="218">
        <v>1394.8</v>
      </c>
      <c r="F300" s="218">
        <v>427.2</v>
      </c>
      <c r="G300" s="218">
        <v>841.4</v>
      </c>
      <c r="H300" s="218">
        <v>427.2</v>
      </c>
      <c r="I300" s="218">
        <v>427.2</v>
      </c>
      <c r="J300" s="218">
        <v>1285</v>
      </c>
      <c r="K300" s="218">
        <v>427.2</v>
      </c>
      <c r="L300" s="218">
        <v>427.2</v>
      </c>
      <c r="M300" s="218">
        <v>540.16</v>
      </c>
      <c r="N300" s="218">
        <v>950.4</v>
      </c>
      <c r="O300" s="218">
        <v>9843.56</v>
      </c>
      <c r="Q300" s="12" t="s">
        <v>43</v>
      </c>
    </row>
    <row r="301" spans="1:17">
      <c r="A301" s="137" t="s">
        <v>514</v>
      </c>
      <c r="B301" s="137" t="s">
        <v>515</v>
      </c>
      <c r="C301" s="218">
        <v>0</v>
      </c>
      <c r="D301" s="218">
        <v>0</v>
      </c>
      <c r="E301" s="218">
        <v>0</v>
      </c>
      <c r="F301" s="218">
        <v>0</v>
      </c>
      <c r="G301" s="218">
        <v>0</v>
      </c>
      <c r="H301" s="218">
        <v>0</v>
      </c>
      <c r="I301" s="218">
        <v>0</v>
      </c>
      <c r="J301" s="218">
        <v>0</v>
      </c>
      <c r="K301" s="218">
        <v>0</v>
      </c>
      <c r="L301" s="218">
        <v>0</v>
      </c>
      <c r="M301" s="218">
        <v>0</v>
      </c>
      <c r="N301" s="218">
        <v>0</v>
      </c>
      <c r="O301" s="218">
        <v>0</v>
      </c>
      <c r="Q301" s="12" t="s">
        <v>43</v>
      </c>
    </row>
    <row r="302" spans="1:17">
      <c r="A302" s="137" t="s">
        <v>516</v>
      </c>
      <c r="B302" s="137" t="s">
        <v>517</v>
      </c>
      <c r="C302" s="218">
        <v>0</v>
      </c>
      <c r="D302" s="218">
        <v>0</v>
      </c>
      <c r="E302" s="218">
        <v>0</v>
      </c>
      <c r="F302" s="218">
        <v>0</v>
      </c>
      <c r="G302" s="218">
        <v>0</v>
      </c>
      <c r="H302" s="218">
        <v>0</v>
      </c>
      <c r="I302" s="218">
        <v>0</v>
      </c>
      <c r="J302" s="218">
        <v>0</v>
      </c>
      <c r="K302" s="218">
        <v>0</v>
      </c>
      <c r="L302" s="218">
        <v>0</v>
      </c>
      <c r="M302" s="218">
        <v>0</v>
      </c>
      <c r="N302" s="218">
        <v>0</v>
      </c>
      <c r="O302" s="218">
        <v>0</v>
      </c>
      <c r="Q302" s="12" t="s">
        <v>43</v>
      </c>
    </row>
    <row r="303" spans="1:17">
      <c r="A303" s="137" t="s">
        <v>518</v>
      </c>
      <c r="B303" s="137" t="s">
        <v>519</v>
      </c>
      <c r="C303" s="218">
        <v>594</v>
      </c>
      <c r="D303" s="218">
        <v>594</v>
      </c>
      <c r="E303" s="218">
        <v>2182.9499999999998</v>
      </c>
      <c r="F303" s="218">
        <v>1635.02</v>
      </c>
      <c r="G303" s="218">
        <v>594</v>
      </c>
      <c r="H303" s="218">
        <v>366.3</v>
      </c>
      <c r="I303" s="218">
        <v>0</v>
      </c>
      <c r="J303" s="218">
        <v>0</v>
      </c>
      <c r="K303" s="218">
        <v>0</v>
      </c>
      <c r="L303" s="218">
        <v>0</v>
      </c>
      <c r="M303" s="218">
        <v>0</v>
      </c>
      <c r="N303" s="218">
        <v>0</v>
      </c>
      <c r="O303" s="218">
        <v>5966.27</v>
      </c>
      <c r="Q303" s="12" t="s">
        <v>43</v>
      </c>
    </row>
    <row r="304" spans="1:17">
      <c r="A304" s="137" t="s">
        <v>520</v>
      </c>
      <c r="B304" s="137" t="s">
        <v>521</v>
      </c>
      <c r="C304" s="218">
        <v>105.3</v>
      </c>
      <c r="D304" s="218">
        <v>0</v>
      </c>
      <c r="E304" s="218">
        <v>0</v>
      </c>
      <c r="F304" s="218">
        <v>0</v>
      </c>
      <c r="G304" s="218">
        <v>0</v>
      </c>
      <c r="H304" s="218">
        <v>0</v>
      </c>
      <c r="I304" s="218">
        <v>0</v>
      </c>
      <c r="J304" s="218">
        <v>0</v>
      </c>
      <c r="K304" s="218">
        <v>0</v>
      </c>
      <c r="L304" s="218">
        <v>0</v>
      </c>
      <c r="M304" s="218">
        <v>0</v>
      </c>
      <c r="N304" s="218">
        <v>0</v>
      </c>
      <c r="O304" s="218">
        <v>105.3</v>
      </c>
      <c r="Q304" s="12" t="s">
        <v>43</v>
      </c>
    </row>
    <row r="305" spans="1:17">
      <c r="A305" s="137" t="s">
        <v>5075</v>
      </c>
      <c r="B305" s="137" t="s">
        <v>5076</v>
      </c>
      <c r="C305" s="218">
        <v>0</v>
      </c>
      <c r="D305" s="218">
        <v>0</v>
      </c>
      <c r="E305" s="218">
        <v>0</v>
      </c>
      <c r="F305" s="218">
        <v>0</v>
      </c>
      <c r="G305" s="218">
        <v>0</v>
      </c>
      <c r="H305" s="218">
        <v>0</v>
      </c>
      <c r="I305" s="218">
        <v>0</v>
      </c>
      <c r="J305" s="218">
        <v>0</v>
      </c>
      <c r="K305" s="218">
        <v>0</v>
      </c>
      <c r="L305" s="218">
        <v>0</v>
      </c>
      <c r="M305" s="218">
        <v>0</v>
      </c>
      <c r="N305" s="218">
        <v>0</v>
      </c>
      <c r="O305" s="218">
        <v>0</v>
      </c>
      <c r="Q305" s="12" t="s">
        <v>43</v>
      </c>
    </row>
    <row r="306" spans="1:17">
      <c r="A306" s="137" t="s">
        <v>5077</v>
      </c>
      <c r="B306" s="137" t="s">
        <v>5078</v>
      </c>
      <c r="C306" s="218">
        <v>0</v>
      </c>
      <c r="D306" s="218">
        <v>0</v>
      </c>
      <c r="E306" s="218">
        <v>0</v>
      </c>
      <c r="F306" s="218">
        <v>0</v>
      </c>
      <c r="G306" s="218">
        <v>0</v>
      </c>
      <c r="H306" s="218">
        <v>0</v>
      </c>
      <c r="I306" s="218">
        <v>0</v>
      </c>
      <c r="J306" s="218">
        <v>0</v>
      </c>
      <c r="K306" s="218">
        <v>0</v>
      </c>
      <c r="L306" s="218">
        <v>0</v>
      </c>
      <c r="M306" s="218">
        <v>0</v>
      </c>
      <c r="N306" s="218">
        <v>0</v>
      </c>
      <c r="O306" s="218">
        <v>0</v>
      </c>
      <c r="Q306" s="12" t="s">
        <v>43</v>
      </c>
    </row>
    <row r="307" spans="1:17">
      <c r="A307" s="137" t="s">
        <v>522</v>
      </c>
      <c r="B307" s="137" t="s">
        <v>523</v>
      </c>
      <c r="C307" s="218">
        <v>144.99</v>
      </c>
      <c r="D307" s="218">
        <v>526.77</v>
      </c>
      <c r="E307" s="218">
        <v>328.26</v>
      </c>
      <c r="F307" s="218">
        <v>769.61</v>
      </c>
      <c r="G307" s="218">
        <v>0</v>
      </c>
      <c r="H307" s="218">
        <v>108.38</v>
      </c>
      <c r="I307" s="218">
        <v>0</v>
      </c>
      <c r="J307" s="218">
        <v>31.27</v>
      </c>
      <c r="K307" s="218">
        <v>437.79</v>
      </c>
      <c r="L307" s="218">
        <v>434.34</v>
      </c>
      <c r="M307" s="218">
        <v>216.28</v>
      </c>
      <c r="N307" s="218">
        <v>0</v>
      </c>
      <c r="O307" s="218">
        <v>2997.69</v>
      </c>
      <c r="Q307" s="12" t="s">
        <v>43</v>
      </c>
    </row>
    <row r="308" spans="1:17">
      <c r="A308" s="137" t="s">
        <v>1924</v>
      </c>
      <c r="B308" s="137" t="s">
        <v>5079</v>
      </c>
      <c r="C308" s="218">
        <v>0</v>
      </c>
      <c r="D308" s="218">
        <v>0</v>
      </c>
      <c r="E308" s="218">
        <v>0</v>
      </c>
      <c r="F308" s="218">
        <v>0</v>
      </c>
      <c r="G308" s="218">
        <v>0</v>
      </c>
      <c r="H308" s="218">
        <v>0</v>
      </c>
      <c r="I308" s="218">
        <v>0</v>
      </c>
      <c r="J308" s="218">
        <v>0</v>
      </c>
      <c r="K308" s="218">
        <v>0</v>
      </c>
      <c r="L308" s="218">
        <v>0</v>
      </c>
      <c r="M308" s="218">
        <v>0</v>
      </c>
      <c r="N308" s="218">
        <v>0</v>
      </c>
      <c r="O308" s="218">
        <v>0</v>
      </c>
      <c r="Q308" s="12" t="s">
        <v>43</v>
      </c>
    </row>
    <row r="309" spans="1:17">
      <c r="A309" s="137" t="s">
        <v>524</v>
      </c>
      <c r="B309" s="137" t="s">
        <v>525</v>
      </c>
      <c r="C309" s="218">
        <v>0</v>
      </c>
      <c r="D309" s="218">
        <v>0</v>
      </c>
      <c r="E309" s="218">
        <v>0</v>
      </c>
      <c r="F309" s="218">
        <v>0</v>
      </c>
      <c r="G309" s="218">
        <v>0</v>
      </c>
      <c r="H309" s="218">
        <v>0</v>
      </c>
      <c r="I309" s="218">
        <v>0</v>
      </c>
      <c r="J309" s="218">
        <v>0</v>
      </c>
      <c r="K309" s="218">
        <v>0</v>
      </c>
      <c r="L309" s="218">
        <v>0</v>
      </c>
      <c r="M309" s="218">
        <v>0</v>
      </c>
      <c r="N309" s="218">
        <v>0</v>
      </c>
      <c r="O309" s="218">
        <v>0</v>
      </c>
      <c r="Q309" s="12" t="s">
        <v>43</v>
      </c>
    </row>
    <row r="310" spans="1:17">
      <c r="A310" s="137" t="s">
        <v>5080</v>
      </c>
      <c r="B310" s="137" t="s">
        <v>5081</v>
      </c>
      <c r="C310" s="218">
        <v>0</v>
      </c>
      <c r="D310" s="218">
        <v>0</v>
      </c>
      <c r="E310" s="218">
        <v>0</v>
      </c>
      <c r="F310" s="218">
        <v>297</v>
      </c>
      <c r="G310" s="218">
        <v>297</v>
      </c>
      <c r="H310" s="218">
        <v>0</v>
      </c>
      <c r="I310" s="218">
        <v>0</v>
      </c>
      <c r="J310" s="218">
        <v>297</v>
      </c>
      <c r="K310" s="218">
        <v>0</v>
      </c>
      <c r="L310" s="218">
        <v>0</v>
      </c>
      <c r="M310" s="218">
        <v>0</v>
      </c>
      <c r="N310" s="218">
        <v>0</v>
      </c>
      <c r="O310" s="218">
        <v>891</v>
      </c>
      <c r="Q310" s="12" t="s">
        <v>43</v>
      </c>
    </row>
    <row r="311" spans="1:17">
      <c r="A311" s="137" t="s">
        <v>5082</v>
      </c>
      <c r="B311" s="137" t="s">
        <v>5083</v>
      </c>
      <c r="C311" s="218">
        <v>0</v>
      </c>
      <c r="D311" s="218">
        <v>0</v>
      </c>
      <c r="E311" s="218">
        <v>0</v>
      </c>
      <c r="F311" s="218">
        <v>0</v>
      </c>
      <c r="G311" s="218">
        <v>0</v>
      </c>
      <c r="H311" s="218">
        <v>0</v>
      </c>
      <c r="I311" s="218">
        <v>0</v>
      </c>
      <c r="J311" s="218">
        <v>0</v>
      </c>
      <c r="K311" s="218">
        <v>0</v>
      </c>
      <c r="L311" s="218">
        <v>0</v>
      </c>
      <c r="M311" s="218">
        <v>0</v>
      </c>
      <c r="N311" s="218">
        <v>221.32</v>
      </c>
      <c r="O311" s="218">
        <v>221.32</v>
      </c>
      <c r="Q311" s="12" t="s">
        <v>43</v>
      </c>
    </row>
    <row r="312" spans="1:17">
      <c r="A312" s="137" t="s">
        <v>5084</v>
      </c>
      <c r="B312" s="137" t="s">
        <v>5085</v>
      </c>
      <c r="C312" s="218">
        <v>0</v>
      </c>
      <c r="D312" s="218">
        <v>0</v>
      </c>
      <c r="E312" s="218">
        <v>350.87</v>
      </c>
      <c r="F312" s="218">
        <v>0</v>
      </c>
      <c r="G312" s="218">
        <v>58.74</v>
      </c>
      <c r="H312" s="218">
        <v>0</v>
      </c>
      <c r="I312" s="218">
        <v>0</v>
      </c>
      <c r="J312" s="218">
        <v>0</v>
      </c>
      <c r="K312" s="218">
        <v>0</v>
      </c>
      <c r="L312" s="218">
        <v>0</v>
      </c>
      <c r="M312" s="218">
        <v>0</v>
      </c>
      <c r="N312" s="218">
        <v>0</v>
      </c>
      <c r="O312" s="218">
        <v>409.61</v>
      </c>
      <c r="Q312" s="12" t="s">
        <v>43</v>
      </c>
    </row>
    <row r="313" spans="1:17">
      <c r="A313" s="137" t="s">
        <v>526</v>
      </c>
      <c r="B313" s="137" t="s">
        <v>527</v>
      </c>
      <c r="C313" s="218">
        <v>100</v>
      </c>
      <c r="D313" s="218">
        <v>100</v>
      </c>
      <c r="E313" s="218">
        <v>100</v>
      </c>
      <c r="F313" s="218">
        <v>100</v>
      </c>
      <c r="G313" s="218">
        <v>100</v>
      </c>
      <c r="H313" s="218">
        <v>100</v>
      </c>
      <c r="I313" s="218">
        <v>100</v>
      </c>
      <c r="J313" s="218">
        <v>100</v>
      </c>
      <c r="K313" s="218">
        <v>100</v>
      </c>
      <c r="L313" s="218">
        <v>100</v>
      </c>
      <c r="M313" s="218">
        <v>100</v>
      </c>
      <c r="N313" s="218">
        <v>100</v>
      </c>
      <c r="O313" s="218">
        <v>1200</v>
      </c>
      <c r="Q313" s="12" t="s">
        <v>43</v>
      </c>
    </row>
    <row r="314" spans="1:17">
      <c r="A314" s="137" t="s">
        <v>528</v>
      </c>
      <c r="B314" s="137" t="s">
        <v>529</v>
      </c>
      <c r="C314" s="218">
        <v>0</v>
      </c>
      <c r="D314" s="218">
        <v>0</v>
      </c>
      <c r="E314" s="218">
        <v>0</v>
      </c>
      <c r="F314" s="218">
        <v>0</v>
      </c>
      <c r="G314" s="218">
        <v>0</v>
      </c>
      <c r="H314" s="218">
        <v>0</v>
      </c>
      <c r="I314" s="218">
        <v>0</v>
      </c>
      <c r="J314" s="218">
        <v>0</v>
      </c>
      <c r="K314" s="218">
        <v>0</v>
      </c>
      <c r="L314" s="218">
        <v>0</v>
      </c>
      <c r="M314" s="218">
        <v>0</v>
      </c>
      <c r="N314" s="218">
        <v>0</v>
      </c>
      <c r="O314" s="218">
        <v>0</v>
      </c>
      <c r="Q314" s="12" t="s">
        <v>43</v>
      </c>
    </row>
    <row r="315" spans="1:17">
      <c r="A315" s="137"/>
      <c r="B315" s="137"/>
      <c r="C315" s="219"/>
      <c r="D315" s="219"/>
      <c r="E315" s="219"/>
      <c r="F315" s="219"/>
      <c r="G315" s="219"/>
      <c r="H315" s="219"/>
      <c r="I315" s="219"/>
      <c r="J315" s="219"/>
      <c r="K315" s="219"/>
      <c r="L315" s="219"/>
      <c r="M315" s="219"/>
      <c r="N315" s="219"/>
      <c r="O315" s="219"/>
    </row>
    <row r="316" spans="1:17">
      <c r="A316" s="137" t="s">
        <v>530</v>
      </c>
      <c r="B316" s="137" t="s">
        <v>531</v>
      </c>
      <c r="C316" s="138">
        <v>2314.6</v>
      </c>
      <c r="D316" s="138">
        <v>2606.7199999999998</v>
      </c>
      <c r="E316" s="138">
        <v>4365.49</v>
      </c>
      <c r="F316" s="138">
        <v>3236.82</v>
      </c>
      <c r="G316" s="138">
        <v>2020.37</v>
      </c>
      <c r="H316" s="138">
        <v>1197.75</v>
      </c>
      <c r="I316" s="138">
        <v>678.48</v>
      </c>
      <c r="J316" s="138">
        <v>1801.87</v>
      </c>
      <c r="K316" s="138">
        <v>964.99</v>
      </c>
      <c r="L316" s="138">
        <v>1295.82</v>
      </c>
      <c r="M316" s="138">
        <v>969.45</v>
      </c>
      <c r="N316" s="138">
        <v>1383.88</v>
      </c>
      <c r="O316" s="138">
        <v>22836.240000000002</v>
      </c>
    </row>
    <row r="317" spans="1:17">
      <c r="A317" s="137"/>
      <c r="B317" s="137"/>
      <c r="C317" s="137"/>
      <c r="D317" s="137"/>
      <c r="E317" s="137"/>
      <c r="F317" s="137"/>
      <c r="G317" s="137"/>
      <c r="H317" s="137"/>
      <c r="I317" s="137"/>
      <c r="J317" s="137"/>
      <c r="K317" s="137"/>
      <c r="L317" s="137"/>
      <c r="M317" s="137"/>
      <c r="N317" s="137"/>
      <c r="O317" s="137"/>
    </row>
    <row r="318" spans="1:17">
      <c r="A318" s="137" t="s">
        <v>532</v>
      </c>
      <c r="B318" s="137" t="s">
        <v>533</v>
      </c>
      <c r="C318" s="137"/>
      <c r="D318" s="137"/>
      <c r="E318" s="137"/>
      <c r="F318" s="137"/>
      <c r="G318" s="137"/>
      <c r="H318" s="137"/>
      <c r="I318" s="137"/>
      <c r="J318" s="137"/>
      <c r="K318" s="137"/>
      <c r="L318" s="137"/>
      <c r="M318" s="137"/>
      <c r="N318" s="137"/>
      <c r="O318" s="137"/>
    </row>
    <row r="319" spans="1:17">
      <c r="A319" s="137" t="s">
        <v>534</v>
      </c>
      <c r="B319" s="137" t="s">
        <v>535</v>
      </c>
      <c r="C319" s="218">
        <v>12958.86</v>
      </c>
      <c r="D319" s="218">
        <v>12958.86</v>
      </c>
      <c r="E319" s="218">
        <v>12958.86</v>
      </c>
      <c r="F319" s="218">
        <v>12958.86</v>
      </c>
      <c r="G319" s="218">
        <v>13347.62</v>
      </c>
      <c r="H319" s="218">
        <v>13347.62</v>
      </c>
      <c r="I319" s="218">
        <v>13347.62</v>
      </c>
      <c r="J319" s="218">
        <v>13347.62</v>
      </c>
      <c r="K319" s="218">
        <v>13347.62</v>
      </c>
      <c r="L319" s="218">
        <v>13347.62</v>
      </c>
      <c r="M319" s="218">
        <v>16046.76</v>
      </c>
      <c r="N319" s="218">
        <v>16046.76</v>
      </c>
      <c r="O319" s="218">
        <v>164014.68</v>
      </c>
      <c r="Q319" s="12" t="s">
        <v>66</v>
      </c>
    </row>
    <row r="320" spans="1:17">
      <c r="A320" s="137" t="s">
        <v>5086</v>
      </c>
      <c r="B320" s="137" t="s">
        <v>5087</v>
      </c>
      <c r="C320" s="218">
        <v>0</v>
      </c>
      <c r="D320" s="218">
        <v>0</v>
      </c>
      <c r="E320" s="218">
        <v>0</v>
      </c>
      <c r="F320" s="218">
        <v>0</v>
      </c>
      <c r="G320" s="218">
        <v>0</v>
      </c>
      <c r="H320" s="218">
        <v>0</v>
      </c>
      <c r="I320" s="218">
        <v>0</v>
      </c>
      <c r="J320" s="218">
        <v>0</v>
      </c>
      <c r="K320" s="218">
        <v>0</v>
      </c>
      <c r="L320" s="218">
        <v>0</v>
      </c>
      <c r="M320" s="218">
        <v>0</v>
      </c>
      <c r="N320" s="218">
        <v>0</v>
      </c>
      <c r="O320" s="218">
        <v>0</v>
      </c>
      <c r="Q320" s="12" t="s">
        <v>66</v>
      </c>
    </row>
    <row r="321" spans="1:17">
      <c r="A321" s="137" t="s">
        <v>5088</v>
      </c>
      <c r="B321" s="137" t="s">
        <v>5089</v>
      </c>
      <c r="C321" s="218">
        <v>0</v>
      </c>
      <c r="D321" s="218">
        <v>0</v>
      </c>
      <c r="E321" s="218">
        <v>0</v>
      </c>
      <c r="F321" s="218">
        <v>0</v>
      </c>
      <c r="G321" s="218">
        <v>0</v>
      </c>
      <c r="H321" s="218">
        <v>0</v>
      </c>
      <c r="I321" s="218">
        <v>0</v>
      </c>
      <c r="J321" s="218">
        <v>0</v>
      </c>
      <c r="K321" s="218">
        <v>0</v>
      </c>
      <c r="L321" s="218">
        <v>0</v>
      </c>
      <c r="M321" s="218">
        <v>0</v>
      </c>
      <c r="N321" s="218">
        <v>0</v>
      </c>
      <c r="O321" s="218">
        <v>0</v>
      </c>
      <c r="Q321" s="12" t="s">
        <v>66</v>
      </c>
    </row>
    <row r="322" spans="1:17">
      <c r="A322" s="137" t="s">
        <v>5090</v>
      </c>
      <c r="B322" s="137" t="s">
        <v>5091</v>
      </c>
      <c r="C322" s="218">
        <v>222.93</v>
      </c>
      <c r="D322" s="218">
        <v>222.93</v>
      </c>
      <c r="E322" s="218">
        <v>222.93</v>
      </c>
      <c r="F322" s="218">
        <v>222.93</v>
      </c>
      <c r="G322" s="218">
        <v>229.62</v>
      </c>
      <c r="H322" s="218">
        <v>229.62</v>
      </c>
      <c r="I322" s="218">
        <v>229.62</v>
      </c>
      <c r="J322" s="218">
        <v>229.62</v>
      </c>
      <c r="K322" s="218">
        <v>229.62</v>
      </c>
      <c r="L322" s="218">
        <v>229.62</v>
      </c>
      <c r="M322" s="218">
        <v>229.66</v>
      </c>
      <c r="N322" s="218">
        <v>229.62</v>
      </c>
      <c r="O322" s="218">
        <v>2728.72</v>
      </c>
      <c r="Q322" s="12" t="s">
        <v>66</v>
      </c>
    </row>
    <row r="323" spans="1:17">
      <c r="A323" s="137" t="s">
        <v>1958</v>
      </c>
      <c r="B323" s="137" t="s">
        <v>5092</v>
      </c>
      <c r="C323" s="218">
        <v>0</v>
      </c>
      <c r="D323" s="218">
        <v>0</v>
      </c>
      <c r="E323" s="218">
        <v>0</v>
      </c>
      <c r="F323" s="218">
        <v>0</v>
      </c>
      <c r="G323" s="218">
        <v>0</v>
      </c>
      <c r="H323" s="218">
        <v>0</v>
      </c>
      <c r="I323" s="218">
        <v>0</v>
      </c>
      <c r="J323" s="218">
        <v>0</v>
      </c>
      <c r="K323" s="218">
        <v>0</v>
      </c>
      <c r="L323" s="218">
        <v>0</v>
      </c>
      <c r="M323" s="218">
        <v>0</v>
      </c>
      <c r="N323" s="218">
        <v>0</v>
      </c>
      <c r="O323" s="218">
        <v>0</v>
      </c>
      <c r="Q323" s="12" t="s">
        <v>66</v>
      </c>
    </row>
    <row r="324" spans="1:17">
      <c r="A324" s="137" t="s">
        <v>5093</v>
      </c>
      <c r="B324" s="137" t="s">
        <v>5094</v>
      </c>
      <c r="C324" s="218">
        <v>0</v>
      </c>
      <c r="D324" s="218">
        <v>0</v>
      </c>
      <c r="E324" s="218">
        <v>0</v>
      </c>
      <c r="F324" s="218">
        <v>0</v>
      </c>
      <c r="G324" s="218">
        <v>0</v>
      </c>
      <c r="H324" s="218">
        <v>0</v>
      </c>
      <c r="I324" s="218">
        <v>0</v>
      </c>
      <c r="J324" s="218">
        <v>0</v>
      </c>
      <c r="K324" s="218">
        <v>0</v>
      </c>
      <c r="L324" s="218">
        <v>0</v>
      </c>
      <c r="M324" s="218">
        <v>0</v>
      </c>
      <c r="N324" s="218">
        <v>0</v>
      </c>
      <c r="O324" s="218">
        <v>0</v>
      </c>
      <c r="Q324" s="12" t="s">
        <v>66</v>
      </c>
    </row>
    <row r="325" spans="1:17">
      <c r="A325" s="137" t="s">
        <v>5095</v>
      </c>
      <c r="B325" s="137" t="s">
        <v>5096</v>
      </c>
      <c r="C325" s="218">
        <v>0</v>
      </c>
      <c r="D325" s="218">
        <v>0</v>
      </c>
      <c r="E325" s="218">
        <v>0</v>
      </c>
      <c r="F325" s="218">
        <v>0</v>
      </c>
      <c r="G325" s="218">
        <v>0</v>
      </c>
      <c r="H325" s="218">
        <v>0</v>
      </c>
      <c r="I325" s="218">
        <v>0</v>
      </c>
      <c r="J325" s="218">
        <v>0</v>
      </c>
      <c r="K325" s="218">
        <v>0</v>
      </c>
      <c r="L325" s="218">
        <v>0</v>
      </c>
      <c r="M325" s="218">
        <v>0</v>
      </c>
      <c r="N325" s="218">
        <v>-1500</v>
      </c>
      <c r="O325" s="218">
        <v>-1500</v>
      </c>
      <c r="Q325" s="12" t="s">
        <v>66</v>
      </c>
    </row>
    <row r="326" spans="1:17">
      <c r="A326" s="137" t="s">
        <v>536</v>
      </c>
      <c r="B326" s="137" t="s">
        <v>537</v>
      </c>
      <c r="C326" s="218">
        <v>13268.47</v>
      </c>
      <c r="D326" s="218">
        <v>13268.47</v>
      </c>
      <c r="E326" s="218">
        <v>13268.47</v>
      </c>
      <c r="F326" s="218">
        <v>13268.46</v>
      </c>
      <c r="G326" s="218">
        <v>13165.96</v>
      </c>
      <c r="H326" s="218">
        <v>13165.96</v>
      </c>
      <c r="I326" s="218">
        <v>13165.96</v>
      </c>
      <c r="J326" s="218">
        <v>13165.96</v>
      </c>
      <c r="K326" s="218">
        <v>13165.96</v>
      </c>
      <c r="L326" s="218">
        <v>13165.96</v>
      </c>
      <c r="M326" s="218">
        <v>13165.96</v>
      </c>
      <c r="N326" s="218">
        <v>13165.96</v>
      </c>
      <c r="O326" s="218">
        <v>158401.54999999999</v>
      </c>
      <c r="Q326" s="12" t="s">
        <v>64</v>
      </c>
    </row>
    <row r="327" spans="1:17">
      <c r="A327" s="137" t="s">
        <v>5097</v>
      </c>
      <c r="B327" s="137" t="s">
        <v>5098</v>
      </c>
      <c r="C327" s="218">
        <v>0</v>
      </c>
      <c r="D327" s="218">
        <v>0</v>
      </c>
      <c r="E327" s="218">
        <v>0</v>
      </c>
      <c r="F327" s="218">
        <v>0</v>
      </c>
      <c r="G327" s="218">
        <v>0</v>
      </c>
      <c r="H327" s="218">
        <v>0</v>
      </c>
      <c r="I327" s="218">
        <v>0</v>
      </c>
      <c r="J327" s="218">
        <v>0</v>
      </c>
      <c r="K327" s="218">
        <v>0</v>
      </c>
      <c r="L327" s="218">
        <v>0</v>
      </c>
      <c r="M327" s="218">
        <v>0</v>
      </c>
      <c r="N327" s="218">
        <v>0</v>
      </c>
      <c r="O327" s="218">
        <v>0</v>
      </c>
      <c r="Q327" s="12" t="s">
        <v>64</v>
      </c>
    </row>
    <row r="328" spans="1:17">
      <c r="A328" s="137" t="s">
        <v>2820</v>
      </c>
      <c r="B328" s="137" t="s">
        <v>5099</v>
      </c>
      <c r="C328" s="218">
        <v>0</v>
      </c>
      <c r="D328" s="218">
        <v>0</v>
      </c>
      <c r="E328" s="218">
        <v>0</v>
      </c>
      <c r="F328" s="218">
        <v>0</v>
      </c>
      <c r="G328" s="218">
        <v>0</v>
      </c>
      <c r="H328" s="218">
        <v>0</v>
      </c>
      <c r="I328" s="218">
        <v>0</v>
      </c>
      <c r="J328" s="218">
        <v>0</v>
      </c>
      <c r="K328" s="218">
        <v>0</v>
      </c>
      <c r="L328" s="218">
        <v>0</v>
      </c>
      <c r="M328" s="218">
        <v>0</v>
      </c>
      <c r="N328" s="218">
        <v>0</v>
      </c>
      <c r="O328" s="218">
        <v>0</v>
      </c>
      <c r="Q328" s="12" t="s">
        <v>64</v>
      </c>
    </row>
    <row r="329" spans="1:17">
      <c r="A329" s="137" t="s">
        <v>5100</v>
      </c>
      <c r="B329" s="137" t="s">
        <v>5101</v>
      </c>
      <c r="C329" s="218">
        <v>0</v>
      </c>
      <c r="D329" s="218">
        <v>0</v>
      </c>
      <c r="E329" s="218">
        <v>0</v>
      </c>
      <c r="F329" s="218">
        <v>0</v>
      </c>
      <c r="G329" s="218">
        <v>0</v>
      </c>
      <c r="H329" s="218">
        <v>0</v>
      </c>
      <c r="I329" s="218">
        <v>0</v>
      </c>
      <c r="J329" s="218">
        <v>0</v>
      </c>
      <c r="K329" s="218">
        <v>0</v>
      </c>
      <c r="L329" s="218">
        <v>0</v>
      </c>
      <c r="M329" s="218">
        <v>0</v>
      </c>
      <c r="N329" s="218">
        <v>0</v>
      </c>
      <c r="O329" s="218">
        <v>0</v>
      </c>
      <c r="Q329" s="12" t="s">
        <v>64</v>
      </c>
    </row>
    <row r="330" spans="1:17">
      <c r="A330" s="137" t="s">
        <v>5102</v>
      </c>
      <c r="B330" s="137" t="s">
        <v>5103</v>
      </c>
      <c r="C330" s="218">
        <v>0</v>
      </c>
      <c r="D330" s="218">
        <v>0</v>
      </c>
      <c r="E330" s="218">
        <v>0</v>
      </c>
      <c r="F330" s="218">
        <v>0</v>
      </c>
      <c r="G330" s="218">
        <v>0</v>
      </c>
      <c r="H330" s="218">
        <v>0</v>
      </c>
      <c r="I330" s="218">
        <v>0</v>
      </c>
      <c r="J330" s="218">
        <v>0</v>
      </c>
      <c r="K330" s="218">
        <v>0</v>
      </c>
      <c r="L330" s="218">
        <v>0</v>
      </c>
      <c r="M330" s="218">
        <v>0</v>
      </c>
      <c r="N330" s="218">
        <v>0</v>
      </c>
      <c r="O330" s="218">
        <v>0</v>
      </c>
      <c r="Q330" s="12" t="s">
        <v>64</v>
      </c>
    </row>
    <row r="331" spans="1:17">
      <c r="A331" s="137" t="s">
        <v>5104</v>
      </c>
      <c r="B331" s="137" t="s">
        <v>5105</v>
      </c>
      <c r="C331" s="218">
        <v>0</v>
      </c>
      <c r="D331" s="218">
        <v>0</v>
      </c>
      <c r="E331" s="218">
        <v>0</v>
      </c>
      <c r="F331" s="218">
        <v>0</v>
      </c>
      <c r="G331" s="218">
        <v>0</v>
      </c>
      <c r="H331" s="218">
        <v>0</v>
      </c>
      <c r="I331" s="218">
        <v>0</v>
      </c>
      <c r="J331" s="218">
        <v>0</v>
      </c>
      <c r="K331" s="218">
        <v>0</v>
      </c>
      <c r="L331" s="218">
        <v>0</v>
      </c>
      <c r="M331" s="218">
        <v>0</v>
      </c>
      <c r="N331" s="218">
        <v>0</v>
      </c>
      <c r="O331" s="218">
        <v>0</v>
      </c>
      <c r="Q331" s="12" t="s">
        <v>64</v>
      </c>
    </row>
    <row r="332" spans="1:17">
      <c r="A332" s="137" t="s">
        <v>5106</v>
      </c>
      <c r="B332" s="137" t="s">
        <v>5107</v>
      </c>
      <c r="C332" s="218">
        <v>0</v>
      </c>
      <c r="D332" s="218">
        <v>0</v>
      </c>
      <c r="E332" s="218">
        <v>0</v>
      </c>
      <c r="F332" s="218">
        <v>0</v>
      </c>
      <c r="G332" s="218">
        <v>0</v>
      </c>
      <c r="H332" s="218">
        <v>0</v>
      </c>
      <c r="I332" s="218">
        <v>0</v>
      </c>
      <c r="J332" s="218">
        <v>0</v>
      </c>
      <c r="K332" s="218">
        <v>0</v>
      </c>
      <c r="L332" s="218">
        <v>0</v>
      </c>
      <c r="M332" s="218">
        <v>0</v>
      </c>
      <c r="N332" s="218">
        <v>0</v>
      </c>
      <c r="O332" s="218">
        <v>0</v>
      </c>
      <c r="Q332" s="12" t="s">
        <v>64</v>
      </c>
    </row>
    <row r="333" spans="1:17">
      <c r="A333" s="137" t="s">
        <v>5108</v>
      </c>
      <c r="B333" s="137" t="s">
        <v>5109</v>
      </c>
      <c r="C333" s="218">
        <v>0</v>
      </c>
      <c r="D333" s="218">
        <v>0</v>
      </c>
      <c r="E333" s="218">
        <v>0</v>
      </c>
      <c r="F333" s="218">
        <v>0</v>
      </c>
      <c r="G333" s="218">
        <v>0</v>
      </c>
      <c r="H333" s="218">
        <v>0</v>
      </c>
      <c r="I333" s="218">
        <v>0</v>
      </c>
      <c r="J333" s="218">
        <v>0</v>
      </c>
      <c r="K333" s="218">
        <v>0</v>
      </c>
      <c r="L333" s="218">
        <v>0</v>
      </c>
      <c r="M333" s="218">
        <v>0</v>
      </c>
      <c r="N333" s="218">
        <v>0</v>
      </c>
      <c r="O333" s="218">
        <v>0</v>
      </c>
      <c r="Q333" s="12" t="s">
        <v>64</v>
      </c>
    </row>
    <row r="334" spans="1:17">
      <c r="A334" s="137" t="s">
        <v>5110</v>
      </c>
      <c r="B334" s="137" t="s">
        <v>5111</v>
      </c>
      <c r="C334" s="218">
        <v>0</v>
      </c>
      <c r="D334" s="218">
        <v>0</v>
      </c>
      <c r="E334" s="218">
        <v>0</v>
      </c>
      <c r="F334" s="218">
        <v>0</v>
      </c>
      <c r="G334" s="218">
        <v>0</v>
      </c>
      <c r="H334" s="218">
        <v>0</v>
      </c>
      <c r="I334" s="218">
        <v>0</v>
      </c>
      <c r="J334" s="218">
        <v>0</v>
      </c>
      <c r="K334" s="218">
        <v>0</v>
      </c>
      <c r="L334" s="218">
        <v>0</v>
      </c>
      <c r="M334" s="218">
        <v>0</v>
      </c>
      <c r="N334" s="218">
        <v>0</v>
      </c>
      <c r="O334" s="218">
        <v>0</v>
      </c>
      <c r="Q334" s="12" t="s">
        <v>64</v>
      </c>
    </row>
    <row r="335" spans="1:17">
      <c r="A335" s="137" t="s">
        <v>5112</v>
      </c>
      <c r="B335" s="137" t="s">
        <v>5113</v>
      </c>
      <c r="C335" s="218">
        <v>0</v>
      </c>
      <c r="D335" s="218">
        <v>0</v>
      </c>
      <c r="E335" s="218">
        <v>0</v>
      </c>
      <c r="F335" s="218">
        <v>0</v>
      </c>
      <c r="G335" s="218">
        <v>0</v>
      </c>
      <c r="H335" s="218">
        <v>0</v>
      </c>
      <c r="I335" s="218">
        <v>0</v>
      </c>
      <c r="J335" s="218">
        <v>0</v>
      </c>
      <c r="K335" s="218">
        <v>0</v>
      </c>
      <c r="L335" s="218">
        <v>0</v>
      </c>
      <c r="M335" s="218">
        <v>0</v>
      </c>
      <c r="N335" s="218">
        <v>0</v>
      </c>
      <c r="O335" s="218">
        <v>0</v>
      </c>
      <c r="Q335" s="12" t="s">
        <v>64</v>
      </c>
    </row>
    <row r="336" spans="1:17">
      <c r="A336" s="137" t="s">
        <v>5114</v>
      </c>
      <c r="B336" s="137" t="s">
        <v>5115</v>
      </c>
      <c r="C336" s="218">
        <v>0</v>
      </c>
      <c r="D336" s="218">
        <v>0</v>
      </c>
      <c r="E336" s="218">
        <v>0</v>
      </c>
      <c r="F336" s="218">
        <v>0</v>
      </c>
      <c r="G336" s="218">
        <v>0</v>
      </c>
      <c r="H336" s="218">
        <v>0</v>
      </c>
      <c r="I336" s="218">
        <v>0</v>
      </c>
      <c r="J336" s="218">
        <v>0</v>
      </c>
      <c r="K336" s="218">
        <v>0</v>
      </c>
      <c r="L336" s="218">
        <v>0</v>
      </c>
      <c r="M336" s="218">
        <v>0</v>
      </c>
      <c r="N336" s="218">
        <v>0</v>
      </c>
      <c r="O336" s="218">
        <v>0</v>
      </c>
      <c r="Q336" s="12" t="s">
        <v>64</v>
      </c>
    </row>
    <row r="337" spans="1:17">
      <c r="A337" s="137" t="s">
        <v>5116</v>
      </c>
      <c r="B337" s="137" t="s">
        <v>5117</v>
      </c>
      <c r="C337" s="218">
        <v>0</v>
      </c>
      <c r="D337" s="218">
        <v>0</v>
      </c>
      <c r="E337" s="218">
        <v>0</v>
      </c>
      <c r="F337" s="218">
        <v>0</v>
      </c>
      <c r="G337" s="218">
        <v>0</v>
      </c>
      <c r="H337" s="218">
        <v>0</v>
      </c>
      <c r="I337" s="218">
        <v>0</v>
      </c>
      <c r="J337" s="218">
        <v>0</v>
      </c>
      <c r="K337" s="218">
        <v>0</v>
      </c>
      <c r="L337" s="218">
        <v>0</v>
      </c>
      <c r="M337" s="218">
        <v>0</v>
      </c>
      <c r="N337" s="218">
        <v>0</v>
      </c>
      <c r="O337" s="218">
        <v>0</v>
      </c>
      <c r="Q337" s="12" t="s">
        <v>64</v>
      </c>
    </row>
    <row r="338" spans="1:17">
      <c r="A338" s="137" t="s">
        <v>5118</v>
      </c>
      <c r="B338" s="137" t="s">
        <v>5119</v>
      </c>
      <c r="C338" s="218">
        <v>0</v>
      </c>
      <c r="D338" s="218">
        <v>0</v>
      </c>
      <c r="E338" s="218">
        <v>0</v>
      </c>
      <c r="F338" s="218">
        <v>0</v>
      </c>
      <c r="G338" s="218">
        <v>0</v>
      </c>
      <c r="H338" s="218">
        <v>0</v>
      </c>
      <c r="I338" s="218">
        <v>0</v>
      </c>
      <c r="J338" s="218">
        <v>0</v>
      </c>
      <c r="K338" s="218">
        <v>0</v>
      </c>
      <c r="L338" s="218">
        <v>0</v>
      </c>
      <c r="M338" s="218">
        <v>0</v>
      </c>
      <c r="N338" s="218">
        <v>0</v>
      </c>
      <c r="O338" s="218">
        <v>0</v>
      </c>
      <c r="Q338" s="12" t="s">
        <v>64</v>
      </c>
    </row>
    <row r="339" spans="1:17">
      <c r="A339" s="137"/>
      <c r="B339" s="137"/>
      <c r="C339" s="219"/>
      <c r="D339" s="219"/>
      <c r="E339" s="219"/>
      <c r="F339" s="219"/>
      <c r="G339" s="219"/>
      <c r="H339" s="219"/>
      <c r="I339" s="219"/>
      <c r="J339" s="219"/>
      <c r="K339" s="219"/>
      <c r="L339" s="219"/>
      <c r="M339" s="219"/>
      <c r="N339" s="219"/>
      <c r="O339" s="219"/>
    </row>
    <row r="340" spans="1:17">
      <c r="A340" s="137" t="s">
        <v>538</v>
      </c>
      <c r="B340" s="137" t="s">
        <v>539</v>
      </c>
      <c r="C340" s="138">
        <v>26450.26</v>
      </c>
      <c r="D340" s="138">
        <v>26450.26</v>
      </c>
      <c r="E340" s="138">
        <v>26450.26</v>
      </c>
      <c r="F340" s="138">
        <v>26450.25</v>
      </c>
      <c r="G340" s="138">
        <v>26743.200000000001</v>
      </c>
      <c r="H340" s="138">
        <v>26743.200000000001</v>
      </c>
      <c r="I340" s="138">
        <v>26743.200000000001</v>
      </c>
      <c r="J340" s="138">
        <v>26743.200000000001</v>
      </c>
      <c r="K340" s="138">
        <v>26743.200000000001</v>
      </c>
      <c r="L340" s="138">
        <v>26743.200000000001</v>
      </c>
      <c r="M340" s="138">
        <v>29442.38</v>
      </c>
      <c r="N340" s="138">
        <v>27942.34</v>
      </c>
      <c r="O340" s="138">
        <v>323644.95</v>
      </c>
    </row>
    <row r="341" spans="1:17">
      <c r="A341" s="137"/>
      <c r="B341" s="137"/>
      <c r="C341" s="137"/>
      <c r="D341" s="137"/>
      <c r="E341" s="137"/>
      <c r="F341" s="137"/>
      <c r="G341" s="137"/>
      <c r="H341" s="137"/>
      <c r="I341" s="137"/>
      <c r="J341" s="137"/>
      <c r="K341" s="137"/>
      <c r="L341" s="137"/>
      <c r="M341" s="137"/>
      <c r="N341" s="137"/>
      <c r="O341" s="137"/>
    </row>
    <row r="342" spans="1:17">
      <c r="A342" s="137" t="s">
        <v>540</v>
      </c>
      <c r="B342" s="137" t="s">
        <v>541</v>
      </c>
      <c r="C342" s="137"/>
      <c r="D342" s="137"/>
      <c r="E342" s="137"/>
      <c r="F342" s="137"/>
      <c r="G342" s="137"/>
      <c r="H342" s="137"/>
      <c r="I342" s="137"/>
      <c r="J342" s="137"/>
      <c r="K342" s="137"/>
      <c r="L342" s="137"/>
      <c r="M342" s="137"/>
      <c r="N342" s="137"/>
      <c r="O342" s="137"/>
    </row>
    <row r="343" spans="1:17">
      <c r="A343" s="137" t="s">
        <v>542</v>
      </c>
      <c r="B343" s="137" t="s">
        <v>543</v>
      </c>
      <c r="C343" s="218">
        <v>9488.07</v>
      </c>
      <c r="D343" s="218">
        <v>8056.65</v>
      </c>
      <c r="E343" s="218">
        <v>7912.82</v>
      </c>
      <c r="F343" s="218">
        <v>7224.56</v>
      </c>
      <c r="G343" s="218">
        <v>7281.11</v>
      </c>
      <c r="H343" s="218">
        <v>7266.52</v>
      </c>
      <c r="I343" s="218">
        <v>7042.42</v>
      </c>
      <c r="J343" s="218">
        <v>7511.68</v>
      </c>
      <c r="K343" s="218">
        <v>6951.44</v>
      </c>
      <c r="L343" s="218">
        <v>15493.35</v>
      </c>
      <c r="M343" s="218">
        <v>5837.61</v>
      </c>
      <c r="N343" s="218">
        <v>6747.49</v>
      </c>
      <c r="O343" s="218">
        <v>96813.72</v>
      </c>
      <c r="Q343" s="12" t="s">
        <v>51</v>
      </c>
    </row>
    <row r="344" spans="1:17">
      <c r="A344" s="137" t="s">
        <v>5120</v>
      </c>
      <c r="B344" s="137" t="s">
        <v>5121</v>
      </c>
      <c r="C344" s="218">
        <v>0</v>
      </c>
      <c r="D344" s="218">
        <v>0</v>
      </c>
      <c r="E344" s="218">
        <v>0</v>
      </c>
      <c r="F344" s="218">
        <v>0</v>
      </c>
      <c r="G344" s="218">
        <v>0</v>
      </c>
      <c r="H344" s="218">
        <v>0</v>
      </c>
      <c r="I344" s="218">
        <v>0</v>
      </c>
      <c r="J344" s="218">
        <v>0</v>
      </c>
      <c r="K344" s="218">
        <v>0</v>
      </c>
      <c r="L344" s="218">
        <v>0</v>
      </c>
      <c r="M344" s="218">
        <v>0</v>
      </c>
      <c r="N344" s="218">
        <v>0</v>
      </c>
      <c r="O344" s="218">
        <v>0</v>
      </c>
      <c r="Q344" s="12" t="s">
        <v>51</v>
      </c>
    </row>
    <row r="345" spans="1:17">
      <c r="A345" s="137" t="s">
        <v>5122</v>
      </c>
      <c r="B345" s="137" t="s">
        <v>5123</v>
      </c>
      <c r="C345" s="218">
        <v>0</v>
      </c>
      <c r="D345" s="218">
        <v>0</v>
      </c>
      <c r="E345" s="218">
        <v>0</v>
      </c>
      <c r="F345" s="218">
        <v>0</v>
      </c>
      <c r="G345" s="218">
        <v>0</v>
      </c>
      <c r="H345" s="218">
        <v>0</v>
      </c>
      <c r="I345" s="218">
        <v>0</v>
      </c>
      <c r="J345" s="218">
        <v>0</v>
      </c>
      <c r="K345" s="218">
        <v>0</v>
      </c>
      <c r="L345" s="218">
        <v>0</v>
      </c>
      <c r="M345" s="218">
        <v>0</v>
      </c>
      <c r="N345" s="218">
        <v>0</v>
      </c>
      <c r="O345" s="218">
        <v>0</v>
      </c>
      <c r="Q345" s="12" t="s">
        <v>51</v>
      </c>
    </row>
    <row r="346" spans="1:17">
      <c r="A346" s="137"/>
      <c r="B346" s="137"/>
      <c r="C346" s="219"/>
      <c r="D346" s="219"/>
      <c r="E346" s="219"/>
      <c r="F346" s="219"/>
      <c r="G346" s="219"/>
      <c r="H346" s="219"/>
      <c r="I346" s="219"/>
      <c r="J346" s="219"/>
      <c r="K346" s="219"/>
      <c r="L346" s="219"/>
      <c r="M346" s="219"/>
      <c r="N346" s="219"/>
      <c r="O346" s="219"/>
    </row>
    <row r="347" spans="1:17">
      <c r="A347" s="137" t="s">
        <v>544</v>
      </c>
      <c r="B347" s="137" t="s">
        <v>545</v>
      </c>
      <c r="C347" s="138">
        <v>9488.07</v>
      </c>
      <c r="D347" s="138">
        <v>8056.65</v>
      </c>
      <c r="E347" s="138">
        <v>7912.82</v>
      </c>
      <c r="F347" s="138">
        <v>7224.56</v>
      </c>
      <c r="G347" s="138">
        <v>7281.11</v>
      </c>
      <c r="H347" s="138">
        <v>7266.52</v>
      </c>
      <c r="I347" s="138">
        <v>7042.42</v>
      </c>
      <c r="J347" s="138">
        <v>7511.68</v>
      </c>
      <c r="K347" s="138">
        <v>6951.44</v>
      </c>
      <c r="L347" s="138">
        <v>15493.35</v>
      </c>
      <c r="M347" s="138">
        <v>5837.61</v>
      </c>
      <c r="N347" s="138">
        <v>6747.49</v>
      </c>
      <c r="O347" s="138">
        <v>96813.72</v>
      </c>
    </row>
    <row r="348" spans="1:17">
      <c r="A348" s="137"/>
      <c r="B348" s="137"/>
      <c r="C348" s="219"/>
      <c r="D348" s="219"/>
      <c r="E348" s="219"/>
      <c r="F348" s="219"/>
      <c r="G348" s="219"/>
      <c r="H348" s="219"/>
      <c r="I348" s="219"/>
      <c r="J348" s="219"/>
      <c r="K348" s="219"/>
      <c r="L348" s="219"/>
      <c r="M348" s="219"/>
      <c r="N348" s="219"/>
      <c r="O348" s="219"/>
    </row>
    <row r="349" spans="1:17">
      <c r="A349" s="137" t="s">
        <v>546</v>
      </c>
      <c r="B349" s="137" t="s">
        <v>547</v>
      </c>
      <c r="C349" s="138">
        <v>124471.43</v>
      </c>
      <c r="D349" s="138">
        <v>90011.25</v>
      </c>
      <c r="E349" s="138">
        <v>116862.98</v>
      </c>
      <c r="F349" s="138">
        <v>99576.7</v>
      </c>
      <c r="G349" s="138">
        <v>105970.64</v>
      </c>
      <c r="H349" s="138">
        <v>111617.33</v>
      </c>
      <c r="I349" s="138">
        <v>98209.919999999998</v>
      </c>
      <c r="J349" s="138">
        <v>111617.69</v>
      </c>
      <c r="K349" s="138">
        <v>94843.8</v>
      </c>
      <c r="L349" s="138">
        <v>113938.4</v>
      </c>
      <c r="M349" s="138">
        <v>128383.87</v>
      </c>
      <c r="N349" s="138">
        <v>112842.57</v>
      </c>
      <c r="O349" s="138">
        <v>1308346.58</v>
      </c>
    </row>
    <row r="350" spans="1:17">
      <c r="A350" s="137"/>
      <c r="B350" s="137"/>
      <c r="C350" s="219"/>
      <c r="D350" s="219"/>
      <c r="E350" s="219"/>
      <c r="F350" s="219"/>
      <c r="G350" s="219"/>
      <c r="H350" s="219"/>
      <c r="I350" s="219"/>
      <c r="J350" s="219"/>
      <c r="K350" s="219"/>
      <c r="L350" s="219"/>
      <c r="M350" s="219"/>
      <c r="N350" s="219"/>
      <c r="O350" s="219"/>
    </row>
    <row r="351" spans="1:17">
      <c r="A351" s="137" t="s">
        <v>548</v>
      </c>
      <c r="B351" s="137" t="s">
        <v>549</v>
      </c>
      <c r="C351" s="138">
        <v>134708.20000000001</v>
      </c>
      <c r="D351" s="138">
        <v>183076.27</v>
      </c>
      <c r="E351" s="138">
        <v>153321.45000000001</v>
      </c>
      <c r="F351" s="138">
        <v>195079.62</v>
      </c>
      <c r="G351" s="138">
        <v>165332.43</v>
      </c>
      <c r="H351" s="138">
        <v>161255.76</v>
      </c>
      <c r="I351" s="138">
        <v>157978.87</v>
      </c>
      <c r="J351" s="138">
        <v>144165.76999999999</v>
      </c>
      <c r="K351" s="138">
        <v>187502.57</v>
      </c>
      <c r="L351" s="138">
        <v>175150.13</v>
      </c>
      <c r="M351" s="138">
        <v>107480.5</v>
      </c>
      <c r="N351" s="138">
        <v>152028.85</v>
      </c>
      <c r="O351" s="138">
        <v>1917080.42</v>
      </c>
    </row>
    <row r="352" spans="1:17">
      <c r="A352" s="137"/>
      <c r="B352" s="137"/>
      <c r="C352" s="137"/>
      <c r="D352" s="137"/>
      <c r="E352" s="137"/>
      <c r="F352" s="137"/>
      <c r="G352" s="137"/>
      <c r="H352" s="137"/>
      <c r="I352" s="137"/>
      <c r="J352" s="137"/>
      <c r="K352" s="137"/>
      <c r="L352" s="137"/>
      <c r="M352" s="137"/>
      <c r="N352" s="137"/>
      <c r="O352" s="137"/>
    </row>
    <row r="353" spans="1:17">
      <c r="A353" s="137" t="s">
        <v>550</v>
      </c>
      <c r="B353" s="137" t="s">
        <v>551</v>
      </c>
      <c r="C353" s="137"/>
      <c r="D353" s="137"/>
      <c r="E353" s="137"/>
      <c r="F353" s="137"/>
      <c r="G353" s="137"/>
      <c r="H353" s="137"/>
      <c r="I353" s="137"/>
      <c r="J353" s="137"/>
      <c r="K353" s="137"/>
      <c r="L353" s="137"/>
      <c r="M353" s="137"/>
      <c r="N353" s="137"/>
      <c r="O353" s="137"/>
    </row>
    <row r="354" spans="1:17">
      <c r="A354" s="137"/>
      <c r="B354" s="137"/>
      <c r="C354" s="137"/>
      <c r="D354" s="137"/>
      <c r="E354" s="137"/>
      <c r="F354" s="137"/>
      <c r="G354" s="137"/>
      <c r="H354" s="137"/>
      <c r="I354" s="137"/>
      <c r="J354" s="137"/>
      <c r="K354" s="137"/>
      <c r="L354" s="137"/>
      <c r="M354" s="137"/>
      <c r="N354" s="137"/>
      <c r="O354" s="137"/>
    </row>
    <row r="355" spans="1:17">
      <c r="A355" s="137" t="s">
        <v>552</v>
      </c>
      <c r="B355" s="137" t="s">
        <v>553</v>
      </c>
      <c r="C355" s="137"/>
      <c r="D355" s="137"/>
      <c r="E355" s="137"/>
      <c r="F355" s="137"/>
      <c r="G355" s="137"/>
      <c r="H355" s="137"/>
      <c r="I355" s="137"/>
      <c r="J355" s="137"/>
      <c r="K355" s="137"/>
      <c r="L355" s="137"/>
      <c r="M355" s="137"/>
      <c r="N355" s="137"/>
      <c r="O355" s="137"/>
    </row>
    <row r="356" spans="1:17">
      <c r="A356" s="137" t="s">
        <v>554</v>
      </c>
      <c r="B356" s="137" t="s">
        <v>555</v>
      </c>
      <c r="C356" s="218">
        <v>124145.67</v>
      </c>
      <c r="D356" s="218">
        <v>120140.97</v>
      </c>
      <c r="E356" s="218">
        <v>124145.67</v>
      </c>
      <c r="F356" s="218">
        <v>120140.97</v>
      </c>
      <c r="G356" s="218">
        <v>124145.67</v>
      </c>
      <c r="H356" s="218">
        <v>124145.67</v>
      </c>
      <c r="I356" s="218">
        <v>120140.97</v>
      </c>
      <c r="J356" s="218">
        <v>124145.67</v>
      </c>
      <c r="K356" s="218">
        <v>120140.97</v>
      </c>
      <c r="L356" s="218">
        <v>124145.67</v>
      </c>
      <c r="M356" s="218">
        <v>124145.67</v>
      </c>
      <c r="N356" s="218">
        <v>112131.57</v>
      </c>
      <c r="O356" s="218">
        <v>1461715.14</v>
      </c>
      <c r="Q356" s="12" t="s">
        <v>68</v>
      </c>
    </row>
    <row r="357" spans="1:17">
      <c r="A357" s="137" t="s">
        <v>5124</v>
      </c>
      <c r="B357" s="137" t="s">
        <v>5125</v>
      </c>
      <c r="C357" s="218">
        <v>0</v>
      </c>
      <c r="D357" s="218">
        <v>0</v>
      </c>
      <c r="E357" s="218">
        <v>0</v>
      </c>
      <c r="F357" s="218">
        <v>0</v>
      </c>
      <c r="G357" s="218">
        <v>0</v>
      </c>
      <c r="H357" s="218">
        <v>0</v>
      </c>
      <c r="I357" s="218">
        <v>0</v>
      </c>
      <c r="J357" s="218">
        <v>0</v>
      </c>
      <c r="K357" s="218">
        <v>0</v>
      </c>
      <c r="L357" s="218">
        <v>0</v>
      </c>
      <c r="M357" s="218">
        <v>0</v>
      </c>
      <c r="N357" s="218">
        <v>0</v>
      </c>
      <c r="O357" s="218">
        <v>0</v>
      </c>
      <c r="Q357" s="12" t="s">
        <v>68</v>
      </c>
    </row>
    <row r="358" spans="1:17">
      <c r="A358" s="137" t="s">
        <v>5126</v>
      </c>
      <c r="B358" s="137" t="s">
        <v>5127</v>
      </c>
      <c r="C358" s="218">
        <v>0</v>
      </c>
      <c r="D358" s="218">
        <v>0</v>
      </c>
      <c r="E358" s="218">
        <v>0</v>
      </c>
      <c r="F358" s="218">
        <v>0</v>
      </c>
      <c r="G358" s="218">
        <v>0</v>
      </c>
      <c r="H358" s="218">
        <v>0</v>
      </c>
      <c r="I358" s="218">
        <v>0</v>
      </c>
      <c r="J358" s="218">
        <v>0</v>
      </c>
      <c r="K358" s="218">
        <v>0</v>
      </c>
      <c r="L358" s="218">
        <v>0</v>
      </c>
      <c r="M358" s="218">
        <v>0</v>
      </c>
      <c r="N358" s="218">
        <v>0</v>
      </c>
      <c r="O358" s="218">
        <v>0</v>
      </c>
      <c r="Q358" s="12" t="s">
        <v>68</v>
      </c>
    </row>
    <row r="359" spans="1:17">
      <c r="A359" s="137" t="s">
        <v>5128</v>
      </c>
      <c r="B359" s="137" t="s">
        <v>5129</v>
      </c>
      <c r="C359" s="218">
        <v>0</v>
      </c>
      <c r="D359" s="218">
        <v>0</v>
      </c>
      <c r="E359" s="218">
        <v>0</v>
      </c>
      <c r="F359" s="218">
        <v>0</v>
      </c>
      <c r="G359" s="218">
        <v>0</v>
      </c>
      <c r="H359" s="218">
        <v>0</v>
      </c>
      <c r="I359" s="218">
        <v>0</v>
      </c>
      <c r="J359" s="218">
        <v>0</v>
      </c>
      <c r="K359" s="218">
        <v>0</v>
      </c>
      <c r="L359" s="218">
        <v>0</v>
      </c>
      <c r="M359" s="218">
        <v>0</v>
      </c>
      <c r="N359" s="218">
        <v>0</v>
      </c>
      <c r="O359" s="218">
        <v>0</v>
      </c>
      <c r="Q359" s="12" t="s">
        <v>68</v>
      </c>
    </row>
    <row r="360" spans="1:17">
      <c r="A360" s="137" t="s">
        <v>5130</v>
      </c>
      <c r="B360" s="137" t="s">
        <v>5131</v>
      </c>
      <c r="C360" s="218">
        <v>0</v>
      </c>
      <c r="D360" s="218">
        <v>0</v>
      </c>
      <c r="E360" s="218">
        <v>0</v>
      </c>
      <c r="F360" s="218">
        <v>0</v>
      </c>
      <c r="G360" s="218">
        <v>0</v>
      </c>
      <c r="H360" s="218">
        <v>0</v>
      </c>
      <c r="I360" s="218">
        <v>0</v>
      </c>
      <c r="J360" s="218">
        <v>0</v>
      </c>
      <c r="K360" s="218">
        <v>0</v>
      </c>
      <c r="L360" s="218">
        <v>0</v>
      </c>
      <c r="M360" s="218">
        <v>0</v>
      </c>
      <c r="N360" s="218">
        <v>0</v>
      </c>
      <c r="O360" s="218">
        <v>0</v>
      </c>
      <c r="Q360" s="12" t="s">
        <v>68</v>
      </c>
    </row>
    <row r="361" spans="1:17">
      <c r="A361" s="137" t="s">
        <v>5132</v>
      </c>
      <c r="B361" s="137" t="s">
        <v>5133</v>
      </c>
      <c r="C361" s="218">
        <v>0</v>
      </c>
      <c r="D361" s="218">
        <v>0</v>
      </c>
      <c r="E361" s="218">
        <v>0</v>
      </c>
      <c r="F361" s="218">
        <v>0</v>
      </c>
      <c r="G361" s="218">
        <v>0</v>
      </c>
      <c r="H361" s="218">
        <v>0</v>
      </c>
      <c r="I361" s="218">
        <v>0</v>
      </c>
      <c r="J361" s="218">
        <v>0</v>
      </c>
      <c r="K361" s="218">
        <v>0</v>
      </c>
      <c r="L361" s="218">
        <v>0</v>
      </c>
      <c r="M361" s="218">
        <v>0</v>
      </c>
      <c r="N361" s="218">
        <v>0</v>
      </c>
      <c r="O361" s="218">
        <v>0</v>
      </c>
      <c r="Q361" s="12" t="s">
        <v>68</v>
      </c>
    </row>
    <row r="362" spans="1:17">
      <c r="A362" s="137" t="s">
        <v>556</v>
      </c>
      <c r="B362" s="137" t="s">
        <v>557</v>
      </c>
      <c r="C362" s="218">
        <v>0</v>
      </c>
      <c r="D362" s="218">
        <v>0</v>
      </c>
      <c r="E362" s="218">
        <v>0</v>
      </c>
      <c r="F362" s="218">
        <v>0</v>
      </c>
      <c r="G362" s="218">
        <v>0</v>
      </c>
      <c r="H362" s="218">
        <v>0</v>
      </c>
      <c r="I362" s="218">
        <v>0</v>
      </c>
      <c r="J362" s="218">
        <v>0</v>
      </c>
      <c r="K362" s="218">
        <v>0</v>
      </c>
      <c r="L362" s="218">
        <v>0</v>
      </c>
      <c r="M362" s="218">
        <v>0</v>
      </c>
      <c r="N362" s="218">
        <v>0</v>
      </c>
      <c r="O362" s="218">
        <v>0</v>
      </c>
      <c r="Q362" s="12" t="s">
        <v>68</v>
      </c>
    </row>
    <row r="363" spans="1:17">
      <c r="A363" s="137" t="s">
        <v>5134</v>
      </c>
      <c r="B363" s="137" t="s">
        <v>5135</v>
      </c>
      <c r="C363" s="218">
        <v>0</v>
      </c>
      <c r="D363" s="218">
        <v>0</v>
      </c>
      <c r="E363" s="218">
        <v>0</v>
      </c>
      <c r="F363" s="218">
        <v>0</v>
      </c>
      <c r="G363" s="218">
        <v>0</v>
      </c>
      <c r="H363" s="218">
        <v>0</v>
      </c>
      <c r="I363" s="218">
        <v>0</v>
      </c>
      <c r="J363" s="218">
        <v>0</v>
      </c>
      <c r="K363" s="218">
        <v>0</v>
      </c>
      <c r="L363" s="218">
        <v>0</v>
      </c>
      <c r="M363" s="218">
        <v>0</v>
      </c>
      <c r="N363" s="218">
        <v>0</v>
      </c>
      <c r="O363" s="218">
        <v>0</v>
      </c>
      <c r="Q363" s="12" t="s">
        <v>68</v>
      </c>
    </row>
    <row r="364" spans="1:17">
      <c r="A364" s="137" t="s">
        <v>5136</v>
      </c>
      <c r="B364" s="137" t="s">
        <v>5137</v>
      </c>
      <c r="C364" s="218">
        <v>0</v>
      </c>
      <c r="D364" s="218">
        <v>0</v>
      </c>
      <c r="E364" s="218">
        <v>0</v>
      </c>
      <c r="F364" s="218">
        <v>0</v>
      </c>
      <c r="G364" s="218">
        <v>0</v>
      </c>
      <c r="H364" s="218">
        <v>0</v>
      </c>
      <c r="I364" s="218">
        <v>0</v>
      </c>
      <c r="J364" s="218">
        <v>0</v>
      </c>
      <c r="K364" s="218">
        <v>0</v>
      </c>
      <c r="L364" s="218">
        <v>0</v>
      </c>
      <c r="M364" s="218">
        <v>0</v>
      </c>
      <c r="N364" s="218">
        <v>0</v>
      </c>
      <c r="O364" s="218">
        <v>0</v>
      </c>
      <c r="Q364" s="12" t="s">
        <v>68</v>
      </c>
    </row>
    <row r="365" spans="1:17">
      <c r="A365" s="137" t="s">
        <v>558</v>
      </c>
      <c r="B365" s="137" t="s">
        <v>559</v>
      </c>
      <c r="C365" s="218">
        <v>0</v>
      </c>
      <c r="D365" s="218">
        <v>0</v>
      </c>
      <c r="E365" s="218">
        <v>0</v>
      </c>
      <c r="F365" s="218">
        <v>0</v>
      </c>
      <c r="G365" s="218">
        <v>0</v>
      </c>
      <c r="H365" s="218">
        <v>0</v>
      </c>
      <c r="I365" s="218">
        <v>0</v>
      </c>
      <c r="J365" s="218">
        <v>0</v>
      </c>
      <c r="K365" s="218">
        <v>0</v>
      </c>
      <c r="L365" s="218">
        <v>0</v>
      </c>
      <c r="M365" s="218">
        <v>0</v>
      </c>
      <c r="N365" s="218">
        <v>0</v>
      </c>
      <c r="O365" s="218">
        <v>0</v>
      </c>
      <c r="Q365" s="12" t="s">
        <v>68</v>
      </c>
    </row>
    <row r="366" spans="1:17">
      <c r="A366" s="137"/>
      <c r="B366" s="137"/>
      <c r="C366" s="219"/>
      <c r="D366" s="219"/>
      <c r="E366" s="219"/>
      <c r="F366" s="219"/>
      <c r="G366" s="219"/>
      <c r="H366" s="219"/>
      <c r="I366" s="219"/>
      <c r="J366" s="219"/>
      <c r="K366" s="219"/>
      <c r="L366" s="219"/>
      <c r="M366" s="219"/>
      <c r="N366" s="219"/>
      <c r="O366" s="219"/>
    </row>
    <row r="367" spans="1:17">
      <c r="A367" s="137" t="s">
        <v>560</v>
      </c>
      <c r="B367" s="137" t="s">
        <v>561</v>
      </c>
      <c r="C367" s="138">
        <v>124145.67</v>
      </c>
      <c r="D367" s="138">
        <v>120140.97</v>
      </c>
      <c r="E367" s="138">
        <v>124145.67</v>
      </c>
      <c r="F367" s="138">
        <v>120140.97</v>
      </c>
      <c r="G367" s="138">
        <v>124145.67</v>
      </c>
      <c r="H367" s="138">
        <v>124145.67</v>
      </c>
      <c r="I367" s="138">
        <v>120140.97</v>
      </c>
      <c r="J367" s="138">
        <v>124145.67</v>
      </c>
      <c r="K367" s="138">
        <v>120140.97</v>
      </c>
      <c r="L367" s="138">
        <v>124145.67</v>
      </c>
      <c r="M367" s="138">
        <v>124145.67</v>
      </c>
      <c r="N367" s="138">
        <v>112131.57</v>
      </c>
      <c r="O367" s="138">
        <v>1461715.14</v>
      </c>
    </row>
    <row r="368" spans="1:17">
      <c r="A368" s="137"/>
      <c r="B368" s="137"/>
      <c r="C368" s="137"/>
      <c r="D368" s="137"/>
      <c r="E368" s="137"/>
      <c r="F368" s="137"/>
      <c r="G368" s="137"/>
      <c r="H368" s="137"/>
      <c r="I368" s="137"/>
      <c r="J368" s="137"/>
      <c r="K368" s="137"/>
      <c r="L368" s="137"/>
      <c r="M368" s="137"/>
      <c r="N368" s="137"/>
      <c r="O368" s="137"/>
    </row>
    <row r="369" spans="1:17">
      <c r="A369" s="137" t="s">
        <v>562</v>
      </c>
      <c r="B369" s="137" t="s">
        <v>563</v>
      </c>
      <c r="C369" s="137"/>
      <c r="D369" s="137"/>
      <c r="E369" s="137"/>
      <c r="F369" s="137"/>
      <c r="G369" s="137"/>
      <c r="H369" s="137"/>
      <c r="I369" s="137"/>
      <c r="J369" s="137"/>
      <c r="K369" s="137"/>
      <c r="L369" s="137"/>
      <c r="M369" s="137"/>
      <c r="N369" s="137"/>
      <c r="O369" s="137"/>
    </row>
    <row r="370" spans="1:17">
      <c r="A370" s="137" t="s">
        <v>564</v>
      </c>
      <c r="B370" s="137" t="s">
        <v>565</v>
      </c>
      <c r="C370" s="218">
        <v>0</v>
      </c>
      <c r="D370" s="218">
        <v>0</v>
      </c>
      <c r="E370" s="218">
        <v>0</v>
      </c>
      <c r="F370" s="218">
        <v>7752.78</v>
      </c>
      <c r="G370" s="218">
        <v>0</v>
      </c>
      <c r="H370" s="218">
        <v>7400</v>
      </c>
      <c r="I370" s="218">
        <v>3450</v>
      </c>
      <c r="J370" s="218">
        <v>0</v>
      </c>
      <c r="K370" s="218">
        <v>0</v>
      </c>
      <c r="L370" s="218">
        <v>1431.04</v>
      </c>
      <c r="M370" s="218">
        <v>0</v>
      </c>
      <c r="N370" s="218">
        <v>0</v>
      </c>
      <c r="O370" s="218">
        <v>20033.82</v>
      </c>
      <c r="Q370" s="12" t="s">
        <v>70</v>
      </c>
    </row>
    <row r="371" spans="1:17">
      <c r="A371" s="137" t="s">
        <v>566</v>
      </c>
      <c r="B371" s="137" t="s">
        <v>567</v>
      </c>
      <c r="C371" s="218">
        <v>0</v>
      </c>
      <c r="D371" s="218">
        <v>0</v>
      </c>
      <c r="E371" s="218">
        <v>4995.76</v>
      </c>
      <c r="F371" s="218">
        <v>0</v>
      </c>
      <c r="G371" s="218">
        <v>0</v>
      </c>
      <c r="H371" s="218">
        <v>3390.18</v>
      </c>
      <c r="I371" s="218">
        <v>0</v>
      </c>
      <c r="J371" s="218">
        <v>2079.7600000000002</v>
      </c>
      <c r="K371" s="218">
        <v>0</v>
      </c>
      <c r="L371" s="218">
        <v>0</v>
      </c>
      <c r="M371" s="218">
        <v>0</v>
      </c>
      <c r="N371" s="218">
        <v>0</v>
      </c>
      <c r="O371" s="218">
        <v>10465.700000000001</v>
      </c>
      <c r="Q371" s="12" t="s">
        <v>70</v>
      </c>
    </row>
    <row r="372" spans="1:17">
      <c r="A372" s="137" t="s">
        <v>5138</v>
      </c>
      <c r="B372" s="137" t="s">
        <v>5139</v>
      </c>
      <c r="C372" s="218">
        <v>0</v>
      </c>
      <c r="D372" s="218">
        <v>0</v>
      </c>
      <c r="E372" s="218">
        <v>129.06</v>
      </c>
      <c r="F372" s="218">
        <v>0</v>
      </c>
      <c r="G372" s="218">
        <v>0</v>
      </c>
      <c r="H372" s="218">
        <v>0</v>
      </c>
      <c r="I372" s="218">
        <v>2536.4299999999998</v>
      </c>
      <c r="J372" s="218">
        <v>1755.24</v>
      </c>
      <c r="K372" s="218">
        <v>0</v>
      </c>
      <c r="L372" s="218">
        <v>321.3</v>
      </c>
      <c r="M372" s="218">
        <v>0</v>
      </c>
      <c r="N372" s="218">
        <v>105.88</v>
      </c>
      <c r="O372" s="218">
        <v>4847.91</v>
      </c>
      <c r="Q372" s="12" t="s">
        <v>70</v>
      </c>
    </row>
    <row r="373" spans="1:17">
      <c r="A373" s="137" t="s">
        <v>568</v>
      </c>
      <c r="B373" s="137" t="s">
        <v>569</v>
      </c>
      <c r="C373" s="218">
        <v>3162.69</v>
      </c>
      <c r="D373" s="218">
        <v>2685.55</v>
      </c>
      <c r="E373" s="218">
        <v>2637.61</v>
      </c>
      <c r="F373" s="218">
        <v>2408.19</v>
      </c>
      <c r="G373" s="218">
        <v>2427.04</v>
      </c>
      <c r="H373" s="218">
        <v>2422.17</v>
      </c>
      <c r="I373" s="218">
        <v>2347.4699999999998</v>
      </c>
      <c r="J373" s="218">
        <v>2503.89</v>
      </c>
      <c r="K373" s="218">
        <v>2317.15</v>
      </c>
      <c r="L373" s="218">
        <v>5164.45</v>
      </c>
      <c r="M373" s="218">
        <v>1945.87</v>
      </c>
      <c r="N373" s="218">
        <v>2249.16</v>
      </c>
      <c r="O373" s="218">
        <v>32271.24</v>
      </c>
      <c r="Q373" s="12" t="s">
        <v>69</v>
      </c>
    </row>
    <row r="374" spans="1:17">
      <c r="A374" s="137" t="s">
        <v>570</v>
      </c>
      <c r="B374" s="137" t="s">
        <v>571</v>
      </c>
      <c r="C374" s="218">
        <v>0</v>
      </c>
      <c r="D374" s="218">
        <v>0</v>
      </c>
      <c r="E374" s="218">
        <v>0</v>
      </c>
      <c r="F374" s="218">
        <v>0</v>
      </c>
      <c r="G374" s="218">
        <v>0</v>
      </c>
      <c r="H374" s="218">
        <v>0</v>
      </c>
      <c r="I374" s="218">
        <v>0</v>
      </c>
      <c r="J374" s="218">
        <v>0</v>
      </c>
      <c r="K374" s="218">
        <v>0</v>
      </c>
      <c r="L374" s="218">
        <v>0</v>
      </c>
      <c r="M374" s="218">
        <v>0</v>
      </c>
      <c r="N374" s="218">
        <v>0</v>
      </c>
      <c r="O374" s="218">
        <v>0</v>
      </c>
      <c r="Q374" s="12" t="s">
        <v>69</v>
      </c>
    </row>
    <row r="375" spans="1:17">
      <c r="A375" s="137" t="s">
        <v>5140</v>
      </c>
      <c r="B375" s="137" t="s">
        <v>5141</v>
      </c>
      <c r="C375" s="218">
        <v>0</v>
      </c>
      <c r="D375" s="218">
        <v>0</v>
      </c>
      <c r="E375" s="218">
        <v>0</v>
      </c>
      <c r="F375" s="218">
        <v>0</v>
      </c>
      <c r="G375" s="218">
        <v>0</v>
      </c>
      <c r="H375" s="218">
        <v>1567.5</v>
      </c>
      <c r="I375" s="218">
        <v>0</v>
      </c>
      <c r="J375" s="218">
        <v>0</v>
      </c>
      <c r="K375" s="218">
        <v>0</v>
      </c>
      <c r="L375" s="218">
        <v>0</v>
      </c>
      <c r="M375" s="218">
        <v>0</v>
      </c>
      <c r="N375" s="218">
        <v>0</v>
      </c>
      <c r="O375" s="218">
        <v>1567.5</v>
      </c>
      <c r="Q375" s="12" t="s">
        <v>70</v>
      </c>
    </row>
    <row r="376" spans="1:17">
      <c r="A376" s="137" t="s">
        <v>5142</v>
      </c>
      <c r="B376" s="137" t="s">
        <v>5143</v>
      </c>
      <c r="C376" s="218">
        <v>0</v>
      </c>
      <c r="D376" s="218">
        <v>0</v>
      </c>
      <c r="E376" s="218">
        <v>0</v>
      </c>
      <c r="F376" s="218">
        <v>0</v>
      </c>
      <c r="G376" s="218">
        <v>0</v>
      </c>
      <c r="H376" s="218">
        <v>0</v>
      </c>
      <c r="I376" s="218">
        <v>0</v>
      </c>
      <c r="J376" s="218">
        <v>0</v>
      </c>
      <c r="K376" s="218">
        <v>0</v>
      </c>
      <c r="L376" s="218">
        <v>0</v>
      </c>
      <c r="M376" s="218">
        <v>0</v>
      </c>
      <c r="N376" s="218">
        <v>0</v>
      </c>
      <c r="O376" s="218">
        <v>0</v>
      </c>
      <c r="Q376" s="12" t="s">
        <v>70</v>
      </c>
    </row>
    <row r="377" spans="1:17">
      <c r="A377" s="137" t="s">
        <v>572</v>
      </c>
      <c r="B377" s="137" t="s">
        <v>573</v>
      </c>
      <c r="C377" s="218">
        <v>0</v>
      </c>
      <c r="D377" s="218">
        <v>0</v>
      </c>
      <c r="E377" s="218">
        <v>274</v>
      </c>
      <c r="F377" s="218">
        <v>0</v>
      </c>
      <c r="G377" s="218">
        <v>0</v>
      </c>
      <c r="H377" s="218">
        <v>0</v>
      </c>
      <c r="I377" s="218">
        <v>0</v>
      </c>
      <c r="J377" s="218">
        <v>0</v>
      </c>
      <c r="K377" s="218">
        <v>0</v>
      </c>
      <c r="L377" s="218">
        <v>0</v>
      </c>
      <c r="M377" s="218">
        <v>0</v>
      </c>
      <c r="N377" s="218">
        <v>0</v>
      </c>
      <c r="O377" s="218">
        <v>274</v>
      </c>
      <c r="Q377" s="12" t="s">
        <v>70</v>
      </c>
    </row>
    <row r="378" spans="1:17">
      <c r="A378" s="137" t="s">
        <v>574</v>
      </c>
      <c r="B378" s="137" t="s">
        <v>575</v>
      </c>
      <c r="C378" s="218">
        <v>0</v>
      </c>
      <c r="D378" s="218">
        <v>0</v>
      </c>
      <c r="E378" s="218">
        <v>0</v>
      </c>
      <c r="F378" s="218">
        <v>0</v>
      </c>
      <c r="G378" s="218">
        <v>0</v>
      </c>
      <c r="H378" s="218">
        <v>0</v>
      </c>
      <c r="I378" s="218">
        <v>0</v>
      </c>
      <c r="J378" s="218">
        <v>0</v>
      </c>
      <c r="K378" s="218">
        <v>0</v>
      </c>
      <c r="L378" s="218">
        <v>0</v>
      </c>
      <c r="M378" s="218">
        <v>0</v>
      </c>
      <c r="N378" s="218">
        <v>0</v>
      </c>
      <c r="O378" s="218">
        <v>0</v>
      </c>
      <c r="Q378" s="12" t="s">
        <v>70</v>
      </c>
    </row>
    <row r="379" spans="1:17">
      <c r="A379" s="137" t="s">
        <v>5144</v>
      </c>
      <c r="B379" s="137" t="s">
        <v>5145</v>
      </c>
      <c r="C379" s="218">
        <v>0</v>
      </c>
      <c r="D379" s="218">
        <v>0</v>
      </c>
      <c r="E379" s="218">
        <v>0</v>
      </c>
      <c r="F379" s="218">
        <v>0</v>
      </c>
      <c r="G379" s="218">
        <v>0</v>
      </c>
      <c r="H379" s="218">
        <v>0</v>
      </c>
      <c r="I379" s="218">
        <v>0</v>
      </c>
      <c r="J379" s="218">
        <v>0</v>
      </c>
      <c r="K379" s="218">
        <v>0</v>
      </c>
      <c r="L379" s="218">
        <v>0</v>
      </c>
      <c r="M379" s="218">
        <v>0</v>
      </c>
      <c r="N379" s="218">
        <v>0</v>
      </c>
      <c r="O379" s="218">
        <v>0</v>
      </c>
      <c r="Q379" s="12" t="s">
        <v>70</v>
      </c>
    </row>
    <row r="380" spans="1:17">
      <c r="A380" s="137" t="s">
        <v>5146</v>
      </c>
      <c r="B380" s="137" t="s">
        <v>5147</v>
      </c>
      <c r="C380" s="218">
        <v>0</v>
      </c>
      <c r="D380" s="218">
        <v>0</v>
      </c>
      <c r="E380" s="218">
        <v>0</v>
      </c>
      <c r="F380" s="218">
        <v>0</v>
      </c>
      <c r="G380" s="218">
        <v>0</v>
      </c>
      <c r="H380" s="218">
        <v>0</v>
      </c>
      <c r="I380" s="218">
        <v>0</v>
      </c>
      <c r="J380" s="218">
        <v>0</v>
      </c>
      <c r="K380" s="218">
        <v>0</v>
      </c>
      <c r="L380" s="218">
        <v>0</v>
      </c>
      <c r="M380" s="218">
        <v>0</v>
      </c>
      <c r="N380" s="218">
        <v>0</v>
      </c>
      <c r="O380" s="218">
        <v>0</v>
      </c>
      <c r="Q380" s="12" t="s">
        <v>70</v>
      </c>
    </row>
    <row r="381" spans="1:17">
      <c r="A381" s="137" t="s">
        <v>5148</v>
      </c>
      <c r="B381" s="137" t="s">
        <v>5149</v>
      </c>
      <c r="C381" s="218">
        <v>0</v>
      </c>
      <c r="D381" s="218">
        <v>0</v>
      </c>
      <c r="E381" s="218">
        <v>0</v>
      </c>
      <c r="F381" s="218">
        <v>0</v>
      </c>
      <c r="G381" s="218">
        <v>0</v>
      </c>
      <c r="H381" s="218">
        <v>0</v>
      </c>
      <c r="I381" s="218">
        <v>0</v>
      </c>
      <c r="J381" s="218">
        <v>0</v>
      </c>
      <c r="K381" s="218">
        <v>0</v>
      </c>
      <c r="L381" s="218">
        <v>0</v>
      </c>
      <c r="M381" s="218">
        <v>0</v>
      </c>
      <c r="N381" s="218">
        <v>0</v>
      </c>
      <c r="O381" s="218">
        <v>0</v>
      </c>
      <c r="Q381" s="12" t="s">
        <v>70</v>
      </c>
    </row>
    <row r="382" spans="1:17">
      <c r="A382" s="137" t="s">
        <v>5150</v>
      </c>
      <c r="B382" s="137" t="s">
        <v>5151</v>
      </c>
      <c r="C382" s="218">
        <v>0</v>
      </c>
      <c r="D382" s="218">
        <v>0</v>
      </c>
      <c r="E382" s="218">
        <v>0</v>
      </c>
      <c r="F382" s="218">
        <v>0</v>
      </c>
      <c r="G382" s="218">
        <v>0</v>
      </c>
      <c r="H382" s="218">
        <v>0</v>
      </c>
      <c r="I382" s="218">
        <v>0</v>
      </c>
      <c r="J382" s="218">
        <v>0</v>
      </c>
      <c r="K382" s="218">
        <v>0</v>
      </c>
      <c r="L382" s="218">
        <v>0</v>
      </c>
      <c r="M382" s="218">
        <v>0</v>
      </c>
      <c r="N382" s="218">
        <v>0</v>
      </c>
      <c r="O382" s="218">
        <v>0</v>
      </c>
      <c r="Q382" s="12" t="s">
        <v>70</v>
      </c>
    </row>
    <row r="383" spans="1:17">
      <c r="A383" s="137" t="s">
        <v>5152</v>
      </c>
      <c r="B383" s="137" t="s">
        <v>5153</v>
      </c>
      <c r="C383" s="218">
        <v>0</v>
      </c>
      <c r="D383" s="218">
        <v>0</v>
      </c>
      <c r="E383" s="218">
        <v>0</v>
      </c>
      <c r="F383" s="218">
        <v>0</v>
      </c>
      <c r="G383" s="218">
        <v>0</v>
      </c>
      <c r="H383" s="218">
        <v>0</v>
      </c>
      <c r="I383" s="218">
        <v>0</v>
      </c>
      <c r="J383" s="218">
        <v>0</v>
      </c>
      <c r="K383" s="218">
        <v>0</v>
      </c>
      <c r="L383" s="218">
        <v>0</v>
      </c>
      <c r="M383" s="218">
        <v>0</v>
      </c>
      <c r="N383" s="218">
        <v>0</v>
      </c>
      <c r="O383" s="218">
        <v>0</v>
      </c>
      <c r="Q383" s="12" t="s">
        <v>70</v>
      </c>
    </row>
    <row r="384" spans="1:17">
      <c r="A384" s="137" t="s">
        <v>5154</v>
      </c>
      <c r="B384" s="137" t="s">
        <v>5155</v>
      </c>
      <c r="C384" s="218">
        <v>0</v>
      </c>
      <c r="D384" s="218">
        <v>0</v>
      </c>
      <c r="E384" s="218">
        <v>0</v>
      </c>
      <c r="F384" s="218">
        <v>0</v>
      </c>
      <c r="G384" s="218">
        <v>0</v>
      </c>
      <c r="H384" s="218">
        <v>0</v>
      </c>
      <c r="I384" s="218">
        <v>0</v>
      </c>
      <c r="J384" s="218">
        <v>0</v>
      </c>
      <c r="K384" s="218">
        <v>0</v>
      </c>
      <c r="L384" s="218">
        <v>0</v>
      </c>
      <c r="M384" s="218">
        <v>0</v>
      </c>
      <c r="N384" s="218">
        <v>0</v>
      </c>
      <c r="O384" s="218">
        <v>0</v>
      </c>
      <c r="Q384" s="12" t="s">
        <v>70</v>
      </c>
    </row>
    <row r="385" spans="1:17">
      <c r="A385" s="137" t="s">
        <v>5156</v>
      </c>
      <c r="B385" s="137" t="s">
        <v>5157</v>
      </c>
      <c r="C385" s="218">
        <v>0</v>
      </c>
      <c r="D385" s="218">
        <v>0</v>
      </c>
      <c r="E385" s="218">
        <v>0</v>
      </c>
      <c r="F385" s="218">
        <v>0</v>
      </c>
      <c r="G385" s="218">
        <v>0</v>
      </c>
      <c r="H385" s="218">
        <v>0</v>
      </c>
      <c r="I385" s="218">
        <v>0</v>
      </c>
      <c r="J385" s="218">
        <v>0</v>
      </c>
      <c r="K385" s="218">
        <v>0</v>
      </c>
      <c r="L385" s="218">
        <v>0</v>
      </c>
      <c r="M385" s="218">
        <v>0</v>
      </c>
      <c r="N385" s="218">
        <v>0</v>
      </c>
      <c r="O385" s="218">
        <v>0</v>
      </c>
      <c r="Q385" s="12" t="s">
        <v>70</v>
      </c>
    </row>
    <row r="386" spans="1:17">
      <c r="A386" s="137" t="s">
        <v>5158</v>
      </c>
      <c r="B386" s="137" t="s">
        <v>5159</v>
      </c>
      <c r="C386" s="218">
        <v>0</v>
      </c>
      <c r="D386" s="218">
        <v>0</v>
      </c>
      <c r="E386" s="218">
        <v>0</v>
      </c>
      <c r="F386" s="218">
        <v>0</v>
      </c>
      <c r="G386" s="218">
        <v>0</v>
      </c>
      <c r="H386" s="218">
        <v>0</v>
      </c>
      <c r="I386" s="218">
        <v>0</v>
      </c>
      <c r="J386" s="218">
        <v>0</v>
      </c>
      <c r="K386" s="218">
        <v>0</v>
      </c>
      <c r="L386" s="218">
        <v>0</v>
      </c>
      <c r="M386" s="218">
        <v>0</v>
      </c>
      <c r="N386" s="218">
        <v>0</v>
      </c>
      <c r="O386" s="218">
        <v>0</v>
      </c>
      <c r="Q386" s="12" t="s">
        <v>70</v>
      </c>
    </row>
    <row r="387" spans="1:17">
      <c r="A387" s="137" t="s">
        <v>5160</v>
      </c>
      <c r="B387" s="137" t="s">
        <v>5161</v>
      </c>
      <c r="C387" s="218">
        <v>0</v>
      </c>
      <c r="D387" s="218">
        <v>0</v>
      </c>
      <c r="E387" s="218">
        <v>0</v>
      </c>
      <c r="F387" s="218">
        <v>0</v>
      </c>
      <c r="G387" s="218">
        <v>0</v>
      </c>
      <c r="H387" s="218">
        <v>114.16</v>
      </c>
      <c r="I387" s="218">
        <v>0</v>
      </c>
      <c r="J387" s="218">
        <v>0</v>
      </c>
      <c r="K387" s="218">
        <v>0</v>
      </c>
      <c r="L387" s="218">
        <v>0</v>
      </c>
      <c r="M387" s="218">
        <v>0</v>
      </c>
      <c r="N387" s="218">
        <v>0</v>
      </c>
      <c r="O387" s="218">
        <v>114.16</v>
      </c>
      <c r="Q387" s="12" t="s">
        <v>70</v>
      </c>
    </row>
    <row r="388" spans="1:17">
      <c r="A388" s="137" t="s">
        <v>576</v>
      </c>
      <c r="B388" s="137" t="s">
        <v>577</v>
      </c>
      <c r="C388" s="218">
        <v>0</v>
      </c>
      <c r="D388" s="218">
        <v>0</v>
      </c>
      <c r="E388" s="218">
        <v>0</v>
      </c>
      <c r="F388" s="218">
        <v>0</v>
      </c>
      <c r="G388" s="218">
        <v>0</v>
      </c>
      <c r="H388" s="218">
        <v>0</v>
      </c>
      <c r="I388" s="218">
        <v>0</v>
      </c>
      <c r="J388" s="218">
        <v>0</v>
      </c>
      <c r="K388" s="218">
        <v>0</v>
      </c>
      <c r="L388" s="218">
        <v>0</v>
      </c>
      <c r="M388" s="218">
        <v>0</v>
      </c>
      <c r="N388" s="218">
        <v>0</v>
      </c>
      <c r="O388" s="218">
        <v>0</v>
      </c>
      <c r="Q388" s="12" t="s">
        <v>70</v>
      </c>
    </row>
    <row r="389" spans="1:17">
      <c r="A389" s="137" t="s">
        <v>5162</v>
      </c>
      <c r="B389" s="137" t="s">
        <v>5163</v>
      </c>
      <c r="C389" s="218">
        <v>0</v>
      </c>
      <c r="D389" s="218">
        <v>0</v>
      </c>
      <c r="E389" s="218">
        <v>0</v>
      </c>
      <c r="F389" s="218">
        <v>0</v>
      </c>
      <c r="G389" s="218">
        <v>0</v>
      </c>
      <c r="H389" s="218">
        <v>0</v>
      </c>
      <c r="I389" s="218">
        <v>0</v>
      </c>
      <c r="J389" s="218">
        <v>0</v>
      </c>
      <c r="K389" s="218">
        <v>0</v>
      </c>
      <c r="L389" s="218">
        <v>0</v>
      </c>
      <c r="M389" s="218">
        <v>0</v>
      </c>
      <c r="N389" s="218">
        <v>0</v>
      </c>
      <c r="O389" s="218">
        <v>0</v>
      </c>
      <c r="Q389" s="12" t="s">
        <v>70</v>
      </c>
    </row>
    <row r="390" spans="1:17">
      <c r="A390" s="137" t="s">
        <v>5164</v>
      </c>
      <c r="B390" s="137" t="s">
        <v>5165</v>
      </c>
      <c r="C390" s="218">
        <v>0</v>
      </c>
      <c r="D390" s="218">
        <v>0</v>
      </c>
      <c r="E390" s="218">
        <v>0</v>
      </c>
      <c r="F390" s="218">
        <v>0</v>
      </c>
      <c r="G390" s="218">
        <v>0</v>
      </c>
      <c r="H390" s="218">
        <v>0</v>
      </c>
      <c r="I390" s="218">
        <v>0</v>
      </c>
      <c r="J390" s="218">
        <v>0</v>
      </c>
      <c r="K390" s="218">
        <v>0</v>
      </c>
      <c r="L390" s="218">
        <v>0</v>
      </c>
      <c r="M390" s="218">
        <v>0</v>
      </c>
      <c r="N390" s="218">
        <v>0</v>
      </c>
      <c r="O390" s="218">
        <v>0</v>
      </c>
      <c r="Q390" s="12" t="s">
        <v>70</v>
      </c>
    </row>
    <row r="391" spans="1:17">
      <c r="A391" s="137" t="s">
        <v>578</v>
      </c>
      <c r="B391" s="137" t="s">
        <v>579</v>
      </c>
      <c r="C391" s="218">
        <v>62.37</v>
      </c>
      <c r="D391" s="218">
        <v>85.14</v>
      </c>
      <c r="E391" s="218">
        <v>142.58000000000001</v>
      </c>
      <c r="F391" s="218">
        <v>87.12</v>
      </c>
      <c r="G391" s="218">
        <v>128.69999999999999</v>
      </c>
      <c r="H391" s="218">
        <v>164.34</v>
      </c>
      <c r="I391" s="218">
        <v>230.14</v>
      </c>
      <c r="J391" s="218">
        <v>99</v>
      </c>
      <c r="K391" s="218">
        <v>188.1</v>
      </c>
      <c r="L391" s="218">
        <v>33.659999999999997</v>
      </c>
      <c r="M391" s="218">
        <v>65.34</v>
      </c>
      <c r="N391" s="218">
        <v>136.32</v>
      </c>
      <c r="O391" s="218">
        <v>1422.81</v>
      </c>
      <c r="Q391" s="12" t="s">
        <v>70</v>
      </c>
    </row>
    <row r="392" spans="1:17">
      <c r="A392" s="137"/>
      <c r="B392" s="137"/>
      <c r="C392" s="219"/>
      <c r="D392" s="219"/>
      <c r="E392" s="219"/>
      <c r="F392" s="219"/>
      <c r="G392" s="219"/>
      <c r="H392" s="219"/>
      <c r="I392" s="219"/>
      <c r="J392" s="219"/>
      <c r="K392" s="219"/>
      <c r="L392" s="219"/>
      <c r="M392" s="219"/>
      <c r="N392" s="219"/>
      <c r="O392" s="219"/>
    </row>
    <row r="393" spans="1:17">
      <c r="A393" s="137" t="s">
        <v>580</v>
      </c>
      <c r="B393" s="137" t="s">
        <v>581</v>
      </c>
      <c r="C393" s="138">
        <v>3225.06</v>
      </c>
      <c r="D393" s="138">
        <v>2770.69</v>
      </c>
      <c r="E393" s="138">
        <v>8179.01</v>
      </c>
      <c r="F393" s="138">
        <v>10248.09</v>
      </c>
      <c r="G393" s="138">
        <v>2555.7399999999998</v>
      </c>
      <c r="H393" s="138">
        <v>15058.35</v>
      </c>
      <c r="I393" s="138">
        <v>8564.0400000000009</v>
      </c>
      <c r="J393" s="138">
        <v>6437.89</v>
      </c>
      <c r="K393" s="138">
        <v>2505.25</v>
      </c>
      <c r="L393" s="138">
        <v>6950.45</v>
      </c>
      <c r="M393" s="138">
        <v>2011.21</v>
      </c>
      <c r="N393" s="138">
        <v>2491.36</v>
      </c>
      <c r="O393" s="138">
        <v>70997.14</v>
      </c>
    </row>
    <row r="394" spans="1:17">
      <c r="A394" s="137"/>
      <c r="B394" s="137"/>
      <c r="C394" s="137"/>
      <c r="D394" s="137"/>
      <c r="E394" s="137"/>
      <c r="F394" s="137"/>
      <c r="G394" s="137"/>
      <c r="H394" s="137"/>
      <c r="I394" s="137"/>
      <c r="J394" s="137"/>
      <c r="K394" s="137"/>
      <c r="L394" s="137"/>
      <c r="M394" s="137"/>
      <c r="N394" s="137"/>
      <c r="O394" s="137"/>
    </row>
    <row r="395" spans="1:17">
      <c r="A395" s="137" t="s">
        <v>582</v>
      </c>
      <c r="B395" s="137" t="s">
        <v>583</v>
      </c>
      <c r="C395" s="137"/>
      <c r="D395" s="137"/>
      <c r="E395" s="137"/>
      <c r="F395" s="137"/>
      <c r="G395" s="137"/>
      <c r="H395" s="137"/>
      <c r="I395" s="137"/>
      <c r="J395" s="137"/>
      <c r="K395" s="137"/>
      <c r="L395" s="137"/>
      <c r="M395" s="137"/>
      <c r="N395" s="137"/>
      <c r="O395" s="137"/>
    </row>
    <row r="396" spans="1:17">
      <c r="A396" s="137" t="s">
        <v>584</v>
      </c>
      <c r="B396" s="137" t="s">
        <v>585</v>
      </c>
      <c r="C396" s="218">
        <v>300.86</v>
      </c>
      <c r="D396" s="218">
        <v>472.45</v>
      </c>
      <c r="E396" s="218">
        <v>280.48</v>
      </c>
      <c r="F396" s="218">
        <v>215.97</v>
      </c>
      <c r="G396" s="218">
        <v>0</v>
      </c>
      <c r="H396" s="218">
        <v>102.1</v>
      </c>
      <c r="I396" s="218">
        <v>0</v>
      </c>
      <c r="J396" s="218">
        <v>250.73</v>
      </c>
      <c r="K396" s="218">
        <v>0</v>
      </c>
      <c r="L396" s="218">
        <v>105.11</v>
      </c>
      <c r="M396" s="218">
        <v>82.29</v>
      </c>
      <c r="N396" s="218">
        <v>0</v>
      </c>
      <c r="O396" s="218">
        <v>1809.99</v>
      </c>
      <c r="Q396" s="12" t="s">
        <v>70</v>
      </c>
    </row>
    <row r="397" spans="1:17">
      <c r="A397" s="137" t="s">
        <v>5166</v>
      </c>
      <c r="B397" s="137" t="s">
        <v>5167</v>
      </c>
      <c r="C397" s="218">
        <v>0</v>
      </c>
      <c r="D397" s="218">
        <v>0</v>
      </c>
      <c r="E397" s="218">
        <v>0</v>
      </c>
      <c r="F397" s="218">
        <v>0</v>
      </c>
      <c r="G397" s="218">
        <v>0</v>
      </c>
      <c r="H397" s="218">
        <v>0</v>
      </c>
      <c r="I397" s="218">
        <v>0</v>
      </c>
      <c r="J397" s="218">
        <v>0</v>
      </c>
      <c r="K397" s="218">
        <v>0</v>
      </c>
      <c r="L397" s="218">
        <v>0</v>
      </c>
      <c r="M397" s="218">
        <v>0</v>
      </c>
      <c r="N397" s="218">
        <v>0</v>
      </c>
      <c r="O397" s="218">
        <v>0</v>
      </c>
      <c r="Q397" s="12" t="s">
        <v>70</v>
      </c>
    </row>
    <row r="398" spans="1:17">
      <c r="A398" s="137" t="s">
        <v>586</v>
      </c>
      <c r="B398" s="137" t="s">
        <v>587</v>
      </c>
      <c r="C398" s="218">
        <v>55.39</v>
      </c>
      <c r="D398" s="218">
        <v>0</v>
      </c>
      <c r="E398" s="218">
        <v>238.5</v>
      </c>
      <c r="F398" s="218">
        <v>102.1</v>
      </c>
      <c r="G398" s="218">
        <v>0</v>
      </c>
      <c r="H398" s="218">
        <v>0</v>
      </c>
      <c r="I398" s="218">
        <v>0</v>
      </c>
      <c r="J398" s="218">
        <v>100.77</v>
      </c>
      <c r="K398" s="218">
        <v>0</v>
      </c>
      <c r="L398" s="218">
        <v>36.549999999999997</v>
      </c>
      <c r="M398" s="218">
        <v>51.45</v>
      </c>
      <c r="N398" s="218">
        <v>0</v>
      </c>
      <c r="O398" s="218">
        <v>584.76</v>
      </c>
      <c r="Q398" s="12" t="s">
        <v>70</v>
      </c>
    </row>
    <row r="399" spans="1:17">
      <c r="A399" s="137" t="s">
        <v>588</v>
      </c>
      <c r="B399" s="137" t="s">
        <v>589</v>
      </c>
      <c r="C399" s="218">
        <v>79.38</v>
      </c>
      <c r="D399" s="218">
        <v>68.84</v>
      </c>
      <c r="E399" s="218">
        <v>86.77</v>
      </c>
      <c r="F399" s="218">
        <v>199.92</v>
      </c>
      <c r="G399" s="218">
        <v>0</v>
      </c>
      <c r="H399" s="218">
        <v>10.35</v>
      </c>
      <c r="I399" s="218">
        <v>0</v>
      </c>
      <c r="J399" s="218">
        <v>64.06</v>
      </c>
      <c r="K399" s="218">
        <v>0</v>
      </c>
      <c r="L399" s="218">
        <v>168.24</v>
      </c>
      <c r="M399" s="218">
        <v>1.95</v>
      </c>
      <c r="N399" s="218">
        <v>0</v>
      </c>
      <c r="O399" s="218">
        <v>679.51</v>
      </c>
      <c r="Q399" s="12" t="s">
        <v>70</v>
      </c>
    </row>
    <row r="400" spans="1:17">
      <c r="A400" s="137" t="s">
        <v>590</v>
      </c>
      <c r="B400" s="137" t="s">
        <v>591</v>
      </c>
      <c r="C400" s="218">
        <v>0</v>
      </c>
      <c r="D400" s="218">
        <v>0</v>
      </c>
      <c r="E400" s="218">
        <v>0</v>
      </c>
      <c r="F400" s="218">
        <v>0</v>
      </c>
      <c r="G400" s="218">
        <v>0</v>
      </c>
      <c r="H400" s="218">
        <v>0</v>
      </c>
      <c r="I400" s="218">
        <v>0</v>
      </c>
      <c r="J400" s="218">
        <v>0</v>
      </c>
      <c r="K400" s="218">
        <v>0</v>
      </c>
      <c r="L400" s="218">
        <v>0</v>
      </c>
      <c r="M400" s="218">
        <v>0</v>
      </c>
      <c r="N400" s="218">
        <v>0</v>
      </c>
      <c r="O400" s="218">
        <v>0</v>
      </c>
      <c r="Q400" s="12" t="s">
        <v>70</v>
      </c>
    </row>
    <row r="401" spans="1:17">
      <c r="A401" s="137" t="s">
        <v>5168</v>
      </c>
      <c r="B401" s="137" t="s">
        <v>5169</v>
      </c>
      <c r="C401" s="218">
        <v>0</v>
      </c>
      <c r="D401" s="218">
        <v>0</v>
      </c>
      <c r="E401" s="218">
        <v>0</v>
      </c>
      <c r="F401" s="218">
        <v>0</v>
      </c>
      <c r="G401" s="218">
        <v>0</v>
      </c>
      <c r="H401" s="218">
        <v>0</v>
      </c>
      <c r="I401" s="218">
        <v>0</v>
      </c>
      <c r="J401" s="218">
        <v>0</v>
      </c>
      <c r="K401" s="218">
        <v>0</v>
      </c>
      <c r="L401" s="218">
        <v>0</v>
      </c>
      <c r="M401" s="218">
        <v>0</v>
      </c>
      <c r="N401" s="218">
        <v>0</v>
      </c>
      <c r="O401" s="218">
        <v>0</v>
      </c>
      <c r="Q401" s="12" t="s">
        <v>70</v>
      </c>
    </row>
    <row r="402" spans="1:17">
      <c r="A402" s="137" t="s">
        <v>592</v>
      </c>
      <c r="B402" s="137" t="s">
        <v>593</v>
      </c>
      <c r="C402" s="218">
        <v>0</v>
      </c>
      <c r="D402" s="218">
        <v>0</v>
      </c>
      <c r="E402" s="218">
        <v>0</v>
      </c>
      <c r="F402" s="218">
        <v>0</v>
      </c>
      <c r="G402" s="218">
        <v>0</v>
      </c>
      <c r="H402" s="218">
        <v>0</v>
      </c>
      <c r="I402" s="218">
        <v>0</v>
      </c>
      <c r="J402" s="218">
        <v>0</v>
      </c>
      <c r="K402" s="218">
        <v>0</v>
      </c>
      <c r="L402" s="218">
        <v>0</v>
      </c>
      <c r="M402" s="218">
        <v>0</v>
      </c>
      <c r="N402" s="218">
        <v>0</v>
      </c>
      <c r="O402" s="218">
        <v>0</v>
      </c>
      <c r="Q402" s="12" t="s">
        <v>70</v>
      </c>
    </row>
    <row r="403" spans="1:17">
      <c r="A403" s="137" t="s">
        <v>5170</v>
      </c>
      <c r="B403" s="137" t="s">
        <v>5171</v>
      </c>
      <c r="C403" s="218">
        <v>0</v>
      </c>
      <c r="D403" s="218">
        <v>0</v>
      </c>
      <c r="E403" s="218">
        <v>0</v>
      </c>
      <c r="F403" s="218">
        <v>0</v>
      </c>
      <c r="G403" s="218">
        <v>0</v>
      </c>
      <c r="H403" s="218">
        <v>0</v>
      </c>
      <c r="I403" s="218">
        <v>0</v>
      </c>
      <c r="J403" s="218">
        <v>0</v>
      </c>
      <c r="K403" s="218">
        <v>0</v>
      </c>
      <c r="L403" s="218">
        <v>0</v>
      </c>
      <c r="M403" s="218">
        <v>0</v>
      </c>
      <c r="N403" s="218">
        <v>0</v>
      </c>
      <c r="O403" s="218">
        <v>0</v>
      </c>
      <c r="Q403" s="12" t="s">
        <v>70</v>
      </c>
    </row>
    <row r="404" spans="1:17">
      <c r="A404" s="137"/>
      <c r="B404" s="137"/>
      <c r="C404" s="219"/>
      <c r="D404" s="219"/>
      <c r="E404" s="219"/>
      <c r="F404" s="219"/>
      <c r="G404" s="219"/>
      <c r="H404" s="219"/>
      <c r="I404" s="219"/>
      <c r="J404" s="219"/>
      <c r="K404" s="219"/>
      <c r="L404" s="219"/>
      <c r="M404" s="219"/>
      <c r="N404" s="219"/>
      <c r="O404" s="219"/>
    </row>
    <row r="405" spans="1:17">
      <c r="A405" s="137" t="s">
        <v>594</v>
      </c>
      <c r="B405" s="137" t="s">
        <v>595</v>
      </c>
      <c r="C405" s="138">
        <v>435.63</v>
      </c>
      <c r="D405" s="138">
        <v>541.29</v>
      </c>
      <c r="E405" s="138">
        <v>605.75</v>
      </c>
      <c r="F405" s="138">
        <v>517.99</v>
      </c>
      <c r="G405" s="138">
        <v>0</v>
      </c>
      <c r="H405" s="138">
        <v>112.45</v>
      </c>
      <c r="I405" s="138">
        <v>0</v>
      </c>
      <c r="J405" s="138">
        <v>415.56</v>
      </c>
      <c r="K405" s="138">
        <v>0</v>
      </c>
      <c r="L405" s="138">
        <v>309.89999999999998</v>
      </c>
      <c r="M405" s="138">
        <v>135.69</v>
      </c>
      <c r="N405" s="138">
        <v>0</v>
      </c>
      <c r="O405" s="138">
        <v>3074.26</v>
      </c>
    </row>
    <row r="406" spans="1:17">
      <c r="A406" s="137"/>
      <c r="B406" s="137"/>
      <c r="C406" s="137"/>
      <c r="D406" s="137"/>
      <c r="E406" s="137"/>
      <c r="F406" s="137"/>
      <c r="G406" s="137"/>
      <c r="H406" s="137"/>
      <c r="I406" s="137"/>
      <c r="J406" s="137"/>
      <c r="K406" s="137"/>
      <c r="L406" s="137"/>
      <c r="M406" s="137"/>
      <c r="N406" s="137"/>
      <c r="O406" s="137"/>
    </row>
    <row r="407" spans="1:17">
      <c r="A407" s="137" t="s">
        <v>596</v>
      </c>
      <c r="B407" s="137" t="s">
        <v>597</v>
      </c>
      <c r="C407" s="137"/>
      <c r="D407" s="137"/>
      <c r="E407" s="137"/>
      <c r="F407" s="137"/>
      <c r="G407" s="137"/>
      <c r="H407" s="137"/>
      <c r="I407" s="137"/>
      <c r="J407" s="137"/>
      <c r="K407" s="137"/>
      <c r="L407" s="137"/>
      <c r="M407" s="137"/>
      <c r="N407" s="137"/>
      <c r="O407" s="137"/>
    </row>
    <row r="408" spans="1:17">
      <c r="A408" s="137" t="s">
        <v>598</v>
      </c>
      <c r="B408" s="137" t="s">
        <v>599</v>
      </c>
      <c r="C408" s="218">
        <v>1155</v>
      </c>
      <c r="D408" s="218">
        <v>6232.03</v>
      </c>
      <c r="E408" s="218">
        <v>-3044.07</v>
      </c>
      <c r="F408" s="218">
        <v>2337.5</v>
      </c>
      <c r="G408" s="218">
        <v>1462.62</v>
      </c>
      <c r="H408" s="218">
        <v>0</v>
      </c>
      <c r="I408" s="218">
        <v>699.67</v>
      </c>
      <c r="J408" s="218">
        <v>896</v>
      </c>
      <c r="K408" s="218">
        <v>0</v>
      </c>
      <c r="L408" s="218">
        <v>0</v>
      </c>
      <c r="M408" s="218">
        <v>22999</v>
      </c>
      <c r="N408" s="218">
        <v>0</v>
      </c>
      <c r="O408" s="218">
        <v>32737.75</v>
      </c>
      <c r="Q408" s="12" t="s">
        <v>71</v>
      </c>
    </row>
    <row r="409" spans="1:17">
      <c r="A409" s="137" t="s">
        <v>600</v>
      </c>
      <c r="B409" s="137" t="s">
        <v>601</v>
      </c>
      <c r="C409" s="218">
        <v>796.99</v>
      </c>
      <c r="D409" s="218">
        <v>586.71</v>
      </c>
      <c r="E409" s="218">
        <v>0</v>
      </c>
      <c r="F409" s="218">
        <v>0</v>
      </c>
      <c r="G409" s="218">
        <v>0</v>
      </c>
      <c r="H409" s="218">
        <v>2838.71</v>
      </c>
      <c r="I409" s="218">
        <v>0</v>
      </c>
      <c r="J409" s="218">
        <v>559.44000000000005</v>
      </c>
      <c r="K409" s="218">
        <v>0</v>
      </c>
      <c r="L409" s="218">
        <v>2550</v>
      </c>
      <c r="M409" s="218">
        <v>584.61</v>
      </c>
      <c r="N409" s="218">
        <v>0</v>
      </c>
      <c r="O409" s="218">
        <v>7916.46</v>
      </c>
      <c r="Q409" s="12" t="s">
        <v>71</v>
      </c>
    </row>
    <row r="410" spans="1:17">
      <c r="A410" s="137" t="s">
        <v>602</v>
      </c>
      <c r="B410" s="137" t="s">
        <v>603</v>
      </c>
      <c r="C410" s="218">
        <v>0</v>
      </c>
      <c r="D410" s="218">
        <v>0</v>
      </c>
      <c r="E410" s="218">
        <v>0</v>
      </c>
      <c r="F410" s="218">
        <v>0</v>
      </c>
      <c r="G410" s="218">
        <v>0</v>
      </c>
      <c r="H410" s="218">
        <v>0</v>
      </c>
      <c r="I410" s="218">
        <v>0</v>
      </c>
      <c r="J410" s="218">
        <v>0</v>
      </c>
      <c r="K410" s="218">
        <v>0</v>
      </c>
      <c r="L410" s="218">
        <v>0</v>
      </c>
      <c r="M410" s="218">
        <v>0</v>
      </c>
      <c r="N410" s="218">
        <v>6028</v>
      </c>
      <c r="O410" s="218">
        <v>6028</v>
      </c>
      <c r="Q410" s="12" t="s">
        <v>71</v>
      </c>
    </row>
    <row r="411" spans="1:17">
      <c r="A411" s="137" t="s">
        <v>5172</v>
      </c>
      <c r="B411" s="137" t="s">
        <v>5173</v>
      </c>
      <c r="C411" s="218">
        <v>0</v>
      </c>
      <c r="D411" s="218">
        <v>0</v>
      </c>
      <c r="E411" s="218">
        <v>607.5</v>
      </c>
      <c r="F411" s="218">
        <v>0</v>
      </c>
      <c r="G411" s="218">
        <v>0</v>
      </c>
      <c r="H411" s="218">
        <v>0</v>
      </c>
      <c r="I411" s="218">
        <v>0</v>
      </c>
      <c r="J411" s="218">
        <v>0</v>
      </c>
      <c r="K411" s="218">
        <v>0</v>
      </c>
      <c r="L411" s="218">
        <v>0</v>
      </c>
      <c r="M411" s="218">
        <v>0</v>
      </c>
      <c r="N411" s="218">
        <v>0</v>
      </c>
      <c r="O411" s="218">
        <v>607.5</v>
      </c>
      <c r="Q411" s="12" t="s">
        <v>71</v>
      </c>
    </row>
    <row r="412" spans="1:17">
      <c r="A412" s="137" t="s">
        <v>604</v>
      </c>
      <c r="B412" s="137" t="s">
        <v>605</v>
      </c>
      <c r="C412" s="218">
        <v>0</v>
      </c>
      <c r="D412" s="218">
        <v>809.77</v>
      </c>
      <c r="E412" s="218">
        <v>0</v>
      </c>
      <c r="F412" s="218">
        <v>0</v>
      </c>
      <c r="G412" s="218">
        <v>809.77</v>
      </c>
      <c r="H412" s="218">
        <v>0</v>
      </c>
      <c r="I412" s="218">
        <v>0</v>
      </c>
      <c r="J412" s="218">
        <v>0</v>
      </c>
      <c r="K412" s="218">
        <v>0</v>
      </c>
      <c r="L412" s="218">
        <v>0</v>
      </c>
      <c r="M412" s="218">
        <v>0</v>
      </c>
      <c r="N412" s="218">
        <v>0</v>
      </c>
      <c r="O412" s="218">
        <v>1619.54</v>
      </c>
      <c r="Q412" s="12" t="s">
        <v>71</v>
      </c>
    </row>
    <row r="413" spans="1:17">
      <c r="A413" s="137" t="s">
        <v>606</v>
      </c>
      <c r="B413" s="137" t="s">
        <v>607</v>
      </c>
      <c r="C413" s="218">
        <v>0</v>
      </c>
      <c r="D413" s="218">
        <v>0</v>
      </c>
      <c r="E413" s="218">
        <v>600</v>
      </c>
      <c r="F413" s="218">
        <v>0</v>
      </c>
      <c r="G413" s="218">
        <v>0</v>
      </c>
      <c r="H413" s="218">
        <v>1200</v>
      </c>
      <c r="I413" s="218">
        <v>0</v>
      </c>
      <c r="J413" s="218">
        <v>0</v>
      </c>
      <c r="K413" s="218">
        <v>0</v>
      </c>
      <c r="L413" s="218">
        <v>0</v>
      </c>
      <c r="M413" s="218">
        <v>0</v>
      </c>
      <c r="N413" s="218">
        <v>2144.2399999999998</v>
      </c>
      <c r="O413" s="218">
        <v>3944.24</v>
      </c>
      <c r="Q413" s="12" t="s">
        <v>71</v>
      </c>
    </row>
    <row r="414" spans="1:17">
      <c r="A414" s="137" t="s">
        <v>608</v>
      </c>
      <c r="B414" s="137" t="s">
        <v>609</v>
      </c>
      <c r="C414" s="218">
        <v>0</v>
      </c>
      <c r="D414" s="218">
        <v>0</v>
      </c>
      <c r="E414" s="218">
        <v>0</v>
      </c>
      <c r="F414" s="218">
        <v>0</v>
      </c>
      <c r="G414" s="218">
        <v>0</v>
      </c>
      <c r="H414" s="218">
        <v>0</v>
      </c>
      <c r="I414" s="218">
        <v>0</v>
      </c>
      <c r="J414" s="218">
        <v>0</v>
      </c>
      <c r="K414" s="218">
        <v>0</v>
      </c>
      <c r="L414" s="218">
        <v>0</v>
      </c>
      <c r="M414" s="218">
        <v>0</v>
      </c>
      <c r="N414" s="218">
        <v>0</v>
      </c>
      <c r="O414" s="218">
        <v>0</v>
      </c>
      <c r="Q414" s="12" t="s">
        <v>71</v>
      </c>
    </row>
    <row r="415" spans="1:17">
      <c r="A415" s="137" t="s">
        <v>5174</v>
      </c>
      <c r="B415" s="137" t="s">
        <v>5175</v>
      </c>
      <c r="C415" s="218">
        <v>0</v>
      </c>
      <c r="D415" s="218">
        <v>0</v>
      </c>
      <c r="E415" s="218">
        <v>0</v>
      </c>
      <c r="F415" s="218">
        <v>0</v>
      </c>
      <c r="G415" s="218">
        <v>0</v>
      </c>
      <c r="H415" s="218">
        <v>0</v>
      </c>
      <c r="I415" s="218">
        <v>0</v>
      </c>
      <c r="J415" s="218">
        <v>0</v>
      </c>
      <c r="K415" s="218">
        <v>0</v>
      </c>
      <c r="L415" s="218">
        <v>0</v>
      </c>
      <c r="M415" s="218">
        <v>0</v>
      </c>
      <c r="N415" s="218">
        <v>0</v>
      </c>
      <c r="O415" s="218">
        <v>0</v>
      </c>
      <c r="Q415" s="12" t="s">
        <v>71</v>
      </c>
    </row>
    <row r="416" spans="1:17">
      <c r="A416" s="137" t="s">
        <v>610</v>
      </c>
      <c r="B416" s="137" t="s">
        <v>611</v>
      </c>
      <c r="C416" s="218">
        <v>0</v>
      </c>
      <c r="D416" s="218">
        <v>0</v>
      </c>
      <c r="E416" s="218">
        <v>0</v>
      </c>
      <c r="F416" s="218">
        <v>0</v>
      </c>
      <c r="G416" s="218">
        <v>0</v>
      </c>
      <c r="H416" s="218">
        <v>4023.81</v>
      </c>
      <c r="I416" s="218">
        <v>0</v>
      </c>
      <c r="J416" s="218">
        <v>2712</v>
      </c>
      <c r="K416" s="218">
        <v>0</v>
      </c>
      <c r="L416" s="218">
        <v>0</v>
      </c>
      <c r="M416" s="218">
        <v>0</v>
      </c>
      <c r="N416" s="218">
        <v>0</v>
      </c>
      <c r="O416" s="218">
        <v>6735.81</v>
      </c>
      <c r="Q416" s="12" t="s">
        <v>71</v>
      </c>
    </row>
    <row r="417" spans="1:17">
      <c r="A417" s="137" t="s">
        <v>612</v>
      </c>
      <c r="B417" s="137" t="s">
        <v>613</v>
      </c>
      <c r="C417" s="218">
        <v>0</v>
      </c>
      <c r="D417" s="218">
        <v>751.68</v>
      </c>
      <c r="E417" s="218">
        <v>1371.68</v>
      </c>
      <c r="F417" s="218">
        <v>2765.21</v>
      </c>
      <c r="G417" s="218">
        <v>4630</v>
      </c>
      <c r="H417" s="218">
        <v>0</v>
      </c>
      <c r="I417" s="218">
        <v>0</v>
      </c>
      <c r="J417" s="218">
        <v>0</v>
      </c>
      <c r="K417" s="218">
        <v>0</v>
      </c>
      <c r="L417" s="218">
        <v>800</v>
      </c>
      <c r="M417" s="218">
        <v>0</v>
      </c>
      <c r="N417" s="218">
        <v>0</v>
      </c>
      <c r="O417" s="218">
        <v>10318.57</v>
      </c>
      <c r="Q417" s="12" t="s">
        <v>71</v>
      </c>
    </row>
    <row r="418" spans="1:17">
      <c r="A418" s="137" t="s">
        <v>614</v>
      </c>
      <c r="B418" s="137" t="s">
        <v>615</v>
      </c>
      <c r="C418" s="218">
        <v>0</v>
      </c>
      <c r="D418" s="218">
        <v>0</v>
      </c>
      <c r="E418" s="218">
        <v>500</v>
      </c>
      <c r="F418" s="218">
        <v>746.31</v>
      </c>
      <c r="G418" s="218">
        <v>0</v>
      </c>
      <c r="H418" s="218">
        <v>0</v>
      </c>
      <c r="I418" s="218">
        <v>0</v>
      </c>
      <c r="J418" s="218">
        <v>3555.56</v>
      </c>
      <c r="K418" s="218">
        <v>0</v>
      </c>
      <c r="L418" s="218">
        <v>0</v>
      </c>
      <c r="M418" s="218">
        <v>0</v>
      </c>
      <c r="N418" s="218">
        <v>0</v>
      </c>
      <c r="O418" s="218">
        <v>4801.87</v>
      </c>
      <c r="Q418" s="12" t="s">
        <v>71</v>
      </c>
    </row>
    <row r="419" spans="1:17">
      <c r="A419" s="137" t="s">
        <v>616</v>
      </c>
      <c r="B419" s="137" t="s">
        <v>617</v>
      </c>
      <c r="C419" s="218">
        <v>0</v>
      </c>
      <c r="D419" s="218">
        <v>0</v>
      </c>
      <c r="E419" s="218">
        <v>3614.03</v>
      </c>
      <c r="F419" s="218">
        <v>0</v>
      </c>
      <c r="G419" s="218">
        <v>0</v>
      </c>
      <c r="H419" s="218">
        <v>0</v>
      </c>
      <c r="I419" s="218">
        <v>1759.82</v>
      </c>
      <c r="J419" s="218">
        <v>9897.23</v>
      </c>
      <c r="K419" s="218">
        <v>0</v>
      </c>
      <c r="L419" s="218">
        <v>1172.44</v>
      </c>
      <c r="M419" s="218">
        <v>0</v>
      </c>
      <c r="N419" s="218">
        <v>18039.12</v>
      </c>
      <c r="O419" s="218">
        <v>34482.639999999999</v>
      </c>
      <c r="Q419" s="12" t="s">
        <v>71</v>
      </c>
    </row>
    <row r="420" spans="1:17">
      <c r="A420" s="137" t="s">
        <v>618</v>
      </c>
      <c r="B420" s="137" t="s">
        <v>619</v>
      </c>
      <c r="C420" s="218">
        <v>3640</v>
      </c>
      <c r="D420" s="218">
        <v>0</v>
      </c>
      <c r="E420" s="218">
        <v>219.49</v>
      </c>
      <c r="F420" s="218">
        <v>2372.9</v>
      </c>
      <c r="G420" s="218">
        <v>5295</v>
      </c>
      <c r="H420" s="218">
        <v>31740</v>
      </c>
      <c r="I420" s="218">
        <v>4150.38</v>
      </c>
      <c r="J420" s="218">
        <v>4595.12</v>
      </c>
      <c r="K420" s="218">
        <v>740</v>
      </c>
      <c r="L420" s="218">
        <v>20765</v>
      </c>
      <c r="M420" s="218">
        <v>0</v>
      </c>
      <c r="N420" s="218">
        <v>14414.44</v>
      </c>
      <c r="O420" s="218">
        <v>87932.33</v>
      </c>
      <c r="Q420" s="12" t="s">
        <v>71</v>
      </c>
    </row>
    <row r="421" spans="1:17">
      <c r="A421" s="137" t="s">
        <v>620</v>
      </c>
      <c r="B421" s="137" t="s">
        <v>621</v>
      </c>
      <c r="C421" s="218">
        <v>0</v>
      </c>
      <c r="D421" s="218">
        <v>0</v>
      </c>
      <c r="E421" s="218">
        <v>0</v>
      </c>
      <c r="F421" s="218">
        <v>0</v>
      </c>
      <c r="G421" s="218">
        <v>0</v>
      </c>
      <c r="H421" s="218">
        <v>0</v>
      </c>
      <c r="I421" s="218">
        <v>0</v>
      </c>
      <c r="J421" s="218">
        <v>0</v>
      </c>
      <c r="K421" s="218">
        <v>0</v>
      </c>
      <c r="L421" s="218">
        <v>0</v>
      </c>
      <c r="M421" s="218">
        <v>0</v>
      </c>
      <c r="N421" s="218">
        <v>0</v>
      </c>
      <c r="O421" s="218">
        <v>0</v>
      </c>
      <c r="Q421" s="12" t="s">
        <v>71</v>
      </c>
    </row>
    <row r="422" spans="1:17">
      <c r="A422" s="137" t="s">
        <v>5176</v>
      </c>
      <c r="B422" s="137" t="s">
        <v>5177</v>
      </c>
      <c r="C422" s="218">
        <v>0</v>
      </c>
      <c r="D422" s="218">
        <v>0</v>
      </c>
      <c r="E422" s="218">
        <v>0</v>
      </c>
      <c r="F422" s="218">
        <v>0</v>
      </c>
      <c r="G422" s="218">
        <v>0</v>
      </c>
      <c r="H422" s="218">
        <v>0</v>
      </c>
      <c r="I422" s="218">
        <v>0</v>
      </c>
      <c r="J422" s="218">
        <v>0</v>
      </c>
      <c r="K422" s="218">
        <v>0</v>
      </c>
      <c r="L422" s="218">
        <v>0</v>
      </c>
      <c r="M422" s="218">
        <v>0</v>
      </c>
      <c r="N422" s="218">
        <v>0</v>
      </c>
      <c r="O422" s="218">
        <v>0</v>
      </c>
      <c r="Q422" s="12" t="s">
        <v>71</v>
      </c>
    </row>
    <row r="423" spans="1:17">
      <c r="A423" s="137" t="s">
        <v>5178</v>
      </c>
      <c r="B423" s="137" t="s">
        <v>5179</v>
      </c>
      <c r="C423" s="218">
        <v>0</v>
      </c>
      <c r="D423" s="218">
        <v>0</v>
      </c>
      <c r="E423" s="218">
        <v>0</v>
      </c>
      <c r="F423" s="218">
        <v>0</v>
      </c>
      <c r="G423" s="218">
        <v>0</v>
      </c>
      <c r="H423" s="218">
        <v>0</v>
      </c>
      <c r="I423" s="218">
        <v>0</v>
      </c>
      <c r="J423" s="218">
        <v>0</v>
      </c>
      <c r="K423" s="218">
        <v>0</v>
      </c>
      <c r="L423" s="218">
        <v>0</v>
      </c>
      <c r="M423" s="218">
        <v>0</v>
      </c>
      <c r="N423" s="218">
        <v>0</v>
      </c>
      <c r="O423" s="218">
        <v>0</v>
      </c>
      <c r="Q423" s="12" t="s">
        <v>71</v>
      </c>
    </row>
    <row r="424" spans="1:17">
      <c r="A424" s="137" t="s">
        <v>622</v>
      </c>
      <c r="B424" s="137" t="s">
        <v>623</v>
      </c>
      <c r="C424" s="218">
        <v>4465</v>
      </c>
      <c r="D424" s="218">
        <v>3685</v>
      </c>
      <c r="E424" s="218">
        <v>-500</v>
      </c>
      <c r="F424" s="218">
        <v>-5249</v>
      </c>
      <c r="G424" s="218">
        <v>0</v>
      </c>
      <c r="H424" s="218">
        <v>0</v>
      </c>
      <c r="I424" s="218">
        <v>0</v>
      </c>
      <c r="J424" s="218">
        <v>0</v>
      </c>
      <c r="K424" s="218">
        <v>0</v>
      </c>
      <c r="L424" s="218">
        <v>0</v>
      </c>
      <c r="M424" s="218">
        <v>0</v>
      </c>
      <c r="N424" s="218">
        <v>0</v>
      </c>
      <c r="O424" s="218">
        <v>2401</v>
      </c>
      <c r="Q424" s="12" t="s">
        <v>71</v>
      </c>
    </row>
    <row r="425" spans="1:17">
      <c r="A425" s="137" t="s">
        <v>5180</v>
      </c>
      <c r="B425" s="137" t="s">
        <v>5181</v>
      </c>
      <c r="C425" s="218">
        <v>0</v>
      </c>
      <c r="D425" s="218">
        <v>0</v>
      </c>
      <c r="E425" s="218">
        <v>0</v>
      </c>
      <c r="F425" s="218">
        <v>0</v>
      </c>
      <c r="G425" s="218">
        <v>0</v>
      </c>
      <c r="H425" s="218">
        <v>0</v>
      </c>
      <c r="I425" s="218">
        <v>0</v>
      </c>
      <c r="J425" s="218">
        <v>0</v>
      </c>
      <c r="K425" s="218">
        <v>0</v>
      </c>
      <c r="L425" s="218">
        <v>0</v>
      </c>
      <c r="M425" s="218">
        <v>0</v>
      </c>
      <c r="N425" s="218">
        <v>0</v>
      </c>
      <c r="O425" s="218">
        <v>0</v>
      </c>
      <c r="Q425" s="12" t="s">
        <v>71</v>
      </c>
    </row>
    <row r="426" spans="1:17">
      <c r="A426" s="137" t="s">
        <v>624</v>
      </c>
      <c r="B426" s="137" t="s">
        <v>625</v>
      </c>
      <c r="C426" s="218">
        <v>0</v>
      </c>
      <c r="D426" s="218">
        <v>0</v>
      </c>
      <c r="E426" s="218">
        <v>0</v>
      </c>
      <c r="F426" s="218">
        <v>0</v>
      </c>
      <c r="G426" s="218">
        <v>0</v>
      </c>
      <c r="H426" s="218">
        <v>0</v>
      </c>
      <c r="I426" s="218">
        <v>0</v>
      </c>
      <c r="J426" s="218">
        <v>0</v>
      </c>
      <c r="K426" s="218">
        <v>0</v>
      </c>
      <c r="L426" s="218">
        <v>0</v>
      </c>
      <c r="M426" s="218">
        <v>0</v>
      </c>
      <c r="N426" s="218">
        <v>0</v>
      </c>
      <c r="O426" s="218">
        <v>0</v>
      </c>
      <c r="Q426" s="12" t="s">
        <v>71</v>
      </c>
    </row>
    <row r="427" spans="1:17">
      <c r="A427" s="137" t="s">
        <v>5182</v>
      </c>
      <c r="B427" s="137" t="s">
        <v>5183</v>
      </c>
      <c r="C427" s="218">
        <v>0</v>
      </c>
      <c r="D427" s="218">
        <v>803.51</v>
      </c>
      <c r="E427" s="218">
        <v>924.74</v>
      </c>
      <c r="F427" s="218">
        <v>0</v>
      </c>
      <c r="G427" s="218">
        <v>0</v>
      </c>
      <c r="H427" s="218">
        <v>0</v>
      </c>
      <c r="I427" s="218">
        <v>0</v>
      </c>
      <c r="J427" s="218">
        <v>2815.4</v>
      </c>
      <c r="K427" s="218">
        <v>0</v>
      </c>
      <c r="L427" s="218">
        <v>0</v>
      </c>
      <c r="M427" s="218">
        <v>0</v>
      </c>
      <c r="N427" s="218">
        <v>0</v>
      </c>
      <c r="O427" s="218">
        <v>4543.6499999999996</v>
      </c>
      <c r="Q427" s="12" t="s">
        <v>71</v>
      </c>
    </row>
    <row r="428" spans="1:17">
      <c r="A428" s="137" t="s">
        <v>5184</v>
      </c>
      <c r="B428" s="137" t="s">
        <v>4023</v>
      </c>
      <c r="C428" s="218">
        <v>0</v>
      </c>
      <c r="D428" s="218">
        <v>0</v>
      </c>
      <c r="E428" s="218">
        <v>0</v>
      </c>
      <c r="F428" s="218">
        <v>0</v>
      </c>
      <c r="G428" s="218">
        <v>0</v>
      </c>
      <c r="H428" s="218">
        <v>0</v>
      </c>
      <c r="I428" s="218">
        <v>0</v>
      </c>
      <c r="J428" s="218">
        <v>0</v>
      </c>
      <c r="K428" s="218">
        <v>0</v>
      </c>
      <c r="L428" s="218">
        <v>0</v>
      </c>
      <c r="M428" s="218">
        <v>0</v>
      </c>
      <c r="N428" s="218">
        <v>0</v>
      </c>
      <c r="O428" s="218">
        <v>0</v>
      </c>
      <c r="Q428" s="12" t="s">
        <v>71</v>
      </c>
    </row>
    <row r="429" spans="1:17">
      <c r="A429" s="137" t="s">
        <v>626</v>
      </c>
      <c r="B429" s="137" t="s">
        <v>627</v>
      </c>
      <c r="C429" s="218">
        <v>0</v>
      </c>
      <c r="D429" s="218">
        <v>0</v>
      </c>
      <c r="E429" s="218">
        <v>900</v>
      </c>
      <c r="F429" s="218">
        <v>0</v>
      </c>
      <c r="G429" s="218">
        <v>2435</v>
      </c>
      <c r="H429" s="218">
        <v>0</v>
      </c>
      <c r="I429" s="218">
        <v>0</v>
      </c>
      <c r="J429" s="218">
        <v>551</v>
      </c>
      <c r="K429" s="218">
        <v>0</v>
      </c>
      <c r="L429" s="218">
        <v>0</v>
      </c>
      <c r="M429" s="218">
        <v>0</v>
      </c>
      <c r="N429" s="218">
        <v>0</v>
      </c>
      <c r="O429" s="218">
        <v>3886</v>
      </c>
      <c r="Q429" s="12" t="s">
        <v>71</v>
      </c>
    </row>
    <row r="430" spans="1:17">
      <c r="A430" s="137" t="s">
        <v>5185</v>
      </c>
      <c r="B430" s="137" t="s">
        <v>5186</v>
      </c>
      <c r="C430" s="218">
        <v>0</v>
      </c>
      <c r="D430" s="218">
        <v>0</v>
      </c>
      <c r="E430" s="218">
        <v>0</v>
      </c>
      <c r="F430" s="218">
        <v>790</v>
      </c>
      <c r="G430" s="218">
        <v>0</v>
      </c>
      <c r="H430" s="218">
        <v>0</v>
      </c>
      <c r="I430" s="218">
        <v>0</v>
      </c>
      <c r="J430" s="218">
        <v>3020</v>
      </c>
      <c r="K430" s="218">
        <v>0</v>
      </c>
      <c r="L430" s="218">
        <v>0</v>
      </c>
      <c r="M430" s="218">
        <v>0</v>
      </c>
      <c r="N430" s="218">
        <v>0</v>
      </c>
      <c r="O430" s="218">
        <v>3810</v>
      </c>
      <c r="Q430" s="12" t="s">
        <v>71</v>
      </c>
    </row>
    <row r="431" spans="1:17">
      <c r="A431" s="137" t="s">
        <v>628</v>
      </c>
      <c r="B431" s="137" t="s">
        <v>629</v>
      </c>
      <c r="C431" s="218">
        <v>0</v>
      </c>
      <c r="D431" s="218">
        <v>0</v>
      </c>
      <c r="E431" s="218">
        <v>0</v>
      </c>
      <c r="F431" s="218">
        <v>0</v>
      </c>
      <c r="G431" s="218">
        <v>0</v>
      </c>
      <c r="H431" s="218">
        <v>0</v>
      </c>
      <c r="I431" s="218">
        <v>0</v>
      </c>
      <c r="J431" s="218">
        <v>0</v>
      </c>
      <c r="K431" s="218">
        <v>0</v>
      </c>
      <c r="L431" s="218">
        <v>0</v>
      </c>
      <c r="M431" s="218">
        <v>0</v>
      </c>
      <c r="N431" s="218">
        <v>0</v>
      </c>
      <c r="O431" s="218">
        <v>0</v>
      </c>
      <c r="Q431" s="12" t="s">
        <v>71</v>
      </c>
    </row>
    <row r="432" spans="1:17">
      <c r="A432" s="137" t="s">
        <v>630</v>
      </c>
      <c r="B432" s="137" t="s">
        <v>631</v>
      </c>
      <c r="C432" s="218">
        <v>0</v>
      </c>
      <c r="D432" s="218">
        <v>0</v>
      </c>
      <c r="E432" s="218">
        <v>0</v>
      </c>
      <c r="F432" s="218">
        <v>0</v>
      </c>
      <c r="G432" s="218">
        <v>0</v>
      </c>
      <c r="H432" s="218">
        <v>0</v>
      </c>
      <c r="I432" s="218">
        <v>0</v>
      </c>
      <c r="J432" s="218">
        <v>0</v>
      </c>
      <c r="K432" s="218">
        <v>7930.98</v>
      </c>
      <c r="L432" s="218">
        <v>0</v>
      </c>
      <c r="M432" s="218">
        <v>0</v>
      </c>
      <c r="N432" s="218">
        <v>0</v>
      </c>
      <c r="O432" s="218">
        <v>7930.98</v>
      </c>
      <c r="Q432" s="12" t="s">
        <v>71</v>
      </c>
    </row>
    <row r="433" spans="1:17">
      <c r="A433" s="137" t="s">
        <v>632</v>
      </c>
      <c r="B433" s="137" t="s">
        <v>633</v>
      </c>
      <c r="C433" s="218">
        <v>0</v>
      </c>
      <c r="D433" s="218">
        <v>0</v>
      </c>
      <c r="E433" s="218">
        <v>0</v>
      </c>
      <c r="F433" s="218">
        <v>0</v>
      </c>
      <c r="G433" s="218">
        <v>0</v>
      </c>
      <c r="H433" s="218">
        <v>0</v>
      </c>
      <c r="I433" s="218">
        <v>0</v>
      </c>
      <c r="J433" s="218">
        <v>0</v>
      </c>
      <c r="K433" s="218">
        <v>0</v>
      </c>
      <c r="L433" s="218">
        <v>0</v>
      </c>
      <c r="M433" s="218">
        <v>0</v>
      </c>
      <c r="N433" s="218">
        <v>0</v>
      </c>
      <c r="O433" s="218">
        <v>0</v>
      </c>
      <c r="Q433" s="12" t="s">
        <v>71</v>
      </c>
    </row>
    <row r="434" spans="1:17">
      <c r="A434" s="137" t="s">
        <v>5187</v>
      </c>
      <c r="B434" s="137" t="s">
        <v>5188</v>
      </c>
      <c r="C434" s="218">
        <v>0</v>
      </c>
      <c r="D434" s="218">
        <v>0</v>
      </c>
      <c r="E434" s="218">
        <v>0</v>
      </c>
      <c r="F434" s="218">
        <v>0</v>
      </c>
      <c r="G434" s="218">
        <v>0</v>
      </c>
      <c r="H434" s="218">
        <v>0</v>
      </c>
      <c r="I434" s="218">
        <v>0</v>
      </c>
      <c r="J434" s="218">
        <v>0</v>
      </c>
      <c r="K434" s="218">
        <v>0</v>
      </c>
      <c r="L434" s="218">
        <v>0</v>
      </c>
      <c r="M434" s="218">
        <v>0</v>
      </c>
      <c r="N434" s="218">
        <v>0</v>
      </c>
      <c r="O434" s="218">
        <v>0</v>
      </c>
      <c r="Q434" s="12" t="s">
        <v>71</v>
      </c>
    </row>
    <row r="435" spans="1:17">
      <c r="A435" s="137" t="s">
        <v>5189</v>
      </c>
      <c r="B435" s="137" t="s">
        <v>5190</v>
      </c>
      <c r="C435" s="218">
        <v>0</v>
      </c>
      <c r="D435" s="218">
        <v>0</v>
      </c>
      <c r="E435" s="218">
        <v>0</v>
      </c>
      <c r="F435" s="218">
        <v>0</v>
      </c>
      <c r="G435" s="218">
        <v>0</v>
      </c>
      <c r="H435" s="218">
        <v>0</v>
      </c>
      <c r="I435" s="218">
        <v>0</v>
      </c>
      <c r="J435" s="218">
        <v>0</v>
      </c>
      <c r="K435" s="218">
        <v>0</v>
      </c>
      <c r="L435" s="218">
        <v>0</v>
      </c>
      <c r="M435" s="218">
        <v>0</v>
      </c>
      <c r="N435" s="218">
        <v>0</v>
      </c>
      <c r="O435" s="218">
        <v>0</v>
      </c>
      <c r="Q435" s="12" t="s">
        <v>71</v>
      </c>
    </row>
    <row r="436" spans="1:17">
      <c r="A436" s="137" t="s">
        <v>5191</v>
      </c>
      <c r="B436" s="137" t="s">
        <v>5192</v>
      </c>
      <c r="C436" s="218">
        <v>0</v>
      </c>
      <c r="D436" s="218">
        <v>0</v>
      </c>
      <c r="E436" s="218">
        <v>0</v>
      </c>
      <c r="F436" s="218">
        <v>0</v>
      </c>
      <c r="G436" s="218">
        <v>0</v>
      </c>
      <c r="H436" s="218">
        <v>0</v>
      </c>
      <c r="I436" s="218">
        <v>0</v>
      </c>
      <c r="J436" s="218">
        <v>0</v>
      </c>
      <c r="K436" s="218">
        <v>0</v>
      </c>
      <c r="L436" s="218">
        <v>0</v>
      </c>
      <c r="M436" s="218">
        <v>0</v>
      </c>
      <c r="N436" s="218">
        <v>0</v>
      </c>
      <c r="O436" s="218">
        <v>0</v>
      </c>
      <c r="Q436" s="12" t="s">
        <v>71</v>
      </c>
    </row>
    <row r="437" spans="1:17">
      <c r="A437" s="137" t="s">
        <v>5193</v>
      </c>
      <c r="B437" s="137" t="s">
        <v>5194</v>
      </c>
      <c r="C437" s="218">
        <v>0</v>
      </c>
      <c r="D437" s="218">
        <v>0</v>
      </c>
      <c r="E437" s="218">
        <v>0</v>
      </c>
      <c r="F437" s="218">
        <v>0</v>
      </c>
      <c r="G437" s="218">
        <v>0</v>
      </c>
      <c r="H437" s="218">
        <v>0</v>
      </c>
      <c r="I437" s="218">
        <v>0</v>
      </c>
      <c r="J437" s="218">
        <v>0</v>
      </c>
      <c r="K437" s="218">
        <v>0</v>
      </c>
      <c r="L437" s="218">
        <v>0</v>
      </c>
      <c r="M437" s="218">
        <v>0</v>
      </c>
      <c r="N437" s="218">
        <v>0</v>
      </c>
      <c r="O437" s="218">
        <v>0</v>
      </c>
      <c r="Q437" s="12" t="s">
        <v>71</v>
      </c>
    </row>
    <row r="438" spans="1:17">
      <c r="A438" s="137" t="s">
        <v>5195</v>
      </c>
      <c r="B438" s="137" t="s">
        <v>5196</v>
      </c>
      <c r="C438" s="218">
        <v>0</v>
      </c>
      <c r="D438" s="218">
        <v>0</v>
      </c>
      <c r="E438" s="218">
        <v>0</v>
      </c>
      <c r="F438" s="218">
        <v>0</v>
      </c>
      <c r="G438" s="218">
        <v>0</v>
      </c>
      <c r="H438" s="218">
        <v>0</v>
      </c>
      <c r="I438" s="218">
        <v>0</v>
      </c>
      <c r="J438" s="218">
        <v>0</v>
      </c>
      <c r="K438" s="218">
        <v>0</v>
      </c>
      <c r="L438" s="218">
        <v>0</v>
      </c>
      <c r="M438" s="218">
        <v>0</v>
      </c>
      <c r="N438" s="218">
        <v>0</v>
      </c>
      <c r="O438" s="218">
        <v>0</v>
      </c>
      <c r="Q438" s="12" t="s">
        <v>71</v>
      </c>
    </row>
    <row r="439" spans="1:17">
      <c r="A439" s="137" t="s">
        <v>634</v>
      </c>
      <c r="B439" s="137" t="s">
        <v>635</v>
      </c>
      <c r="C439" s="218">
        <v>0</v>
      </c>
      <c r="D439" s="218">
        <v>0</v>
      </c>
      <c r="E439" s="218">
        <v>0</v>
      </c>
      <c r="F439" s="218">
        <v>0</v>
      </c>
      <c r="G439" s="218">
        <v>0</v>
      </c>
      <c r="H439" s="218">
        <v>0</v>
      </c>
      <c r="I439" s="218">
        <v>0</v>
      </c>
      <c r="J439" s="218">
        <v>0</v>
      </c>
      <c r="K439" s="218">
        <v>0</v>
      </c>
      <c r="L439" s="218">
        <v>0</v>
      </c>
      <c r="M439" s="218">
        <v>0</v>
      </c>
      <c r="N439" s="218">
        <v>0</v>
      </c>
      <c r="O439" s="218">
        <v>0</v>
      </c>
      <c r="Q439" s="12" t="s">
        <v>71</v>
      </c>
    </row>
    <row r="440" spans="1:17">
      <c r="A440" s="137" t="s">
        <v>1153</v>
      </c>
      <c r="B440" s="137" t="s">
        <v>5197</v>
      </c>
      <c r="C440" s="218">
        <v>0</v>
      </c>
      <c r="D440" s="218">
        <v>0</v>
      </c>
      <c r="E440" s="218">
        <v>0</v>
      </c>
      <c r="F440" s="218">
        <v>0</v>
      </c>
      <c r="G440" s="218">
        <v>0</v>
      </c>
      <c r="H440" s="218">
        <v>0</v>
      </c>
      <c r="I440" s="218">
        <v>0</v>
      </c>
      <c r="J440" s="218">
        <v>0</v>
      </c>
      <c r="K440" s="218">
        <v>0</v>
      </c>
      <c r="L440" s="218">
        <v>0</v>
      </c>
      <c r="M440" s="218">
        <v>0</v>
      </c>
      <c r="N440" s="218">
        <v>0</v>
      </c>
      <c r="O440" s="218">
        <v>0</v>
      </c>
      <c r="Q440" s="12" t="s">
        <v>71</v>
      </c>
    </row>
    <row r="441" spans="1:17">
      <c r="A441" s="137" t="s">
        <v>5198</v>
      </c>
      <c r="B441" s="137" t="s">
        <v>5199</v>
      </c>
      <c r="C441" s="218">
        <v>0</v>
      </c>
      <c r="D441" s="218">
        <v>0</v>
      </c>
      <c r="E441" s="218">
        <v>0</v>
      </c>
      <c r="F441" s="218">
        <v>0</v>
      </c>
      <c r="G441" s="218">
        <v>0</v>
      </c>
      <c r="H441" s="218">
        <v>0</v>
      </c>
      <c r="I441" s="218">
        <v>0</v>
      </c>
      <c r="J441" s="218">
        <v>0</v>
      </c>
      <c r="K441" s="218">
        <v>0</v>
      </c>
      <c r="L441" s="218">
        <v>0</v>
      </c>
      <c r="M441" s="218">
        <v>0</v>
      </c>
      <c r="N441" s="218">
        <v>0</v>
      </c>
      <c r="O441" s="218">
        <v>0</v>
      </c>
      <c r="Q441" s="12" t="s">
        <v>71</v>
      </c>
    </row>
    <row r="442" spans="1:17">
      <c r="A442" s="137"/>
      <c r="B442" s="137"/>
      <c r="C442" s="219"/>
      <c r="D442" s="219"/>
      <c r="E442" s="219"/>
      <c r="F442" s="219"/>
      <c r="G442" s="219"/>
      <c r="H442" s="219"/>
      <c r="I442" s="219"/>
      <c r="J442" s="219"/>
      <c r="K442" s="219"/>
      <c r="L442" s="219"/>
      <c r="M442" s="219"/>
      <c r="N442" s="219"/>
      <c r="O442" s="219"/>
    </row>
    <row r="443" spans="1:17">
      <c r="A443" s="137" t="s">
        <v>636</v>
      </c>
      <c r="B443" s="137" t="s">
        <v>637</v>
      </c>
      <c r="C443" s="138">
        <v>10056.99</v>
      </c>
      <c r="D443" s="138">
        <v>12868.7</v>
      </c>
      <c r="E443" s="138">
        <v>5193.37</v>
      </c>
      <c r="F443" s="138">
        <v>3762.92</v>
      </c>
      <c r="G443" s="138">
        <v>14632.39</v>
      </c>
      <c r="H443" s="138">
        <v>39802.519999999997</v>
      </c>
      <c r="I443" s="138">
        <v>6609.87</v>
      </c>
      <c r="J443" s="138">
        <v>28601.75</v>
      </c>
      <c r="K443" s="138">
        <v>8670.98</v>
      </c>
      <c r="L443" s="138">
        <v>25287.439999999999</v>
      </c>
      <c r="M443" s="138">
        <v>23583.61</v>
      </c>
      <c r="N443" s="138">
        <v>40625.800000000003</v>
      </c>
      <c r="O443" s="138">
        <v>219696.34</v>
      </c>
    </row>
    <row r="444" spans="1:17">
      <c r="A444" s="137" t="s">
        <v>5200</v>
      </c>
      <c r="B444" s="137" t="s">
        <v>3797</v>
      </c>
      <c r="C444" s="218">
        <v>0</v>
      </c>
      <c r="D444" s="218">
        <v>0</v>
      </c>
      <c r="E444" s="218">
        <v>0</v>
      </c>
      <c r="F444" s="218">
        <v>0</v>
      </c>
      <c r="G444" s="218">
        <v>0</v>
      </c>
      <c r="H444" s="218">
        <v>0</v>
      </c>
      <c r="I444" s="218">
        <v>0</v>
      </c>
      <c r="J444" s="218">
        <v>0</v>
      </c>
      <c r="K444" s="218">
        <v>0</v>
      </c>
      <c r="L444" s="218">
        <v>0</v>
      </c>
      <c r="M444" s="218">
        <v>0</v>
      </c>
      <c r="N444" s="218">
        <v>0</v>
      </c>
      <c r="O444" s="218">
        <v>0</v>
      </c>
    </row>
    <row r="445" spans="1:17">
      <c r="A445" s="137" t="s">
        <v>5201</v>
      </c>
      <c r="B445" s="137" t="s">
        <v>5202</v>
      </c>
      <c r="C445" s="218">
        <v>10339.42</v>
      </c>
      <c r="D445" s="218">
        <v>8275.23</v>
      </c>
      <c r="E445" s="218">
        <v>10133</v>
      </c>
      <c r="F445" s="218">
        <v>10133</v>
      </c>
      <c r="G445" s="218">
        <v>10133</v>
      </c>
      <c r="H445" s="218">
        <v>10133</v>
      </c>
      <c r="I445" s="218">
        <v>10133</v>
      </c>
      <c r="J445" s="218">
        <v>10133</v>
      </c>
      <c r="K445" s="218">
        <v>10133</v>
      </c>
      <c r="L445" s="218">
        <v>10133</v>
      </c>
      <c r="M445" s="218">
        <v>10133</v>
      </c>
      <c r="N445" s="218">
        <v>10133</v>
      </c>
      <c r="O445" s="218">
        <v>119944.65</v>
      </c>
    </row>
    <row r="446" spans="1:17">
      <c r="A446" s="137" t="s">
        <v>5203</v>
      </c>
      <c r="B446" s="137" t="s">
        <v>5204</v>
      </c>
      <c r="C446" s="218">
        <v>0</v>
      </c>
      <c r="D446" s="218">
        <v>0</v>
      </c>
      <c r="E446" s="218">
        <v>0</v>
      </c>
      <c r="F446" s="218">
        <v>0</v>
      </c>
      <c r="G446" s="218">
        <v>0</v>
      </c>
      <c r="H446" s="218">
        <v>0</v>
      </c>
      <c r="I446" s="218">
        <v>0</v>
      </c>
      <c r="J446" s="218">
        <v>0</v>
      </c>
      <c r="K446" s="218">
        <v>0</v>
      </c>
      <c r="L446" s="218">
        <v>0</v>
      </c>
      <c r="M446" s="218">
        <v>0</v>
      </c>
      <c r="N446" s="218">
        <v>0</v>
      </c>
      <c r="O446" s="218">
        <v>0</v>
      </c>
      <c r="Q446" s="12" t="s">
        <v>70</v>
      </c>
    </row>
    <row r="447" spans="1:17">
      <c r="A447" s="137" t="s">
        <v>5205</v>
      </c>
      <c r="B447" s="137" t="s">
        <v>5206</v>
      </c>
      <c r="C447" s="218">
        <v>0</v>
      </c>
      <c r="D447" s="218">
        <v>0</v>
      </c>
      <c r="E447" s="218">
        <v>0</v>
      </c>
      <c r="F447" s="218">
        <v>0</v>
      </c>
      <c r="G447" s="218">
        <v>0</v>
      </c>
      <c r="H447" s="218">
        <v>0</v>
      </c>
      <c r="I447" s="218">
        <v>0</v>
      </c>
      <c r="J447" s="218">
        <v>0</v>
      </c>
      <c r="K447" s="218">
        <v>0</v>
      </c>
      <c r="L447" s="218">
        <v>0</v>
      </c>
      <c r="M447" s="218">
        <v>0</v>
      </c>
      <c r="N447" s="218">
        <v>0</v>
      </c>
      <c r="O447" s="218">
        <v>0</v>
      </c>
      <c r="Q447" s="12" t="s">
        <v>70</v>
      </c>
    </row>
    <row r="448" spans="1:17">
      <c r="A448" s="137" t="s">
        <v>5207</v>
      </c>
      <c r="B448" s="137" t="s">
        <v>5208</v>
      </c>
      <c r="C448" s="218">
        <v>0</v>
      </c>
      <c r="D448" s="218">
        <v>0</v>
      </c>
      <c r="E448" s="218">
        <v>0</v>
      </c>
      <c r="F448" s="218">
        <v>0</v>
      </c>
      <c r="G448" s="218">
        <v>0</v>
      </c>
      <c r="H448" s="218">
        <v>0</v>
      </c>
      <c r="I448" s="218">
        <v>0</v>
      </c>
      <c r="J448" s="218">
        <v>0</v>
      </c>
      <c r="K448" s="218">
        <v>0</v>
      </c>
      <c r="L448" s="218">
        <v>0</v>
      </c>
      <c r="M448" s="218">
        <v>0</v>
      </c>
      <c r="N448" s="218">
        <v>0</v>
      </c>
      <c r="O448" s="218">
        <v>0</v>
      </c>
      <c r="Q448" s="12" t="s">
        <v>70</v>
      </c>
    </row>
    <row r="449" spans="1:17">
      <c r="A449" s="137" t="s">
        <v>179</v>
      </c>
      <c r="B449" s="137" t="s">
        <v>180</v>
      </c>
      <c r="C449" s="218">
        <v>0</v>
      </c>
      <c r="D449" s="218">
        <v>0</v>
      </c>
      <c r="E449" s="218">
        <v>0</v>
      </c>
      <c r="F449" s="218">
        <v>0</v>
      </c>
      <c r="G449" s="218">
        <v>0</v>
      </c>
      <c r="H449" s="218">
        <v>0</v>
      </c>
      <c r="I449" s="218">
        <v>0</v>
      </c>
      <c r="J449" s="218">
        <v>0</v>
      </c>
      <c r="K449" s="218">
        <v>0</v>
      </c>
      <c r="L449" s="218">
        <v>0</v>
      </c>
      <c r="M449" s="218">
        <v>0</v>
      </c>
      <c r="N449" s="218">
        <v>0</v>
      </c>
      <c r="O449" s="218">
        <v>0</v>
      </c>
      <c r="Q449" s="12" t="s">
        <v>70</v>
      </c>
    </row>
    <row r="450" spans="1:17">
      <c r="A450" s="137" t="s">
        <v>5209</v>
      </c>
      <c r="B450" s="137" t="s">
        <v>4021</v>
      </c>
      <c r="C450" s="218">
        <v>0</v>
      </c>
      <c r="D450" s="218">
        <v>0</v>
      </c>
      <c r="E450" s="218">
        <v>0</v>
      </c>
      <c r="F450" s="218">
        <v>0</v>
      </c>
      <c r="G450" s="218">
        <v>0</v>
      </c>
      <c r="H450" s="218">
        <v>0</v>
      </c>
      <c r="I450" s="218">
        <v>0</v>
      </c>
      <c r="J450" s="218">
        <v>0</v>
      </c>
      <c r="K450" s="218">
        <v>0</v>
      </c>
      <c r="L450" s="218">
        <v>0</v>
      </c>
      <c r="M450" s="218">
        <v>0</v>
      </c>
      <c r="N450" s="218">
        <v>0</v>
      </c>
      <c r="O450" s="218">
        <v>0</v>
      </c>
      <c r="Q450" s="12" t="s">
        <v>70</v>
      </c>
    </row>
    <row r="451" spans="1:17">
      <c r="A451" s="137" t="s">
        <v>5210</v>
      </c>
      <c r="B451" s="137" t="s">
        <v>5211</v>
      </c>
      <c r="C451" s="218">
        <v>0</v>
      </c>
      <c r="D451" s="218">
        <v>0</v>
      </c>
      <c r="E451" s="218">
        <v>0</v>
      </c>
      <c r="F451" s="218">
        <v>0</v>
      </c>
      <c r="G451" s="218">
        <v>0</v>
      </c>
      <c r="H451" s="218">
        <v>0</v>
      </c>
      <c r="I451" s="218">
        <v>0</v>
      </c>
      <c r="J451" s="218">
        <v>0</v>
      </c>
      <c r="K451" s="218">
        <v>0</v>
      </c>
      <c r="L451" s="218">
        <v>0</v>
      </c>
      <c r="M451" s="218">
        <v>0</v>
      </c>
      <c r="N451" s="218">
        <v>0</v>
      </c>
      <c r="O451" s="218">
        <v>0</v>
      </c>
      <c r="Q451" s="12" t="s">
        <v>70</v>
      </c>
    </row>
    <row r="452" spans="1:17">
      <c r="A452" s="137"/>
      <c r="B452" s="137"/>
      <c r="C452" s="219"/>
      <c r="D452" s="219"/>
      <c r="E452" s="219"/>
      <c r="F452" s="219"/>
      <c r="G452" s="219"/>
      <c r="H452" s="219"/>
      <c r="I452" s="219"/>
      <c r="J452" s="219"/>
      <c r="K452" s="219"/>
      <c r="L452" s="219"/>
      <c r="M452" s="219"/>
      <c r="N452" s="219"/>
      <c r="O452" s="219"/>
    </row>
    <row r="453" spans="1:17">
      <c r="A453" s="137" t="s">
        <v>5212</v>
      </c>
      <c r="B453" s="137" t="s">
        <v>5213</v>
      </c>
      <c r="C453" s="138">
        <v>0</v>
      </c>
      <c r="D453" s="138">
        <v>0</v>
      </c>
      <c r="E453" s="138">
        <v>0</v>
      </c>
      <c r="F453" s="138">
        <v>0</v>
      </c>
      <c r="G453" s="138">
        <v>0</v>
      </c>
      <c r="H453" s="138">
        <v>0</v>
      </c>
      <c r="I453" s="138">
        <v>0</v>
      </c>
      <c r="J453" s="138">
        <v>0</v>
      </c>
      <c r="K453" s="138">
        <v>0</v>
      </c>
      <c r="L453" s="138">
        <v>0</v>
      </c>
      <c r="M453" s="138">
        <v>0</v>
      </c>
      <c r="N453" s="138">
        <v>0</v>
      </c>
      <c r="O453" s="138">
        <v>0</v>
      </c>
    </row>
    <row r="454" spans="1:17">
      <c r="A454" s="137"/>
      <c r="B454" s="137"/>
      <c r="C454" s="219"/>
      <c r="D454" s="219"/>
      <c r="E454" s="219"/>
      <c r="F454" s="219"/>
      <c r="G454" s="219"/>
      <c r="H454" s="219"/>
      <c r="I454" s="219"/>
      <c r="J454" s="219"/>
      <c r="K454" s="219"/>
      <c r="L454" s="219"/>
      <c r="M454" s="219"/>
      <c r="N454" s="219"/>
      <c r="O454" s="219"/>
    </row>
    <row r="455" spans="1:17">
      <c r="A455" s="137" t="s">
        <v>181</v>
      </c>
      <c r="B455" s="137" t="s">
        <v>182</v>
      </c>
      <c r="C455" s="138">
        <v>148202.76999999999</v>
      </c>
      <c r="D455" s="138">
        <v>144596.88</v>
      </c>
      <c r="E455" s="138">
        <v>148256.79999999999</v>
      </c>
      <c r="F455" s="138">
        <v>144802.97</v>
      </c>
      <c r="G455" s="138">
        <v>151466.79999999999</v>
      </c>
      <c r="H455" s="138">
        <v>189251.99</v>
      </c>
      <c r="I455" s="138">
        <v>145447.88</v>
      </c>
      <c r="J455" s="138">
        <v>169733.87</v>
      </c>
      <c r="K455" s="138">
        <v>141450.20000000001</v>
      </c>
      <c r="L455" s="138">
        <v>166826.46</v>
      </c>
      <c r="M455" s="138">
        <v>160009.18</v>
      </c>
      <c r="N455" s="138">
        <v>165381.73000000001</v>
      </c>
      <c r="O455" s="138">
        <v>1875427.53</v>
      </c>
    </row>
    <row r="456" spans="1:17">
      <c r="A456" s="137"/>
      <c r="B456" s="137"/>
      <c r="C456" s="137"/>
      <c r="D456" s="137"/>
      <c r="E456" s="137"/>
      <c r="F456" s="137"/>
      <c r="G456" s="137"/>
      <c r="H456" s="137"/>
      <c r="I456" s="137"/>
      <c r="J456" s="137"/>
      <c r="K456" s="137"/>
      <c r="L456" s="137"/>
      <c r="M456" s="137"/>
      <c r="N456" s="137"/>
      <c r="O456" s="137"/>
    </row>
    <row r="457" spans="1:17">
      <c r="A457" s="137" t="s">
        <v>5214</v>
      </c>
      <c r="B457" s="137" t="s">
        <v>5215</v>
      </c>
      <c r="C457" s="137"/>
      <c r="D457" s="137"/>
      <c r="E457" s="137"/>
      <c r="F457" s="137"/>
      <c r="G457" s="137"/>
      <c r="H457" s="137"/>
      <c r="I457" s="137"/>
      <c r="J457" s="137"/>
      <c r="K457" s="137"/>
      <c r="L457" s="137"/>
      <c r="M457" s="137"/>
      <c r="N457" s="137"/>
      <c r="O457" s="137"/>
    </row>
    <row r="458" spans="1:17">
      <c r="A458" s="137" t="s">
        <v>5216</v>
      </c>
      <c r="B458" s="137" t="s">
        <v>5217</v>
      </c>
      <c r="C458" s="218">
        <v>0</v>
      </c>
      <c r="D458" s="218">
        <v>0</v>
      </c>
      <c r="E458" s="218">
        <v>0</v>
      </c>
      <c r="F458" s="218">
        <v>0</v>
      </c>
      <c r="G458" s="218">
        <v>0</v>
      </c>
      <c r="H458" s="218">
        <v>0</v>
      </c>
      <c r="I458" s="218">
        <v>0</v>
      </c>
      <c r="J458" s="218">
        <v>0</v>
      </c>
      <c r="K458" s="218">
        <v>0</v>
      </c>
      <c r="L458" s="218">
        <v>0</v>
      </c>
      <c r="M458" s="218">
        <v>0</v>
      </c>
      <c r="N458" s="218">
        <v>0</v>
      </c>
      <c r="O458" s="218">
        <v>0</v>
      </c>
    </row>
    <row r="459" spans="1:17">
      <c r="A459" s="137" t="s">
        <v>5218</v>
      </c>
      <c r="B459" s="137" t="s">
        <v>5219</v>
      </c>
      <c r="C459" s="218">
        <v>0</v>
      </c>
      <c r="D459" s="218">
        <v>0</v>
      </c>
      <c r="E459" s="218">
        <v>0</v>
      </c>
      <c r="F459" s="218">
        <v>0</v>
      </c>
      <c r="G459" s="218">
        <v>0</v>
      </c>
      <c r="H459" s="218">
        <v>0</v>
      </c>
      <c r="I459" s="218">
        <v>0</v>
      </c>
      <c r="J459" s="218">
        <v>0</v>
      </c>
      <c r="K459" s="218">
        <v>0</v>
      </c>
      <c r="L459" s="218">
        <v>0</v>
      </c>
      <c r="M459" s="218">
        <v>0</v>
      </c>
      <c r="N459" s="218">
        <v>0</v>
      </c>
      <c r="O459" s="218">
        <v>0</v>
      </c>
    </row>
    <row r="460" spans="1:17">
      <c r="A460" s="137" t="s">
        <v>5220</v>
      </c>
      <c r="B460" s="137" t="s">
        <v>4993</v>
      </c>
      <c r="C460" s="218">
        <v>0</v>
      </c>
      <c r="D460" s="218">
        <v>0</v>
      </c>
      <c r="E460" s="218">
        <v>0</v>
      </c>
      <c r="F460" s="218">
        <v>0</v>
      </c>
      <c r="G460" s="218">
        <v>0</v>
      </c>
      <c r="H460" s="218">
        <v>0</v>
      </c>
      <c r="I460" s="218">
        <v>0</v>
      </c>
      <c r="J460" s="218">
        <v>0</v>
      </c>
      <c r="K460" s="218">
        <v>0</v>
      </c>
      <c r="L460" s="218">
        <v>0</v>
      </c>
      <c r="M460" s="218">
        <v>0</v>
      </c>
      <c r="N460" s="218">
        <v>0</v>
      </c>
      <c r="O460" s="218">
        <v>0</v>
      </c>
    </row>
    <row r="461" spans="1:17">
      <c r="A461" s="137" t="s">
        <v>5221</v>
      </c>
      <c r="B461" s="137" t="s">
        <v>5222</v>
      </c>
      <c r="C461" s="218">
        <v>0</v>
      </c>
      <c r="D461" s="218">
        <v>0</v>
      </c>
      <c r="E461" s="218">
        <v>0</v>
      </c>
      <c r="F461" s="218">
        <v>0</v>
      </c>
      <c r="G461" s="218">
        <v>0</v>
      </c>
      <c r="H461" s="218">
        <v>0</v>
      </c>
      <c r="I461" s="218">
        <v>0</v>
      </c>
      <c r="J461" s="218">
        <v>0</v>
      </c>
      <c r="K461" s="218">
        <v>0</v>
      </c>
      <c r="L461" s="218">
        <v>0</v>
      </c>
      <c r="M461" s="218">
        <v>0</v>
      </c>
      <c r="N461" s="218">
        <v>0</v>
      </c>
      <c r="O461" s="218">
        <v>0</v>
      </c>
    </row>
    <row r="462" spans="1:17">
      <c r="A462" s="137"/>
      <c r="B462" s="137"/>
      <c r="C462" s="219"/>
      <c r="D462" s="219"/>
      <c r="E462" s="219"/>
      <c r="F462" s="219"/>
      <c r="G462" s="219"/>
      <c r="H462" s="219"/>
      <c r="I462" s="219"/>
      <c r="J462" s="219"/>
      <c r="K462" s="219"/>
      <c r="L462" s="219"/>
      <c r="M462" s="219"/>
      <c r="N462" s="219"/>
      <c r="O462" s="219"/>
    </row>
    <row r="463" spans="1:17">
      <c r="A463" s="137" t="s">
        <v>5223</v>
      </c>
      <c r="B463" s="137" t="s">
        <v>5224</v>
      </c>
      <c r="C463" s="138">
        <v>0</v>
      </c>
      <c r="D463" s="138">
        <v>0</v>
      </c>
      <c r="E463" s="138">
        <v>0</v>
      </c>
      <c r="F463" s="138">
        <v>0</v>
      </c>
      <c r="G463" s="138">
        <v>0</v>
      </c>
      <c r="H463" s="138">
        <v>0</v>
      </c>
      <c r="I463" s="138">
        <v>0</v>
      </c>
      <c r="J463" s="138">
        <v>0</v>
      </c>
      <c r="K463" s="138">
        <v>0</v>
      </c>
      <c r="L463" s="138">
        <v>0</v>
      </c>
      <c r="M463" s="138">
        <v>0</v>
      </c>
      <c r="N463" s="138">
        <v>0</v>
      </c>
      <c r="O463" s="138">
        <v>0</v>
      </c>
    </row>
    <row r="464" spans="1:17">
      <c r="A464" s="137"/>
      <c r="B464" s="137"/>
      <c r="C464" s="219"/>
      <c r="D464" s="219"/>
      <c r="E464" s="219"/>
      <c r="F464" s="219"/>
      <c r="G464" s="219"/>
      <c r="H464" s="219"/>
      <c r="I464" s="219"/>
      <c r="J464" s="219"/>
      <c r="K464" s="219"/>
      <c r="L464" s="219"/>
      <c r="M464" s="219"/>
      <c r="N464" s="219"/>
      <c r="O464" s="219"/>
    </row>
    <row r="465" spans="1:15">
      <c r="A465" s="137" t="s">
        <v>177</v>
      </c>
      <c r="B465" s="137" t="s">
        <v>178</v>
      </c>
      <c r="C465" s="138">
        <v>-13494.57</v>
      </c>
      <c r="D465" s="138">
        <v>38479.39</v>
      </c>
      <c r="E465" s="138">
        <v>5064.6499999999996</v>
      </c>
      <c r="F465" s="138">
        <v>50276.65</v>
      </c>
      <c r="G465" s="138">
        <v>13865.63</v>
      </c>
      <c r="H465" s="138">
        <v>-27996.23</v>
      </c>
      <c r="I465" s="138">
        <v>12530.99</v>
      </c>
      <c r="J465" s="138">
        <v>-25568.1</v>
      </c>
      <c r="K465" s="138">
        <v>46052.37</v>
      </c>
      <c r="L465" s="138">
        <v>8323.67</v>
      </c>
      <c r="M465" s="138">
        <v>-52528.68</v>
      </c>
      <c r="N465" s="138">
        <v>-13352.88</v>
      </c>
      <c r="O465" s="138">
        <v>41652.89</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66454-6AC6-4F80-BBB0-72E75865CEB9}">
  <sheetPr>
    <tabColor theme="5" tint="0.39997558519241921"/>
  </sheetPr>
  <dimension ref="A1:P63"/>
  <sheetViews>
    <sheetView zoomScaleNormal="100" workbookViewId="0">
      <selection activeCell="C48" sqref="C48"/>
    </sheetView>
  </sheetViews>
  <sheetFormatPr defaultRowHeight="14.5"/>
  <cols>
    <col min="1" max="1" width="25.36328125" bestFit="1" customWidth="1"/>
    <col min="2" max="11" width="12.54296875" customWidth="1"/>
    <col min="12" max="13" width="12.54296875" style="15" customWidth="1"/>
    <col min="14" max="14" width="12.54296875" customWidth="1"/>
    <col min="16" max="16" width="12.36328125" customWidth="1"/>
    <col min="17" max="17" width="12.6328125" bestFit="1" customWidth="1"/>
    <col min="19" max="19" width="9.6328125" bestFit="1" customWidth="1"/>
  </cols>
  <sheetData>
    <row r="1" spans="1:16" ht="15" thickBot="1">
      <c r="A1" s="2" t="s">
        <v>75</v>
      </c>
      <c r="B1" s="78" t="str">
        <f>'Trailpoint - Input (IS)'!C5</f>
        <v>Mar 2024</v>
      </c>
      <c r="C1" s="79" t="str">
        <f>'Trailpoint - Input (IS)'!D5</f>
        <v>Apr 2024</v>
      </c>
      <c r="D1" s="78" t="str">
        <f>'Trailpoint - Input (IS)'!E5</f>
        <v>May 2024</v>
      </c>
      <c r="E1" s="79" t="str">
        <f>'Trailpoint - Input (IS)'!F5</f>
        <v>Jun 2024</v>
      </c>
      <c r="F1" s="78" t="str">
        <f>'Trailpoint - Input (IS)'!G5</f>
        <v>Jul 2024</v>
      </c>
      <c r="G1" s="79" t="str">
        <f>'Trailpoint - Input (IS)'!H5</f>
        <v>Aug 2024</v>
      </c>
      <c r="H1" s="78" t="str">
        <f>'Trailpoint - Input (IS)'!I5</f>
        <v>Sep 2024</v>
      </c>
      <c r="I1" s="79" t="str">
        <f>'Trailpoint - Input (IS)'!J5</f>
        <v>Oct 2024</v>
      </c>
      <c r="J1" s="78" t="str">
        <f>'Trailpoint - Input (IS)'!K5</f>
        <v>Nov 2024</v>
      </c>
      <c r="K1" s="79" t="str">
        <f>'Trailpoint - Input (IS)'!L5</f>
        <v>Dec 2024</v>
      </c>
      <c r="L1" s="86" t="str">
        <f>'Trailpoint - Input (IS)'!M5</f>
        <v>Jan 2025</v>
      </c>
      <c r="M1" s="87" t="str">
        <f>'Trailpoint - Input (IS)'!N5</f>
        <v>Feb 2025</v>
      </c>
      <c r="N1" s="80" t="s">
        <v>76</v>
      </c>
      <c r="P1" s="6">
        <v>1000</v>
      </c>
    </row>
    <row r="2" spans="1:16" ht="15" thickTop="1">
      <c r="A2" s="296" t="s">
        <v>20</v>
      </c>
      <c r="B2" s="286">
        <f>SUMIFS('Trailpoint - Input (IS)'!C:C,'Trailpoint - Input (IS)'!$Q:$Q,'Trailpoint  - CRES'!$A2)/'Trailpoint  - CRES'!$P$1</f>
        <v>310.83999999999997</v>
      </c>
      <c r="C2" s="287">
        <f>SUMIFS('Trailpoint - Input (IS)'!D:D,'Trailpoint - Input (IS)'!$Q:$Q,'Trailpoint  - CRES'!$A2)/'Trailpoint  - CRES'!$P$1</f>
        <v>310.83999999999997</v>
      </c>
      <c r="D2" s="286">
        <f>SUMIFS('Trailpoint - Input (IS)'!E:E,'Trailpoint - Input (IS)'!$Q:$Q,'Trailpoint  - CRES'!$A2)/'Trailpoint  - CRES'!$P$1</f>
        <v>310.83999999999997</v>
      </c>
      <c r="E2" s="287">
        <f>SUMIFS('Trailpoint - Input (IS)'!F:F,'Trailpoint - Input (IS)'!$Q:$Q,'Trailpoint  - CRES'!$A2)/'Trailpoint  - CRES'!$P$1</f>
        <v>310.83999999999997</v>
      </c>
      <c r="F2" s="286">
        <f>SUMIFS('Trailpoint - Input (IS)'!G:G,'Trailpoint - Input (IS)'!$Q:$Q,'Trailpoint  - CRES'!$A2)/'Trailpoint  - CRES'!$P$1</f>
        <v>310.83999999999997</v>
      </c>
      <c r="G2" s="287">
        <f>SUMIFS('Trailpoint - Input (IS)'!H:H,'Trailpoint - Input (IS)'!$Q:$Q,'Trailpoint  - CRES'!$A2)/'Trailpoint  - CRES'!$P$1</f>
        <v>310.83999999999997</v>
      </c>
      <c r="H2" s="286">
        <f>SUMIFS('Trailpoint - Input (IS)'!I:I,'Trailpoint - Input (IS)'!$Q:$Q,'Trailpoint  - CRES'!$A2)/'Trailpoint  - CRES'!$P$1</f>
        <v>310.83999999999997</v>
      </c>
      <c r="I2" s="287">
        <f>SUMIFS('Trailpoint - Input (IS)'!J:J,'Trailpoint - Input (IS)'!$Q:$Q,'Trailpoint  - CRES'!$A2)/'Trailpoint  - CRES'!$P$1</f>
        <v>310.83999999999997</v>
      </c>
      <c r="J2" s="286">
        <f>SUMIFS('Trailpoint - Input (IS)'!K:K,'Trailpoint - Input (IS)'!$Q:$Q,'Trailpoint  - CRES'!$A2)/'Trailpoint  - CRES'!$P$1</f>
        <v>310.83999999999997</v>
      </c>
      <c r="K2" s="287">
        <f>SUMIFS('Trailpoint - Input (IS)'!L:L,'Trailpoint - Input (IS)'!$Q:$Q,'Trailpoint  - CRES'!$A2)/'Trailpoint  - CRES'!$P$1</f>
        <v>310.83999999999997</v>
      </c>
      <c r="L2" s="286">
        <f>SUMIFS('Trailpoint - Input (IS)'!M:M,'Trailpoint - Input (IS)'!$Q:$Q,'Trailpoint  - CRES'!$A2)/'Trailpoint  - CRES'!$P$1</f>
        <v>307.73500000000001</v>
      </c>
      <c r="M2" s="287">
        <f>SUMIFS('Trailpoint - Input (IS)'!N:N,'Trailpoint - Input (IS)'!$Q:$Q,'Trailpoint  - CRES'!$A2)/'Trailpoint  - CRES'!$P$1</f>
        <v>307.73500000000001</v>
      </c>
      <c r="N2" s="81">
        <f>SUM(B2:M2)</f>
        <v>3723.8700000000003</v>
      </c>
    </row>
    <row r="3" spans="1:16" ht="15" thickBot="1">
      <c r="A3" s="296" t="s">
        <v>21</v>
      </c>
      <c r="B3" s="286">
        <f>SUMIFS('Trailpoint - Input (IS)'!C:C,'Trailpoint - Input (IS)'!$Q:$Q,'Trailpoint  - CRES'!$A3)/'Trailpoint  - CRES'!$P$1</f>
        <v>-19.513300000000001</v>
      </c>
      <c r="C3" s="287">
        <f>SUMIFS('Trailpoint - Input (IS)'!D:D,'Trailpoint - Input (IS)'!$Q:$Q,'Trailpoint  - CRES'!$A3)/'Trailpoint  - CRES'!$P$1</f>
        <v>-19.125799999999998</v>
      </c>
      <c r="D3" s="286">
        <f>SUMIFS('Trailpoint - Input (IS)'!E:E,'Trailpoint - Input (IS)'!$Q:$Q,'Trailpoint  - CRES'!$A3)/'Trailpoint  - CRES'!$P$1</f>
        <v>-19.387799999999999</v>
      </c>
      <c r="E3" s="287">
        <f>SUMIFS('Trailpoint - Input (IS)'!F:F,'Trailpoint - Input (IS)'!$Q:$Q,'Trailpoint  - CRES'!$A3)/'Trailpoint  - CRES'!$P$1</f>
        <v>-18.602730000000001</v>
      </c>
      <c r="F3" s="286">
        <f>SUMIFS('Trailpoint - Input (IS)'!G:G,'Trailpoint - Input (IS)'!$Q:$Q,'Trailpoint  - CRES'!$A3)/'Trailpoint  - CRES'!$P$1</f>
        <v>-18.413799999999998</v>
      </c>
      <c r="G3" s="287">
        <f>SUMIFS('Trailpoint - Input (IS)'!H:H,'Trailpoint - Input (IS)'!$Q:$Q,'Trailpoint  - CRES'!$A3)/'Trailpoint  - CRES'!$P$1</f>
        <v>-19.066040000000001</v>
      </c>
      <c r="H3" s="286">
        <f>SUMIFS('Trailpoint - Input (IS)'!I:I,'Trailpoint - Input (IS)'!$Q:$Q,'Trailpoint  - CRES'!$A3)/'Trailpoint  - CRES'!$P$1</f>
        <v>-19.49982</v>
      </c>
      <c r="I3" s="287">
        <f>SUMIFS('Trailpoint - Input (IS)'!J:J,'Trailpoint - Input (IS)'!$Q:$Q,'Trailpoint  - CRES'!$A3)/'Trailpoint  - CRES'!$P$1</f>
        <v>-17.3522</v>
      </c>
      <c r="J3" s="286">
        <f>SUMIFS('Trailpoint - Input (IS)'!K:K,'Trailpoint - Input (IS)'!$Q:$Q,'Trailpoint  - CRES'!$A3)/'Trailpoint  - CRES'!$P$1</f>
        <v>-17.122240000000001</v>
      </c>
      <c r="K3" s="287">
        <f>SUMIFS('Trailpoint - Input (IS)'!L:L,'Trailpoint - Input (IS)'!$Q:$Q,'Trailpoint  - CRES'!$A3)/'Trailpoint  - CRES'!$P$1</f>
        <v>-17.573229999999999</v>
      </c>
      <c r="L3" s="286">
        <f>SUMIFS('Trailpoint - Input (IS)'!M:M,'Trailpoint - Input (IS)'!$Q:$Q,'Trailpoint  - CRES'!$A3)/'Trailpoint  - CRES'!$P$1</f>
        <v>-18.674939999999999</v>
      </c>
      <c r="M3" s="287">
        <f>SUMIFS('Trailpoint - Input (IS)'!N:N,'Trailpoint - Input (IS)'!$Q:$Q,'Trailpoint  - CRES'!$A3)/'Trailpoint  - CRES'!$P$1</f>
        <v>-18.539180000000002</v>
      </c>
      <c r="N3" s="271">
        <f t="shared" ref="N3:N14" si="0">SUM(B3:M3)</f>
        <v>-222.87108000000001</v>
      </c>
    </row>
    <row r="4" spans="1:16" ht="15" thickBot="1">
      <c r="A4" s="187" t="s">
        <v>77</v>
      </c>
      <c r="B4" s="191">
        <f>SUM(B2:B3)</f>
        <v>291.32669999999996</v>
      </c>
      <c r="C4" s="192">
        <f t="shared" ref="C4:M4" si="1">SUM(C2:C3)</f>
        <v>291.71420000000001</v>
      </c>
      <c r="D4" s="191">
        <f t="shared" si="1"/>
        <v>291.45219999999995</v>
      </c>
      <c r="E4" s="192">
        <f t="shared" si="1"/>
        <v>292.23726999999997</v>
      </c>
      <c r="F4" s="191">
        <f t="shared" si="1"/>
        <v>292.42619999999999</v>
      </c>
      <c r="G4" s="192">
        <f t="shared" si="1"/>
        <v>291.77395999999999</v>
      </c>
      <c r="H4" s="191">
        <f t="shared" si="1"/>
        <v>291.34017999999998</v>
      </c>
      <c r="I4" s="192">
        <f t="shared" si="1"/>
        <v>293.48779999999999</v>
      </c>
      <c r="J4" s="191">
        <f t="shared" si="1"/>
        <v>293.71776</v>
      </c>
      <c r="K4" s="192">
        <f t="shared" si="1"/>
        <v>293.26676999999995</v>
      </c>
      <c r="L4" s="191">
        <f t="shared" si="1"/>
        <v>289.06006000000002</v>
      </c>
      <c r="M4" s="192">
        <f t="shared" si="1"/>
        <v>289.19582000000003</v>
      </c>
      <c r="N4" s="193">
        <f t="shared" si="0"/>
        <v>3500.9989199999991</v>
      </c>
    </row>
    <row r="5" spans="1:16">
      <c r="A5" s="306" t="s">
        <v>26</v>
      </c>
      <c r="B5" s="286">
        <f>SUMIFS('Trailpoint - Input (IS)'!C:C,'Trailpoint - Input (IS)'!$Q:$Q,'Trailpoint  - CRES'!$A5)/'Trailpoint  - CRES'!$P$1</f>
        <v>-16.28013</v>
      </c>
      <c r="C5" s="287">
        <f>SUMIFS('Trailpoint - Input (IS)'!D:D,'Trailpoint - Input (IS)'!$Q:$Q,'Trailpoint  - CRES'!$A5)/'Trailpoint  - CRES'!$P$1</f>
        <v>-18.193990000000003</v>
      </c>
      <c r="D5" s="286">
        <f>SUMIFS('Trailpoint - Input (IS)'!E:E,'Trailpoint - Input (IS)'!$Q:$Q,'Trailpoint  - CRES'!$A5)/'Trailpoint  - CRES'!$P$1</f>
        <v>-14.865830000000001</v>
      </c>
      <c r="E5" s="287">
        <f>SUMIFS('Trailpoint - Input (IS)'!F:F,'Trailpoint - Input (IS)'!$Q:$Q,'Trailpoint  - CRES'!$A5)/'Trailpoint  - CRES'!$P$1</f>
        <v>-4.0030299999999999</v>
      </c>
      <c r="F5" s="286">
        <f>SUMIFS('Trailpoint - Input (IS)'!G:G,'Trailpoint - Input (IS)'!$Q:$Q,'Trailpoint  - CRES'!$A5)/'Trailpoint  - CRES'!$P$1</f>
        <v>-9.0437399999999997</v>
      </c>
      <c r="G5" s="287">
        <f>SUMIFS('Trailpoint - Input (IS)'!H:H,'Trailpoint - Input (IS)'!$Q:$Q,'Trailpoint  - CRES'!$A5)/'Trailpoint  - CRES'!$P$1</f>
        <v>-22.253240000000002</v>
      </c>
      <c r="H5" s="286">
        <f>SUMIFS('Trailpoint - Input (IS)'!I:I,'Trailpoint - Input (IS)'!$Q:$Q,'Trailpoint  - CRES'!$A5)/'Trailpoint  - CRES'!$P$1</f>
        <v>-14.006350000000001</v>
      </c>
      <c r="I5" s="287">
        <f>SUMIFS('Trailpoint - Input (IS)'!J:J,'Trailpoint - Input (IS)'!$Q:$Q,'Trailpoint  - CRES'!$A5)/'Trailpoint  - CRES'!$P$1</f>
        <v>-24.161090000000002</v>
      </c>
      <c r="J5" s="286">
        <f>SUMIFS('Trailpoint - Input (IS)'!K:K,'Trailpoint - Input (IS)'!$Q:$Q,'Trailpoint  - CRES'!$A5)/'Trailpoint  - CRES'!$P$1</f>
        <v>-37.741699999999994</v>
      </c>
      <c r="K5" s="287">
        <f>SUMIFS('Trailpoint - Input (IS)'!L:L,'Trailpoint - Input (IS)'!$Q:$Q,'Trailpoint  - CRES'!$A5)/'Trailpoint  - CRES'!$P$1</f>
        <v>-51.77355</v>
      </c>
      <c r="L5" s="286">
        <f>SUMIFS('Trailpoint - Input (IS)'!M:M,'Trailpoint - Input (IS)'!$Q:$Q,'Trailpoint  - CRES'!$A5)/'Trailpoint  - CRES'!$P$1</f>
        <v>-29.590499999999999</v>
      </c>
      <c r="M5" s="287">
        <f>SUMIFS('Trailpoint - Input (IS)'!N:N,'Trailpoint - Input (IS)'!$Q:$Q,'Trailpoint  - CRES'!$A5)/'Trailpoint  - CRES'!$P$1</f>
        <v>-32.298929999999999</v>
      </c>
      <c r="N5" s="271">
        <f t="shared" si="0"/>
        <v>-274.21208000000001</v>
      </c>
    </row>
    <row r="6" spans="1:16">
      <c r="A6" s="306" t="s">
        <v>23</v>
      </c>
      <c r="B6" s="286">
        <f>SUMIFS('Trailpoint - Input (IS)'!C:C,'Trailpoint - Input (IS)'!$Q:$Q,'Trailpoint  - CRES'!$A6)/'Trailpoint  - CRES'!$P$1</f>
        <v>-2.488</v>
      </c>
      <c r="C6" s="287">
        <f>SUMIFS('Trailpoint - Input (IS)'!D:D,'Trailpoint - Input (IS)'!$Q:$Q,'Trailpoint  - CRES'!$A6)/'Trailpoint  - CRES'!$P$1</f>
        <v>-2.4085700000000001</v>
      </c>
      <c r="D6" s="286">
        <f>SUMIFS('Trailpoint - Input (IS)'!E:E,'Trailpoint - Input (IS)'!$Q:$Q,'Trailpoint  - CRES'!$A6)/'Trailpoint  - CRES'!$P$1</f>
        <v>-3.5009999999999999</v>
      </c>
      <c r="E6" s="287">
        <f>SUMIFS('Trailpoint - Input (IS)'!F:F,'Trailpoint - Input (IS)'!$Q:$Q,'Trailpoint  - CRES'!$A6)/'Trailpoint  - CRES'!$P$1</f>
        <v>-15.986000000000001</v>
      </c>
      <c r="F6" s="286">
        <f>SUMIFS('Trailpoint - Input (IS)'!G:G,'Trailpoint - Input (IS)'!$Q:$Q,'Trailpoint  - CRES'!$A6)/'Trailpoint  - CRES'!$P$1</f>
        <v>-10.106</v>
      </c>
      <c r="G6" s="287">
        <f>SUMIFS('Trailpoint - Input (IS)'!H:H,'Trailpoint - Input (IS)'!$Q:$Q,'Trailpoint  - CRES'!$A6)/'Trailpoint  - CRES'!$P$1</f>
        <v>-7.1734499999999999</v>
      </c>
      <c r="H6" s="286">
        <f>SUMIFS('Trailpoint - Input (IS)'!I:I,'Trailpoint - Input (IS)'!$Q:$Q,'Trailpoint  - CRES'!$A6)/'Trailpoint  - CRES'!$P$1</f>
        <v>-6.9989999999999997</v>
      </c>
      <c r="I6" s="287">
        <f>SUMIFS('Trailpoint - Input (IS)'!J:J,'Trailpoint - Input (IS)'!$Q:$Q,'Trailpoint  - CRES'!$A6)/'Trailpoint  - CRES'!$P$1</f>
        <v>-6.7591299999999999</v>
      </c>
      <c r="J6" s="286">
        <f>SUMIFS('Trailpoint - Input (IS)'!K:K,'Trailpoint - Input (IS)'!$Q:$Q,'Trailpoint  - CRES'!$A6)/'Trailpoint  - CRES'!$P$1</f>
        <v>-5.3159999999999998</v>
      </c>
      <c r="K6" s="287">
        <f>SUMIFS('Trailpoint - Input (IS)'!L:L,'Trailpoint - Input (IS)'!$Q:$Q,'Trailpoint  - CRES'!$A6)/'Trailpoint  - CRES'!$P$1</f>
        <v>-5.3159999999999998</v>
      </c>
      <c r="L6" s="286">
        <f>SUMIFS('Trailpoint - Input (IS)'!M:M,'Trailpoint - Input (IS)'!$Q:$Q,'Trailpoint  - CRES'!$A6)/'Trailpoint  - CRES'!$P$1</f>
        <v>-5.3159999999999998</v>
      </c>
      <c r="M6" s="287">
        <f>SUMIFS('Trailpoint - Input (IS)'!N:N,'Trailpoint - Input (IS)'!$Q:$Q,'Trailpoint  - CRES'!$A6)/'Trailpoint  - CRES'!$P$1</f>
        <v>-5.3159999999999998</v>
      </c>
      <c r="N6" s="271">
        <f t="shared" si="0"/>
        <v>-76.685150000000007</v>
      </c>
    </row>
    <row r="7" spans="1:16">
      <c r="A7" s="306" t="s">
        <v>22</v>
      </c>
      <c r="B7" s="286">
        <f>SUMIFS('Trailpoint - Input (IS)'!C:C,'Trailpoint - Input (IS)'!$Q:$Q,'Trailpoint  - CRES'!$A7)/'Trailpoint  - CRES'!$P$1</f>
        <v>-1.28</v>
      </c>
      <c r="C7" s="287">
        <f>SUMIFS('Trailpoint - Input (IS)'!D:D,'Trailpoint - Input (IS)'!$Q:$Q,'Trailpoint  - CRES'!$A7)/'Trailpoint  - CRES'!$P$1</f>
        <v>-8.81982</v>
      </c>
      <c r="D7" s="286">
        <f>SUMIFS('Trailpoint - Input (IS)'!E:E,'Trailpoint - Input (IS)'!$Q:$Q,'Trailpoint  - CRES'!$A7)/'Trailpoint  - CRES'!$P$1</f>
        <v>-5.2249999999999996</v>
      </c>
      <c r="E7" s="287">
        <f>SUMIFS('Trailpoint - Input (IS)'!F:F,'Trailpoint - Input (IS)'!$Q:$Q,'Trailpoint  - CRES'!$A7)/'Trailpoint  - CRES'!$P$1</f>
        <v>-3.6299000000000001</v>
      </c>
      <c r="F7" s="286">
        <f>SUMIFS('Trailpoint - Input (IS)'!G:G,'Trailpoint - Input (IS)'!$Q:$Q,'Trailpoint  - CRES'!$A7)/'Trailpoint  - CRES'!$P$1</f>
        <v>-2.1333600000000001</v>
      </c>
      <c r="G7" s="287">
        <f>SUMIFS('Trailpoint - Input (IS)'!H:H,'Trailpoint - Input (IS)'!$Q:$Q,'Trailpoint  - CRES'!$A7)/'Trailpoint  - CRES'!$P$1</f>
        <v>-1.216</v>
      </c>
      <c r="H7" s="286">
        <f>SUMIFS('Trailpoint - Input (IS)'!I:I,'Trailpoint - Input (IS)'!$Q:$Q,'Trailpoint  - CRES'!$A7)/'Trailpoint  - CRES'!$P$1</f>
        <v>-1</v>
      </c>
      <c r="I7" s="287">
        <f>SUMIFS('Trailpoint - Input (IS)'!J:J,'Trailpoint - Input (IS)'!$Q:$Q,'Trailpoint  - CRES'!$A7)/'Trailpoint  - CRES'!$P$1</f>
        <v>-4.2489099999999995</v>
      </c>
      <c r="J7" s="286">
        <f>SUMIFS('Trailpoint - Input (IS)'!K:K,'Trailpoint - Input (IS)'!$Q:$Q,'Trailpoint  - CRES'!$A7)/'Trailpoint  - CRES'!$P$1</f>
        <v>-1.64134</v>
      </c>
      <c r="K7" s="287">
        <f>SUMIFS('Trailpoint - Input (IS)'!L:L,'Trailpoint - Input (IS)'!$Q:$Q,'Trailpoint  - CRES'!$A7)/'Trailpoint  - CRES'!$P$1</f>
        <v>-6.2928800000000003</v>
      </c>
      <c r="L7" s="286">
        <f>SUMIFS('Trailpoint - Input (IS)'!M:M,'Trailpoint - Input (IS)'!$Q:$Q,'Trailpoint  - CRES'!$A7)/'Trailpoint  - CRES'!$P$1</f>
        <v>-18.639500000000002</v>
      </c>
      <c r="M7" s="287">
        <f>SUMIFS('Trailpoint - Input (IS)'!N:N,'Trailpoint - Input (IS)'!$Q:$Q,'Trailpoint  - CRES'!$A7)/'Trailpoint  - CRES'!$P$1</f>
        <v>-6.2603800000000005</v>
      </c>
      <c r="N7" s="271">
        <f t="shared" si="0"/>
        <v>-60.387090000000001</v>
      </c>
    </row>
    <row r="8" spans="1:16" ht="15" thickBot="1">
      <c r="A8" s="306" t="s">
        <v>27</v>
      </c>
      <c r="B8" s="286">
        <f>SUMIFS('Trailpoint - Input (IS)'!C:C,'Trailpoint - Input (IS)'!$Q:$Q,'Trailpoint  - CRES'!$A8)/'Trailpoint  - CRES'!$P$1</f>
        <v>-31.033540000000002</v>
      </c>
      <c r="C8" s="287">
        <f>SUMIFS('Trailpoint - Input (IS)'!D:D,'Trailpoint - Input (IS)'!$Q:$Q,'Trailpoint  - CRES'!$A8)/'Trailpoint  - CRES'!$P$1</f>
        <v>-22.50778</v>
      </c>
      <c r="D8" s="286">
        <f>SUMIFS('Trailpoint - Input (IS)'!E:E,'Trailpoint - Input (IS)'!$Q:$Q,'Trailpoint  - CRES'!$A8)/'Trailpoint  - CRES'!$P$1</f>
        <v>-21.873060000000002</v>
      </c>
      <c r="E8" s="287">
        <f>SUMIFS('Trailpoint - Input (IS)'!F:F,'Trailpoint - Input (IS)'!$Q:$Q,'Trailpoint  - CRES'!$A8)/'Trailpoint  - CRES'!$P$1</f>
        <v>-4.4120400000000002</v>
      </c>
      <c r="F8" s="286">
        <f>SUMIFS('Trailpoint - Input (IS)'!G:G,'Trailpoint - Input (IS)'!$Q:$Q,'Trailpoint  - CRES'!$A8)/'Trailpoint  - CRES'!$P$1</f>
        <v>-29.803090000000001</v>
      </c>
      <c r="G8" s="287">
        <f>SUMIFS('Trailpoint - Input (IS)'!H:H,'Trailpoint - Input (IS)'!$Q:$Q,'Trailpoint  - CRES'!$A8)/'Trailpoint  - CRES'!$P$1</f>
        <v>-17.013560000000002</v>
      </c>
      <c r="H8" s="286">
        <f>SUMIFS('Trailpoint - Input (IS)'!I:I,'Trailpoint - Input (IS)'!$Q:$Q,'Trailpoint  - CRES'!$A8)/'Trailpoint  - CRES'!$P$1</f>
        <v>-33.316509999999994</v>
      </c>
      <c r="I8" s="287">
        <f>SUMIFS('Trailpoint - Input (IS)'!J:J,'Trailpoint - Input (IS)'!$Q:$Q,'Trailpoint  - CRES'!$A8)/'Trailpoint  - CRES'!$P$1</f>
        <v>-19.84939</v>
      </c>
      <c r="J8" s="286">
        <f>SUMIFS('Trailpoint - Input (IS)'!K:K,'Trailpoint - Input (IS)'!$Q:$Q,'Trailpoint  - CRES'!$A8)/'Trailpoint  - CRES'!$P$1</f>
        <v>6.3952099999999987</v>
      </c>
      <c r="K8" s="287">
        <f>SUMIFS('Trailpoint - Input (IS)'!L:L,'Trailpoint - Input (IS)'!$Q:$Q,'Trailpoint  - CRES'!$A8)/'Trailpoint  - CRES'!$P$1</f>
        <v>-18.966600000000003</v>
      </c>
      <c r="L8" s="286">
        <f>SUMIFS('Trailpoint - Input (IS)'!M:M,'Trailpoint - Input (IS)'!$Q:$Q,'Trailpoint  - CRES'!$A8)/'Trailpoint  - CRES'!$P$1</f>
        <v>-22.2484</v>
      </c>
      <c r="M8" s="287">
        <f>SUMIFS('Trailpoint - Input (IS)'!N:N,'Trailpoint - Input (IS)'!$Q:$Q,'Trailpoint  - CRES'!$A8)/'Trailpoint  - CRES'!$P$1</f>
        <v>0.26199999999999979</v>
      </c>
      <c r="N8" s="271">
        <f t="shared" si="0"/>
        <v>-214.36676</v>
      </c>
    </row>
    <row r="9" spans="1:16" ht="15" thickBot="1">
      <c r="A9" s="187" t="s">
        <v>78</v>
      </c>
      <c r="B9" s="191">
        <f>SUM(B4:B8)</f>
        <v>240.24502999999999</v>
      </c>
      <c r="C9" s="192">
        <f t="shared" ref="C9:M9" si="2">SUM(C4:C8)</f>
        <v>239.78404000000003</v>
      </c>
      <c r="D9" s="191">
        <f t="shared" si="2"/>
        <v>245.98730999999992</v>
      </c>
      <c r="E9" s="192">
        <f t="shared" si="2"/>
        <v>264.20629999999994</v>
      </c>
      <c r="F9" s="191">
        <f t="shared" si="2"/>
        <v>241.34001000000001</v>
      </c>
      <c r="G9" s="192">
        <f t="shared" si="2"/>
        <v>244.11770999999996</v>
      </c>
      <c r="H9" s="191">
        <f t="shared" si="2"/>
        <v>236.01831999999996</v>
      </c>
      <c r="I9" s="192">
        <f t="shared" si="2"/>
        <v>238.46927999999994</v>
      </c>
      <c r="J9" s="191">
        <f t="shared" si="2"/>
        <v>255.41392999999999</v>
      </c>
      <c r="K9" s="192">
        <f t="shared" si="2"/>
        <v>210.91773999999995</v>
      </c>
      <c r="L9" s="191">
        <f t="shared" si="2"/>
        <v>213.26566</v>
      </c>
      <c r="M9" s="192">
        <f t="shared" si="2"/>
        <v>245.58251000000004</v>
      </c>
      <c r="N9" s="193">
        <f t="shared" si="0"/>
        <v>2875.3478399999999</v>
      </c>
    </row>
    <row r="10" spans="1:16">
      <c r="A10" s="306" t="s">
        <v>79</v>
      </c>
      <c r="B10" s="286">
        <f>SUMIFS('Trailpoint - Input (IS)'!C:C,'Trailpoint - Input (IS)'!$Q:$Q,'Trailpoint  - CRES'!$A10)/'Trailpoint  - CRES'!$P$1</f>
        <v>0</v>
      </c>
      <c r="C10" s="287">
        <f>SUMIFS('Trailpoint - Input (IS)'!D:D,'Trailpoint - Input (IS)'!$Q:$Q,'Trailpoint  - CRES'!$A10)/'Trailpoint  - CRES'!$P$1</f>
        <v>0</v>
      </c>
      <c r="D10" s="286">
        <f>SUMIFS('Trailpoint - Input (IS)'!E:E,'Trailpoint - Input (IS)'!$Q:$Q,'Trailpoint  - CRES'!$A10)/'Trailpoint  - CRES'!$P$1</f>
        <v>0</v>
      </c>
      <c r="E10" s="287">
        <f>SUMIFS('Trailpoint - Input (IS)'!F:F,'Trailpoint - Input (IS)'!$Q:$Q,'Trailpoint  - CRES'!$A10)/'Trailpoint  - CRES'!$P$1</f>
        <v>0.35099999999999998</v>
      </c>
      <c r="F10" s="286">
        <f>SUMIFS('Trailpoint - Input (IS)'!G:G,'Trailpoint - Input (IS)'!$Q:$Q,'Trailpoint  - CRES'!$A10)/'Trailpoint  - CRES'!$P$1</f>
        <v>0.69899999999999995</v>
      </c>
      <c r="G10" s="287">
        <f>SUMIFS('Trailpoint - Input (IS)'!H:H,'Trailpoint - Input (IS)'!$Q:$Q,'Trailpoint  - CRES'!$A10)/'Trailpoint  - CRES'!$P$1</f>
        <v>0.82750000000000001</v>
      </c>
      <c r="H10" s="286">
        <f>SUMIFS('Trailpoint - Input (IS)'!I:I,'Trailpoint - Input (IS)'!$Q:$Q,'Trailpoint  - CRES'!$A10)/'Trailpoint  - CRES'!$P$1</f>
        <v>0</v>
      </c>
      <c r="I10" s="287">
        <f>SUMIFS('Trailpoint - Input (IS)'!J:J,'Trailpoint - Input (IS)'!$Q:$Q,'Trailpoint  - CRES'!$A10)/'Trailpoint  - CRES'!$P$1</f>
        <v>0</v>
      </c>
      <c r="J10" s="286">
        <f>SUMIFS('Trailpoint - Input (IS)'!K:K,'Trailpoint - Input (IS)'!$Q:$Q,'Trailpoint  - CRES'!$A10)/'Trailpoint  - CRES'!$P$1</f>
        <v>2.4409999999999998</v>
      </c>
      <c r="K10" s="287">
        <f>SUMIFS('Trailpoint - Input (IS)'!L:L,'Trailpoint - Input (IS)'!$Q:$Q,'Trailpoint  - CRES'!$A10)/'Trailpoint  - CRES'!$P$1</f>
        <v>0.97650000000000003</v>
      </c>
      <c r="L10" s="286">
        <f>SUMIFS('Trailpoint - Input (IS)'!M:M,'Trailpoint - Input (IS)'!$Q:$Q,'Trailpoint  - CRES'!$A10)/'Trailpoint  - CRES'!$P$1</f>
        <v>1.1385000000000001</v>
      </c>
      <c r="M10" s="287">
        <f>SUMIFS('Trailpoint - Input (IS)'!N:N,'Trailpoint - Input (IS)'!$Q:$Q,'Trailpoint  - CRES'!$A10)/'Trailpoint  - CRES'!$P$1</f>
        <v>0</v>
      </c>
      <c r="N10" s="271">
        <f t="shared" si="0"/>
        <v>6.4335000000000004</v>
      </c>
    </row>
    <row r="11" spans="1:16">
      <c r="A11" s="306" t="s">
        <v>36</v>
      </c>
      <c r="B11" s="286">
        <f>SUMIFS('Trailpoint - Input (IS)'!C:C,'Trailpoint - Input (IS)'!$Q:$Q,'Trailpoint  - CRES'!$A11)/'Trailpoint  - CRES'!$P$1</f>
        <v>8.7772900000000007</v>
      </c>
      <c r="C11" s="287">
        <f>SUMIFS('Trailpoint - Input (IS)'!D:D,'Trailpoint - Input (IS)'!$Q:$Q,'Trailpoint  - CRES'!$A11)/'Trailpoint  - CRES'!$P$1</f>
        <v>9.8919099999999993</v>
      </c>
      <c r="D11" s="286">
        <f>SUMIFS('Trailpoint - Input (IS)'!E:E,'Trailpoint - Input (IS)'!$Q:$Q,'Trailpoint  - CRES'!$A11)/'Trailpoint  - CRES'!$P$1</f>
        <v>7.99702</v>
      </c>
      <c r="E11" s="287">
        <f>SUMIFS('Trailpoint - Input (IS)'!F:F,'Trailpoint - Input (IS)'!$Q:$Q,'Trailpoint  - CRES'!$A11)/'Trailpoint  - CRES'!$P$1</f>
        <v>9.2873399999999986</v>
      </c>
      <c r="F11" s="286">
        <f>SUMIFS('Trailpoint - Input (IS)'!G:G,'Trailpoint - Input (IS)'!$Q:$Q,'Trailpoint  - CRES'!$A11)/'Trailpoint  - CRES'!$P$1</f>
        <v>8.7385600000000014</v>
      </c>
      <c r="G11" s="287">
        <f>SUMIFS('Trailpoint - Input (IS)'!H:H,'Trailpoint - Input (IS)'!$Q:$Q,'Trailpoint  - CRES'!$A11)/'Trailpoint  - CRES'!$P$1</f>
        <v>9.7249399999999984</v>
      </c>
      <c r="H11" s="286">
        <f>SUMIFS('Trailpoint - Input (IS)'!I:I,'Trailpoint - Input (IS)'!$Q:$Q,'Trailpoint  - CRES'!$A11)/'Trailpoint  - CRES'!$P$1</f>
        <v>11.88048</v>
      </c>
      <c r="I11" s="287">
        <f>SUMIFS('Trailpoint - Input (IS)'!J:J,'Trailpoint - Input (IS)'!$Q:$Q,'Trailpoint  - CRES'!$A11)/'Trailpoint  - CRES'!$P$1</f>
        <v>10.681649999999999</v>
      </c>
      <c r="J11" s="286">
        <f>SUMIFS('Trailpoint - Input (IS)'!K:K,'Trailpoint - Input (IS)'!$Q:$Q,'Trailpoint  - CRES'!$A11)/'Trailpoint  - CRES'!$P$1</f>
        <v>11.328220000000002</v>
      </c>
      <c r="K11" s="287">
        <f>SUMIFS('Trailpoint - Input (IS)'!L:L,'Trailpoint - Input (IS)'!$Q:$Q,'Trailpoint  - CRES'!$A11)/'Trailpoint  - CRES'!$P$1</f>
        <v>8.3459199999999996</v>
      </c>
      <c r="L11" s="286">
        <f>SUMIFS('Trailpoint - Input (IS)'!M:M,'Trailpoint - Input (IS)'!$Q:$Q,'Trailpoint  - CRES'!$A11)/'Trailpoint  - CRES'!$P$1</f>
        <v>10.04529</v>
      </c>
      <c r="M11" s="287">
        <f>SUMIFS('Trailpoint - Input (IS)'!N:N,'Trailpoint - Input (IS)'!$Q:$Q,'Trailpoint  - CRES'!$A11)/'Trailpoint  - CRES'!$P$1</f>
        <v>9.8331700000000009</v>
      </c>
      <c r="N11" s="271">
        <f t="shared" si="0"/>
        <v>116.53179</v>
      </c>
    </row>
    <row r="12" spans="1:16" ht="15" thickBot="1">
      <c r="A12" s="188" t="s">
        <v>31</v>
      </c>
      <c r="B12" s="82">
        <f>SUMIFS('Trailpoint - Input (IS)'!C:C,'Trailpoint - Input (IS)'!$Q:$Q,'Trailpoint  - CRES'!$A12)/'Trailpoint  - CRES'!$P$1</f>
        <v>10.157309999999999</v>
      </c>
      <c r="C12" s="83">
        <f>SUMIFS('Trailpoint - Input (IS)'!D:D,'Trailpoint - Input (IS)'!$Q:$Q,'Trailpoint  - CRES'!$A12)/'Trailpoint  - CRES'!$P$1</f>
        <v>23.411570000000005</v>
      </c>
      <c r="D12" s="82">
        <f>SUMIFS('Trailpoint - Input (IS)'!E:E,'Trailpoint - Input (IS)'!$Q:$Q,'Trailpoint  - CRES'!$A12)/'Trailpoint  - CRES'!$P$1</f>
        <v>16.200099999999999</v>
      </c>
      <c r="E12" s="83">
        <f>SUMIFS('Trailpoint - Input (IS)'!F:F,'Trailpoint - Input (IS)'!$Q:$Q,'Trailpoint  - CRES'!$A12)/'Trailpoint  - CRES'!$P$1</f>
        <v>20.811679999999999</v>
      </c>
      <c r="F12" s="82">
        <f>SUMIFS('Trailpoint - Input (IS)'!G:G,'Trailpoint - Input (IS)'!$Q:$Q,'Trailpoint  - CRES'!$A12)/'Trailpoint  - CRES'!$P$1</f>
        <v>20.525499999999997</v>
      </c>
      <c r="G12" s="83">
        <f>SUMIFS('Trailpoint - Input (IS)'!H:H,'Trailpoint - Input (IS)'!$Q:$Q,'Trailpoint  - CRES'!$A12)/'Trailpoint  - CRES'!$P$1</f>
        <v>18.202939999999998</v>
      </c>
      <c r="H12" s="82">
        <f>SUMIFS('Trailpoint - Input (IS)'!I:I,'Trailpoint - Input (IS)'!$Q:$Q,'Trailpoint  - CRES'!$A12)/'Trailpoint  - CRES'!$P$1</f>
        <v>8.2899900000000013</v>
      </c>
      <c r="I12" s="83">
        <f>SUMIFS('Trailpoint - Input (IS)'!J:J,'Trailpoint - Input (IS)'!$Q:$Q,'Trailpoint  - CRES'!$A12)/'Trailpoint  - CRES'!$P$1</f>
        <v>6.63253</v>
      </c>
      <c r="J12" s="82">
        <f>SUMIFS('Trailpoint - Input (IS)'!K:K,'Trailpoint - Input (IS)'!$Q:$Q,'Trailpoint  - CRES'!$A12)/'Trailpoint  - CRES'!$P$1</f>
        <v>13.163219999999999</v>
      </c>
      <c r="K12" s="83">
        <f>SUMIFS('Trailpoint - Input (IS)'!L:L,'Trailpoint - Input (IS)'!$Q:$Q,'Trailpoint  - CRES'!$A12)/'Trailpoint  - CRES'!$P$1</f>
        <v>68.848369999999989</v>
      </c>
      <c r="L12" s="82">
        <f>SUMIFS('Trailpoint - Input (IS)'!M:M,'Trailpoint - Input (IS)'!$Q:$Q,'Trailpoint  - CRES'!$A12)/'Trailpoint  - CRES'!$P$1</f>
        <v>11.41492</v>
      </c>
      <c r="M12" s="83">
        <f>SUMIFS('Trailpoint - Input (IS)'!N:N,'Trailpoint - Input (IS)'!$Q:$Q,'Trailpoint  - CRES'!$A12)/'Trailpoint  - CRES'!$P$1</f>
        <v>9.4557400000000005</v>
      </c>
      <c r="N12" s="272">
        <f t="shared" si="0"/>
        <v>227.11386999999999</v>
      </c>
    </row>
    <row r="13" spans="1:16" ht="15" thickBot="1">
      <c r="A13" s="189" t="s">
        <v>80</v>
      </c>
      <c r="B13" s="194">
        <f>SUM(B10:B12)</f>
        <v>18.9346</v>
      </c>
      <c r="C13" s="195">
        <f t="shared" ref="C13:M13" si="3">SUM(C10:C12)</f>
        <v>33.303480000000008</v>
      </c>
      <c r="D13" s="194">
        <f t="shared" si="3"/>
        <v>24.197119999999998</v>
      </c>
      <c r="E13" s="195">
        <f t="shared" si="3"/>
        <v>30.450019999999999</v>
      </c>
      <c r="F13" s="194">
        <f t="shared" si="3"/>
        <v>29.963059999999999</v>
      </c>
      <c r="G13" s="195">
        <f t="shared" si="3"/>
        <v>28.755379999999995</v>
      </c>
      <c r="H13" s="194">
        <f t="shared" si="3"/>
        <v>20.170470000000002</v>
      </c>
      <c r="I13" s="195">
        <f t="shared" si="3"/>
        <v>17.31418</v>
      </c>
      <c r="J13" s="194">
        <f t="shared" si="3"/>
        <v>26.93244</v>
      </c>
      <c r="K13" s="195">
        <f t="shared" si="3"/>
        <v>78.170789999999982</v>
      </c>
      <c r="L13" s="194">
        <f t="shared" si="3"/>
        <v>22.598710000000001</v>
      </c>
      <c r="M13" s="195">
        <f t="shared" si="3"/>
        <v>19.288910000000001</v>
      </c>
      <c r="N13" s="196">
        <f t="shared" si="0"/>
        <v>350.07915999999989</v>
      </c>
    </row>
    <row r="14" spans="1:16" ht="15.5" thickTop="1" thickBot="1">
      <c r="A14" s="190" t="s">
        <v>81</v>
      </c>
      <c r="B14" s="197">
        <f>SUM(B13,B9)</f>
        <v>259.17962999999997</v>
      </c>
      <c r="C14" s="198">
        <f t="shared" ref="C14:M14" si="4">SUM(C13,C9)</f>
        <v>273.08752000000004</v>
      </c>
      <c r="D14" s="197">
        <f t="shared" si="4"/>
        <v>270.18442999999991</v>
      </c>
      <c r="E14" s="198">
        <f t="shared" si="4"/>
        <v>294.65631999999994</v>
      </c>
      <c r="F14" s="197">
        <f t="shared" si="4"/>
        <v>271.30306999999999</v>
      </c>
      <c r="G14" s="198">
        <f t="shared" si="4"/>
        <v>272.87308999999993</v>
      </c>
      <c r="H14" s="197">
        <f t="shared" si="4"/>
        <v>256.18878999999998</v>
      </c>
      <c r="I14" s="198">
        <f t="shared" si="4"/>
        <v>255.78345999999993</v>
      </c>
      <c r="J14" s="197">
        <f t="shared" si="4"/>
        <v>282.34636999999998</v>
      </c>
      <c r="K14" s="198">
        <f t="shared" si="4"/>
        <v>289.08852999999993</v>
      </c>
      <c r="L14" s="197">
        <f t="shared" si="4"/>
        <v>235.86437000000001</v>
      </c>
      <c r="M14" s="198">
        <f t="shared" si="4"/>
        <v>264.87142000000006</v>
      </c>
      <c r="N14" s="199">
        <f t="shared" si="0"/>
        <v>3225.4270000000001</v>
      </c>
      <c r="O14" s="124"/>
      <c r="P14" s="15">
        <f>M14*1000</f>
        <v>264871.42000000004</v>
      </c>
    </row>
    <row r="15" spans="1:16" ht="15" thickTop="1">
      <c r="A15" s="91"/>
      <c r="B15" s="54"/>
      <c r="C15" s="55"/>
      <c r="D15" s="54"/>
      <c r="E15" s="55"/>
      <c r="F15" s="54"/>
      <c r="G15" s="55"/>
      <c r="H15" s="54"/>
      <c r="I15" s="55"/>
      <c r="J15" s="54"/>
      <c r="K15" s="55"/>
      <c r="L15" s="114"/>
      <c r="M15" s="92"/>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6" ht="15" thickTop="1">
      <c r="A17" s="296" t="s">
        <v>43</v>
      </c>
      <c r="B17" s="286">
        <f>SUMIFS('Trailpoint - Input (IS)'!C:C,'Trailpoint - Input (IS)'!$Q:$Q,'Trailpoint  - CRES'!$A17)/'Trailpoint  - CRES'!$P$16</f>
        <v>-13.221109999999999</v>
      </c>
      <c r="C17" s="287">
        <f>SUMIFS('Trailpoint - Input (IS)'!D:D,'Trailpoint - Input (IS)'!$Q:$Q,'Trailpoint  - CRES'!$A17)/'Trailpoint  - CRES'!$P$16</f>
        <v>-6.1845300000000005</v>
      </c>
      <c r="D17" s="286">
        <f>SUMIFS('Trailpoint - Input (IS)'!E:E,'Trailpoint - Input (IS)'!$Q:$Q,'Trailpoint  - CRES'!$A17)/'Trailpoint  - CRES'!$P$16</f>
        <v>-10.885459999999998</v>
      </c>
      <c r="E17" s="287">
        <f>SUMIFS('Trailpoint - Input (IS)'!F:F,'Trailpoint - Input (IS)'!$Q:$Q,'Trailpoint  - CRES'!$A17)/'Trailpoint  - CRES'!$P$16</f>
        <v>-7.3617899999999983</v>
      </c>
      <c r="F17" s="286">
        <f>SUMIFS('Trailpoint - Input (IS)'!G:G,'Trailpoint - Input (IS)'!$Q:$Q,'Trailpoint  - CRES'!$A17)/'Trailpoint  - CRES'!$P$16</f>
        <v>-5.9962999999999989</v>
      </c>
      <c r="G17" s="287">
        <f>SUMIFS('Trailpoint - Input (IS)'!H:H,'Trailpoint - Input (IS)'!$Q:$Q,'Trailpoint  - CRES'!$A17)/'Trailpoint  - CRES'!$P$16</f>
        <v>-5.2060200000000005</v>
      </c>
      <c r="H17" s="286">
        <f>SUMIFS('Trailpoint - Input (IS)'!I:I,'Trailpoint - Input (IS)'!$Q:$Q,'Trailpoint  - CRES'!$A17)/'Trailpoint  - CRES'!$P$16</f>
        <v>-6.2774099999999988</v>
      </c>
      <c r="I17" s="287">
        <f>SUMIFS('Trailpoint - Input (IS)'!J:J,'Trailpoint - Input (IS)'!$Q:$Q,'Trailpoint  - CRES'!$A17)/'Trailpoint  - CRES'!$P$16</f>
        <v>-9.0521199999999986</v>
      </c>
      <c r="J17" s="286">
        <f>SUMIFS('Trailpoint - Input (IS)'!K:K,'Trailpoint - Input (IS)'!$Q:$Q,'Trailpoint  - CRES'!$A17)/'Trailpoint  - CRES'!$P$16</f>
        <v>-5.1143899999999993</v>
      </c>
      <c r="K17" s="287">
        <f>SUMIFS('Trailpoint - Input (IS)'!L:L,'Trailpoint - Input (IS)'!$Q:$Q,'Trailpoint  - CRES'!$A17)/'Trailpoint  - CRES'!$P$16</f>
        <v>-4.9271100000000008</v>
      </c>
      <c r="L17" s="286">
        <f>SUMIFS('Trailpoint - Input (IS)'!M:M,'Trailpoint - Input (IS)'!$Q:$Q,'Trailpoint  - CRES'!$A17)/'Trailpoint  - CRES'!$P$16</f>
        <v>-3.7129900000000005</v>
      </c>
      <c r="M17" s="287">
        <f>SUMIFS('Trailpoint - Input (IS)'!N:N,'Trailpoint - Input (IS)'!$Q:$Q,'Trailpoint  - CRES'!$A17)/'Trailpoint  - CRES'!$P$16</f>
        <v>-5.4760399999999994</v>
      </c>
      <c r="N17" s="81">
        <f>SUM(B17:M17)</f>
        <v>-83.415269999999992</v>
      </c>
    </row>
    <row r="18" spans="1:16">
      <c r="A18" s="296" t="s">
        <v>51</v>
      </c>
      <c r="B18" s="286">
        <f>SUMIFS('Trailpoint - Input (IS)'!C:C,'Trailpoint - Input (IS)'!$Q:$Q,'Trailpoint  - CRES'!$A18)/'Trailpoint  - CRES'!$P$16</f>
        <v>-9.4880700000000004</v>
      </c>
      <c r="C18" s="287">
        <f>SUMIFS('Trailpoint - Input (IS)'!D:D,'Trailpoint - Input (IS)'!$Q:$Q,'Trailpoint  - CRES'!$A18)/'Trailpoint  - CRES'!$P$16</f>
        <v>-8.0566499999999994</v>
      </c>
      <c r="D18" s="286">
        <f>SUMIFS('Trailpoint - Input (IS)'!E:E,'Trailpoint - Input (IS)'!$Q:$Q,'Trailpoint  - CRES'!$A18)/'Trailpoint  - CRES'!$P$16</f>
        <v>-7.91282</v>
      </c>
      <c r="E18" s="287">
        <f>SUMIFS('Trailpoint - Input (IS)'!F:F,'Trailpoint - Input (IS)'!$Q:$Q,'Trailpoint  - CRES'!$A18)/'Trailpoint  - CRES'!$P$16</f>
        <v>-7.2245600000000003</v>
      </c>
      <c r="F18" s="286">
        <f>SUMIFS('Trailpoint - Input (IS)'!G:G,'Trailpoint - Input (IS)'!$Q:$Q,'Trailpoint  - CRES'!$A18)/'Trailpoint  - CRES'!$P$16</f>
        <v>-7.28111</v>
      </c>
      <c r="G18" s="287">
        <f>SUMIFS('Trailpoint - Input (IS)'!H:H,'Trailpoint - Input (IS)'!$Q:$Q,'Trailpoint  - CRES'!$A18)/'Trailpoint  - CRES'!$P$16</f>
        <v>-7.2665200000000008</v>
      </c>
      <c r="H18" s="286">
        <f>SUMIFS('Trailpoint - Input (IS)'!I:I,'Trailpoint - Input (IS)'!$Q:$Q,'Trailpoint  - CRES'!$A18)/'Trailpoint  - CRES'!$P$16</f>
        <v>-7.0424199999999999</v>
      </c>
      <c r="I18" s="287">
        <f>SUMIFS('Trailpoint - Input (IS)'!J:J,'Trailpoint - Input (IS)'!$Q:$Q,'Trailpoint  - CRES'!$A18)/'Trailpoint  - CRES'!$P$16</f>
        <v>-7.5116800000000001</v>
      </c>
      <c r="J18" s="286">
        <f>SUMIFS('Trailpoint - Input (IS)'!K:K,'Trailpoint - Input (IS)'!$Q:$Q,'Trailpoint  - CRES'!$A18)/'Trailpoint  - CRES'!$P$16</f>
        <v>-6.9514399999999998</v>
      </c>
      <c r="K18" s="287">
        <f>SUMIFS('Trailpoint - Input (IS)'!L:L,'Trailpoint - Input (IS)'!$Q:$Q,'Trailpoint  - CRES'!$A18)/'Trailpoint  - CRES'!$P$16</f>
        <v>-15.49335</v>
      </c>
      <c r="L18" s="286">
        <f>SUMIFS('Trailpoint - Input (IS)'!M:M,'Trailpoint - Input (IS)'!$Q:$Q,'Trailpoint  - CRES'!$A18)/'Trailpoint  - CRES'!$P$16</f>
        <v>-5.8376099999999997</v>
      </c>
      <c r="M18" s="287">
        <f>SUMIFS('Trailpoint - Input (IS)'!N:N,'Trailpoint - Input (IS)'!$Q:$Q,'Trailpoint  - CRES'!$A18)/'Trailpoint  - CRES'!$P$16</f>
        <v>-6.74749</v>
      </c>
      <c r="N18" s="271">
        <f t="shared" ref="N18:N32" si="6">SUM(B18:M18)</f>
        <v>-96.813720000000004</v>
      </c>
    </row>
    <row r="19" spans="1:16">
      <c r="A19" s="296" t="s">
        <v>40</v>
      </c>
      <c r="B19" s="286">
        <f>SUMIFS('Trailpoint - Input (IS)'!C:C,'Trailpoint - Input (IS)'!$Q:$Q,'Trailpoint  - CRES'!$A19)/'Trailpoint  - CRES'!$P$16</f>
        <v>-42.583210000000001</v>
      </c>
      <c r="C19" s="287">
        <f>SUMIFS('Trailpoint - Input (IS)'!D:D,'Trailpoint - Input (IS)'!$Q:$Q,'Trailpoint  - CRES'!$A19)/'Trailpoint  - CRES'!$P$16</f>
        <v>-28.526100000000003</v>
      </c>
      <c r="D19" s="286">
        <f>SUMIFS('Trailpoint - Input (IS)'!E:E,'Trailpoint - Input (IS)'!$Q:$Q,'Trailpoint  - CRES'!$A19)/'Trailpoint  - CRES'!$P$16</f>
        <v>-30.998579999999997</v>
      </c>
      <c r="E19" s="287">
        <f>SUMIFS('Trailpoint - Input (IS)'!F:F,'Trailpoint - Input (IS)'!$Q:$Q,'Trailpoint  - CRES'!$A19)/'Trailpoint  - CRES'!$P$16</f>
        <v>-28.938180000000003</v>
      </c>
      <c r="F19" s="286">
        <f>SUMIFS('Trailpoint - Input (IS)'!G:G,'Trailpoint - Input (IS)'!$Q:$Q,'Trailpoint  - CRES'!$A19)/'Trailpoint  - CRES'!$P$16</f>
        <v>-34.067170000000004</v>
      </c>
      <c r="G19" s="287">
        <f>SUMIFS('Trailpoint - Input (IS)'!H:H,'Trailpoint - Input (IS)'!$Q:$Q,'Trailpoint  - CRES'!$A19)/'Trailpoint  - CRES'!$P$16</f>
        <v>-39.112909999999999</v>
      </c>
      <c r="H19" s="286">
        <f>SUMIFS('Trailpoint - Input (IS)'!I:I,'Trailpoint - Input (IS)'!$Q:$Q,'Trailpoint  - CRES'!$A19)/'Trailpoint  - CRES'!$P$16</f>
        <v>-30.715800000000002</v>
      </c>
      <c r="I19" s="287">
        <f>SUMIFS('Trailpoint - Input (IS)'!J:J,'Trailpoint - Input (IS)'!$Q:$Q,'Trailpoint  - CRES'!$A19)/'Trailpoint  - CRES'!$P$16</f>
        <v>-38.329069999999994</v>
      </c>
      <c r="J19" s="286">
        <f>SUMIFS('Trailpoint - Input (IS)'!K:K,'Trailpoint - Input (IS)'!$Q:$Q,'Trailpoint  - CRES'!$A19)/'Trailpoint  - CRES'!$P$16</f>
        <v>-29.40795</v>
      </c>
      <c r="K19" s="287">
        <f>SUMIFS('Trailpoint - Input (IS)'!L:L,'Trailpoint - Input (IS)'!$Q:$Q,'Trailpoint  - CRES'!$A19)/'Trailpoint  - CRES'!$P$16</f>
        <v>-36.086959999999998</v>
      </c>
      <c r="L19" s="286">
        <f>SUMIFS('Trailpoint - Input (IS)'!M:M,'Trailpoint - Input (IS)'!$Q:$Q,'Trailpoint  - CRES'!$A19)/'Trailpoint  - CRES'!$P$16</f>
        <v>-63.834499999999998</v>
      </c>
      <c r="M19" s="287">
        <f>SUMIFS('Trailpoint - Input (IS)'!N:N,'Trailpoint - Input (IS)'!$Q:$Q,'Trailpoint  - CRES'!$A19)/'Trailpoint  - CRES'!$P$16</f>
        <v>-43.69610999999999</v>
      </c>
      <c r="N19" s="271">
        <f t="shared" si="6"/>
        <v>-446.29653999999988</v>
      </c>
    </row>
    <row r="20" spans="1:16">
      <c r="A20" s="296" t="s">
        <v>64</v>
      </c>
      <c r="B20" s="286">
        <f>SUMIFS('Trailpoint - Input (IS)'!C:C,'Trailpoint - Input (IS)'!$Q:$Q,'Trailpoint  - CRES'!$A20)/'Trailpoint  - CRES'!$P$16</f>
        <v>-13.268469999999999</v>
      </c>
      <c r="C20" s="287">
        <f>SUMIFS('Trailpoint - Input (IS)'!D:D,'Trailpoint - Input (IS)'!$Q:$Q,'Trailpoint  - CRES'!$A20)/'Trailpoint  - CRES'!$P$16</f>
        <v>-13.268469999999999</v>
      </c>
      <c r="D20" s="286">
        <f>SUMIFS('Trailpoint - Input (IS)'!E:E,'Trailpoint - Input (IS)'!$Q:$Q,'Trailpoint  - CRES'!$A20)/'Trailpoint  - CRES'!$P$16</f>
        <v>-13.268469999999999</v>
      </c>
      <c r="E20" s="287">
        <f>SUMIFS('Trailpoint - Input (IS)'!F:F,'Trailpoint - Input (IS)'!$Q:$Q,'Trailpoint  - CRES'!$A20)/'Trailpoint  - CRES'!$P$16</f>
        <v>-13.268459999999999</v>
      </c>
      <c r="F20" s="286">
        <f>SUMIFS('Trailpoint - Input (IS)'!G:G,'Trailpoint - Input (IS)'!$Q:$Q,'Trailpoint  - CRES'!$A20)/'Trailpoint  - CRES'!$P$16</f>
        <v>-13.165959999999998</v>
      </c>
      <c r="G20" s="287">
        <f>SUMIFS('Trailpoint - Input (IS)'!H:H,'Trailpoint - Input (IS)'!$Q:$Q,'Trailpoint  - CRES'!$A20)/'Trailpoint  - CRES'!$P$16</f>
        <v>-13.165959999999998</v>
      </c>
      <c r="H20" s="286">
        <f>SUMIFS('Trailpoint - Input (IS)'!I:I,'Trailpoint - Input (IS)'!$Q:$Q,'Trailpoint  - CRES'!$A20)/'Trailpoint  - CRES'!$P$16</f>
        <v>-13.165959999999998</v>
      </c>
      <c r="I20" s="287">
        <f>SUMIFS('Trailpoint - Input (IS)'!J:J,'Trailpoint - Input (IS)'!$Q:$Q,'Trailpoint  - CRES'!$A20)/'Trailpoint  - CRES'!$P$16</f>
        <v>-13.165959999999998</v>
      </c>
      <c r="J20" s="286">
        <f>SUMIFS('Trailpoint - Input (IS)'!K:K,'Trailpoint - Input (IS)'!$Q:$Q,'Trailpoint  - CRES'!$A20)/'Trailpoint  - CRES'!$P$16</f>
        <v>-13.165959999999998</v>
      </c>
      <c r="K20" s="287">
        <f>SUMIFS('Trailpoint - Input (IS)'!L:L,'Trailpoint - Input (IS)'!$Q:$Q,'Trailpoint  - CRES'!$A20)/'Trailpoint  - CRES'!$P$16</f>
        <v>-13.165959999999998</v>
      </c>
      <c r="L20" s="286">
        <f>SUMIFS('Trailpoint - Input (IS)'!M:M,'Trailpoint - Input (IS)'!$Q:$Q,'Trailpoint  - CRES'!$A20)/'Trailpoint  - CRES'!$P$16</f>
        <v>-13.165959999999998</v>
      </c>
      <c r="M20" s="287">
        <f>SUMIFS('Trailpoint - Input (IS)'!N:N,'Trailpoint - Input (IS)'!$Q:$Q,'Trailpoint  - CRES'!$A20)/'Trailpoint  - CRES'!$P$16</f>
        <v>-13.165959999999998</v>
      </c>
      <c r="N20" s="271">
        <f t="shared" si="6"/>
        <v>-158.40154999999993</v>
      </c>
      <c r="P20" s="16"/>
    </row>
    <row r="21" spans="1:16">
      <c r="A21" s="296" t="s">
        <v>66</v>
      </c>
      <c r="B21" s="286">
        <f>SUMIFS('Trailpoint - Input (IS)'!C:C,'Trailpoint - Input (IS)'!$Q:$Q,'Trailpoint  - CRES'!$A21)/'Trailpoint  - CRES'!$P$16</f>
        <v>-13.181790000000001</v>
      </c>
      <c r="C21" s="287">
        <f>SUMIFS('Trailpoint - Input (IS)'!D:D,'Trailpoint - Input (IS)'!$Q:$Q,'Trailpoint  - CRES'!$A21)/'Trailpoint  - CRES'!$P$16</f>
        <v>-13.181790000000001</v>
      </c>
      <c r="D21" s="286">
        <f>SUMIFS('Trailpoint - Input (IS)'!E:E,'Trailpoint - Input (IS)'!$Q:$Q,'Trailpoint  - CRES'!$A21)/'Trailpoint  - CRES'!$P$16</f>
        <v>-13.181790000000001</v>
      </c>
      <c r="E21" s="287">
        <f>SUMIFS('Trailpoint - Input (IS)'!F:F,'Trailpoint - Input (IS)'!$Q:$Q,'Trailpoint  - CRES'!$A21)/'Trailpoint  - CRES'!$P$16</f>
        <v>-13.181790000000001</v>
      </c>
      <c r="F21" s="286">
        <f>SUMIFS('Trailpoint - Input (IS)'!G:G,'Trailpoint - Input (IS)'!$Q:$Q,'Trailpoint  - CRES'!$A21)/'Trailpoint  - CRES'!$P$16</f>
        <v>-13.577240000000002</v>
      </c>
      <c r="G21" s="287">
        <f>SUMIFS('Trailpoint - Input (IS)'!H:H,'Trailpoint - Input (IS)'!$Q:$Q,'Trailpoint  - CRES'!$A21)/'Trailpoint  - CRES'!$P$16</f>
        <v>-13.577240000000002</v>
      </c>
      <c r="H21" s="286">
        <f>SUMIFS('Trailpoint - Input (IS)'!I:I,'Trailpoint - Input (IS)'!$Q:$Q,'Trailpoint  - CRES'!$A21)/'Trailpoint  - CRES'!$P$16</f>
        <v>-13.577240000000002</v>
      </c>
      <c r="I21" s="287">
        <f>SUMIFS('Trailpoint - Input (IS)'!J:J,'Trailpoint - Input (IS)'!$Q:$Q,'Trailpoint  - CRES'!$A21)/'Trailpoint  - CRES'!$P$16</f>
        <v>-13.577240000000002</v>
      </c>
      <c r="J21" s="286">
        <f>SUMIFS('Trailpoint - Input (IS)'!K:K,'Trailpoint - Input (IS)'!$Q:$Q,'Trailpoint  - CRES'!$A21)/'Trailpoint  - CRES'!$P$16</f>
        <v>-13.577240000000002</v>
      </c>
      <c r="K21" s="287">
        <f>SUMIFS('Trailpoint - Input (IS)'!L:L,'Trailpoint - Input (IS)'!$Q:$Q,'Trailpoint  - CRES'!$A21)/'Trailpoint  - CRES'!$P$16</f>
        <v>-13.577240000000002</v>
      </c>
      <c r="L21" s="286">
        <f>SUMIFS('Trailpoint - Input (IS)'!M:M,'Trailpoint - Input (IS)'!$Q:$Q,'Trailpoint  - CRES'!$A21)/'Trailpoint  - CRES'!$P$16</f>
        <v>-16.276420000000002</v>
      </c>
      <c r="M21" s="287">
        <f>SUMIFS('Trailpoint - Input (IS)'!N:N,'Trailpoint - Input (IS)'!$Q:$Q,'Trailpoint  - CRES'!$A21)/'Trailpoint  - CRES'!$P$16</f>
        <v>-14.776380000000001</v>
      </c>
      <c r="N21" s="271">
        <f t="shared" si="6"/>
        <v>-165.24340000000001</v>
      </c>
      <c r="P21" s="16"/>
    </row>
    <row r="22" spans="1:16">
      <c r="A22" s="296" t="s">
        <v>42</v>
      </c>
      <c r="B22" s="286">
        <f>SUMIFS('Trailpoint - Input (IS)'!C:C,'Trailpoint - Input (IS)'!$Q:$Q,'Trailpoint  - CRES'!$A22)/'Trailpoint  - CRES'!$P$16</f>
        <v>-5.6763399999999997</v>
      </c>
      <c r="C22" s="287">
        <f>SUMIFS('Trailpoint - Input (IS)'!D:D,'Trailpoint - Input (IS)'!$Q:$Q,'Trailpoint  - CRES'!$A22)/'Trailpoint  - CRES'!$P$16</f>
        <v>-5.3213599999999994</v>
      </c>
      <c r="D22" s="286">
        <f>SUMIFS('Trailpoint - Input (IS)'!E:E,'Trailpoint - Input (IS)'!$Q:$Q,'Trailpoint  - CRES'!$A22)/'Trailpoint  - CRES'!$P$16</f>
        <v>-8.9033999999999995</v>
      </c>
      <c r="E22" s="287">
        <f>SUMIFS('Trailpoint - Input (IS)'!F:F,'Trailpoint - Input (IS)'!$Q:$Q,'Trailpoint  - CRES'!$A22)/'Trailpoint  - CRES'!$P$16</f>
        <v>-6.7220200000000006</v>
      </c>
      <c r="F22" s="286">
        <f>SUMIFS('Trailpoint - Input (IS)'!G:G,'Trailpoint - Input (IS)'!$Q:$Q,'Trailpoint  - CRES'!$A22)/'Trailpoint  - CRES'!$P$16</f>
        <v>-5.7359999999999998</v>
      </c>
      <c r="G22" s="287">
        <f>SUMIFS('Trailpoint - Input (IS)'!H:H,'Trailpoint - Input (IS)'!$Q:$Q,'Trailpoint  - CRES'!$A22)/'Trailpoint  - CRES'!$P$16</f>
        <v>-5.6481300000000001</v>
      </c>
      <c r="H22" s="286">
        <f>SUMIFS('Trailpoint - Input (IS)'!I:I,'Trailpoint - Input (IS)'!$Q:$Q,'Trailpoint  - CRES'!$A22)/'Trailpoint  - CRES'!$P$16</f>
        <v>-6.6655100000000003</v>
      </c>
      <c r="I22" s="287">
        <f>SUMIFS('Trailpoint - Input (IS)'!J:J,'Trailpoint - Input (IS)'!$Q:$Q,'Trailpoint  - CRES'!$A22)/'Trailpoint  - CRES'!$P$16</f>
        <v>-5.7359999999999998</v>
      </c>
      <c r="J22" s="286">
        <f>SUMIFS('Trailpoint - Input (IS)'!K:K,'Trailpoint - Input (IS)'!$Q:$Q,'Trailpoint  - CRES'!$A22)/'Trailpoint  - CRES'!$P$16</f>
        <v>-6.84016</v>
      </c>
      <c r="K22" s="287">
        <f>SUMIFS('Trailpoint - Input (IS)'!L:L,'Trailpoint - Input (IS)'!$Q:$Q,'Trailpoint  - CRES'!$A22)/'Trailpoint  - CRES'!$P$16</f>
        <v>-5.8883400000000004</v>
      </c>
      <c r="L22" s="286">
        <f>SUMIFS('Trailpoint - Input (IS)'!M:M,'Trailpoint - Input (IS)'!$Q:$Q,'Trailpoint  - CRES'!$A22)/'Trailpoint  - CRES'!$P$16</f>
        <v>-7.79</v>
      </c>
      <c r="M22" s="287">
        <f>SUMIFS('Trailpoint - Input (IS)'!N:N,'Trailpoint - Input (IS)'!$Q:$Q,'Trailpoint  - CRES'!$A22)/'Trailpoint  - CRES'!$P$16</f>
        <v>-2.673</v>
      </c>
      <c r="N22" s="271">
        <f t="shared" si="6"/>
        <v>-73.600259999999992</v>
      </c>
    </row>
    <row r="23" spans="1:16">
      <c r="A23" s="296" t="s">
        <v>82</v>
      </c>
      <c r="B23" s="286">
        <f>SUMIFS('Trailpoint - Input (IS)'!C:C,'Trailpoint - Input (IS)'!$Q:$Q,'Trailpoint  - CRES'!$A23)/'Trailpoint  - CRES'!$P$16</f>
        <v>0</v>
      </c>
      <c r="C23" s="287">
        <f>SUMIFS('Trailpoint - Input (IS)'!D:D,'Trailpoint - Input (IS)'!$Q:$Q,'Trailpoint  - CRES'!$A23)/'Trailpoint  - CRES'!$P$16</f>
        <v>0</v>
      </c>
      <c r="D23" s="286">
        <f>SUMIFS('Trailpoint - Input (IS)'!E:E,'Trailpoint - Input (IS)'!$Q:$Q,'Trailpoint  - CRES'!$A23)/'Trailpoint  - CRES'!$P$16</f>
        <v>0</v>
      </c>
      <c r="E23" s="287">
        <f>SUMIFS('Trailpoint - Input (IS)'!F:F,'Trailpoint - Input (IS)'!$Q:$Q,'Trailpoint  - CRES'!$A23)/'Trailpoint  - CRES'!$P$16</f>
        <v>0</v>
      </c>
      <c r="F23" s="286">
        <f>SUMIFS('Trailpoint - Input (IS)'!G:G,'Trailpoint - Input (IS)'!$Q:$Q,'Trailpoint  - CRES'!$A23)/'Trailpoint  - CRES'!$P$16</f>
        <v>0</v>
      </c>
      <c r="G23" s="287">
        <f>SUMIFS('Trailpoint - Input (IS)'!H:H,'Trailpoint - Input (IS)'!$Q:$Q,'Trailpoint  - CRES'!$A23)/'Trailpoint  - CRES'!$P$16</f>
        <v>0</v>
      </c>
      <c r="H23" s="286">
        <f>SUMIFS('Trailpoint - Input (IS)'!I:I,'Trailpoint - Input (IS)'!$Q:$Q,'Trailpoint  - CRES'!$A23)/'Trailpoint  - CRES'!$P$16</f>
        <v>0</v>
      </c>
      <c r="I23" s="287">
        <f>SUMIFS('Trailpoint - Input (IS)'!J:J,'Trailpoint - Input (IS)'!$Q:$Q,'Trailpoint  - CRES'!$A23)/'Trailpoint  - CRES'!$P$16</f>
        <v>0</v>
      </c>
      <c r="J23" s="286">
        <f>SUMIFS('Trailpoint - Input (IS)'!K:K,'Trailpoint - Input (IS)'!$Q:$Q,'Trailpoint  - CRES'!$A23)/'Trailpoint  - CRES'!$P$16</f>
        <v>0</v>
      </c>
      <c r="K23" s="287">
        <f>SUMIFS('Trailpoint - Input (IS)'!L:L,'Trailpoint - Input (IS)'!$Q:$Q,'Trailpoint  - CRES'!$A23)/'Trailpoint  - CRES'!$P$16</f>
        <v>0</v>
      </c>
      <c r="L23" s="286">
        <f>SUMIFS('Trailpoint - Input (IS)'!M:M,'Trailpoint - Input (IS)'!$Q:$Q,'Trailpoint  - CRES'!$A23)/'Trailpoint  - CRES'!$P$16</f>
        <v>0</v>
      </c>
      <c r="M23" s="287">
        <f>SUMIFS('Trailpoint - Input (IS)'!N:N,'Trailpoint - Input (IS)'!$Q:$Q,'Trailpoint  - CRES'!$A23)/'Trailpoint  - CRES'!$P$16</f>
        <v>0</v>
      </c>
      <c r="N23" s="271">
        <f t="shared" si="6"/>
        <v>0</v>
      </c>
    </row>
    <row r="24" spans="1:16">
      <c r="A24" s="296" t="s">
        <v>52</v>
      </c>
      <c r="B24" s="286">
        <f>SUMIFS('Trailpoint - Input (IS)'!C:C,'Trailpoint - Input (IS)'!$Q:$Q,'Trailpoint  - CRES'!$A24)/'Trailpoint  - CRES'!$P$16</f>
        <v>-3.7676799999999999</v>
      </c>
      <c r="C24" s="287">
        <f>SUMIFS('Trailpoint - Input (IS)'!D:D,'Trailpoint - Input (IS)'!$Q:$Q,'Trailpoint  - CRES'!$A24)/'Trailpoint  - CRES'!$P$16</f>
        <v>-1.37357</v>
      </c>
      <c r="D24" s="286">
        <f>SUMIFS('Trailpoint - Input (IS)'!E:E,'Trailpoint - Input (IS)'!$Q:$Q,'Trailpoint  - CRES'!$A24)/'Trailpoint  - CRES'!$P$16</f>
        <v>-1.3725699999999998</v>
      </c>
      <c r="E24" s="287">
        <f>SUMIFS('Trailpoint - Input (IS)'!F:F,'Trailpoint - Input (IS)'!$Q:$Q,'Trailpoint  - CRES'!$A24)/'Trailpoint  - CRES'!$P$16</f>
        <v>-3.6478300000000004</v>
      </c>
      <c r="F24" s="286">
        <f>SUMIFS('Trailpoint - Input (IS)'!G:G,'Trailpoint - Input (IS)'!$Q:$Q,'Trailpoint  - CRES'!$A24)/'Trailpoint  - CRES'!$P$16</f>
        <v>-2.9743200000000001</v>
      </c>
      <c r="G24" s="287">
        <f>SUMIFS('Trailpoint - Input (IS)'!H:H,'Trailpoint - Input (IS)'!$Q:$Q,'Trailpoint  - CRES'!$A24)/'Trailpoint  - CRES'!$P$16</f>
        <v>-2.3010000000000002</v>
      </c>
      <c r="H24" s="286">
        <f>SUMIFS('Trailpoint - Input (IS)'!I:I,'Trailpoint - Input (IS)'!$Q:$Q,'Trailpoint  - CRES'!$A24)/'Trailpoint  - CRES'!$P$16</f>
        <v>-2.9337499999999999</v>
      </c>
      <c r="I24" s="287">
        <f>SUMIFS('Trailpoint - Input (IS)'!J:J,'Trailpoint - Input (IS)'!$Q:$Q,'Trailpoint  - CRES'!$A24)/'Trailpoint  - CRES'!$P$16</f>
        <v>-2.2559299999999998</v>
      </c>
      <c r="J24" s="286">
        <f>SUMIFS('Trailpoint - Input (IS)'!K:K,'Trailpoint - Input (IS)'!$Q:$Q,'Trailpoint  - CRES'!$A24)/'Trailpoint  - CRES'!$P$16</f>
        <v>5.2090899999999998</v>
      </c>
      <c r="K24" s="287">
        <f>SUMIFS('Trailpoint - Input (IS)'!L:L,'Trailpoint - Input (IS)'!$Q:$Q,'Trailpoint  - CRES'!$A24)/'Trailpoint  - CRES'!$P$16</f>
        <v>-4.6734600000000004</v>
      </c>
      <c r="L24" s="286">
        <f>SUMIFS('Trailpoint - Input (IS)'!M:M,'Trailpoint - Input (IS)'!$Q:$Q,'Trailpoint  - CRES'!$A24)/'Trailpoint  - CRES'!$P$16</f>
        <v>0</v>
      </c>
      <c r="M24" s="287">
        <f>SUMIFS('Trailpoint - Input (IS)'!N:N,'Trailpoint - Input (IS)'!$Q:$Q,'Trailpoint  - CRES'!$A24)/'Trailpoint  - CRES'!$P$16</f>
        <v>0</v>
      </c>
      <c r="N24" s="271">
        <f t="shared" si="6"/>
        <v>-20.09102</v>
      </c>
    </row>
    <row r="25" spans="1:16">
      <c r="A25" s="296" t="s">
        <v>57</v>
      </c>
      <c r="B25" s="286">
        <f>SUMIFS('Trailpoint - Input (IS)'!C:C,'Trailpoint - Input (IS)'!$Q:$Q,'Trailpoint  - CRES'!$A25)/'Trailpoint  - CRES'!$P$16</f>
        <v>-1.1779999999999999</v>
      </c>
      <c r="C25" s="287">
        <f>SUMIFS('Trailpoint - Input (IS)'!D:D,'Trailpoint - Input (IS)'!$Q:$Q,'Trailpoint  - CRES'!$A25)/'Trailpoint  - CRES'!$P$16</f>
        <v>-0.85</v>
      </c>
      <c r="D25" s="286">
        <f>SUMIFS('Trailpoint - Input (IS)'!E:E,'Trailpoint - Input (IS)'!$Q:$Q,'Trailpoint  - CRES'!$A25)/'Trailpoint  - CRES'!$P$16</f>
        <v>-0.95725000000000005</v>
      </c>
      <c r="E25" s="287">
        <f>SUMIFS('Trailpoint - Input (IS)'!F:F,'Trailpoint - Input (IS)'!$Q:$Q,'Trailpoint  - CRES'!$A25)/'Trailpoint  - CRES'!$P$16</f>
        <v>-0.85</v>
      </c>
      <c r="F25" s="286">
        <f>SUMIFS('Trailpoint - Input (IS)'!G:G,'Trailpoint - Input (IS)'!$Q:$Q,'Trailpoint  - CRES'!$A25)/'Trailpoint  - CRES'!$P$16</f>
        <v>-0.85</v>
      </c>
      <c r="G25" s="287">
        <f>SUMIFS('Trailpoint - Input (IS)'!H:H,'Trailpoint - Input (IS)'!$Q:$Q,'Trailpoint  - CRES'!$A25)/'Trailpoint  - CRES'!$P$16</f>
        <v>-0.85</v>
      </c>
      <c r="H25" s="286">
        <f>SUMIFS('Trailpoint - Input (IS)'!I:I,'Trailpoint - Input (IS)'!$Q:$Q,'Trailpoint  - CRES'!$A25)/'Trailpoint  - CRES'!$P$16</f>
        <v>-0.85</v>
      </c>
      <c r="I25" s="287">
        <f>SUMIFS('Trailpoint - Input (IS)'!J:J,'Trailpoint - Input (IS)'!$Q:$Q,'Trailpoint  - CRES'!$A25)/'Trailpoint  - CRES'!$P$16</f>
        <v>-0.85</v>
      </c>
      <c r="J25" s="286">
        <f>SUMIFS('Trailpoint - Input (IS)'!K:K,'Trailpoint - Input (IS)'!$Q:$Q,'Trailpoint  - CRES'!$A25)/'Trailpoint  - CRES'!$P$16</f>
        <v>-0.85</v>
      </c>
      <c r="K25" s="287">
        <f>SUMIFS('Trailpoint - Input (IS)'!L:L,'Trailpoint - Input (IS)'!$Q:$Q,'Trailpoint  - CRES'!$A25)/'Trailpoint  - CRES'!$P$16</f>
        <v>-0.85</v>
      </c>
      <c r="L25" s="286">
        <f>SUMIFS('Trailpoint - Input (IS)'!M:M,'Trailpoint - Input (IS)'!$Q:$Q,'Trailpoint  - CRES'!$A25)/'Trailpoint  - CRES'!$P$16</f>
        <v>-0.85</v>
      </c>
      <c r="M25" s="287">
        <f>SUMIFS('Trailpoint - Input (IS)'!N:N,'Trailpoint - Input (IS)'!$Q:$Q,'Trailpoint  - CRES'!$A25)/'Trailpoint  - CRES'!$P$16</f>
        <v>-0.85</v>
      </c>
      <c r="N25" s="271">
        <f t="shared" si="6"/>
        <v>-10.635249999999997</v>
      </c>
    </row>
    <row r="26" spans="1:16">
      <c r="A26" s="296" t="s">
        <v>55</v>
      </c>
      <c r="B26" s="286">
        <f>SUMIFS('Trailpoint - Input (IS)'!C:C,'Trailpoint - Input (IS)'!$Q:$Q,'Trailpoint  - CRES'!$A26)/'Trailpoint  - CRES'!$P$16</f>
        <v>-9.1587700000000005</v>
      </c>
      <c r="C26" s="287">
        <f>SUMIFS('Trailpoint - Input (IS)'!D:D,'Trailpoint - Input (IS)'!$Q:$Q,'Trailpoint  - CRES'!$A26)/'Trailpoint  - CRES'!$P$16</f>
        <v>-4.7427200000000003</v>
      </c>
      <c r="D26" s="286">
        <f>SUMIFS('Trailpoint - Input (IS)'!E:E,'Trailpoint - Input (IS)'!$Q:$Q,'Trailpoint  - CRES'!$A26)/'Trailpoint  - CRES'!$P$16</f>
        <v>-6.2370199999999993</v>
      </c>
      <c r="E26" s="287">
        <f>SUMIFS('Trailpoint - Input (IS)'!F:F,'Trailpoint - Input (IS)'!$Q:$Q,'Trailpoint  - CRES'!$A26)/'Trailpoint  - CRES'!$P$16</f>
        <v>-4.8218800000000002</v>
      </c>
      <c r="F26" s="286">
        <f>SUMIFS('Trailpoint - Input (IS)'!G:G,'Trailpoint - Input (IS)'!$Q:$Q,'Trailpoint  - CRES'!$A26)/'Trailpoint  - CRES'!$P$16</f>
        <v>-4.4943200000000001</v>
      </c>
      <c r="G26" s="287">
        <f>SUMIFS('Trailpoint - Input (IS)'!H:H,'Trailpoint - Input (IS)'!$Q:$Q,'Trailpoint  - CRES'!$A26)/'Trailpoint  - CRES'!$P$16</f>
        <v>-4.6164400000000008</v>
      </c>
      <c r="H26" s="286">
        <f>SUMIFS('Trailpoint - Input (IS)'!I:I,'Trailpoint - Input (IS)'!$Q:$Q,'Trailpoint  - CRES'!$A26)/'Trailpoint  - CRES'!$P$16</f>
        <v>-2.21759</v>
      </c>
      <c r="I26" s="287">
        <f>SUMIFS('Trailpoint - Input (IS)'!J:J,'Trailpoint - Input (IS)'!$Q:$Q,'Trailpoint  - CRES'!$A26)/'Trailpoint  - CRES'!$P$16</f>
        <v>-3.4559600000000001</v>
      </c>
      <c r="J26" s="286">
        <f>SUMIFS('Trailpoint - Input (IS)'!K:K,'Trailpoint - Input (IS)'!$Q:$Q,'Trailpoint  - CRES'!$A26)/'Trailpoint  - CRES'!$P$16</f>
        <v>-2.00468</v>
      </c>
      <c r="K26" s="287">
        <f>SUMIFS('Trailpoint - Input (IS)'!L:L,'Trailpoint - Input (IS)'!$Q:$Q,'Trailpoint  - CRES'!$A26)/'Trailpoint  - CRES'!$P$16</f>
        <v>-3.8664399999999999</v>
      </c>
      <c r="L26" s="286">
        <f>SUMIFS('Trailpoint - Input (IS)'!M:M,'Trailpoint - Input (IS)'!$Q:$Q,'Trailpoint  - CRES'!$A26)/'Trailpoint  - CRES'!$P$16</f>
        <v>-2.6453699999999998</v>
      </c>
      <c r="M26" s="287">
        <f>SUMIFS('Trailpoint - Input (IS)'!N:N,'Trailpoint - Input (IS)'!$Q:$Q,'Trailpoint  - CRES'!$A26)/'Trailpoint  - CRES'!$P$16</f>
        <v>-6.1650100000000005</v>
      </c>
      <c r="N26" s="271">
        <f t="shared" si="6"/>
        <v>-54.426200000000001</v>
      </c>
    </row>
    <row r="27" spans="1:16">
      <c r="A27" s="296" t="s">
        <v>54</v>
      </c>
      <c r="B27" s="286">
        <f>SUMIFS('Trailpoint - Input (IS)'!C:C,'Trailpoint - Input (IS)'!$Q:$Q,'Trailpoint  - CRES'!$A27)/'Trailpoint  - CRES'!$P$16</f>
        <v>-1.5529999999999999</v>
      </c>
      <c r="C27" s="287">
        <f>SUMIFS('Trailpoint - Input (IS)'!D:D,'Trailpoint - Input (IS)'!$Q:$Q,'Trailpoint  - CRES'!$A27)/'Trailpoint  - CRES'!$P$16</f>
        <v>-0.96499999999999997</v>
      </c>
      <c r="D27" s="286">
        <f>SUMIFS('Trailpoint - Input (IS)'!E:E,'Trailpoint - Input (IS)'!$Q:$Q,'Trailpoint  - CRES'!$A27)/'Trailpoint  - CRES'!$P$16</f>
        <v>-10.61702</v>
      </c>
      <c r="E27" s="287">
        <f>SUMIFS('Trailpoint - Input (IS)'!F:F,'Trailpoint - Input (IS)'!$Q:$Q,'Trailpoint  - CRES'!$A27)/'Trailpoint  - CRES'!$P$16</f>
        <v>-0.92308000000000001</v>
      </c>
      <c r="F27" s="286">
        <f>SUMIFS('Trailpoint - Input (IS)'!G:G,'Trailpoint - Input (IS)'!$Q:$Q,'Trailpoint  - CRES'!$A27)/'Trailpoint  - CRES'!$P$16</f>
        <v>-0.40500000000000003</v>
      </c>
      <c r="G27" s="287">
        <f>SUMIFS('Trailpoint - Input (IS)'!H:H,'Trailpoint - Input (IS)'!$Q:$Q,'Trailpoint  - CRES'!$A27)/'Trailpoint  - CRES'!$P$16</f>
        <v>0</v>
      </c>
      <c r="H27" s="286">
        <f>SUMIFS('Trailpoint - Input (IS)'!I:I,'Trailpoint - Input (IS)'!$Q:$Q,'Trailpoint  - CRES'!$A27)/'Trailpoint  - CRES'!$P$16</f>
        <v>-0.13349</v>
      </c>
      <c r="I27" s="287">
        <f>SUMIFS('Trailpoint - Input (IS)'!J:J,'Trailpoint - Input (IS)'!$Q:$Q,'Trailpoint  - CRES'!$A27)/'Trailpoint  - CRES'!$P$16</f>
        <v>-2.8749899999999999</v>
      </c>
      <c r="J27" s="286">
        <f>SUMIFS('Trailpoint - Input (IS)'!K:K,'Trailpoint - Input (IS)'!$Q:$Q,'Trailpoint  - CRES'!$A27)/'Trailpoint  - CRES'!$P$16</f>
        <v>0</v>
      </c>
      <c r="K27" s="287">
        <f>SUMIFS('Trailpoint - Input (IS)'!L:L,'Trailpoint - Input (IS)'!$Q:$Q,'Trailpoint  - CRES'!$A27)/'Trailpoint  - CRES'!$P$16</f>
        <v>-1.91</v>
      </c>
      <c r="L27" s="286">
        <f>SUMIFS('Trailpoint - Input (IS)'!M:M,'Trailpoint - Input (IS)'!$Q:$Q,'Trailpoint  - CRES'!$A27)/'Trailpoint  - CRES'!$P$16</f>
        <v>-8.4000000000000005E-2</v>
      </c>
      <c r="M27" s="287">
        <f>SUMIFS('Trailpoint - Input (IS)'!N:N,'Trailpoint - Input (IS)'!$Q:$Q,'Trailpoint  - CRES'!$A27)/'Trailpoint  - CRES'!$P$16</f>
        <v>-3.1668900000000004</v>
      </c>
      <c r="N27" s="271">
        <f t="shared" si="6"/>
        <v>-22.632469999999998</v>
      </c>
    </row>
    <row r="28" spans="1:16">
      <c r="A28" s="296" t="s">
        <v>59</v>
      </c>
      <c r="B28" s="286">
        <f>SUMIFS('Trailpoint - Input (IS)'!C:C,'Trailpoint - Input (IS)'!$Q:$Q,'Trailpoint  - CRES'!$A28)/'Trailpoint  - CRES'!$P$16</f>
        <v>-9.8309899999999999</v>
      </c>
      <c r="C28" s="287">
        <f>SUMIFS('Trailpoint - Input (IS)'!D:D,'Trailpoint - Input (IS)'!$Q:$Q,'Trailpoint  - CRES'!$A28)/'Trailpoint  - CRES'!$P$16</f>
        <v>-6.8360599999999998</v>
      </c>
      <c r="D28" s="286">
        <f>SUMIFS('Trailpoint - Input (IS)'!E:E,'Trailpoint - Input (IS)'!$Q:$Q,'Trailpoint  - CRES'!$A28)/'Trailpoint  - CRES'!$P$16</f>
        <v>-10.293679999999998</v>
      </c>
      <c r="E28" s="287">
        <f>SUMIFS('Trailpoint - Input (IS)'!F:F,'Trailpoint - Input (IS)'!$Q:$Q,'Trailpoint  - CRES'!$A28)/'Trailpoint  - CRES'!$P$16</f>
        <v>-10.37227</v>
      </c>
      <c r="F28" s="286">
        <f>SUMIFS('Trailpoint - Input (IS)'!G:G,'Trailpoint - Input (IS)'!$Q:$Q,'Trailpoint  - CRES'!$A28)/'Trailpoint  - CRES'!$P$16</f>
        <v>-14.363700000000001</v>
      </c>
      <c r="G28" s="287">
        <f>SUMIFS('Trailpoint - Input (IS)'!H:H,'Trailpoint - Input (IS)'!$Q:$Q,'Trailpoint  - CRES'!$A28)/'Trailpoint  - CRES'!$P$16</f>
        <v>-17.263110000000001</v>
      </c>
      <c r="H28" s="286">
        <f>SUMIFS('Trailpoint - Input (IS)'!I:I,'Trailpoint - Input (IS)'!$Q:$Q,'Trailpoint  - CRES'!$A28)/'Trailpoint  - CRES'!$P$16</f>
        <v>-11.920910000000001</v>
      </c>
      <c r="I28" s="287">
        <f>SUMIFS('Trailpoint - Input (IS)'!J:J,'Trailpoint - Input (IS)'!$Q:$Q,'Trailpoint  - CRES'!$A28)/'Trailpoint  - CRES'!$P$16</f>
        <v>-12.243740000000001</v>
      </c>
      <c r="J28" s="286">
        <f>SUMIFS('Trailpoint - Input (IS)'!K:K,'Trailpoint - Input (IS)'!$Q:$Q,'Trailpoint  - CRES'!$A28)/'Trailpoint  - CRES'!$P$16</f>
        <v>-19.486669999999997</v>
      </c>
      <c r="K28" s="287">
        <f>SUMIFS('Trailpoint - Input (IS)'!L:L,'Trailpoint - Input (IS)'!$Q:$Q,'Trailpoint  - CRES'!$A28)/'Trailpoint  - CRES'!$P$16</f>
        <v>-10.46434</v>
      </c>
      <c r="L28" s="286">
        <f>SUMIFS('Trailpoint - Input (IS)'!M:M,'Trailpoint - Input (IS)'!$Q:$Q,'Trailpoint  - CRES'!$A28)/'Trailpoint  - CRES'!$P$16</f>
        <v>-10.93422</v>
      </c>
      <c r="M28" s="287">
        <f>SUMIFS('Trailpoint - Input (IS)'!N:N,'Trailpoint - Input (IS)'!$Q:$Q,'Trailpoint  - CRES'!$A28)/'Trailpoint  - CRES'!$P$16</f>
        <v>-13.003770000000001</v>
      </c>
      <c r="N28" s="271">
        <f t="shared" si="6"/>
        <v>-147.01346000000001</v>
      </c>
    </row>
    <row r="29" spans="1:16">
      <c r="A29" s="296" t="s">
        <v>61</v>
      </c>
      <c r="B29" s="286">
        <f>SUMIFS('Trailpoint - Input (IS)'!C:C,'Trailpoint - Input (IS)'!$Q:$Q,'Trailpoint  - CRES'!$A29)/'Trailpoint  - CRES'!$P$16</f>
        <v>-1.5640000000000001</v>
      </c>
      <c r="C29" s="287">
        <f>SUMIFS('Trailpoint - Input (IS)'!D:D,'Trailpoint - Input (IS)'!$Q:$Q,'Trailpoint  - CRES'!$A29)/'Trailpoint  - CRES'!$P$16</f>
        <v>-0.70499999999999996</v>
      </c>
      <c r="D29" s="286">
        <f>SUMIFS('Trailpoint - Input (IS)'!E:E,'Trailpoint - Input (IS)'!$Q:$Q,'Trailpoint  - CRES'!$A29)/'Trailpoint  - CRES'!$P$16</f>
        <v>-2.2349200000000002</v>
      </c>
      <c r="E29" s="287">
        <f>SUMIFS('Trailpoint - Input (IS)'!F:F,'Trailpoint - Input (IS)'!$Q:$Q,'Trailpoint  - CRES'!$A29)/'Trailpoint  - CRES'!$P$16</f>
        <v>-2.26484</v>
      </c>
      <c r="F29" s="286">
        <f>SUMIFS('Trailpoint - Input (IS)'!G:G,'Trailpoint - Input (IS)'!$Q:$Q,'Trailpoint  - CRES'!$A29)/'Trailpoint  - CRES'!$P$16</f>
        <v>-3.05952</v>
      </c>
      <c r="G29" s="287">
        <f>SUMIFS('Trailpoint - Input (IS)'!H:H,'Trailpoint - Input (IS)'!$Q:$Q,'Trailpoint  - CRES'!$A29)/'Trailpoint  - CRES'!$P$16</f>
        <v>-2.61</v>
      </c>
      <c r="H29" s="286">
        <f>SUMIFS('Trailpoint - Input (IS)'!I:I,'Trailpoint - Input (IS)'!$Q:$Q,'Trailpoint  - CRES'!$A29)/'Trailpoint  - CRES'!$P$16</f>
        <v>-2.7098400000000002</v>
      </c>
      <c r="I29" s="287">
        <f>SUMIFS('Trailpoint - Input (IS)'!J:J,'Trailpoint - Input (IS)'!$Q:$Q,'Trailpoint  - CRES'!$A29)/'Trailpoint  - CRES'!$P$16</f>
        <v>-2.5649999999999999</v>
      </c>
      <c r="J29" s="286">
        <f>SUMIFS('Trailpoint - Input (IS)'!K:K,'Trailpoint - Input (IS)'!$Q:$Q,'Trailpoint  - CRES'!$A29)/'Trailpoint  - CRES'!$P$16</f>
        <v>-2.6543999999999999</v>
      </c>
      <c r="K29" s="287">
        <f>SUMIFS('Trailpoint - Input (IS)'!L:L,'Trailpoint - Input (IS)'!$Q:$Q,'Trailpoint  - CRES'!$A29)/'Trailpoint  - CRES'!$P$16</f>
        <v>-3.0351999999999997</v>
      </c>
      <c r="L29" s="286">
        <f>SUMIFS('Trailpoint - Input (IS)'!M:M,'Trailpoint - Input (IS)'!$Q:$Q,'Trailpoint  - CRES'!$A29)/'Trailpoint  - CRES'!$P$16</f>
        <v>-3.2528000000000001</v>
      </c>
      <c r="M29" s="287">
        <f>SUMIFS('Trailpoint - Input (IS)'!N:N,'Trailpoint - Input (IS)'!$Q:$Q,'Trailpoint  - CRES'!$A29)/'Trailpoint  - CRES'!$P$16</f>
        <v>-3.1219200000000003</v>
      </c>
      <c r="N29" s="271">
        <f t="shared" si="6"/>
        <v>-29.777439999999999</v>
      </c>
    </row>
    <row r="30" spans="1:16">
      <c r="A30" s="296" t="s">
        <v>83</v>
      </c>
      <c r="B30" s="286">
        <f>SUMIFS('Trailpoint - Input (IS)'!C:C,'Trailpoint - Input (IS)'!$Q:$Q,'Trailpoint  - CRES'!$A30)/'Trailpoint  - CRES'!$P$16</f>
        <v>0</v>
      </c>
      <c r="C30" s="287">
        <f>SUMIFS('Trailpoint - Input (IS)'!D:D,'Trailpoint - Input (IS)'!$Q:$Q,'Trailpoint  - CRES'!$A30)/'Trailpoint  - CRES'!$P$16</f>
        <v>0</v>
      </c>
      <c r="D30" s="286">
        <f>SUMIFS('Trailpoint - Input (IS)'!E:E,'Trailpoint - Input (IS)'!$Q:$Q,'Trailpoint  - CRES'!$A30)/'Trailpoint  - CRES'!$P$16</f>
        <v>0</v>
      </c>
      <c r="E30" s="287">
        <f>SUMIFS('Trailpoint - Input (IS)'!F:F,'Trailpoint - Input (IS)'!$Q:$Q,'Trailpoint  - CRES'!$A30)/'Trailpoint  - CRES'!$P$16</f>
        <v>0</v>
      </c>
      <c r="F30" s="286">
        <f>SUMIFS('Trailpoint - Input (IS)'!G:G,'Trailpoint - Input (IS)'!$Q:$Q,'Trailpoint  - CRES'!$A30)/'Trailpoint  - CRES'!$P$16</f>
        <v>0</v>
      </c>
      <c r="G30" s="287">
        <f>SUMIFS('Trailpoint - Input (IS)'!H:H,'Trailpoint - Input (IS)'!$Q:$Q,'Trailpoint  - CRES'!$A30)/'Trailpoint  - CRES'!$P$16</f>
        <v>0</v>
      </c>
      <c r="H30" s="286">
        <f>SUMIFS('Trailpoint - Input (IS)'!I:I,'Trailpoint - Input (IS)'!$Q:$Q,'Trailpoint  - CRES'!$A30)/'Trailpoint  - CRES'!$P$16</f>
        <v>0</v>
      </c>
      <c r="I30" s="287">
        <f>SUMIFS('Trailpoint - Input (IS)'!J:J,'Trailpoint - Input (IS)'!$Q:$Q,'Trailpoint  - CRES'!$A30)/'Trailpoint  - CRES'!$P$16</f>
        <v>0</v>
      </c>
      <c r="J30" s="286">
        <f>SUMIFS('Trailpoint - Input (IS)'!K:K,'Trailpoint - Input (IS)'!$Q:$Q,'Trailpoint  - CRES'!$A30)/'Trailpoint  - CRES'!$P$16</f>
        <v>0</v>
      </c>
      <c r="K30" s="287">
        <f>SUMIFS('Trailpoint - Input (IS)'!L:L,'Trailpoint - Input (IS)'!$Q:$Q,'Trailpoint  - CRES'!$A30)/'Trailpoint  - CRES'!$P$16</f>
        <v>0</v>
      </c>
      <c r="L30" s="286">
        <f>SUMIFS('Trailpoint - Input (IS)'!M:M,'Trailpoint - Input (IS)'!$Q:$Q,'Trailpoint  - CRES'!$A30)/'Trailpoint  - CRES'!$P$16</f>
        <v>0</v>
      </c>
      <c r="M30" s="287">
        <f>SUMIFS('Trailpoint - Input (IS)'!N:N,'Trailpoint - Input (IS)'!$Q:$Q,'Trailpoint  - CRES'!$A30)/'Trailpoint  - CRES'!$P$16</f>
        <v>0</v>
      </c>
      <c r="N30" s="271">
        <f t="shared" si="6"/>
        <v>0</v>
      </c>
    </row>
    <row r="31" spans="1:16" ht="15" thickBot="1">
      <c r="A31" s="3" t="s">
        <v>84</v>
      </c>
      <c r="B31" s="82">
        <f>SUMIFS('Trailpoint - Input (IS)'!C:C,'Trailpoint - Input (IS)'!$Q:$Q,'Trailpoint  - CRES'!$A31)/'Trailpoint  - CRES'!$P$16</f>
        <v>0</v>
      </c>
      <c r="C31" s="83">
        <f>SUMIFS('Trailpoint - Input (IS)'!D:D,'Trailpoint - Input (IS)'!$Q:$Q,'Trailpoint  - CRES'!$A31)/'Trailpoint  - CRES'!$P$16</f>
        <v>0</v>
      </c>
      <c r="D31" s="82">
        <f>SUMIFS('Trailpoint - Input (IS)'!E:E,'Trailpoint - Input (IS)'!$Q:$Q,'Trailpoint  - CRES'!$A31)/'Trailpoint  - CRES'!$P$16</f>
        <v>0</v>
      </c>
      <c r="E31" s="83">
        <f>SUMIFS('Trailpoint - Input (IS)'!F:F,'Trailpoint - Input (IS)'!$Q:$Q,'Trailpoint  - CRES'!$A31)/'Trailpoint  - CRES'!$P$16</f>
        <v>0</v>
      </c>
      <c r="F31" s="82">
        <f>SUMIFS('Trailpoint - Input (IS)'!G:G,'Trailpoint - Input (IS)'!$Q:$Q,'Trailpoint  - CRES'!$A31)/'Trailpoint  - CRES'!$P$16</f>
        <v>0</v>
      </c>
      <c r="G31" s="83">
        <f>SUMIFS('Trailpoint - Input (IS)'!H:H,'Trailpoint - Input (IS)'!$Q:$Q,'Trailpoint  - CRES'!$A31)/'Trailpoint  - CRES'!$P$16</f>
        <v>0</v>
      </c>
      <c r="H31" s="82">
        <f>SUMIFS('Trailpoint - Input (IS)'!I:I,'Trailpoint - Input (IS)'!$Q:$Q,'Trailpoint  - CRES'!$A31)/'Trailpoint  - CRES'!$P$16</f>
        <v>0</v>
      </c>
      <c r="I31" s="83">
        <f>SUMIFS('Trailpoint - Input (IS)'!J:J,'Trailpoint - Input (IS)'!$Q:$Q,'Trailpoint  - CRES'!$A31)/'Trailpoint  - CRES'!$P$16</f>
        <v>0</v>
      </c>
      <c r="J31" s="82">
        <f>SUMIFS('Trailpoint - Input (IS)'!K:K,'Trailpoint - Input (IS)'!$Q:$Q,'Trailpoint  - CRES'!$A31)/'Trailpoint  - CRES'!$P$16</f>
        <v>0</v>
      </c>
      <c r="K31" s="83">
        <f>SUMIFS('Trailpoint - Input (IS)'!L:L,'Trailpoint - Input (IS)'!$Q:$Q,'Trailpoint  - CRES'!$A31)/'Trailpoint  - CRES'!$P$16</f>
        <v>0</v>
      </c>
      <c r="L31" s="82">
        <f>SUMIFS('Trailpoint - Input (IS)'!M:M,'Trailpoint - Input (IS)'!$Q:$Q,'Trailpoint  - CRES'!$A31)/'Trailpoint  - CRES'!$P$16</f>
        <v>0</v>
      </c>
      <c r="M31" s="83">
        <f>SUMIFS('Trailpoint - Input (IS)'!N:N,'Trailpoint - Input (IS)'!$Q:$Q,'Trailpoint  - CRES'!$A31)/'Trailpoint  - CRES'!$P$16</f>
        <v>0</v>
      </c>
      <c r="N31" s="272">
        <f t="shared" si="6"/>
        <v>0</v>
      </c>
    </row>
    <row r="32" spans="1:16" ht="15.5" thickTop="1" thickBot="1">
      <c r="A32" s="84" t="s">
        <v>85</v>
      </c>
      <c r="B32" s="52">
        <f>SUM(B17:B31)</f>
        <v>-124.47143</v>
      </c>
      <c r="C32" s="53">
        <f t="shared" ref="C32:M32" si="7">SUM(C17:C31)</f>
        <v>-90.011250000000004</v>
      </c>
      <c r="D32" s="52">
        <f t="shared" si="7"/>
        <v>-116.86297999999999</v>
      </c>
      <c r="E32" s="53">
        <f t="shared" si="7"/>
        <v>-99.576699999999988</v>
      </c>
      <c r="F32" s="52">
        <f t="shared" si="7"/>
        <v>-105.97064000000002</v>
      </c>
      <c r="G32" s="53">
        <f t="shared" si="7"/>
        <v>-111.61732999999998</v>
      </c>
      <c r="H32" s="52">
        <f t="shared" si="7"/>
        <v>-98.209919999999997</v>
      </c>
      <c r="I32" s="53">
        <f t="shared" si="7"/>
        <v>-111.61769000000001</v>
      </c>
      <c r="J32" s="52">
        <f t="shared" si="7"/>
        <v>-94.843799999999973</v>
      </c>
      <c r="K32" s="89">
        <f t="shared" si="7"/>
        <v>-113.9384</v>
      </c>
      <c r="L32" s="52">
        <f t="shared" si="7"/>
        <v>-128.38387</v>
      </c>
      <c r="M32" s="53">
        <f t="shared" si="7"/>
        <v>-112.84256999999998</v>
      </c>
      <c r="N32" s="85">
        <f t="shared" si="6"/>
        <v>-1308.3465800000001</v>
      </c>
      <c r="O32" s="124"/>
      <c r="P32" s="15">
        <f>M32*1000</f>
        <v>-112842.56999999998</v>
      </c>
    </row>
    <row r="34" spans="1:16"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6" ht="15.5" thickTop="1" thickBot="1">
      <c r="A35" s="84" t="s">
        <v>86</v>
      </c>
      <c r="B35" s="52">
        <f>SUM(B32,B14)</f>
        <v>134.70819999999998</v>
      </c>
      <c r="C35" s="53">
        <f t="shared" ref="C35:L35" si="9">SUM(C32,C14)</f>
        <v>183.07627000000002</v>
      </c>
      <c r="D35" s="52">
        <f t="shared" si="9"/>
        <v>153.32144999999991</v>
      </c>
      <c r="E35" s="53">
        <f t="shared" si="9"/>
        <v>195.07961999999995</v>
      </c>
      <c r="F35" s="52">
        <f t="shared" si="9"/>
        <v>165.33242999999999</v>
      </c>
      <c r="G35" s="53">
        <f t="shared" si="9"/>
        <v>161.25575999999995</v>
      </c>
      <c r="H35" s="52">
        <f t="shared" si="9"/>
        <v>157.97886999999997</v>
      </c>
      <c r="I35" s="53">
        <f t="shared" si="9"/>
        <v>144.16576999999992</v>
      </c>
      <c r="J35" s="52">
        <f t="shared" si="9"/>
        <v>187.50256999999999</v>
      </c>
      <c r="K35" s="53">
        <f t="shared" si="9"/>
        <v>175.15012999999993</v>
      </c>
      <c r="L35" s="52">
        <f t="shared" si="9"/>
        <v>107.48050000000001</v>
      </c>
      <c r="M35" s="53">
        <f>SUM(M32,M14)</f>
        <v>152.02885000000009</v>
      </c>
      <c r="N35" s="85">
        <f t="shared" ref="N35" si="10">SUM(N32,N14)</f>
        <v>1917.08042</v>
      </c>
      <c r="O35" s="124"/>
      <c r="P35" s="15">
        <f>M35*1000</f>
        <v>152028.85000000009</v>
      </c>
    </row>
    <row r="36" spans="1:16" ht="15" thickTop="1">
      <c r="A36" s="55"/>
      <c r="B36" s="202" t="str">
        <f>IF(ABS(B35*$P$1-'Trailpoint - Input (IS)'!C351)&lt;=1000, "Yes", "Error")</f>
        <v>Yes</v>
      </c>
      <c r="C36" s="202" t="str">
        <f>IF(ABS(C35*$P$1-'Trailpoint - Input (IS)'!D351)&lt;=1000, "Yes", "Error")</f>
        <v>Yes</v>
      </c>
      <c r="D36" s="202" t="str">
        <f>IF(ABS(D35*$P$1-'Trailpoint - Input (IS)'!E351)&lt;=1000, "Yes", "Error")</f>
        <v>Yes</v>
      </c>
      <c r="E36" s="202" t="str">
        <f>IF(ABS(E35*$P$1-'Trailpoint - Input (IS)'!F351)&lt;=1000, "Yes", "Error")</f>
        <v>Yes</v>
      </c>
      <c r="F36" s="202" t="str">
        <f>IF(ABS(F35*$P$1-'Trailpoint - Input (IS)'!G351)&lt;=1000, "Yes", "Error")</f>
        <v>Yes</v>
      </c>
      <c r="G36" s="202" t="str">
        <f>IF(ABS(G35*$P$1-'Trailpoint - Input (IS)'!H351)&lt;=1000, "Yes", "Error")</f>
        <v>Yes</v>
      </c>
      <c r="H36" s="202" t="str">
        <f>IF(ABS(H35*$P$1-'Trailpoint - Input (IS)'!I351)&lt;=1000, "Yes", "Error")</f>
        <v>Yes</v>
      </c>
      <c r="I36" s="202" t="str">
        <f>IF(ABS(I35*$P$1-'Trailpoint - Input (IS)'!J351)&lt;=1000, "Yes", "Error")</f>
        <v>Yes</v>
      </c>
      <c r="J36" s="202" t="str">
        <f>IF(ABS(J35*$P$1-'Trailpoint - Input (IS)'!K351)&lt;=1000, "Yes", "Error")</f>
        <v>Yes</v>
      </c>
      <c r="K36" s="202" t="str">
        <f>IF(ABS(K35*$P$1-'Trailpoint - Input (IS)'!L351)&lt;=1000, "Yes", "Error")</f>
        <v>Yes</v>
      </c>
      <c r="L36" s="202" t="str">
        <f>IF(ABS(L35*$P$1-'Trailpoint - Input (IS)'!M351)&lt;=1000, "Yes", "Error")</f>
        <v>Yes</v>
      </c>
      <c r="M36" s="202" t="str">
        <f>IF(ABS(M35*$P$1-'Trailpoint - Input (IS)'!N351)&lt;=1000, "Yes", "Error")</f>
        <v>Yes</v>
      </c>
      <c r="N36" s="9"/>
    </row>
    <row r="37" spans="1:16"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6">
      <c r="A38" s="296" t="s">
        <v>71</v>
      </c>
      <c r="B38" s="286">
        <f>SUMIFS('Trailpoint - Input (IS)'!C:C,'Trailpoint - Input (IS)'!$Q:$Q,'Trailpoint  - CRES'!$A38)/'Trailpoint  - CRES'!$P$16</f>
        <v>-10.056989999999999</v>
      </c>
      <c r="C38" s="287">
        <f>SUMIFS('Trailpoint - Input (IS)'!D:D,'Trailpoint - Input (IS)'!$Q:$Q,'Trailpoint  - CRES'!$A38)/'Trailpoint  - CRES'!$P$16</f>
        <v>-12.8687</v>
      </c>
      <c r="D38" s="286">
        <f>SUMIFS('Trailpoint - Input (IS)'!E:E,'Trailpoint - Input (IS)'!$Q:$Q,'Trailpoint  - CRES'!$A38)/'Trailpoint  - CRES'!$P$16</f>
        <v>-5.1933699999999998</v>
      </c>
      <c r="E38" s="287">
        <f>SUMIFS('Trailpoint - Input (IS)'!F:F,'Trailpoint - Input (IS)'!$Q:$Q,'Trailpoint  - CRES'!$A38)/'Trailpoint  - CRES'!$P$16</f>
        <v>-3.7629200000000003</v>
      </c>
      <c r="F38" s="286">
        <f>SUMIFS('Trailpoint - Input (IS)'!G:G,'Trailpoint - Input (IS)'!$Q:$Q,'Trailpoint  - CRES'!$A38)/'Trailpoint  - CRES'!$P$16</f>
        <v>-14.632389999999999</v>
      </c>
      <c r="G38" s="287">
        <f>SUMIFS('Trailpoint - Input (IS)'!H:H,'Trailpoint - Input (IS)'!$Q:$Q,'Trailpoint  - CRES'!$A38)/'Trailpoint  - CRES'!$P$16</f>
        <v>-39.802520000000001</v>
      </c>
      <c r="H38" s="286">
        <f>SUMIFS('Trailpoint - Input (IS)'!I:I,'Trailpoint - Input (IS)'!$Q:$Q,'Trailpoint  - CRES'!$A38)/'Trailpoint  - CRES'!$P$16</f>
        <v>-6.6098699999999999</v>
      </c>
      <c r="I38" s="287">
        <f>SUMIFS('Trailpoint - Input (IS)'!J:J,'Trailpoint - Input (IS)'!$Q:$Q,'Trailpoint  - CRES'!$A38)/'Trailpoint  - CRES'!$P$16</f>
        <v>-28.601749999999999</v>
      </c>
      <c r="J38" s="286">
        <f>SUMIFS('Trailpoint - Input (IS)'!K:K,'Trailpoint - Input (IS)'!$Q:$Q,'Trailpoint  - CRES'!$A38)/'Trailpoint  - CRES'!$P$16</f>
        <v>-8.6709800000000001</v>
      </c>
      <c r="K38" s="287">
        <f>SUMIFS('Trailpoint - Input (IS)'!L:L,'Trailpoint - Input (IS)'!$Q:$Q,'Trailpoint  - CRES'!$A38)/'Trailpoint  - CRES'!$P$16</f>
        <v>-25.287440000000004</v>
      </c>
      <c r="L38" s="286">
        <f>SUMIFS('Trailpoint - Input (IS)'!M:M,'Trailpoint - Input (IS)'!$Q:$Q,'Trailpoint  - CRES'!$A38)/'Trailpoint  - CRES'!$P$16</f>
        <v>-23.58361</v>
      </c>
      <c r="M38" s="287">
        <f>SUMIFS('Trailpoint - Input (IS)'!N:N,'Trailpoint - Input (IS)'!$Q:$Q,'Trailpoint  - CRES'!$A38)/'Trailpoint  - CRES'!$P$16</f>
        <v>-40.625800000000005</v>
      </c>
      <c r="N38" s="93">
        <f t="shared" ref="N38:N45" si="12">SUM(B38:M38)</f>
        <v>-219.69633999999999</v>
      </c>
    </row>
    <row r="39" spans="1:16">
      <c r="A39" s="4" t="s">
        <v>87</v>
      </c>
      <c r="B39" s="286">
        <f>SUMIFS('Trailpoint - Input (IS)'!C:C,'Trailpoint - Input (IS)'!$Q:$Q,'Trailpoint  - CRES'!$A39)/'Trailpoint  - CRES'!$P$16</f>
        <v>0</v>
      </c>
      <c r="C39" s="287">
        <f>SUMIFS('Trailpoint - Input (IS)'!D:D,'Trailpoint - Input (IS)'!$Q:$Q,'Trailpoint  - CRES'!$A39)/'Trailpoint  - CRES'!$P$16</f>
        <v>0</v>
      </c>
      <c r="D39" s="286">
        <f>SUMIFS('Trailpoint - Input (IS)'!E:E,'Trailpoint - Input (IS)'!$Q:$Q,'Trailpoint  - CRES'!$A39)/'Trailpoint  - CRES'!$P$16</f>
        <v>0</v>
      </c>
      <c r="E39" s="287">
        <f>SUMIFS('Trailpoint - Input (IS)'!F:F,'Trailpoint - Input (IS)'!$Q:$Q,'Trailpoint  - CRES'!$A39)/'Trailpoint  - CRES'!$P$16</f>
        <v>0</v>
      </c>
      <c r="F39" s="286">
        <f>SUMIFS('Trailpoint - Input (IS)'!G:G,'Trailpoint - Input (IS)'!$Q:$Q,'Trailpoint  - CRES'!$A39)/'Trailpoint  - CRES'!$P$16</f>
        <v>0</v>
      </c>
      <c r="G39" s="287">
        <f>SUMIFS('Trailpoint - Input (IS)'!H:H,'Trailpoint - Input (IS)'!$Q:$Q,'Trailpoint  - CRES'!$A39)/'Trailpoint  - CRES'!$P$16</f>
        <v>0</v>
      </c>
      <c r="H39" s="286">
        <f>SUMIFS('Trailpoint - Input (IS)'!I:I,'Trailpoint - Input (IS)'!$Q:$Q,'Trailpoint  - CRES'!$A39)/'Trailpoint  - CRES'!$P$16</f>
        <v>0</v>
      </c>
      <c r="I39" s="287">
        <f>SUMIFS('Trailpoint - Input (IS)'!J:J,'Trailpoint - Input (IS)'!$Q:$Q,'Trailpoint  - CRES'!$A39)/'Trailpoint  - CRES'!$P$16</f>
        <v>0</v>
      </c>
      <c r="J39" s="286">
        <f>SUMIFS('Trailpoint - Input (IS)'!K:K,'Trailpoint - Input (IS)'!$Q:$Q,'Trailpoint  - CRES'!$A39)/'Trailpoint  - CRES'!$P$16</f>
        <v>0</v>
      </c>
      <c r="K39" s="287">
        <f>SUMIFS('Trailpoint - Input (IS)'!L:L,'Trailpoint - Input (IS)'!$Q:$Q,'Trailpoint  - CRES'!$A39)/'Trailpoint  - CRES'!$P$16</f>
        <v>0</v>
      </c>
      <c r="L39" s="286">
        <f>SUMIFS('Trailpoint - Input (IS)'!M:M,'Trailpoint - Input (IS)'!$Q:$Q,'Trailpoint  - CRES'!$A39)/'Trailpoint  - CRES'!$P$16</f>
        <v>0</v>
      </c>
      <c r="M39" s="287">
        <f>SUMIFS('Trailpoint - Input (IS)'!N:N,'Trailpoint - Input (IS)'!$Q:$Q,'Trailpoint  - CRES'!$A39)/'Trailpoint  - CRES'!$P$16</f>
        <v>0</v>
      </c>
      <c r="N39" s="273">
        <f t="shared" si="12"/>
        <v>0</v>
      </c>
    </row>
    <row r="40" spans="1:16">
      <c r="A40" s="4" t="s">
        <v>70</v>
      </c>
      <c r="B40" s="286">
        <f>SUMIFS('Trailpoint - Input (IS)'!C:C,'Trailpoint - Input (IS)'!$Q:$Q,'Trailpoint  - CRES'!$A40)/'Trailpoint  - CRES'!$P$16</f>
        <v>-0.498</v>
      </c>
      <c r="C40" s="287">
        <f>SUMIFS('Trailpoint - Input (IS)'!D:D,'Trailpoint - Input (IS)'!$Q:$Q,'Trailpoint  - CRES'!$A40)/'Trailpoint  - CRES'!$P$16</f>
        <v>-0.62643000000000004</v>
      </c>
      <c r="D40" s="286">
        <f>SUMIFS('Trailpoint - Input (IS)'!E:E,'Trailpoint - Input (IS)'!$Q:$Q,'Trailpoint  - CRES'!$A40)/'Trailpoint  - CRES'!$P$16</f>
        <v>-6.1471500000000017</v>
      </c>
      <c r="E40" s="287">
        <f>SUMIFS('Trailpoint - Input (IS)'!F:F,'Trailpoint - Input (IS)'!$Q:$Q,'Trailpoint  - CRES'!$A40)/'Trailpoint  - CRES'!$P$16</f>
        <v>-8.3578899999999994</v>
      </c>
      <c r="F40" s="286">
        <f>SUMIFS('Trailpoint - Input (IS)'!G:G,'Trailpoint - Input (IS)'!$Q:$Q,'Trailpoint  - CRES'!$A40)/'Trailpoint  - CRES'!$P$16</f>
        <v>-0.12869999999999998</v>
      </c>
      <c r="G40" s="287">
        <f>SUMIFS('Trailpoint - Input (IS)'!H:H,'Trailpoint - Input (IS)'!$Q:$Q,'Trailpoint  - CRES'!$A40)/'Trailpoint  - CRES'!$P$16</f>
        <v>-12.74863</v>
      </c>
      <c r="H40" s="286">
        <f>SUMIFS('Trailpoint - Input (IS)'!I:I,'Trailpoint - Input (IS)'!$Q:$Q,'Trailpoint  - CRES'!$A40)/'Trailpoint  - CRES'!$P$16</f>
        <v>-6.2165700000000008</v>
      </c>
      <c r="I40" s="287">
        <f>SUMIFS('Trailpoint - Input (IS)'!J:J,'Trailpoint - Input (IS)'!$Q:$Q,'Trailpoint  - CRES'!$A40)/'Trailpoint  - CRES'!$P$16</f>
        <v>-4.3495600000000003</v>
      </c>
      <c r="J40" s="286">
        <f>SUMIFS('Trailpoint - Input (IS)'!K:K,'Trailpoint - Input (IS)'!$Q:$Q,'Trailpoint  - CRES'!$A40)/'Trailpoint  - CRES'!$P$16</f>
        <v>-0.18809999999999999</v>
      </c>
      <c r="K40" s="287">
        <f>SUMIFS('Trailpoint - Input (IS)'!L:L,'Trailpoint - Input (IS)'!$Q:$Q,'Trailpoint  - CRES'!$A40)/'Trailpoint  - CRES'!$P$16</f>
        <v>-2.0958999999999994</v>
      </c>
      <c r="L40" s="286">
        <f>SUMIFS('Trailpoint - Input (IS)'!M:M,'Trailpoint - Input (IS)'!$Q:$Q,'Trailpoint  - CRES'!$A40)/'Trailpoint  - CRES'!$P$16</f>
        <v>-0.20102999999999999</v>
      </c>
      <c r="M40" s="287">
        <f>SUMIFS('Trailpoint - Input (IS)'!N:N,'Trailpoint - Input (IS)'!$Q:$Q,'Trailpoint  - CRES'!$A40)/'Trailpoint  - CRES'!$P$16</f>
        <v>-0.2422</v>
      </c>
      <c r="N40" s="273">
        <f t="shared" si="12"/>
        <v>-41.800159999999998</v>
      </c>
      <c r="P40" s="16"/>
    </row>
    <row r="41" spans="1:16">
      <c r="A41" s="4" t="s">
        <v>69</v>
      </c>
      <c r="B41" s="286">
        <f>SUMIFS('Trailpoint - Input (IS)'!C:C,'Trailpoint - Input (IS)'!$Q:$Q,'Trailpoint  - CRES'!$A41)/'Trailpoint  - CRES'!$P$16</f>
        <v>-3.16269</v>
      </c>
      <c r="C41" s="287">
        <f>SUMIFS('Trailpoint - Input (IS)'!D:D,'Trailpoint - Input (IS)'!$Q:$Q,'Trailpoint  - CRES'!$A41)/'Trailpoint  - CRES'!$P$16</f>
        <v>-2.6855500000000001</v>
      </c>
      <c r="D41" s="286">
        <f>SUMIFS('Trailpoint - Input (IS)'!E:E,'Trailpoint - Input (IS)'!$Q:$Q,'Trailpoint  - CRES'!$A41)/'Trailpoint  - CRES'!$P$16</f>
        <v>-2.63761</v>
      </c>
      <c r="E41" s="287">
        <f>SUMIFS('Trailpoint - Input (IS)'!F:F,'Trailpoint - Input (IS)'!$Q:$Q,'Trailpoint  - CRES'!$A41)/'Trailpoint  - CRES'!$P$16</f>
        <v>-2.4081900000000003</v>
      </c>
      <c r="F41" s="286">
        <f>SUMIFS('Trailpoint - Input (IS)'!G:G,'Trailpoint - Input (IS)'!$Q:$Q,'Trailpoint  - CRES'!$A41)/'Trailpoint  - CRES'!$P$16</f>
        <v>-2.4270399999999999</v>
      </c>
      <c r="G41" s="287">
        <f>SUMIFS('Trailpoint - Input (IS)'!H:H,'Trailpoint - Input (IS)'!$Q:$Q,'Trailpoint  - CRES'!$A41)/'Trailpoint  - CRES'!$P$16</f>
        <v>-2.4221699999999999</v>
      </c>
      <c r="H41" s="286">
        <f>SUMIFS('Trailpoint - Input (IS)'!I:I,'Trailpoint - Input (IS)'!$Q:$Q,'Trailpoint  - CRES'!$A41)/'Trailpoint  - CRES'!$P$16</f>
        <v>-2.3474699999999999</v>
      </c>
      <c r="I41" s="287">
        <f>SUMIFS('Trailpoint - Input (IS)'!J:J,'Trailpoint - Input (IS)'!$Q:$Q,'Trailpoint  - CRES'!$A41)/'Trailpoint  - CRES'!$P$16</f>
        <v>-2.5038899999999997</v>
      </c>
      <c r="J41" s="286">
        <f>SUMIFS('Trailpoint - Input (IS)'!K:K,'Trailpoint - Input (IS)'!$Q:$Q,'Trailpoint  - CRES'!$A41)/'Trailpoint  - CRES'!$P$16</f>
        <v>-2.3171500000000003</v>
      </c>
      <c r="K41" s="287">
        <f>SUMIFS('Trailpoint - Input (IS)'!L:L,'Trailpoint - Input (IS)'!$Q:$Q,'Trailpoint  - CRES'!$A41)/'Trailpoint  - CRES'!$P$16</f>
        <v>-5.1644499999999995</v>
      </c>
      <c r="L41" s="286">
        <f>SUMIFS('Trailpoint - Input (IS)'!M:M,'Trailpoint - Input (IS)'!$Q:$Q,'Trailpoint  - CRES'!$A41)/'Trailpoint  - CRES'!$P$16</f>
        <v>-1.94587</v>
      </c>
      <c r="M41" s="287">
        <f>SUMIFS('Trailpoint - Input (IS)'!N:N,'Trailpoint - Input (IS)'!$Q:$Q,'Trailpoint  - CRES'!$A41)/'Trailpoint  - CRES'!$P$16</f>
        <v>-2.2491599999999998</v>
      </c>
      <c r="N41" s="273">
        <f t="shared" si="12"/>
        <v>-32.271239999999999</v>
      </c>
    </row>
    <row r="42" spans="1:16">
      <c r="A42" s="4" t="s">
        <v>68</v>
      </c>
      <c r="B42" s="286">
        <f>SUMIFS('Trailpoint - Input (IS)'!C:C,'Trailpoint - Input (IS)'!$Q:$Q,'Trailpoint  - CRES'!$A42)/'Trailpoint  - CRES'!$P$16</f>
        <v>-124.14567</v>
      </c>
      <c r="C42" s="287">
        <f>SUMIFS('Trailpoint - Input (IS)'!D:D,'Trailpoint - Input (IS)'!$Q:$Q,'Trailpoint  - CRES'!$A42)/'Trailpoint  - CRES'!$P$16</f>
        <v>-120.14097</v>
      </c>
      <c r="D42" s="286">
        <f>SUMIFS('Trailpoint - Input (IS)'!E:E,'Trailpoint - Input (IS)'!$Q:$Q,'Trailpoint  - CRES'!$A42)/'Trailpoint  - CRES'!$P$16</f>
        <v>-124.14567</v>
      </c>
      <c r="E42" s="287">
        <f>SUMIFS('Trailpoint - Input (IS)'!F:F,'Trailpoint - Input (IS)'!$Q:$Q,'Trailpoint  - CRES'!$A42)/'Trailpoint  - CRES'!$P$16</f>
        <v>-120.14097</v>
      </c>
      <c r="F42" s="286">
        <f>SUMIFS('Trailpoint - Input (IS)'!G:G,'Trailpoint - Input (IS)'!$Q:$Q,'Trailpoint  - CRES'!$A42)/'Trailpoint  - CRES'!$P$16</f>
        <v>-124.14567</v>
      </c>
      <c r="G42" s="287">
        <f>SUMIFS('Trailpoint - Input (IS)'!H:H,'Trailpoint - Input (IS)'!$Q:$Q,'Trailpoint  - CRES'!$A42)/'Trailpoint  - CRES'!$P$16</f>
        <v>-124.14567</v>
      </c>
      <c r="H42" s="286">
        <f>SUMIFS('Trailpoint - Input (IS)'!I:I,'Trailpoint - Input (IS)'!$Q:$Q,'Trailpoint  - CRES'!$A42)/'Trailpoint  - CRES'!$P$16</f>
        <v>-120.14097</v>
      </c>
      <c r="I42" s="287">
        <f>SUMIFS('Trailpoint - Input (IS)'!J:J,'Trailpoint - Input (IS)'!$Q:$Q,'Trailpoint  - CRES'!$A42)/'Trailpoint  - CRES'!$P$16</f>
        <v>-124.14567</v>
      </c>
      <c r="J42" s="286">
        <f>SUMIFS('Trailpoint - Input (IS)'!K:K,'Trailpoint - Input (IS)'!$Q:$Q,'Trailpoint  - CRES'!$A42)/'Trailpoint  - CRES'!$P$16</f>
        <v>-120.14097</v>
      </c>
      <c r="K42" s="287">
        <f>SUMIFS('Trailpoint - Input (IS)'!L:L,'Trailpoint - Input (IS)'!$Q:$Q,'Trailpoint  - CRES'!$A42)/'Trailpoint  - CRES'!$P$16</f>
        <v>-124.14567</v>
      </c>
      <c r="L42" s="286">
        <f>SUMIFS('Trailpoint - Input (IS)'!M:M,'Trailpoint - Input (IS)'!$Q:$Q,'Trailpoint  - CRES'!$A42)/'Trailpoint  - CRES'!$P$16</f>
        <v>-124.14567</v>
      </c>
      <c r="M42" s="287">
        <f>SUMIFS('Trailpoint - Input (IS)'!N:N,'Trailpoint - Input (IS)'!$Q:$Q,'Trailpoint  - CRES'!$A42)/'Trailpoint  - CRES'!$P$16</f>
        <v>-112.13157000000001</v>
      </c>
      <c r="N42" s="273">
        <f t="shared" si="12"/>
        <v>-1461.7151399999998</v>
      </c>
      <c r="P42" s="16"/>
    </row>
    <row r="43" spans="1:16" ht="15" thickBot="1">
      <c r="A43" s="4" t="s">
        <v>88</v>
      </c>
      <c r="B43" s="286">
        <f>SUMIFS('Trailpoint - Input (IS)'!C:C,'Trailpoint - Input (IS)'!$Q:$Q,'Trailpoint  - CRES'!$A43)/'Trailpoint  - CRES'!$P$16</f>
        <v>0</v>
      </c>
      <c r="C43" s="287">
        <f>SUMIFS('Trailpoint - Input (IS)'!D:D,'Trailpoint - Input (IS)'!$Q:$Q,'Trailpoint  - CRES'!$A43)/'Trailpoint  - CRES'!$P$16</f>
        <v>0</v>
      </c>
      <c r="D43" s="286">
        <f>SUMIFS('Trailpoint - Input (IS)'!E:E,'Trailpoint - Input (IS)'!$Q:$Q,'Trailpoint  - CRES'!$A43)/'Trailpoint  - CRES'!$P$16</f>
        <v>0</v>
      </c>
      <c r="E43" s="287">
        <f>SUMIFS('Trailpoint - Input (IS)'!F:F,'Trailpoint - Input (IS)'!$Q:$Q,'Trailpoint  - CRES'!$A43)/'Trailpoint  - CRES'!$P$16</f>
        <v>0</v>
      </c>
      <c r="F43" s="286">
        <f>SUMIFS('Trailpoint - Input (IS)'!G:G,'Trailpoint - Input (IS)'!$Q:$Q,'Trailpoint  - CRES'!$A43)/'Trailpoint  - CRES'!$P$16</f>
        <v>0</v>
      </c>
      <c r="G43" s="287">
        <f>SUMIFS('Trailpoint - Input (IS)'!H:H,'Trailpoint - Input (IS)'!$Q:$Q,'Trailpoint  - CRES'!$A43)/'Trailpoint  - CRES'!$P$16</f>
        <v>0</v>
      </c>
      <c r="H43" s="286">
        <f>SUMIFS('Trailpoint - Input (IS)'!I:I,'Trailpoint - Input (IS)'!$Q:$Q,'Trailpoint  - CRES'!$A43)/'Trailpoint  - CRES'!$P$16</f>
        <v>0</v>
      </c>
      <c r="I43" s="287">
        <f>SUMIFS('Trailpoint - Input (IS)'!J:J,'Trailpoint - Input (IS)'!$Q:$Q,'Trailpoint  - CRES'!$A43)/'Trailpoint  - CRES'!$P$16</f>
        <v>0</v>
      </c>
      <c r="J43" s="286">
        <f>SUMIFS('Trailpoint - Input (IS)'!K:K,'Trailpoint - Input (IS)'!$Q:$Q,'Trailpoint  - CRES'!$A43)/'Trailpoint  - CRES'!$P$16</f>
        <v>0</v>
      </c>
      <c r="K43" s="287">
        <f>SUMIFS('Trailpoint - Input (IS)'!L:L,'Trailpoint - Input (IS)'!$Q:$Q,'Trailpoint  - CRES'!$A43)/'Trailpoint  - CRES'!$P$16</f>
        <v>0</v>
      </c>
      <c r="L43" s="286">
        <f>SUMIFS('Trailpoint - Input (IS)'!M:M,'Trailpoint - Input (IS)'!$Q:$Q,'Trailpoint  - CRES'!$A43)/'Trailpoint  - CRES'!$P$16</f>
        <v>0</v>
      </c>
      <c r="M43" s="287">
        <f>SUMIFS('Trailpoint - Input (IS)'!N:N,'Trailpoint - Input (IS)'!$Q:$Q,'Trailpoint  - CRES'!$A43)/'Trailpoint  - CRES'!$P$16</f>
        <v>0</v>
      </c>
      <c r="N43" s="273">
        <f t="shared" si="12"/>
        <v>0</v>
      </c>
    </row>
    <row r="44" spans="1:16" ht="15.5" thickTop="1" thickBot="1">
      <c r="A44" s="84" t="s">
        <v>89</v>
      </c>
      <c r="B44" s="52">
        <f>SUM(B38:B43)</f>
        <v>-137.86335</v>
      </c>
      <c r="C44" s="53">
        <f t="shared" ref="C44:M44" si="13">SUM(C38:C43)</f>
        <v>-136.32165000000001</v>
      </c>
      <c r="D44" s="52">
        <f t="shared" si="13"/>
        <v>-138.12379999999999</v>
      </c>
      <c r="E44" s="53">
        <f t="shared" si="13"/>
        <v>-134.66997000000001</v>
      </c>
      <c r="F44" s="52">
        <f t="shared" si="13"/>
        <v>-141.3338</v>
      </c>
      <c r="G44" s="53">
        <f t="shared" si="13"/>
        <v>-179.11899</v>
      </c>
      <c r="H44" s="52">
        <f t="shared" si="13"/>
        <v>-135.31487999999999</v>
      </c>
      <c r="I44" s="53">
        <f t="shared" si="13"/>
        <v>-159.60086999999999</v>
      </c>
      <c r="J44" s="52">
        <f t="shared" si="13"/>
        <v>-131.31719999999999</v>
      </c>
      <c r="K44" s="53">
        <f t="shared" si="13"/>
        <v>-156.69346000000002</v>
      </c>
      <c r="L44" s="52">
        <f t="shared" si="13"/>
        <v>-149.87618000000001</v>
      </c>
      <c r="M44" s="53">
        <f t="shared" si="13"/>
        <v>-155.24873000000002</v>
      </c>
      <c r="N44" s="94">
        <f t="shared" si="12"/>
        <v>-1755.48288</v>
      </c>
    </row>
    <row r="45" spans="1:16" ht="15.5" thickTop="1" thickBot="1">
      <c r="A45" s="5" t="s">
        <v>90</v>
      </c>
      <c r="B45" s="286">
        <f>SUMIFS('Trailpoint - Input (IS)'!C:C,'Trailpoint - Input (IS)'!$Q:$Q,'Trailpoint  - CRES'!$A45)/'Trailpoint  - CRES'!$P$1</f>
        <v>0</v>
      </c>
      <c r="C45" s="287">
        <f>SUMIFS('Trailpoint - Input (IS)'!D:D,'Trailpoint - Input (IS)'!$Q:$Q,'Trailpoint  - CRES'!$A45)/'Trailpoint  - CRES'!$P$1</f>
        <v>0</v>
      </c>
      <c r="D45" s="286">
        <f>SUMIFS('Trailpoint - Input (IS)'!E:E,'Trailpoint - Input (IS)'!$Q:$Q,'Trailpoint  - CRES'!$A45)/'Trailpoint  - CRES'!$P$1</f>
        <v>0</v>
      </c>
      <c r="E45" s="287">
        <f>SUMIFS('Trailpoint - Input (IS)'!F:F,'Trailpoint - Input (IS)'!$Q:$Q,'Trailpoint  - CRES'!$A45)/'Trailpoint  - CRES'!$P$1</f>
        <v>0</v>
      </c>
      <c r="F45" s="286">
        <f>SUMIFS('Trailpoint - Input (IS)'!G:G,'Trailpoint - Input (IS)'!$Q:$Q,'Trailpoint  - CRES'!$A45)/'Trailpoint  - CRES'!$P$1</f>
        <v>0</v>
      </c>
      <c r="G45" s="287">
        <f>SUMIFS('Trailpoint - Input (IS)'!H:H,'Trailpoint - Input (IS)'!$Q:$Q,'Trailpoint  - CRES'!$A45)/'Trailpoint  - CRES'!$P$1</f>
        <v>0</v>
      </c>
      <c r="H45" s="286">
        <f>SUMIFS('Trailpoint - Input (IS)'!I:I,'Trailpoint - Input (IS)'!$Q:$Q,'Trailpoint  - CRES'!$A45)/'Trailpoint  - CRES'!$P$1</f>
        <v>0</v>
      </c>
      <c r="I45" s="287">
        <f>SUMIFS('Trailpoint - Input (IS)'!J:J,'Trailpoint - Input (IS)'!$Q:$Q,'Trailpoint  - CRES'!$A45)/'Trailpoint  - CRES'!$P$1</f>
        <v>0</v>
      </c>
      <c r="J45" s="286">
        <f>SUMIFS('Trailpoint - Input (IS)'!K:K,'Trailpoint - Input (IS)'!$Q:$Q,'Trailpoint  - CRES'!$A45)/'Trailpoint  - CRES'!$P$1</f>
        <v>0</v>
      </c>
      <c r="K45" s="287">
        <f>SUMIFS('Trailpoint - Input (IS)'!L:L,'Trailpoint - Input (IS)'!$Q:$Q,'Trailpoint  - CRES'!$A45)/'Trailpoint  - CRES'!$P$1</f>
        <v>0</v>
      </c>
      <c r="L45" s="286">
        <f>SUMIFS('Trailpoint - Input (IS)'!M:M,'Trailpoint - Input (IS)'!$Q:$Q,'Trailpoint  - CRES'!$A45)/'Trailpoint  - CRES'!$P$1</f>
        <v>0</v>
      </c>
      <c r="M45" s="287">
        <f>SUMIFS('Trailpoint - Input (IS)'!N:N,'Trailpoint - Input (IS)'!$Q:$Q,'Trailpoint  - CRES'!$A45)/'Trailpoint  - CRES'!$P$16</f>
        <v>0</v>
      </c>
      <c r="N45" s="274">
        <f t="shared" si="12"/>
        <v>0</v>
      </c>
    </row>
    <row r="46" spans="1:16"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6" ht="15.5" thickTop="1" thickBot="1">
      <c r="A47" s="84" t="s">
        <v>91</v>
      </c>
      <c r="B47" s="95">
        <f t="shared" ref="B47:G47" si="15">SUM(B44,B35)</f>
        <v>-3.1551500000000203</v>
      </c>
      <c r="C47" s="96">
        <f t="shared" si="15"/>
        <v>46.754620000000017</v>
      </c>
      <c r="D47" s="95">
        <f t="shared" si="15"/>
        <v>15.197649999999925</v>
      </c>
      <c r="E47" s="96">
        <f t="shared" si="15"/>
        <v>60.409649999999942</v>
      </c>
      <c r="F47" s="95">
        <f t="shared" si="15"/>
        <v>23.998629999999991</v>
      </c>
      <c r="G47" s="96">
        <f t="shared" si="15"/>
        <v>-17.863230000000044</v>
      </c>
      <c r="H47" s="95">
        <f>SUM(H44,H35)</f>
        <v>22.663989999999984</v>
      </c>
      <c r="I47" s="96">
        <f t="shared" ref="I47:M47" si="16">SUM(I44,I35)</f>
        <v>-15.435100000000062</v>
      </c>
      <c r="J47" s="95">
        <f t="shared" si="16"/>
        <v>56.185370000000006</v>
      </c>
      <c r="K47" s="96">
        <f t="shared" si="16"/>
        <v>18.456669999999917</v>
      </c>
      <c r="L47" s="95">
        <f t="shared" si="16"/>
        <v>-42.395679999999999</v>
      </c>
      <c r="M47" s="96">
        <f t="shared" si="16"/>
        <v>-3.2198799999999324</v>
      </c>
      <c r="N47" s="96">
        <f t="shared" ref="N47" si="17">SUM(B47:M47)</f>
        <v>161.59753999999973</v>
      </c>
    </row>
    <row r="48" spans="1:16" ht="15" thickTop="1">
      <c r="B48" s="15">
        <f>B47-'Trailpoint - Input (IS)'!C465/1000</f>
        <v>10.339419999999979</v>
      </c>
      <c r="C48" s="15">
        <f>C47-'Trailpoint - Input (IS)'!D465/1000</f>
        <v>8.2752300000000147</v>
      </c>
      <c r="D48" s="15">
        <f>D47-'Trailpoint - Input (IS)'!E465/1000</f>
        <v>10.132999999999925</v>
      </c>
      <c r="E48" s="15">
        <f>E47-'Trailpoint - Input (IS)'!F465/1000</f>
        <v>10.132999999999939</v>
      </c>
      <c r="F48" s="15">
        <f>F47-'Trailpoint - Input (IS)'!G465/1000</f>
        <v>10.132999999999992</v>
      </c>
      <c r="G48" s="15">
        <f>G47-'Trailpoint - Input (IS)'!H465/1000</f>
        <v>10.132999999999956</v>
      </c>
      <c r="H48" s="15">
        <f>H47-'Trailpoint - Input (IS)'!I465/1000</f>
        <v>10.132999999999985</v>
      </c>
      <c r="I48" s="15">
        <f>I47-'Trailpoint - Input (IS)'!J465/1000</f>
        <v>10.132999999999935</v>
      </c>
      <c r="J48" s="15">
        <f>J47-'Trailpoint - Input (IS)'!K465/1000</f>
        <v>10.133000000000003</v>
      </c>
      <c r="K48" s="15">
        <f>K47-'Trailpoint - Input (IS)'!L465/1000</f>
        <v>10.132999999999917</v>
      </c>
      <c r="L48" s="15">
        <f>L47-'Trailpoint - Input (IS)'!M465/1000</f>
        <v>10.133000000000003</v>
      </c>
      <c r="M48" s="15">
        <f>M47-'Trailpoint - Input (IS)'!N465/1000</f>
        <v>10.133000000000067</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36:M36">
    <cfRule type="containsText" dxfId="9" priority="1" operator="containsText" text="Yes">
      <formula>NOT(ISERROR(SEARCH("Yes",B36)))</formula>
    </cfRule>
    <cfRule type="cellIs" dxfId="8" priority="2" operator="equal">
      <formula>"ERROR"</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11725-68B3-4254-9486-50B6C7EDEC73}">
  <dimension ref="A1:G942"/>
  <sheetViews>
    <sheetView workbookViewId="0">
      <selection activeCell="H8" sqref="H8"/>
    </sheetView>
  </sheetViews>
  <sheetFormatPr defaultRowHeight="14.5"/>
  <cols>
    <col min="1" max="1" width="11.453125" customWidth="1"/>
    <col min="2" max="2" width="37.08984375" customWidth="1"/>
    <col min="3" max="5" width="17.08984375" customWidth="1"/>
  </cols>
  <sheetData>
    <row r="1" spans="1:5" ht="14.4" customHeight="1">
      <c r="A1" s="369" t="s">
        <v>5237</v>
      </c>
      <c r="B1" s="369"/>
      <c r="C1" s="369"/>
      <c r="D1" s="369"/>
      <c r="E1" s="369"/>
    </row>
    <row r="2" spans="1:5" ht="15">
      <c r="A2" s="370" t="s">
        <v>105</v>
      </c>
      <c r="B2" s="370"/>
      <c r="C2" s="370"/>
      <c r="D2" s="370"/>
      <c r="E2" s="370"/>
    </row>
    <row r="3" spans="1:5" ht="14.4" customHeight="1">
      <c r="A3" s="369" t="s">
        <v>5232</v>
      </c>
      <c r="B3" s="369"/>
      <c r="C3" s="369"/>
      <c r="D3" s="369"/>
      <c r="E3" s="369"/>
    </row>
    <row r="4" spans="1:5" ht="14.4" customHeight="1">
      <c r="A4" s="369" t="s">
        <v>106</v>
      </c>
      <c r="B4" s="369"/>
      <c r="C4" s="369"/>
      <c r="D4" s="369"/>
      <c r="E4" s="369"/>
    </row>
    <row r="5" spans="1:5">
      <c r="A5" s="56"/>
      <c r="B5" s="57"/>
      <c r="C5" s="56" t="s">
        <v>107</v>
      </c>
      <c r="D5" s="56" t="s">
        <v>108</v>
      </c>
      <c r="E5" s="56" t="s">
        <v>109</v>
      </c>
    </row>
    <row r="6" spans="1:5">
      <c r="A6" s="173"/>
      <c r="B6" s="174"/>
      <c r="C6" s="173" t="s">
        <v>110</v>
      </c>
      <c r="D6" s="173" t="s">
        <v>107</v>
      </c>
      <c r="E6" s="173" t="s">
        <v>111</v>
      </c>
    </row>
    <row r="7" spans="1:5">
      <c r="A7" s="67"/>
      <c r="B7" s="68"/>
      <c r="C7" s="67"/>
      <c r="D7" s="67"/>
      <c r="E7" s="67"/>
    </row>
    <row r="8" spans="1:5">
      <c r="A8" s="58" t="s">
        <v>1118</v>
      </c>
      <c r="B8" s="59" t="s">
        <v>112</v>
      </c>
      <c r="C8" s="69"/>
      <c r="D8" s="69"/>
      <c r="E8" s="69"/>
    </row>
    <row r="9" spans="1:5">
      <c r="A9" s="58"/>
      <c r="B9" s="59"/>
      <c r="C9" s="58"/>
      <c r="D9" s="58"/>
      <c r="E9" s="58"/>
    </row>
    <row r="10" spans="1:5">
      <c r="A10" s="58" t="s">
        <v>3436</v>
      </c>
      <c r="B10" s="59" t="s">
        <v>1120</v>
      </c>
      <c r="C10" s="69"/>
      <c r="D10" s="69"/>
      <c r="E10" s="69"/>
    </row>
    <row r="11" spans="1:5">
      <c r="A11" s="58"/>
      <c r="B11" s="59"/>
      <c r="C11" s="58"/>
      <c r="D11" s="58"/>
      <c r="E11" s="58"/>
    </row>
    <row r="12" spans="1:5">
      <c r="A12" s="58" t="s">
        <v>3437</v>
      </c>
      <c r="B12" s="59" t="s">
        <v>3438</v>
      </c>
      <c r="C12" s="69"/>
      <c r="D12" s="69"/>
      <c r="E12" s="69"/>
    </row>
    <row r="13" spans="1:5">
      <c r="A13" s="58" t="s">
        <v>3439</v>
      </c>
      <c r="B13" s="59" t="s">
        <v>3440</v>
      </c>
      <c r="C13" s="63">
        <v>20050.29</v>
      </c>
      <c r="D13" s="63">
        <v>2382.83</v>
      </c>
      <c r="E13" s="63">
        <v>17667.46</v>
      </c>
    </row>
    <row r="14" spans="1:5">
      <c r="A14" s="58" t="s">
        <v>3441</v>
      </c>
      <c r="B14" s="59" t="s">
        <v>3442</v>
      </c>
      <c r="C14" s="63">
        <v>186.69</v>
      </c>
      <c r="D14" s="63">
        <v>196.65</v>
      </c>
      <c r="E14" s="63">
        <v>-9.9600000000000009</v>
      </c>
    </row>
    <row r="15" spans="1:5">
      <c r="A15" s="58" t="s">
        <v>3443</v>
      </c>
      <c r="B15" s="59" t="s">
        <v>3444</v>
      </c>
      <c r="C15" s="63">
        <v>0</v>
      </c>
      <c r="D15" s="63">
        <v>0</v>
      </c>
      <c r="E15" s="63">
        <v>0</v>
      </c>
    </row>
    <row r="16" spans="1:5">
      <c r="A16" s="58" t="s">
        <v>3446</v>
      </c>
      <c r="B16" s="59" t="s">
        <v>3447</v>
      </c>
      <c r="C16" s="63">
        <v>0</v>
      </c>
      <c r="D16" s="63">
        <v>0</v>
      </c>
      <c r="E16" s="63">
        <v>0</v>
      </c>
    </row>
    <row r="17" spans="1:5">
      <c r="A17" s="58" t="s">
        <v>3448</v>
      </c>
      <c r="B17" s="59" t="s">
        <v>3449</v>
      </c>
      <c r="C17" s="63">
        <v>1201.57</v>
      </c>
      <c r="D17" s="63">
        <v>360.79</v>
      </c>
      <c r="E17" s="63">
        <v>840.78</v>
      </c>
    </row>
    <row r="18" spans="1:5">
      <c r="A18" s="58" t="s">
        <v>3450</v>
      </c>
      <c r="B18" s="59" t="s">
        <v>3451</v>
      </c>
      <c r="C18" s="63">
        <v>168993.63</v>
      </c>
      <c r="D18" s="63">
        <v>253011.74</v>
      </c>
      <c r="E18" s="63">
        <v>-84018.11</v>
      </c>
    </row>
    <row r="19" spans="1:5">
      <c r="A19" s="58" t="s">
        <v>3453</v>
      </c>
      <c r="B19" s="59" t="s">
        <v>3454</v>
      </c>
      <c r="C19" s="63">
        <v>0</v>
      </c>
      <c r="D19" s="63">
        <v>0</v>
      </c>
      <c r="E19" s="63">
        <v>0</v>
      </c>
    </row>
    <row r="20" spans="1:5">
      <c r="A20" s="58" t="s">
        <v>3455</v>
      </c>
      <c r="B20" s="59" t="s">
        <v>3456</v>
      </c>
      <c r="C20" s="63">
        <v>61173.42</v>
      </c>
      <c r="D20" s="63">
        <v>22822.21</v>
      </c>
      <c r="E20" s="63">
        <v>38351.21</v>
      </c>
    </row>
    <row r="21" spans="1:5">
      <c r="A21" s="58" t="s">
        <v>3457</v>
      </c>
      <c r="B21" s="59" t="s">
        <v>3458</v>
      </c>
      <c r="C21" s="63">
        <v>0</v>
      </c>
      <c r="D21" s="63">
        <v>0</v>
      </c>
      <c r="E21" s="63">
        <v>0</v>
      </c>
    </row>
    <row r="22" spans="1:5">
      <c r="A22" s="58" t="s">
        <v>1119</v>
      </c>
      <c r="B22" s="59" t="s">
        <v>3459</v>
      </c>
      <c r="C22" s="63">
        <v>109</v>
      </c>
      <c r="D22" s="63">
        <v>109</v>
      </c>
      <c r="E22" s="63">
        <v>0</v>
      </c>
    </row>
    <row r="23" spans="1:5">
      <c r="A23" s="58" t="s">
        <v>3460</v>
      </c>
      <c r="B23" s="59" t="s">
        <v>3461</v>
      </c>
      <c r="C23" s="63">
        <v>0</v>
      </c>
      <c r="D23" s="63">
        <v>0</v>
      </c>
      <c r="E23" s="63">
        <v>0</v>
      </c>
    </row>
    <row r="24" spans="1:5">
      <c r="A24" s="58" t="s">
        <v>3462</v>
      </c>
      <c r="B24" s="59" t="s">
        <v>3463</v>
      </c>
      <c r="C24" s="63">
        <v>0</v>
      </c>
      <c r="D24" s="63">
        <v>0</v>
      </c>
      <c r="E24" s="63">
        <v>0</v>
      </c>
    </row>
    <row r="25" spans="1:5">
      <c r="A25" s="58" t="s">
        <v>3464</v>
      </c>
      <c r="B25" s="59" t="s">
        <v>3465</v>
      </c>
      <c r="C25" s="63">
        <v>0</v>
      </c>
      <c r="D25" s="63">
        <v>0</v>
      </c>
      <c r="E25" s="63">
        <v>0</v>
      </c>
    </row>
    <row r="26" spans="1:5">
      <c r="A26" s="58" t="s">
        <v>3466</v>
      </c>
      <c r="B26" s="59" t="s">
        <v>3467</v>
      </c>
      <c r="C26" s="63">
        <v>0</v>
      </c>
      <c r="D26" s="63">
        <v>0</v>
      </c>
      <c r="E26" s="63">
        <v>0</v>
      </c>
    </row>
    <row r="27" spans="1:5">
      <c r="A27" s="58"/>
      <c r="B27" s="59"/>
      <c r="C27" s="66"/>
      <c r="D27" s="66"/>
      <c r="E27" s="66"/>
    </row>
    <row r="28" spans="1:5">
      <c r="A28" s="58" t="s">
        <v>3468</v>
      </c>
      <c r="B28" s="59" t="s">
        <v>3469</v>
      </c>
      <c r="C28" s="70">
        <v>251714.6</v>
      </c>
      <c r="D28" s="70">
        <v>278883.21999999997</v>
      </c>
      <c r="E28" s="70">
        <v>-27168.62</v>
      </c>
    </row>
    <row r="29" spans="1:5">
      <c r="A29" s="58"/>
      <c r="B29" s="59"/>
      <c r="C29" s="58"/>
      <c r="D29" s="58"/>
      <c r="E29" s="58"/>
    </row>
    <row r="30" spans="1:5">
      <c r="A30" s="58" t="s">
        <v>3470</v>
      </c>
      <c r="B30" s="59" t="s">
        <v>3471</v>
      </c>
      <c r="C30" s="69"/>
      <c r="D30" s="69"/>
      <c r="E30" s="69"/>
    </row>
    <row r="31" spans="1:5">
      <c r="A31" s="58" t="s">
        <v>3472</v>
      </c>
      <c r="B31" s="59" t="s">
        <v>3473</v>
      </c>
      <c r="C31" s="63">
        <v>0</v>
      </c>
      <c r="D31" s="63">
        <v>0</v>
      </c>
      <c r="E31" s="63">
        <v>0</v>
      </c>
    </row>
    <row r="32" spans="1:5">
      <c r="A32" s="58" t="s">
        <v>3474</v>
      </c>
      <c r="B32" s="59" t="s">
        <v>3475</v>
      </c>
      <c r="C32" s="63">
        <v>0</v>
      </c>
      <c r="D32" s="63">
        <v>0</v>
      </c>
      <c r="E32" s="63">
        <v>0</v>
      </c>
    </row>
    <row r="33" spans="1:5">
      <c r="A33" s="58" t="s">
        <v>3476</v>
      </c>
      <c r="B33" s="59" t="s">
        <v>3477</v>
      </c>
      <c r="C33" s="63">
        <v>0</v>
      </c>
      <c r="D33" s="63">
        <v>0</v>
      </c>
      <c r="E33" s="63">
        <v>0</v>
      </c>
    </row>
    <row r="34" spans="1:5">
      <c r="A34" s="58" t="s">
        <v>3478</v>
      </c>
      <c r="B34" s="59" t="s">
        <v>3479</v>
      </c>
      <c r="C34" s="63">
        <v>0</v>
      </c>
      <c r="D34" s="63">
        <v>0</v>
      </c>
      <c r="E34" s="63">
        <v>0</v>
      </c>
    </row>
    <row r="35" spans="1:5">
      <c r="A35" s="58" t="s">
        <v>3480</v>
      </c>
      <c r="B35" s="59" t="s">
        <v>3481</v>
      </c>
      <c r="C35" s="63">
        <v>0</v>
      </c>
      <c r="D35" s="63">
        <v>0</v>
      </c>
      <c r="E35" s="63">
        <v>0</v>
      </c>
    </row>
    <row r="36" spans="1:5">
      <c r="A36" s="58" t="s">
        <v>3482</v>
      </c>
      <c r="B36" s="59" t="s">
        <v>3483</v>
      </c>
      <c r="C36" s="63">
        <v>0</v>
      </c>
      <c r="D36" s="63">
        <v>0</v>
      </c>
      <c r="E36" s="63">
        <v>0</v>
      </c>
    </row>
    <row r="37" spans="1:5">
      <c r="A37" s="58" t="s">
        <v>3484</v>
      </c>
      <c r="B37" s="59" t="s">
        <v>3485</v>
      </c>
      <c r="C37" s="63">
        <v>0</v>
      </c>
      <c r="D37" s="63">
        <v>0</v>
      </c>
      <c r="E37" s="63">
        <v>0</v>
      </c>
    </row>
    <row r="38" spans="1:5">
      <c r="A38" s="58" t="s">
        <v>3486</v>
      </c>
      <c r="B38" s="59" t="s">
        <v>3487</v>
      </c>
      <c r="C38" s="63">
        <v>0</v>
      </c>
      <c r="D38" s="63">
        <v>0</v>
      </c>
      <c r="E38" s="63">
        <v>0</v>
      </c>
    </row>
    <row r="39" spans="1:5">
      <c r="A39" s="58" t="s">
        <v>3488</v>
      </c>
      <c r="B39" s="59" t="s">
        <v>3489</v>
      </c>
      <c r="C39" s="63">
        <v>0</v>
      </c>
      <c r="D39" s="63">
        <v>0</v>
      </c>
      <c r="E39" s="63">
        <v>0</v>
      </c>
    </row>
    <row r="40" spans="1:5">
      <c r="A40" s="58" t="s">
        <v>3490</v>
      </c>
      <c r="B40" s="59" t="s">
        <v>3491</v>
      </c>
      <c r="C40" s="63">
        <v>0</v>
      </c>
      <c r="D40" s="63">
        <v>0</v>
      </c>
      <c r="E40" s="63">
        <v>0</v>
      </c>
    </row>
    <row r="41" spans="1:5">
      <c r="A41" s="58"/>
      <c r="B41" s="59"/>
      <c r="C41" s="66"/>
      <c r="D41" s="66"/>
      <c r="E41" s="66"/>
    </row>
    <row r="42" spans="1:5">
      <c r="A42" s="58" t="s">
        <v>3492</v>
      </c>
      <c r="B42" s="59" t="s">
        <v>3493</v>
      </c>
      <c r="C42" s="70">
        <v>0</v>
      </c>
      <c r="D42" s="70">
        <v>0</v>
      </c>
      <c r="E42" s="70">
        <v>0</v>
      </c>
    </row>
    <row r="43" spans="1:5">
      <c r="A43" s="58"/>
      <c r="B43" s="59"/>
      <c r="C43" s="58"/>
      <c r="D43" s="58"/>
      <c r="E43" s="58"/>
    </row>
    <row r="44" spans="1:5">
      <c r="A44" s="58" t="s">
        <v>1121</v>
      </c>
      <c r="B44" s="59" t="s">
        <v>3494</v>
      </c>
      <c r="C44" s="69"/>
      <c r="D44" s="69"/>
      <c r="E44" s="69"/>
    </row>
    <row r="45" spans="1:5">
      <c r="A45" s="58" t="s">
        <v>3495</v>
      </c>
      <c r="B45" s="59" t="s">
        <v>3496</v>
      </c>
      <c r="C45" s="63">
        <v>380802.26</v>
      </c>
      <c r="D45" s="63">
        <v>261755.26</v>
      </c>
      <c r="E45" s="63">
        <v>119047</v>
      </c>
    </row>
    <row r="46" spans="1:5">
      <c r="A46" s="58" t="s">
        <v>3497</v>
      </c>
      <c r="B46" s="59" t="s">
        <v>2496</v>
      </c>
      <c r="C46" s="63">
        <v>44330.86</v>
      </c>
      <c r="D46" s="63">
        <v>217000.87</v>
      </c>
      <c r="E46" s="63">
        <v>-172670.01</v>
      </c>
    </row>
    <row r="47" spans="1:5">
      <c r="A47" s="58" t="s">
        <v>3498</v>
      </c>
      <c r="B47" s="59" t="s">
        <v>3499</v>
      </c>
      <c r="C47" s="63">
        <v>0</v>
      </c>
      <c r="D47" s="63">
        <v>0</v>
      </c>
      <c r="E47" s="63">
        <v>0</v>
      </c>
    </row>
    <row r="48" spans="1:5">
      <c r="A48" s="58" t="s">
        <v>3500</v>
      </c>
      <c r="B48" s="59" t="s">
        <v>3501</v>
      </c>
      <c r="C48" s="63">
        <v>190810.97</v>
      </c>
      <c r="D48" s="63">
        <v>168098.56</v>
      </c>
      <c r="E48" s="63">
        <v>22712.41</v>
      </c>
    </row>
    <row r="49" spans="1:5">
      <c r="A49" s="58" t="s">
        <v>3502</v>
      </c>
      <c r="B49" s="59" t="s">
        <v>3503</v>
      </c>
      <c r="C49" s="63">
        <v>0</v>
      </c>
      <c r="D49" s="63">
        <v>0</v>
      </c>
      <c r="E49" s="63">
        <v>0</v>
      </c>
    </row>
    <row r="50" spans="1:5">
      <c r="A50" s="58" t="s">
        <v>3504</v>
      </c>
      <c r="B50" s="59" t="s">
        <v>3505</v>
      </c>
      <c r="C50" s="63">
        <v>12840.6</v>
      </c>
      <c r="D50" s="63">
        <v>12840.6</v>
      </c>
      <c r="E50" s="63">
        <v>0</v>
      </c>
    </row>
    <row r="51" spans="1:5">
      <c r="A51" s="58" t="s">
        <v>3506</v>
      </c>
      <c r="B51" s="59" t="s">
        <v>3507</v>
      </c>
      <c r="C51" s="63">
        <v>0</v>
      </c>
      <c r="D51" s="63">
        <v>0</v>
      </c>
      <c r="E51" s="63">
        <v>0</v>
      </c>
    </row>
    <row r="52" spans="1:5">
      <c r="A52" s="58" t="s">
        <v>3508</v>
      </c>
      <c r="B52" s="59" t="s">
        <v>3509</v>
      </c>
      <c r="C52" s="63">
        <v>0</v>
      </c>
      <c r="D52" s="63">
        <v>0</v>
      </c>
      <c r="E52" s="63">
        <v>0</v>
      </c>
    </row>
    <row r="53" spans="1:5">
      <c r="A53" s="58" t="s">
        <v>3510</v>
      </c>
      <c r="B53" s="59" t="s">
        <v>3511</v>
      </c>
      <c r="C53" s="63">
        <v>0</v>
      </c>
      <c r="D53" s="63">
        <v>0</v>
      </c>
      <c r="E53" s="63">
        <v>0</v>
      </c>
    </row>
    <row r="54" spans="1:5">
      <c r="A54" s="58" t="s">
        <v>3512</v>
      </c>
      <c r="B54" s="59" t="s">
        <v>3513</v>
      </c>
      <c r="C54" s="63">
        <v>0</v>
      </c>
      <c r="D54" s="63">
        <v>0</v>
      </c>
      <c r="E54" s="63">
        <v>0</v>
      </c>
    </row>
    <row r="55" spans="1:5">
      <c r="A55" s="58" t="s">
        <v>3514</v>
      </c>
      <c r="B55" s="59" t="s">
        <v>3515</v>
      </c>
      <c r="C55" s="63">
        <v>0</v>
      </c>
      <c r="D55" s="63">
        <v>0</v>
      </c>
      <c r="E55" s="63">
        <v>0</v>
      </c>
    </row>
    <row r="56" spans="1:5">
      <c r="A56" s="58"/>
      <c r="B56" s="59"/>
      <c r="C56" s="66"/>
      <c r="D56" s="66"/>
      <c r="E56" s="66"/>
    </row>
    <row r="57" spans="1:5">
      <c r="A57" s="58" t="s">
        <v>3516</v>
      </c>
      <c r="B57" s="59" t="s">
        <v>3517</v>
      </c>
      <c r="C57" s="70">
        <v>628784.68999999994</v>
      </c>
      <c r="D57" s="70">
        <v>659695.29</v>
      </c>
      <c r="E57" s="70">
        <v>-30910.6</v>
      </c>
    </row>
    <row r="58" spans="1:5">
      <c r="A58" s="58"/>
      <c r="B58" s="59"/>
      <c r="C58" s="58"/>
      <c r="D58" s="58"/>
      <c r="E58" s="58"/>
    </row>
    <row r="59" spans="1:5">
      <c r="A59" s="58" t="s">
        <v>3518</v>
      </c>
      <c r="B59" s="59" t="s">
        <v>3519</v>
      </c>
      <c r="C59" s="69"/>
      <c r="D59" s="69"/>
      <c r="E59" s="69"/>
    </row>
    <row r="60" spans="1:5">
      <c r="A60" s="58" t="s">
        <v>3520</v>
      </c>
      <c r="B60" s="59" t="s">
        <v>3521</v>
      </c>
      <c r="C60" s="63">
        <v>352062.39</v>
      </c>
      <c r="D60" s="63">
        <v>287175.38</v>
      </c>
      <c r="E60" s="63">
        <v>64887.01</v>
      </c>
    </row>
    <row r="61" spans="1:5">
      <c r="A61" s="58" t="s">
        <v>3522</v>
      </c>
      <c r="B61" s="59" t="s">
        <v>3523</v>
      </c>
      <c r="C61" s="63">
        <v>0</v>
      </c>
      <c r="D61" s="63">
        <v>0</v>
      </c>
      <c r="E61" s="63">
        <v>0</v>
      </c>
    </row>
    <row r="62" spans="1:5">
      <c r="A62" s="58" t="s">
        <v>3524</v>
      </c>
      <c r="B62" s="59" t="s">
        <v>3525</v>
      </c>
      <c r="C62" s="63">
        <v>140.72999999999999</v>
      </c>
      <c r="D62" s="63">
        <v>140.72999999999999</v>
      </c>
      <c r="E62" s="63">
        <v>0</v>
      </c>
    </row>
    <row r="63" spans="1:5">
      <c r="A63" s="58" t="s">
        <v>3526</v>
      </c>
      <c r="B63" s="59" t="s">
        <v>3527</v>
      </c>
      <c r="C63" s="63">
        <v>0</v>
      </c>
      <c r="D63" s="63">
        <v>0</v>
      </c>
      <c r="E63" s="63">
        <v>0</v>
      </c>
    </row>
    <row r="64" spans="1:5">
      <c r="A64" s="58" t="s">
        <v>1122</v>
      </c>
      <c r="B64" s="59" t="s">
        <v>3528</v>
      </c>
      <c r="C64" s="63">
        <v>0</v>
      </c>
      <c r="D64" s="63">
        <v>0</v>
      </c>
      <c r="E64" s="63">
        <v>0</v>
      </c>
    </row>
    <row r="65" spans="1:5">
      <c r="A65" s="58" t="s">
        <v>1123</v>
      </c>
      <c r="B65" s="59" t="s">
        <v>3529</v>
      </c>
      <c r="C65" s="63">
        <v>-172100.49</v>
      </c>
      <c r="D65" s="63">
        <v>-146148.14000000001</v>
      </c>
      <c r="E65" s="63">
        <v>-25952.35</v>
      </c>
    </row>
    <row r="66" spans="1:5">
      <c r="A66" s="58" t="s">
        <v>3530</v>
      </c>
      <c r="B66" s="59" t="s">
        <v>3531</v>
      </c>
      <c r="C66" s="63">
        <v>0</v>
      </c>
      <c r="D66" s="63">
        <v>0</v>
      </c>
      <c r="E66" s="63">
        <v>0</v>
      </c>
    </row>
    <row r="67" spans="1:5">
      <c r="A67" s="58" t="s">
        <v>3532</v>
      </c>
      <c r="B67" s="59" t="s">
        <v>3533</v>
      </c>
      <c r="C67" s="63">
        <v>0</v>
      </c>
      <c r="D67" s="63">
        <v>0</v>
      </c>
      <c r="E67" s="63">
        <v>0</v>
      </c>
    </row>
    <row r="68" spans="1:5">
      <c r="A68" s="58" t="s">
        <v>3534</v>
      </c>
      <c r="B68" s="59" t="s">
        <v>3535</v>
      </c>
      <c r="C68" s="63">
        <v>0</v>
      </c>
      <c r="D68" s="63">
        <v>0</v>
      </c>
      <c r="E68" s="63">
        <v>0</v>
      </c>
    </row>
    <row r="69" spans="1:5">
      <c r="A69" s="58" t="s">
        <v>3536</v>
      </c>
      <c r="B69" s="59" t="s">
        <v>3537</v>
      </c>
      <c r="C69" s="63">
        <v>0</v>
      </c>
      <c r="D69" s="63">
        <v>0</v>
      </c>
      <c r="E69" s="63">
        <v>0</v>
      </c>
    </row>
    <row r="70" spans="1:5">
      <c r="A70" s="58" t="s">
        <v>3538</v>
      </c>
      <c r="B70" s="59" t="s">
        <v>3539</v>
      </c>
      <c r="C70" s="63">
        <v>0</v>
      </c>
      <c r="D70" s="63">
        <v>0</v>
      </c>
      <c r="E70" s="63">
        <v>0</v>
      </c>
    </row>
    <row r="71" spans="1:5">
      <c r="A71" s="58" t="s">
        <v>1124</v>
      </c>
      <c r="B71" s="59" t="s">
        <v>3540</v>
      </c>
      <c r="C71" s="63">
        <v>55266.9</v>
      </c>
      <c r="D71" s="63">
        <v>56823.57</v>
      </c>
      <c r="E71" s="63">
        <v>-1556.67</v>
      </c>
    </row>
    <row r="72" spans="1:5">
      <c r="A72" s="58"/>
      <c r="B72" s="59"/>
      <c r="C72" s="66"/>
      <c r="D72" s="66"/>
      <c r="E72" s="66"/>
    </row>
    <row r="73" spans="1:5">
      <c r="A73" s="58" t="s">
        <v>3541</v>
      </c>
      <c r="B73" s="59" t="s">
        <v>3542</v>
      </c>
      <c r="C73" s="70">
        <v>235369.53</v>
      </c>
      <c r="D73" s="70">
        <v>197991.54</v>
      </c>
      <c r="E73" s="70">
        <v>37377.99</v>
      </c>
    </row>
    <row r="74" spans="1:5">
      <c r="A74" s="58"/>
      <c r="B74" s="59"/>
      <c r="C74" s="58"/>
      <c r="D74" s="58"/>
      <c r="E74" s="58"/>
    </row>
    <row r="75" spans="1:5">
      <c r="A75" s="58" t="s">
        <v>1125</v>
      </c>
      <c r="B75" s="59" t="s">
        <v>3543</v>
      </c>
      <c r="C75" s="69"/>
      <c r="D75" s="69"/>
      <c r="E75" s="69"/>
    </row>
    <row r="76" spans="1:5">
      <c r="A76" s="58" t="s">
        <v>3544</v>
      </c>
      <c r="B76" s="59" t="s">
        <v>3545</v>
      </c>
      <c r="C76" s="63">
        <v>0</v>
      </c>
      <c r="D76" s="63">
        <v>0</v>
      </c>
      <c r="E76" s="63">
        <v>0</v>
      </c>
    </row>
    <row r="77" spans="1:5">
      <c r="A77" s="58" t="s">
        <v>3546</v>
      </c>
      <c r="B77" s="59" t="s">
        <v>3547</v>
      </c>
      <c r="C77" s="63">
        <v>0</v>
      </c>
      <c r="D77" s="63">
        <v>0</v>
      </c>
      <c r="E77" s="63">
        <v>0</v>
      </c>
    </row>
    <row r="78" spans="1:5">
      <c r="A78" s="58" t="s">
        <v>3548</v>
      </c>
      <c r="B78" s="59" t="s">
        <v>3549</v>
      </c>
      <c r="C78" s="63">
        <v>0</v>
      </c>
      <c r="D78" s="63">
        <v>0</v>
      </c>
      <c r="E78" s="63">
        <v>0</v>
      </c>
    </row>
    <row r="79" spans="1:5">
      <c r="A79" s="58" t="s">
        <v>3550</v>
      </c>
      <c r="B79" s="59" t="s">
        <v>3551</v>
      </c>
      <c r="C79" s="63">
        <v>0</v>
      </c>
      <c r="D79" s="63">
        <v>0</v>
      </c>
      <c r="E79" s="63">
        <v>0</v>
      </c>
    </row>
    <row r="80" spans="1:5">
      <c r="A80" s="58" t="s">
        <v>3552</v>
      </c>
      <c r="B80" s="59" t="s">
        <v>3553</v>
      </c>
      <c r="C80" s="63">
        <v>0</v>
      </c>
      <c r="D80" s="63">
        <v>0</v>
      </c>
      <c r="E80" s="63">
        <v>0</v>
      </c>
    </row>
    <row r="81" spans="1:5">
      <c r="A81" s="58" t="s">
        <v>3554</v>
      </c>
      <c r="B81" s="59" t="s">
        <v>3555</v>
      </c>
      <c r="C81" s="63">
        <v>0</v>
      </c>
      <c r="D81" s="63">
        <v>0</v>
      </c>
      <c r="E81" s="63">
        <v>0</v>
      </c>
    </row>
    <row r="82" spans="1:5">
      <c r="A82" s="58" t="s">
        <v>3556</v>
      </c>
      <c r="B82" s="59" t="s">
        <v>3557</v>
      </c>
      <c r="C82" s="63">
        <v>0</v>
      </c>
      <c r="D82" s="63">
        <v>0</v>
      </c>
      <c r="E82" s="63">
        <v>0</v>
      </c>
    </row>
    <row r="83" spans="1:5">
      <c r="A83" s="58" t="s">
        <v>3558</v>
      </c>
      <c r="B83" s="59" t="s">
        <v>3559</v>
      </c>
      <c r="C83" s="63">
        <v>0</v>
      </c>
      <c r="D83" s="63">
        <v>0</v>
      </c>
      <c r="E83" s="63">
        <v>0</v>
      </c>
    </row>
    <row r="84" spans="1:5">
      <c r="A84" s="58" t="s">
        <v>3560</v>
      </c>
      <c r="B84" s="59" t="s">
        <v>3561</v>
      </c>
      <c r="C84" s="63">
        <v>0</v>
      </c>
      <c r="D84" s="63">
        <v>0</v>
      </c>
      <c r="E84" s="63">
        <v>0</v>
      </c>
    </row>
    <row r="85" spans="1:5">
      <c r="A85" s="58" t="s">
        <v>3562</v>
      </c>
      <c r="B85" s="59" t="s">
        <v>3563</v>
      </c>
      <c r="C85" s="63">
        <v>0</v>
      </c>
      <c r="D85" s="63">
        <v>0</v>
      </c>
      <c r="E85" s="63">
        <v>0</v>
      </c>
    </row>
    <row r="86" spans="1:5">
      <c r="A86" s="58" t="s">
        <v>3564</v>
      </c>
      <c r="B86" s="59" t="s">
        <v>3565</v>
      </c>
      <c r="C86" s="63">
        <v>0</v>
      </c>
      <c r="D86" s="63">
        <v>0</v>
      </c>
      <c r="E86" s="63">
        <v>0</v>
      </c>
    </row>
    <row r="87" spans="1:5">
      <c r="A87" s="58" t="s">
        <v>1126</v>
      </c>
      <c r="B87" s="59" t="s">
        <v>3566</v>
      </c>
      <c r="C87" s="63">
        <v>0</v>
      </c>
      <c r="D87" s="63">
        <v>0</v>
      </c>
      <c r="E87" s="63">
        <v>0</v>
      </c>
    </row>
    <row r="88" spans="1:5">
      <c r="A88" s="58"/>
      <c r="B88" s="59"/>
      <c r="C88" s="66"/>
      <c r="D88" s="66"/>
      <c r="E88" s="66"/>
    </row>
    <row r="89" spans="1:5">
      <c r="A89" s="58" t="s">
        <v>3567</v>
      </c>
      <c r="B89" s="59" t="s">
        <v>3568</v>
      </c>
      <c r="C89" s="70">
        <v>0</v>
      </c>
      <c r="D89" s="70">
        <v>0</v>
      </c>
      <c r="E89" s="70">
        <v>0</v>
      </c>
    </row>
    <row r="90" spans="1:5">
      <c r="A90" s="58"/>
      <c r="B90" s="59"/>
      <c r="C90" s="58"/>
      <c r="D90" s="58"/>
      <c r="E90" s="58"/>
    </row>
    <row r="91" spans="1:5">
      <c r="A91" s="58" t="s">
        <v>3569</v>
      </c>
      <c r="B91" s="59" t="s">
        <v>3570</v>
      </c>
      <c r="C91" s="69"/>
      <c r="D91" s="69"/>
      <c r="E91" s="69"/>
    </row>
    <row r="92" spans="1:5">
      <c r="A92" s="58" t="s">
        <v>3571</v>
      </c>
      <c r="B92" s="59" t="s">
        <v>3572</v>
      </c>
      <c r="C92" s="63">
        <v>0</v>
      </c>
      <c r="D92" s="63">
        <v>0</v>
      </c>
      <c r="E92" s="63">
        <v>0</v>
      </c>
    </row>
    <row r="93" spans="1:5">
      <c r="A93" s="58" t="s">
        <v>3573</v>
      </c>
      <c r="B93" s="59" t="s">
        <v>3574</v>
      </c>
      <c r="C93" s="63">
        <v>0</v>
      </c>
      <c r="D93" s="63">
        <v>0</v>
      </c>
      <c r="E93" s="63">
        <v>0</v>
      </c>
    </row>
    <row r="94" spans="1:5">
      <c r="A94" s="58" t="s">
        <v>3575</v>
      </c>
      <c r="B94" s="59" t="s">
        <v>3576</v>
      </c>
      <c r="C94" s="63">
        <v>0</v>
      </c>
      <c r="D94" s="63">
        <v>0</v>
      </c>
      <c r="E94" s="63">
        <v>0</v>
      </c>
    </row>
    <row r="95" spans="1:5">
      <c r="A95" s="58" t="s">
        <v>3577</v>
      </c>
      <c r="B95" s="59" t="s">
        <v>3578</v>
      </c>
      <c r="C95" s="63">
        <v>0</v>
      </c>
      <c r="D95" s="63">
        <v>0</v>
      </c>
      <c r="E95" s="63">
        <v>0</v>
      </c>
    </row>
    <row r="96" spans="1:5">
      <c r="A96" s="58" t="s">
        <v>3579</v>
      </c>
      <c r="B96" s="59" t="s">
        <v>3580</v>
      </c>
      <c r="C96" s="63">
        <v>0</v>
      </c>
      <c r="D96" s="63">
        <v>0</v>
      </c>
      <c r="E96" s="63">
        <v>0</v>
      </c>
    </row>
    <row r="97" spans="1:5">
      <c r="A97" s="58" t="s">
        <v>3581</v>
      </c>
      <c r="B97" s="59" t="s">
        <v>3582</v>
      </c>
      <c r="C97" s="63">
        <v>0</v>
      </c>
      <c r="D97" s="63">
        <v>0</v>
      </c>
      <c r="E97" s="63">
        <v>0</v>
      </c>
    </row>
    <row r="98" spans="1:5">
      <c r="A98" s="58" t="s">
        <v>3583</v>
      </c>
      <c r="B98" s="59" t="s">
        <v>3584</v>
      </c>
      <c r="C98" s="63">
        <v>0</v>
      </c>
      <c r="D98" s="63">
        <v>0</v>
      </c>
      <c r="E98" s="63">
        <v>0</v>
      </c>
    </row>
    <row r="99" spans="1:5">
      <c r="A99" s="58" t="s">
        <v>3585</v>
      </c>
      <c r="B99" s="59" t="s">
        <v>3586</v>
      </c>
      <c r="C99" s="63">
        <v>0</v>
      </c>
      <c r="D99" s="63">
        <v>0</v>
      </c>
      <c r="E99" s="63">
        <v>0</v>
      </c>
    </row>
    <row r="100" spans="1:5">
      <c r="A100" s="58" t="s">
        <v>3587</v>
      </c>
      <c r="B100" s="59" t="s">
        <v>3588</v>
      </c>
      <c r="C100" s="63">
        <v>0</v>
      </c>
      <c r="D100" s="63">
        <v>0</v>
      </c>
      <c r="E100" s="63">
        <v>0</v>
      </c>
    </row>
    <row r="101" spans="1:5">
      <c r="A101" s="58" t="s">
        <v>3589</v>
      </c>
      <c r="B101" s="59" t="s">
        <v>3590</v>
      </c>
      <c r="C101" s="63">
        <v>0</v>
      </c>
      <c r="D101" s="63">
        <v>0</v>
      </c>
      <c r="E101" s="63">
        <v>0</v>
      </c>
    </row>
    <row r="102" spans="1:5">
      <c r="A102" s="58" t="s">
        <v>3591</v>
      </c>
      <c r="B102" s="59" t="s">
        <v>3592</v>
      </c>
      <c r="C102" s="63">
        <v>0</v>
      </c>
      <c r="D102" s="63">
        <v>0</v>
      </c>
      <c r="E102" s="63">
        <v>0</v>
      </c>
    </row>
    <row r="103" spans="1:5">
      <c r="A103" s="58" t="s">
        <v>3593</v>
      </c>
      <c r="B103" s="59" t="s">
        <v>3594</v>
      </c>
      <c r="C103" s="63">
        <v>0</v>
      </c>
      <c r="D103" s="63">
        <v>0</v>
      </c>
      <c r="E103" s="63">
        <v>0</v>
      </c>
    </row>
    <row r="104" spans="1:5">
      <c r="A104" s="58" t="s">
        <v>3595</v>
      </c>
      <c r="B104" s="59" t="s">
        <v>3596</v>
      </c>
      <c r="C104" s="63">
        <v>0</v>
      </c>
      <c r="D104" s="63">
        <v>0</v>
      </c>
      <c r="E104" s="63">
        <v>0</v>
      </c>
    </row>
    <row r="105" spans="1:5">
      <c r="A105" s="58" t="s">
        <v>3597</v>
      </c>
      <c r="B105" s="59" t="s">
        <v>3598</v>
      </c>
      <c r="C105" s="63">
        <v>0</v>
      </c>
      <c r="D105" s="63">
        <v>0</v>
      </c>
      <c r="E105" s="63">
        <v>0</v>
      </c>
    </row>
    <row r="106" spans="1:5">
      <c r="A106" s="58" t="s">
        <v>3599</v>
      </c>
      <c r="B106" s="59" t="s">
        <v>3600</v>
      </c>
      <c r="C106" s="63">
        <v>0</v>
      </c>
      <c r="D106" s="63">
        <v>0</v>
      </c>
      <c r="E106" s="63">
        <v>0</v>
      </c>
    </row>
    <row r="107" spans="1:5">
      <c r="A107" s="58" t="s">
        <v>3601</v>
      </c>
      <c r="B107" s="59" t="s">
        <v>3602</v>
      </c>
      <c r="C107" s="63">
        <v>0</v>
      </c>
      <c r="D107" s="63">
        <v>0</v>
      </c>
      <c r="E107" s="63">
        <v>0</v>
      </c>
    </row>
    <row r="108" spans="1:5">
      <c r="A108" s="58" t="s">
        <v>3603</v>
      </c>
      <c r="B108" s="59" t="s">
        <v>3604</v>
      </c>
      <c r="C108" s="63">
        <v>0</v>
      </c>
      <c r="D108" s="63">
        <v>0</v>
      </c>
      <c r="E108" s="63">
        <v>0</v>
      </c>
    </row>
    <row r="109" spans="1:5">
      <c r="A109" s="58" t="s">
        <v>3605</v>
      </c>
      <c r="B109" s="59" t="s">
        <v>3606</v>
      </c>
      <c r="C109" s="63">
        <v>0</v>
      </c>
      <c r="D109" s="63">
        <v>0</v>
      </c>
      <c r="E109" s="63">
        <v>0</v>
      </c>
    </row>
    <row r="110" spans="1:5">
      <c r="A110" s="58" t="s">
        <v>3607</v>
      </c>
      <c r="B110" s="59" t="s">
        <v>3608</v>
      </c>
      <c r="C110" s="63">
        <v>0</v>
      </c>
      <c r="D110" s="63">
        <v>0</v>
      </c>
      <c r="E110" s="63">
        <v>0</v>
      </c>
    </row>
    <row r="111" spans="1:5">
      <c r="A111" s="58" t="s">
        <v>3609</v>
      </c>
      <c r="B111" s="59" t="s">
        <v>3610</v>
      </c>
      <c r="C111" s="63">
        <v>0</v>
      </c>
      <c r="D111" s="63">
        <v>0</v>
      </c>
      <c r="E111" s="63">
        <v>0</v>
      </c>
    </row>
    <row r="112" spans="1:5">
      <c r="A112" s="58" t="s">
        <v>3611</v>
      </c>
      <c r="B112" s="59" t="s">
        <v>3612</v>
      </c>
      <c r="C112" s="63">
        <v>0</v>
      </c>
      <c r="D112" s="63">
        <v>0</v>
      </c>
      <c r="E112" s="63">
        <v>0</v>
      </c>
    </row>
    <row r="113" spans="1:5">
      <c r="A113" s="58" t="s">
        <v>3613</v>
      </c>
      <c r="B113" s="59" t="s">
        <v>3614</v>
      </c>
      <c r="C113" s="63">
        <v>0</v>
      </c>
      <c r="D113" s="63">
        <v>0</v>
      </c>
      <c r="E113" s="63">
        <v>0</v>
      </c>
    </row>
    <row r="114" spans="1:5">
      <c r="A114" s="58" t="s">
        <v>3615</v>
      </c>
      <c r="B114" s="59" t="s">
        <v>3616</v>
      </c>
      <c r="C114" s="63">
        <v>0</v>
      </c>
      <c r="D114" s="63">
        <v>0</v>
      </c>
      <c r="E114" s="63">
        <v>0</v>
      </c>
    </row>
    <row r="115" spans="1:5">
      <c r="A115" s="58" t="s">
        <v>3617</v>
      </c>
      <c r="B115" s="59" t="s">
        <v>3618</v>
      </c>
      <c r="C115" s="63">
        <v>0</v>
      </c>
      <c r="D115" s="63">
        <v>0</v>
      </c>
      <c r="E115" s="63">
        <v>0</v>
      </c>
    </row>
    <row r="116" spans="1:5">
      <c r="A116" s="58" t="s">
        <v>3619</v>
      </c>
      <c r="B116" s="59" t="s">
        <v>3620</v>
      </c>
      <c r="C116" s="63">
        <v>0</v>
      </c>
      <c r="D116" s="63">
        <v>0</v>
      </c>
      <c r="E116" s="63">
        <v>0</v>
      </c>
    </row>
    <row r="117" spans="1:5">
      <c r="A117" s="58" t="s">
        <v>3621</v>
      </c>
      <c r="B117" s="59" t="s">
        <v>3622</v>
      </c>
      <c r="C117" s="63">
        <v>0</v>
      </c>
      <c r="D117" s="63">
        <v>0</v>
      </c>
      <c r="E117" s="63">
        <v>0</v>
      </c>
    </row>
    <row r="118" spans="1:5">
      <c r="A118" s="58" t="s">
        <v>3623</v>
      </c>
      <c r="B118" s="59" t="s">
        <v>3624</v>
      </c>
      <c r="C118" s="63">
        <v>0</v>
      </c>
      <c r="D118" s="63">
        <v>0</v>
      </c>
      <c r="E118" s="63">
        <v>0</v>
      </c>
    </row>
    <row r="119" spans="1:5">
      <c r="A119" s="58" t="s">
        <v>3625</v>
      </c>
      <c r="B119" s="59" t="s">
        <v>3626</v>
      </c>
      <c r="C119" s="63">
        <v>0</v>
      </c>
      <c r="D119" s="63">
        <v>0</v>
      </c>
      <c r="E119" s="63">
        <v>0</v>
      </c>
    </row>
    <row r="120" spans="1:5">
      <c r="A120" s="58" t="s">
        <v>3627</v>
      </c>
      <c r="B120" s="59" t="s">
        <v>3628</v>
      </c>
      <c r="C120" s="63">
        <v>0</v>
      </c>
      <c r="D120" s="63">
        <v>0</v>
      </c>
      <c r="E120" s="63">
        <v>0</v>
      </c>
    </row>
    <row r="121" spans="1:5">
      <c r="A121" s="58" t="s">
        <v>3629</v>
      </c>
      <c r="B121" s="59" t="s">
        <v>3630</v>
      </c>
      <c r="C121" s="63">
        <v>0</v>
      </c>
      <c r="D121" s="63">
        <v>0</v>
      </c>
      <c r="E121" s="63">
        <v>0</v>
      </c>
    </row>
    <row r="122" spans="1:5">
      <c r="A122" s="58" t="s">
        <v>3631</v>
      </c>
      <c r="B122" s="59" t="s">
        <v>3632</v>
      </c>
      <c r="C122" s="63">
        <v>0</v>
      </c>
      <c r="D122" s="63">
        <v>0</v>
      </c>
      <c r="E122" s="63">
        <v>0</v>
      </c>
    </row>
    <row r="123" spans="1:5">
      <c r="A123" s="58" t="s">
        <v>3633</v>
      </c>
      <c r="B123" s="59" t="s">
        <v>3634</v>
      </c>
      <c r="C123" s="63">
        <v>0</v>
      </c>
      <c r="D123" s="63">
        <v>0</v>
      </c>
      <c r="E123" s="63">
        <v>0</v>
      </c>
    </row>
    <row r="124" spans="1:5">
      <c r="A124" s="58" t="s">
        <v>3635</v>
      </c>
      <c r="B124" s="59" t="s">
        <v>3636</v>
      </c>
      <c r="C124" s="63">
        <v>0</v>
      </c>
      <c r="D124" s="63">
        <v>0</v>
      </c>
      <c r="E124" s="63">
        <v>0</v>
      </c>
    </row>
    <row r="125" spans="1:5">
      <c r="A125" s="58" t="s">
        <v>3637</v>
      </c>
      <c r="B125" s="59" t="s">
        <v>3638</v>
      </c>
      <c r="C125" s="63">
        <v>0</v>
      </c>
      <c r="D125" s="63">
        <v>0</v>
      </c>
      <c r="E125" s="63">
        <v>0</v>
      </c>
    </row>
    <row r="126" spans="1:5">
      <c r="A126" s="58" t="s">
        <v>3639</v>
      </c>
      <c r="B126" s="59" t="s">
        <v>3640</v>
      </c>
      <c r="C126" s="63">
        <v>0</v>
      </c>
      <c r="D126" s="63">
        <v>0</v>
      </c>
      <c r="E126" s="63">
        <v>0</v>
      </c>
    </row>
    <row r="127" spans="1:5">
      <c r="A127" s="58" t="s">
        <v>3641</v>
      </c>
      <c r="B127" s="59" t="s">
        <v>3642</v>
      </c>
      <c r="C127" s="63">
        <v>0</v>
      </c>
      <c r="D127" s="63">
        <v>0</v>
      </c>
      <c r="E127" s="63">
        <v>0</v>
      </c>
    </row>
    <row r="128" spans="1:5">
      <c r="A128" s="58" t="s">
        <v>3643</v>
      </c>
      <c r="B128" s="59" t="s">
        <v>3644</v>
      </c>
      <c r="C128" s="63">
        <v>0</v>
      </c>
      <c r="D128" s="63">
        <v>0</v>
      </c>
      <c r="E128" s="63">
        <v>0</v>
      </c>
    </row>
    <row r="129" spans="1:5">
      <c r="A129" s="58" t="s">
        <v>3645</v>
      </c>
      <c r="B129" s="59" t="s">
        <v>3646</v>
      </c>
      <c r="C129" s="63">
        <v>0</v>
      </c>
      <c r="D129" s="63">
        <v>0</v>
      </c>
      <c r="E129" s="63">
        <v>0</v>
      </c>
    </row>
    <row r="130" spans="1:5">
      <c r="A130" s="58" t="s">
        <v>3647</v>
      </c>
      <c r="B130" s="59" t="s">
        <v>3648</v>
      </c>
      <c r="C130" s="63">
        <v>0</v>
      </c>
      <c r="D130" s="63">
        <v>0</v>
      </c>
      <c r="E130" s="63">
        <v>0</v>
      </c>
    </row>
    <row r="131" spans="1:5">
      <c r="A131" s="58" t="s">
        <v>3649</v>
      </c>
      <c r="B131" s="59" t="s">
        <v>3650</v>
      </c>
      <c r="C131" s="63">
        <v>0</v>
      </c>
      <c r="D131" s="63">
        <v>0</v>
      </c>
      <c r="E131" s="63">
        <v>0</v>
      </c>
    </row>
    <row r="132" spans="1:5">
      <c r="A132" s="58" t="s">
        <v>3651</v>
      </c>
      <c r="B132" s="59" t="s">
        <v>3652</v>
      </c>
      <c r="C132" s="63">
        <v>0</v>
      </c>
      <c r="D132" s="63">
        <v>0</v>
      </c>
      <c r="E132" s="63">
        <v>0</v>
      </c>
    </row>
    <row r="133" spans="1:5">
      <c r="A133" s="58" t="s">
        <v>3653</v>
      </c>
      <c r="B133" s="59" t="s">
        <v>3654</v>
      </c>
      <c r="C133" s="63">
        <v>0</v>
      </c>
      <c r="D133" s="63">
        <v>0</v>
      </c>
      <c r="E133" s="63">
        <v>0</v>
      </c>
    </row>
    <row r="134" spans="1:5">
      <c r="A134" s="58" t="s">
        <v>3655</v>
      </c>
      <c r="B134" s="59" t="s">
        <v>3656</v>
      </c>
      <c r="C134" s="63">
        <v>0</v>
      </c>
      <c r="D134" s="63">
        <v>0</v>
      </c>
      <c r="E134" s="63">
        <v>0</v>
      </c>
    </row>
    <row r="135" spans="1:5">
      <c r="A135" s="58" t="s">
        <v>3657</v>
      </c>
      <c r="B135" s="59" t="s">
        <v>3658</v>
      </c>
      <c r="C135" s="63">
        <v>0</v>
      </c>
      <c r="D135" s="63">
        <v>0</v>
      </c>
      <c r="E135" s="63">
        <v>0</v>
      </c>
    </row>
    <row r="136" spans="1:5">
      <c r="A136" s="58" t="s">
        <v>3659</v>
      </c>
      <c r="B136" s="59" t="s">
        <v>3660</v>
      </c>
      <c r="C136" s="63">
        <v>0</v>
      </c>
      <c r="D136" s="63">
        <v>0</v>
      </c>
      <c r="E136" s="63">
        <v>0</v>
      </c>
    </row>
    <row r="137" spans="1:5">
      <c r="A137" s="58" t="s">
        <v>3661</v>
      </c>
      <c r="B137" s="59" t="s">
        <v>3662</v>
      </c>
      <c r="C137" s="63">
        <v>0</v>
      </c>
      <c r="D137" s="63">
        <v>0</v>
      </c>
      <c r="E137" s="63">
        <v>0</v>
      </c>
    </row>
    <row r="138" spans="1:5">
      <c r="A138" s="58" t="s">
        <v>3663</v>
      </c>
      <c r="B138" s="59" t="s">
        <v>3664</v>
      </c>
      <c r="C138" s="63">
        <v>0</v>
      </c>
      <c r="D138" s="63">
        <v>0</v>
      </c>
      <c r="E138" s="63">
        <v>0</v>
      </c>
    </row>
    <row r="139" spans="1:5">
      <c r="A139" s="58" t="s">
        <v>3665</v>
      </c>
      <c r="B139" s="59" t="s">
        <v>3666</v>
      </c>
      <c r="C139" s="63">
        <v>0</v>
      </c>
      <c r="D139" s="63">
        <v>0</v>
      </c>
      <c r="E139" s="63">
        <v>0</v>
      </c>
    </row>
    <row r="140" spans="1:5">
      <c r="A140" s="58" t="s">
        <v>3667</v>
      </c>
      <c r="B140" s="59" t="s">
        <v>3668</v>
      </c>
      <c r="C140" s="63">
        <v>0</v>
      </c>
      <c r="D140" s="63">
        <v>0</v>
      </c>
      <c r="E140" s="63">
        <v>0</v>
      </c>
    </row>
    <row r="141" spans="1:5">
      <c r="A141" s="58" t="s">
        <v>3669</v>
      </c>
      <c r="B141" s="59" t="s">
        <v>3670</v>
      </c>
      <c r="C141" s="63">
        <v>0</v>
      </c>
      <c r="D141" s="63">
        <v>0</v>
      </c>
      <c r="E141" s="63">
        <v>0</v>
      </c>
    </row>
    <row r="142" spans="1:5">
      <c r="A142" s="58" t="s">
        <v>3671</v>
      </c>
      <c r="B142" s="59" t="s">
        <v>3672</v>
      </c>
      <c r="C142" s="63">
        <v>0</v>
      </c>
      <c r="D142" s="63">
        <v>0</v>
      </c>
      <c r="E142" s="63">
        <v>0</v>
      </c>
    </row>
    <row r="143" spans="1:5">
      <c r="A143" s="58" t="s">
        <v>3673</v>
      </c>
      <c r="B143" s="59" t="s">
        <v>3674</v>
      </c>
      <c r="C143" s="63">
        <v>0</v>
      </c>
      <c r="D143" s="63">
        <v>0</v>
      </c>
      <c r="E143" s="63">
        <v>0</v>
      </c>
    </row>
    <row r="144" spans="1:5">
      <c r="A144" s="58" t="s">
        <v>3675</v>
      </c>
      <c r="B144" s="59" t="s">
        <v>3676</v>
      </c>
      <c r="C144" s="63">
        <v>0</v>
      </c>
      <c r="D144" s="63">
        <v>0</v>
      </c>
      <c r="E144" s="63">
        <v>0</v>
      </c>
    </row>
    <row r="145" spans="1:5">
      <c r="A145" s="58" t="s">
        <v>3677</v>
      </c>
      <c r="B145" s="59" t="s">
        <v>3678</v>
      </c>
      <c r="C145" s="63">
        <v>0</v>
      </c>
      <c r="D145" s="63">
        <v>0</v>
      </c>
      <c r="E145" s="63">
        <v>0</v>
      </c>
    </row>
    <row r="146" spans="1:5">
      <c r="A146" s="58" t="s">
        <v>3679</v>
      </c>
      <c r="B146" s="59" t="s">
        <v>3680</v>
      </c>
      <c r="C146" s="63">
        <v>0</v>
      </c>
      <c r="D146" s="63">
        <v>0</v>
      </c>
      <c r="E146" s="63">
        <v>0</v>
      </c>
    </row>
    <row r="147" spans="1:5">
      <c r="A147" s="58" t="s">
        <v>3681</v>
      </c>
      <c r="B147" s="59" t="s">
        <v>3682</v>
      </c>
      <c r="C147" s="63">
        <v>0</v>
      </c>
      <c r="D147" s="63">
        <v>0</v>
      </c>
      <c r="E147" s="63">
        <v>0</v>
      </c>
    </row>
    <row r="148" spans="1:5">
      <c r="A148" s="58" t="s">
        <v>3683</v>
      </c>
      <c r="B148" s="59" t="s">
        <v>3684</v>
      </c>
      <c r="C148" s="63">
        <v>0</v>
      </c>
      <c r="D148" s="63">
        <v>0</v>
      </c>
      <c r="E148" s="63">
        <v>0</v>
      </c>
    </row>
    <row r="149" spans="1:5">
      <c r="A149" s="58" t="s">
        <v>3685</v>
      </c>
      <c r="B149" s="59" t="s">
        <v>3686</v>
      </c>
      <c r="C149" s="63">
        <v>0</v>
      </c>
      <c r="D149" s="63">
        <v>0</v>
      </c>
      <c r="E149" s="63">
        <v>0</v>
      </c>
    </row>
    <row r="150" spans="1:5">
      <c r="A150" s="58" t="s">
        <v>3687</v>
      </c>
      <c r="B150" s="59" t="s">
        <v>3688</v>
      </c>
      <c r="C150" s="63">
        <v>0</v>
      </c>
      <c r="D150" s="63">
        <v>0</v>
      </c>
      <c r="E150" s="63">
        <v>0</v>
      </c>
    </row>
    <row r="151" spans="1:5">
      <c r="A151" s="58" t="s">
        <v>3689</v>
      </c>
      <c r="B151" s="59" t="s">
        <v>3690</v>
      </c>
      <c r="C151" s="63">
        <v>0</v>
      </c>
      <c r="D151" s="63">
        <v>0</v>
      </c>
      <c r="E151" s="63">
        <v>0</v>
      </c>
    </row>
    <row r="152" spans="1:5">
      <c r="A152" s="58" t="s">
        <v>3691</v>
      </c>
      <c r="B152" s="59" t="s">
        <v>3692</v>
      </c>
      <c r="C152" s="63">
        <v>0</v>
      </c>
      <c r="D152" s="63">
        <v>0</v>
      </c>
      <c r="E152" s="63">
        <v>0</v>
      </c>
    </row>
    <row r="153" spans="1:5">
      <c r="A153" s="58" t="s">
        <v>3693</v>
      </c>
      <c r="B153" s="59" t="s">
        <v>3694</v>
      </c>
      <c r="C153" s="63">
        <v>0</v>
      </c>
      <c r="D153" s="63">
        <v>0</v>
      </c>
      <c r="E153" s="63">
        <v>0</v>
      </c>
    </row>
    <row r="154" spans="1:5">
      <c r="A154" s="58" t="s">
        <v>3695</v>
      </c>
      <c r="B154" s="59" t="s">
        <v>3696</v>
      </c>
      <c r="C154" s="63">
        <v>0</v>
      </c>
      <c r="D154" s="63">
        <v>0</v>
      </c>
      <c r="E154" s="63">
        <v>0</v>
      </c>
    </row>
    <row r="155" spans="1:5">
      <c r="A155" s="58" t="s">
        <v>3697</v>
      </c>
      <c r="B155" s="59" t="s">
        <v>3698</v>
      </c>
      <c r="C155" s="63">
        <v>0</v>
      </c>
      <c r="D155" s="63">
        <v>0</v>
      </c>
      <c r="E155" s="63">
        <v>0</v>
      </c>
    </row>
    <row r="156" spans="1:5">
      <c r="A156" s="58" t="s">
        <v>3699</v>
      </c>
      <c r="B156" s="59" t="s">
        <v>3700</v>
      </c>
      <c r="C156" s="63">
        <v>0</v>
      </c>
      <c r="D156" s="63">
        <v>0</v>
      </c>
      <c r="E156" s="63">
        <v>0</v>
      </c>
    </row>
    <row r="157" spans="1:5">
      <c r="A157" s="58" t="s">
        <v>3701</v>
      </c>
      <c r="B157" s="59" t="s">
        <v>3702</v>
      </c>
      <c r="C157" s="63">
        <v>0</v>
      </c>
      <c r="D157" s="63">
        <v>0</v>
      </c>
      <c r="E157" s="63">
        <v>0</v>
      </c>
    </row>
    <row r="158" spans="1:5">
      <c r="A158" s="58" t="s">
        <v>3703</v>
      </c>
      <c r="B158" s="59" t="s">
        <v>3704</v>
      </c>
      <c r="C158" s="63">
        <v>0</v>
      </c>
      <c r="D158" s="63">
        <v>0</v>
      </c>
      <c r="E158" s="63">
        <v>0</v>
      </c>
    </row>
    <row r="159" spans="1:5">
      <c r="A159" s="58" t="s">
        <v>3705</v>
      </c>
      <c r="B159" s="59" t="s">
        <v>3706</v>
      </c>
      <c r="C159" s="63">
        <v>0</v>
      </c>
      <c r="D159" s="63">
        <v>0</v>
      </c>
      <c r="E159" s="63">
        <v>0</v>
      </c>
    </row>
    <row r="160" spans="1:5">
      <c r="A160" s="58" t="s">
        <v>3707</v>
      </c>
      <c r="B160" s="59" t="s">
        <v>3708</v>
      </c>
      <c r="C160" s="63">
        <v>0</v>
      </c>
      <c r="D160" s="63">
        <v>0</v>
      </c>
      <c r="E160" s="63">
        <v>0</v>
      </c>
    </row>
    <row r="161" spans="1:5">
      <c r="A161" s="58" t="s">
        <v>3709</v>
      </c>
      <c r="B161" s="59" t="s">
        <v>3710</v>
      </c>
      <c r="C161" s="63">
        <v>0</v>
      </c>
      <c r="D161" s="63">
        <v>0</v>
      </c>
      <c r="E161" s="63">
        <v>0</v>
      </c>
    </row>
    <row r="162" spans="1:5">
      <c r="A162" s="58" t="s">
        <v>3711</v>
      </c>
      <c r="B162" s="59" t="s">
        <v>3712</v>
      </c>
      <c r="C162" s="63">
        <v>0</v>
      </c>
      <c r="D162" s="63">
        <v>0</v>
      </c>
      <c r="E162" s="63">
        <v>0</v>
      </c>
    </row>
    <row r="163" spans="1:5">
      <c r="A163" s="58" t="s">
        <v>3713</v>
      </c>
      <c r="B163" s="59" t="s">
        <v>3714</v>
      </c>
      <c r="C163" s="63">
        <v>0</v>
      </c>
      <c r="D163" s="63">
        <v>0</v>
      </c>
      <c r="E163" s="63">
        <v>0</v>
      </c>
    </row>
    <row r="164" spans="1:5">
      <c r="A164" s="58" t="s">
        <v>3715</v>
      </c>
      <c r="B164" s="59" t="s">
        <v>3716</v>
      </c>
      <c r="C164" s="63">
        <v>0</v>
      </c>
      <c r="D164" s="63">
        <v>0</v>
      </c>
      <c r="E164" s="63">
        <v>0</v>
      </c>
    </row>
    <row r="165" spans="1:5">
      <c r="A165" s="58" t="s">
        <v>3717</v>
      </c>
      <c r="B165" s="59" t="s">
        <v>3533</v>
      </c>
      <c r="C165" s="63">
        <v>0</v>
      </c>
      <c r="D165" s="63">
        <v>0</v>
      </c>
      <c r="E165" s="63">
        <v>0</v>
      </c>
    </row>
    <row r="166" spans="1:5">
      <c r="A166" s="58" t="s">
        <v>3718</v>
      </c>
      <c r="B166" s="59" t="s">
        <v>3719</v>
      </c>
      <c r="C166" s="63">
        <v>0</v>
      </c>
      <c r="D166" s="63">
        <v>0</v>
      </c>
      <c r="E166" s="63">
        <v>0</v>
      </c>
    </row>
    <row r="167" spans="1:5">
      <c r="A167" s="58" t="s">
        <v>3720</v>
      </c>
      <c r="B167" s="59" t="s">
        <v>3721</v>
      </c>
      <c r="C167" s="63">
        <v>0</v>
      </c>
      <c r="D167" s="63">
        <v>0</v>
      </c>
      <c r="E167" s="63">
        <v>0</v>
      </c>
    </row>
    <row r="168" spans="1:5">
      <c r="A168" s="58" t="s">
        <v>3722</v>
      </c>
      <c r="B168" s="59" t="s">
        <v>3723</v>
      </c>
      <c r="C168" s="63">
        <v>0</v>
      </c>
      <c r="D168" s="63">
        <v>0</v>
      </c>
      <c r="E168" s="63">
        <v>0</v>
      </c>
    </row>
    <row r="169" spans="1:5">
      <c r="A169" s="58" t="s">
        <v>3724</v>
      </c>
      <c r="B169" s="59" t="s">
        <v>3725</v>
      </c>
      <c r="C169" s="63">
        <v>0</v>
      </c>
      <c r="D169" s="63">
        <v>0</v>
      </c>
      <c r="E169" s="63">
        <v>0</v>
      </c>
    </row>
    <row r="170" spans="1:5">
      <c r="A170" s="58" t="s">
        <v>3726</v>
      </c>
      <c r="B170" s="59" t="s">
        <v>3727</v>
      </c>
      <c r="C170" s="63">
        <v>0</v>
      </c>
      <c r="D170" s="63">
        <v>0</v>
      </c>
      <c r="E170" s="63">
        <v>0</v>
      </c>
    </row>
    <row r="171" spans="1:5">
      <c r="A171" s="58" t="s">
        <v>3728</v>
      </c>
      <c r="B171" s="59" t="s">
        <v>3729</v>
      </c>
      <c r="C171" s="63">
        <v>0</v>
      </c>
      <c r="D171" s="63">
        <v>0</v>
      </c>
      <c r="E171" s="63">
        <v>0</v>
      </c>
    </row>
    <row r="172" spans="1:5">
      <c r="A172" s="58" t="s">
        <v>3730</v>
      </c>
      <c r="B172" s="59" t="s">
        <v>3721</v>
      </c>
      <c r="C172" s="63">
        <v>0</v>
      </c>
      <c r="D172" s="63">
        <v>0</v>
      </c>
      <c r="E172" s="63">
        <v>0</v>
      </c>
    </row>
    <row r="173" spans="1:5">
      <c r="A173" s="58" t="s">
        <v>3731</v>
      </c>
      <c r="B173" s="59" t="s">
        <v>3732</v>
      </c>
      <c r="C173" s="63">
        <v>0</v>
      </c>
      <c r="D173" s="63">
        <v>0</v>
      </c>
      <c r="E173" s="63">
        <v>0</v>
      </c>
    </row>
    <row r="174" spans="1:5">
      <c r="A174" s="58" t="s">
        <v>3733</v>
      </c>
      <c r="B174" s="59" t="s">
        <v>3734</v>
      </c>
      <c r="C174" s="63">
        <v>0</v>
      </c>
      <c r="D174" s="63">
        <v>0</v>
      </c>
      <c r="E174" s="63">
        <v>0</v>
      </c>
    </row>
    <row r="175" spans="1:5">
      <c r="A175" s="58" t="s">
        <v>3735</v>
      </c>
      <c r="B175" s="59" t="s">
        <v>3736</v>
      </c>
      <c r="C175" s="63">
        <v>0</v>
      </c>
      <c r="D175" s="63">
        <v>0</v>
      </c>
      <c r="E175" s="63">
        <v>0</v>
      </c>
    </row>
    <row r="176" spans="1:5">
      <c r="A176" s="58" t="s">
        <v>3737</v>
      </c>
      <c r="B176" s="59" t="s">
        <v>3738</v>
      </c>
      <c r="C176" s="63">
        <v>0</v>
      </c>
      <c r="D176" s="63">
        <v>0</v>
      </c>
      <c r="E176" s="63">
        <v>0</v>
      </c>
    </row>
    <row r="177" spans="1:5">
      <c r="A177" s="58" t="s">
        <v>3739</v>
      </c>
      <c r="B177" s="59" t="s">
        <v>5233</v>
      </c>
      <c r="C177" s="63">
        <v>0</v>
      </c>
      <c r="D177" s="63">
        <v>0</v>
      </c>
      <c r="E177" s="63">
        <v>0</v>
      </c>
    </row>
    <row r="178" spans="1:5">
      <c r="A178" s="58" t="s">
        <v>3740</v>
      </c>
      <c r="B178" s="59" t="s">
        <v>3741</v>
      </c>
      <c r="C178" s="63">
        <v>0</v>
      </c>
      <c r="D178" s="63">
        <v>0</v>
      </c>
      <c r="E178" s="63">
        <v>0</v>
      </c>
    </row>
    <row r="179" spans="1:5">
      <c r="A179" s="58" t="s">
        <v>3742</v>
      </c>
      <c r="B179" s="59" t="s">
        <v>3743</v>
      </c>
      <c r="C179" s="63">
        <v>0</v>
      </c>
      <c r="D179" s="63">
        <v>0</v>
      </c>
      <c r="E179" s="63">
        <v>0</v>
      </c>
    </row>
    <row r="180" spans="1:5">
      <c r="A180" s="58" t="s">
        <v>3744</v>
      </c>
      <c r="B180" s="59" t="s">
        <v>3745</v>
      </c>
      <c r="C180" s="63">
        <v>0</v>
      </c>
      <c r="D180" s="63">
        <v>0</v>
      </c>
      <c r="E180" s="63">
        <v>0</v>
      </c>
    </row>
    <row r="181" spans="1:5">
      <c r="A181" s="58" t="s">
        <v>3746</v>
      </c>
      <c r="B181" s="59" t="s">
        <v>3747</v>
      </c>
      <c r="C181" s="63">
        <v>0</v>
      </c>
      <c r="D181" s="63">
        <v>0</v>
      </c>
      <c r="E181" s="63">
        <v>0</v>
      </c>
    </row>
    <row r="182" spans="1:5">
      <c r="A182" s="58"/>
      <c r="B182" s="59"/>
      <c r="C182" s="66"/>
      <c r="D182" s="66"/>
      <c r="E182" s="66"/>
    </row>
    <row r="183" spans="1:5">
      <c r="A183" s="58" t="s">
        <v>3748</v>
      </c>
      <c r="B183" s="59" t="s">
        <v>3570</v>
      </c>
      <c r="C183" s="70">
        <v>0</v>
      </c>
      <c r="D183" s="70">
        <v>0</v>
      </c>
      <c r="E183" s="70">
        <v>0</v>
      </c>
    </row>
    <row r="184" spans="1:5">
      <c r="A184" s="58"/>
      <c r="B184" s="59"/>
      <c r="C184" s="58"/>
      <c r="D184" s="58"/>
      <c r="E184" s="58"/>
    </row>
    <row r="185" spans="1:5">
      <c r="A185" s="58" t="s">
        <v>3749</v>
      </c>
      <c r="B185" s="59" t="s">
        <v>3750</v>
      </c>
      <c r="C185" s="69"/>
      <c r="D185" s="69"/>
      <c r="E185" s="69"/>
    </row>
    <row r="186" spans="1:5">
      <c r="A186" s="58" t="s">
        <v>3751</v>
      </c>
      <c r="B186" s="59" t="s">
        <v>3752</v>
      </c>
      <c r="C186" s="63">
        <v>194235.7</v>
      </c>
      <c r="D186" s="63">
        <v>19425.27</v>
      </c>
      <c r="E186" s="63">
        <v>174810.43</v>
      </c>
    </row>
    <row r="187" spans="1:5">
      <c r="A187" s="58" t="s">
        <v>3753</v>
      </c>
      <c r="B187" s="59" t="s">
        <v>3754</v>
      </c>
      <c r="C187" s="63">
        <v>0</v>
      </c>
      <c r="D187" s="63">
        <v>0</v>
      </c>
      <c r="E187" s="63">
        <v>0</v>
      </c>
    </row>
    <row r="188" spans="1:5">
      <c r="A188" s="58" t="s">
        <v>3755</v>
      </c>
      <c r="B188" s="59" t="s">
        <v>3756</v>
      </c>
      <c r="C188" s="63">
        <v>6454.59</v>
      </c>
      <c r="D188" s="63">
        <v>9056.18</v>
      </c>
      <c r="E188" s="63">
        <v>-2601.59</v>
      </c>
    </row>
    <row r="189" spans="1:5">
      <c r="A189" s="58"/>
      <c r="B189" s="59"/>
      <c r="C189" s="66"/>
      <c r="D189" s="66"/>
      <c r="E189" s="66"/>
    </row>
    <row r="190" spans="1:5">
      <c r="A190" s="58" t="s">
        <v>3757</v>
      </c>
      <c r="B190" s="59" t="s">
        <v>3758</v>
      </c>
      <c r="C190" s="70">
        <v>200690.29</v>
      </c>
      <c r="D190" s="70">
        <v>28481.45</v>
      </c>
      <c r="E190" s="70">
        <v>172208.84</v>
      </c>
    </row>
    <row r="191" spans="1:5">
      <c r="A191" s="58"/>
      <c r="B191" s="59"/>
      <c r="C191" s="66"/>
      <c r="D191" s="66"/>
      <c r="E191" s="66"/>
    </row>
    <row r="192" spans="1:5">
      <c r="A192" s="58" t="s">
        <v>3759</v>
      </c>
      <c r="B192" s="59" t="s">
        <v>3760</v>
      </c>
      <c r="C192" s="70">
        <v>1316559.1100000001</v>
      </c>
      <c r="D192" s="70">
        <v>1165051.5</v>
      </c>
      <c r="E192" s="70">
        <v>151507.60999999999</v>
      </c>
    </row>
    <row r="193" spans="1:5">
      <c r="A193" s="58"/>
      <c r="B193" s="59"/>
      <c r="C193" s="58"/>
      <c r="D193" s="58"/>
      <c r="E193" s="58"/>
    </row>
    <row r="194" spans="1:5">
      <c r="A194" s="58" t="s">
        <v>3761</v>
      </c>
      <c r="B194" s="59" t="s">
        <v>1128</v>
      </c>
      <c r="C194" s="69"/>
      <c r="D194" s="69"/>
      <c r="E194" s="69"/>
    </row>
    <row r="195" spans="1:5">
      <c r="A195" s="58"/>
      <c r="B195" s="59"/>
      <c r="C195" s="58"/>
      <c r="D195" s="58"/>
      <c r="E195" s="58"/>
    </row>
    <row r="196" spans="1:5">
      <c r="A196" s="58" t="s">
        <v>3762</v>
      </c>
      <c r="B196" s="59" t="s">
        <v>3763</v>
      </c>
      <c r="C196" s="69"/>
      <c r="D196" s="69"/>
      <c r="E196" s="69"/>
    </row>
    <row r="197" spans="1:5">
      <c r="A197" s="58" t="s">
        <v>3764</v>
      </c>
      <c r="B197" s="59" t="s">
        <v>3765</v>
      </c>
      <c r="C197" s="63">
        <v>2572546.92</v>
      </c>
      <c r="D197" s="63">
        <v>2572546.92</v>
      </c>
      <c r="E197" s="63">
        <v>0</v>
      </c>
    </row>
    <row r="198" spans="1:5">
      <c r="A198" s="58" t="s">
        <v>3766</v>
      </c>
      <c r="B198" s="59" t="s">
        <v>3767</v>
      </c>
      <c r="C198" s="63">
        <v>11603583</v>
      </c>
      <c r="D198" s="63">
        <v>11603583</v>
      </c>
      <c r="E198" s="63">
        <v>0</v>
      </c>
    </row>
    <row r="199" spans="1:5">
      <c r="A199" s="58" t="s">
        <v>3768</v>
      </c>
      <c r="B199" s="59" t="s">
        <v>3769</v>
      </c>
      <c r="C199" s="63">
        <v>246659.83</v>
      </c>
      <c r="D199" s="63">
        <v>246659.83</v>
      </c>
      <c r="E199" s="63">
        <v>0</v>
      </c>
    </row>
    <row r="200" spans="1:5">
      <c r="A200" s="58" t="s">
        <v>3770</v>
      </c>
      <c r="B200" s="59" t="s">
        <v>3771</v>
      </c>
      <c r="C200" s="63">
        <v>5669321.5099999998</v>
      </c>
      <c r="D200" s="63">
        <v>5669321.5099999998</v>
      </c>
      <c r="E200" s="63">
        <v>0</v>
      </c>
    </row>
    <row r="201" spans="1:5">
      <c r="A201" s="58" t="s">
        <v>3772</v>
      </c>
      <c r="B201" s="59" t="s">
        <v>3773</v>
      </c>
      <c r="C201" s="63">
        <v>36077035.439999998</v>
      </c>
      <c r="D201" s="63">
        <v>36077035.439999998</v>
      </c>
      <c r="E201" s="63">
        <v>0</v>
      </c>
    </row>
    <row r="202" spans="1:5">
      <c r="A202" s="58" t="s">
        <v>3774</v>
      </c>
      <c r="B202" s="59" t="s">
        <v>3775</v>
      </c>
      <c r="C202" s="63">
        <v>0</v>
      </c>
      <c r="D202" s="63">
        <v>0</v>
      </c>
      <c r="E202" s="63">
        <v>0</v>
      </c>
    </row>
    <row r="203" spans="1:5">
      <c r="A203" s="58" t="s">
        <v>3776</v>
      </c>
      <c r="B203" s="59" t="s">
        <v>3777</v>
      </c>
      <c r="C203" s="63">
        <v>0</v>
      </c>
      <c r="D203" s="63">
        <v>0</v>
      </c>
      <c r="E203" s="63">
        <v>0</v>
      </c>
    </row>
    <row r="204" spans="1:5">
      <c r="A204" s="58" t="s">
        <v>3778</v>
      </c>
      <c r="B204" s="59" t="s">
        <v>3779</v>
      </c>
      <c r="C204" s="63">
        <v>-14385134</v>
      </c>
      <c r="D204" s="63">
        <v>-14385134</v>
      </c>
      <c r="E204" s="63">
        <v>0</v>
      </c>
    </row>
    <row r="205" spans="1:5">
      <c r="A205" s="58" t="s">
        <v>3780</v>
      </c>
      <c r="B205" s="59" t="s">
        <v>3781</v>
      </c>
      <c r="C205" s="63">
        <v>0</v>
      </c>
      <c r="D205" s="63">
        <v>0</v>
      </c>
      <c r="E205" s="63">
        <v>0</v>
      </c>
    </row>
    <row r="206" spans="1:5">
      <c r="A206" s="58" t="s">
        <v>3782</v>
      </c>
      <c r="B206" s="59" t="s">
        <v>3783</v>
      </c>
      <c r="C206" s="63">
        <v>0</v>
      </c>
      <c r="D206" s="63">
        <v>0</v>
      </c>
      <c r="E206" s="63">
        <v>0</v>
      </c>
    </row>
    <row r="207" spans="1:5">
      <c r="A207" s="58" t="s">
        <v>3784</v>
      </c>
      <c r="B207" s="59" t="s">
        <v>3785</v>
      </c>
      <c r="C207" s="63">
        <v>0</v>
      </c>
      <c r="D207" s="63">
        <v>0</v>
      </c>
      <c r="E207" s="63">
        <v>0</v>
      </c>
    </row>
    <row r="208" spans="1:5">
      <c r="A208" s="58" t="s">
        <v>3786</v>
      </c>
      <c r="B208" s="59" t="s">
        <v>3787</v>
      </c>
      <c r="C208" s="63">
        <v>0</v>
      </c>
      <c r="D208" s="63">
        <v>0</v>
      </c>
      <c r="E208" s="63">
        <v>0</v>
      </c>
    </row>
    <row r="209" spans="1:5">
      <c r="A209" s="58" t="s">
        <v>3788</v>
      </c>
      <c r="B209" s="59" t="s">
        <v>3789</v>
      </c>
      <c r="C209" s="63">
        <v>0</v>
      </c>
      <c r="D209" s="63">
        <v>0</v>
      </c>
      <c r="E209" s="63">
        <v>0</v>
      </c>
    </row>
    <row r="210" spans="1:5">
      <c r="A210" s="58" t="s">
        <v>3790</v>
      </c>
      <c r="B210" s="59" t="s">
        <v>3791</v>
      </c>
      <c r="C210" s="63">
        <v>0</v>
      </c>
      <c r="D210" s="63">
        <v>0</v>
      </c>
      <c r="E210" s="63">
        <v>0</v>
      </c>
    </row>
    <row r="211" spans="1:5">
      <c r="A211" s="58" t="s">
        <v>3792</v>
      </c>
      <c r="B211" s="59" t="s">
        <v>3793</v>
      </c>
      <c r="C211" s="63">
        <v>0</v>
      </c>
      <c r="D211" s="63">
        <v>0</v>
      </c>
      <c r="E211" s="63">
        <v>0</v>
      </c>
    </row>
    <row r="212" spans="1:5">
      <c r="A212" s="58" t="s">
        <v>3794</v>
      </c>
      <c r="B212" s="59" t="s">
        <v>3795</v>
      </c>
      <c r="C212" s="63">
        <v>0</v>
      </c>
      <c r="D212" s="63">
        <v>0</v>
      </c>
      <c r="E212" s="63">
        <v>0</v>
      </c>
    </row>
    <row r="213" spans="1:5">
      <c r="A213" s="58" t="s">
        <v>3796</v>
      </c>
      <c r="B213" s="59" t="s">
        <v>3797</v>
      </c>
      <c r="C213" s="63">
        <v>0</v>
      </c>
      <c r="D213" s="63">
        <v>0</v>
      </c>
      <c r="E213" s="63">
        <v>0</v>
      </c>
    </row>
    <row r="214" spans="1:5">
      <c r="A214" s="58" t="s">
        <v>3798</v>
      </c>
      <c r="B214" s="59" t="s">
        <v>3799</v>
      </c>
      <c r="C214" s="63">
        <v>0</v>
      </c>
      <c r="D214" s="63">
        <v>0</v>
      </c>
      <c r="E214" s="63">
        <v>0</v>
      </c>
    </row>
    <row r="215" spans="1:5">
      <c r="A215" s="58" t="s">
        <v>3800</v>
      </c>
      <c r="B215" s="59" t="s">
        <v>3801</v>
      </c>
      <c r="C215" s="63">
        <v>0</v>
      </c>
      <c r="D215" s="63">
        <v>0</v>
      </c>
      <c r="E215" s="63">
        <v>0</v>
      </c>
    </row>
    <row r="216" spans="1:5">
      <c r="A216" s="58"/>
      <c r="B216" s="59"/>
      <c r="C216" s="66"/>
      <c r="D216" s="66"/>
      <c r="E216" s="66"/>
    </row>
    <row r="217" spans="1:5">
      <c r="A217" s="58" t="s">
        <v>3802</v>
      </c>
      <c r="B217" s="59" t="s">
        <v>3803</v>
      </c>
      <c r="C217" s="70">
        <v>41784012.700000003</v>
      </c>
      <c r="D217" s="70">
        <v>41784012.700000003</v>
      </c>
      <c r="E217" s="70">
        <v>0</v>
      </c>
    </row>
    <row r="218" spans="1:5">
      <c r="A218" s="58"/>
      <c r="B218" s="59"/>
      <c r="C218" s="58"/>
      <c r="D218" s="58"/>
      <c r="E218" s="58"/>
    </row>
    <row r="219" spans="1:5">
      <c r="A219" s="58" t="s">
        <v>3804</v>
      </c>
      <c r="B219" s="59" t="s">
        <v>3805</v>
      </c>
      <c r="C219" s="69"/>
      <c r="D219" s="69"/>
      <c r="E219" s="69"/>
    </row>
    <row r="220" spans="1:5">
      <c r="A220" s="58"/>
      <c r="B220" s="59"/>
      <c r="C220" s="58"/>
      <c r="D220" s="58"/>
      <c r="E220" s="58"/>
    </row>
    <row r="221" spans="1:5">
      <c r="A221" s="58" t="s">
        <v>3806</v>
      </c>
      <c r="B221" s="59" t="s">
        <v>3807</v>
      </c>
      <c r="C221" s="69"/>
      <c r="D221" s="69"/>
      <c r="E221" s="69"/>
    </row>
    <row r="222" spans="1:5">
      <c r="A222" s="58" t="s">
        <v>3808</v>
      </c>
      <c r="B222" s="59" t="s">
        <v>359</v>
      </c>
      <c r="C222" s="63">
        <v>100775.98</v>
      </c>
      <c r="D222" s="63">
        <v>100775.98</v>
      </c>
      <c r="E222" s="63">
        <v>0</v>
      </c>
    </row>
    <row r="223" spans="1:5">
      <c r="A223" s="58" t="s">
        <v>3809</v>
      </c>
      <c r="B223" s="59" t="s">
        <v>3810</v>
      </c>
      <c r="C223" s="63">
        <v>0</v>
      </c>
      <c r="D223" s="63">
        <v>0</v>
      </c>
      <c r="E223" s="63">
        <v>0</v>
      </c>
    </row>
    <row r="224" spans="1:5">
      <c r="A224" s="58" t="s">
        <v>3811</v>
      </c>
      <c r="B224" s="59" t="s">
        <v>3812</v>
      </c>
      <c r="C224" s="63">
        <v>1250</v>
      </c>
      <c r="D224" s="63">
        <v>1250</v>
      </c>
      <c r="E224" s="63">
        <v>0</v>
      </c>
    </row>
    <row r="225" spans="1:5">
      <c r="A225" s="58" t="s">
        <v>3813</v>
      </c>
      <c r="B225" s="59" t="s">
        <v>3814</v>
      </c>
      <c r="C225" s="63">
        <v>0</v>
      </c>
      <c r="D225" s="63">
        <v>0</v>
      </c>
      <c r="E225" s="63">
        <v>0</v>
      </c>
    </row>
    <row r="226" spans="1:5">
      <c r="A226" s="58" t="s">
        <v>3815</v>
      </c>
      <c r="B226" s="59" t="s">
        <v>3816</v>
      </c>
      <c r="C226" s="63">
        <v>1039.3499999999999</v>
      </c>
      <c r="D226" s="63">
        <v>1039.3499999999999</v>
      </c>
      <c r="E226" s="63">
        <v>0</v>
      </c>
    </row>
    <row r="227" spans="1:5">
      <c r="A227" s="58" t="s">
        <v>3817</v>
      </c>
      <c r="B227" s="59" t="s">
        <v>3818</v>
      </c>
      <c r="C227" s="63">
        <v>3073</v>
      </c>
      <c r="D227" s="63">
        <v>3073</v>
      </c>
      <c r="E227" s="63">
        <v>0</v>
      </c>
    </row>
    <row r="228" spans="1:5">
      <c r="A228" s="58" t="s">
        <v>3819</v>
      </c>
      <c r="B228" s="59" t="s">
        <v>3820</v>
      </c>
      <c r="C228" s="63">
        <v>37500</v>
      </c>
      <c r="D228" s="63">
        <v>37500</v>
      </c>
      <c r="E228" s="63">
        <v>0</v>
      </c>
    </row>
    <row r="229" spans="1:5">
      <c r="A229" s="58" t="s">
        <v>3821</v>
      </c>
      <c r="B229" s="59" t="s">
        <v>3822</v>
      </c>
      <c r="C229" s="63">
        <v>1240</v>
      </c>
      <c r="D229" s="63">
        <v>1240</v>
      </c>
      <c r="E229" s="63">
        <v>0</v>
      </c>
    </row>
    <row r="230" spans="1:5">
      <c r="A230" s="58" t="s">
        <v>3823</v>
      </c>
      <c r="B230" s="59" t="s">
        <v>3824</v>
      </c>
      <c r="C230" s="63">
        <v>20664</v>
      </c>
      <c r="D230" s="63">
        <v>20664</v>
      </c>
      <c r="E230" s="63">
        <v>0</v>
      </c>
    </row>
    <row r="231" spans="1:5">
      <c r="A231" s="58" t="s">
        <v>3825</v>
      </c>
      <c r="B231" s="59" t="s">
        <v>3826</v>
      </c>
      <c r="C231" s="63">
        <v>1100</v>
      </c>
      <c r="D231" s="63">
        <v>1100</v>
      </c>
      <c r="E231" s="63">
        <v>0</v>
      </c>
    </row>
    <row r="232" spans="1:5">
      <c r="A232" s="58" t="s">
        <v>3827</v>
      </c>
      <c r="B232" s="59" t="s">
        <v>3828</v>
      </c>
      <c r="C232" s="63">
        <v>0</v>
      </c>
      <c r="D232" s="63">
        <v>0</v>
      </c>
      <c r="E232" s="63">
        <v>0</v>
      </c>
    </row>
    <row r="233" spans="1:5">
      <c r="A233" s="58" t="s">
        <v>3829</v>
      </c>
      <c r="B233" s="59" t="s">
        <v>3830</v>
      </c>
      <c r="C233" s="63">
        <v>74300.66</v>
      </c>
      <c r="D233" s="63">
        <v>74300.66</v>
      </c>
      <c r="E233" s="63">
        <v>0</v>
      </c>
    </row>
    <row r="234" spans="1:5">
      <c r="A234" s="58" t="s">
        <v>3831</v>
      </c>
      <c r="B234" s="59" t="s">
        <v>3832</v>
      </c>
      <c r="C234" s="63">
        <v>0</v>
      </c>
      <c r="D234" s="63">
        <v>0</v>
      </c>
      <c r="E234" s="63">
        <v>0</v>
      </c>
    </row>
    <row r="235" spans="1:5">
      <c r="A235" s="58" t="s">
        <v>3833</v>
      </c>
      <c r="B235" s="59" t="s">
        <v>3834</v>
      </c>
      <c r="C235" s="63">
        <v>0</v>
      </c>
      <c r="D235" s="63">
        <v>0</v>
      </c>
      <c r="E235" s="63">
        <v>0</v>
      </c>
    </row>
    <row r="236" spans="1:5">
      <c r="A236" s="58" t="s">
        <v>3835</v>
      </c>
      <c r="B236" s="59" t="s">
        <v>357</v>
      </c>
      <c r="C236" s="63">
        <v>78039.25</v>
      </c>
      <c r="D236" s="63">
        <v>78039.25</v>
      </c>
      <c r="E236" s="63">
        <v>0</v>
      </c>
    </row>
    <row r="237" spans="1:5">
      <c r="A237" s="58" t="s">
        <v>3836</v>
      </c>
      <c r="B237" s="59" t="s">
        <v>3837</v>
      </c>
      <c r="C237" s="63">
        <v>217530.74</v>
      </c>
      <c r="D237" s="63">
        <v>217530.74</v>
      </c>
      <c r="E237" s="63">
        <v>0</v>
      </c>
    </row>
    <row r="238" spans="1:5">
      <c r="A238" s="58" t="s">
        <v>3838</v>
      </c>
      <c r="B238" s="59" t="s">
        <v>3839</v>
      </c>
      <c r="C238" s="63">
        <v>590034.65</v>
      </c>
      <c r="D238" s="63">
        <v>590034.65</v>
      </c>
      <c r="E238" s="63">
        <v>0</v>
      </c>
    </row>
    <row r="239" spans="1:5">
      <c r="A239" s="58" t="s">
        <v>3840</v>
      </c>
      <c r="B239" s="59" t="s">
        <v>3841</v>
      </c>
      <c r="C239" s="63">
        <v>2200</v>
      </c>
      <c r="D239" s="63">
        <v>2200</v>
      </c>
      <c r="E239" s="63">
        <v>0</v>
      </c>
    </row>
    <row r="240" spans="1:5">
      <c r="A240" s="58" t="s">
        <v>3842</v>
      </c>
      <c r="B240" s="59" t="s">
        <v>3843</v>
      </c>
      <c r="C240" s="63">
        <v>1986.78</v>
      </c>
      <c r="D240" s="63">
        <v>1986.78</v>
      </c>
      <c r="E240" s="63">
        <v>0</v>
      </c>
    </row>
    <row r="241" spans="1:5">
      <c r="A241" s="58" t="s">
        <v>3844</v>
      </c>
      <c r="B241" s="59" t="s">
        <v>3845</v>
      </c>
      <c r="C241" s="63">
        <v>1800</v>
      </c>
      <c r="D241" s="63">
        <v>1800</v>
      </c>
      <c r="E241" s="63">
        <v>0</v>
      </c>
    </row>
    <row r="242" spans="1:5">
      <c r="A242" s="58" t="s">
        <v>3846</v>
      </c>
      <c r="B242" s="59" t="s">
        <v>3847</v>
      </c>
      <c r="C242" s="63">
        <v>22207.279999999999</v>
      </c>
      <c r="D242" s="63">
        <v>22207.279999999999</v>
      </c>
      <c r="E242" s="63">
        <v>0</v>
      </c>
    </row>
    <row r="243" spans="1:5">
      <c r="A243" s="58" t="s">
        <v>3848</v>
      </c>
      <c r="B243" s="59" t="s">
        <v>369</v>
      </c>
      <c r="C243" s="63">
        <v>0</v>
      </c>
      <c r="D243" s="63">
        <v>0</v>
      </c>
      <c r="E243" s="63">
        <v>0</v>
      </c>
    </row>
    <row r="244" spans="1:5">
      <c r="A244" s="58" t="s">
        <v>3849</v>
      </c>
      <c r="B244" s="59" t="s">
        <v>3850</v>
      </c>
      <c r="C244" s="63">
        <v>0</v>
      </c>
      <c r="D244" s="63">
        <v>0</v>
      </c>
      <c r="E244" s="63">
        <v>0</v>
      </c>
    </row>
    <row r="245" spans="1:5">
      <c r="A245" s="58" t="s">
        <v>3851</v>
      </c>
      <c r="B245" s="59" t="s">
        <v>3852</v>
      </c>
      <c r="C245" s="63">
        <v>25571.040000000001</v>
      </c>
      <c r="D245" s="63">
        <v>25571.040000000001</v>
      </c>
      <c r="E245" s="63">
        <v>0</v>
      </c>
    </row>
    <row r="246" spans="1:5">
      <c r="A246" s="58" t="s">
        <v>3853</v>
      </c>
      <c r="B246" s="59" t="s">
        <v>3854</v>
      </c>
      <c r="C246" s="63">
        <v>0</v>
      </c>
      <c r="D246" s="63">
        <v>0</v>
      </c>
      <c r="E246" s="63">
        <v>0</v>
      </c>
    </row>
    <row r="247" spans="1:5">
      <c r="A247" s="58" t="s">
        <v>3855</v>
      </c>
      <c r="B247" s="59" t="s">
        <v>3856</v>
      </c>
      <c r="C247" s="63">
        <v>0</v>
      </c>
      <c r="D247" s="63">
        <v>0</v>
      </c>
      <c r="E247" s="63">
        <v>0</v>
      </c>
    </row>
    <row r="248" spans="1:5">
      <c r="A248" s="58" t="s">
        <v>3857</v>
      </c>
      <c r="B248" s="59" t="s">
        <v>3858</v>
      </c>
      <c r="C248" s="63">
        <v>2520.67</v>
      </c>
      <c r="D248" s="63">
        <v>2520.67</v>
      </c>
      <c r="E248" s="63">
        <v>0</v>
      </c>
    </row>
    <row r="249" spans="1:5">
      <c r="A249" s="58" t="s">
        <v>3859</v>
      </c>
      <c r="B249" s="59" t="s">
        <v>3860</v>
      </c>
      <c r="C249" s="63">
        <v>0</v>
      </c>
      <c r="D249" s="63">
        <v>0</v>
      </c>
      <c r="E249" s="63">
        <v>0</v>
      </c>
    </row>
    <row r="250" spans="1:5">
      <c r="A250" s="58" t="s">
        <v>3861</v>
      </c>
      <c r="B250" s="59" t="s">
        <v>3862</v>
      </c>
      <c r="C250" s="63">
        <v>0</v>
      </c>
      <c r="D250" s="63">
        <v>0</v>
      </c>
      <c r="E250" s="63">
        <v>0</v>
      </c>
    </row>
    <row r="251" spans="1:5">
      <c r="A251" s="58" t="s">
        <v>3863</v>
      </c>
      <c r="B251" s="59" t="s">
        <v>3864</v>
      </c>
      <c r="C251" s="63">
        <v>2305.58</v>
      </c>
      <c r="D251" s="63">
        <v>2305.58</v>
      </c>
      <c r="E251" s="63">
        <v>0</v>
      </c>
    </row>
    <row r="252" spans="1:5">
      <c r="A252" s="58" t="s">
        <v>3865</v>
      </c>
      <c r="B252" s="59" t="s">
        <v>3866</v>
      </c>
      <c r="C252" s="63">
        <v>0</v>
      </c>
      <c r="D252" s="63">
        <v>0</v>
      </c>
      <c r="E252" s="63">
        <v>0</v>
      </c>
    </row>
    <row r="253" spans="1:5">
      <c r="A253" s="58" t="s">
        <v>3867</v>
      </c>
      <c r="B253" s="59" t="s">
        <v>3868</v>
      </c>
      <c r="C253" s="63">
        <v>0</v>
      </c>
      <c r="D253" s="63">
        <v>0</v>
      </c>
      <c r="E253" s="63">
        <v>0</v>
      </c>
    </row>
    <row r="254" spans="1:5">
      <c r="A254" s="58" t="s">
        <v>3869</v>
      </c>
      <c r="B254" s="59" t="s">
        <v>3870</v>
      </c>
      <c r="C254" s="63">
        <v>5366.84</v>
      </c>
      <c r="D254" s="63">
        <v>5366.84</v>
      </c>
      <c r="E254" s="63">
        <v>0</v>
      </c>
    </row>
    <row r="255" spans="1:5">
      <c r="A255" s="58" t="s">
        <v>3871</v>
      </c>
      <c r="B255" s="59" t="s">
        <v>3872</v>
      </c>
      <c r="C255" s="63">
        <v>0</v>
      </c>
      <c r="D255" s="63">
        <v>0</v>
      </c>
      <c r="E255" s="63">
        <v>0</v>
      </c>
    </row>
    <row r="256" spans="1:5">
      <c r="A256" s="58" t="s">
        <v>3873</v>
      </c>
      <c r="B256" s="59" t="s">
        <v>3874</v>
      </c>
      <c r="C256" s="63">
        <v>50885.96</v>
      </c>
      <c r="D256" s="63">
        <v>50885.96</v>
      </c>
      <c r="E256" s="63">
        <v>0</v>
      </c>
    </row>
    <row r="257" spans="1:5">
      <c r="A257" s="58" t="s">
        <v>3875</v>
      </c>
      <c r="B257" s="59" t="s">
        <v>3769</v>
      </c>
      <c r="C257" s="63">
        <v>0</v>
      </c>
      <c r="D257" s="63">
        <v>0</v>
      </c>
      <c r="E257" s="63">
        <v>0</v>
      </c>
    </row>
    <row r="258" spans="1:5">
      <c r="A258" s="58"/>
      <c r="B258" s="59"/>
      <c r="C258" s="66"/>
      <c r="D258" s="66"/>
      <c r="E258" s="66"/>
    </row>
    <row r="259" spans="1:5">
      <c r="A259" s="58" t="s">
        <v>3876</v>
      </c>
      <c r="B259" s="59" t="s">
        <v>3877</v>
      </c>
      <c r="C259" s="70">
        <v>1241391.78</v>
      </c>
      <c r="D259" s="70">
        <v>1241391.78</v>
      </c>
      <c r="E259" s="70">
        <v>0</v>
      </c>
    </row>
    <row r="260" spans="1:5">
      <c r="A260" s="58"/>
      <c r="B260" s="59"/>
      <c r="C260" s="58"/>
      <c r="D260" s="58"/>
      <c r="E260" s="58"/>
    </row>
    <row r="261" spans="1:5">
      <c r="A261" s="58" t="s">
        <v>3878</v>
      </c>
      <c r="B261" s="59" t="s">
        <v>3879</v>
      </c>
      <c r="C261" s="69"/>
      <c r="D261" s="69"/>
      <c r="E261" s="69"/>
    </row>
    <row r="262" spans="1:5">
      <c r="A262" s="58" t="s">
        <v>3880</v>
      </c>
      <c r="B262" s="59" t="s">
        <v>3881</v>
      </c>
      <c r="C262" s="63">
        <v>0</v>
      </c>
      <c r="D262" s="63">
        <v>0</v>
      </c>
      <c r="E262" s="63">
        <v>0</v>
      </c>
    </row>
    <row r="263" spans="1:5">
      <c r="A263" s="58" t="s">
        <v>3882</v>
      </c>
      <c r="B263" s="59" t="s">
        <v>3883</v>
      </c>
      <c r="C263" s="63">
        <v>0</v>
      </c>
      <c r="D263" s="63">
        <v>0</v>
      </c>
      <c r="E263" s="63">
        <v>0</v>
      </c>
    </row>
    <row r="264" spans="1:5">
      <c r="A264" s="58" t="s">
        <v>3884</v>
      </c>
      <c r="B264" s="59" t="s">
        <v>3885</v>
      </c>
      <c r="C264" s="63">
        <v>0</v>
      </c>
      <c r="D264" s="63">
        <v>0</v>
      </c>
      <c r="E264" s="63">
        <v>0</v>
      </c>
    </row>
    <row r="265" spans="1:5">
      <c r="A265" s="58" t="s">
        <v>3886</v>
      </c>
      <c r="B265" s="59" t="s">
        <v>3887</v>
      </c>
      <c r="C265" s="63">
        <v>0</v>
      </c>
      <c r="D265" s="63">
        <v>0</v>
      </c>
      <c r="E265" s="63">
        <v>0</v>
      </c>
    </row>
    <row r="266" spans="1:5">
      <c r="A266" s="58" t="s">
        <v>3888</v>
      </c>
      <c r="B266" s="59" t="s">
        <v>3889</v>
      </c>
      <c r="C266" s="63">
        <v>0</v>
      </c>
      <c r="D266" s="63">
        <v>0</v>
      </c>
      <c r="E266" s="63">
        <v>0</v>
      </c>
    </row>
    <row r="267" spans="1:5">
      <c r="A267" s="58" t="s">
        <v>3890</v>
      </c>
      <c r="B267" s="59" t="s">
        <v>3891</v>
      </c>
      <c r="C267" s="63">
        <v>0</v>
      </c>
      <c r="D267" s="63">
        <v>0</v>
      </c>
      <c r="E267" s="63">
        <v>0</v>
      </c>
    </row>
    <row r="268" spans="1:5">
      <c r="A268" s="58" t="s">
        <v>3892</v>
      </c>
      <c r="B268" s="59" t="s">
        <v>3893</v>
      </c>
      <c r="C268" s="63">
        <v>0</v>
      </c>
      <c r="D268" s="63">
        <v>0</v>
      </c>
      <c r="E268" s="63">
        <v>0</v>
      </c>
    </row>
    <row r="269" spans="1:5">
      <c r="A269" s="58" t="s">
        <v>3894</v>
      </c>
      <c r="B269" s="59" t="s">
        <v>3895</v>
      </c>
      <c r="C269" s="63">
        <v>4500</v>
      </c>
      <c r="D269" s="63">
        <v>4500</v>
      </c>
      <c r="E269" s="63">
        <v>0</v>
      </c>
    </row>
    <row r="270" spans="1:5">
      <c r="A270" s="58" t="s">
        <v>3896</v>
      </c>
      <c r="B270" s="59" t="s">
        <v>3897</v>
      </c>
      <c r="C270" s="63">
        <v>1031789.81</v>
      </c>
      <c r="D270" s="63">
        <v>1031789.81</v>
      </c>
      <c r="E270" s="63">
        <v>0</v>
      </c>
    </row>
    <row r="271" spans="1:5">
      <c r="A271" s="58" t="s">
        <v>3898</v>
      </c>
      <c r="B271" s="59" t="s">
        <v>3899</v>
      </c>
      <c r="C271" s="63">
        <v>0</v>
      </c>
      <c r="D271" s="63">
        <v>0</v>
      </c>
      <c r="E271" s="63">
        <v>0</v>
      </c>
    </row>
    <row r="272" spans="1:5">
      <c r="A272" s="58" t="s">
        <v>3900</v>
      </c>
      <c r="B272" s="59" t="s">
        <v>3901</v>
      </c>
      <c r="C272" s="63">
        <v>8760</v>
      </c>
      <c r="D272" s="63">
        <v>8760</v>
      </c>
      <c r="E272" s="63">
        <v>0</v>
      </c>
    </row>
    <row r="273" spans="1:5">
      <c r="A273" s="58" t="s">
        <v>3902</v>
      </c>
      <c r="B273" s="59" t="s">
        <v>3903</v>
      </c>
      <c r="C273" s="63">
        <v>0</v>
      </c>
      <c r="D273" s="63">
        <v>0</v>
      </c>
      <c r="E273" s="63">
        <v>0</v>
      </c>
    </row>
    <row r="274" spans="1:5">
      <c r="A274" s="58" t="s">
        <v>3904</v>
      </c>
      <c r="B274" s="59" t="s">
        <v>3905</v>
      </c>
      <c r="C274" s="63">
        <v>0</v>
      </c>
      <c r="D274" s="63">
        <v>0</v>
      </c>
      <c r="E274" s="63">
        <v>0</v>
      </c>
    </row>
    <row r="275" spans="1:5">
      <c r="A275" s="58" t="s">
        <v>3906</v>
      </c>
      <c r="B275" s="59" t="s">
        <v>3907</v>
      </c>
      <c r="C275" s="63">
        <v>0</v>
      </c>
      <c r="D275" s="63">
        <v>0</v>
      </c>
      <c r="E275" s="63">
        <v>0</v>
      </c>
    </row>
    <row r="276" spans="1:5">
      <c r="A276" s="58" t="s">
        <v>3908</v>
      </c>
      <c r="B276" s="59" t="s">
        <v>3909</v>
      </c>
      <c r="C276" s="63">
        <v>81666.7</v>
      </c>
      <c r="D276" s="63">
        <v>81666.7</v>
      </c>
      <c r="E276" s="63">
        <v>0</v>
      </c>
    </row>
    <row r="277" spans="1:5">
      <c r="A277" s="58" t="s">
        <v>3910</v>
      </c>
      <c r="B277" s="59" t="s">
        <v>3911</v>
      </c>
      <c r="C277" s="63">
        <v>54994.7</v>
      </c>
      <c r="D277" s="63">
        <v>54994.7</v>
      </c>
      <c r="E277" s="63">
        <v>0</v>
      </c>
    </row>
    <row r="278" spans="1:5">
      <c r="A278" s="58" t="s">
        <v>3912</v>
      </c>
      <c r="B278" s="59" t="s">
        <v>3913</v>
      </c>
      <c r="C278" s="63">
        <v>0</v>
      </c>
      <c r="D278" s="63">
        <v>0</v>
      </c>
      <c r="E278" s="63">
        <v>0</v>
      </c>
    </row>
    <row r="279" spans="1:5">
      <c r="A279" s="58" t="s">
        <v>3914</v>
      </c>
      <c r="B279" s="59" t="s">
        <v>3915</v>
      </c>
      <c r="C279" s="63">
        <v>0</v>
      </c>
      <c r="D279" s="63">
        <v>0</v>
      </c>
      <c r="E279" s="63">
        <v>0</v>
      </c>
    </row>
    <row r="280" spans="1:5">
      <c r="A280" s="58" t="s">
        <v>3916</v>
      </c>
      <c r="B280" s="59" t="s">
        <v>3917</v>
      </c>
      <c r="C280" s="63">
        <v>15000</v>
      </c>
      <c r="D280" s="63">
        <v>15000</v>
      </c>
      <c r="E280" s="63">
        <v>0</v>
      </c>
    </row>
    <row r="281" spans="1:5">
      <c r="A281" s="58" t="s">
        <v>3918</v>
      </c>
      <c r="B281" s="59" t="s">
        <v>3919</v>
      </c>
      <c r="C281" s="63">
        <v>0</v>
      </c>
      <c r="D281" s="63">
        <v>0</v>
      </c>
      <c r="E281" s="63">
        <v>0</v>
      </c>
    </row>
    <row r="282" spans="1:5">
      <c r="A282" s="58" t="s">
        <v>3920</v>
      </c>
      <c r="B282" s="59" t="s">
        <v>3921</v>
      </c>
      <c r="C282" s="63">
        <v>0</v>
      </c>
      <c r="D282" s="63">
        <v>0</v>
      </c>
      <c r="E282" s="63">
        <v>0</v>
      </c>
    </row>
    <row r="283" spans="1:5">
      <c r="A283" s="58" t="s">
        <v>3922</v>
      </c>
      <c r="B283" s="59" t="s">
        <v>3923</v>
      </c>
      <c r="C283" s="63">
        <v>0</v>
      </c>
      <c r="D283" s="63">
        <v>0</v>
      </c>
      <c r="E283" s="63">
        <v>0</v>
      </c>
    </row>
    <row r="284" spans="1:5">
      <c r="A284" s="58" t="s">
        <v>3924</v>
      </c>
      <c r="B284" s="59" t="s">
        <v>3925</v>
      </c>
      <c r="C284" s="63">
        <v>360319.2</v>
      </c>
      <c r="D284" s="63">
        <v>360319.2</v>
      </c>
      <c r="E284" s="63">
        <v>0</v>
      </c>
    </row>
    <row r="285" spans="1:5">
      <c r="A285" s="58" t="s">
        <v>3926</v>
      </c>
      <c r="B285" s="59" t="s">
        <v>3927</v>
      </c>
      <c r="C285" s="63">
        <v>0</v>
      </c>
      <c r="D285" s="63">
        <v>0</v>
      </c>
      <c r="E285" s="63">
        <v>0</v>
      </c>
    </row>
    <row r="286" spans="1:5">
      <c r="A286" s="58" t="s">
        <v>3928</v>
      </c>
      <c r="B286" s="59" t="s">
        <v>3929</v>
      </c>
      <c r="C286" s="63">
        <v>0</v>
      </c>
      <c r="D286" s="63">
        <v>0</v>
      </c>
      <c r="E286" s="63">
        <v>0</v>
      </c>
    </row>
    <row r="287" spans="1:5">
      <c r="A287" s="58" t="s">
        <v>3930</v>
      </c>
      <c r="B287" s="59" t="s">
        <v>3931</v>
      </c>
      <c r="C287" s="63">
        <v>0</v>
      </c>
      <c r="D287" s="63">
        <v>0</v>
      </c>
      <c r="E287" s="63">
        <v>0</v>
      </c>
    </row>
    <row r="288" spans="1:5">
      <c r="A288" s="58" t="s">
        <v>3932</v>
      </c>
      <c r="B288" s="59" t="s">
        <v>3933</v>
      </c>
      <c r="C288" s="63">
        <v>0</v>
      </c>
      <c r="D288" s="63">
        <v>0</v>
      </c>
      <c r="E288" s="63">
        <v>0</v>
      </c>
    </row>
    <row r="289" spans="1:5">
      <c r="A289" s="58" t="s">
        <v>3934</v>
      </c>
      <c r="B289" s="59" t="s">
        <v>3935</v>
      </c>
      <c r="C289" s="63">
        <v>0</v>
      </c>
      <c r="D289" s="63">
        <v>0</v>
      </c>
      <c r="E289" s="63">
        <v>0</v>
      </c>
    </row>
    <row r="290" spans="1:5">
      <c r="A290" s="58" t="s">
        <v>3936</v>
      </c>
      <c r="B290" s="59" t="s">
        <v>3937</v>
      </c>
      <c r="C290" s="63">
        <v>5230</v>
      </c>
      <c r="D290" s="63">
        <v>5230</v>
      </c>
      <c r="E290" s="63">
        <v>0</v>
      </c>
    </row>
    <row r="291" spans="1:5">
      <c r="A291" s="58" t="s">
        <v>3938</v>
      </c>
      <c r="B291" s="59" t="s">
        <v>3939</v>
      </c>
      <c r="C291" s="63">
        <v>0</v>
      </c>
      <c r="D291" s="63">
        <v>0</v>
      </c>
      <c r="E291" s="63">
        <v>0</v>
      </c>
    </row>
    <row r="292" spans="1:5">
      <c r="A292" s="58" t="s">
        <v>3940</v>
      </c>
      <c r="B292" s="59" t="s">
        <v>3941</v>
      </c>
      <c r="C292" s="63">
        <v>0</v>
      </c>
      <c r="D292" s="63">
        <v>0</v>
      </c>
      <c r="E292" s="63">
        <v>0</v>
      </c>
    </row>
    <row r="293" spans="1:5">
      <c r="A293" s="58" t="s">
        <v>3942</v>
      </c>
      <c r="B293" s="59" t="s">
        <v>3943</v>
      </c>
      <c r="C293" s="63">
        <v>0</v>
      </c>
      <c r="D293" s="63">
        <v>0</v>
      </c>
      <c r="E293" s="63">
        <v>0</v>
      </c>
    </row>
    <row r="294" spans="1:5">
      <c r="A294" s="58" t="s">
        <v>3944</v>
      </c>
      <c r="B294" s="59" t="s">
        <v>3945</v>
      </c>
      <c r="C294" s="63">
        <v>0</v>
      </c>
      <c r="D294" s="63">
        <v>0</v>
      </c>
      <c r="E294" s="63">
        <v>0</v>
      </c>
    </row>
    <row r="295" spans="1:5">
      <c r="A295" s="58" t="s">
        <v>3946</v>
      </c>
      <c r="B295" s="59" t="s">
        <v>3947</v>
      </c>
      <c r="C295" s="63">
        <v>0</v>
      </c>
      <c r="D295" s="63">
        <v>0</v>
      </c>
      <c r="E295" s="63">
        <v>0</v>
      </c>
    </row>
    <row r="296" spans="1:5">
      <c r="A296" s="58" t="s">
        <v>3948</v>
      </c>
      <c r="B296" s="59" t="s">
        <v>3949</v>
      </c>
      <c r="C296" s="63">
        <v>2436.84</v>
      </c>
      <c r="D296" s="63">
        <v>2436.84</v>
      </c>
      <c r="E296" s="63">
        <v>0</v>
      </c>
    </row>
    <row r="297" spans="1:5">
      <c r="A297" s="58" t="s">
        <v>3950</v>
      </c>
      <c r="B297" s="59" t="s">
        <v>3951</v>
      </c>
      <c r="C297" s="63">
        <v>6360</v>
      </c>
      <c r="D297" s="63">
        <v>6360</v>
      </c>
      <c r="E297" s="63">
        <v>0</v>
      </c>
    </row>
    <row r="298" spans="1:5">
      <c r="A298" s="58" t="s">
        <v>3952</v>
      </c>
      <c r="B298" s="59" t="s">
        <v>3953</v>
      </c>
      <c r="C298" s="63">
        <v>0</v>
      </c>
      <c r="D298" s="63">
        <v>0</v>
      </c>
      <c r="E298" s="63">
        <v>0</v>
      </c>
    </row>
    <row r="299" spans="1:5">
      <c r="A299" s="58" t="s">
        <v>3954</v>
      </c>
      <c r="B299" s="59" t="s">
        <v>3955</v>
      </c>
      <c r="C299" s="63">
        <v>0</v>
      </c>
      <c r="D299" s="63">
        <v>0</v>
      </c>
      <c r="E299" s="63">
        <v>0</v>
      </c>
    </row>
    <row r="300" spans="1:5">
      <c r="A300" s="58" t="s">
        <v>3956</v>
      </c>
      <c r="B300" s="59" t="s">
        <v>3957</v>
      </c>
      <c r="C300" s="63">
        <v>37500</v>
      </c>
      <c r="D300" s="63">
        <v>37500</v>
      </c>
      <c r="E300" s="63">
        <v>0</v>
      </c>
    </row>
    <row r="301" spans="1:5">
      <c r="A301" s="58" t="s">
        <v>3958</v>
      </c>
      <c r="B301" s="59" t="s">
        <v>3959</v>
      </c>
      <c r="C301" s="63">
        <v>0</v>
      </c>
      <c r="D301" s="63">
        <v>0</v>
      </c>
      <c r="E301" s="63">
        <v>0</v>
      </c>
    </row>
    <row r="302" spans="1:5">
      <c r="A302" s="58" t="s">
        <v>3960</v>
      </c>
      <c r="B302" s="59" t="s">
        <v>3961</v>
      </c>
      <c r="C302" s="63">
        <v>0</v>
      </c>
      <c r="D302" s="63">
        <v>0</v>
      </c>
      <c r="E302" s="63">
        <v>0</v>
      </c>
    </row>
    <row r="303" spans="1:5">
      <c r="A303" s="58" t="s">
        <v>3962</v>
      </c>
      <c r="B303" s="59" t="s">
        <v>3963</v>
      </c>
      <c r="C303" s="63">
        <v>0</v>
      </c>
      <c r="D303" s="63">
        <v>0</v>
      </c>
      <c r="E303" s="63">
        <v>0</v>
      </c>
    </row>
    <row r="304" spans="1:5">
      <c r="A304" s="58" t="s">
        <v>3964</v>
      </c>
      <c r="B304" s="59" t="s">
        <v>3965</v>
      </c>
      <c r="C304" s="63">
        <v>0</v>
      </c>
      <c r="D304" s="63">
        <v>0</v>
      </c>
      <c r="E304" s="63">
        <v>0</v>
      </c>
    </row>
    <row r="305" spans="1:5">
      <c r="A305" s="58" t="s">
        <v>3966</v>
      </c>
      <c r="B305" s="59" t="s">
        <v>3967</v>
      </c>
      <c r="C305" s="63">
        <v>0</v>
      </c>
      <c r="D305" s="63">
        <v>0</v>
      </c>
      <c r="E305" s="63">
        <v>0</v>
      </c>
    </row>
    <row r="306" spans="1:5">
      <c r="A306" s="58" t="s">
        <v>3968</v>
      </c>
      <c r="B306" s="59" t="s">
        <v>3969</v>
      </c>
      <c r="C306" s="63">
        <v>35096.18</v>
      </c>
      <c r="D306" s="63">
        <v>35096.18</v>
      </c>
      <c r="E306" s="63">
        <v>0</v>
      </c>
    </row>
    <row r="307" spans="1:5">
      <c r="A307" s="58" t="s">
        <v>3970</v>
      </c>
      <c r="B307" s="59" t="s">
        <v>3971</v>
      </c>
      <c r="C307" s="63">
        <v>2049.71</v>
      </c>
      <c r="D307" s="63">
        <v>2049.71</v>
      </c>
      <c r="E307" s="63">
        <v>0</v>
      </c>
    </row>
    <row r="308" spans="1:5">
      <c r="A308" s="58" t="s">
        <v>3972</v>
      </c>
      <c r="B308" s="59" t="s">
        <v>3973</v>
      </c>
      <c r="C308" s="63">
        <v>0</v>
      </c>
      <c r="D308" s="63">
        <v>0</v>
      </c>
      <c r="E308" s="63">
        <v>0</v>
      </c>
    </row>
    <row r="309" spans="1:5">
      <c r="A309" s="58" t="s">
        <v>3974</v>
      </c>
      <c r="B309" s="59" t="s">
        <v>3975</v>
      </c>
      <c r="C309" s="63">
        <v>17739.689999999999</v>
      </c>
      <c r="D309" s="63">
        <v>17739.689999999999</v>
      </c>
      <c r="E309" s="63">
        <v>0</v>
      </c>
    </row>
    <row r="310" spans="1:5">
      <c r="A310" s="58" t="s">
        <v>3976</v>
      </c>
      <c r="B310" s="59" t="s">
        <v>3977</v>
      </c>
      <c r="C310" s="63">
        <v>203000</v>
      </c>
      <c r="D310" s="63">
        <v>203000</v>
      </c>
      <c r="E310" s="63">
        <v>0</v>
      </c>
    </row>
    <row r="311" spans="1:5">
      <c r="A311" s="58" t="s">
        <v>3978</v>
      </c>
      <c r="B311" s="59" t="s">
        <v>3979</v>
      </c>
      <c r="C311" s="63">
        <v>0</v>
      </c>
      <c r="D311" s="63">
        <v>0</v>
      </c>
      <c r="E311" s="63">
        <v>0</v>
      </c>
    </row>
    <row r="312" spans="1:5">
      <c r="A312" s="58" t="s">
        <v>3980</v>
      </c>
      <c r="B312" s="59" t="s">
        <v>3981</v>
      </c>
      <c r="C312" s="63">
        <v>0</v>
      </c>
      <c r="D312" s="63">
        <v>0</v>
      </c>
      <c r="E312" s="63">
        <v>0</v>
      </c>
    </row>
    <row r="313" spans="1:5">
      <c r="A313" s="58" t="s">
        <v>3982</v>
      </c>
      <c r="B313" s="59" t="s">
        <v>3983</v>
      </c>
      <c r="C313" s="63">
        <v>0</v>
      </c>
      <c r="D313" s="63">
        <v>0</v>
      </c>
      <c r="E313" s="63">
        <v>0</v>
      </c>
    </row>
    <row r="314" spans="1:5">
      <c r="A314" s="58" t="s">
        <v>3984</v>
      </c>
      <c r="B314" s="59" t="s">
        <v>477</v>
      </c>
      <c r="C314" s="63">
        <v>0</v>
      </c>
      <c r="D314" s="63">
        <v>0</v>
      </c>
      <c r="E314" s="63">
        <v>0</v>
      </c>
    </row>
    <row r="315" spans="1:5">
      <c r="A315" s="58" t="s">
        <v>3985</v>
      </c>
      <c r="B315" s="59" t="s">
        <v>3986</v>
      </c>
      <c r="C315" s="63">
        <v>0</v>
      </c>
      <c r="D315" s="63">
        <v>0</v>
      </c>
      <c r="E315" s="63">
        <v>0</v>
      </c>
    </row>
    <row r="316" spans="1:5">
      <c r="A316" s="58" t="s">
        <v>3987</v>
      </c>
      <c r="B316" s="59" t="s">
        <v>3988</v>
      </c>
      <c r="C316" s="63">
        <v>0</v>
      </c>
      <c r="D316" s="63">
        <v>0</v>
      </c>
      <c r="E316" s="63">
        <v>0</v>
      </c>
    </row>
    <row r="317" spans="1:5">
      <c r="A317" s="58" t="s">
        <v>3989</v>
      </c>
      <c r="B317" s="59" t="s">
        <v>3990</v>
      </c>
      <c r="C317" s="63">
        <v>0</v>
      </c>
      <c r="D317" s="63">
        <v>0</v>
      </c>
      <c r="E317" s="63">
        <v>0</v>
      </c>
    </row>
    <row r="318" spans="1:5">
      <c r="A318" s="58" t="s">
        <v>3991</v>
      </c>
      <c r="B318" s="59" t="s">
        <v>3992</v>
      </c>
      <c r="C318" s="63">
        <v>0</v>
      </c>
      <c r="D318" s="63">
        <v>0</v>
      </c>
      <c r="E318" s="63">
        <v>0</v>
      </c>
    </row>
    <row r="319" spans="1:5">
      <c r="A319" s="58" t="s">
        <v>3993</v>
      </c>
      <c r="B319" s="59" t="s">
        <v>3994</v>
      </c>
      <c r="C319" s="63">
        <v>3150</v>
      </c>
      <c r="D319" s="63">
        <v>3150</v>
      </c>
      <c r="E319" s="63">
        <v>0</v>
      </c>
    </row>
    <row r="320" spans="1:5">
      <c r="A320" s="58" t="s">
        <v>3995</v>
      </c>
      <c r="B320" s="59" t="s">
        <v>3996</v>
      </c>
      <c r="C320" s="63">
        <v>0.06</v>
      </c>
      <c r="D320" s="63">
        <v>0.06</v>
      </c>
      <c r="E320" s="63">
        <v>0</v>
      </c>
    </row>
    <row r="321" spans="1:5">
      <c r="A321" s="58" t="s">
        <v>3997</v>
      </c>
      <c r="B321" s="59" t="s">
        <v>3998</v>
      </c>
      <c r="C321" s="63">
        <v>0</v>
      </c>
      <c r="D321" s="63">
        <v>0</v>
      </c>
      <c r="E321" s="63">
        <v>0</v>
      </c>
    </row>
    <row r="322" spans="1:5">
      <c r="A322" s="58" t="s">
        <v>3999</v>
      </c>
      <c r="B322" s="59" t="s">
        <v>3771</v>
      </c>
      <c r="C322" s="63">
        <v>0</v>
      </c>
      <c r="D322" s="63">
        <v>0</v>
      </c>
      <c r="E322" s="63">
        <v>0</v>
      </c>
    </row>
    <row r="323" spans="1:5">
      <c r="A323" s="58" t="s">
        <v>4000</v>
      </c>
      <c r="B323" s="59" t="s">
        <v>4001</v>
      </c>
      <c r="C323" s="63">
        <v>0</v>
      </c>
      <c r="D323" s="63">
        <v>0</v>
      </c>
      <c r="E323" s="63">
        <v>0</v>
      </c>
    </row>
    <row r="324" spans="1:5">
      <c r="A324" s="58" t="s">
        <v>4002</v>
      </c>
      <c r="B324" s="59" t="s">
        <v>4003</v>
      </c>
      <c r="C324" s="63">
        <v>0</v>
      </c>
      <c r="D324" s="63">
        <v>0</v>
      </c>
      <c r="E324" s="63">
        <v>0</v>
      </c>
    </row>
    <row r="325" spans="1:5">
      <c r="A325" s="58" t="s">
        <v>4004</v>
      </c>
      <c r="B325" s="59" t="s">
        <v>4005</v>
      </c>
      <c r="C325" s="63">
        <v>0</v>
      </c>
      <c r="D325" s="63">
        <v>0</v>
      </c>
      <c r="E325" s="63">
        <v>0</v>
      </c>
    </row>
    <row r="326" spans="1:5">
      <c r="A326" s="58" t="s">
        <v>4006</v>
      </c>
      <c r="B326" s="59" t="s">
        <v>4007</v>
      </c>
      <c r="C326" s="63">
        <v>0</v>
      </c>
      <c r="D326" s="63">
        <v>0</v>
      </c>
      <c r="E326" s="63">
        <v>0</v>
      </c>
    </row>
    <row r="327" spans="1:5">
      <c r="A327" s="58" t="s">
        <v>4008</v>
      </c>
      <c r="B327" s="59" t="s">
        <v>4009</v>
      </c>
      <c r="C327" s="63">
        <v>0</v>
      </c>
      <c r="D327" s="63">
        <v>0</v>
      </c>
      <c r="E327" s="63">
        <v>0</v>
      </c>
    </row>
    <row r="328" spans="1:5">
      <c r="A328" s="58" t="s">
        <v>4010</v>
      </c>
      <c r="B328" s="59" t="s">
        <v>4011</v>
      </c>
      <c r="C328" s="63">
        <v>29237.25</v>
      </c>
      <c r="D328" s="63">
        <v>29237.25</v>
      </c>
      <c r="E328" s="63">
        <v>0</v>
      </c>
    </row>
    <row r="329" spans="1:5">
      <c r="A329" s="58" t="s">
        <v>4012</v>
      </c>
      <c r="B329" s="59" t="s">
        <v>3893</v>
      </c>
      <c r="C329" s="63">
        <v>0</v>
      </c>
      <c r="D329" s="63">
        <v>0</v>
      </c>
      <c r="E329" s="63">
        <v>0</v>
      </c>
    </row>
    <row r="330" spans="1:5">
      <c r="A330" s="58" t="s">
        <v>4013</v>
      </c>
      <c r="B330" s="59" t="s">
        <v>4014</v>
      </c>
      <c r="C330" s="63">
        <v>0</v>
      </c>
      <c r="D330" s="63">
        <v>0</v>
      </c>
      <c r="E330" s="63">
        <v>0</v>
      </c>
    </row>
    <row r="331" spans="1:5">
      <c r="A331" s="58" t="s">
        <v>4015</v>
      </c>
      <c r="B331" s="59" t="s">
        <v>3777</v>
      </c>
      <c r="C331" s="63">
        <v>557986.97</v>
      </c>
      <c r="D331" s="63">
        <v>557986.97</v>
      </c>
      <c r="E331" s="63">
        <v>0</v>
      </c>
    </row>
    <row r="332" spans="1:5">
      <c r="A332" s="58"/>
      <c r="B332" s="59"/>
      <c r="C332" s="66"/>
      <c r="D332" s="66"/>
      <c r="E332" s="66"/>
    </row>
    <row r="333" spans="1:5">
      <c r="A333" s="58" t="s">
        <v>4016</v>
      </c>
      <c r="B333" s="59" t="s">
        <v>4017</v>
      </c>
      <c r="C333" s="70">
        <v>2456817.11</v>
      </c>
      <c r="D333" s="70">
        <v>2456817.11</v>
      </c>
      <c r="E333" s="70">
        <v>0</v>
      </c>
    </row>
    <row r="334" spans="1:5">
      <c r="A334" s="58"/>
      <c r="B334" s="59"/>
      <c r="C334" s="58"/>
      <c r="D334" s="58"/>
      <c r="E334" s="58"/>
    </row>
    <row r="335" spans="1:5">
      <c r="A335" s="58" t="s">
        <v>4018</v>
      </c>
      <c r="B335" s="59" t="s">
        <v>4019</v>
      </c>
      <c r="C335" s="69"/>
      <c r="D335" s="69"/>
      <c r="E335" s="69"/>
    </row>
    <row r="336" spans="1:5">
      <c r="A336" s="58" t="s">
        <v>4020</v>
      </c>
      <c r="B336" s="59" t="s">
        <v>4021</v>
      </c>
      <c r="C336" s="63">
        <v>0</v>
      </c>
      <c r="D336" s="63">
        <v>0</v>
      </c>
      <c r="E336" s="63">
        <v>0</v>
      </c>
    </row>
    <row r="337" spans="1:5">
      <c r="A337" s="58" t="s">
        <v>4022</v>
      </c>
      <c r="B337" s="59" t="s">
        <v>4023</v>
      </c>
      <c r="C337" s="63">
        <v>0</v>
      </c>
      <c r="D337" s="63">
        <v>0</v>
      </c>
      <c r="E337" s="63">
        <v>0</v>
      </c>
    </row>
    <row r="338" spans="1:5">
      <c r="A338" s="58"/>
      <c r="B338" s="59"/>
      <c r="C338" s="66"/>
      <c r="D338" s="66"/>
      <c r="E338" s="66"/>
    </row>
    <row r="339" spans="1:5">
      <c r="A339" s="58" t="s">
        <v>4024</v>
      </c>
      <c r="B339" s="59" t="s">
        <v>4025</v>
      </c>
      <c r="C339" s="70">
        <v>0</v>
      </c>
      <c r="D339" s="70">
        <v>0</v>
      </c>
      <c r="E339" s="70">
        <v>0</v>
      </c>
    </row>
    <row r="340" spans="1:5">
      <c r="A340" s="58"/>
      <c r="B340" s="59"/>
      <c r="C340" s="66"/>
      <c r="D340" s="66"/>
      <c r="E340" s="66"/>
    </row>
    <row r="341" spans="1:5">
      <c r="A341" s="58" t="s">
        <v>4026</v>
      </c>
      <c r="B341" s="59" t="s">
        <v>4027</v>
      </c>
      <c r="C341" s="70">
        <v>3698208.89</v>
      </c>
      <c r="D341" s="70">
        <v>3698208.89</v>
      </c>
      <c r="E341" s="70">
        <v>0</v>
      </c>
    </row>
    <row r="342" spans="1:5">
      <c r="A342" s="58"/>
      <c r="B342" s="59"/>
      <c r="C342" s="58"/>
      <c r="D342" s="58"/>
      <c r="E342" s="58"/>
    </row>
    <row r="343" spans="1:5">
      <c r="A343" s="58" t="s">
        <v>4028</v>
      </c>
      <c r="B343" s="59" t="s">
        <v>4029</v>
      </c>
      <c r="C343" s="69"/>
      <c r="D343" s="69"/>
      <c r="E343" s="69"/>
    </row>
    <row r="344" spans="1:5">
      <c r="A344" s="58"/>
      <c r="B344" s="59"/>
      <c r="C344" s="58"/>
      <c r="D344" s="58"/>
      <c r="E344" s="58"/>
    </row>
    <row r="345" spans="1:5">
      <c r="A345" s="58" t="s">
        <v>4030</v>
      </c>
      <c r="B345" s="59" t="s">
        <v>4031</v>
      </c>
      <c r="C345" s="69"/>
      <c r="D345" s="69"/>
      <c r="E345" s="69"/>
    </row>
    <row r="346" spans="1:5">
      <c r="A346" s="58" t="s">
        <v>4032</v>
      </c>
      <c r="B346" s="59" t="s">
        <v>3773</v>
      </c>
      <c r="C346" s="63">
        <v>0</v>
      </c>
      <c r="D346" s="63">
        <v>0</v>
      </c>
      <c r="E346" s="63">
        <v>0</v>
      </c>
    </row>
    <row r="347" spans="1:5">
      <c r="A347" s="58" t="s">
        <v>4033</v>
      </c>
      <c r="B347" s="59" t="s">
        <v>4034</v>
      </c>
      <c r="C347" s="63">
        <v>0</v>
      </c>
      <c r="D347" s="63">
        <v>0</v>
      </c>
      <c r="E347" s="63">
        <v>0</v>
      </c>
    </row>
    <row r="348" spans="1:5">
      <c r="A348" s="58" t="s">
        <v>4035</v>
      </c>
      <c r="B348" s="59" t="s">
        <v>4036</v>
      </c>
      <c r="C348" s="63">
        <v>1598</v>
      </c>
      <c r="D348" s="63">
        <v>1598</v>
      </c>
      <c r="E348" s="63">
        <v>0</v>
      </c>
    </row>
    <row r="349" spans="1:5">
      <c r="A349" s="58" t="s">
        <v>4037</v>
      </c>
      <c r="B349" s="59" t="s">
        <v>4038</v>
      </c>
      <c r="C349" s="63">
        <v>0</v>
      </c>
      <c r="D349" s="63">
        <v>0</v>
      </c>
      <c r="E349" s="63">
        <v>0</v>
      </c>
    </row>
    <row r="350" spans="1:5">
      <c r="A350" s="58" t="s">
        <v>4039</v>
      </c>
      <c r="B350" s="59" t="s">
        <v>4040</v>
      </c>
      <c r="C350" s="63">
        <v>0</v>
      </c>
      <c r="D350" s="63">
        <v>0</v>
      </c>
      <c r="E350" s="63">
        <v>0</v>
      </c>
    </row>
    <row r="351" spans="1:5">
      <c r="A351" s="58" t="s">
        <v>4041</v>
      </c>
      <c r="B351" s="59" t="s">
        <v>4042</v>
      </c>
      <c r="C351" s="63">
        <v>0</v>
      </c>
      <c r="D351" s="63">
        <v>0</v>
      </c>
      <c r="E351" s="63">
        <v>0</v>
      </c>
    </row>
    <row r="352" spans="1:5">
      <c r="A352" s="58" t="s">
        <v>4043</v>
      </c>
      <c r="B352" s="59" t="s">
        <v>4044</v>
      </c>
      <c r="C352" s="63">
        <v>0</v>
      </c>
      <c r="D352" s="63">
        <v>0</v>
      </c>
      <c r="E352" s="63">
        <v>0</v>
      </c>
    </row>
    <row r="353" spans="1:5">
      <c r="A353" s="58" t="s">
        <v>4045</v>
      </c>
      <c r="B353" s="59" t="s">
        <v>4046</v>
      </c>
      <c r="C353" s="63">
        <v>0</v>
      </c>
      <c r="D353" s="63">
        <v>0</v>
      </c>
      <c r="E353" s="63">
        <v>0</v>
      </c>
    </row>
    <row r="354" spans="1:5">
      <c r="A354" s="58" t="s">
        <v>4047</v>
      </c>
      <c r="B354" s="59" t="s">
        <v>4048</v>
      </c>
      <c r="C354" s="63">
        <v>0</v>
      </c>
      <c r="D354" s="63">
        <v>0</v>
      </c>
      <c r="E354" s="63">
        <v>0</v>
      </c>
    </row>
    <row r="355" spans="1:5">
      <c r="A355" s="58" t="s">
        <v>4049</v>
      </c>
      <c r="B355" s="59" t="s">
        <v>4050</v>
      </c>
      <c r="C355" s="63">
        <v>0</v>
      </c>
      <c r="D355" s="63">
        <v>0</v>
      </c>
      <c r="E355" s="63">
        <v>0</v>
      </c>
    </row>
    <row r="356" spans="1:5">
      <c r="A356" s="58" t="s">
        <v>4051</v>
      </c>
      <c r="B356" s="59" t="s">
        <v>4052</v>
      </c>
      <c r="C356" s="63">
        <v>0</v>
      </c>
      <c r="D356" s="63">
        <v>0</v>
      </c>
      <c r="E356" s="63">
        <v>0</v>
      </c>
    </row>
    <row r="357" spans="1:5">
      <c r="A357" s="58" t="s">
        <v>4053</v>
      </c>
      <c r="B357" s="59" t="s">
        <v>3816</v>
      </c>
      <c r="C357" s="63">
        <v>0</v>
      </c>
      <c r="D357" s="63">
        <v>0</v>
      </c>
      <c r="E357" s="63">
        <v>0</v>
      </c>
    </row>
    <row r="358" spans="1:5">
      <c r="A358" s="58" t="s">
        <v>4054</v>
      </c>
      <c r="B358" s="59" t="s">
        <v>4055</v>
      </c>
      <c r="C358" s="63">
        <v>0</v>
      </c>
      <c r="D358" s="63">
        <v>0</v>
      </c>
      <c r="E358" s="63">
        <v>0</v>
      </c>
    </row>
    <row r="359" spans="1:5">
      <c r="A359" s="58" t="s">
        <v>4056</v>
      </c>
      <c r="B359" s="59" t="s">
        <v>4057</v>
      </c>
      <c r="C359" s="63">
        <v>0</v>
      </c>
      <c r="D359" s="63">
        <v>0</v>
      </c>
      <c r="E359" s="63">
        <v>0</v>
      </c>
    </row>
    <row r="360" spans="1:5">
      <c r="A360" s="58" t="s">
        <v>4058</v>
      </c>
      <c r="B360" s="59" t="s">
        <v>4059</v>
      </c>
      <c r="C360" s="63">
        <v>0</v>
      </c>
      <c r="D360" s="63">
        <v>0</v>
      </c>
      <c r="E360" s="63">
        <v>0</v>
      </c>
    </row>
    <row r="361" spans="1:5">
      <c r="A361" s="58" t="s">
        <v>4060</v>
      </c>
      <c r="B361" s="59" t="s">
        <v>2551</v>
      </c>
      <c r="C361" s="63">
        <v>96460.28</v>
      </c>
      <c r="D361" s="63">
        <v>96460.28</v>
      </c>
      <c r="E361" s="63">
        <v>0</v>
      </c>
    </row>
    <row r="362" spans="1:5">
      <c r="A362" s="58" t="s">
        <v>4061</v>
      </c>
      <c r="B362" s="59" t="s">
        <v>4062</v>
      </c>
      <c r="C362" s="63">
        <v>0</v>
      </c>
      <c r="D362" s="63">
        <v>0</v>
      </c>
      <c r="E362" s="63">
        <v>0</v>
      </c>
    </row>
    <row r="363" spans="1:5">
      <c r="A363" s="58" t="s">
        <v>4063</v>
      </c>
      <c r="B363" s="59" t="s">
        <v>4064</v>
      </c>
      <c r="C363" s="63">
        <v>0</v>
      </c>
      <c r="D363" s="63">
        <v>0</v>
      </c>
      <c r="E363" s="63">
        <v>0</v>
      </c>
    </row>
    <row r="364" spans="1:5">
      <c r="A364" s="58"/>
      <c r="B364" s="59"/>
      <c r="C364" s="66"/>
      <c r="D364" s="66"/>
      <c r="E364" s="66"/>
    </row>
    <row r="365" spans="1:5">
      <c r="A365" s="58" t="s">
        <v>4065</v>
      </c>
      <c r="B365" s="59" t="s">
        <v>4066</v>
      </c>
      <c r="C365" s="70">
        <v>98058.28</v>
      </c>
      <c r="D365" s="70">
        <v>98058.28</v>
      </c>
      <c r="E365" s="70">
        <v>0</v>
      </c>
    </row>
    <row r="366" spans="1:5">
      <c r="A366" s="58"/>
      <c r="B366" s="59"/>
      <c r="C366" s="58"/>
      <c r="D366" s="58"/>
      <c r="E366" s="58"/>
    </row>
    <row r="367" spans="1:5">
      <c r="A367" s="58" t="s">
        <v>4067</v>
      </c>
      <c r="B367" s="59" t="s">
        <v>4068</v>
      </c>
      <c r="C367" s="69"/>
      <c r="D367" s="69"/>
      <c r="E367" s="69"/>
    </row>
    <row r="368" spans="1:5">
      <c r="A368" s="58" t="s">
        <v>4069</v>
      </c>
      <c r="B368" s="59" t="s">
        <v>3765</v>
      </c>
      <c r="C368" s="63">
        <v>0</v>
      </c>
      <c r="D368" s="63">
        <v>0</v>
      </c>
      <c r="E368" s="63">
        <v>0</v>
      </c>
    </row>
    <row r="369" spans="1:5">
      <c r="A369" s="58" t="s">
        <v>4070</v>
      </c>
      <c r="B369" s="59" t="s">
        <v>4071</v>
      </c>
      <c r="C369" s="63">
        <v>0</v>
      </c>
      <c r="D369" s="63">
        <v>0</v>
      </c>
      <c r="E369" s="63">
        <v>0</v>
      </c>
    </row>
    <row r="370" spans="1:5">
      <c r="A370" s="58" t="s">
        <v>4072</v>
      </c>
      <c r="B370" s="59" t="s">
        <v>4073</v>
      </c>
      <c r="C370" s="63">
        <v>0</v>
      </c>
      <c r="D370" s="63">
        <v>0</v>
      </c>
      <c r="E370" s="63">
        <v>0</v>
      </c>
    </row>
    <row r="371" spans="1:5">
      <c r="A371" s="58" t="s">
        <v>4074</v>
      </c>
      <c r="B371" s="59" t="s">
        <v>4075</v>
      </c>
      <c r="C371" s="63">
        <v>0</v>
      </c>
      <c r="D371" s="63">
        <v>0</v>
      </c>
      <c r="E371" s="63">
        <v>0</v>
      </c>
    </row>
    <row r="372" spans="1:5">
      <c r="A372" s="58" t="s">
        <v>4076</v>
      </c>
      <c r="B372" s="59" t="s">
        <v>4077</v>
      </c>
      <c r="C372" s="63">
        <v>0</v>
      </c>
      <c r="D372" s="63">
        <v>0</v>
      </c>
      <c r="E372" s="63">
        <v>0</v>
      </c>
    </row>
    <row r="373" spans="1:5">
      <c r="A373" s="58" t="s">
        <v>4078</v>
      </c>
      <c r="B373" s="59" t="s">
        <v>4079</v>
      </c>
      <c r="C373" s="63">
        <v>0</v>
      </c>
      <c r="D373" s="63">
        <v>0</v>
      </c>
      <c r="E373" s="63">
        <v>0</v>
      </c>
    </row>
    <row r="374" spans="1:5">
      <c r="A374" s="58" t="s">
        <v>4080</v>
      </c>
      <c r="B374" s="59" t="s">
        <v>4081</v>
      </c>
      <c r="C374" s="63">
        <v>0</v>
      </c>
      <c r="D374" s="63">
        <v>0</v>
      </c>
      <c r="E374" s="63">
        <v>0</v>
      </c>
    </row>
    <row r="375" spans="1:5">
      <c r="A375" s="58" t="s">
        <v>4082</v>
      </c>
      <c r="B375" s="59" t="s">
        <v>261</v>
      </c>
      <c r="C375" s="63">
        <v>0</v>
      </c>
      <c r="D375" s="63">
        <v>0</v>
      </c>
      <c r="E375" s="63">
        <v>0</v>
      </c>
    </row>
    <row r="376" spans="1:5">
      <c r="A376" s="58" t="s">
        <v>4083</v>
      </c>
      <c r="B376" s="59" t="s">
        <v>4084</v>
      </c>
      <c r="C376" s="63">
        <v>0</v>
      </c>
      <c r="D376" s="63">
        <v>0</v>
      </c>
      <c r="E376" s="63">
        <v>0</v>
      </c>
    </row>
    <row r="377" spans="1:5">
      <c r="A377" s="58" t="s">
        <v>4085</v>
      </c>
      <c r="B377" s="59" t="s">
        <v>3866</v>
      </c>
      <c r="C377" s="63">
        <v>0</v>
      </c>
      <c r="D377" s="63">
        <v>0</v>
      </c>
      <c r="E377" s="63">
        <v>0</v>
      </c>
    </row>
    <row r="378" spans="1:5">
      <c r="A378" s="58" t="s">
        <v>4086</v>
      </c>
      <c r="B378" s="59" t="s">
        <v>4087</v>
      </c>
      <c r="C378" s="63">
        <v>0</v>
      </c>
      <c r="D378" s="63">
        <v>0</v>
      </c>
      <c r="E378" s="63">
        <v>0</v>
      </c>
    </row>
    <row r="379" spans="1:5">
      <c r="A379" s="58" t="s">
        <v>4088</v>
      </c>
      <c r="B379" s="59" t="s">
        <v>4089</v>
      </c>
      <c r="C379" s="63">
        <v>1975</v>
      </c>
      <c r="D379" s="63">
        <v>1975</v>
      </c>
      <c r="E379" s="63">
        <v>0</v>
      </c>
    </row>
    <row r="380" spans="1:5">
      <c r="A380" s="58" t="s">
        <v>4090</v>
      </c>
      <c r="B380" s="59" t="s">
        <v>4091</v>
      </c>
      <c r="C380" s="63">
        <v>0</v>
      </c>
      <c r="D380" s="63">
        <v>0</v>
      </c>
      <c r="E380" s="63">
        <v>0</v>
      </c>
    </row>
    <row r="381" spans="1:5">
      <c r="A381" s="58" t="s">
        <v>4092</v>
      </c>
      <c r="B381" s="59" t="s">
        <v>4093</v>
      </c>
      <c r="C381" s="63">
        <v>0</v>
      </c>
      <c r="D381" s="63">
        <v>0</v>
      </c>
      <c r="E381" s="63">
        <v>0</v>
      </c>
    </row>
    <row r="382" spans="1:5">
      <c r="A382" s="58" t="s">
        <v>4094</v>
      </c>
      <c r="B382" s="59" t="s">
        <v>4095</v>
      </c>
      <c r="C382" s="63">
        <v>0</v>
      </c>
      <c r="D382" s="63">
        <v>0</v>
      </c>
      <c r="E382" s="63">
        <v>0</v>
      </c>
    </row>
    <row r="383" spans="1:5">
      <c r="A383" s="58" t="s">
        <v>4096</v>
      </c>
      <c r="B383" s="59" t="s">
        <v>4097</v>
      </c>
      <c r="C383" s="63">
        <v>0</v>
      </c>
      <c r="D383" s="63">
        <v>0</v>
      </c>
      <c r="E383" s="63">
        <v>0</v>
      </c>
    </row>
    <row r="384" spans="1:5">
      <c r="A384" s="58" t="s">
        <v>4098</v>
      </c>
      <c r="B384" s="59" t="s">
        <v>4099</v>
      </c>
      <c r="C384" s="63">
        <v>0</v>
      </c>
      <c r="D384" s="63">
        <v>0</v>
      </c>
      <c r="E384" s="63">
        <v>0</v>
      </c>
    </row>
    <row r="385" spans="1:5">
      <c r="A385" s="58" t="s">
        <v>4100</v>
      </c>
      <c r="B385" s="59" t="s">
        <v>4101</v>
      </c>
      <c r="C385" s="63">
        <v>0</v>
      </c>
      <c r="D385" s="63">
        <v>0</v>
      </c>
      <c r="E385" s="63">
        <v>0</v>
      </c>
    </row>
    <row r="386" spans="1:5">
      <c r="A386" s="58" t="s">
        <v>4102</v>
      </c>
      <c r="B386" s="59" t="s">
        <v>4103</v>
      </c>
      <c r="C386" s="63">
        <v>0</v>
      </c>
      <c r="D386" s="63">
        <v>0</v>
      </c>
      <c r="E386" s="63">
        <v>0</v>
      </c>
    </row>
    <row r="387" spans="1:5">
      <c r="A387" s="58" t="s">
        <v>4104</v>
      </c>
      <c r="B387" s="59" t="s">
        <v>4105</v>
      </c>
      <c r="C387" s="63">
        <v>0</v>
      </c>
      <c r="D387" s="63">
        <v>0</v>
      </c>
      <c r="E387" s="63">
        <v>0</v>
      </c>
    </row>
    <row r="388" spans="1:5">
      <c r="A388" s="58"/>
      <c r="B388" s="59"/>
      <c r="C388" s="66"/>
      <c r="D388" s="66"/>
      <c r="E388" s="66"/>
    </row>
    <row r="389" spans="1:5">
      <c r="A389" s="58" t="s">
        <v>4106</v>
      </c>
      <c r="B389" s="59" t="s">
        <v>4107</v>
      </c>
      <c r="C389" s="70">
        <v>1975</v>
      </c>
      <c r="D389" s="70">
        <v>1975</v>
      </c>
      <c r="E389" s="70">
        <v>0</v>
      </c>
    </row>
    <row r="390" spans="1:5">
      <c r="A390" s="58"/>
      <c r="B390" s="59"/>
      <c r="C390" s="66"/>
      <c r="D390" s="66"/>
      <c r="E390" s="66"/>
    </row>
    <row r="391" spans="1:5">
      <c r="A391" s="58" t="s">
        <v>4108</v>
      </c>
      <c r="B391" s="59" t="s">
        <v>4109</v>
      </c>
      <c r="C391" s="70">
        <v>100033.28</v>
      </c>
      <c r="D391" s="70">
        <v>100033.28</v>
      </c>
      <c r="E391" s="70">
        <v>0</v>
      </c>
    </row>
    <row r="392" spans="1:5">
      <c r="A392" s="58" t="s">
        <v>4110</v>
      </c>
      <c r="B392" s="59" t="s">
        <v>4111</v>
      </c>
      <c r="C392" s="63">
        <v>0</v>
      </c>
      <c r="D392" s="63">
        <v>0</v>
      </c>
      <c r="E392" s="63">
        <v>0</v>
      </c>
    </row>
    <row r="393" spans="1:5">
      <c r="A393" s="58" t="s">
        <v>4112</v>
      </c>
      <c r="B393" s="59" t="s">
        <v>4113</v>
      </c>
      <c r="C393" s="63">
        <v>0</v>
      </c>
      <c r="D393" s="63">
        <v>0</v>
      </c>
      <c r="E393" s="63">
        <v>0</v>
      </c>
    </row>
    <row r="394" spans="1:5">
      <c r="A394" s="58"/>
      <c r="B394" s="59"/>
      <c r="C394" s="66"/>
      <c r="D394" s="66"/>
      <c r="E394" s="66"/>
    </row>
    <row r="395" spans="1:5">
      <c r="A395" s="58" t="s">
        <v>4114</v>
      </c>
      <c r="B395" s="59" t="s">
        <v>4115</v>
      </c>
      <c r="C395" s="70">
        <v>0</v>
      </c>
      <c r="D395" s="70">
        <v>0</v>
      </c>
      <c r="E395" s="70">
        <v>0</v>
      </c>
    </row>
    <row r="396" spans="1:5">
      <c r="A396" s="58"/>
      <c r="B396" s="59"/>
      <c r="C396" s="66"/>
      <c r="D396" s="66"/>
      <c r="E396" s="66"/>
    </row>
    <row r="397" spans="1:5">
      <c r="A397" s="58" t="s">
        <v>4116</v>
      </c>
      <c r="B397" s="59" t="s">
        <v>4117</v>
      </c>
      <c r="C397" s="70">
        <v>45582254.869999997</v>
      </c>
      <c r="D397" s="70">
        <v>45582254.869999997</v>
      </c>
      <c r="E397" s="70">
        <v>0</v>
      </c>
    </row>
    <row r="398" spans="1:5">
      <c r="A398" s="58"/>
      <c r="B398" s="59"/>
      <c r="C398" s="58"/>
      <c r="D398" s="58"/>
      <c r="E398" s="58"/>
    </row>
    <row r="399" spans="1:5">
      <c r="A399" s="58" t="s">
        <v>1127</v>
      </c>
      <c r="B399" s="59" t="s">
        <v>4118</v>
      </c>
      <c r="C399" s="69"/>
      <c r="D399" s="69"/>
      <c r="E399" s="69"/>
    </row>
    <row r="400" spans="1:5">
      <c r="A400" s="58" t="s">
        <v>4119</v>
      </c>
      <c r="B400" s="59" t="s">
        <v>4120</v>
      </c>
      <c r="C400" s="63">
        <v>308036.87</v>
      </c>
      <c r="D400" s="63">
        <v>308036.87</v>
      </c>
      <c r="E400" s="63">
        <v>0</v>
      </c>
    </row>
    <row r="401" spans="1:5">
      <c r="A401" s="58" t="s">
        <v>4121</v>
      </c>
      <c r="B401" s="59" t="s">
        <v>4122</v>
      </c>
      <c r="C401" s="63">
        <v>-162575.01999999999</v>
      </c>
      <c r="D401" s="63">
        <v>-154018.44</v>
      </c>
      <c r="E401" s="63">
        <v>-8556.58</v>
      </c>
    </row>
    <row r="402" spans="1:5">
      <c r="A402" s="58" t="s">
        <v>4123</v>
      </c>
      <c r="B402" s="59" t="s">
        <v>4124</v>
      </c>
      <c r="C402" s="63">
        <v>0</v>
      </c>
      <c r="D402" s="63">
        <v>0</v>
      </c>
      <c r="E402" s="63">
        <v>0</v>
      </c>
    </row>
    <row r="403" spans="1:5">
      <c r="A403" s="58" t="s">
        <v>4125</v>
      </c>
      <c r="B403" s="59" t="s">
        <v>4126</v>
      </c>
      <c r="C403" s="63">
        <v>0</v>
      </c>
      <c r="D403" s="63">
        <v>0</v>
      </c>
      <c r="E403" s="63">
        <v>0</v>
      </c>
    </row>
    <row r="404" spans="1:5">
      <c r="A404" s="58" t="s">
        <v>4127</v>
      </c>
      <c r="B404" s="59" t="s">
        <v>4128</v>
      </c>
      <c r="C404" s="63">
        <v>0</v>
      </c>
      <c r="D404" s="63">
        <v>0</v>
      </c>
      <c r="E404" s="63">
        <v>0</v>
      </c>
    </row>
    <row r="405" spans="1:5">
      <c r="A405" s="58" t="s">
        <v>4129</v>
      </c>
      <c r="B405" s="59" t="s">
        <v>4130</v>
      </c>
      <c r="C405" s="63">
        <v>0</v>
      </c>
      <c r="D405" s="63">
        <v>0</v>
      </c>
      <c r="E405" s="63">
        <v>0</v>
      </c>
    </row>
    <row r="406" spans="1:5">
      <c r="A406" s="58" t="s">
        <v>4131</v>
      </c>
      <c r="B406" s="59" t="s">
        <v>4132</v>
      </c>
      <c r="C406" s="63">
        <v>0</v>
      </c>
      <c r="D406" s="63">
        <v>0</v>
      </c>
      <c r="E406" s="63">
        <v>0</v>
      </c>
    </row>
    <row r="407" spans="1:5">
      <c r="A407" s="58" t="s">
        <v>4133</v>
      </c>
      <c r="B407" s="59" t="s">
        <v>4134</v>
      </c>
      <c r="C407" s="63">
        <v>0</v>
      </c>
      <c r="D407" s="63">
        <v>0</v>
      </c>
      <c r="E407" s="63">
        <v>0</v>
      </c>
    </row>
    <row r="408" spans="1:5">
      <c r="A408" s="58" t="s">
        <v>4135</v>
      </c>
      <c r="B408" s="59" t="s">
        <v>4136</v>
      </c>
      <c r="C408" s="63">
        <v>4250</v>
      </c>
      <c r="D408" s="63">
        <v>4250</v>
      </c>
      <c r="E408" s="63">
        <v>0</v>
      </c>
    </row>
    <row r="409" spans="1:5">
      <c r="A409" s="58" t="s">
        <v>1129</v>
      </c>
      <c r="B409" s="59" t="s">
        <v>4137</v>
      </c>
      <c r="C409" s="63">
        <v>-2243.13</v>
      </c>
      <c r="D409" s="63">
        <v>-2125.0700000000002</v>
      </c>
      <c r="E409" s="63">
        <v>-118.06</v>
      </c>
    </row>
    <row r="410" spans="1:5">
      <c r="A410" s="58" t="s">
        <v>4138</v>
      </c>
      <c r="B410" s="59" t="s">
        <v>4139</v>
      </c>
      <c r="C410" s="63">
        <v>0</v>
      </c>
      <c r="D410" s="63">
        <v>0</v>
      </c>
      <c r="E410" s="63">
        <v>0</v>
      </c>
    </row>
    <row r="411" spans="1:5">
      <c r="A411" s="58" t="s">
        <v>4140</v>
      </c>
      <c r="B411" s="59" t="s">
        <v>4141</v>
      </c>
      <c r="C411" s="63">
        <v>0</v>
      </c>
      <c r="D411" s="63">
        <v>0</v>
      </c>
      <c r="E411" s="63">
        <v>0</v>
      </c>
    </row>
    <row r="412" spans="1:5">
      <c r="A412" s="58" t="s">
        <v>4142</v>
      </c>
      <c r="B412" s="59" t="s">
        <v>4143</v>
      </c>
      <c r="C412" s="63">
        <v>0</v>
      </c>
      <c r="D412" s="63">
        <v>0</v>
      </c>
      <c r="E412" s="63">
        <v>0</v>
      </c>
    </row>
    <row r="413" spans="1:5">
      <c r="A413" s="58" t="s">
        <v>4144</v>
      </c>
      <c r="B413" s="59" t="s">
        <v>4145</v>
      </c>
      <c r="C413" s="63">
        <v>0</v>
      </c>
      <c r="D413" s="63">
        <v>0</v>
      </c>
      <c r="E413" s="63">
        <v>0</v>
      </c>
    </row>
    <row r="414" spans="1:5">
      <c r="A414" s="58"/>
      <c r="B414" s="59"/>
      <c r="C414" s="66"/>
      <c r="D414" s="66"/>
      <c r="E414" s="66"/>
    </row>
    <row r="415" spans="1:5">
      <c r="A415" s="58" t="s">
        <v>4146</v>
      </c>
      <c r="B415" s="59" t="s">
        <v>4147</v>
      </c>
      <c r="C415" s="70">
        <v>147468.72</v>
      </c>
      <c r="D415" s="70">
        <v>156143.35999999999</v>
      </c>
      <c r="E415" s="70">
        <v>-8674.64</v>
      </c>
    </row>
    <row r="416" spans="1:5">
      <c r="A416" s="58"/>
      <c r="B416" s="59"/>
      <c r="C416" s="58"/>
      <c r="D416" s="58"/>
      <c r="E416" s="58"/>
    </row>
    <row r="417" spans="1:5">
      <c r="A417" s="58" t="s">
        <v>1130</v>
      </c>
      <c r="B417" s="59" t="s">
        <v>1133</v>
      </c>
      <c r="C417" s="69"/>
      <c r="D417" s="69"/>
      <c r="E417" s="69"/>
    </row>
    <row r="418" spans="1:5">
      <c r="A418" s="58" t="s">
        <v>4148</v>
      </c>
      <c r="B418" s="59" t="s">
        <v>4149</v>
      </c>
      <c r="C418" s="63">
        <v>0</v>
      </c>
      <c r="D418" s="63">
        <v>0</v>
      </c>
      <c r="E418" s="63">
        <v>0</v>
      </c>
    </row>
    <row r="419" spans="1:5">
      <c r="A419" s="58" t="s">
        <v>4150</v>
      </c>
      <c r="B419" s="59" t="s">
        <v>4151</v>
      </c>
      <c r="C419" s="63">
        <v>0</v>
      </c>
      <c r="D419" s="63">
        <v>0</v>
      </c>
      <c r="E419" s="63">
        <v>0</v>
      </c>
    </row>
    <row r="420" spans="1:5">
      <c r="A420" s="58" t="s">
        <v>1131</v>
      </c>
      <c r="B420" s="59" t="s">
        <v>4152</v>
      </c>
      <c r="C420" s="63">
        <v>0</v>
      </c>
      <c r="D420" s="63">
        <v>0</v>
      </c>
      <c r="E420" s="63">
        <v>0</v>
      </c>
    </row>
    <row r="421" spans="1:5">
      <c r="A421" s="58" t="s">
        <v>4153</v>
      </c>
      <c r="B421" s="59" t="s">
        <v>4154</v>
      </c>
      <c r="C421" s="63">
        <v>0</v>
      </c>
      <c r="D421" s="63">
        <v>0</v>
      </c>
      <c r="E421" s="63">
        <v>0</v>
      </c>
    </row>
    <row r="422" spans="1:5">
      <c r="A422" s="58" t="s">
        <v>4155</v>
      </c>
      <c r="B422" s="59" t="s">
        <v>4156</v>
      </c>
      <c r="C422" s="63">
        <v>0</v>
      </c>
      <c r="D422" s="63">
        <v>0</v>
      </c>
      <c r="E422" s="63">
        <v>0</v>
      </c>
    </row>
    <row r="423" spans="1:5">
      <c r="A423" s="58" t="s">
        <v>4157</v>
      </c>
      <c r="B423" s="59" t="s">
        <v>4158</v>
      </c>
      <c r="C423" s="63">
        <v>0</v>
      </c>
      <c r="D423" s="63">
        <v>0</v>
      </c>
      <c r="E423" s="63">
        <v>0</v>
      </c>
    </row>
    <row r="424" spans="1:5">
      <c r="A424" s="58" t="s">
        <v>4159</v>
      </c>
      <c r="B424" s="59" t="s">
        <v>4160</v>
      </c>
      <c r="C424" s="63">
        <v>0</v>
      </c>
      <c r="D424" s="63">
        <v>0</v>
      </c>
      <c r="E424" s="63">
        <v>0</v>
      </c>
    </row>
    <row r="425" spans="1:5">
      <c r="A425" s="58"/>
      <c r="B425" s="59"/>
      <c r="C425" s="66"/>
      <c r="D425" s="66"/>
      <c r="E425" s="66"/>
    </row>
    <row r="426" spans="1:5">
      <c r="A426" s="58" t="s">
        <v>4161</v>
      </c>
      <c r="B426" s="59" t="s">
        <v>4162</v>
      </c>
      <c r="C426" s="70">
        <v>0</v>
      </c>
      <c r="D426" s="70">
        <v>0</v>
      </c>
      <c r="E426" s="70">
        <v>0</v>
      </c>
    </row>
    <row r="427" spans="1:5">
      <c r="A427" s="58"/>
      <c r="B427" s="59"/>
      <c r="C427" s="58"/>
      <c r="D427" s="58"/>
      <c r="E427" s="58"/>
    </row>
    <row r="428" spans="1:5">
      <c r="A428" s="58" t="s">
        <v>1132</v>
      </c>
      <c r="B428" s="59" t="s">
        <v>4163</v>
      </c>
      <c r="C428" s="69"/>
      <c r="D428" s="69"/>
      <c r="E428" s="69"/>
    </row>
    <row r="429" spans="1:5">
      <c r="A429" s="58"/>
      <c r="B429" s="59"/>
      <c r="C429" s="58"/>
      <c r="D429" s="58"/>
      <c r="E429" s="58"/>
    </row>
    <row r="430" spans="1:5">
      <c r="A430" s="58" t="s">
        <v>4164</v>
      </c>
      <c r="B430" s="59" t="s">
        <v>4163</v>
      </c>
      <c r="C430" s="69"/>
      <c r="D430" s="69"/>
      <c r="E430" s="69"/>
    </row>
    <row r="431" spans="1:5">
      <c r="A431" s="58" t="s">
        <v>4165</v>
      </c>
      <c r="B431" s="59" t="s">
        <v>4166</v>
      </c>
      <c r="C431" s="63">
        <v>0</v>
      </c>
      <c r="D431" s="63">
        <v>0</v>
      </c>
      <c r="E431" s="63">
        <v>0</v>
      </c>
    </row>
    <row r="432" spans="1:5">
      <c r="A432" s="58" t="s">
        <v>4167</v>
      </c>
      <c r="B432" s="59" t="s">
        <v>4168</v>
      </c>
      <c r="C432" s="63">
        <v>0</v>
      </c>
      <c r="D432" s="63">
        <v>0</v>
      </c>
      <c r="E432" s="63">
        <v>0</v>
      </c>
    </row>
    <row r="433" spans="1:5">
      <c r="A433" s="58" t="s">
        <v>4169</v>
      </c>
      <c r="B433" s="59" t="s">
        <v>4170</v>
      </c>
      <c r="C433" s="63">
        <v>0</v>
      </c>
      <c r="D433" s="63">
        <v>0</v>
      </c>
      <c r="E433" s="63">
        <v>0</v>
      </c>
    </row>
    <row r="434" spans="1:5">
      <c r="A434" s="58"/>
      <c r="B434" s="59"/>
      <c r="C434" s="66"/>
      <c r="D434" s="66"/>
      <c r="E434" s="66"/>
    </row>
    <row r="435" spans="1:5">
      <c r="A435" s="58" t="s">
        <v>4171</v>
      </c>
      <c r="B435" s="59" t="s">
        <v>4172</v>
      </c>
      <c r="C435" s="70">
        <v>0</v>
      </c>
      <c r="D435" s="70">
        <v>0</v>
      </c>
      <c r="E435" s="70">
        <v>0</v>
      </c>
    </row>
    <row r="436" spans="1:5">
      <c r="A436" s="58"/>
      <c r="B436" s="59"/>
      <c r="C436" s="58"/>
      <c r="D436" s="58"/>
      <c r="E436" s="58"/>
    </row>
    <row r="437" spans="1:5">
      <c r="A437" s="58" t="s">
        <v>4173</v>
      </c>
      <c r="B437" s="59" t="s">
        <v>4174</v>
      </c>
      <c r="C437" s="69"/>
      <c r="D437" s="69"/>
      <c r="E437" s="69"/>
    </row>
    <row r="438" spans="1:5">
      <c r="A438" s="58" t="s">
        <v>4175</v>
      </c>
      <c r="B438" s="59" t="s">
        <v>4176</v>
      </c>
      <c r="C438" s="63">
        <v>0</v>
      </c>
      <c r="D438" s="63">
        <v>0</v>
      </c>
      <c r="E438" s="63">
        <v>0</v>
      </c>
    </row>
    <row r="439" spans="1:5">
      <c r="A439" s="58" t="s">
        <v>4177</v>
      </c>
      <c r="B439" s="59" t="s">
        <v>4178</v>
      </c>
      <c r="C439" s="63">
        <v>0</v>
      </c>
      <c r="D439" s="63">
        <v>0</v>
      </c>
      <c r="E439" s="63">
        <v>0</v>
      </c>
    </row>
    <row r="440" spans="1:5">
      <c r="A440" s="58" t="s">
        <v>4179</v>
      </c>
      <c r="B440" s="59" t="s">
        <v>4180</v>
      </c>
      <c r="C440" s="63">
        <v>0</v>
      </c>
      <c r="D440" s="63">
        <v>0</v>
      </c>
      <c r="E440" s="63">
        <v>0</v>
      </c>
    </row>
    <row r="441" spans="1:5">
      <c r="A441" s="58"/>
      <c r="B441" s="59"/>
      <c r="C441" s="66"/>
      <c r="D441" s="66"/>
      <c r="E441" s="66"/>
    </row>
    <row r="442" spans="1:5">
      <c r="A442" s="58" t="s">
        <v>4181</v>
      </c>
      <c r="B442" s="59" t="s">
        <v>4182</v>
      </c>
      <c r="C442" s="70">
        <v>0</v>
      </c>
      <c r="D442" s="70">
        <v>0</v>
      </c>
      <c r="E442" s="70">
        <v>0</v>
      </c>
    </row>
    <row r="443" spans="1:5">
      <c r="A443" s="58"/>
      <c r="B443" s="59"/>
      <c r="C443" s="58"/>
      <c r="D443" s="58"/>
      <c r="E443" s="58"/>
    </row>
    <row r="444" spans="1:5">
      <c r="A444" s="58" t="s">
        <v>4183</v>
      </c>
      <c r="B444" s="59" t="s">
        <v>4184</v>
      </c>
      <c r="C444" s="69"/>
      <c r="D444" s="69"/>
      <c r="E444" s="69"/>
    </row>
    <row r="445" spans="1:5">
      <c r="A445" s="58" t="s">
        <v>4185</v>
      </c>
      <c r="B445" s="59" t="s">
        <v>4186</v>
      </c>
      <c r="C445" s="63">
        <v>0</v>
      </c>
      <c r="D445" s="63">
        <v>0</v>
      </c>
      <c r="E445" s="63">
        <v>0</v>
      </c>
    </row>
    <row r="446" spans="1:5">
      <c r="A446" s="58" t="s">
        <v>4187</v>
      </c>
      <c r="B446" s="59" t="s">
        <v>4188</v>
      </c>
      <c r="C446" s="63">
        <v>0</v>
      </c>
      <c r="D446" s="63">
        <v>0</v>
      </c>
      <c r="E446" s="63">
        <v>0</v>
      </c>
    </row>
    <row r="447" spans="1:5">
      <c r="A447" s="58" t="s">
        <v>4189</v>
      </c>
      <c r="B447" s="59" t="s">
        <v>4190</v>
      </c>
      <c r="C447" s="63">
        <v>0</v>
      </c>
      <c r="D447" s="63">
        <v>0</v>
      </c>
      <c r="E447" s="63">
        <v>0</v>
      </c>
    </row>
    <row r="448" spans="1:5">
      <c r="A448" s="58"/>
      <c r="B448" s="59"/>
      <c r="C448" s="66"/>
      <c r="D448" s="66"/>
      <c r="E448" s="66"/>
    </row>
    <row r="449" spans="1:5">
      <c r="A449" s="58" t="s">
        <v>4191</v>
      </c>
      <c r="B449" s="59" t="s">
        <v>4192</v>
      </c>
      <c r="C449" s="70">
        <v>0</v>
      </c>
      <c r="D449" s="70">
        <v>0</v>
      </c>
      <c r="E449" s="70">
        <v>0</v>
      </c>
    </row>
    <row r="450" spans="1:5">
      <c r="A450" s="58"/>
      <c r="B450" s="59"/>
      <c r="C450" s="58"/>
      <c r="D450" s="58"/>
      <c r="E450" s="58"/>
    </row>
    <row r="451" spans="1:5">
      <c r="A451" s="58" t="s">
        <v>2846</v>
      </c>
      <c r="B451" s="59" t="s">
        <v>4193</v>
      </c>
      <c r="C451" s="69"/>
      <c r="D451" s="69"/>
      <c r="E451" s="69"/>
    </row>
    <row r="452" spans="1:5">
      <c r="A452" s="58" t="s">
        <v>4194</v>
      </c>
      <c r="B452" s="59" t="s">
        <v>4195</v>
      </c>
      <c r="C452" s="63">
        <v>0</v>
      </c>
      <c r="D452" s="63">
        <v>0</v>
      </c>
      <c r="E452" s="63">
        <v>0</v>
      </c>
    </row>
    <row r="453" spans="1:5">
      <c r="A453" s="58" t="s">
        <v>4196</v>
      </c>
      <c r="B453" s="59" t="s">
        <v>4197</v>
      </c>
      <c r="C453" s="63">
        <v>0</v>
      </c>
      <c r="D453" s="63">
        <v>0</v>
      </c>
      <c r="E453" s="63">
        <v>0</v>
      </c>
    </row>
    <row r="454" spans="1:5">
      <c r="A454" s="58" t="s">
        <v>4198</v>
      </c>
      <c r="B454" s="59" t="s">
        <v>4199</v>
      </c>
      <c r="C454" s="63">
        <v>0</v>
      </c>
      <c r="D454" s="63">
        <v>0</v>
      </c>
      <c r="E454" s="63">
        <v>0</v>
      </c>
    </row>
    <row r="455" spans="1:5">
      <c r="A455" s="58"/>
      <c r="B455" s="59"/>
      <c r="C455" s="66"/>
      <c r="D455" s="66"/>
      <c r="E455" s="66"/>
    </row>
    <row r="456" spans="1:5">
      <c r="A456" s="58" t="s">
        <v>4200</v>
      </c>
      <c r="B456" s="59" t="s">
        <v>4201</v>
      </c>
      <c r="C456" s="70">
        <v>0</v>
      </c>
      <c r="D456" s="70">
        <v>0</v>
      </c>
      <c r="E456" s="70">
        <v>0</v>
      </c>
    </row>
    <row r="457" spans="1:5">
      <c r="A457" s="58"/>
      <c r="B457" s="59"/>
      <c r="C457" s="58"/>
      <c r="D457" s="58"/>
      <c r="E457" s="58"/>
    </row>
    <row r="458" spans="1:5">
      <c r="A458" s="58" t="s">
        <v>4202</v>
      </c>
      <c r="B458" s="59" t="s">
        <v>4203</v>
      </c>
      <c r="C458" s="69"/>
      <c r="D458" s="69"/>
      <c r="E458" s="69"/>
    </row>
    <row r="459" spans="1:5">
      <c r="A459" s="58" t="s">
        <v>4204</v>
      </c>
      <c r="B459" s="59" t="s">
        <v>4205</v>
      </c>
      <c r="C459" s="63">
        <v>0</v>
      </c>
      <c r="D459" s="63">
        <v>0</v>
      </c>
      <c r="E459" s="63">
        <v>0</v>
      </c>
    </row>
    <row r="460" spans="1:5">
      <c r="A460" s="58" t="s">
        <v>4206</v>
      </c>
      <c r="B460" s="59" t="s">
        <v>4207</v>
      </c>
      <c r="C460" s="63">
        <v>0</v>
      </c>
      <c r="D460" s="63">
        <v>0</v>
      </c>
      <c r="E460" s="63">
        <v>0</v>
      </c>
    </row>
    <row r="461" spans="1:5">
      <c r="A461" s="58" t="s">
        <v>4208</v>
      </c>
      <c r="B461" s="59" t="s">
        <v>4209</v>
      </c>
      <c r="C461" s="63">
        <v>0</v>
      </c>
      <c r="D461" s="63">
        <v>0</v>
      </c>
      <c r="E461" s="63">
        <v>0</v>
      </c>
    </row>
    <row r="462" spans="1:5">
      <c r="A462" s="58"/>
      <c r="B462" s="59"/>
      <c r="C462" s="66"/>
      <c r="D462" s="66"/>
      <c r="E462" s="66"/>
    </row>
    <row r="463" spans="1:5">
      <c r="A463" s="58" t="s">
        <v>4210</v>
      </c>
      <c r="B463" s="59" t="s">
        <v>4211</v>
      </c>
      <c r="C463" s="70">
        <v>0</v>
      </c>
      <c r="D463" s="70">
        <v>0</v>
      </c>
      <c r="E463" s="70">
        <v>0</v>
      </c>
    </row>
    <row r="464" spans="1:5">
      <c r="A464" s="58"/>
      <c r="B464" s="59"/>
      <c r="C464" s="58"/>
      <c r="D464" s="58"/>
      <c r="E464" s="58"/>
    </row>
    <row r="465" spans="1:5">
      <c r="A465" s="58" t="s">
        <v>4212</v>
      </c>
      <c r="B465" s="59" t="s">
        <v>4213</v>
      </c>
      <c r="C465" s="69"/>
      <c r="D465" s="69"/>
      <c r="E465" s="69"/>
    </row>
    <row r="466" spans="1:5">
      <c r="A466" s="58" t="s">
        <v>4214</v>
      </c>
      <c r="B466" s="59" t="s">
        <v>4215</v>
      </c>
      <c r="C466" s="63">
        <v>0</v>
      </c>
      <c r="D466" s="63">
        <v>0</v>
      </c>
      <c r="E466" s="63">
        <v>0</v>
      </c>
    </row>
    <row r="467" spans="1:5">
      <c r="A467" s="58" t="s">
        <v>4216</v>
      </c>
      <c r="B467" s="59" t="s">
        <v>4217</v>
      </c>
      <c r="C467" s="63">
        <v>0</v>
      </c>
      <c r="D467" s="63">
        <v>0</v>
      </c>
      <c r="E467" s="63">
        <v>0</v>
      </c>
    </row>
    <row r="468" spans="1:5">
      <c r="A468" s="58" t="s">
        <v>4218</v>
      </c>
      <c r="B468" s="59" t="s">
        <v>4219</v>
      </c>
      <c r="C468" s="63">
        <v>0</v>
      </c>
      <c r="D468" s="63">
        <v>0</v>
      </c>
      <c r="E468" s="63">
        <v>0</v>
      </c>
    </row>
    <row r="469" spans="1:5">
      <c r="A469" s="58"/>
      <c r="B469" s="59"/>
      <c r="C469" s="66"/>
      <c r="D469" s="66"/>
      <c r="E469" s="66"/>
    </row>
    <row r="470" spans="1:5">
      <c r="A470" s="58" t="s">
        <v>4220</v>
      </c>
      <c r="B470" s="59" t="s">
        <v>4221</v>
      </c>
      <c r="C470" s="70">
        <v>0</v>
      </c>
      <c r="D470" s="70">
        <v>0</v>
      </c>
      <c r="E470" s="70">
        <v>0</v>
      </c>
    </row>
    <row r="471" spans="1:5">
      <c r="A471" s="58"/>
      <c r="B471" s="59"/>
      <c r="C471" s="58"/>
      <c r="D471" s="58"/>
      <c r="E471" s="58"/>
    </row>
    <row r="472" spans="1:5">
      <c r="A472" s="58" t="s">
        <v>4222</v>
      </c>
      <c r="B472" s="59" t="s">
        <v>4223</v>
      </c>
      <c r="C472" s="69"/>
      <c r="D472" s="69"/>
      <c r="E472" s="69"/>
    </row>
    <row r="473" spans="1:5">
      <c r="A473" s="58" t="s">
        <v>4224</v>
      </c>
      <c r="B473" s="59" t="s">
        <v>4225</v>
      </c>
      <c r="C473" s="63">
        <v>0</v>
      </c>
      <c r="D473" s="63">
        <v>0</v>
      </c>
      <c r="E473" s="63">
        <v>0</v>
      </c>
    </row>
    <row r="474" spans="1:5">
      <c r="A474" s="58" t="s">
        <v>4226</v>
      </c>
      <c r="B474" s="59" t="s">
        <v>4227</v>
      </c>
      <c r="C474" s="63">
        <v>0</v>
      </c>
      <c r="D474" s="63">
        <v>0</v>
      </c>
      <c r="E474" s="63">
        <v>0</v>
      </c>
    </row>
    <row r="475" spans="1:5">
      <c r="A475" s="58" t="s">
        <v>4228</v>
      </c>
      <c r="B475" s="59" t="s">
        <v>4229</v>
      </c>
      <c r="C475" s="63">
        <v>0</v>
      </c>
      <c r="D475" s="63">
        <v>0</v>
      </c>
      <c r="E475" s="63">
        <v>0</v>
      </c>
    </row>
    <row r="476" spans="1:5">
      <c r="A476" s="58"/>
      <c r="B476" s="59"/>
      <c r="C476" s="66"/>
      <c r="D476" s="66"/>
      <c r="E476" s="66"/>
    </row>
    <row r="477" spans="1:5">
      <c r="A477" s="58" t="s">
        <v>4230</v>
      </c>
      <c r="B477" s="59" t="s">
        <v>4231</v>
      </c>
      <c r="C477" s="70">
        <v>0</v>
      </c>
      <c r="D477" s="70">
        <v>0</v>
      </c>
      <c r="E477" s="70">
        <v>0</v>
      </c>
    </row>
    <row r="478" spans="1:5">
      <c r="A478" s="58"/>
      <c r="B478" s="59"/>
      <c r="C478" s="58"/>
      <c r="D478" s="58"/>
      <c r="E478" s="58"/>
    </row>
    <row r="479" spans="1:5">
      <c r="A479" s="58" t="s">
        <v>4232</v>
      </c>
      <c r="B479" s="59" t="s">
        <v>4233</v>
      </c>
      <c r="C479" s="69"/>
      <c r="D479" s="69"/>
      <c r="E479" s="69"/>
    </row>
    <row r="480" spans="1:5">
      <c r="A480" s="58" t="s">
        <v>4234</v>
      </c>
      <c r="B480" s="59" t="s">
        <v>4235</v>
      </c>
      <c r="C480" s="63">
        <v>0</v>
      </c>
      <c r="D480" s="63">
        <v>0</v>
      </c>
      <c r="E480" s="63">
        <v>0</v>
      </c>
    </row>
    <row r="481" spans="1:5">
      <c r="A481" s="58" t="s">
        <v>4236</v>
      </c>
      <c r="B481" s="59" t="s">
        <v>4237</v>
      </c>
      <c r="C481" s="63">
        <v>0</v>
      </c>
      <c r="D481" s="63">
        <v>0</v>
      </c>
      <c r="E481" s="63">
        <v>0</v>
      </c>
    </row>
    <row r="482" spans="1:5">
      <c r="A482" s="58" t="s">
        <v>4238</v>
      </c>
      <c r="B482" s="59" t="s">
        <v>4239</v>
      </c>
      <c r="C482" s="63">
        <v>0</v>
      </c>
      <c r="D482" s="63">
        <v>0</v>
      </c>
      <c r="E482" s="63">
        <v>0</v>
      </c>
    </row>
    <row r="483" spans="1:5">
      <c r="A483" s="58"/>
      <c r="B483" s="59"/>
      <c r="C483" s="66"/>
      <c r="D483" s="66"/>
      <c r="E483" s="66"/>
    </row>
    <row r="484" spans="1:5">
      <c r="A484" s="58" t="s">
        <v>4240</v>
      </c>
      <c r="B484" s="59" t="s">
        <v>4241</v>
      </c>
      <c r="C484" s="70">
        <v>0</v>
      </c>
      <c r="D484" s="70">
        <v>0</v>
      </c>
      <c r="E484" s="70">
        <v>0</v>
      </c>
    </row>
    <row r="485" spans="1:5">
      <c r="A485" s="58"/>
      <c r="B485" s="59"/>
      <c r="C485" s="58"/>
      <c r="D485" s="58"/>
      <c r="E485" s="58"/>
    </row>
    <row r="486" spans="1:5">
      <c r="A486" s="58" t="s">
        <v>4242</v>
      </c>
      <c r="B486" s="59" t="s">
        <v>4243</v>
      </c>
      <c r="C486" s="69"/>
      <c r="D486" s="69"/>
      <c r="E486" s="69"/>
    </row>
    <row r="487" spans="1:5">
      <c r="A487" s="58" t="s">
        <v>4244</v>
      </c>
      <c r="B487" s="59" t="s">
        <v>4245</v>
      </c>
      <c r="C487" s="63">
        <v>0</v>
      </c>
      <c r="D487" s="63">
        <v>0</v>
      </c>
      <c r="E487" s="63">
        <v>0</v>
      </c>
    </row>
    <row r="488" spans="1:5">
      <c r="A488" s="58" t="s">
        <v>4246</v>
      </c>
      <c r="B488" s="59" t="s">
        <v>4247</v>
      </c>
      <c r="C488" s="63">
        <v>0</v>
      </c>
      <c r="D488" s="63">
        <v>0</v>
      </c>
      <c r="E488" s="63">
        <v>0</v>
      </c>
    </row>
    <row r="489" spans="1:5">
      <c r="A489" s="58" t="s">
        <v>4248</v>
      </c>
      <c r="B489" s="59" t="s">
        <v>4249</v>
      </c>
      <c r="C489" s="63">
        <v>0</v>
      </c>
      <c r="D489" s="63">
        <v>0</v>
      </c>
      <c r="E489" s="63">
        <v>0</v>
      </c>
    </row>
    <row r="490" spans="1:5">
      <c r="A490" s="58"/>
      <c r="B490" s="59"/>
      <c r="C490" s="66"/>
      <c r="D490" s="66"/>
      <c r="E490" s="66"/>
    </row>
    <row r="491" spans="1:5">
      <c r="A491" s="58" t="s">
        <v>4250</v>
      </c>
      <c r="B491" s="59" t="s">
        <v>4251</v>
      </c>
      <c r="C491" s="70">
        <v>0</v>
      </c>
      <c r="D491" s="70">
        <v>0</v>
      </c>
      <c r="E491" s="70">
        <v>0</v>
      </c>
    </row>
    <row r="492" spans="1:5">
      <c r="A492" s="58"/>
      <c r="B492" s="59"/>
      <c r="C492" s="58"/>
      <c r="D492" s="58"/>
      <c r="E492" s="58"/>
    </row>
    <row r="493" spans="1:5">
      <c r="A493" s="58" t="s">
        <v>4252</v>
      </c>
      <c r="B493" s="59" t="s">
        <v>4253</v>
      </c>
      <c r="C493" s="69"/>
      <c r="D493" s="69"/>
      <c r="E493" s="69"/>
    </row>
    <row r="494" spans="1:5">
      <c r="A494" s="58" t="s">
        <v>4254</v>
      </c>
      <c r="B494" s="59" t="s">
        <v>4255</v>
      </c>
      <c r="C494" s="63">
        <v>0</v>
      </c>
      <c r="D494" s="63">
        <v>0</v>
      </c>
      <c r="E494" s="63">
        <v>0</v>
      </c>
    </row>
    <row r="495" spans="1:5">
      <c r="A495" s="58" t="s">
        <v>4256</v>
      </c>
      <c r="B495" s="59" t="s">
        <v>4257</v>
      </c>
      <c r="C495" s="63">
        <v>0</v>
      </c>
      <c r="D495" s="63">
        <v>0</v>
      </c>
      <c r="E495" s="63">
        <v>0</v>
      </c>
    </row>
    <row r="496" spans="1:5">
      <c r="A496" s="58" t="s">
        <v>4258</v>
      </c>
      <c r="B496" s="59" t="s">
        <v>4259</v>
      </c>
      <c r="C496" s="63">
        <v>0</v>
      </c>
      <c r="D496" s="63">
        <v>0</v>
      </c>
      <c r="E496" s="63">
        <v>0</v>
      </c>
    </row>
    <row r="497" spans="1:5">
      <c r="A497" s="58"/>
      <c r="B497" s="59"/>
      <c r="C497" s="66"/>
      <c r="D497" s="66"/>
      <c r="E497" s="66"/>
    </row>
    <row r="498" spans="1:5">
      <c r="A498" s="58" t="s">
        <v>4260</v>
      </c>
      <c r="B498" s="59" t="s">
        <v>4261</v>
      </c>
      <c r="C498" s="70">
        <v>0</v>
      </c>
      <c r="D498" s="70">
        <v>0</v>
      </c>
      <c r="E498" s="70">
        <v>0</v>
      </c>
    </row>
    <row r="499" spans="1:5">
      <c r="A499" s="58"/>
      <c r="B499" s="59"/>
      <c r="C499" s="58"/>
      <c r="D499" s="58"/>
      <c r="E499" s="58"/>
    </row>
    <row r="500" spans="1:5">
      <c r="A500" s="58" t="s">
        <v>4262</v>
      </c>
      <c r="B500" s="59" t="s">
        <v>4263</v>
      </c>
      <c r="C500" s="69"/>
      <c r="D500" s="69"/>
      <c r="E500" s="69"/>
    </row>
    <row r="501" spans="1:5">
      <c r="A501" s="58" t="s">
        <v>4264</v>
      </c>
      <c r="B501" s="59" t="s">
        <v>4265</v>
      </c>
      <c r="C501" s="63">
        <v>0</v>
      </c>
      <c r="D501" s="63">
        <v>0</v>
      </c>
      <c r="E501" s="63">
        <v>0</v>
      </c>
    </row>
    <row r="502" spans="1:5">
      <c r="A502" s="58" t="s">
        <v>4266</v>
      </c>
      <c r="B502" s="59" t="s">
        <v>4267</v>
      </c>
      <c r="C502" s="63">
        <v>0</v>
      </c>
      <c r="D502" s="63">
        <v>0</v>
      </c>
      <c r="E502" s="63">
        <v>0</v>
      </c>
    </row>
    <row r="503" spans="1:5">
      <c r="A503" s="58" t="s">
        <v>4268</v>
      </c>
      <c r="B503" s="59" t="s">
        <v>4269</v>
      </c>
      <c r="C503" s="63">
        <v>0</v>
      </c>
      <c r="D503" s="63">
        <v>0</v>
      </c>
      <c r="E503" s="63">
        <v>0</v>
      </c>
    </row>
    <row r="504" spans="1:5">
      <c r="A504" s="58"/>
      <c r="B504" s="59"/>
      <c r="C504" s="66"/>
      <c r="D504" s="66"/>
      <c r="E504" s="66"/>
    </row>
    <row r="505" spans="1:5">
      <c r="A505" s="58" t="s">
        <v>4270</v>
      </c>
      <c r="B505" s="59" t="s">
        <v>4271</v>
      </c>
      <c r="C505" s="70">
        <v>0</v>
      </c>
      <c r="D505" s="70">
        <v>0</v>
      </c>
      <c r="E505" s="70">
        <v>0</v>
      </c>
    </row>
    <row r="506" spans="1:5">
      <c r="A506" s="58"/>
      <c r="B506" s="59"/>
      <c r="C506" s="58"/>
      <c r="D506" s="58"/>
      <c r="E506" s="58"/>
    </row>
    <row r="507" spans="1:5">
      <c r="A507" s="58" t="s">
        <v>4272</v>
      </c>
      <c r="B507" s="59" t="s">
        <v>4273</v>
      </c>
      <c r="C507" s="69"/>
      <c r="D507" s="69"/>
      <c r="E507" s="69"/>
    </row>
    <row r="508" spans="1:5">
      <c r="A508" s="58" t="s">
        <v>4274</v>
      </c>
      <c r="B508" s="59" t="s">
        <v>4275</v>
      </c>
      <c r="C508" s="63">
        <v>0</v>
      </c>
      <c r="D508" s="63">
        <v>0</v>
      </c>
      <c r="E508" s="63">
        <v>0</v>
      </c>
    </row>
    <row r="509" spans="1:5">
      <c r="A509" s="58" t="s">
        <v>4276</v>
      </c>
      <c r="B509" s="59" t="s">
        <v>4277</v>
      </c>
      <c r="C509" s="63">
        <v>0</v>
      </c>
      <c r="D509" s="63">
        <v>0</v>
      </c>
      <c r="E509" s="63">
        <v>0</v>
      </c>
    </row>
    <row r="510" spans="1:5">
      <c r="A510" s="58" t="s">
        <v>4278</v>
      </c>
      <c r="B510" s="59" t="s">
        <v>4279</v>
      </c>
      <c r="C510" s="63">
        <v>0</v>
      </c>
      <c r="D510" s="63">
        <v>0</v>
      </c>
      <c r="E510" s="63">
        <v>0</v>
      </c>
    </row>
    <row r="511" spans="1:5">
      <c r="A511" s="58"/>
      <c r="B511" s="59"/>
      <c r="C511" s="66"/>
      <c r="D511" s="66"/>
      <c r="E511" s="66"/>
    </row>
    <row r="512" spans="1:5">
      <c r="A512" s="58" t="s">
        <v>4280</v>
      </c>
      <c r="B512" s="59" t="s">
        <v>4281</v>
      </c>
      <c r="C512" s="70">
        <v>0</v>
      </c>
      <c r="D512" s="70">
        <v>0</v>
      </c>
      <c r="E512" s="70">
        <v>0</v>
      </c>
    </row>
    <row r="513" spans="1:5">
      <c r="A513" s="58"/>
      <c r="B513" s="59"/>
      <c r="C513" s="58"/>
      <c r="D513" s="58"/>
      <c r="E513" s="58"/>
    </row>
    <row r="514" spans="1:5">
      <c r="A514" s="58" t="s">
        <v>4282</v>
      </c>
      <c r="B514" s="59" t="s">
        <v>4283</v>
      </c>
      <c r="C514" s="69"/>
      <c r="D514" s="69"/>
      <c r="E514" s="69"/>
    </row>
    <row r="515" spans="1:5">
      <c r="A515" s="58" t="s">
        <v>4284</v>
      </c>
      <c r="B515" s="59" t="s">
        <v>4285</v>
      </c>
      <c r="C515" s="63">
        <v>0</v>
      </c>
      <c r="D515" s="63">
        <v>0</v>
      </c>
      <c r="E515" s="63">
        <v>0</v>
      </c>
    </row>
    <row r="516" spans="1:5">
      <c r="A516" s="58" t="s">
        <v>4286</v>
      </c>
      <c r="B516" s="59" t="s">
        <v>4287</v>
      </c>
      <c r="C516" s="63">
        <v>0</v>
      </c>
      <c r="D516" s="63">
        <v>0</v>
      </c>
      <c r="E516" s="63">
        <v>0</v>
      </c>
    </row>
    <row r="517" spans="1:5">
      <c r="A517" s="58" t="s">
        <v>4288</v>
      </c>
      <c r="B517" s="59" t="s">
        <v>4289</v>
      </c>
      <c r="C517" s="63">
        <v>0</v>
      </c>
      <c r="D517" s="63">
        <v>0</v>
      </c>
      <c r="E517" s="63">
        <v>0</v>
      </c>
    </row>
    <row r="518" spans="1:5">
      <c r="A518" s="58"/>
      <c r="B518" s="59"/>
      <c r="C518" s="66"/>
      <c r="D518" s="66"/>
      <c r="E518" s="66"/>
    </row>
    <row r="519" spans="1:5">
      <c r="A519" s="58" t="s">
        <v>4290</v>
      </c>
      <c r="B519" s="59" t="s">
        <v>4291</v>
      </c>
      <c r="C519" s="70">
        <v>0</v>
      </c>
      <c r="D519" s="70">
        <v>0</v>
      </c>
      <c r="E519" s="70">
        <v>0</v>
      </c>
    </row>
    <row r="520" spans="1:5">
      <c r="A520" s="58"/>
      <c r="B520" s="59"/>
      <c r="C520" s="58"/>
      <c r="D520" s="58"/>
      <c r="E520" s="58"/>
    </row>
    <row r="521" spans="1:5">
      <c r="A521" s="58" t="s">
        <v>4292</v>
      </c>
      <c r="B521" s="59" t="s">
        <v>4293</v>
      </c>
      <c r="C521" s="69"/>
      <c r="D521" s="69"/>
      <c r="E521" s="69"/>
    </row>
    <row r="522" spans="1:5">
      <c r="A522" s="58" t="s">
        <v>4294</v>
      </c>
      <c r="B522" s="59" t="s">
        <v>4295</v>
      </c>
      <c r="C522" s="63">
        <v>0</v>
      </c>
      <c r="D522" s="63">
        <v>0</v>
      </c>
      <c r="E522" s="63">
        <v>0</v>
      </c>
    </row>
    <row r="523" spans="1:5">
      <c r="A523" s="58" t="s">
        <v>4296</v>
      </c>
      <c r="B523" s="59" t="s">
        <v>4297</v>
      </c>
      <c r="C523" s="63">
        <v>0</v>
      </c>
      <c r="D523" s="63">
        <v>0</v>
      </c>
      <c r="E523" s="63">
        <v>0</v>
      </c>
    </row>
    <row r="524" spans="1:5">
      <c r="A524" s="58" t="s">
        <v>4298</v>
      </c>
      <c r="B524" s="59" t="s">
        <v>4299</v>
      </c>
      <c r="C524" s="63">
        <v>0</v>
      </c>
      <c r="D524" s="63">
        <v>0</v>
      </c>
      <c r="E524" s="63">
        <v>0</v>
      </c>
    </row>
    <row r="525" spans="1:5">
      <c r="A525" s="58"/>
      <c r="B525" s="59"/>
      <c r="C525" s="66"/>
      <c r="D525" s="66"/>
      <c r="E525" s="66"/>
    </row>
    <row r="526" spans="1:5">
      <c r="A526" s="58" t="s">
        <v>4300</v>
      </c>
      <c r="B526" s="59" t="s">
        <v>4301</v>
      </c>
      <c r="C526" s="70">
        <v>0</v>
      </c>
      <c r="D526" s="70">
        <v>0</v>
      </c>
      <c r="E526" s="70">
        <v>0</v>
      </c>
    </row>
    <row r="527" spans="1:5">
      <c r="A527" s="58"/>
      <c r="B527" s="59"/>
      <c r="C527" s="58"/>
      <c r="D527" s="58"/>
      <c r="E527" s="58"/>
    </row>
    <row r="528" spans="1:5">
      <c r="A528" s="58" t="s">
        <v>4302</v>
      </c>
      <c r="B528" s="59" t="s">
        <v>4303</v>
      </c>
      <c r="C528" s="69"/>
      <c r="D528" s="69"/>
      <c r="E528" s="69"/>
    </row>
    <row r="529" spans="1:5">
      <c r="A529" s="58" t="s">
        <v>4304</v>
      </c>
      <c r="B529" s="59" t="s">
        <v>4305</v>
      </c>
      <c r="C529" s="63">
        <v>0</v>
      </c>
      <c r="D529" s="63">
        <v>0</v>
      </c>
      <c r="E529" s="63">
        <v>0</v>
      </c>
    </row>
    <row r="530" spans="1:5">
      <c r="A530" s="58" t="s">
        <v>4306</v>
      </c>
      <c r="B530" s="59" t="s">
        <v>4307</v>
      </c>
      <c r="C530" s="63">
        <v>0</v>
      </c>
      <c r="D530" s="63">
        <v>0</v>
      </c>
      <c r="E530" s="63">
        <v>0</v>
      </c>
    </row>
    <row r="531" spans="1:5">
      <c r="A531" s="58" t="s">
        <v>4308</v>
      </c>
      <c r="B531" s="59" t="s">
        <v>4309</v>
      </c>
      <c r="C531" s="63">
        <v>0</v>
      </c>
      <c r="D531" s="63">
        <v>0</v>
      </c>
      <c r="E531" s="63">
        <v>0</v>
      </c>
    </row>
    <row r="532" spans="1:5">
      <c r="A532" s="58"/>
      <c r="B532" s="59"/>
      <c r="C532" s="66"/>
      <c r="D532" s="66"/>
      <c r="E532" s="66"/>
    </row>
    <row r="533" spans="1:5">
      <c r="A533" s="58" t="s">
        <v>4310</v>
      </c>
      <c r="B533" s="59" t="s">
        <v>4311</v>
      </c>
      <c r="C533" s="70">
        <v>0</v>
      </c>
      <c r="D533" s="70">
        <v>0</v>
      </c>
      <c r="E533" s="70">
        <v>0</v>
      </c>
    </row>
    <row r="534" spans="1:5">
      <c r="A534" s="58"/>
      <c r="B534" s="59"/>
      <c r="C534" s="58"/>
      <c r="D534" s="58"/>
      <c r="E534" s="58"/>
    </row>
    <row r="535" spans="1:5">
      <c r="A535" s="58" t="s">
        <v>4312</v>
      </c>
      <c r="B535" s="59" t="s">
        <v>4313</v>
      </c>
      <c r="C535" s="69"/>
      <c r="D535" s="69"/>
      <c r="E535" s="69"/>
    </row>
    <row r="536" spans="1:5">
      <c r="A536" s="58" t="s">
        <v>4314</v>
      </c>
      <c r="B536" s="59" t="s">
        <v>4315</v>
      </c>
      <c r="C536" s="63">
        <v>0</v>
      </c>
      <c r="D536" s="63">
        <v>0</v>
      </c>
      <c r="E536" s="63">
        <v>0</v>
      </c>
    </row>
    <row r="537" spans="1:5">
      <c r="A537" s="58" t="s">
        <v>4316</v>
      </c>
      <c r="B537" s="59" t="s">
        <v>4317</v>
      </c>
      <c r="C537" s="63">
        <v>0</v>
      </c>
      <c r="D537" s="63">
        <v>0</v>
      </c>
      <c r="E537" s="63">
        <v>0</v>
      </c>
    </row>
    <row r="538" spans="1:5">
      <c r="A538" s="58" t="s">
        <v>4318</v>
      </c>
      <c r="B538" s="59" t="s">
        <v>4319</v>
      </c>
      <c r="C538" s="63">
        <v>0</v>
      </c>
      <c r="D538" s="63">
        <v>0</v>
      </c>
      <c r="E538" s="63">
        <v>0</v>
      </c>
    </row>
    <row r="539" spans="1:5">
      <c r="A539" s="58"/>
      <c r="B539" s="59"/>
      <c r="C539" s="66"/>
      <c r="D539" s="66"/>
      <c r="E539" s="66"/>
    </row>
    <row r="540" spans="1:5">
      <c r="A540" s="58" t="s">
        <v>4320</v>
      </c>
      <c r="B540" s="59" t="s">
        <v>4321</v>
      </c>
      <c r="C540" s="70">
        <v>0</v>
      </c>
      <c r="D540" s="70">
        <v>0</v>
      </c>
      <c r="E540" s="70">
        <v>0</v>
      </c>
    </row>
    <row r="541" spans="1:5">
      <c r="A541" s="58"/>
      <c r="B541" s="59"/>
      <c r="C541" s="58"/>
      <c r="D541" s="58"/>
      <c r="E541" s="58"/>
    </row>
    <row r="542" spans="1:5">
      <c r="A542" s="58" t="s">
        <v>4322</v>
      </c>
      <c r="B542" s="59" t="s">
        <v>4323</v>
      </c>
      <c r="C542" s="69"/>
      <c r="D542" s="69"/>
      <c r="E542" s="69"/>
    </row>
    <row r="543" spans="1:5">
      <c r="A543" s="58" t="s">
        <v>4324</v>
      </c>
      <c r="B543" s="59" t="s">
        <v>4325</v>
      </c>
      <c r="C543" s="63">
        <v>0</v>
      </c>
      <c r="D543" s="63">
        <v>0</v>
      </c>
      <c r="E543" s="63">
        <v>0</v>
      </c>
    </row>
    <row r="544" spans="1:5">
      <c r="A544" s="58" t="s">
        <v>4326</v>
      </c>
      <c r="B544" s="59" t="s">
        <v>4327</v>
      </c>
      <c r="C544" s="63">
        <v>0</v>
      </c>
      <c r="D544" s="63">
        <v>0</v>
      </c>
      <c r="E544" s="63">
        <v>0</v>
      </c>
    </row>
    <row r="545" spans="1:5">
      <c r="A545" s="58" t="s">
        <v>4328</v>
      </c>
      <c r="B545" s="59" t="s">
        <v>4329</v>
      </c>
      <c r="C545" s="63">
        <v>0</v>
      </c>
      <c r="D545" s="63">
        <v>0</v>
      </c>
      <c r="E545" s="63">
        <v>0</v>
      </c>
    </row>
    <row r="546" spans="1:5">
      <c r="A546" s="58"/>
      <c r="B546" s="59"/>
      <c r="C546" s="66"/>
      <c r="D546" s="66"/>
      <c r="E546" s="66"/>
    </row>
    <row r="547" spans="1:5">
      <c r="A547" s="58" t="s">
        <v>4330</v>
      </c>
      <c r="B547" s="59" t="s">
        <v>4331</v>
      </c>
      <c r="C547" s="70">
        <v>0</v>
      </c>
      <c r="D547" s="70">
        <v>0</v>
      </c>
      <c r="E547" s="70">
        <v>0</v>
      </c>
    </row>
    <row r="548" spans="1:5">
      <c r="A548" s="58"/>
      <c r="B548" s="59"/>
      <c r="C548" s="58"/>
      <c r="D548" s="58"/>
      <c r="E548" s="58"/>
    </row>
    <row r="549" spans="1:5">
      <c r="A549" s="58" t="s">
        <v>4332</v>
      </c>
      <c r="B549" s="59" t="s">
        <v>4333</v>
      </c>
      <c r="C549" s="69"/>
      <c r="D549" s="69"/>
      <c r="E549" s="69"/>
    </row>
    <row r="550" spans="1:5">
      <c r="A550" s="58" t="s">
        <v>4334</v>
      </c>
      <c r="B550" s="59" t="s">
        <v>4335</v>
      </c>
      <c r="C550" s="63">
        <v>0</v>
      </c>
      <c r="D550" s="63">
        <v>0</v>
      </c>
      <c r="E550" s="63">
        <v>0</v>
      </c>
    </row>
    <row r="551" spans="1:5">
      <c r="A551" s="58" t="s">
        <v>4336</v>
      </c>
      <c r="B551" s="59" t="s">
        <v>4337</v>
      </c>
      <c r="C551" s="63">
        <v>0</v>
      </c>
      <c r="D551" s="63">
        <v>0</v>
      </c>
      <c r="E551" s="63">
        <v>0</v>
      </c>
    </row>
    <row r="552" spans="1:5">
      <c r="A552" s="58" t="s">
        <v>4338</v>
      </c>
      <c r="B552" s="59" t="s">
        <v>4339</v>
      </c>
      <c r="C552" s="63">
        <v>0</v>
      </c>
      <c r="D552" s="63">
        <v>0</v>
      </c>
      <c r="E552" s="63">
        <v>0</v>
      </c>
    </row>
    <row r="553" spans="1:5">
      <c r="A553" s="58"/>
      <c r="B553" s="59"/>
      <c r="C553" s="66"/>
      <c r="D553" s="66"/>
      <c r="E553" s="66"/>
    </row>
    <row r="554" spans="1:5">
      <c r="A554" s="58" t="s">
        <v>4340</v>
      </c>
      <c r="B554" s="59" t="s">
        <v>4341</v>
      </c>
      <c r="C554" s="70">
        <v>0</v>
      </c>
      <c r="D554" s="70">
        <v>0</v>
      </c>
      <c r="E554" s="70">
        <v>0</v>
      </c>
    </row>
    <row r="555" spans="1:5">
      <c r="A555" s="58"/>
      <c r="B555" s="59"/>
      <c r="C555" s="58"/>
      <c r="D555" s="58"/>
      <c r="E555" s="58"/>
    </row>
    <row r="556" spans="1:5">
      <c r="A556" s="58" t="s">
        <v>4342</v>
      </c>
      <c r="B556" s="59" t="s">
        <v>4343</v>
      </c>
      <c r="C556" s="69"/>
      <c r="D556" s="69"/>
      <c r="E556" s="69"/>
    </row>
    <row r="557" spans="1:5">
      <c r="A557" s="58" t="s">
        <v>4344</v>
      </c>
      <c r="B557" s="59" t="s">
        <v>4345</v>
      </c>
      <c r="C557" s="63">
        <v>0</v>
      </c>
      <c r="D557" s="63">
        <v>0</v>
      </c>
      <c r="E557" s="63">
        <v>0</v>
      </c>
    </row>
    <row r="558" spans="1:5">
      <c r="A558" s="58" t="s">
        <v>4346</v>
      </c>
      <c r="B558" s="59" t="s">
        <v>4347</v>
      </c>
      <c r="C558" s="63">
        <v>0</v>
      </c>
      <c r="D558" s="63">
        <v>0</v>
      </c>
      <c r="E558" s="63">
        <v>0</v>
      </c>
    </row>
    <row r="559" spans="1:5">
      <c r="A559" s="58" t="s">
        <v>4348</v>
      </c>
      <c r="B559" s="59" t="s">
        <v>4349</v>
      </c>
      <c r="C559" s="63">
        <v>0</v>
      </c>
      <c r="D559" s="63">
        <v>0</v>
      </c>
      <c r="E559" s="63">
        <v>0</v>
      </c>
    </row>
    <row r="560" spans="1:5">
      <c r="A560" s="58"/>
      <c r="B560" s="59"/>
      <c r="C560" s="66"/>
      <c r="D560" s="66"/>
      <c r="E560" s="66"/>
    </row>
    <row r="561" spans="1:5">
      <c r="A561" s="58" t="s">
        <v>4350</v>
      </c>
      <c r="B561" s="59" t="s">
        <v>4351</v>
      </c>
      <c r="C561" s="70">
        <v>0</v>
      </c>
      <c r="D561" s="70">
        <v>0</v>
      </c>
      <c r="E561" s="70">
        <v>0</v>
      </c>
    </row>
    <row r="562" spans="1:5">
      <c r="A562" s="58"/>
      <c r="B562" s="59"/>
      <c r="C562" s="58"/>
      <c r="D562" s="58"/>
      <c r="E562" s="58"/>
    </row>
    <row r="563" spans="1:5">
      <c r="A563" s="58" t="s">
        <v>4352</v>
      </c>
      <c r="B563" s="59" t="s">
        <v>4353</v>
      </c>
      <c r="C563" s="69"/>
      <c r="D563" s="69"/>
      <c r="E563" s="69"/>
    </row>
    <row r="564" spans="1:5">
      <c r="A564" s="58" t="s">
        <v>4354</v>
      </c>
      <c r="B564" s="59" t="s">
        <v>4355</v>
      </c>
      <c r="C564" s="63">
        <v>0</v>
      </c>
      <c r="D564" s="63">
        <v>0</v>
      </c>
      <c r="E564" s="63">
        <v>0</v>
      </c>
    </row>
    <row r="565" spans="1:5">
      <c r="A565" s="58" t="s">
        <v>4356</v>
      </c>
      <c r="B565" s="59" t="s">
        <v>4357</v>
      </c>
      <c r="C565" s="63">
        <v>0</v>
      </c>
      <c r="D565" s="63">
        <v>0</v>
      </c>
      <c r="E565" s="63">
        <v>0</v>
      </c>
    </row>
    <row r="566" spans="1:5">
      <c r="A566" s="58" t="s">
        <v>4358</v>
      </c>
      <c r="B566" s="59" t="s">
        <v>4359</v>
      </c>
      <c r="C566" s="63">
        <v>0</v>
      </c>
      <c r="D566" s="63">
        <v>0</v>
      </c>
      <c r="E566" s="63">
        <v>0</v>
      </c>
    </row>
    <row r="567" spans="1:5">
      <c r="A567" s="58"/>
      <c r="B567" s="59"/>
      <c r="C567" s="66"/>
      <c r="D567" s="66"/>
      <c r="E567" s="66"/>
    </row>
    <row r="568" spans="1:5">
      <c r="A568" s="58" t="s">
        <v>4360</v>
      </c>
      <c r="B568" s="59" t="s">
        <v>4361</v>
      </c>
      <c r="C568" s="70">
        <v>0</v>
      </c>
      <c r="D568" s="70">
        <v>0</v>
      </c>
      <c r="E568" s="70">
        <v>0</v>
      </c>
    </row>
    <row r="569" spans="1:5">
      <c r="A569" s="58"/>
      <c r="B569" s="59"/>
      <c r="C569" s="58"/>
      <c r="D569" s="58"/>
      <c r="E569" s="58"/>
    </row>
    <row r="570" spans="1:5">
      <c r="A570" s="58" t="s">
        <v>4362</v>
      </c>
      <c r="B570" s="59" t="s">
        <v>4363</v>
      </c>
      <c r="C570" s="69"/>
      <c r="D570" s="69"/>
      <c r="E570" s="69"/>
    </row>
    <row r="571" spans="1:5">
      <c r="A571" s="58" t="s">
        <v>4364</v>
      </c>
      <c r="B571" s="59" t="s">
        <v>4365</v>
      </c>
      <c r="C571" s="63">
        <v>0</v>
      </c>
      <c r="D571" s="63">
        <v>0</v>
      </c>
      <c r="E571" s="63">
        <v>0</v>
      </c>
    </row>
    <row r="572" spans="1:5">
      <c r="A572" s="58" t="s">
        <v>4366</v>
      </c>
      <c r="B572" s="59" t="s">
        <v>4367</v>
      </c>
      <c r="C572" s="63">
        <v>0</v>
      </c>
      <c r="D572" s="63">
        <v>0</v>
      </c>
      <c r="E572" s="63">
        <v>0</v>
      </c>
    </row>
    <row r="573" spans="1:5">
      <c r="A573" s="58" t="s">
        <v>4368</v>
      </c>
      <c r="B573" s="59" t="s">
        <v>4369</v>
      </c>
      <c r="C573" s="63">
        <v>0</v>
      </c>
      <c r="D573" s="63">
        <v>0</v>
      </c>
      <c r="E573" s="63">
        <v>0</v>
      </c>
    </row>
    <row r="574" spans="1:5">
      <c r="A574" s="58"/>
      <c r="B574" s="59"/>
      <c r="C574" s="66"/>
      <c r="D574" s="66"/>
      <c r="E574" s="66"/>
    </row>
    <row r="575" spans="1:5">
      <c r="A575" s="58" t="s">
        <v>4370</v>
      </c>
      <c r="B575" s="59" t="s">
        <v>4371</v>
      </c>
      <c r="C575" s="70">
        <v>0</v>
      </c>
      <c r="D575" s="70">
        <v>0</v>
      </c>
      <c r="E575" s="70">
        <v>0</v>
      </c>
    </row>
    <row r="576" spans="1:5">
      <c r="A576" s="58"/>
      <c r="B576" s="59"/>
      <c r="C576" s="58"/>
      <c r="D576" s="58"/>
      <c r="E576" s="58"/>
    </row>
    <row r="577" spans="1:5">
      <c r="A577" s="58" t="s">
        <v>4372</v>
      </c>
      <c r="B577" s="59" t="s">
        <v>4373</v>
      </c>
      <c r="C577" s="69"/>
      <c r="D577" s="69"/>
      <c r="E577" s="69"/>
    </row>
    <row r="578" spans="1:5">
      <c r="A578" s="58" t="s">
        <v>4374</v>
      </c>
      <c r="B578" s="59" t="s">
        <v>4375</v>
      </c>
      <c r="C578" s="63">
        <v>0</v>
      </c>
      <c r="D578" s="63">
        <v>0</v>
      </c>
      <c r="E578" s="63">
        <v>0</v>
      </c>
    </row>
    <row r="579" spans="1:5">
      <c r="A579" s="58" t="s">
        <v>4376</v>
      </c>
      <c r="B579" s="59" t="s">
        <v>4377</v>
      </c>
      <c r="C579" s="63">
        <v>0</v>
      </c>
      <c r="D579" s="63">
        <v>0</v>
      </c>
      <c r="E579" s="63">
        <v>0</v>
      </c>
    </row>
    <row r="580" spans="1:5">
      <c r="A580" s="58" t="s">
        <v>4378</v>
      </c>
      <c r="B580" s="59" t="s">
        <v>4379</v>
      </c>
      <c r="C580" s="63">
        <v>0</v>
      </c>
      <c r="D580" s="63">
        <v>0</v>
      </c>
      <c r="E580" s="63">
        <v>0</v>
      </c>
    </row>
    <row r="581" spans="1:5">
      <c r="A581" s="58"/>
      <c r="B581" s="59"/>
      <c r="C581" s="66"/>
      <c r="D581" s="66"/>
      <c r="E581" s="66"/>
    </row>
    <row r="582" spans="1:5">
      <c r="A582" s="58" t="s">
        <v>4380</v>
      </c>
      <c r="B582" s="59" t="s">
        <v>4381</v>
      </c>
      <c r="C582" s="70">
        <v>0</v>
      </c>
      <c r="D582" s="70">
        <v>0</v>
      </c>
      <c r="E582" s="70">
        <v>0</v>
      </c>
    </row>
    <row r="583" spans="1:5">
      <c r="A583" s="58"/>
      <c r="B583" s="59"/>
      <c r="C583" s="58"/>
      <c r="D583" s="58"/>
      <c r="E583" s="58"/>
    </row>
    <row r="584" spans="1:5">
      <c r="A584" s="58" t="s">
        <v>4382</v>
      </c>
      <c r="B584" s="59" t="s">
        <v>4383</v>
      </c>
      <c r="C584" s="69"/>
      <c r="D584" s="69"/>
      <c r="E584" s="69"/>
    </row>
    <row r="585" spans="1:5">
      <c r="A585" s="58" t="s">
        <v>4384</v>
      </c>
      <c r="B585" s="59" t="s">
        <v>4385</v>
      </c>
      <c r="C585" s="63">
        <v>0</v>
      </c>
      <c r="D585" s="63">
        <v>0</v>
      </c>
      <c r="E585" s="63">
        <v>0</v>
      </c>
    </row>
    <row r="586" spans="1:5">
      <c r="A586" s="58" t="s">
        <v>4386</v>
      </c>
      <c r="B586" s="59" t="s">
        <v>4387</v>
      </c>
      <c r="C586" s="63">
        <v>0</v>
      </c>
      <c r="D586" s="63">
        <v>0</v>
      </c>
      <c r="E586" s="63">
        <v>0</v>
      </c>
    </row>
    <row r="587" spans="1:5">
      <c r="A587" s="58" t="s">
        <v>4388</v>
      </c>
      <c r="B587" s="59" t="s">
        <v>4389</v>
      </c>
      <c r="C587" s="63">
        <v>0</v>
      </c>
      <c r="D587" s="63">
        <v>0</v>
      </c>
      <c r="E587" s="63">
        <v>0</v>
      </c>
    </row>
    <row r="588" spans="1:5">
      <c r="A588" s="58"/>
      <c r="B588" s="59"/>
      <c r="C588" s="66"/>
      <c r="D588" s="66"/>
      <c r="E588" s="66"/>
    </row>
    <row r="589" spans="1:5">
      <c r="A589" s="58" t="s">
        <v>4390</v>
      </c>
      <c r="B589" s="59" t="s">
        <v>4391</v>
      </c>
      <c r="C589" s="70">
        <v>0</v>
      </c>
      <c r="D589" s="70">
        <v>0</v>
      </c>
      <c r="E589" s="70">
        <v>0</v>
      </c>
    </row>
    <row r="590" spans="1:5">
      <c r="A590" s="58"/>
      <c r="B590" s="59"/>
      <c r="C590" s="58"/>
      <c r="D590" s="58"/>
      <c r="E590" s="58"/>
    </row>
    <row r="591" spans="1:5">
      <c r="A591" s="58" t="s">
        <v>4392</v>
      </c>
      <c r="B591" s="59" t="s">
        <v>4393</v>
      </c>
      <c r="C591" s="69"/>
      <c r="D591" s="69"/>
      <c r="E591" s="69"/>
    </row>
    <row r="592" spans="1:5">
      <c r="A592" s="58" t="s">
        <v>4394</v>
      </c>
      <c r="B592" s="59" t="s">
        <v>4395</v>
      </c>
      <c r="C592" s="63">
        <v>0</v>
      </c>
      <c r="D592" s="63">
        <v>0</v>
      </c>
      <c r="E592" s="63">
        <v>0</v>
      </c>
    </row>
    <row r="593" spans="1:5">
      <c r="A593" s="58" t="s">
        <v>4396</v>
      </c>
      <c r="B593" s="59" t="s">
        <v>4397</v>
      </c>
      <c r="C593" s="63">
        <v>0</v>
      </c>
      <c r="D593" s="63">
        <v>0</v>
      </c>
      <c r="E593" s="63">
        <v>0</v>
      </c>
    </row>
    <row r="594" spans="1:5">
      <c r="A594" s="58" t="s">
        <v>4398</v>
      </c>
      <c r="B594" s="59" t="s">
        <v>4399</v>
      </c>
      <c r="C594" s="63">
        <v>0</v>
      </c>
      <c r="D594" s="63">
        <v>0</v>
      </c>
      <c r="E594" s="63">
        <v>0</v>
      </c>
    </row>
    <row r="595" spans="1:5">
      <c r="A595" s="58"/>
      <c r="B595" s="59"/>
      <c r="C595" s="66"/>
      <c r="D595" s="66"/>
      <c r="E595" s="66"/>
    </row>
    <row r="596" spans="1:5">
      <c r="A596" s="58" t="s">
        <v>4400</v>
      </c>
      <c r="B596" s="59" t="s">
        <v>4401</v>
      </c>
      <c r="C596" s="70">
        <v>0</v>
      </c>
      <c r="D596" s="70">
        <v>0</v>
      </c>
      <c r="E596" s="70">
        <v>0</v>
      </c>
    </row>
    <row r="597" spans="1:5">
      <c r="A597" s="58"/>
      <c r="B597" s="59"/>
      <c r="C597" s="58"/>
      <c r="D597" s="58"/>
      <c r="E597" s="58"/>
    </row>
    <row r="598" spans="1:5">
      <c r="A598" s="58" t="s">
        <v>4402</v>
      </c>
      <c r="B598" s="59" t="s">
        <v>4403</v>
      </c>
      <c r="C598" s="69"/>
      <c r="D598" s="69"/>
      <c r="E598" s="69"/>
    </row>
    <row r="599" spans="1:5">
      <c r="A599" s="58" t="s">
        <v>4404</v>
      </c>
      <c r="B599" s="59" t="s">
        <v>4405</v>
      </c>
      <c r="C599" s="63">
        <v>0</v>
      </c>
      <c r="D599" s="63">
        <v>0</v>
      </c>
      <c r="E599" s="63">
        <v>0</v>
      </c>
    </row>
    <row r="600" spans="1:5">
      <c r="A600" s="58" t="s">
        <v>4406</v>
      </c>
      <c r="B600" s="59" t="s">
        <v>4407</v>
      </c>
      <c r="C600" s="63">
        <v>0</v>
      </c>
      <c r="D600" s="63">
        <v>0</v>
      </c>
      <c r="E600" s="63">
        <v>0</v>
      </c>
    </row>
    <row r="601" spans="1:5">
      <c r="A601" s="58" t="s">
        <v>4408</v>
      </c>
      <c r="B601" s="59" t="s">
        <v>4409</v>
      </c>
      <c r="C601" s="63">
        <v>0</v>
      </c>
      <c r="D601" s="63">
        <v>0</v>
      </c>
      <c r="E601" s="63">
        <v>0</v>
      </c>
    </row>
    <row r="602" spans="1:5">
      <c r="A602" s="58"/>
      <c r="B602" s="59"/>
      <c r="C602" s="66"/>
      <c r="D602" s="66"/>
      <c r="E602" s="66"/>
    </row>
    <row r="603" spans="1:5">
      <c r="A603" s="58" t="s">
        <v>4410</v>
      </c>
      <c r="B603" s="59" t="s">
        <v>4411</v>
      </c>
      <c r="C603" s="70">
        <v>0</v>
      </c>
      <c r="D603" s="70">
        <v>0</v>
      </c>
      <c r="E603" s="70">
        <v>0</v>
      </c>
    </row>
    <row r="604" spans="1:5">
      <c r="A604" s="58"/>
      <c r="B604" s="59"/>
      <c r="C604" s="58"/>
      <c r="D604" s="58"/>
      <c r="E604" s="58"/>
    </row>
    <row r="605" spans="1:5">
      <c r="A605" s="58" t="s">
        <v>4412</v>
      </c>
      <c r="B605" s="59" t="s">
        <v>4413</v>
      </c>
      <c r="C605" s="69"/>
      <c r="D605" s="69"/>
      <c r="E605" s="69"/>
    </row>
    <row r="606" spans="1:5">
      <c r="A606" s="58" t="s">
        <v>4414</v>
      </c>
      <c r="B606" s="59" t="s">
        <v>4415</v>
      </c>
      <c r="C606" s="63">
        <v>0</v>
      </c>
      <c r="D606" s="63">
        <v>0</v>
      </c>
      <c r="E606" s="63">
        <v>0</v>
      </c>
    </row>
    <row r="607" spans="1:5">
      <c r="A607" s="58" t="s">
        <v>4416</v>
      </c>
      <c r="B607" s="59" t="s">
        <v>4417</v>
      </c>
      <c r="C607" s="63">
        <v>0</v>
      </c>
      <c r="D607" s="63">
        <v>0</v>
      </c>
      <c r="E607" s="63">
        <v>0</v>
      </c>
    </row>
    <row r="608" spans="1:5">
      <c r="A608" s="58" t="s">
        <v>4418</v>
      </c>
      <c r="B608" s="59" t="s">
        <v>4419</v>
      </c>
      <c r="C608" s="63">
        <v>0</v>
      </c>
      <c r="D608" s="63">
        <v>0</v>
      </c>
      <c r="E608" s="63">
        <v>0</v>
      </c>
    </row>
    <row r="609" spans="1:5">
      <c r="A609" s="58"/>
      <c r="B609" s="59"/>
      <c r="C609" s="66"/>
      <c r="D609" s="66"/>
      <c r="E609" s="66"/>
    </row>
    <row r="610" spans="1:5">
      <c r="A610" s="58" t="s">
        <v>4420</v>
      </c>
      <c r="B610" s="59" t="s">
        <v>4421</v>
      </c>
      <c r="C610" s="70">
        <v>0</v>
      </c>
      <c r="D610" s="70">
        <v>0</v>
      </c>
      <c r="E610" s="70">
        <v>0</v>
      </c>
    </row>
    <row r="611" spans="1:5">
      <c r="A611" s="58"/>
      <c r="B611" s="59"/>
      <c r="C611" s="58"/>
      <c r="D611" s="58"/>
      <c r="E611" s="58"/>
    </row>
    <row r="612" spans="1:5">
      <c r="A612" s="58" t="s">
        <v>4422</v>
      </c>
      <c r="B612" s="59" t="s">
        <v>4423</v>
      </c>
      <c r="C612" s="69"/>
      <c r="D612" s="69"/>
      <c r="E612" s="69"/>
    </row>
    <row r="613" spans="1:5">
      <c r="A613" s="58" t="s">
        <v>4424</v>
      </c>
      <c r="B613" s="59" t="s">
        <v>4425</v>
      </c>
      <c r="C613" s="63">
        <v>0</v>
      </c>
      <c r="D613" s="63">
        <v>0</v>
      </c>
      <c r="E613" s="63">
        <v>0</v>
      </c>
    </row>
    <row r="614" spans="1:5">
      <c r="A614" s="58" t="s">
        <v>4426</v>
      </c>
      <c r="B614" s="59" t="s">
        <v>4427</v>
      </c>
      <c r="C614" s="63">
        <v>0</v>
      </c>
      <c r="D614" s="63">
        <v>0</v>
      </c>
      <c r="E614" s="63">
        <v>0</v>
      </c>
    </row>
    <row r="615" spans="1:5">
      <c r="A615" s="58" t="s">
        <v>4428</v>
      </c>
      <c r="B615" s="59" t="s">
        <v>4429</v>
      </c>
      <c r="C615" s="63">
        <v>0</v>
      </c>
      <c r="D615" s="63">
        <v>0</v>
      </c>
      <c r="E615" s="63">
        <v>0</v>
      </c>
    </row>
    <row r="616" spans="1:5">
      <c r="A616" s="58"/>
      <c r="B616" s="59"/>
      <c r="C616" s="66"/>
      <c r="D616" s="66"/>
      <c r="E616" s="66"/>
    </row>
    <row r="617" spans="1:5">
      <c r="A617" s="58" t="s">
        <v>4430</v>
      </c>
      <c r="B617" s="59" t="s">
        <v>4431</v>
      </c>
      <c r="C617" s="70">
        <v>0</v>
      </c>
      <c r="D617" s="70">
        <v>0</v>
      </c>
      <c r="E617" s="70">
        <v>0</v>
      </c>
    </row>
    <row r="618" spans="1:5">
      <c r="A618" s="58"/>
      <c r="B618" s="59"/>
      <c r="C618" s="58"/>
      <c r="D618" s="58"/>
      <c r="E618" s="58"/>
    </row>
    <row r="619" spans="1:5">
      <c r="A619" s="58" t="s">
        <v>4432</v>
      </c>
      <c r="B619" s="59" t="s">
        <v>4433</v>
      </c>
      <c r="C619" s="69"/>
      <c r="D619" s="69"/>
      <c r="E619" s="69"/>
    </row>
    <row r="620" spans="1:5">
      <c r="A620" s="58" t="s">
        <v>4434</v>
      </c>
      <c r="B620" s="59" t="s">
        <v>4435</v>
      </c>
      <c r="C620" s="63">
        <v>0</v>
      </c>
      <c r="D620" s="63">
        <v>0</v>
      </c>
      <c r="E620" s="63">
        <v>0</v>
      </c>
    </row>
    <row r="621" spans="1:5">
      <c r="A621" s="58" t="s">
        <v>4436</v>
      </c>
      <c r="B621" s="59" t="s">
        <v>4437</v>
      </c>
      <c r="C621" s="63">
        <v>0</v>
      </c>
      <c r="D621" s="63">
        <v>0</v>
      </c>
      <c r="E621" s="63">
        <v>0</v>
      </c>
    </row>
    <row r="622" spans="1:5">
      <c r="A622" s="58" t="s">
        <v>4438</v>
      </c>
      <c r="B622" s="59" t="s">
        <v>4439</v>
      </c>
      <c r="C622" s="63">
        <v>0</v>
      </c>
      <c r="D622" s="63">
        <v>0</v>
      </c>
      <c r="E622" s="63">
        <v>0</v>
      </c>
    </row>
    <row r="623" spans="1:5">
      <c r="A623" s="58"/>
      <c r="B623" s="59"/>
      <c r="C623" s="66"/>
      <c r="D623" s="66"/>
      <c r="E623" s="66"/>
    </row>
    <row r="624" spans="1:5">
      <c r="A624" s="58" t="s">
        <v>4440</v>
      </c>
      <c r="B624" s="59" t="s">
        <v>4441</v>
      </c>
      <c r="C624" s="70">
        <v>0</v>
      </c>
      <c r="D624" s="70">
        <v>0</v>
      </c>
      <c r="E624" s="70">
        <v>0</v>
      </c>
    </row>
    <row r="625" spans="1:5">
      <c r="A625" s="58"/>
      <c r="B625" s="59"/>
      <c r="C625" s="58"/>
      <c r="D625" s="58"/>
      <c r="E625" s="58"/>
    </row>
    <row r="626" spans="1:5">
      <c r="A626" s="58" t="s">
        <v>4442</v>
      </c>
      <c r="B626" s="59" t="s">
        <v>4443</v>
      </c>
      <c r="C626" s="69"/>
      <c r="D626" s="69"/>
      <c r="E626" s="69"/>
    </row>
    <row r="627" spans="1:5">
      <c r="A627" s="58" t="s">
        <v>4444</v>
      </c>
      <c r="B627" s="59" t="s">
        <v>4445</v>
      </c>
      <c r="C627" s="63">
        <v>0</v>
      </c>
      <c r="D627" s="63">
        <v>0</v>
      </c>
      <c r="E627" s="63">
        <v>0</v>
      </c>
    </row>
    <row r="628" spans="1:5">
      <c r="A628" s="58" t="s">
        <v>4446</v>
      </c>
      <c r="B628" s="59" t="s">
        <v>4447</v>
      </c>
      <c r="C628" s="63">
        <v>0</v>
      </c>
      <c r="D628" s="63">
        <v>0</v>
      </c>
      <c r="E628" s="63">
        <v>0</v>
      </c>
    </row>
    <row r="629" spans="1:5">
      <c r="A629" s="58" t="s">
        <v>4448</v>
      </c>
      <c r="B629" s="59" t="s">
        <v>4449</v>
      </c>
      <c r="C629" s="63">
        <v>0</v>
      </c>
      <c r="D629" s="63">
        <v>0</v>
      </c>
      <c r="E629" s="63">
        <v>0</v>
      </c>
    </row>
    <row r="630" spans="1:5">
      <c r="A630" s="58"/>
      <c r="B630" s="59"/>
      <c r="C630" s="66"/>
      <c r="D630" s="66"/>
      <c r="E630" s="66"/>
    </row>
    <row r="631" spans="1:5">
      <c r="A631" s="58" t="s">
        <v>4450</v>
      </c>
      <c r="B631" s="59" t="s">
        <v>4451</v>
      </c>
      <c r="C631" s="70">
        <v>0</v>
      </c>
      <c r="D631" s="70">
        <v>0</v>
      </c>
      <c r="E631" s="70">
        <v>0</v>
      </c>
    </row>
    <row r="632" spans="1:5">
      <c r="A632" s="58"/>
      <c r="B632" s="59"/>
      <c r="C632" s="58"/>
      <c r="D632" s="58"/>
      <c r="E632" s="58"/>
    </row>
    <row r="633" spans="1:5">
      <c r="A633" s="58" t="s">
        <v>4452</v>
      </c>
      <c r="B633" s="59" t="s">
        <v>4453</v>
      </c>
      <c r="C633" s="69"/>
      <c r="D633" s="69"/>
      <c r="E633" s="69"/>
    </row>
    <row r="634" spans="1:5">
      <c r="A634" s="58" t="s">
        <v>4454</v>
      </c>
      <c r="B634" s="59" t="s">
        <v>4455</v>
      </c>
      <c r="C634" s="63">
        <v>0</v>
      </c>
      <c r="D634" s="63">
        <v>0</v>
      </c>
      <c r="E634" s="63">
        <v>0</v>
      </c>
    </row>
    <row r="635" spans="1:5">
      <c r="A635" s="58" t="s">
        <v>4456</v>
      </c>
      <c r="B635" s="59" t="s">
        <v>4457</v>
      </c>
      <c r="C635" s="63">
        <v>0</v>
      </c>
      <c r="D635" s="63">
        <v>0</v>
      </c>
      <c r="E635" s="63">
        <v>0</v>
      </c>
    </row>
    <row r="636" spans="1:5">
      <c r="A636" s="58" t="s">
        <v>4458</v>
      </c>
      <c r="B636" s="59" t="s">
        <v>4459</v>
      </c>
      <c r="C636" s="63">
        <v>0</v>
      </c>
      <c r="D636" s="63">
        <v>0</v>
      </c>
      <c r="E636" s="63">
        <v>0</v>
      </c>
    </row>
    <row r="637" spans="1:5">
      <c r="A637" s="58"/>
      <c r="B637" s="59"/>
      <c r="C637" s="66"/>
      <c r="D637" s="66"/>
      <c r="E637" s="66"/>
    </row>
    <row r="638" spans="1:5">
      <c r="A638" s="58" t="s">
        <v>4460</v>
      </c>
      <c r="B638" s="59" t="s">
        <v>4461</v>
      </c>
      <c r="C638" s="70">
        <v>0</v>
      </c>
      <c r="D638" s="70">
        <v>0</v>
      </c>
      <c r="E638" s="70">
        <v>0</v>
      </c>
    </row>
    <row r="639" spans="1:5">
      <c r="A639" s="58"/>
      <c r="B639" s="59"/>
      <c r="C639" s="58"/>
      <c r="D639" s="58"/>
      <c r="E639" s="58"/>
    </row>
    <row r="640" spans="1:5">
      <c r="A640" s="58" t="s">
        <v>4462</v>
      </c>
      <c r="B640" s="59" t="s">
        <v>4463</v>
      </c>
      <c r="C640" s="69"/>
      <c r="D640" s="69"/>
      <c r="E640" s="69"/>
    </row>
    <row r="641" spans="1:5">
      <c r="A641" s="58" t="s">
        <v>4464</v>
      </c>
      <c r="B641" s="59" t="s">
        <v>4465</v>
      </c>
      <c r="C641" s="63">
        <v>0</v>
      </c>
      <c r="D641" s="63">
        <v>0</v>
      </c>
      <c r="E641" s="63">
        <v>0</v>
      </c>
    </row>
    <row r="642" spans="1:5">
      <c r="A642" s="58" t="s">
        <v>4466</v>
      </c>
      <c r="B642" s="59" t="s">
        <v>4467</v>
      </c>
      <c r="C642" s="63">
        <v>0</v>
      </c>
      <c r="D642" s="63">
        <v>0</v>
      </c>
      <c r="E642" s="63">
        <v>0</v>
      </c>
    </row>
    <row r="643" spans="1:5">
      <c r="A643" s="58" t="s">
        <v>4468</v>
      </c>
      <c r="B643" s="59" t="s">
        <v>4469</v>
      </c>
      <c r="C643" s="63">
        <v>0</v>
      </c>
      <c r="D643" s="63">
        <v>0</v>
      </c>
      <c r="E643" s="63">
        <v>0</v>
      </c>
    </row>
    <row r="644" spans="1:5">
      <c r="A644" s="58"/>
      <c r="B644" s="59"/>
      <c r="C644" s="66"/>
      <c r="D644" s="66"/>
      <c r="E644" s="66"/>
    </row>
    <row r="645" spans="1:5">
      <c r="A645" s="58" t="s">
        <v>4470</v>
      </c>
      <c r="B645" s="59" t="s">
        <v>4471</v>
      </c>
      <c r="C645" s="70">
        <v>0</v>
      </c>
      <c r="D645" s="70">
        <v>0</v>
      </c>
      <c r="E645" s="70">
        <v>0</v>
      </c>
    </row>
    <row r="646" spans="1:5">
      <c r="A646" s="58"/>
      <c r="B646" s="59"/>
      <c r="C646" s="58"/>
      <c r="D646" s="58"/>
      <c r="E646" s="58"/>
    </row>
    <row r="647" spans="1:5">
      <c r="A647" s="58" t="s">
        <v>4472</v>
      </c>
      <c r="B647" s="59" t="s">
        <v>4473</v>
      </c>
      <c r="C647" s="69"/>
      <c r="D647" s="69"/>
      <c r="E647" s="69"/>
    </row>
    <row r="648" spans="1:5">
      <c r="A648" s="58" t="s">
        <v>4474</v>
      </c>
      <c r="B648" s="59" t="s">
        <v>4475</v>
      </c>
      <c r="C648" s="63">
        <v>0</v>
      </c>
      <c r="D648" s="63">
        <v>0</v>
      </c>
      <c r="E648" s="63">
        <v>0</v>
      </c>
    </row>
    <row r="649" spans="1:5">
      <c r="A649" s="58" t="s">
        <v>4476</v>
      </c>
      <c r="B649" s="59" t="s">
        <v>4477</v>
      </c>
      <c r="C649" s="63">
        <v>0</v>
      </c>
      <c r="D649" s="63">
        <v>0</v>
      </c>
      <c r="E649" s="63">
        <v>0</v>
      </c>
    </row>
    <row r="650" spans="1:5">
      <c r="A650" s="58" t="s">
        <v>4478</v>
      </c>
      <c r="B650" s="59" t="s">
        <v>4479</v>
      </c>
      <c r="C650" s="63">
        <v>0</v>
      </c>
      <c r="D650" s="63">
        <v>0</v>
      </c>
      <c r="E650" s="63">
        <v>0</v>
      </c>
    </row>
    <row r="651" spans="1:5">
      <c r="A651" s="58"/>
      <c r="B651" s="59"/>
      <c r="C651" s="66"/>
      <c r="D651" s="66"/>
      <c r="E651" s="66"/>
    </row>
    <row r="652" spans="1:5">
      <c r="A652" s="58" t="s">
        <v>4480</v>
      </c>
      <c r="B652" s="59" t="s">
        <v>4481</v>
      </c>
      <c r="C652" s="70">
        <v>0</v>
      </c>
      <c r="D652" s="70">
        <v>0</v>
      </c>
      <c r="E652" s="70">
        <v>0</v>
      </c>
    </row>
    <row r="653" spans="1:5">
      <c r="A653" s="58"/>
      <c r="B653" s="59"/>
      <c r="C653" s="58"/>
      <c r="D653" s="58"/>
      <c r="E653" s="58"/>
    </row>
    <row r="654" spans="1:5">
      <c r="A654" s="58" t="s">
        <v>4482</v>
      </c>
      <c r="B654" s="59" t="s">
        <v>4483</v>
      </c>
      <c r="C654" s="69"/>
      <c r="D654" s="69"/>
      <c r="E654" s="69"/>
    </row>
    <row r="655" spans="1:5">
      <c r="A655" s="58" t="s">
        <v>4484</v>
      </c>
      <c r="B655" s="59" t="s">
        <v>4485</v>
      </c>
      <c r="C655" s="63">
        <v>0</v>
      </c>
      <c r="D655" s="63">
        <v>0</v>
      </c>
      <c r="E655" s="63">
        <v>0</v>
      </c>
    </row>
    <row r="656" spans="1:5">
      <c r="A656" s="58" t="s">
        <v>4486</v>
      </c>
      <c r="B656" s="59" t="s">
        <v>4487</v>
      </c>
      <c r="C656" s="63">
        <v>0</v>
      </c>
      <c r="D656" s="63">
        <v>0</v>
      </c>
      <c r="E656" s="63">
        <v>0</v>
      </c>
    </row>
    <row r="657" spans="1:5">
      <c r="A657" s="58" t="s">
        <v>4488</v>
      </c>
      <c r="B657" s="59" t="s">
        <v>4489</v>
      </c>
      <c r="C657" s="63">
        <v>0</v>
      </c>
      <c r="D657" s="63">
        <v>0</v>
      </c>
      <c r="E657" s="63">
        <v>0</v>
      </c>
    </row>
    <row r="658" spans="1:5">
      <c r="A658" s="58"/>
      <c r="B658" s="59"/>
      <c r="C658" s="66"/>
      <c r="D658" s="66"/>
      <c r="E658" s="66"/>
    </row>
    <row r="659" spans="1:5">
      <c r="A659" s="58" t="s">
        <v>4490</v>
      </c>
      <c r="B659" s="59" t="s">
        <v>4491</v>
      </c>
      <c r="C659" s="70">
        <v>0</v>
      </c>
      <c r="D659" s="70">
        <v>0</v>
      </c>
      <c r="E659" s="70">
        <v>0</v>
      </c>
    </row>
    <row r="660" spans="1:5">
      <c r="A660" s="58"/>
      <c r="B660" s="59"/>
      <c r="C660" s="58"/>
      <c r="D660" s="58"/>
      <c r="E660" s="58"/>
    </row>
    <row r="661" spans="1:5">
      <c r="A661" s="58" t="s">
        <v>4492</v>
      </c>
      <c r="B661" s="59" t="s">
        <v>4493</v>
      </c>
      <c r="C661" s="69"/>
      <c r="D661" s="69"/>
      <c r="E661" s="69"/>
    </row>
    <row r="662" spans="1:5">
      <c r="A662" s="58" t="s">
        <v>4494</v>
      </c>
      <c r="B662" s="59" t="s">
        <v>4495</v>
      </c>
      <c r="C662" s="63">
        <v>0</v>
      </c>
      <c r="D662" s="63">
        <v>0</v>
      </c>
      <c r="E662" s="63">
        <v>0</v>
      </c>
    </row>
    <row r="663" spans="1:5">
      <c r="A663" s="58" t="s">
        <v>4496</v>
      </c>
      <c r="B663" s="59" t="s">
        <v>4497</v>
      </c>
      <c r="C663" s="63">
        <v>0</v>
      </c>
      <c r="D663" s="63">
        <v>0</v>
      </c>
      <c r="E663" s="63">
        <v>0</v>
      </c>
    </row>
    <row r="664" spans="1:5">
      <c r="A664" s="58" t="s">
        <v>4498</v>
      </c>
      <c r="B664" s="59" t="s">
        <v>4499</v>
      </c>
      <c r="C664" s="63">
        <v>0</v>
      </c>
      <c r="D664" s="63">
        <v>0</v>
      </c>
      <c r="E664" s="63">
        <v>0</v>
      </c>
    </row>
    <row r="665" spans="1:5">
      <c r="A665" s="58"/>
      <c r="B665" s="59"/>
      <c r="C665" s="66"/>
      <c r="D665" s="66"/>
      <c r="E665" s="66"/>
    </row>
    <row r="666" spans="1:5">
      <c r="A666" s="58" t="s">
        <v>4500</v>
      </c>
      <c r="B666" s="59" t="s">
        <v>4501</v>
      </c>
      <c r="C666" s="70">
        <v>0</v>
      </c>
      <c r="D666" s="70">
        <v>0</v>
      </c>
      <c r="E666" s="70">
        <v>0</v>
      </c>
    </row>
    <row r="667" spans="1:5">
      <c r="A667" s="58"/>
      <c r="B667" s="59"/>
      <c r="C667" s="58"/>
      <c r="D667" s="58"/>
      <c r="E667" s="58"/>
    </row>
    <row r="668" spans="1:5">
      <c r="A668" s="58" t="s">
        <v>4502</v>
      </c>
      <c r="B668" s="59" t="s">
        <v>4503</v>
      </c>
      <c r="C668" s="69"/>
      <c r="D668" s="69"/>
      <c r="E668" s="69"/>
    </row>
    <row r="669" spans="1:5">
      <c r="A669" s="58" t="s">
        <v>4504</v>
      </c>
      <c r="B669" s="59" t="s">
        <v>4505</v>
      </c>
      <c r="C669" s="63">
        <v>0</v>
      </c>
      <c r="D669" s="63">
        <v>0</v>
      </c>
      <c r="E669" s="63">
        <v>0</v>
      </c>
    </row>
    <row r="670" spans="1:5">
      <c r="A670" s="58" t="s">
        <v>4506</v>
      </c>
      <c r="B670" s="59" t="s">
        <v>4507</v>
      </c>
      <c r="C670" s="63">
        <v>0</v>
      </c>
      <c r="D670" s="63">
        <v>0</v>
      </c>
      <c r="E670" s="63">
        <v>0</v>
      </c>
    </row>
    <row r="671" spans="1:5">
      <c r="A671" s="58" t="s">
        <v>4508</v>
      </c>
      <c r="B671" s="59" t="s">
        <v>4509</v>
      </c>
      <c r="C671" s="63">
        <v>0</v>
      </c>
      <c r="D671" s="63">
        <v>0</v>
      </c>
      <c r="E671" s="63">
        <v>0</v>
      </c>
    </row>
    <row r="672" spans="1:5">
      <c r="A672" s="58"/>
      <c r="B672" s="59"/>
      <c r="C672" s="66"/>
      <c r="D672" s="66"/>
      <c r="E672" s="66"/>
    </row>
    <row r="673" spans="1:5">
      <c r="A673" s="58" t="s">
        <v>4510</v>
      </c>
      <c r="B673" s="59" t="s">
        <v>4503</v>
      </c>
      <c r="C673" s="70">
        <v>0</v>
      </c>
      <c r="D673" s="70">
        <v>0</v>
      </c>
      <c r="E673" s="70">
        <v>0</v>
      </c>
    </row>
    <row r="674" spans="1:5">
      <c r="A674" s="58"/>
      <c r="B674" s="59"/>
      <c r="C674" s="58"/>
      <c r="D674" s="58"/>
      <c r="E674" s="58"/>
    </row>
    <row r="675" spans="1:5">
      <c r="A675" s="58" t="s">
        <v>4511</v>
      </c>
      <c r="B675" s="59" t="s">
        <v>4512</v>
      </c>
      <c r="C675" s="69"/>
      <c r="D675" s="69"/>
      <c r="E675" s="69"/>
    </row>
    <row r="676" spans="1:5">
      <c r="A676" s="58" t="s">
        <v>4513</v>
      </c>
      <c r="B676" s="59" t="s">
        <v>4514</v>
      </c>
      <c r="C676" s="63">
        <v>0</v>
      </c>
      <c r="D676" s="63">
        <v>0</v>
      </c>
      <c r="E676" s="63">
        <v>0</v>
      </c>
    </row>
    <row r="677" spans="1:5">
      <c r="A677" s="58" t="s">
        <v>4515</v>
      </c>
      <c r="B677" s="59" t="s">
        <v>4516</v>
      </c>
      <c r="C677" s="63">
        <v>0</v>
      </c>
      <c r="D677" s="63">
        <v>0</v>
      </c>
      <c r="E677" s="63">
        <v>0</v>
      </c>
    </row>
    <row r="678" spans="1:5">
      <c r="A678" s="58" t="s">
        <v>4517</v>
      </c>
      <c r="B678" s="59" t="s">
        <v>4518</v>
      </c>
      <c r="C678" s="63">
        <v>0</v>
      </c>
      <c r="D678" s="63">
        <v>0</v>
      </c>
      <c r="E678" s="63">
        <v>0</v>
      </c>
    </row>
    <row r="679" spans="1:5">
      <c r="A679" s="58"/>
      <c r="B679" s="59"/>
      <c r="C679" s="66"/>
      <c r="D679" s="66"/>
      <c r="E679" s="66"/>
    </row>
    <row r="680" spans="1:5">
      <c r="A680" s="58" t="s">
        <v>4519</v>
      </c>
      <c r="B680" s="59" t="s">
        <v>4520</v>
      </c>
      <c r="C680" s="70">
        <v>0</v>
      </c>
      <c r="D680" s="70">
        <v>0</v>
      </c>
      <c r="E680" s="70">
        <v>0</v>
      </c>
    </row>
    <row r="681" spans="1:5">
      <c r="A681" s="58"/>
      <c r="B681" s="59"/>
      <c r="C681" s="58"/>
      <c r="D681" s="58"/>
      <c r="E681" s="58"/>
    </row>
    <row r="682" spans="1:5">
      <c r="A682" s="58" t="s">
        <v>4521</v>
      </c>
      <c r="B682" s="59" t="s">
        <v>4522</v>
      </c>
      <c r="C682" s="69"/>
      <c r="D682" s="69"/>
      <c r="E682" s="69"/>
    </row>
    <row r="683" spans="1:5">
      <c r="A683" s="58" t="s">
        <v>4523</v>
      </c>
      <c r="B683" s="59" t="s">
        <v>4524</v>
      </c>
      <c r="C683" s="63">
        <v>0</v>
      </c>
      <c r="D683" s="63">
        <v>0</v>
      </c>
      <c r="E683" s="63">
        <v>0</v>
      </c>
    </row>
    <row r="684" spans="1:5">
      <c r="A684" s="58" t="s">
        <v>4525</v>
      </c>
      <c r="B684" s="59" t="s">
        <v>4526</v>
      </c>
      <c r="C684" s="63">
        <v>0</v>
      </c>
      <c r="D684" s="63">
        <v>0</v>
      </c>
      <c r="E684" s="63">
        <v>0</v>
      </c>
    </row>
    <row r="685" spans="1:5">
      <c r="A685" s="58" t="s">
        <v>4527</v>
      </c>
      <c r="B685" s="59" t="s">
        <v>4528</v>
      </c>
      <c r="C685" s="63">
        <v>0</v>
      </c>
      <c r="D685" s="63">
        <v>0</v>
      </c>
      <c r="E685" s="63">
        <v>0</v>
      </c>
    </row>
    <row r="686" spans="1:5">
      <c r="A686" s="58"/>
      <c r="B686" s="59"/>
      <c r="C686" s="66"/>
      <c r="D686" s="66"/>
      <c r="E686" s="66"/>
    </row>
    <row r="687" spans="1:5">
      <c r="A687" s="58" t="s">
        <v>4529</v>
      </c>
      <c r="B687" s="59" t="s">
        <v>4530</v>
      </c>
      <c r="C687" s="70">
        <v>0</v>
      </c>
      <c r="D687" s="70">
        <v>0</v>
      </c>
      <c r="E687" s="70">
        <v>0</v>
      </c>
    </row>
    <row r="688" spans="1:5">
      <c r="A688" s="58"/>
      <c r="B688" s="59"/>
      <c r="C688" s="58"/>
      <c r="D688" s="58"/>
      <c r="E688" s="58"/>
    </row>
    <row r="689" spans="1:5">
      <c r="A689" s="58" t="s">
        <v>4531</v>
      </c>
      <c r="B689" s="59" t="s">
        <v>4532</v>
      </c>
      <c r="C689" s="69"/>
      <c r="D689" s="69"/>
      <c r="E689" s="69"/>
    </row>
    <row r="690" spans="1:5">
      <c r="A690" s="58" t="s">
        <v>4533</v>
      </c>
      <c r="B690" s="59" t="s">
        <v>4534</v>
      </c>
      <c r="C690" s="63">
        <v>0</v>
      </c>
      <c r="D690" s="63">
        <v>0</v>
      </c>
      <c r="E690" s="63">
        <v>0</v>
      </c>
    </row>
    <row r="691" spans="1:5">
      <c r="A691" s="58" t="s">
        <v>4535</v>
      </c>
      <c r="B691" s="59" t="s">
        <v>4536</v>
      </c>
      <c r="C691" s="63">
        <v>0</v>
      </c>
      <c r="D691" s="63">
        <v>0</v>
      </c>
      <c r="E691" s="63">
        <v>0</v>
      </c>
    </row>
    <row r="692" spans="1:5">
      <c r="A692" s="58" t="s">
        <v>4537</v>
      </c>
      <c r="B692" s="59" t="s">
        <v>4538</v>
      </c>
      <c r="C692" s="63">
        <v>0</v>
      </c>
      <c r="D692" s="63">
        <v>0</v>
      </c>
      <c r="E692" s="63">
        <v>0</v>
      </c>
    </row>
    <row r="693" spans="1:5">
      <c r="A693" s="58"/>
      <c r="B693" s="59"/>
      <c r="C693" s="66"/>
      <c r="D693" s="66"/>
      <c r="E693" s="66"/>
    </row>
    <row r="694" spans="1:5">
      <c r="A694" s="58" t="s">
        <v>4539</v>
      </c>
      <c r="B694" s="59" t="s">
        <v>4540</v>
      </c>
      <c r="C694" s="70">
        <v>0</v>
      </c>
      <c r="D694" s="70">
        <v>0</v>
      </c>
      <c r="E694" s="70">
        <v>0</v>
      </c>
    </row>
    <row r="695" spans="1:5">
      <c r="A695" s="58"/>
      <c r="B695" s="59"/>
      <c r="C695" s="58"/>
      <c r="D695" s="58"/>
      <c r="E695" s="58"/>
    </row>
    <row r="696" spans="1:5">
      <c r="A696" s="58" t="s">
        <v>4541</v>
      </c>
      <c r="B696" s="59" t="s">
        <v>4542</v>
      </c>
      <c r="C696" s="69"/>
      <c r="D696" s="69"/>
      <c r="E696" s="69"/>
    </row>
    <row r="697" spans="1:5">
      <c r="A697" s="58" t="s">
        <v>4543</v>
      </c>
      <c r="B697" s="59" t="s">
        <v>4544</v>
      </c>
      <c r="C697" s="63">
        <v>0</v>
      </c>
      <c r="D697" s="63">
        <v>0</v>
      </c>
      <c r="E697" s="63">
        <v>0</v>
      </c>
    </row>
    <row r="698" spans="1:5">
      <c r="A698" s="58" t="s">
        <v>4545</v>
      </c>
      <c r="B698" s="59" t="s">
        <v>4546</v>
      </c>
      <c r="C698" s="63">
        <v>0</v>
      </c>
      <c r="D698" s="63">
        <v>0</v>
      </c>
      <c r="E698" s="63">
        <v>0</v>
      </c>
    </row>
    <row r="699" spans="1:5">
      <c r="A699" s="58" t="s">
        <v>4547</v>
      </c>
      <c r="B699" s="59" t="s">
        <v>4548</v>
      </c>
      <c r="C699" s="63">
        <v>0</v>
      </c>
      <c r="D699" s="63">
        <v>0</v>
      </c>
      <c r="E699" s="63">
        <v>0</v>
      </c>
    </row>
    <row r="700" spans="1:5">
      <c r="A700" s="58"/>
      <c r="B700" s="59"/>
      <c r="C700" s="66"/>
      <c r="D700" s="66"/>
      <c r="E700" s="66"/>
    </row>
    <row r="701" spans="1:5">
      <c r="A701" s="58" t="s">
        <v>4549</v>
      </c>
      <c r="B701" s="59" t="s">
        <v>4550</v>
      </c>
      <c r="C701" s="70">
        <v>0</v>
      </c>
      <c r="D701" s="70">
        <v>0</v>
      </c>
      <c r="E701" s="70">
        <v>0</v>
      </c>
    </row>
    <row r="702" spans="1:5">
      <c r="A702" s="58"/>
      <c r="B702" s="59"/>
      <c r="C702" s="58"/>
      <c r="D702" s="58"/>
      <c r="E702" s="58"/>
    </row>
    <row r="703" spans="1:5">
      <c r="A703" s="58" t="s">
        <v>4551</v>
      </c>
      <c r="B703" s="59" t="s">
        <v>4552</v>
      </c>
      <c r="C703" s="69"/>
      <c r="D703" s="69"/>
      <c r="E703" s="69"/>
    </row>
    <row r="704" spans="1:5">
      <c r="A704" s="58" t="s">
        <v>4553</v>
      </c>
      <c r="B704" s="59" t="s">
        <v>4554</v>
      </c>
      <c r="C704" s="63">
        <v>0</v>
      </c>
      <c r="D704" s="63">
        <v>0</v>
      </c>
      <c r="E704" s="63">
        <v>0</v>
      </c>
    </row>
    <row r="705" spans="1:5">
      <c r="A705" s="58" t="s">
        <v>4555</v>
      </c>
      <c r="B705" s="59" t="s">
        <v>4556</v>
      </c>
      <c r="C705" s="63">
        <v>0</v>
      </c>
      <c r="D705" s="63">
        <v>0</v>
      </c>
      <c r="E705" s="63">
        <v>0</v>
      </c>
    </row>
    <row r="706" spans="1:5">
      <c r="A706" s="58" t="s">
        <v>4557</v>
      </c>
      <c r="B706" s="59" t="s">
        <v>4558</v>
      </c>
      <c r="C706" s="63">
        <v>0</v>
      </c>
      <c r="D706" s="63">
        <v>0</v>
      </c>
      <c r="E706" s="63">
        <v>0</v>
      </c>
    </row>
    <row r="707" spans="1:5">
      <c r="A707" s="58"/>
      <c r="B707" s="59"/>
      <c r="C707" s="66"/>
      <c r="D707" s="66"/>
      <c r="E707" s="66"/>
    </row>
    <row r="708" spans="1:5">
      <c r="A708" s="58" t="s">
        <v>4559</v>
      </c>
      <c r="B708" s="59" t="s">
        <v>4560</v>
      </c>
      <c r="C708" s="70">
        <v>0</v>
      </c>
      <c r="D708" s="70">
        <v>0</v>
      </c>
      <c r="E708" s="70">
        <v>0</v>
      </c>
    </row>
    <row r="709" spans="1:5">
      <c r="A709" s="58"/>
      <c r="B709" s="59"/>
      <c r="C709" s="58"/>
      <c r="D709" s="58"/>
      <c r="E709" s="58"/>
    </row>
    <row r="710" spans="1:5">
      <c r="A710" s="58" t="s">
        <v>4561</v>
      </c>
      <c r="B710" s="59" t="s">
        <v>4562</v>
      </c>
      <c r="C710" s="69"/>
      <c r="D710" s="69"/>
      <c r="E710" s="69"/>
    </row>
    <row r="711" spans="1:5">
      <c r="A711" s="58" t="s">
        <v>4563</v>
      </c>
      <c r="B711" s="59" t="s">
        <v>4564</v>
      </c>
      <c r="C711" s="63">
        <v>0</v>
      </c>
      <c r="D711" s="63">
        <v>0</v>
      </c>
      <c r="E711" s="63">
        <v>0</v>
      </c>
    </row>
    <row r="712" spans="1:5">
      <c r="A712" s="58" t="s">
        <v>4565</v>
      </c>
      <c r="B712" s="59" t="s">
        <v>4566</v>
      </c>
      <c r="C712" s="63">
        <v>0</v>
      </c>
      <c r="D712" s="63">
        <v>0</v>
      </c>
      <c r="E712" s="63">
        <v>0</v>
      </c>
    </row>
    <row r="713" spans="1:5">
      <c r="A713" s="58" t="s">
        <v>4567</v>
      </c>
      <c r="B713" s="59" t="s">
        <v>4568</v>
      </c>
      <c r="C713" s="63">
        <v>0</v>
      </c>
      <c r="D713" s="63">
        <v>0</v>
      </c>
      <c r="E713" s="63">
        <v>0</v>
      </c>
    </row>
    <row r="714" spans="1:5">
      <c r="A714" s="58"/>
      <c r="B714" s="59"/>
      <c r="C714" s="66"/>
      <c r="D714" s="66"/>
      <c r="E714" s="66"/>
    </row>
    <row r="715" spans="1:5">
      <c r="A715" s="58" t="s">
        <v>4569</v>
      </c>
      <c r="B715" s="59" t="s">
        <v>4570</v>
      </c>
      <c r="C715" s="70">
        <v>0</v>
      </c>
      <c r="D715" s="70">
        <v>0</v>
      </c>
      <c r="E715" s="70">
        <v>0</v>
      </c>
    </row>
    <row r="716" spans="1:5">
      <c r="A716" s="58"/>
      <c r="B716" s="59"/>
      <c r="C716" s="58"/>
      <c r="D716" s="58"/>
      <c r="E716" s="58"/>
    </row>
    <row r="717" spans="1:5">
      <c r="A717" s="58" t="s">
        <v>4571</v>
      </c>
      <c r="B717" s="59" t="s">
        <v>4572</v>
      </c>
      <c r="C717" s="69"/>
      <c r="D717" s="69"/>
      <c r="E717" s="69"/>
    </row>
    <row r="718" spans="1:5">
      <c r="A718" s="58" t="s">
        <v>4573</v>
      </c>
      <c r="B718" s="59" t="s">
        <v>4574</v>
      </c>
      <c r="C718" s="63">
        <v>0</v>
      </c>
      <c r="D718" s="63">
        <v>0</v>
      </c>
      <c r="E718" s="63">
        <v>0</v>
      </c>
    </row>
    <row r="719" spans="1:5">
      <c r="A719" s="58" t="s">
        <v>4575</v>
      </c>
      <c r="B719" s="59" t="s">
        <v>4576</v>
      </c>
      <c r="C719" s="63">
        <v>0</v>
      </c>
      <c r="D719" s="63">
        <v>0</v>
      </c>
      <c r="E719" s="63">
        <v>0</v>
      </c>
    </row>
    <row r="720" spans="1:5">
      <c r="A720" s="58" t="s">
        <v>4577</v>
      </c>
      <c r="B720" s="59" t="s">
        <v>4578</v>
      </c>
      <c r="C720" s="63">
        <v>0</v>
      </c>
      <c r="D720" s="63">
        <v>0</v>
      </c>
      <c r="E720" s="63">
        <v>0</v>
      </c>
    </row>
    <row r="721" spans="1:5">
      <c r="A721" s="58"/>
      <c r="B721" s="59"/>
      <c r="C721" s="66"/>
      <c r="D721" s="66"/>
      <c r="E721" s="66"/>
    </row>
    <row r="722" spans="1:5">
      <c r="A722" s="58" t="s">
        <v>4579</v>
      </c>
      <c r="B722" s="59" t="s">
        <v>4580</v>
      </c>
      <c r="C722" s="70">
        <v>0</v>
      </c>
      <c r="D722" s="70">
        <v>0</v>
      </c>
      <c r="E722" s="70">
        <v>0</v>
      </c>
    </row>
    <row r="723" spans="1:5">
      <c r="A723" s="58"/>
      <c r="B723" s="59"/>
      <c r="C723" s="58"/>
      <c r="D723" s="58"/>
      <c r="E723" s="58"/>
    </row>
    <row r="724" spans="1:5">
      <c r="A724" s="58" t="s">
        <v>4581</v>
      </c>
      <c r="B724" s="59" t="s">
        <v>4582</v>
      </c>
      <c r="C724" s="69"/>
      <c r="D724" s="69"/>
      <c r="E724" s="69"/>
    </row>
    <row r="725" spans="1:5">
      <c r="A725" s="58" t="s">
        <v>4583</v>
      </c>
      <c r="B725" s="59" t="s">
        <v>4584</v>
      </c>
      <c r="C725" s="63">
        <v>0</v>
      </c>
      <c r="D725" s="63">
        <v>0</v>
      </c>
      <c r="E725" s="63">
        <v>0</v>
      </c>
    </row>
    <row r="726" spans="1:5">
      <c r="A726" s="58" t="s">
        <v>4585</v>
      </c>
      <c r="B726" s="59" t="s">
        <v>4586</v>
      </c>
      <c r="C726" s="63">
        <v>0</v>
      </c>
      <c r="D726" s="63">
        <v>0</v>
      </c>
      <c r="E726" s="63">
        <v>0</v>
      </c>
    </row>
    <row r="727" spans="1:5">
      <c r="A727" s="58" t="s">
        <v>4587</v>
      </c>
      <c r="B727" s="59" t="s">
        <v>4588</v>
      </c>
      <c r="C727" s="63">
        <v>0</v>
      </c>
      <c r="D727" s="63">
        <v>0</v>
      </c>
      <c r="E727" s="63">
        <v>0</v>
      </c>
    </row>
    <row r="728" spans="1:5">
      <c r="A728" s="58"/>
      <c r="B728" s="59"/>
      <c r="C728" s="66"/>
      <c r="D728" s="66"/>
      <c r="E728" s="66"/>
    </row>
    <row r="729" spans="1:5">
      <c r="A729" s="58" t="s">
        <v>4589</v>
      </c>
      <c r="B729" s="59" t="s">
        <v>4590</v>
      </c>
      <c r="C729" s="70">
        <v>0</v>
      </c>
      <c r="D729" s="70">
        <v>0</v>
      </c>
      <c r="E729" s="70">
        <v>0</v>
      </c>
    </row>
    <row r="730" spans="1:5">
      <c r="A730" s="58"/>
      <c r="B730" s="59"/>
      <c r="C730" s="58"/>
      <c r="D730" s="58"/>
      <c r="E730" s="58"/>
    </row>
    <row r="731" spans="1:5">
      <c r="A731" s="58" t="s">
        <v>4591</v>
      </c>
      <c r="B731" s="59" t="s">
        <v>4592</v>
      </c>
      <c r="C731" s="69"/>
      <c r="D731" s="69"/>
      <c r="E731" s="69"/>
    </row>
    <row r="732" spans="1:5">
      <c r="A732" s="58" t="s">
        <v>4593</v>
      </c>
      <c r="B732" s="59" t="s">
        <v>4594</v>
      </c>
      <c r="C732" s="63">
        <v>0</v>
      </c>
      <c r="D732" s="63">
        <v>0</v>
      </c>
      <c r="E732" s="63">
        <v>0</v>
      </c>
    </row>
    <row r="733" spans="1:5">
      <c r="A733" s="58" t="s">
        <v>4595</v>
      </c>
      <c r="B733" s="59" t="s">
        <v>4596</v>
      </c>
      <c r="C733" s="63">
        <v>0</v>
      </c>
      <c r="D733" s="63">
        <v>0</v>
      </c>
      <c r="E733" s="63">
        <v>0</v>
      </c>
    </row>
    <row r="734" spans="1:5">
      <c r="A734" s="58" t="s">
        <v>4597</v>
      </c>
      <c r="B734" s="59" t="s">
        <v>4598</v>
      </c>
      <c r="C734" s="63">
        <v>0</v>
      </c>
      <c r="D734" s="63">
        <v>0</v>
      </c>
      <c r="E734" s="63">
        <v>0</v>
      </c>
    </row>
    <row r="735" spans="1:5">
      <c r="A735" s="58"/>
      <c r="B735" s="59"/>
      <c r="C735" s="66"/>
      <c r="D735" s="66"/>
      <c r="E735" s="66"/>
    </row>
    <row r="736" spans="1:5">
      <c r="A736" s="58" t="s">
        <v>4599</v>
      </c>
      <c r="B736" s="59" t="s">
        <v>4600</v>
      </c>
      <c r="C736" s="70">
        <v>0</v>
      </c>
      <c r="D736" s="70">
        <v>0</v>
      </c>
      <c r="E736" s="70">
        <v>0</v>
      </c>
    </row>
    <row r="737" spans="1:5">
      <c r="A737" s="58"/>
      <c r="B737" s="59"/>
      <c r="C737" s="58"/>
      <c r="D737" s="58"/>
      <c r="E737" s="58"/>
    </row>
    <row r="738" spans="1:5">
      <c r="A738" s="58" t="s">
        <v>4601</v>
      </c>
      <c r="B738" s="59" t="s">
        <v>4602</v>
      </c>
      <c r="C738" s="69"/>
      <c r="D738" s="69"/>
      <c r="E738" s="69"/>
    </row>
    <row r="739" spans="1:5">
      <c r="A739" s="58" t="s">
        <v>4603</v>
      </c>
      <c r="B739" s="59" t="s">
        <v>4604</v>
      </c>
      <c r="C739" s="63">
        <v>0</v>
      </c>
      <c r="D739" s="63">
        <v>0</v>
      </c>
      <c r="E739" s="63">
        <v>0</v>
      </c>
    </row>
    <row r="740" spans="1:5">
      <c r="A740" s="58" t="s">
        <v>4605</v>
      </c>
      <c r="B740" s="59" t="s">
        <v>4606</v>
      </c>
      <c r="C740" s="63">
        <v>0</v>
      </c>
      <c r="D740" s="63">
        <v>0</v>
      </c>
      <c r="E740" s="63">
        <v>0</v>
      </c>
    </row>
    <row r="741" spans="1:5">
      <c r="A741" s="58" t="s">
        <v>4607</v>
      </c>
      <c r="B741" s="59" t="s">
        <v>4608</v>
      </c>
      <c r="C741" s="63">
        <v>0</v>
      </c>
      <c r="D741" s="63">
        <v>0</v>
      </c>
      <c r="E741" s="63">
        <v>0</v>
      </c>
    </row>
    <row r="742" spans="1:5">
      <c r="A742" s="58"/>
      <c r="B742" s="59"/>
      <c r="C742" s="66"/>
      <c r="D742" s="66"/>
      <c r="E742" s="66"/>
    </row>
    <row r="743" spans="1:5">
      <c r="A743" s="58" t="s">
        <v>4609</v>
      </c>
      <c r="B743" s="59" t="s">
        <v>4610</v>
      </c>
      <c r="C743" s="70">
        <v>0</v>
      </c>
      <c r="D743" s="70">
        <v>0</v>
      </c>
      <c r="E743" s="70">
        <v>0</v>
      </c>
    </row>
    <row r="744" spans="1:5">
      <c r="A744" s="58"/>
      <c r="B744" s="59"/>
      <c r="C744" s="58"/>
      <c r="D744" s="58"/>
      <c r="E744" s="58"/>
    </row>
    <row r="745" spans="1:5">
      <c r="A745" s="58" t="s">
        <v>4611</v>
      </c>
      <c r="B745" s="59" t="s">
        <v>4612</v>
      </c>
      <c r="C745" s="69"/>
      <c r="D745" s="69"/>
      <c r="E745" s="69"/>
    </row>
    <row r="746" spans="1:5">
      <c r="A746" s="58" t="s">
        <v>4613</v>
      </c>
      <c r="B746" s="59" t="s">
        <v>4614</v>
      </c>
      <c r="C746" s="63">
        <v>0</v>
      </c>
      <c r="D746" s="63">
        <v>0</v>
      </c>
      <c r="E746" s="63">
        <v>0</v>
      </c>
    </row>
    <row r="747" spans="1:5">
      <c r="A747" s="58" t="s">
        <v>4615</v>
      </c>
      <c r="B747" s="59" t="s">
        <v>4616</v>
      </c>
      <c r="C747" s="63">
        <v>0</v>
      </c>
      <c r="D747" s="63">
        <v>0</v>
      </c>
      <c r="E747" s="63">
        <v>0</v>
      </c>
    </row>
    <row r="748" spans="1:5">
      <c r="A748" s="58" t="s">
        <v>4617</v>
      </c>
      <c r="B748" s="59" t="s">
        <v>4618</v>
      </c>
      <c r="C748" s="63">
        <v>0</v>
      </c>
      <c r="D748" s="63">
        <v>0</v>
      </c>
      <c r="E748" s="63">
        <v>0</v>
      </c>
    </row>
    <row r="749" spans="1:5">
      <c r="A749" s="58"/>
      <c r="B749" s="59"/>
      <c r="C749" s="66"/>
      <c r="D749" s="66"/>
      <c r="E749" s="66"/>
    </row>
    <row r="750" spans="1:5">
      <c r="A750" s="58" t="s">
        <v>4619</v>
      </c>
      <c r="B750" s="59" t="s">
        <v>4620</v>
      </c>
      <c r="C750" s="70">
        <v>0</v>
      </c>
      <c r="D750" s="70">
        <v>0</v>
      </c>
      <c r="E750" s="70">
        <v>0</v>
      </c>
    </row>
    <row r="751" spans="1:5">
      <c r="A751" s="58"/>
      <c r="B751" s="59"/>
      <c r="C751" s="58"/>
      <c r="D751" s="58"/>
      <c r="E751" s="58"/>
    </row>
    <row r="752" spans="1:5">
      <c r="A752" s="58" t="s">
        <v>4621</v>
      </c>
      <c r="B752" s="59" t="s">
        <v>4622</v>
      </c>
      <c r="C752" s="69"/>
      <c r="D752" s="69"/>
      <c r="E752" s="69"/>
    </row>
    <row r="753" spans="1:5">
      <c r="A753" s="58" t="s">
        <v>4623</v>
      </c>
      <c r="B753" s="59" t="s">
        <v>4624</v>
      </c>
      <c r="C753" s="63">
        <v>0</v>
      </c>
      <c r="D753" s="63">
        <v>0</v>
      </c>
      <c r="E753" s="63">
        <v>0</v>
      </c>
    </row>
    <row r="754" spans="1:5">
      <c r="A754" s="58" t="s">
        <v>4625</v>
      </c>
      <c r="B754" s="59" t="s">
        <v>4626</v>
      </c>
      <c r="C754" s="63">
        <v>0</v>
      </c>
      <c r="D754" s="63">
        <v>0</v>
      </c>
      <c r="E754" s="63">
        <v>0</v>
      </c>
    </row>
    <row r="755" spans="1:5">
      <c r="A755" s="58" t="s">
        <v>4627</v>
      </c>
      <c r="B755" s="59" t="s">
        <v>4628</v>
      </c>
      <c r="C755" s="63">
        <v>0</v>
      </c>
      <c r="D755" s="63">
        <v>0</v>
      </c>
      <c r="E755" s="63">
        <v>0</v>
      </c>
    </row>
    <row r="756" spans="1:5">
      <c r="A756" s="58"/>
      <c r="B756" s="59"/>
      <c r="C756" s="66"/>
      <c r="D756" s="66"/>
      <c r="E756" s="66"/>
    </row>
    <row r="757" spans="1:5">
      <c r="A757" s="58" t="s">
        <v>4629</v>
      </c>
      <c r="B757" s="59" t="s">
        <v>4630</v>
      </c>
      <c r="C757" s="70">
        <v>0</v>
      </c>
      <c r="D757" s="70">
        <v>0</v>
      </c>
      <c r="E757" s="70">
        <v>0</v>
      </c>
    </row>
    <row r="758" spans="1:5">
      <c r="A758" s="58"/>
      <c r="B758" s="59"/>
      <c r="C758" s="58"/>
      <c r="D758" s="58"/>
      <c r="E758" s="58"/>
    </row>
    <row r="759" spans="1:5">
      <c r="A759" s="58" t="s">
        <v>4631</v>
      </c>
      <c r="B759" s="59" t="s">
        <v>4632</v>
      </c>
      <c r="C759" s="69"/>
      <c r="D759" s="69"/>
      <c r="E759" s="69"/>
    </row>
    <row r="760" spans="1:5">
      <c r="A760" s="58" t="s">
        <v>4633</v>
      </c>
      <c r="B760" s="59" t="s">
        <v>4634</v>
      </c>
      <c r="C760" s="63">
        <v>0</v>
      </c>
      <c r="D760" s="63">
        <v>0</v>
      </c>
      <c r="E760" s="63">
        <v>0</v>
      </c>
    </row>
    <row r="761" spans="1:5">
      <c r="A761" s="58" t="s">
        <v>4635</v>
      </c>
      <c r="B761" s="59" t="s">
        <v>4636</v>
      </c>
      <c r="C761" s="63">
        <v>0</v>
      </c>
      <c r="D761" s="63">
        <v>0</v>
      </c>
      <c r="E761" s="63">
        <v>0</v>
      </c>
    </row>
    <row r="762" spans="1:5">
      <c r="A762" s="58" t="s">
        <v>4637</v>
      </c>
      <c r="B762" s="59" t="s">
        <v>4638</v>
      </c>
      <c r="C762" s="63">
        <v>0</v>
      </c>
      <c r="D762" s="63">
        <v>0</v>
      </c>
      <c r="E762" s="63">
        <v>0</v>
      </c>
    </row>
    <row r="763" spans="1:5">
      <c r="A763" s="58"/>
      <c r="B763" s="59"/>
      <c r="C763" s="66"/>
      <c r="D763" s="66"/>
      <c r="E763" s="66"/>
    </row>
    <row r="764" spans="1:5">
      <c r="A764" s="58" t="s">
        <v>4639</v>
      </c>
      <c r="B764" s="59" t="s">
        <v>4640</v>
      </c>
      <c r="C764" s="70">
        <v>0</v>
      </c>
      <c r="D764" s="70">
        <v>0</v>
      </c>
      <c r="E764" s="70">
        <v>0</v>
      </c>
    </row>
    <row r="765" spans="1:5">
      <c r="A765" s="58"/>
      <c r="B765" s="59"/>
      <c r="C765" s="58"/>
      <c r="D765" s="58"/>
      <c r="E765" s="58"/>
    </row>
    <row r="766" spans="1:5">
      <c r="A766" s="58" t="s">
        <v>4641</v>
      </c>
      <c r="B766" s="59" t="s">
        <v>4642</v>
      </c>
      <c r="C766" s="69"/>
      <c r="D766" s="69"/>
      <c r="E766" s="69"/>
    </row>
    <row r="767" spans="1:5">
      <c r="A767" s="58" t="s">
        <v>4643</v>
      </c>
      <c r="B767" s="59" t="s">
        <v>4644</v>
      </c>
      <c r="C767" s="63">
        <v>0</v>
      </c>
      <c r="D767" s="63">
        <v>0</v>
      </c>
      <c r="E767" s="63">
        <v>0</v>
      </c>
    </row>
    <row r="768" spans="1:5">
      <c r="A768" s="58" t="s">
        <v>4645</v>
      </c>
      <c r="B768" s="59" t="s">
        <v>4646</v>
      </c>
      <c r="C768" s="63">
        <v>0</v>
      </c>
      <c r="D768" s="63">
        <v>0</v>
      </c>
      <c r="E768" s="63">
        <v>0</v>
      </c>
    </row>
    <row r="769" spans="1:5">
      <c r="A769" s="58" t="s">
        <v>4647</v>
      </c>
      <c r="B769" s="59" t="s">
        <v>4648</v>
      </c>
      <c r="C769" s="63">
        <v>0</v>
      </c>
      <c r="D769" s="63">
        <v>0</v>
      </c>
      <c r="E769" s="63">
        <v>0</v>
      </c>
    </row>
    <row r="770" spans="1:5">
      <c r="A770" s="58"/>
      <c r="B770" s="59"/>
      <c r="C770" s="66"/>
      <c r="D770" s="66"/>
      <c r="E770" s="66"/>
    </row>
    <row r="771" spans="1:5">
      <c r="A771" s="58" t="s">
        <v>4649</v>
      </c>
      <c r="B771" s="59" t="s">
        <v>4650</v>
      </c>
      <c r="C771" s="70">
        <v>0</v>
      </c>
      <c r="D771" s="70">
        <v>0</v>
      </c>
      <c r="E771" s="70">
        <v>0</v>
      </c>
    </row>
    <row r="772" spans="1:5">
      <c r="A772" s="58" t="s">
        <v>4651</v>
      </c>
      <c r="B772" s="59" t="s">
        <v>4652</v>
      </c>
      <c r="C772" s="63">
        <v>0</v>
      </c>
      <c r="D772" s="63">
        <v>0</v>
      </c>
      <c r="E772" s="63">
        <v>0</v>
      </c>
    </row>
    <row r="773" spans="1:5">
      <c r="A773" s="58" t="s">
        <v>4653</v>
      </c>
      <c r="B773" s="59" t="s">
        <v>4654</v>
      </c>
      <c r="C773" s="63">
        <v>0</v>
      </c>
      <c r="D773" s="63">
        <v>0</v>
      </c>
      <c r="E773" s="63">
        <v>0</v>
      </c>
    </row>
    <row r="774" spans="1:5">
      <c r="A774" s="58" t="s">
        <v>4655</v>
      </c>
      <c r="B774" s="59" t="s">
        <v>4656</v>
      </c>
      <c r="C774" s="63">
        <v>0</v>
      </c>
      <c r="D774" s="63">
        <v>0</v>
      </c>
      <c r="E774" s="63">
        <v>0</v>
      </c>
    </row>
    <row r="775" spans="1:5">
      <c r="A775" s="58"/>
      <c r="B775" s="59"/>
      <c r="C775" s="66"/>
      <c r="D775" s="66"/>
      <c r="E775" s="66"/>
    </row>
    <row r="776" spans="1:5">
      <c r="A776" s="58" t="s">
        <v>4657</v>
      </c>
      <c r="B776" s="59" t="s">
        <v>4172</v>
      </c>
      <c r="C776" s="70">
        <v>0</v>
      </c>
      <c r="D776" s="70">
        <v>0</v>
      </c>
      <c r="E776" s="70">
        <v>0</v>
      </c>
    </row>
    <row r="777" spans="1:5">
      <c r="A777" s="58"/>
      <c r="B777" s="59"/>
      <c r="C777" s="66"/>
      <c r="D777" s="66"/>
      <c r="E777" s="66"/>
    </row>
    <row r="778" spans="1:5">
      <c r="A778" s="58" t="s">
        <v>4658</v>
      </c>
      <c r="B778" s="59" t="s">
        <v>113</v>
      </c>
      <c r="C778" s="70">
        <v>47046282.700000003</v>
      </c>
      <c r="D778" s="70">
        <v>46903449.729999997</v>
      </c>
      <c r="E778" s="70">
        <v>142832.97</v>
      </c>
    </row>
    <row r="779" spans="1:5">
      <c r="A779" s="58"/>
      <c r="B779" s="59"/>
      <c r="C779" s="58"/>
      <c r="D779" s="58"/>
      <c r="E779" s="58"/>
    </row>
    <row r="780" spans="1:5">
      <c r="A780" s="58" t="s">
        <v>1134</v>
      </c>
      <c r="B780" s="59" t="s">
        <v>4659</v>
      </c>
      <c r="C780" s="69"/>
      <c r="D780" s="69"/>
      <c r="E780" s="69"/>
    </row>
    <row r="781" spans="1:5">
      <c r="A781" s="58"/>
      <c r="B781" s="59"/>
      <c r="C781" s="58"/>
      <c r="D781" s="58"/>
      <c r="E781" s="58"/>
    </row>
    <row r="782" spans="1:5">
      <c r="A782" s="58" t="s">
        <v>1135</v>
      </c>
      <c r="B782" s="59" t="s">
        <v>114</v>
      </c>
      <c r="C782" s="69"/>
      <c r="D782" s="69"/>
      <c r="E782" s="69"/>
    </row>
    <row r="783" spans="1:5">
      <c r="A783" s="58"/>
      <c r="B783" s="59"/>
      <c r="C783" s="58"/>
      <c r="D783" s="58"/>
      <c r="E783" s="58"/>
    </row>
    <row r="784" spans="1:5">
      <c r="A784" s="58" t="s">
        <v>1137</v>
      </c>
      <c r="B784" s="59" t="s">
        <v>1136</v>
      </c>
      <c r="C784" s="69"/>
      <c r="D784" s="69"/>
      <c r="E784" s="69"/>
    </row>
    <row r="785" spans="1:5">
      <c r="A785" s="58" t="s">
        <v>4660</v>
      </c>
      <c r="B785" s="59" t="s">
        <v>2497</v>
      </c>
      <c r="C785" s="63">
        <v>788476.34</v>
      </c>
      <c r="D785" s="63">
        <v>802003.15</v>
      </c>
      <c r="E785" s="63">
        <v>-13526.81</v>
      </c>
    </row>
    <row r="786" spans="1:5">
      <c r="A786" s="58" t="s">
        <v>4661</v>
      </c>
      <c r="B786" s="59" t="s">
        <v>4662</v>
      </c>
      <c r="C786" s="63">
        <v>0</v>
      </c>
      <c r="D786" s="63">
        <v>0</v>
      </c>
      <c r="E786" s="63">
        <v>0</v>
      </c>
    </row>
    <row r="787" spans="1:5">
      <c r="A787" s="58" t="s">
        <v>4663</v>
      </c>
      <c r="B787" s="59" t="s">
        <v>4664</v>
      </c>
      <c r="C787" s="63">
        <v>0</v>
      </c>
      <c r="D787" s="63">
        <v>0</v>
      </c>
      <c r="E787" s="63">
        <v>0</v>
      </c>
    </row>
    <row r="788" spans="1:5">
      <c r="A788" s="58" t="s">
        <v>4665</v>
      </c>
      <c r="B788" s="59" t="s">
        <v>4666</v>
      </c>
      <c r="C788" s="63">
        <v>0</v>
      </c>
      <c r="D788" s="63">
        <v>0</v>
      </c>
      <c r="E788" s="63">
        <v>0</v>
      </c>
    </row>
    <row r="789" spans="1:5">
      <c r="A789" s="58" t="s">
        <v>4667</v>
      </c>
      <c r="B789" s="59" t="s">
        <v>4668</v>
      </c>
      <c r="C789" s="63">
        <v>0</v>
      </c>
      <c r="D789" s="63">
        <v>0</v>
      </c>
      <c r="E789" s="63">
        <v>0</v>
      </c>
    </row>
    <row r="790" spans="1:5">
      <c r="A790" s="58" t="s">
        <v>4669</v>
      </c>
      <c r="B790" s="59" t="s">
        <v>4670</v>
      </c>
      <c r="C790" s="63">
        <v>0</v>
      </c>
      <c r="D790" s="63">
        <v>0</v>
      </c>
      <c r="E790" s="63">
        <v>0</v>
      </c>
    </row>
    <row r="791" spans="1:5">
      <c r="A791" s="58" t="s">
        <v>4671</v>
      </c>
      <c r="B791" s="59" t="s">
        <v>2498</v>
      </c>
      <c r="C791" s="63">
        <v>113436.63</v>
      </c>
      <c r="D791" s="63">
        <v>142543.51999999999</v>
      </c>
      <c r="E791" s="63">
        <v>-29106.89</v>
      </c>
    </row>
    <row r="792" spans="1:5">
      <c r="A792" s="58" t="s">
        <v>4672</v>
      </c>
      <c r="B792" s="59" t="s">
        <v>4673</v>
      </c>
      <c r="C792" s="63">
        <v>0</v>
      </c>
      <c r="D792" s="63">
        <v>0</v>
      </c>
      <c r="E792" s="63">
        <v>0</v>
      </c>
    </row>
    <row r="793" spans="1:5">
      <c r="A793" s="58" t="s">
        <v>4674</v>
      </c>
      <c r="B793" s="59" t="s">
        <v>4675</v>
      </c>
      <c r="C793" s="63">
        <v>199166.5</v>
      </c>
      <c r="D793" s="63">
        <v>197670.5</v>
      </c>
      <c r="E793" s="63">
        <v>1496</v>
      </c>
    </row>
    <row r="794" spans="1:5">
      <c r="A794" s="58" t="s">
        <v>4676</v>
      </c>
      <c r="B794" s="59" t="s">
        <v>4677</v>
      </c>
      <c r="C794" s="63">
        <v>1400</v>
      </c>
      <c r="D794" s="63">
        <v>1400</v>
      </c>
      <c r="E794" s="63">
        <v>0</v>
      </c>
    </row>
    <row r="795" spans="1:5">
      <c r="A795" s="58" t="s">
        <v>4678</v>
      </c>
      <c r="B795" s="59" t="s">
        <v>4679</v>
      </c>
      <c r="C795" s="63">
        <v>20</v>
      </c>
      <c r="D795" s="63">
        <v>20</v>
      </c>
      <c r="E795" s="63">
        <v>0</v>
      </c>
    </row>
    <row r="796" spans="1:5">
      <c r="A796" s="58" t="s">
        <v>4680</v>
      </c>
      <c r="B796" s="59" t="s">
        <v>4681</v>
      </c>
      <c r="C796" s="63">
        <v>0</v>
      </c>
      <c r="D796" s="63">
        <v>0</v>
      </c>
      <c r="E796" s="63">
        <v>0</v>
      </c>
    </row>
    <row r="797" spans="1:5">
      <c r="A797" s="58" t="s">
        <v>4682</v>
      </c>
      <c r="B797" s="59" t="s">
        <v>4683</v>
      </c>
      <c r="C797" s="63">
        <v>300</v>
      </c>
      <c r="D797" s="63">
        <v>300</v>
      </c>
      <c r="E797" s="63">
        <v>0</v>
      </c>
    </row>
    <row r="798" spans="1:5">
      <c r="A798" s="58" t="s">
        <v>4684</v>
      </c>
      <c r="B798" s="59" t="s">
        <v>4685</v>
      </c>
      <c r="C798" s="63">
        <v>2742.6</v>
      </c>
      <c r="D798" s="63">
        <v>2742.6</v>
      </c>
      <c r="E798" s="63">
        <v>0</v>
      </c>
    </row>
    <row r="799" spans="1:5">
      <c r="A799" s="58" t="s">
        <v>4686</v>
      </c>
      <c r="B799" s="59" t="s">
        <v>4687</v>
      </c>
      <c r="C799" s="63">
        <v>175390.68</v>
      </c>
      <c r="D799" s="63">
        <v>169517.25</v>
      </c>
      <c r="E799" s="63">
        <v>5873.43</v>
      </c>
    </row>
    <row r="800" spans="1:5">
      <c r="A800" s="58" t="s">
        <v>4688</v>
      </c>
      <c r="B800" s="59" t="s">
        <v>4689</v>
      </c>
      <c r="C800" s="63">
        <v>392842.6</v>
      </c>
      <c r="D800" s="63">
        <v>294631.95</v>
      </c>
      <c r="E800" s="63">
        <v>98210.65</v>
      </c>
    </row>
    <row r="801" spans="1:5">
      <c r="A801" s="58" t="s">
        <v>4690</v>
      </c>
      <c r="B801" s="59" t="s">
        <v>4691</v>
      </c>
      <c r="C801" s="63">
        <v>0</v>
      </c>
      <c r="D801" s="63">
        <v>0</v>
      </c>
      <c r="E801" s="63">
        <v>0</v>
      </c>
    </row>
    <row r="802" spans="1:5">
      <c r="A802" s="58" t="s">
        <v>4692</v>
      </c>
      <c r="B802" s="59" t="s">
        <v>4693</v>
      </c>
      <c r="C802" s="63">
        <v>138626.85999999999</v>
      </c>
      <c r="D802" s="63">
        <v>49735.97</v>
      </c>
      <c r="E802" s="63">
        <v>88890.89</v>
      </c>
    </row>
    <row r="803" spans="1:5">
      <c r="A803" s="58" t="s">
        <v>4694</v>
      </c>
      <c r="B803" s="59" t="s">
        <v>4695</v>
      </c>
      <c r="C803" s="63">
        <v>0</v>
      </c>
      <c r="D803" s="63">
        <v>0</v>
      </c>
      <c r="E803" s="63">
        <v>0</v>
      </c>
    </row>
    <row r="804" spans="1:5">
      <c r="A804" s="58" t="s">
        <v>4696</v>
      </c>
      <c r="B804" s="59" t="s">
        <v>3533</v>
      </c>
      <c r="C804" s="63">
        <v>2118500</v>
      </c>
      <c r="D804" s="63">
        <v>2118500</v>
      </c>
      <c r="E804" s="63">
        <v>0</v>
      </c>
    </row>
    <row r="805" spans="1:5">
      <c r="A805" s="58" t="s">
        <v>4697</v>
      </c>
      <c r="B805" s="59" t="s">
        <v>3602</v>
      </c>
      <c r="C805" s="63">
        <v>0</v>
      </c>
      <c r="D805" s="63">
        <v>0</v>
      </c>
      <c r="E805" s="63">
        <v>0</v>
      </c>
    </row>
    <row r="806" spans="1:5">
      <c r="A806" s="58" t="s">
        <v>4698</v>
      </c>
      <c r="B806" s="59" t="s">
        <v>4699</v>
      </c>
      <c r="C806" s="63">
        <v>0</v>
      </c>
      <c r="D806" s="63">
        <v>0</v>
      </c>
      <c r="E806" s="63">
        <v>0</v>
      </c>
    </row>
    <row r="807" spans="1:5">
      <c r="A807" s="58" t="s">
        <v>4700</v>
      </c>
      <c r="B807" s="59" t="s">
        <v>4701</v>
      </c>
      <c r="C807" s="63">
        <v>0</v>
      </c>
      <c r="D807" s="63">
        <v>0</v>
      </c>
      <c r="E807" s="63">
        <v>0</v>
      </c>
    </row>
    <row r="808" spans="1:5">
      <c r="A808" s="58" t="s">
        <v>4702</v>
      </c>
      <c r="B808" s="59" t="s">
        <v>4703</v>
      </c>
      <c r="C808" s="63">
        <v>0</v>
      </c>
      <c r="D808" s="63">
        <v>0</v>
      </c>
      <c r="E808" s="63">
        <v>0</v>
      </c>
    </row>
    <row r="809" spans="1:5">
      <c r="A809" s="58" t="s">
        <v>4704</v>
      </c>
      <c r="B809" s="59" t="s">
        <v>4705</v>
      </c>
      <c r="C809" s="63">
        <v>0</v>
      </c>
      <c r="D809" s="63">
        <v>0</v>
      </c>
      <c r="E809" s="63">
        <v>0</v>
      </c>
    </row>
    <row r="810" spans="1:5">
      <c r="A810" s="58" t="s">
        <v>4706</v>
      </c>
      <c r="B810" s="59" t="s">
        <v>4707</v>
      </c>
      <c r="C810" s="63">
        <v>0</v>
      </c>
      <c r="D810" s="63">
        <v>0</v>
      </c>
      <c r="E810" s="63">
        <v>0</v>
      </c>
    </row>
    <row r="811" spans="1:5">
      <c r="A811" s="58" t="s">
        <v>4708</v>
      </c>
      <c r="B811" s="59" t="s">
        <v>4709</v>
      </c>
      <c r="C811" s="63">
        <v>0</v>
      </c>
      <c r="D811" s="63">
        <v>0</v>
      </c>
      <c r="E811" s="63">
        <v>0</v>
      </c>
    </row>
    <row r="812" spans="1:5">
      <c r="A812" s="58" t="s">
        <v>4710</v>
      </c>
      <c r="B812" s="59" t="s">
        <v>4711</v>
      </c>
      <c r="C812" s="63">
        <v>0</v>
      </c>
      <c r="D812" s="63">
        <v>0</v>
      </c>
      <c r="E812" s="63">
        <v>0</v>
      </c>
    </row>
    <row r="813" spans="1:5">
      <c r="A813" s="58" t="s">
        <v>4712</v>
      </c>
      <c r="B813" s="59" t="s">
        <v>4713</v>
      </c>
      <c r="C813" s="63">
        <v>0</v>
      </c>
      <c r="D813" s="63">
        <v>0</v>
      </c>
      <c r="E813" s="63">
        <v>0</v>
      </c>
    </row>
    <row r="814" spans="1:5">
      <c r="A814" s="58" t="s">
        <v>4714</v>
      </c>
      <c r="B814" s="59" t="s">
        <v>4715</v>
      </c>
      <c r="C814" s="63">
        <v>5000</v>
      </c>
      <c r="D814" s="63">
        <v>5000</v>
      </c>
      <c r="E814" s="63">
        <v>0</v>
      </c>
    </row>
    <row r="815" spans="1:5">
      <c r="A815" s="58" t="s">
        <v>4716</v>
      </c>
      <c r="B815" s="59" t="s">
        <v>4717</v>
      </c>
      <c r="C815" s="63">
        <v>0</v>
      </c>
      <c r="D815" s="63">
        <v>0</v>
      </c>
      <c r="E815" s="63">
        <v>0</v>
      </c>
    </row>
    <row r="816" spans="1:5">
      <c r="A816" s="58"/>
      <c r="B816" s="59"/>
      <c r="C816" s="66"/>
      <c r="D816" s="66"/>
      <c r="E816" s="66"/>
    </row>
    <row r="817" spans="1:7">
      <c r="A817" s="58" t="s">
        <v>117</v>
      </c>
      <c r="B817" s="59" t="s">
        <v>118</v>
      </c>
      <c r="C817" s="70">
        <v>3935902.21</v>
      </c>
      <c r="D817" s="70">
        <v>3784064.94</v>
      </c>
      <c r="E817" s="70">
        <v>151837.26999999999</v>
      </c>
    </row>
    <row r="818" spans="1:7">
      <c r="A818" s="58"/>
      <c r="B818" s="59"/>
      <c r="C818" s="58"/>
      <c r="D818" s="58"/>
      <c r="E818" s="58"/>
    </row>
    <row r="819" spans="1:7">
      <c r="A819" s="58" t="s">
        <v>119</v>
      </c>
      <c r="B819" s="59" t="s">
        <v>120</v>
      </c>
      <c r="C819" s="69"/>
      <c r="D819" s="69"/>
      <c r="E819" s="69"/>
    </row>
    <row r="820" spans="1:7">
      <c r="A820" s="58" t="s">
        <v>121</v>
      </c>
      <c r="B820" s="59" t="s">
        <v>122</v>
      </c>
      <c r="C820" s="63">
        <v>40169992</v>
      </c>
      <c r="D820" s="63">
        <v>40169992</v>
      </c>
      <c r="E820" s="63">
        <v>0</v>
      </c>
    </row>
    <row r="821" spans="1:7">
      <c r="A821" s="58" t="s">
        <v>4718</v>
      </c>
      <c r="B821" s="59" t="s">
        <v>4719</v>
      </c>
      <c r="C821" s="63">
        <v>0</v>
      </c>
      <c r="D821" s="63">
        <v>0</v>
      </c>
      <c r="E821" s="63">
        <v>0</v>
      </c>
    </row>
    <row r="822" spans="1:7">
      <c r="A822" s="58" t="s">
        <v>4720</v>
      </c>
      <c r="B822" s="59" t="s">
        <v>4721</v>
      </c>
      <c r="C822" s="63">
        <v>0</v>
      </c>
      <c r="D822" s="63">
        <v>0</v>
      </c>
      <c r="E822" s="63">
        <v>0</v>
      </c>
    </row>
    <row r="823" spans="1:7">
      <c r="A823" s="58" t="s">
        <v>4722</v>
      </c>
      <c r="B823" s="59" t="s">
        <v>4723</v>
      </c>
      <c r="C823" s="63">
        <v>-5517218</v>
      </c>
      <c r="D823" s="63">
        <v>-5517218</v>
      </c>
      <c r="E823" s="63">
        <v>0</v>
      </c>
    </row>
    <row r="824" spans="1:7">
      <c r="A824" s="58" t="s">
        <v>4724</v>
      </c>
      <c r="B824" s="59" t="s">
        <v>4725</v>
      </c>
      <c r="C824" s="63">
        <v>0</v>
      </c>
      <c r="D824" s="63">
        <v>0</v>
      </c>
      <c r="E824" s="63">
        <v>0</v>
      </c>
    </row>
    <row r="825" spans="1:7">
      <c r="A825" s="58" t="s">
        <v>4726</v>
      </c>
      <c r="B825" s="59" t="s">
        <v>4727</v>
      </c>
      <c r="C825" s="63">
        <v>0</v>
      </c>
      <c r="D825" s="63">
        <v>0</v>
      </c>
      <c r="E825" s="63">
        <v>0</v>
      </c>
    </row>
    <row r="826" spans="1:7">
      <c r="A826" s="58" t="s">
        <v>123</v>
      </c>
      <c r="B826" s="59" t="s">
        <v>124</v>
      </c>
      <c r="C826" s="63">
        <v>0</v>
      </c>
      <c r="D826" s="63">
        <v>0</v>
      </c>
      <c r="E826" s="63">
        <v>0</v>
      </c>
    </row>
    <row r="827" spans="1:7">
      <c r="A827" s="58" t="s">
        <v>125</v>
      </c>
      <c r="B827" s="59" t="s">
        <v>126</v>
      </c>
      <c r="C827" s="63">
        <v>0</v>
      </c>
      <c r="D827" s="63">
        <v>0</v>
      </c>
      <c r="E827" s="63">
        <v>0</v>
      </c>
    </row>
    <row r="828" spans="1:7">
      <c r="A828" s="58" t="s">
        <v>4728</v>
      </c>
      <c r="B828" s="59" t="s">
        <v>4729</v>
      </c>
      <c r="C828" s="63">
        <v>0</v>
      </c>
      <c r="D828" s="63">
        <v>0</v>
      </c>
      <c r="E828" s="63">
        <v>0</v>
      </c>
    </row>
    <row r="829" spans="1:7">
      <c r="A829" s="58"/>
      <c r="B829" s="59"/>
      <c r="C829" s="66"/>
      <c r="D829" s="66"/>
      <c r="E829" s="66"/>
    </row>
    <row r="830" spans="1:7">
      <c r="A830" s="58" t="s">
        <v>127</v>
      </c>
      <c r="B830" s="59" t="s">
        <v>128</v>
      </c>
      <c r="C830" s="70">
        <v>34652774</v>
      </c>
      <c r="D830" s="70">
        <v>34652774</v>
      </c>
      <c r="E830" s="70">
        <v>0</v>
      </c>
      <c r="G830">
        <f>C830/458</f>
        <v>75661.07860262008</v>
      </c>
    </row>
    <row r="831" spans="1:7">
      <c r="A831" s="58" t="s">
        <v>4730</v>
      </c>
      <c r="B831" s="59" t="s">
        <v>4731</v>
      </c>
      <c r="C831" s="63">
        <v>0</v>
      </c>
      <c r="D831" s="63">
        <v>0</v>
      </c>
      <c r="E831" s="63">
        <v>0</v>
      </c>
    </row>
    <row r="832" spans="1:7">
      <c r="A832" s="58" t="s">
        <v>4732</v>
      </c>
      <c r="B832" s="59" t="s">
        <v>4733</v>
      </c>
      <c r="C832" s="63">
        <v>0</v>
      </c>
      <c r="D832" s="63">
        <v>0</v>
      </c>
      <c r="E832" s="63">
        <v>0</v>
      </c>
    </row>
    <row r="833" spans="1:5">
      <c r="A833" s="58" t="s">
        <v>4734</v>
      </c>
      <c r="B833" s="59" t="s">
        <v>4735</v>
      </c>
      <c r="C833" s="63">
        <v>0</v>
      </c>
      <c r="D833" s="63">
        <v>0</v>
      </c>
      <c r="E833" s="63">
        <v>0</v>
      </c>
    </row>
    <row r="834" spans="1:5">
      <c r="A834" s="58"/>
      <c r="B834" s="59"/>
      <c r="C834" s="66"/>
      <c r="D834" s="66"/>
      <c r="E834" s="66"/>
    </row>
    <row r="835" spans="1:5">
      <c r="A835" s="58" t="s">
        <v>4736</v>
      </c>
      <c r="B835" s="59" t="s">
        <v>4737</v>
      </c>
      <c r="C835" s="70">
        <v>0</v>
      </c>
      <c r="D835" s="70">
        <v>0</v>
      </c>
      <c r="E835" s="70">
        <v>0</v>
      </c>
    </row>
    <row r="836" spans="1:5">
      <c r="A836" s="58"/>
      <c r="B836" s="59"/>
      <c r="C836" s="66"/>
      <c r="D836" s="66"/>
      <c r="E836" s="66"/>
    </row>
    <row r="837" spans="1:5">
      <c r="A837" s="58" t="s">
        <v>129</v>
      </c>
      <c r="B837" s="59" t="s">
        <v>115</v>
      </c>
      <c r="C837" s="70">
        <v>38588676.210000001</v>
      </c>
      <c r="D837" s="70">
        <v>38436838.939999998</v>
      </c>
      <c r="E837" s="70">
        <v>151837.26999999999</v>
      </c>
    </row>
    <row r="838" spans="1:5">
      <c r="A838" s="58"/>
      <c r="B838" s="59"/>
      <c r="C838" s="58"/>
      <c r="D838" s="58"/>
      <c r="E838" s="58"/>
    </row>
    <row r="839" spans="1:5">
      <c r="A839" s="58" t="s">
        <v>130</v>
      </c>
      <c r="B839" s="59" t="s">
        <v>131</v>
      </c>
      <c r="C839" s="69"/>
      <c r="D839" s="69"/>
      <c r="E839" s="69"/>
    </row>
    <row r="840" spans="1:5">
      <c r="A840" s="58"/>
      <c r="B840" s="59"/>
      <c r="C840" s="58"/>
      <c r="D840" s="58"/>
      <c r="E840" s="58"/>
    </row>
    <row r="841" spans="1:5">
      <c r="A841" s="58" t="s">
        <v>132</v>
      </c>
      <c r="B841" s="59" t="s">
        <v>133</v>
      </c>
      <c r="C841" s="69"/>
      <c r="D841" s="69"/>
      <c r="E841" s="69"/>
    </row>
    <row r="842" spans="1:5">
      <c r="A842" s="58" t="s">
        <v>134</v>
      </c>
      <c r="B842" s="59" t="s">
        <v>135</v>
      </c>
      <c r="C842" s="63">
        <v>24309000</v>
      </c>
      <c r="D842" s="63">
        <v>24309000</v>
      </c>
      <c r="E842" s="63">
        <v>0</v>
      </c>
    </row>
    <row r="843" spans="1:5">
      <c r="A843" s="58" t="s">
        <v>4738</v>
      </c>
      <c r="B843" s="59" t="s">
        <v>4739</v>
      </c>
      <c r="C843" s="63">
        <v>0</v>
      </c>
      <c r="D843" s="63">
        <v>0</v>
      </c>
      <c r="E843" s="63">
        <v>0</v>
      </c>
    </row>
    <row r="844" spans="1:5">
      <c r="A844" s="58" t="s">
        <v>4740</v>
      </c>
      <c r="B844" s="59" t="s">
        <v>4741</v>
      </c>
      <c r="C844" s="63">
        <v>0</v>
      </c>
      <c r="D844" s="63">
        <v>0</v>
      </c>
      <c r="E844" s="63">
        <v>0</v>
      </c>
    </row>
    <row r="845" spans="1:5">
      <c r="A845" s="58" t="s">
        <v>4742</v>
      </c>
      <c r="B845" s="59" t="s">
        <v>4743</v>
      </c>
      <c r="C845" s="63">
        <v>0</v>
      </c>
      <c r="D845" s="63">
        <v>0</v>
      </c>
      <c r="E845" s="63">
        <v>0</v>
      </c>
    </row>
    <row r="846" spans="1:5">
      <c r="A846" s="58" t="s">
        <v>4744</v>
      </c>
      <c r="B846" s="59" t="s">
        <v>4745</v>
      </c>
      <c r="C846" s="63">
        <v>0</v>
      </c>
      <c r="D846" s="63">
        <v>0</v>
      </c>
      <c r="E846" s="63">
        <v>0</v>
      </c>
    </row>
    <row r="847" spans="1:5">
      <c r="A847" s="58" t="s">
        <v>4746</v>
      </c>
      <c r="B847" s="59" t="s">
        <v>4747</v>
      </c>
      <c r="C847" s="63">
        <v>0</v>
      </c>
      <c r="D847" s="63">
        <v>0</v>
      </c>
      <c r="E847" s="63">
        <v>0</v>
      </c>
    </row>
    <row r="848" spans="1:5">
      <c r="A848" s="58" t="s">
        <v>4748</v>
      </c>
      <c r="B848" s="59" t="s">
        <v>4749</v>
      </c>
      <c r="C848" s="63">
        <v>0</v>
      </c>
      <c r="D848" s="63">
        <v>0</v>
      </c>
      <c r="E848" s="63">
        <v>0</v>
      </c>
    </row>
    <row r="849" spans="1:5">
      <c r="A849" s="58" t="s">
        <v>4750</v>
      </c>
      <c r="B849" s="59" t="s">
        <v>4751</v>
      </c>
      <c r="C849" s="63">
        <v>0</v>
      </c>
      <c r="D849" s="63">
        <v>0</v>
      </c>
      <c r="E849" s="63">
        <v>0</v>
      </c>
    </row>
    <row r="850" spans="1:5">
      <c r="A850" s="58" t="s">
        <v>4752</v>
      </c>
      <c r="B850" s="59" t="s">
        <v>4753</v>
      </c>
      <c r="C850" s="63">
        <v>0</v>
      </c>
      <c r="D850" s="63">
        <v>0</v>
      </c>
      <c r="E850" s="63">
        <v>0</v>
      </c>
    </row>
    <row r="851" spans="1:5">
      <c r="A851" s="58" t="s">
        <v>4754</v>
      </c>
      <c r="B851" s="59" t="s">
        <v>4755</v>
      </c>
      <c r="C851" s="63">
        <v>0</v>
      </c>
      <c r="D851" s="63">
        <v>0</v>
      </c>
      <c r="E851" s="63">
        <v>0</v>
      </c>
    </row>
    <row r="852" spans="1:5">
      <c r="A852" s="58" t="s">
        <v>4756</v>
      </c>
      <c r="B852" s="59" t="s">
        <v>4757</v>
      </c>
      <c r="C852" s="63">
        <v>0</v>
      </c>
      <c r="D852" s="63">
        <v>0</v>
      </c>
      <c r="E852" s="63">
        <v>0</v>
      </c>
    </row>
    <row r="853" spans="1:5">
      <c r="A853" s="58" t="s">
        <v>4758</v>
      </c>
      <c r="B853" s="59" t="s">
        <v>4759</v>
      </c>
      <c r="C853" s="63">
        <v>0</v>
      </c>
      <c r="D853" s="63">
        <v>0</v>
      </c>
      <c r="E853" s="63">
        <v>0</v>
      </c>
    </row>
    <row r="854" spans="1:5">
      <c r="A854" s="58" t="s">
        <v>4760</v>
      </c>
      <c r="B854" s="59" t="s">
        <v>4761</v>
      </c>
      <c r="C854" s="63">
        <v>0</v>
      </c>
      <c r="D854" s="63">
        <v>0</v>
      </c>
      <c r="E854" s="63">
        <v>0</v>
      </c>
    </row>
    <row r="855" spans="1:5">
      <c r="A855" s="58" t="s">
        <v>4762</v>
      </c>
      <c r="B855" s="59" t="s">
        <v>4763</v>
      </c>
      <c r="C855" s="63">
        <v>0</v>
      </c>
      <c r="D855" s="63">
        <v>0</v>
      </c>
      <c r="E855" s="63">
        <v>0</v>
      </c>
    </row>
    <row r="856" spans="1:5">
      <c r="A856" s="58" t="s">
        <v>4764</v>
      </c>
      <c r="B856" s="59" t="s">
        <v>4765</v>
      </c>
      <c r="C856" s="63">
        <v>0</v>
      </c>
      <c r="D856" s="63">
        <v>0</v>
      </c>
      <c r="E856" s="63">
        <v>0</v>
      </c>
    </row>
    <row r="857" spans="1:5">
      <c r="A857" s="58" t="s">
        <v>4766</v>
      </c>
      <c r="B857" s="59" t="s">
        <v>4767</v>
      </c>
      <c r="C857" s="63">
        <v>0</v>
      </c>
      <c r="D857" s="63">
        <v>0</v>
      </c>
      <c r="E857" s="63">
        <v>0</v>
      </c>
    </row>
    <row r="858" spans="1:5">
      <c r="A858" s="58" t="s">
        <v>4768</v>
      </c>
      <c r="B858" s="59" t="s">
        <v>4769</v>
      </c>
      <c r="C858" s="63">
        <v>0</v>
      </c>
      <c r="D858" s="63">
        <v>0</v>
      </c>
      <c r="E858" s="63">
        <v>0</v>
      </c>
    </row>
    <row r="859" spans="1:5">
      <c r="A859" s="58" t="s">
        <v>4770</v>
      </c>
      <c r="B859" s="59" t="s">
        <v>4771</v>
      </c>
      <c r="C859" s="63">
        <v>0</v>
      </c>
      <c r="D859" s="63">
        <v>0</v>
      </c>
      <c r="E859" s="63">
        <v>0</v>
      </c>
    </row>
    <row r="860" spans="1:5">
      <c r="A860" s="58" t="s">
        <v>4772</v>
      </c>
      <c r="B860" s="59" t="s">
        <v>4773</v>
      </c>
      <c r="C860" s="63">
        <v>0</v>
      </c>
      <c r="D860" s="63">
        <v>0</v>
      </c>
      <c r="E860" s="63">
        <v>0</v>
      </c>
    </row>
    <row r="861" spans="1:5">
      <c r="A861" s="58" t="s">
        <v>4774</v>
      </c>
      <c r="B861" s="59" t="s">
        <v>4775</v>
      </c>
      <c r="C861" s="63">
        <v>0</v>
      </c>
      <c r="D861" s="63">
        <v>0</v>
      </c>
      <c r="E861" s="63">
        <v>0</v>
      </c>
    </row>
    <row r="862" spans="1:5">
      <c r="A862" s="58" t="s">
        <v>4776</v>
      </c>
      <c r="B862" s="59" t="s">
        <v>4777</v>
      </c>
      <c r="C862" s="63">
        <v>0</v>
      </c>
      <c r="D862" s="63">
        <v>0</v>
      </c>
      <c r="E862" s="63">
        <v>0</v>
      </c>
    </row>
    <row r="863" spans="1:5">
      <c r="A863" s="58" t="s">
        <v>4778</v>
      </c>
      <c r="B863" s="59" t="s">
        <v>4779</v>
      </c>
      <c r="C863" s="63">
        <v>0</v>
      </c>
      <c r="D863" s="63">
        <v>0</v>
      </c>
      <c r="E863" s="63">
        <v>0</v>
      </c>
    </row>
    <row r="864" spans="1:5">
      <c r="A864" s="58" t="s">
        <v>4780</v>
      </c>
      <c r="B864" s="59" t="s">
        <v>4781</v>
      </c>
      <c r="C864" s="63">
        <v>0</v>
      </c>
      <c r="D864" s="63">
        <v>0</v>
      </c>
      <c r="E864" s="63">
        <v>0</v>
      </c>
    </row>
    <row r="865" spans="1:5">
      <c r="A865" s="58" t="s">
        <v>4782</v>
      </c>
      <c r="B865" s="59" t="s">
        <v>4783</v>
      </c>
      <c r="C865" s="63">
        <v>0</v>
      </c>
      <c r="D865" s="63">
        <v>0</v>
      </c>
      <c r="E865" s="63">
        <v>0</v>
      </c>
    </row>
    <row r="866" spans="1:5">
      <c r="A866" s="58" t="s">
        <v>4784</v>
      </c>
      <c r="B866" s="59" t="s">
        <v>4785</v>
      </c>
      <c r="C866" s="63">
        <v>0</v>
      </c>
      <c r="D866" s="63">
        <v>0</v>
      </c>
      <c r="E866" s="63">
        <v>0</v>
      </c>
    </row>
    <row r="867" spans="1:5">
      <c r="A867" s="58" t="s">
        <v>4786</v>
      </c>
      <c r="B867" s="59" t="s">
        <v>4787</v>
      </c>
      <c r="C867" s="63">
        <v>0</v>
      </c>
      <c r="D867" s="63">
        <v>0</v>
      </c>
      <c r="E867" s="63">
        <v>0</v>
      </c>
    </row>
    <row r="868" spans="1:5">
      <c r="A868" s="58" t="s">
        <v>4788</v>
      </c>
      <c r="B868" s="59" t="s">
        <v>4789</v>
      </c>
      <c r="C868" s="63">
        <v>0</v>
      </c>
      <c r="D868" s="63">
        <v>0</v>
      </c>
      <c r="E868" s="63">
        <v>0</v>
      </c>
    </row>
    <row r="869" spans="1:5">
      <c r="A869" s="58" t="s">
        <v>4790</v>
      </c>
      <c r="B869" s="59" t="s">
        <v>4791</v>
      </c>
      <c r="C869" s="63">
        <v>0</v>
      </c>
      <c r="D869" s="63">
        <v>0</v>
      </c>
      <c r="E869" s="63">
        <v>0</v>
      </c>
    </row>
    <row r="870" spans="1:5">
      <c r="A870" s="58" t="s">
        <v>4792</v>
      </c>
      <c r="B870" s="59" t="s">
        <v>4793</v>
      </c>
      <c r="C870" s="63">
        <v>0</v>
      </c>
      <c r="D870" s="63">
        <v>0</v>
      </c>
      <c r="E870" s="63">
        <v>0</v>
      </c>
    </row>
    <row r="871" spans="1:5">
      <c r="A871" s="58" t="s">
        <v>4794</v>
      </c>
      <c r="B871" s="59" t="s">
        <v>4795</v>
      </c>
      <c r="C871" s="63">
        <v>0</v>
      </c>
      <c r="D871" s="63">
        <v>0</v>
      </c>
      <c r="E871" s="63">
        <v>0</v>
      </c>
    </row>
    <row r="872" spans="1:5">
      <c r="A872" s="58" t="s">
        <v>4796</v>
      </c>
      <c r="B872" s="59" t="s">
        <v>4797</v>
      </c>
      <c r="C872" s="63">
        <v>0</v>
      </c>
      <c r="D872" s="63">
        <v>0</v>
      </c>
      <c r="E872" s="63">
        <v>0</v>
      </c>
    </row>
    <row r="873" spans="1:5">
      <c r="A873" s="58" t="s">
        <v>4798</v>
      </c>
      <c r="B873" s="59" t="s">
        <v>4799</v>
      </c>
      <c r="C873" s="63">
        <v>0</v>
      </c>
      <c r="D873" s="63">
        <v>0</v>
      </c>
      <c r="E873" s="63">
        <v>0</v>
      </c>
    </row>
    <row r="874" spans="1:5">
      <c r="A874" s="58" t="s">
        <v>4800</v>
      </c>
      <c r="B874" s="59" t="s">
        <v>4801</v>
      </c>
      <c r="C874" s="63">
        <v>0</v>
      </c>
      <c r="D874" s="63">
        <v>0</v>
      </c>
      <c r="E874" s="63">
        <v>0</v>
      </c>
    </row>
    <row r="875" spans="1:5">
      <c r="A875" s="58"/>
      <c r="B875" s="59"/>
      <c r="C875" s="66"/>
      <c r="D875" s="66"/>
      <c r="E875" s="66"/>
    </row>
    <row r="876" spans="1:5">
      <c r="A876" s="58" t="s">
        <v>136</v>
      </c>
      <c r="B876" s="59" t="s">
        <v>137</v>
      </c>
      <c r="C876" s="70">
        <v>24309000</v>
      </c>
      <c r="D876" s="70">
        <v>24309000</v>
      </c>
      <c r="E876" s="70">
        <v>0</v>
      </c>
    </row>
    <row r="877" spans="1:5">
      <c r="A877" s="58"/>
      <c r="B877" s="59"/>
      <c r="C877" s="58"/>
      <c r="D877" s="58"/>
      <c r="E877" s="58"/>
    </row>
    <row r="878" spans="1:5">
      <c r="A878" s="58" t="s">
        <v>138</v>
      </c>
      <c r="B878" s="59" t="s">
        <v>139</v>
      </c>
      <c r="C878" s="69"/>
      <c r="D878" s="69"/>
      <c r="E878" s="69"/>
    </row>
    <row r="879" spans="1:5">
      <c r="A879" s="58" t="s">
        <v>140</v>
      </c>
      <c r="B879" s="59" t="s">
        <v>141</v>
      </c>
      <c r="C879" s="63">
        <v>0</v>
      </c>
      <c r="D879" s="63">
        <v>0</v>
      </c>
      <c r="E879" s="63">
        <v>0</v>
      </c>
    </row>
    <row r="880" spans="1:5">
      <c r="A880" s="58" t="s">
        <v>4802</v>
      </c>
      <c r="B880" s="59" t="s">
        <v>4803</v>
      </c>
      <c r="C880" s="63">
        <v>0</v>
      </c>
      <c r="D880" s="63">
        <v>0</v>
      </c>
      <c r="E880" s="63">
        <v>0</v>
      </c>
    </row>
    <row r="881" spans="1:5">
      <c r="A881" s="58" t="s">
        <v>4804</v>
      </c>
      <c r="B881" s="59" t="s">
        <v>4805</v>
      </c>
      <c r="C881" s="63">
        <v>0</v>
      </c>
      <c r="D881" s="63">
        <v>0</v>
      </c>
      <c r="E881" s="63">
        <v>0</v>
      </c>
    </row>
    <row r="882" spans="1:5">
      <c r="A882" s="58" t="s">
        <v>4806</v>
      </c>
      <c r="B882" s="59" t="s">
        <v>4807</v>
      </c>
      <c r="C882" s="63">
        <v>0</v>
      </c>
      <c r="D882" s="63">
        <v>0</v>
      </c>
      <c r="E882" s="63">
        <v>0</v>
      </c>
    </row>
    <row r="883" spans="1:5">
      <c r="A883" s="58" t="s">
        <v>4808</v>
      </c>
      <c r="B883" s="59" t="s">
        <v>4809</v>
      </c>
      <c r="C883" s="63">
        <v>0</v>
      </c>
      <c r="D883" s="63">
        <v>0</v>
      </c>
      <c r="E883" s="63">
        <v>0</v>
      </c>
    </row>
    <row r="884" spans="1:5">
      <c r="A884" s="58" t="s">
        <v>4810</v>
      </c>
      <c r="B884" s="59" t="s">
        <v>4811</v>
      </c>
      <c r="C884" s="63">
        <v>0</v>
      </c>
      <c r="D884" s="63">
        <v>0</v>
      </c>
      <c r="E884" s="63">
        <v>0</v>
      </c>
    </row>
    <row r="885" spans="1:5">
      <c r="A885" s="58" t="s">
        <v>4812</v>
      </c>
      <c r="B885" s="59" t="s">
        <v>4813</v>
      </c>
      <c r="C885" s="63">
        <v>0</v>
      </c>
      <c r="D885" s="63">
        <v>0</v>
      </c>
      <c r="E885" s="63">
        <v>0</v>
      </c>
    </row>
    <row r="886" spans="1:5">
      <c r="A886" s="58" t="s">
        <v>4814</v>
      </c>
      <c r="B886" s="59" t="s">
        <v>4815</v>
      </c>
      <c r="C886" s="63">
        <v>0</v>
      </c>
      <c r="D886" s="63">
        <v>0</v>
      </c>
      <c r="E886" s="63">
        <v>0</v>
      </c>
    </row>
    <row r="887" spans="1:5">
      <c r="A887" s="58" t="s">
        <v>4816</v>
      </c>
      <c r="B887" s="59" t="s">
        <v>4817</v>
      </c>
      <c r="C887" s="63">
        <v>0</v>
      </c>
      <c r="D887" s="63">
        <v>0</v>
      </c>
      <c r="E887" s="63">
        <v>0</v>
      </c>
    </row>
    <row r="888" spans="1:5">
      <c r="A888" s="58" t="s">
        <v>4818</v>
      </c>
      <c r="B888" s="59" t="s">
        <v>4819</v>
      </c>
      <c r="C888" s="63">
        <v>0</v>
      </c>
      <c r="D888" s="63">
        <v>0</v>
      </c>
      <c r="E888" s="63">
        <v>0</v>
      </c>
    </row>
    <row r="889" spans="1:5">
      <c r="A889" s="58" t="s">
        <v>4820</v>
      </c>
      <c r="B889" s="59" t="s">
        <v>4821</v>
      </c>
      <c r="C889" s="63">
        <v>0</v>
      </c>
      <c r="D889" s="63">
        <v>0</v>
      </c>
      <c r="E889" s="63">
        <v>0</v>
      </c>
    </row>
    <row r="890" spans="1:5">
      <c r="A890" s="58" t="s">
        <v>4822</v>
      </c>
      <c r="B890" s="59" t="s">
        <v>4823</v>
      </c>
      <c r="C890" s="63">
        <v>0</v>
      </c>
      <c r="D890" s="63">
        <v>0</v>
      </c>
      <c r="E890" s="63">
        <v>0</v>
      </c>
    </row>
    <row r="891" spans="1:5">
      <c r="A891" s="58" t="s">
        <v>4824</v>
      </c>
      <c r="B891" s="59" t="s">
        <v>4825</v>
      </c>
      <c r="C891" s="63">
        <v>0</v>
      </c>
      <c r="D891" s="63">
        <v>0</v>
      </c>
      <c r="E891" s="63">
        <v>0</v>
      </c>
    </row>
    <row r="892" spans="1:5">
      <c r="A892" s="58" t="s">
        <v>4826</v>
      </c>
      <c r="B892" s="59" t="s">
        <v>4827</v>
      </c>
      <c r="C892" s="63">
        <v>0</v>
      </c>
      <c r="D892" s="63">
        <v>0</v>
      </c>
      <c r="E892" s="63">
        <v>0</v>
      </c>
    </row>
    <row r="893" spans="1:5">
      <c r="A893" s="58" t="s">
        <v>4828</v>
      </c>
      <c r="B893" s="59" t="s">
        <v>4829</v>
      </c>
      <c r="C893" s="63">
        <v>0</v>
      </c>
      <c r="D893" s="63">
        <v>0</v>
      </c>
      <c r="E893" s="63">
        <v>0</v>
      </c>
    </row>
    <row r="894" spans="1:5">
      <c r="A894" s="58" t="s">
        <v>4830</v>
      </c>
      <c r="B894" s="59" t="s">
        <v>4831</v>
      </c>
      <c r="C894" s="63">
        <v>0</v>
      </c>
      <c r="D894" s="63">
        <v>0</v>
      </c>
      <c r="E894" s="63">
        <v>0</v>
      </c>
    </row>
    <row r="895" spans="1:5">
      <c r="A895" s="58" t="s">
        <v>4832</v>
      </c>
      <c r="B895" s="59" t="s">
        <v>4833</v>
      </c>
      <c r="C895" s="63">
        <v>0</v>
      </c>
      <c r="D895" s="63">
        <v>0</v>
      </c>
      <c r="E895" s="63">
        <v>0</v>
      </c>
    </row>
    <row r="896" spans="1:5">
      <c r="A896" s="58" t="s">
        <v>4834</v>
      </c>
      <c r="B896" s="59" t="s">
        <v>4835</v>
      </c>
      <c r="C896" s="63">
        <v>0</v>
      </c>
      <c r="D896" s="63">
        <v>0</v>
      </c>
      <c r="E896" s="63">
        <v>0</v>
      </c>
    </row>
    <row r="897" spans="1:5">
      <c r="A897" s="58" t="s">
        <v>4836</v>
      </c>
      <c r="B897" s="59" t="s">
        <v>4837</v>
      </c>
      <c r="C897" s="63">
        <v>0</v>
      </c>
      <c r="D897" s="63">
        <v>0</v>
      </c>
      <c r="E897" s="63">
        <v>0</v>
      </c>
    </row>
    <row r="898" spans="1:5">
      <c r="A898" s="58" t="s">
        <v>4838</v>
      </c>
      <c r="B898" s="59" t="s">
        <v>4839</v>
      </c>
      <c r="C898" s="63">
        <v>0</v>
      </c>
      <c r="D898" s="63">
        <v>0</v>
      </c>
      <c r="E898" s="63">
        <v>0</v>
      </c>
    </row>
    <row r="899" spans="1:5">
      <c r="A899" s="58" t="s">
        <v>4840</v>
      </c>
      <c r="B899" s="59" t="s">
        <v>4841</v>
      </c>
      <c r="C899" s="63">
        <v>0</v>
      </c>
      <c r="D899" s="63">
        <v>0</v>
      </c>
      <c r="E899" s="63">
        <v>0</v>
      </c>
    </row>
    <row r="900" spans="1:5">
      <c r="A900" s="58" t="s">
        <v>4842</v>
      </c>
      <c r="B900" s="59" t="s">
        <v>4843</v>
      </c>
      <c r="C900" s="63">
        <v>0</v>
      </c>
      <c r="D900" s="63">
        <v>0</v>
      </c>
      <c r="E900" s="63">
        <v>0</v>
      </c>
    </row>
    <row r="901" spans="1:5">
      <c r="A901" s="58" t="s">
        <v>4844</v>
      </c>
      <c r="B901" s="59" t="s">
        <v>4845</v>
      </c>
      <c r="C901" s="63">
        <v>0</v>
      </c>
      <c r="D901" s="63">
        <v>0</v>
      </c>
      <c r="E901" s="63">
        <v>0</v>
      </c>
    </row>
    <row r="902" spans="1:5">
      <c r="A902" s="58" t="s">
        <v>4846</v>
      </c>
      <c r="B902" s="59" t="s">
        <v>4847</v>
      </c>
      <c r="C902" s="63">
        <v>0</v>
      </c>
      <c r="D902" s="63">
        <v>0</v>
      </c>
      <c r="E902" s="63">
        <v>0</v>
      </c>
    </row>
    <row r="903" spans="1:5">
      <c r="A903" s="58" t="s">
        <v>4848</v>
      </c>
      <c r="B903" s="59" t="s">
        <v>4849</v>
      </c>
      <c r="C903" s="63">
        <v>0</v>
      </c>
      <c r="D903" s="63">
        <v>0</v>
      </c>
      <c r="E903" s="63">
        <v>0</v>
      </c>
    </row>
    <row r="904" spans="1:5">
      <c r="A904" s="58" t="s">
        <v>4850</v>
      </c>
      <c r="B904" s="59" t="s">
        <v>4851</v>
      </c>
      <c r="C904" s="63">
        <v>0</v>
      </c>
      <c r="D904" s="63">
        <v>0</v>
      </c>
      <c r="E904" s="63">
        <v>0</v>
      </c>
    </row>
    <row r="905" spans="1:5">
      <c r="A905" s="58" t="s">
        <v>4852</v>
      </c>
      <c r="B905" s="59" t="s">
        <v>4853</v>
      </c>
      <c r="C905" s="63">
        <v>0</v>
      </c>
      <c r="D905" s="63">
        <v>0</v>
      </c>
      <c r="E905" s="63">
        <v>0</v>
      </c>
    </row>
    <row r="906" spans="1:5">
      <c r="A906" s="58" t="s">
        <v>4854</v>
      </c>
      <c r="B906" s="59" t="s">
        <v>4855</v>
      </c>
      <c r="C906" s="63">
        <v>0</v>
      </c>
      <c r="D906" s="63">
        <v>0</v>
      </c>
      <c r="E906" s="63">
        <v>0</v>
      </c>
    </row>
    <row r="907" spans="1:5">
      <c r="A907" s="58" t="s">
        <v>4856</v>
      </c>
      <c r="B907" s="59" t="s">
        <v>4857</v>
      </c>
      <c r="C907" s="63">
        <v>0</v>
      </c>
      <c r="D907" s="63">
        <v>0</v>
      </c>
      <c r="E907" s="63">
        <v>0</v>
      </c>
    </row>
    <row r="908" spans="1:5">
      <c r="A908" s="58" t="s">
        <v>4858</v>
      </c>
      <c r="B908" s="59" t="s">
        <v>4859</v>
      </c>
      <c r="C908" s="63">
        <v>0</v>
      </c>
      <c r="D908" s="63">
        <v>0</v>
      </c>
      <c r="E908" s="63">
        <v>0</v>
      </c>
    </row>
    <row r="909" spans="1:5">
      <c r="A909" s="58" t="s">
        <v>4860</v>
      </c>
      <c r="B909" s="59" t="s">
        <v>4861</v>
      </c>
      <c r="C909" s="63">
        <v>0</v>
      </c>
      <c r="D909" s="63">
        <v>0</v>
      </c>
      <c r="E909" s="63">
        <v>0</v>
      </c>
    </row>
    <row r="910" spans="1:5">
      <c r="A910" s="58" t="s">
        <v>4862</v>
      </c>
      <c r="B910" s="59" t="s">
        <v>4863</v>
      </c>
      <c r="C910" s="63">
        <v>0</v>
      </c>
      <c r="D910" s="63">
        <v>0</v>
      </c>
      <c r="E910" s="63">
        <v>0</v>
      </c>
    </row>
    <row r="911" spans="1:5">
      <c r="A911" s="58" t="s">
        <v>4864</v>
      </c>
      <c r="B911" s="59" t="s">
        <v>4865</v>
      </c>
      <c r="C911" s="63">
        <v>0</v>
      </c>
      <c r="D911" s="63">
        <v>0</v>
      </c>
      <c r="E911" s="63">
        <v>0</v>
      </c>
    </row>
    <row r="912" spans="1:5">
      <c r="A912" s="58" t="s">
        <v>4866</v>
      </c>
      <c r="B912" s="59" t="s">
        <v>4867</v>
      </c>
      <c r="C912" s="63">
        <v>0</v>
      </c>
      <c r="D912" s="63">
        <v>0</v>
      </c>
      <c r="E912" s="63">
        <v>0</v>
      </c>
    </row>
    <row r="913" spans="1:5">
      <c r="A913" s="58"/>
      <c r="B913" s="59"/>
      <c r="C913" s="66"/>
      <c r="D913" s="66"/>
      <c r="E913" s="66"/>
    </row>
    <row r="914" spans="1:5">
      <c r="A914" s="58" t="s">
        <v>142</v>
      </c>
      <c r="B914" s="59" t="s">
        <v>143</v>
      </c>
      <c r="C914" s="70">
        <v>0</v>
      </c>
      <c r="D914" s="70">
        <v>0</v>
      </c>
      <c r="E914" s="70">
        <v>0</v>
      </c>
    </row>
    <row r="915" spans="1:5">
      <c r="A915" s="58"/>
      <c r="B915" s="59"/>
      <c r="C915" s="58"/>
      <c r="D915" s="58"/>
      <c r="E915" s="58"/>
    </row>
    <row r="916" spans="1:5">
      <c r="A916" s="58" t="s">
        <v>4868</v>
      </c>
      <c r="B916" s="59" t="s">
        <v>4869</v>
      </c>
      <c r="C916" s="69"/>
      <c r="D916" s="69"/>
      <c r="E916" s="69"/>
    </row>
    <row r="917" spans="1:5">
      <c r="A917" s="58" t="s">
        <v>4870</v>
      </c>
      <c r="B917" s="59" t="s">
        <v>4871</v>
      </c>
      <c r="C917" s="63">
        <v>0</v>
      </c>
      <c r="D917" s="63">
        <v>0</v>
      </c>
      <c r="E917" s="63">
        <v>0</v>
      </c>
    </row>
    <row r="918" spans="1:5">
      <c r="A918" s="58" t="s">
        <v>4872</v>
      </c>
      <c r="B918" s="59" t="s">
        <v>4873</v>
      </c>
      <c r="C918" s="63">
        <v>0</v>
      </c>
      <c r="D918" s="63">
        <v>0</v>
      </c>
      <c r="E918" s="63">
        <v>0</v>
      </c>
    </row>
    <row r="919" spans="1:5">
      <c r="A919" s="58"/>
      <c r="B919" s="59"/>
      <c r="C919" s="66"/>
      <c r="D919" s="66"/>
      <c r="E919" s="66"/>
    </row>
    <row r="920" spans="1:5">
      <c r="A920" s="58" t="s">
        <v>4874</v>
      </c>
      <c r="B920" s="59" t="s">
        <v>4875</v>
      </c>
      <c r="C920" s="70">
        <v>0</v>
      </c>
      <c r="D920" s="70">
        <v>0</v>
      </c>
      <c r="E920" s="70">
        <v>0</v>
      </c>
    </row>
    <row r="921" spans="1:5">
      <c r="A921" s="58"/>
      <c r="B921" s="59"/>
      <c r="C921" s="58"/>
      <c r="D921" s="58"/>
      <c r="E921" s="58"/>
    </row>
    <row r="922" spans="1:5">
      <c r="A922" s="58" t="s">
        <v>4876</v>
      </c>
      <c r="B922" s="59" t="s">
        <v>4877</v>
      </c>
      <c r="C922" s="69"/>
      <c r="D922" s="69"/>
      <c r="E922" s="69"/>
    </row>
    <row r="923" spans="1:5">
      <c r="A923" s="58" t="s">
        <v>4878</v>
      </c>
      <c r="B923" s="59" t="s">
        <v>4879</v>
      </c>
      <c r="C923" s="63">
        <v>0</v>
      </c>
      <c r="D923" s="63">
        <v>0</v>
      </c>
      <c r="E923" s="63">
        <v>0</v>
      </c>
    </row>
    <row r="924" spans="1:5">
      <c r="A924" s="58" t="s">
        <v>4880</v>
      </c>
      <c r="B924" s="59" t="s">
        <v>4881</v>
      </c>
      <c r="C924" s="63">
        <v>0</v>
      </c>
      <c r="D924" s="63">
        <v>0</v>
      </c>
      <c r="E924" s="63">
        <v>0</v>
      </c>
    </row>
    <row r="925" spans="1:5">
      <c r="A925" s="58"/>
      <c r="B925" s="59"/>
      <c r="C925" s="66"/>
      <c r="D925" s="66"/>
      <c r="E925" s="66"/>
    </row>
    <row r="926" spans="1:5">
      <c r="A926" s="58" t="s">
        <v>4882</v>
      </c>
      <c r="B926" s="59" t="s">
        <v>4883</v>
      </c>
      <c r="C926" s="70">
        <v>0</v>
      </c>
      <c r="D926" s="70">
        <v>0</v>
      </c>
      <c r="E926" s="70">
        <v>0</v>
      </c>
    </row>
    <row r="927" spans="1:5">
      <c r="A927" s="58"/>
      <c r="B927" s="59"/>
      <c r="C927" s="58"/>
      <c r="D927" s="58"/>
      <c r="E927" s="58"/>
    </row>
    <row r="928" spans="1:5">
      <c r="A928" s="58" t="s">
        <v>4884</v>
      </c>
      <c r="B928" s="59" t="s">
        <v>4885</v>
      </c>
      <c r="C928" s="69"/>
      <c r="D928" s="69"/>
      <c r="E928" s="69"/>
    </row>
    <row r="929" spans="1:5">
      <c r="A929" s="58" t="s">
        <v>4886</v>
      </c>
      <c r="B929" s="59" t="s">
        <v>4887</v>
      </c>
      <c r="C929" s="63">
        <v>0</v>
      </c>
      <c r="D929" s="63">
        <v>0</v>
      </c>
      <c r="E929" s="63">
        <v>0</v>
      </c>
    </row>
    <row r="930" spans="1:5">
      <c r="A930" s="58" t="s">
        <v>4888</v>
      </c>
      <c r="B930" s="59" t="s">
        <v>4889</v>
      </c>
      <c r="C930" s="63">
        <v>0</v>
      </c>
      <c r="D930" s="63">
        <v>0</v>
      </c>
      <c r="E930" s="63">
        <v>0</v>
      </c>
    </row>
    <row r="931" spans="1:5">
      <c r="A931" s="58"/>
      <c r="B931" s="59"/>
      <c r="C931" s="66"/>
      <c r="D931" s="66"/>
      <c r="E931" s="66"/>
    </row>
    <row r="932" spans="1:5">
      <c r="A932" s="58" t="s">
        <v>4890</v>
      </c>
      <c r="B932" s="59" t="s">
        <v>4891</v>
      </c>
      <c r="C932" s="70">
        <v>0</v>
      </c>
      <c r="D932" s="70">
        <v>0</v>
      </c>
      <c r="E932" s="70">
        <v>0</v>
      </c>
    </row>
    <row r="933" spans="1:5">
      <c r="A933" s="58"/>
      <c r="B933" s="59"/>
      <c r="C933" s="58"/>
      <c r="D933" s="58"/>
      <c r="E933" s="58"/>
    </row>
    <row r="934" spans="1:5">
      <c r="A934" s="58" t="s">
        <v>144</v>
      </c>
      <c r="B934" s="59" t="s">
        <v>145</v>
      </c>
      <c r="C934" s="69"/>
      <c r="D934" s="69"/>
      <c r="E934" s="69"/>
    </row>
    <row r="935" spans="1:5">
      <c r="A935" s="58" t="s">
        <v>146</v>
      </c>
      <c r="B935" s="59" t="s">
        <v>147</v>
      </c>
      <c r="C935" s="63">
        <v>-338565.93</v>
      </c>
      <c r="D935" s="63">
        <v>-329561.63</v>
      </c>
      <c r="E935" s="63">
        <v>-9004.2999999999993</v>
      </c>
    </row>
    <row r="936" spans="1:5">
      <c r="A936" s="58" t="s">
        <v>148</v>
      </c>
      <c r="B936" s="59" t="s">
        <v>149</v>
      </c>
      <c r="C936" s="63">
        <v>-15512827.58</v>
      </c>
      <c r="D936" s="63">
        <v>-15512827.58</v>
      </c>
      <c r="E936" s="63">
        <v>0</v>
      </c>
    </row>
    <row r="937" spans="1:5">
      <c r="A937" s="58"/>
      <c r="B937" s="59"/>
      <c r="C937" s="66"/>
      <c r="D937" s="66"/>
      <c r="E937" s="66"/>
    </row>
    <row r="938" spans="1:5">
      <c r="A938" s="58" t="s">
        <v>150</v>
      </c>
      <c r="B938" s="59" t="s">
        <v>151</v>
      </c>
      <c r="C938" s="70">
        <v>-15851393.51</v>
      </c>
      <c r="D938" s="70">
        <v>-15842389.210000001</v>
      </c>
      <c r="E938" s="70">
        <v>-9004.2999999999993</v>
      </c>
    </row>
    <row r="939" spans="1:5">
      <c r="A939" s="58"/>
      <c r="B939" s="59"/>
      <c r="C939" s="66"/>
      <c r="D939" s="66"/>
      <c r="E939" s="66"/>
    </row>
    <row r="940" spans="1:5">
      <c r="A940" s="58" t="s">
        <v>152</v>
      </c>
      <c r="B940" s="59" t="s">
        <v>116</v>
      </c>
      <c r="C940" s="70">
        <v>8457606.4900000002</v>
      </c>
      <c r="D940" s="70">
        <v>8466610.7899999991</v>
      </c>
      <c r="E940" s="70">
        <v>-9004.2999999999993</v>
      </c>
    </row>
    <row r="941" spans="1:5">
      <c r="A941" s="58"/>
      <c r="B941" s="59"/>
      <c r="C941" s="66"/>
      <c r="D941" s="66"/>
      <c r="E941" s="66"/>
    </row>
    <row r="942" spans="1:5">
      <c r="A942" s="58" t="s">
        <v>153</v>
      </c>
      <c r="B942" s="59" t="s">
        <v>154</v>
      </c>
      <c r="C942" s="70">
        <v>47046282.700000003</v>
      </c>
      <c r="D942" s="70">
        <v>46903449.729999997</v>
      </c>
      <c r="E942" s="70">
        <v>142832.97</v>
      </c>
    </row>
  </sheetData>
  <mergeCells count="4">
    <mergeCell ref="A1:E1"/>
    <mergeCell ref="A2:E2"/>
    <mergeCell ref="A3:E3"/>
    <mergeCell ref="A4:E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EC0A6-4F26-459B-8F7A-7ADE9B1ADF3C}">
  <sheetPr>
    <tabColor theme="0"/>
  </sheetPr>
  <dimension ref="A1:CK467"/>
  <sheetViews>
    <sheetView topLeftCell="A328" zoomScale="80" zoomScaleNormal="80" workbookViewId="0">
      <pane xSplit="2" topLeftCell="C1" activePane="topRight" state="frozen"/>
      <selection activeCell="H8" sqref="H8"/>
      <selection pane="topRight" activeCell="H8" sqref="H8"/>
    </sheetView>
  </sheetViews>
  <sheetFormatPr defaultColWidth="8.6328125" defaultRowHeight="14.5"/>
  <cols>
    <col min="1" max="1" width="11.453125" customWidth="1"/>
    <col min="2" max="2" width="37.08984375" customWidth="1"/>
    <col min="3" max="15" width="12.90625" customWidth="1"/>
    <col min="16" max="16" width="4.36328125" style="11" customWidth="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369" t="s">
        <v>5237</v>
      </c>
      <c r="B1" s="369"/>
      <c r="C1" s="369"/>
      <c r="D1" s="369"/>
      <c r="E1" s="369"/>
      <c r="F1" s="369"/>
      <c r="G1" s="369"/>
      <c r="H1" s="369"/>
      <c r="I1" s="369"/>
      <c r="J1" s="369"/>
      <c r="K1" s="369"/>
      <c r="L1" s="369"/>
      <c r="M1" s="369"/>
      <c r="N1" s="369"/>
      <c r="O1" s="369"/>
    </row>
    <row r="2" spans="1:17" ht="15">
      <c r="A2" s="370" t="s">
        <v>155</v>
      </c>
      <c r="B2" s="370"/>
      <c r="C2" s="370"/>
      <c r="D2" s="370"/>
      <c r="E2" s="370"/>
      <c r="F2" s="370"/>
      <c r="G2" s="370"/>
      <c r="H2" s="370"/>
      <c r="I2" s="370"/>
      <c r="J2" s="370"/>
      <c r="K2" s="370"/>
      <c r="L2" s="370"/>
      <c r="M2" s="370"/>
      <c r="N2" s="370"/>
      <c r="O2" s="370"/>
    </row>
    <row r="3" spans="1:17">
      <c r="A3" s="369" t="s">
        <v>5234</v>
      </c>
      <c r="B3" s="369"/>
      <c r="C3" s="369"/>
      <c r="D3" s="369"/>
      <c r="E3" s="369"/>
      <c r="F3" s="369"/>
      <c r="G3" s="369"/>
      <c r="H3" s="369"/>
      <c r="I3" s="369"/>
      <c r="J3" s="369"/>
      <c r="K3" s="369"/>
      <c r="L3" s="369"/>
      <c r="M3" s="369"/>
      <c r="N3" s="369"/>
      <c r="O3" s="369"/>
    </row>
    <row r="4" spans="1:17">
      <c r="A4" s="369" t="s">
        <v>156</v>
      </c>
      <c r="B4" s="369"/>
      <c r="C4" s="369"/>
      <c r="D4" s="369"/>
      <c r="E4" s="369"/>
      <c r="F4" s="369"/>
      <c r="G4" s="369"/>
      <c r="H4" s="369"/>
      <c r="I4" s="369"/>
      <c r="J4" s="369"/>
      <c r="K4" s="369"/>
      <c r="L4" s="369"/>
      <c r="M4" s="369"/>
      <c r="N4" s="369"/>
      <c r="O4" s="369"/>
    </row>
    <row r="5" spans="1:17">
      <c r="A5" s="56"/>
      <c r="B5" s="57"/>
      <c r="C5" s="56" t="s">
        <v>644</v>
      </c>
      <c r="D5" s="56" t="s">
        <v>8</v>
      </c>
      <c r="E5" s="56" t="s">
        <v>9</v>
      </c>
      <c r="F5" s="56" t="s">
        <v>10</v>
      </c>
      <c r="G5" s="56" t="s">
        <v>11</v>
      </c>
      <c r="H5" s="56" t="s">
        <v>12</v>
      </c>
      <c r="I5" s="56" t="s">
        <v>13</v>
      </c>
      <c r="J5" s="56" t="s">
        <v>14</v>
      </c>
      <c r="K5" s="56" t="s">
        <v>15</v>
      </c>
      <c r="L5" s="56" t="s">
        <v>16</v>
      </c>
      <c r="M5" s="56" t="s">
        <v>17</v>
      </c>
      <c r="N5" s="56" t="s">
        <v>5</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514703</v>
      </c>
      <c r="D14" s="63">
        <v>514703</v>
      </c>
      <c r="E14" s="63">
        <v>514703</v>
      </c>
      <c r="F14" s="63">
        <v>514703</v>
      </c>
      <c r="G14" s="63">
        <v>514703</v>
      </c>
      <c r="H14" s="63">
        <v>514703</v>
      </c>
      <c r="I14" s="63">
        <v>514703</v>
      </c>
      <c r="J14" s="63">
        <v>514703</v>
      </c>
      <c r="K14" s="63">
        <v>514703</v>
      </c>
      <c r="L14" s="63">
        <v>514703</v>
      </c>
      <c r="M14" s="63">
        <v>514703</v>
      </c>
      <c r="N14" s="63">
        <v>514703</v>
      </c>
      <c r="O14" s="63">
        <v>6176436</v>
      </c>
      <c r="Q14" s="12" t="s">
        <v>20</v>
      </c>
    </row>
    <row r="15" spans="1:17">
      <c r="A15" s="58" t="s">
        <v>4893</v>
      </c>
      <c r="B15" s="59" t="s">
        <v>4894</v>
      </c>
      <c r="C15" s="63">
        <v>0</v>
      </c>
      <c r="D15" s="63">
        <v>0</v>
      </c>
      <c r="E15" s="63">
        <v>0</v>
      </c>
      <c r="F15" s="63">
        <v>0</v>
      </c>
      <c r="G15" s="63">
        <v>0</v>
      </c>
      <c r="H15" s="63">
        <v>0</v>
      </c>
      <c r="I15" s="63">
        <v>0</v>
      </c>
      <c r="J15" s="63">
        <v>0</v>
      </c>
      <c r="K15" s="63">
        <v>0</v>
      </c>
      <c r="L15" s="63">
        <v>0</v>
      </c>
      <c r="M15" s="63">
        <v>0</v>
      </c>
      <c r="N15" s="63">
        <v>0</v>
      </c>
      <c r="O15" s="63">
        <v>0</v>
      </c>
      <c r="Q15" s="12" t="s">
        <v>20</v>
      </c>
    </row>
    <row r="16" spans="1:17">
      <c r="A16" s="58" t="s">
        <v>203</v>
      </c>
      <c r="B16" s="59" t="s">
        <v>204</v>
      </c>
      <c r="C16" s="63">
        <v>-12176</v>
      </c>
      <c r="D16" s="63">
        <v>-1283</v>
      </c>
      <c r="E16" s="63">
        <v>-6273</v>
      </c>
      <c r="F16" s="63">
        <v>-7878</v>
      </c>
      <c r="G16" s="63">
        <v>-7759</v>
      </c>
      <c r="H16" s="63">
        <v>-8752.65</v>
      </c>
      <c r="I16" s="63">
        <v>-10614</v>
      </c>
      <c r="J16" s="63">
        <v>-9429</v>
      </c>
      <c r="K16" s="63">
        <v>-6114</v>
      </c>
      <c r="L16" s="63">
        <v>-492</v>
      </c>
      <c r="M16" s="63">
        <v>2845</v>
      </c>
      <c r="N16" s="63">
        <v>2434</v>
      </c>
      <c r="O16" s="63">
        <v>-65491.65</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502527</v>
      </c>
      <c r="D18" s="70">
        <v>513420</v>
      </c>
      <c r="E18" s="70">
        <v>508430</v>
      </c>
      <c r="F18" s="70">
        <v>506825</v>
      </c>
      <c r="G18" s="70">
        <v>506944</v>
      </c>
      <c r="H18" s="70">
        <v>505950.35</v>
      </c>
      <c r="I18" s="70">
        <v>504089</v>
      </c>
      <c r="J18" s="70">
        <v>505274</v>
      </c>
      <c r="K18" s="70">
        <v>508589</v>
      </c>
      <c r="L18" s="70">
        <v>514211</v>
      </c>
      <c r="M18" s="70">
        <v>517548</v>
      </c>
      <c r="N18" s="70">
        <v>517137</v>
      </c>
      <c r="O18" s="70">
        <v>6110944.3499999996</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-1000</v>
      </c>
      <c r="D21" s="63">
        <v>-2500</v>
      </c>
      <c r="E21" s="63">
        <v>-9050</v>
      </c>
      <c r="F21" s="63">
        <v>-9000</v>
      </c>
      <c r="G21" s="63">
        <v>-5100</v>
      </c>
      <c r="H21" s="63">
        <v>-22171.86</v>
      </c>
      <c r="I21" s="63">
        <v>-49676</v>
      </c>
      <c r="J21" s="63">
        <v>-35029.870000000003</v>
      </c>
      <c r="K21" s="63">
        <v>-15515.57</v>
      </c>
      <c r="L21" s="63">
        <v>-13784.6</v>
      </c>
      <c r="M21" s="63">
        <v>-8857.59</v>
      </c>
      <c r="N21" s="63">
        <v>-24256.51</v>
      </c>
      <c r="O21" s="63">
        <v>-195942</v>
      </c>
      <c r="P21" s="201"/>
      <c r="Q21" s="12" t="s">
        <v>22</v>
      </c>
    </row>
    <row r="22" spans="1:17">
      <c r="A22" s="58" t="s">
        <v>211</v>
      </c>
      <c r="B22" s="59" t="s">
        <v>212</v>
      </c>
      <c r="C22" s="63">
        <v>-55589.97</v>
      </c>
      <c r="D22" s="63">
        <v>-57282.69</v>
      </c>
      <c r="E22" s="63">
        <v>-60661.97</v>
      </c>
      <c r="F22" s="63">
        <v>-68329.490000000005</v>
      </c>
      <c r="G22" s="63">
        <v>-68098.990000000005</v>
      </c>
      <c r="H22" s="63">
        <v>-99514.57</v>
      </c>
      <c r="I22" s="63">
        <v>-83406.48</v>
      </c>
      <c r="J22" s="63">
        <v>-70489.759999999995</v>
      </c>
      <c r="K22" s="63">
        <v>-74079.17</v>
      </c>
      <c r="L22" s="63">
        <v>-61299.49</v>
      </c>
      <c r="M22" s="63">
        <v>-52261.16</v>
      </c>
      <c r="N22" s="63">
        <v>-33821.599999999999</v>
      </c>
      <c r="O22" s="63">
        <v>-784835.34</v>
      </c>
      <c r="P22" s="201"/>
      <c r="Q22" s="12" t="s">
        <v>26</v>
      </c>
    </row>
    <row r="23" spans="1:17">
      <c r="A23" s="58" t="s">
        <v>213</v>
      </c>
      <c r="B23" s="59" t="s">
        <v>214</v>
      </c>
      <c r="C23" s="63">
        <v>-3542</v>
      </c>
      <c r="D23" s="63">
        <v>-3542</v>
      </c>
      <c r="E23" s="63">
        <v>-3542</v>
      </c>
      <c r="F23" s="63">
        <v>-3542</v>
      </c>
      <c r="G23" s="63">
        <v>-2382</v>
      </c>
      <c r="H23" s="63">
        <v>-1415.23</v>
      </c>
      <c r="I23" s="63">
        <v>-1383</v>
      </c>
      <c r="J23" s="63">
        <v>-7461.49</v>
      </c>
      <c r="K23" s="63">
        <v>-7052.94</v>
      </c>
      <c r="L23" s="63">
        <v>-7737.33</v>
      </c>
      <c r="M23" s="63">
        <v>-6964</v>
      </c>
      <c r="N23" s="63">
        <v>-5983.88</v>
      </c>
      <c r="O23" s="63">
        <v>-54547.87</v>
      </c>
      <c r="P23" s="201"/>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-1160</v>
      </c>
      <c r="D25" s="63">
        <v>-1160</v>
      </c>
      <c r="E25" s="63">
        <v>0</v>
      </c>
      <c r="F25" s="63">
        <v>-1160</v>
      </c>
      <c r="G25" s="63">
        <v>-2407</v>
      </c>
      <c r="H25" s="63">
        <v>-2407</v>
      </c>
      <c r="I25" s="63">
        <v>-2407</v>
      </c>
      <c r="J25" s="63">
        <v>-2407</v>
      </c>
      <c r="K25" s="63">
        <v>-2407</v>
      </c>
      <c r="L25" s="63">
        <v>-2407</v>
      </c>
      <c r="M25" s="63">
        <v>-1160</v>
      </c>
      <c r="N25" s="63">
        <v>-1160</v>
      </c>
      <c r="O25" s="63">
        <v>-20242</v>
      </c>
      <c r="P25" s="223"/>
      <c r="Q25" s="12" t="s">
        <v>23</v>
      </c>
    </row>
    <row r="26" spans="1:17">
      <c r="A26" s="58" t="s">
        <v>217</v>
      </c>
      <c r="B26" s="59" t="s">
        <v>218</v>
      </c>
      <c r="C26" s="63">
        <v>0</v>
      </c>
      <c r="D26" s="63">
        <v>-13530</v>
      </c>
      <c r="E26" s="63">
        <v>0</v>
      </c>
      <c r="F26" s="63">
        <v>0</v>
      </c>
      <c r="G26" s="63">
        <v>-4574</v>
      </c>
      <c r="H26" s="63">
        <v>-5899</v>
      </c>
      <c r="I26" s="63">
        <v>-5899</v>
      </c>
      <c r="J26" s="63">
        <v>-5899</v>
      </c>
      <c r="K26" s="63">
        <v>-4574</v>
      </c>
      <c r="L26" s="63">
        <v>-5734</v>
      </c>
      <c r="M26" s="63">
        <v>-10259</v>
      </c>
      <c r="N26" s="63">
        <v>-11378</v>
      </c>
      <c r="O26" s="63">
        <v>-67746</v>
      </c>
      <c r="P26" s="201"/>
      <c r="Q26" s="12" t="s">
        <v>23</v>
      </c>
    </row>
    <row r="27" spans="1:17">
      <c r="A27" s="58" t="s">
        <v>220</v>
      </c>
      <c r="B27" s="59" t="s">
        <v>221</v>
      </c>
      <c r="C27" s="63">
        <v>-26506.720000000001</v>
      </c>
      <c r="D27" s="63">
        <v>418.51</v>
      </c>
      <c r="E27" s="63">
        <v>-62576.53</v>
      </c>
      <c r="F27" s="63">
        <v>-41049.01</v>
      </c>
      <c r="G27" s="63">
        <v>-42455.34</v>
      </c>
      <c r="H27" s="63">
        <v>-31898.69</v>
      </c>
      <c r="I27" s="63">
        <v>4651.3599999999997</v>
      </c>
      <c r="J27" s="63">
        <v>-90788.77</v>
      </c>
      <c r="K27" s="63">
        <v>-24457.99</v>
      </c>
      <c r="L27" s="63">
        <v>-335.2</v>
      </c>
      <c r="M27" s="63">
        <v>-6919.72</v>
      </c>
      <c r="N27" s="63">
        <v>-13988.27</v>
      </c>
      <c r="O27" s="63">
        <v>-335906.37</v>
      </c>
      <c r="P27" s="201"/>
      <c r="Q27" s="12" t="s">
        <v>27</v>
      </c>
    </row>
    <row r="28" spans="1:17">
      <c r="A28" s="58" t="s">
        <v>4897</v>
      </c>
      <c r="B28" s="59" t="s">
        <v>4898</v>
      </c>
      <c r="C28" s="63">
        <v>0</v>
      </c>
      <c r="D28" s="63">
        <v>0</v>
      </c>
      <c r="E28" s="63">
        <v>0</v>
      </c>
      <c r="F28" s="63">
        <v>0</v>
      </c>
      <c r="G28" s="63">
        <v>0</v>
      </c>
      <c r="H28" s="63">
        <v>869.35</v>
      </c>
      <c r="I28" s="63">
        <v>0</v>
      </c>
      <c r="J28" s="63">
        <v>693.99</v>
      </c>
      <c r="K28" s="63">
        <v>0</v>
      </c>
      <c r="L28" s="63">
        <v>0</v>
      </c>
      <c r="M28" s="63">
        <v>156.63</v>
      </c>
      <c r="N28" s="63">
        <v>0</v>
      </c>
      <c r="O28" s="63">
        <v>1719.97</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-800</v>
      </c>
      <c r="I32" s="63">
        <v>0</v>
      </c>
      <c r="J32" s="63">
        <v>-500</v>
      </c>
      <c r="K32" s="63">
        <v>-1500</v>
      </c>
      <c r="L32" s="63">
        <v>-1000</v>
      </c>
      <c r="M32" s="63">
        <v>-4000</v>
      </c>
      <c r="N32" s="63">
        <v>-1000</v>
      </c>
      <c r="O32" s="63">
        <v>-8800</v>
      </c>
      <c r="P32" s="223"/>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-87798.69</v>
      </c>
      <c r="D34" s="70">
        <v>-77596.179999999993</v>
      </c>
      <c r="E34" s="70">
        <v>-135830.5</v>
      </c>
      <c r="F34" s="70">
        <v>-123080.5</v>
      </c>
      <c r="G34" s="70">
        <v>-125017.33</v>
      </c>
      <c r="H34" s="70">
        <v>-163237</v>
      </c>
      <c r="I34" s="70">
        <v>-138120.12</v>
      </c>
      <c r="J34" s="70">
        <v>-211881.9</v>
      </c>
      <c r="K34" s="70">
        <v>-129586.67</v>
      </c>
      <c r="L34" s="70">
        <v>-92297.62</v>
      </c>
      <c r="M34" s="70">
        <v>-90264.84</v>
      </c>
      <c r="N34" s="70">
        <v>-91588.26</v>
      </c>
      <c r="O34" s="70">
        <v>-1466299.61</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52605.120000000003</v>
      </c>
      <c r="D37" s="63">
        <v>54418.53</v>
      </c>
      <c r="E37" s="63">
        <v>54007.37</v>
      </c>
      <c r="F37" s="63">
        <v>53827.07</v>
      </c>
      <c r="G37" s="63">
        <v>35765.96</v>
      </c>
      <c r="H37" s="63">
        <v>44597.42</v>
      </c>
      <c r="I37" s="63">
        <v>36566.28</v>
      </c>
      <c r="J37" s="63">
        <v>37245.620000000003</v>
      </c>
      <c r="K37" s="63">
        <v>36318.07</v>
      </c>
      <c r="L37" s="63">
        <v>42826.04</v>
      </c>
      <c r="M37" s="63">
        <v>41454.53</v>
      </c>
      <c r="N37" s="63">
        <v>42950.67</v>
      </c>
      <c r="O37" s="63">
        <v>532582.68000000005</v>
      </c>
      <c r="Q37" s="12" t="s">
        <v>36</v>
      </c>
    </row>
    <row r="38" spans="1:17">
      <c r="A38" s="58" t="s">
        <v>228</v>
      </c>
      <c r="B38" s="59" t="s">
        <v>229</v>
      </c>
      <c r="C38" s="63">
        <v>650</v>
      </c>
      <c r="D38" s="63">
        <v>1240.58</v>
      </c>
      <c r="E38" s="63">
        <v>500</v>
      </c>
      <c r="F38" s="63">
        <v>2073.71</v>
      </c>
      <c r="G38" s="63">
        <v>3407.21</v>
      </c>
      <c r="H38" s="63">
        <v>3869.53</v>
      </c>
      <c r="I38" s="63">
        <v>2382.5300000000002</v>
      </c>
      <c r="J38" s="63">
        <v>2382.5300000000002</v>
      </c>
      <c r="K38" s="63">
        <v>1407.91</v>
      </c>
      <c r="L38" s="63">
        <v>2598.52</v>
      </c>
      <c r="M38" s="63">
        <v>2906.3</v>
      </c>
      <c r="N38" s="63">
        <v>1349.63</v>
      </c>
      <c r="O38" s="63">
        <v>24768.45</v>
      </c>
      <c r="Q38" s="12" t="s">
        <v>36</v>
      </c>
    </row>
    <row r="39" spans="1:17">
      <c r="A39" s="58" t="s">
        <v>230</v>
      </c>
      <c r="B39" s="59" t="s">
        <v>231</v>
      </c>
      <c r="C39" s="63">
        <v>12674.55</v>
      </c>
      <c r="D39" s="63">
        <v>17155.82</v>
      </c>
      <c r="E39" s="63">
        <v>16992.63</v>
      </c>
      <c r="F39" s="63">
        <v>15198.81</v>
      </c>
      <c r="G39" s="63">
        <v>10738.88</v>
      </c>
      <c r="H39" s="63">
        <v>13288.87</v>
      </c>
      <c r="I39" s="63">
        <v>15269.34</v>
      </c>
      <c r="J39" s="63">
        <v>13581.09</v>
      </c>
      <c r="K39" s="63">
        <v>13101.82</v>
      </c>
      <c r="L39" s="63">
        <v>12996.3</v>
      </c>
      <c r="M39" s="63">
        <v>10816.21</v>
      </c>
      <c r="N39" s="63">
        <v>11915.97</v>
      </c>
      <c r="O39" s="63">
        <v>163730.29</v>
      </c>
      <c r="Q39" s="12" t="s">
        <v>36</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2412.66</v>
      </c>
      <c r="D41" s="63">
        <v>2436.4299999999998</v>
      </c>
      <c r="E41" s="63">
        <v>2375.5700000000002</v>
      </c>
      <c r="F41" s="63">
        <v>2423.21</v>
      </c>
      <c r="G41" s="63">
        <v>1564.02</v>
      </c>
      <c r="H41" s="63">
        <v>1647.14</v>
      </c>
      <c r="I41" s="63">
        <v>1588.67</v>
      </c>
      <c r="J41" s="63">
        <v>1491.13</v>
      </c>
      <c r="K41" s="63">
        <v>1548.54</v>
      </c>
      <c r="L41" s="63">
        <v>1553.65</v>
      </c>
      <c r="M41" s="63">
        <v>1603.46</v>
      </c>
      <c r="N41" s="63">
        <v>1607.5</v>
      </c>
      <c r="O41" s="63">
        <v>22251.98</v>
      </c>
      <c r="Q41" s="12" t="s">
        <v>36</v>
      </c>
    </row>
    <row r="42" spans="1:17">
      <c r="A42" s="58" t="s">
        <v>234</v>
      </c>
      <c r="B42" s="59" t="s">
        <v>235</v>
      </c>
      <c r="C42" s="63">
        <v>0</v>
      </c>
      <c r="D42" s="63">
        <v>0</v>
      </c>
      <c r="E42" s="63">
        <v>0</v>
      </c>
      <c r="F42" s="63">
        <v>0</v>
      </c>
      <c r="G42" s="63">
        <v>0</v>
      </c>
      <c r="H42" s="63">
        <v>-297.58999999999997</v>
      </c>
      <c r="I42" s="63">
        <v>0</v>
      </c>
      <c r="J42" s="63">
        <v>0</v>
      </c>
      <c r="K42" s="63">
        <v>-249.51</v>
      </c>
      <c r="L42" s="63">
        <v>0</v>
      </c>
      <c r="M42" s="63">
        <v>0</v>
      </c>
      <c r="N42" s="63">
        <v>72.58</v>
      </c>
      <c r="O42" s="63">
        <v>-474.52</v>
      </c>
      <c r="Q42" s="12" t="s">
        <v>36</v>
      </c>
    </row>
    <row r="43" spans="1:17">
      <c r="A43" s="58" t="s">
        <v>236</v>
      </c>
      <c r="B43" s="59" t="s">
        <v>237</v>
      </c>
      <c r="C43" s="63">
        <v>10602.89</v>
      </c>
      <c r="D43" s="63">
        <v>10029.620000000001</v>
      </c>
      <c r="E43" s="63">
        <v>9462</v>
      </c>
      <c r="F43" s="63">
        <v>3137.27</v>
      </c>
      <c r="G43" s="63">
        <v>12772.54</v>
      </c>
      <c r="H43" s="63">
        <v>2147.39</v>
      </c>
      <c r="I43" s="63">
        <v>571.29999999999995</v>
      </c>
      <c r="J43" s="63">
        <v>5894.47</v>
      </c>
      <c r="K43" s="63">
        <v>6008.76</v>
      </c>
      <c r="L43" s="63">
        <v>7125.29</v>
      </c>
      <c r="M43" s="63">
        <v>7439.34</v>
      </c>
      <c r="N43" s="63">
        <v>5773.81</v>
      </c>
      <c r="O43" s="63">
        <v>80964.679999999993</v>
      </c>
      <c r="Q43" s="12" t="s">
        <v>31</v>
      </c>
    </row>
    <row r="44" spans="1:17">
      <c r="A44" s="58" t="s">
        <v>238</v>
      </c>
      <c r="B44" s="59" t="s">
        <v>239</v>
      </c>
      <c r="C44" s="63">
        <v>0.13</v>
      </c>
      <c r="D44" s="63">
        <v>0.1</v>
      </c>
      <c r="E44" s="63">
        <v>0.04</v>
      </c>
      <c r="F44" s="63">
        <v>0.03</v>
      </c>
      <c r="G44" s="63">
        <v>0.05</v>
      </c>
      <c r="H44" s="63">
        <v>11.93</v>
      </c>
      <c r="I44" s="63">
        <v>11.49</v>
      </c>
      <c r="J44" s="63">
        <v>6.43</v>
      </c>
      <c r="K44" s="63">
        <v>1.98</v>
      </c>
      <c r="L44" s="63">
        <v>1.84</v>
      </c>
      <c r="M44" s="63">
        <v>0.45</v>
      </c>
      <c r="N44" s="63">
        <v>0.79</v>
      </c>
      <c r="O44" s="63">
        <v>35.26</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385</v>
      </c>
      <c r="D46" s="63">
        <v>175</v>
      </c>
      <c r="E46" s="63">
        <v>35</v>
      </c>
      <c r="F46" s="63">
        <v>280</v>
      </c>
      <c r="G46" s="63">
        <v>210</v>
      </c>
      <c r="H46" s="63">
        <v>175</v>
      </c>
      <c r="I46" s="63">
        <v>105</v>
      </c>
      <c r="J46" s="63">
        <v>105</v>
      </c>
      <c r="K46" s="63">
        <v>245</v>
      </c>
      <c r="L46" s="63">
        <v>210</v>
      </c>
      <c r="M46" s="63">
        <v>245</v>
      </c>
      <c r="N46" s="63">
        <v>175</v>
      </c>
      <c r="O46" s="63">
        <v>2345</v>
      </c>
      <c r="Q46" s="12" t="s">
        <v>31</v>
      </c>
    </row>
    <row r="47" spans="1:17">
      <c r="A47" s="58" t="s">
        <v>242</v>
      </c>
      <c r="B47" s="59" t="s">
        <v>243</v>
      </c>
      <c r="C47" s="63">
        <v>-8870.56</v>
      </c>
      <c r="D47" s="63">
        <v>-1572.99</v>
      </c>
      <c r="E47" s="63">
        <v>-21313.65</v>
      </c>
      <c r="F47" s="63">
        <v>-25067.45</v>
      </c>
      <c r="G47" s="63">
        <v>-17786.32</v>
      </c>
      <c r="H47" s="63">
        <v>-24360.1</v>
      </c>
      <c r="I47" s="63">
        <v>-10291.58</v>
      </c>
      <c r="J47" s="63">
        <v>-25336.63</v>
      </c>
      <c r="K47" s="63">
        <v>-24201.99</v>
      </c>
      <c r="L47" s="63">
        <v>-13960.82</v>
      </c>
      <c r="M47" s="63">
        <v>-24745.32</v>
      </c>
      <c r="N47" s="63">
        <v>-11964.08</v>
      </c>
      <c r="O47" s="63">
        <v>-209471.49</v>
      </c>
      <c r="Q47" s="12" t="s">
        <v>27</v>
      </c>
    </row>
    <row r="48" spans="1:17">
      <c r="A48" s="58" t="s">
        <v>244</v>
      </c>
      <c r="B48" s="59" t="s">
        <v>245</v>
      </c>
      <c r="C48" s="63">
        <v>46.18</v>
      </c>
      <c r="D48" s="63">
        <v>611.64</v>
      </c>
      <c r="E48" s="63">
        <v>0</v>
      </c>
      <c r="F48" s="63">
        <v>0</v>
      </c>
      <c r="G48" s="63">
        <v>0</v>
      </c>
      <c r="H48" s="63">
        <v>0</v>
      </c>
      <c r="I48" s="63">
        <v>0</v>
      </c>
      <c r="J48" s="63">
        <v>0</v>
      </c>
      <c r="K48" s="63">
        <v>0</v>
      </c>
      <c r="L48" s="63">
        <v>0</v>
      </c>
      <c r="M48" s="63">
        <v>195</v>
      </c>
      <c r="N48" s="63">
        <v>0</v>
      </c>
      <c r="O48" s="63">
        <v>852.82</v>
      </c>
      <c r="Q48" s="12" t="s">
        <v>27</v>
      </c>
    </row>
    <row r="49" spans="1:17">
      <c r="A49" s="58" t="s">
        <v>246</v>
      </c>
      <c r="B49" s="59" t="s">
        <v>247</v>
      </c>
      <c r="C49" s="63">
        <v>0</v>
      </c>
      <c r="D49" s="63">
        <v>0</v>
      </c>
      <c r="E49" s="63">
        <v>300</v>
      </c>
      <c r="F49" s="63">
        <v>500</v>
      </c>
      <c r="G49" s="63">
        <v>0</v>
      </c>
      <c r="H49" s="63">
        <v>0</v>
      </c>
      <c r="I49" s="63">
        <v>50</v>
      </c>
      <c r="J49" s="63">
        <v>260</v>
      </c>
      <c r="K49" s="63">
        <v>-1325.52</v>
      </c>
      <c r="L49" s="63">
        <v>-285.25</v>
      </c>
      <c r="M49" s="63">
        <v>-2653.88</v>
      </c>
      <c r="N49" s="63">
        <v>9413.8799999999992</v>
      </c>
      <c r="O49" s="63">
        <v>6259.23</v>
      </c>
      <c r="Q49" s="12" t="s">
        <v>31</v>
      </c>
    </row>
    <row r="50" spans="1:17">
      <c r="A50" s="58" t="s">
        <v>4910</v>
      </c>
      <c r="B50" s="59" t="s">
        <v>503</v>
      </c>
      <c r="C50" s="63">
        <v>23955.83</v>
      </c>
      <c r="D50" s="63">
        <v>23406.12</v>
      </c>
      <c r="E50" s="63">
        <v>23752</v>
      </c>
      <c r="F50" s="63">
        <v>23345.8</v>
      </c>
      <c r="G50" s="63">
        <v>22950.18</v>
      </c>
      <c r="H50" s="63">
        <v>20662.349999999999</v>
      </c>
      <c r="I50" s="63">
        <v>22730.51</v>
      </c>
      <c r="J50" s="63">
        <v>23909.89</v>
      </c>
      <c r="K50" s="63">
        <v>24511.91</v>
      </c>
      <c r="L50" s="63">
        <v>24789.38</v>
      </c>
      <c r="M50" s="63">
        <v>24898.17</v>
      </c>
      <c r="N50" s="63">
        <v>24317.33</v>
      </c>
      <c r="O50" s="63">
        <v>283229.46999999997</v>
      </c>
      <c r="Q50" s="12" t="s">
        <v>31</v>
      </c>
    </row>
    <row r="51" spans="1:17">
      <c r="A51" s="58" t="s">
        <v>4911</v>
      </c>
      <c r="B51" s="59" t="s">
        <v>4912</v>
      </c>
      <c r="C51" s="63">
        <v>0</v>
      </c>
      <c r="D51" s="63">
        <v>0</v>
      </c>
      <c r="E51" s="63">
        <v>0</v>
      </c>
      <c r="F51" s="63">
        <v>0</v>
      </c>
      <c r="G51" s="63">
        <v>0</v>
      </c>
      <c r="H51" s="63">
        <v>0</v>
      </c>
      <c r="I51" s="63">
        <v>0</v>
      </c>
      <c r="J51" s="63">
        <v>0</v>
      </c>
      <c r="K51" s="63">
        <v>0</v>
      </c>
      <c r="L51" s="63">
        <v>0</v>
      </c>
      <c r="M51" s="63">
        <v>0</v>
      </c>
      <c r="N51" s="63">
        <v>0</v>
      </c>
      <c r="O51" s="63">
        <v>0</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770</v>
      </c>
      <c r="D54" s="63">
        <v>305</v>
      </c>
      <c r="E54" s="63">
        <v>0</v>
      </c>
      <c r="F54" s="63">
        <v>1245</v>
      </c>
      <c r="G54" s="63">
        <v>2400</v>
      </c>
      <c r="H54" s="63">
        <v>3345</v>
      </c>
      <c r="I54" s="63">
        <v>1020</v>
      </c>
      <c r="J54" s="63">
        <v>3528.78</v>
      </c>
      <c r="K54" s="63">
        <v>1565.21</v>
      </c>
      <c r="L54" s="63">
        <v>1580</v>
      </c>
      <c r="M54" s="63">
        <v>1560</v>
      </c>
      <c r="N54" s="63">
        <v>4471</v>
      </c>
      <c r="O54" s="63">
        <v>21789.99</v>
      </c>
      <c r="Q54" s="12" t="s">
        <v>31</v>
      </c>
    </row>
    <row r="55" spans="1:17">
      <c r="A55" s="58" t="s">
        <v>4917</v>
      </c>
      <c r="B55" s="59" t="s">
        <v>4918</v>
      </c>
      <c r="C55" s="63">
        <v>0</v>
      </c>
      <c r="D55" s="63">
        <v>0</v>
      </c>
      <c r="E55" s="63">
        <v>0</v>
      </c>
      <c r="F55" s="63">
        <v>0</v>
      </c>
      <c r="G55" s="63">
        <v>0</v>
      </c>
      <c r="H55" s="63">
        <v>0</v>
      </c>
      <c r="I55" s="63">
        <v>0</v>
      </c>
      <c r="J55" s="63">
        <v>0</v>
      </c>
      <c r="K55" s="63">
        <v>0</v>
      </c>
      <c r="L55" s="63">
        <v>0</v>
      </c>
      <c r="M55" s="63">
        <v>0</v>
      </c>
      <c r="N55" s="63">
        <v>0</v>
      </c>
      <c r="O55" s="63">
        <v>0</v>
      </c>
      <c r="Q55" s="12" t="s">
        <v>79</v>
      </c>
    </row>
    <row r="56" spans="1:17">
      <c r="A56" s="58" t="s">
        <v>250</v>
      </c>
      <c r="B56" s="59" t="s">
        <v>251</v>
      </c>
      <c r="C56" s="63">
        <v>0</v>
      </c>
      <c r="D56" s="63">
        <v>0</v>
      </c>
      <c r="E56" s="63">
        <v>0</v>
      </c>
      <c r="F56" s="63">
        <v>0</v>
      </c>
      <c r="G56" s="63">
        <v>0</v>
      </c>
      <c r="H56" s="63">
        <v>0</v>
      </c>
      <c r="I56" s="63">
        <v>0</v>
      </c>
      <c r="J56" s="63">
        <v>0</v>
      </c>
      <c r="K56" s="63">
        <v>0</v>
      </c>
      <c r="L56" s="63">
        <v>0</v>
      </c>
      <c r="M56" s="63">
        <v>0</v>
      </c>
      <c r="N56" s="63">
        <v>0</v>
      </c>
      <c r="O56" s="63">
        <v>0</v>
      </c>
      <c r="Q56" s="12" t="s">
        <v>31</v>
      </c>
    </row>
    <row r="57" spans="1:17">
      <c r="A57" s="58" t="s">
        <v>4919</v>
      </c>
      <c r="B57" s="59" t="s">
        <v>4920</v>
      </c>
      <c r="C57" s="63">
        <v>0</v>
      </c>
      <c r="D57" s="63">
        <v>0</v>
      </c>
      <c r="E57" s="63">
        <v>0</v>
      </c>
      <c r="F57" s="63">
        <v>0</v>
      </c>
      <c r="G57" s="63">
        <v>0</v>
      </c>
      <c r="H57" s="63">
        <v>0</v>
      </c>
      <c r="I57" s="63">
        <v>0</v>
      </c>
      <c r="J57" s="63">
        <v>0</v>
      </c>
      <c r="K57" s="63">
        <v>0</v>
      </c>
      <c r="L57" s="63">
        <v>0</v>
      </c>
      <c r="M57" s="63">
        <v>0</v>
      </c>
      <c r="N57" s="63">
        <v>0</v>
      </c>
      <c r="O57" s="63">
        <v>0</v>
      </c>
      <c r="Q57" s="12" t="s">
        <v>31</v>
      </c>
    </row>
    <row r="58" spans="1:17">
      <c r="A58" s="58" t="s">
        <v>252</v>
      </c>
      <c r="B58" s="59" t="s">
        <v>253</v>
      </c>
      <c r="C58" s="63">
        <v>0</v>
      </c>
      <c r="D58" s="63">
        <v>0</v>
      </c>
      <c r="E58" s="63">
        <v>0</v>
      </c>
      <c r="F58" s="63">
        <v>0</v>
      </c>
      <c r="G58" s="63">
        <v>0</v>
      </c>
      <c r="H58" s="63">
        <v>0</v>
      </c>
      <c r="I58" s="63">
        <v>0</v>
      </c>
      <c r="J58" s="63">
        <v>0</v>
      </c>
      <c r="K58" s="63">
        <v>0</v>
      </c>
      <c r="L58" s="63">
        <v>0</v>
      </c>
      <c r="M58" s="63">
        <v>0</v>
      </c>
      <c r="N58" s="63">
        <v>0</v>
      </c>
      <c r="O58" s="63">
        <v>0</v>
      </c>
      <c r="Q58" s="12" t="s">
        <v>31</v>
      </c>
    </row>
    <row r="59" spans="1:17">
      <c r="A59" s="58" t="s">
        <v>254</v>
      </c>
      <c r="B59" s="59" t="s">
        <v>255</v>
      </c>
      <c r="C59" s="63">
        <v>160</v>
      </c>
      <c r="D59" s="63">
        <v>185</v>
      </c>
      <c r="E59" s="63">
        <v>185</v>
      </c>
      <c r="F59" s="63">
        <v>179.84</v>
      </c>
      <c r="G59" s="63">
        <v>198.34</v>
      </c>
      <c r="H59" s="63">
        <v>178.22</v>
      </c>
      <c r="I59" s="63">
        <v>175</v>
      </c>
      <c r="J59" s="63">
        <v>845</v>
      </c>
      <c r="K59" s="63">
        <v>175</v>
      </c>
      <c r="L59" s="63">
        <v>175</v>
      </c>
      <c r="M59" s="63">
        <v>175</v>
      </c>
      <c r="N59" s="63">
        <v>175</v>
      </c>
      <c r="O59" s="63">
        <v>2806.4</v>
      </c>
      <c r="Q59" s="12" t="s">
        <v>31</v>
      </c>
    </row>
    <row r="60" spans="1:17">
      <c r="A60" s="58" t="s">
        <v>256</v>
      </c>
      <c r="B60" s="59" t="s">
        <v>257</v>
      </c>
      <c r="C60" s="63">
        <v>4462</v>
      </c>
      <c r="D60" s="63">
        <v>3362.4</v>
      </c>
      <c r="E60" s="63">
        <v>3298</v>
      </c>
      <c r="F60" s="63">
        <v>6362.8</v>
      </c>
      <c r="G60" s="63">
        <v>4488</v>
      </c>
      <c r="H60" s="63">
        <v>3512</v>
      </c>
      <c r="I60" s="63">
        <v>802.4</v>
      </c>
      <c r="J60" s="63">
        <v>10281.450000000001</v>
      </c>
      <c r="K60" s="63">
        <v>0</v>
      </c>
      <c r="L60" s="63">
        <v>6554</v>
      </c>
      <c r="M60" s="63">
        <v>17202</v>
      </c>
      <c r="N60" s="63">
        <v>26210</v>
      </c>
      <c r="O60" s="63">
        <v>86535.05</v>
      </c>
      <c r="Q60" s="12" t="s">
        <v>31</v>
      </c>
    </row>
    <row r="61" spans="1:17">
      <c r="A61" s="58" t="s">
        <v>4921</v>
      </c>
      <c r="B61" s="59" t="s">
        <v>4922</v>
      </c>
      <c r="C61" s="63">
        <v>0</v>
      </c>
      <c r="D61" s="63">
        <v>0</v>
      </c>
      <c r="E61" s="63">
        <v>0</v>
      </c>
      <c r="F61" s="63">
        <v>0</v>
      </c>
      <c r="G61" s="63">
        <v>0</v>
      </c>
      <c r="H61" s="63">
        <v>0</v>
      </c>
      <c r="I61" s="63">
        <v>0</v>
      </c>
      <c r="J61" s="63">
        <v>0</v>
      </c>
      <c r="K61" s="63">
        <v>0</v>
      </c>
      <c r="L61" s="63">
        <v>0</v>
      </c>
      <c r="M61" s="63">
        <v>0</v>
      </c>
      <c r="N61" s="63">
        <v>0</v>
      </c>
      <c r="O61" s="63">
        <v>0</v>
      </c>
      <c r="Q61" s="12" t="s">
        <v>31</v>
      </c>
    </row>
    <row r="62" spans="1:17">
      <c r="A62" s="58" t="s">
        <v>258</v>
      </c>
      <c r="B62" s="59" t="s">
        <v>259</v>
      </c>
      <c r="C62" s="63">
        <v>2210</v>
      </c>
      <c r="D62" s="63">
        <v>2080</v>
      </c>
      <c r="E62" s="63">
        <v>2730</v>
      </c>
      <c r="F62" s="63">
        <v>3575</v>
      </c>
      <c r="G62" s="63">
        <v>3380</v>
      </c>
      <c r="H62" s="63">
        <v>5535</v>
      </c>
      <c r="I62" s="63">
        <v>4225</v>
      </c>
      <c r="J62" s="63">
        <v>2294</v>
      </c>
      <c r="K62" s="63">
        <v>3567</v>
      </c>
      <c r="L62" s="63">
        <v>3900</v>
      </c>
      <c r="M62" s="63">
        <v>875</v>
      </c>
      <c r="N62" s="63">
        <v>2275</v>
      </c>
      <c r="O62" s="63">
        <v>36646</v>
      </c>
      <c r="Q62" s="12" t="s">
        <v>31</v>
      </c>
    </row>
    <row r="63" spans="1:17">
      <c r="A63" s="58" t="s">
        <v>4923</v>
      </c>
      <c r="B63" s="59" t="s">
        <v>4924</v>
      </c>
      <c r="C63" s="63">
        <v>0</v>
      </c>
      <c r="D63" s="63">
        <v>0</v>
      </c>
      <c r="E63" s="63">
        <v>1960</v>
      </c>
      <c r="F63" s="63">
        <v>0</v>
      </c>
      <c r="G63" s="63">
        <v>0</v>
      </c>
      <c r="H63" s="63">
        <v>0</v>
      </c>
      <c r="I63" s="63">
        <v>0</v>
      </c>
      <c r="J63" s="63">
        <v>0</v>
      </c>
      <c r="K63" s="63">
        <v>0</v>
      </c>
      <c r="L63" s="63">
        <v>0</v>
      </c>
      <c r="M63" s="63">
        <v>0</v>
      </c>
      <c r="N63" s="63">
        <v>0</v>
      </c>
      <c r="O63" s="63">
        <v>1960</v>
      </c>
      <c r="Q63" s="12" t="s">
        <v>31</v>
      </c>
    </row>
    <row r="64" spans="1:17">
      <c r="A64" s="58" t="s">
        <v>260</v>
      </c>
      <c r="B64" s="59" t="s">
        <v>261</v>
      </c>
      <c r="C64" s="63">
        <v>0</v>
      </c>
      <c r="D64" s="63">
        <v>0</v>
      </c>
      <c r="E64" s="63">
        <v>0</v>
      </c>
      <c r="F64" s="63">
        <v>141</v>
      </c>
      <c r="G64" s="63">
        <v>0</v>
      </c>
      <c r="H64" s="63">
        <v>0</v>
      </c>
      <c r="I64" s="63">
        <v>0</v>
      </c>
      <c r="J64" s="63">
        <v>0</v>
      </c>
      <c r="K64" s="63">
        <v>0</v>
      </c>
      <c r="L64" s="63">
        <v>0</v>
      </c>
      <c r="M64" s="63">
        <v>0</v>
      </c>
      <c r="N64" s="63">
        <v>0</v>
      </c>
      <c r="O64" s="63">
        <v>141</v>
      </c>
      <c r="Q64" s="12" t="s">
        <v>31</v>
      </c>
    </row>
    <row r="65" spans="1:17">
      <c r="A65" s="58" t="s">
        <v>262</v>
      </c>
      <c r="B65" s="59" t="s">
        <v>263</v>
      </c>
      <c r="C65" s="63">
        <v>50</v>
      </c>
      <c r="D65" s="63">
        <v>0</v>
      </c>
      <c r="E65" s="63">
        <v>0</v>
      </c>
      <c r="F65" s="63">
        <v>1179</v>
      </c>
      <c r="G65" s="63">
        <v>-2031</v>
      </c>
      <c r="H65" s="63">
        <v>6775.16</v>
      </c>
      <c r="I65" s="63">
        <v>2509</v>
      </c>
      <c r="J65" s="63">
        <v>1231</v>
      </c>
      <c r="K65" s="63">
        <v>1069</v>
      </c>
      <c r="L65" s="63">
        <v>3523</v>
      </c>
      <c r="M65" s="63">
        <v>3458</v>
      </c>
      <c r="N65" s="63">
        <v>3430</v>
      </c>
      <c r="O65" s="63">
        <v>21193.16</v>
      </c>
      <c r="Q65" s="12" t="s">
        <v>31</v>
      </c>
    </row>
    <row r="66" spans="1:17">
      <c r="A66" s="58" t="s">
        <v>4925</v>
      </c>
      <c r="B66" s="59" t="s">
        <v>4926</v>
      </c>
      <c r="C66" s="63">
        <v>0</v>
      </c>
      <c r="D66" s="63">
        <v>0</v>
      </c>
      <c r="E66" s="63">
        <v>0</v>
      </c>
      <c r="F66" s="63">
        <v>0</v>
      </c>
      <c r="G66" s="63">
        <v>0</v>
      </c>
      <c r="H66" s="63">
        <v>0</v>
      </c>
      <c r="I66" s="63">
        <v>0</v>
      </c>
      <c r="J66" s="63">
        <v>0</v>
      </c>
      <c r="K66" s="63">
        <v>0</v>
      </c>
      <c r="L66" s="63">
        <v>0</v>
      </c>
      <c r="M66" s="63">
        <v>0</v>
      </c>
      <c r="N66" s="63">
        <v>0</v>
      </c>
      <c r="O66" s="63">
        <v>0</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2352</v>
      </c>
      <c r="D68" s="63">
        <v>0</v>
      </c>
      <c r="E68" s="63">
        <v>0</v>
      </c>
      <c r="F68" s="63">
        <v>340</v>
      </c>
      <c r="G68" s="63">
        <v>0</v>
      </c>
      <c r="H68" s="63">
        <v>0</v>
      </c>
      <c r="I68" s="63">
        <v>515</v>
      </c>
      <c r="J68" s="63">
        <v>1730</v>
      </c>
      <c r="K68" s="63">
        <v>460</v>
      </c>
      <c r="L68" s="63">
        <v>3400</v>
      </c>
      <c r="M68" s="63">
        <v>12974</v>
      </c>
      <c r="N68" s="63">
        <v>8175</v>
      </c>
      <c r="O68" s="63">
        <v>29946</v>
      </c>
      <c r="Q68" s="12" t="s">
        <v>31</v>
      </c>
    </row>
    <row r="69" spans="1:17">
      <c r="A69" s="58" t="s">
        <v>268</v>
      </c>
      <c r="B69" s="59" t="s">
        <v>269</v>
      </c>
      <c r="C69" s="63">
        <v>0</v>
      </c>
      <c r="D69" s="63">
        <v>0</v>
      </c>
      <c r="E69" s="63">
        <v>0</v>
      </c>
      <c r="F69" s="63">
        <v>0</v>
      </c>
      <c r="G69" s="63">
        <v>0</v>
      </c>
      <c r="H69" s="63">
        <v>0</v>
      </c>
      <c r="I69" s="63">
        <v>0</v>
      </c>
      <c r="J69" s="63">
        <v>0</v>
      </c>
      <c r="K69" s="63">
        <v>0</v>
      </c>
      <c r="L69" s="63">
        <v>0</v>
      </c>
      <c r="M69" s="63">
        <v>0</v>
      </c>
      <c r="N69" s="63">
        <v>0</v>
      </c>
      <c r="O69" s="63">
        <v>0</v>
      </c>
      <c r="Q69" s="12" t="s">
        <v>31</v>
      </c>
    </row>
    <row r="70" spans="1:17">
      <c r="A70" s="58" t="s">
        <v>270</v>
      </c>
      <c r="B70" s="59" t="s">
        <v>271</v>
      </c>
      <c r="C70" s="63">
        <v>0</v>
      </c>
      <c r="D70" s="63">
        <v>0</v>
      </c>
      <c r="E70" s="63">
        <v>0</v>
      </c>
      <c r="F70" s="63">
        <v>0</v>
      </c>
      <c r="G70" s="63">
        <v>0</v>
      </c>
      <c r="H70" s="63">
        <v>0</v>
      </c>
      <c r="I70" s="63">
        <v>0</v>
      </c>
      <c r="J70" s="63">
        <v>0</v>
      </c>
      <c r="K70" s="63">
        <v>0</v>
      </c>
      <c r="L70" s="63">
        <v>0</v>
      </c>
      <c r="M70" s="63">
        <v>0</v>
      </c>
      <c r="N70" s="63">
        <v>0</v>
      </c>
      <c r="O70" s="63">
        <v>0</v>
      </c>
      <c r="Q70" s="12" t="s">
        <v>31</v>
      </c>
    </row>
    <row r="71" spans="1:17">
      <c r="A71" s="58" t="s">
        <v>272</v>
      </c>
      <c r="B71" s="59" t="s">
        <v>273</v>
      </c>
      <c r="C71" s="63">
        <v>1209.5999999999999</v>
      </c>
      <c r="D71" s="63">
        <v>1237.95</v>
      </c>
      <c r="E71" s="63">
        <v>1285.2</v>
      </c>
      <c r="F71" s="63">
        <v>1446.3</v>
      </c>
      <c r="G71" s="63">
        <v>1228.5</v>
      </c>
      <c r="H71" s="63">
        <v>2514.1</v>
      </c>
      <c r="I71" s="63">
        <v>1237.95</v>
      </c>
      <c r="J71" s="63">
        <v>1190.7</v>
      </c>
      <c r="K71" s="63">
        <v>2475.75</v>
      </c>
      <c r="L71" s="63">
        <v>1241.0999999999999</v>
      </c>
      <c r="M71" s="63">
        <v>1604.1</v>
      </c>
      <c r="N71" s="63">
        <v>1329.3</v>
      </c>
      <c r="O71" s="63">
        <v>18000.55</v>
      </c>
      <c r="Q71" s="12" t="s">
        <v>31</v>
      </c>
    </row>
    <row r="72" spans="1:17">
      <c r="A72" s="58" t="s">
        <v>274</v>
      </c>
      <c r="B72" s="59" t="s">
        <v>275</v>
      </c>
      <c r="C72" s="63">
        <v>273</v>
      </c>
      <c r="D72" s="63">
        <v>93.6</v>
      </c>
      <c r="E72" s="63">
        <v>127.94</v>
      </c>
      <c r="F72" s="63">
        <v>286</v>
      </c>
      <c r="G72" s="63">
        <v>409.06</v>
      </c>
      <c r="H72" s="63">
        <v>594.72</v>
      </c>
      <c r="I72" s="63">
        <v>1085.92</v>
      </c>
      <c r="J72" s="63">
        <v>1439.02</v>
      </c>
      <c r="K72" s="63">
        <v>1622.06</v>
      </c>
      <c r="L72" s="63">
        <v>1843.98</v>
      </c>
      <c r="M72" s="63">
        <v>90.2</v>
      </c>
      <c r="N72" s="63">
        <v>2425.89</v>
      </c>
      <c r="O72" s="63">
        <v>10291.39</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1291.5</v>
      </c>
      <c r="D75" s="63">
        <v>0</v>
      </c>
      <c r="E75" s="63">
        <v>0</v>
      </c>
      <c r="F75" s="63">
        <v>0</v>
      </c>
      <c r="G75" s="63">
        <v>0</v>
      </c>
      <c r="H75" s="63">
        <v>0</v>
      </c>
      <c r="I75" s="63">
        <v>1172.73</v>
      </c>
      <c r="J75" s="63">
        <v>0</v>
      </c>
      <c r="K75" s="63">
        <v>0</v>
      </c>
      <c r="L75" s="63">
        <v>0</v>
      </c>
      <c r="M75" s="63">
        <v>0</v>
      </c>
      <c r="N75" s="63">
        <v>0</v>
      </c>
      <c r="O75" s="63">
        <v>2464.23</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107239.9</v>
      </c>
      <c r="D81" s="70">
        <v>115164.8</v>
      </c>
      <c r="E81" s="70">
        <v>95697.1</v>
      </c>
      <c r="F81" s="70">
        <v>90473.39</v>
      </c>
      <c r="G81" s="70">
        <v>79695.42</v>
      </c>
      <c r="H81" s="70">
        <v>84196.14</v>
      </c>
      <c r="I81" s="70">
        <v>81726.539999999994</v>
      </c>
      <c r="J81" s="70">
        <v>82079.48</v>
      </c>
      <c r="K81" s="70">
        <v>68300.990000000005</v>
      </c>
      <c r="L81" s="70">
        <v>100072.03</v>
      </c>
      <c r="M81" s="70">
        <v>100097.56</v>
      </c>
      <c r="N81" s="70">
        <v>134104.26999999999</v>
      </c>
      <c r="O81" s="70">
        <v>1138847.6200000001</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864.11</v>
      </c>
      <c r="I91" s="63">
        <v>-864.11</v>
      </c>
      <c r="J91" s="63">
        <v>255.3</v>
      </c>
      <c r="K91" s="63">
        <v>0</v>
      </c>
      <c r="L91" s="63">
        <v>0</v>
      </c>
      <c r="M91" s="63">
        <v>0</v>
      </c>
      <c r="N91" s="63">
        <v>0</v>
      </c>
      <c r="O91" s="63">
        <v>255.3</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864.11</v>
      </c>
      <c r="I93" s="70">
        <v>-864.11</v>
      </c>
      <c r="J93" s="70">
        <v>255.3</v>
      </c>
      <c r="K93" s="70">
        <v>0</v>
      </c>
      <c r="L93" s="70">
        <v>0</v>
      </c>
      <c r="M93" s="70">
        <v>0</v>
      </c>
      <c r="N93" s="70">
        <v>0</v>
      </c>
      <c r="O93" s="70">
        <v>255.3</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8">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8">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8">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8">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8">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8">
      <c r="A102" s="58"/>
      <c r="B102" s="59"/>
      <c r="C102" s="66"/>
      <c r="D102" s="66"/>
      <c r="E102" s="66"/>
      <c r="F102" s="66"/>
      <c r="G102" s="66"/>
      <c r="H102" s="66"/>
      <c r="I102" s="66"/>
      <c r="J102" s="66"/>
      <c r="K102" s="66"/>
      <c r="L102" s="66"/>
      <c r="M102" s="66"/>
      <c r="N102" s="66"/>
      <c r="O102" s="66"/>
    </row>
    <row r="103" spans="1:18">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8">
      <c r="A104" s="58"/>
      <c r="B104" s="59"/>
      <c r="C104" s="66"/>
      <c r="D104" s="66"/>
      <c r="E104" s="66"/>
      <c r="F104" s="66"/>
      <c r="G104" s="66"/>
      <c r="H104" s="66"/>
      <c r="I104" s="66"/>
      <c r="J104" s="66"/>
      <c r="K104" s="66"/>
      <c r="L104" s="66"/>
      <c r="M104" s="66"/>
      <c r="N104" s="66"/>
      <c r="O104" s="66"/>
    </row>
    <row r="105" spans="1:18">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8">
      <c r="A106" s="58"/>
      <c r="B106" s="59"/>
      <c r="C106" s="66"/>
      <c r="D106" s="66"/>
      <c r="E106" s="66"/>
      <c r="F106" s="66"/>
      <c r="G106" s="66"/>
      <c r="H106" s="66"/>
      <c r="I106" s="66"/>
      <c r="J106" s="66"/>
      <c r="K106" s="66"/>
      <c r="L106" s="66"/>
      <c r="M106" s="66"/>
      <c r="N106" s="66"/>
      <c r="O106" s="66"/>
    </row>
    <row r="107" spans="1:18">
      <c r="A107" s="58" t="s">
        <v>278</v>
      </c>
      <c r="B107" s="59" t="s">
        <v>279</v>
      </c>
      <c r="C107" s="70">
        <v>521968.21</v>
      </c>
      <c r="D107" s="70">
        <v>550988.62</v>
      </c>
      <c r="E107" s="70">
        <v>468296.6</v>
      </c>
      <c r="F107" s="70">
        <v>474217.89</v>
      </c>
      <c r="G107" s="70">
        <v>461622.09</v>
      </c>
      <c r="H107" s="70">
        <v>427773.6</v>
      </c>
      <c r="I107" s="70">
        <v>446831.31</v>
      </c>
      <c r="J107" s="70">
        <v>375726.88</v>
      </c>
      <c r="K107" s="70">
        <v>447303.32</v>
      </c>
      <c r="L107" s="70">
        <v>521985.41</v>
      </c>
      <c r="M107" s="70">
        <v>527380.72</v>
      </c>
      <c r="N107" s="70">
        <v>559653.01</v>
      </c>
      <c r="O107" s="70">
        <v>5783747.6600000001</v>
      </c>
    </row>
    <row r="108" spans="1:18">
      <c r="A108" s="58"/>
      <c r="B108" s="59"/>
      <c r="C108" s="58"/>
      <c r="D108" s="58"/>
      <c r="E108" s="58"/>
      <c r="F108" s="58"/>
      <c r="G108" s="58"/>
      <c r="H108" s="58"/>
      <c r="I108" s="58"/>
      <c r="J108" s="58"/>
      <c r="K108" s="58"/>
      <c r="L108" s="58"/>
      <c r="M108" s="58"/>
      <c r="N108" s="58"/>
      <c r="O108" s="58"/>
    </row>
    <row r="109" spans="1:18">
      <c r="A109" s="58" t="s">
        <v>280</v>
      </c>
      <c r="B109" s="59" t="s">
        <v>281</v>
      </c>
      <c r="C109" s="69"/>
      <c r="D109" s="69"/>
      <c r="E109" s="69"/>
      <c r="F109" s="69"/>
      <c r="G109" s="69"/>
      <c r="H109" s="69"/>
      <c r="I109" s="69"/>
      <c r="J109" s="69"/>
      <c r="K109" s="69"/>
      <c r="L109" s="69"/>
      <c r="M109" s="69"/>
      <c r="N109" s="69"/>
      <c r="O109" s="69"/>
      <c r="R109" s="213"/>
    </row>
    <row r="110" spans="1:18">
      <c r="A110" s="58"/>
      <c r="B110" s="59"/>
      <c r="C110" s="58"/>
      <c r="D110" s="58"/>
      <c r="E110" s="58"/>
      <c r="F110" s="58"/>
      <c r="G110" s="58"/>
      <c r="H110" s="58"/>
      <c r="I110" s="58"/>
      <c r="J110" s="58"/>
      <c r="K110" s="58"/>
      <c r="L110" s="58"/>
      <c r="M110" s="58"/>
      <c r="N110" s="58"/>
      <c r="O110" s="58"/>
    </row>
    <row r="111" spans="1:18">
      <c r="A111" s="58" t="s">
        <v>282</v>
      </c>
      <c r="B111" s="59" t="s">
        <v>283</v>
      </c>
      <c r="C111" s="69"/>
      <c r="D111" s="69"/>
      <c r="E111" s="69"/>
      <c r="F111" s="69"/>
      <c r="G111" s="69"/>
      <c r="H111" s="69"/>
      <c r="I111" s="69"/>
      <c r="J111" s="69"/>
      <c r="K111" s="69"/>
      <c r="L111" s="69"/>
      <c r="M111" s="69"/>
      <c r="N111" s="69"/>
      <c r="O111" s="69"/>
    </row>
    <row r="112" spans="1:18">
      <c r="A112" s="58" t="s">
        <v>284</v>
      </c>
      <c r="B112" s="59" t="s">
        <v>285</v>
      </c>
      <c r="C112" s="63">
        <v>4153.8599999999997</v>
      </c>
      <c r="D112" s="63">
        <v>4153.8599999999997</v>
      </c>
      <c r="E112" s="63">
        <v>4153.8599999999997</v>
      </c>
      <c r="F112" s="63">
        <v>6230.79</v>
      </c>
      <c r="G112" s="63">
        <v>4153.8599999999997</v>
      </c>
      <c r="H112" s="63">
        <v>10692.35</v>
      </c>
      <c r="I112" s="63">
        <v>10692.34</v>
      </c>
      <c r="J112" s="63">
        <v>10692.34</v>
      </c>
      <c r="K112" s="63">
        <v>16578.5</v>
      </c>
      <c r="L112" s="63">
        <v>9111.5499999999993</v>
      </c>
      <c r="M112" s="63">
        <v>9738.56</v>
      </c>
      <c r="N112" s="63">
        <v>6930.78</v>
      </c>
      <c r="O112" s="63">
        <v>97282.65</v>
      </c>
      <c r="Q112" s="12" t="s">
        <v>40</v>
      </c>
    </row>
    <row r="113" spans="1:17">
      <c r="A113" s="58" t="s">
        <v>4972</v>
      </c>
      <c r="B113" s="59" t="s">
        <v>4973</v>
      </c>
      <c r="C113" s="63">
        <v>260.14</v>
      </c>
      <c r="D113" s="63">
        <v>0</v>
      </c>
      <c r="E113" s="63">
        <v>0</v>
      </c>
      <c r="F113" s="63">
        <v>0</v>
      </c>
      <c r="G113" s="63">
        <v>0</v>
      </c>
      <c r="H113" s="63">
        <v>0</v>
      </c>
      <c r="I113" s="63">
        <v>0</v>
      </c>
      <c r="J113" s="63">
        <v>0</v>
      </c>
      <c r="K113" s="63">
        <v>0</v>
      </c>
      <c r="L113" s="63">
        <v>0</v>
      </c>
      <c r="M113" s="63">
        <v>0</v>
      </c>
      <c r="N113" s="63">
        <v>0</v>
      </c>
      <c r="O113" s="63">
        <v>260.14</v>
      </c>
      <c r="Q113" s="12" t="s">
        <v>40</v>
      </c>
    </row>
    <row r="114" spans="1:17">
      <c r="A114" s="58" t="s">
        <v>286</v>
      </c>
      <c r="B114" s="59" t="s">
        <v>287</v>
      </c>
      <c r="C114" s="63">
        <v>357.15</v>
      </c>
      <c r="D114" s="63">
        <v>500</v>
      </c>
      <c r="E114" s="63">
        <v>433</v>
      </c>
      <c r="F114" s="63">
        <v>190</v>
      </c>
      <c r="G114" s="63">
        <v>1717</v>
      </c>
      <c r="H114" s="63">
        <v>60</v>
      </c>
      <c r="I114" s="63">
        <v>95</v>
      </c>
      <c r="J114" s="63">
        <v>3062</v>
      </c>
      <c r="K114" s="63">
        <v>580</v>
      </c>
      <c r="L114" s="63">
        <v>295</v>
      </c>
      <c r="M114" s="63">
        <v>181</v>
      </c>
      <c r="N114" s="63">
        <v>156</v>
      </c>
      <c r="O114" s="63">
        <v>7626.15</v>
      </c>
      <c r="Q114" s="12" t="s">
        <v>40</v>
      </c>
    </row>
    <row r="115" spans="1:17">
      <c r="A115" s="58" t="s">
        <v>288</v>
      </c>
      <c r="B115" s="59" t="s">
        <v>289</v>
      </c>
      <c r="C115" s="63">
        <v>0</v>
      </c>
      <c r="D115" s="63">
        <v>0</v>
      </c>
      <c r="E115" s="63">
        <v>150</v>
      </c>
      <c r="F115" s="63">
        <v>450</v>
      </c>
      <c r="G115" s="63">
        <v>600</v>
      </c>
      <c r="H115" s="63">
        <v>300</v>
      </c>
      <c r="I115" s="63">
        <v>300</v>
      </c>
      <c r="J115" s="63">
        <v>0</v>
      </c>
      <c r="K115" s="63">
        <v>600</v>
      </c>
      <c r="L115" s="63">
        <v>0</v>
      </c>
      <c r="M115" s="63">
        <v>1355</v>
      </c>
      <c r="N115" s="63">
        <v>0</v>
      </c>
      <c r="O115" s="63">
        <v>3755</v>
      </c>
      <c r="Q115" s="12" t="s">
        <v>40</v>
      </c>
    </row>
    <row r="116" spans="1:17">
      <c r="A116" s="58" t="s">
        <v>290</v>
      </c>
      <c r="B116" s="59" t="s">
        <v>291</v>
      </c>
      <c r="C116" s="63">
        <v>354.48</v>
      </c>
      <c r="D116" s="63">
        <v>344.77</v>
      </c>
      <c r="E116" s="63">
        <v>346.83</v>
      </c>
      <c r="F116" s="63">
        <v>502.29</v>
      </c>
      <c r="G116" s="63">
        <v>479.48</v>
      </c>
      <c r="H116" s="63">
        <v>885.5</v>
      </c>
      <c r="I116" s="63">
        <v>841.54</v>
      </c>
      <c r="J116" s="63">
        <v>1036.6500000000001</v>
      </c>
      <c r="K116" s="63">
        <v>1457.47</v>
      </c>
      <c r="L116" s="63">
        <v>718.59</v>
      </c>
      <c r="M116" s="63">
        <v>856.86</v>
      </c>
      <c r="N116" s="63">
        <v>542.13</v>
      </c>
      <c r="O116" s="63">
        <v>8366.59</v>
      </c>
      <c r="Q116" s="12" t="s">
        <v>40</v>
      </c>
    </row>
    <row r="117" spans="1:17">
      <c r="A117" s="58" t="s">
        <v>292</v>
      </c>
      <c r="B117" s="59" t="s">
        <v>293</v>
      </c>
      <c r="C117" s="63">
        <v>0</v>
      </c>
      <c r="D117" s="63">
        <v>1273.02</v>
      </c>
      <c r="E117" s="63">
        <v>1019.55</v>
      </c>
      <c r="F117" s="63">
        <v>1246.75</v>
      </c>
      <c r="G117" s="63">
        <v>4096.5</v>
      </c>
      <c r="H117" s="63">
        <v>3855.5</v>
      </c>
      <c r="I117" s="63">
        <v>3800.75</v>
      </c>
      <c r="J117" s="63">
        <v>3650</v>
      </c>
      <c r="K117" s="63">
        <v>6326.36</v>
      </c>
      <c r="L117" s="63">
        <v>4164.12</v>
      </c>
      <c r="M117" s="63">
        <v>4230.3599999999997</v>
      </c>
      <c r="N117" s="63">
        <v>4173.3100000000004</v>
      </c>
      <c r="O117" s="63">
        <v>37836.22</v>
      </c>
      <c r="Q117" s="12" t="s">
        <v>40</v>
      </c>
    </row>
    <row r="118" spans="1:17">
      <c r="A118" s="58" t="s">
        <v>294</v>
      </c>
      <c r="B118" s="59" t="s">
        <v>295</v>
      </c>
      <c r="C118" s="63">
        <v>0</v>
      </c>
      <c r="D118" s="63">
        <v>0</v>
      </c>
      <c r="E118" s="63">
        <v>0</v>
      </c>
      <c r="F118" s="63">
        <v>212.63</v>
      </c>
      <c r="G118" s="63">
        <v>374.63</v>
      </c>
      <c r="H118" s="63">
        <v>188.25</v>
      </c>
      <c r="I118" s="63">
        <v>267.01</v>
      </c>
      <c r="J118" s="63">
        <v>331.25</v>
      </c>
      <c r="K118" s="63">
        <v>11.25</v>
      </c>
      <c r="L118" s="63">
        <v>477.1</v>
      </c>
      <c r="M118" s="63">
        <v>187.04</v>
      </c>
      <c r="N118" s="63">
        <v>237.57</v>
      </c>
      <c r="O118" s="63">
        <v>2286.73</v>
      </c>
      <c r="Q118" s="12" t="s">
        <v>40</v>
      </c>
    </row>
    <row r="119" spans="1:17">
      <c r="A119" s="58" t="s">
        <v>296</v>
      </c>
      <c r="B119" s="59" t="s">
        <v>297</v>
      </c>
      <c r="C119" s="63">
        <v>0</v>
      </c>
      <c r="D119" s="63">
        <v>0</v>
      </c>
      <c r="E119" s="63">
        <v>0</v>
      </c>
      <c r="F119" s="63">
        <v>0</v>
      </c>
      <c r="G119" s="63">
        <v>517</v>
      </c>
      <c r="H119" s="63">
        <v>60</v>
      </c>
      <c r="I119" s="63">
        <v>95</v>
      </c>
      <c r="J119" s="63">
        <v>1143.5</v>
      </c>
      <c r="K119" s="63">
        <v>290</v>
      </c>
      <c r="L119" s="63">
        <v>295</v>
      </c>
      <c r="M119" s="63">
        <v>181</v>
      </c>
      <c r="N119" s="63">
        <v>156</v>
      </c>
      <c r="O119" s="63">
        <v>2737.5</v>
      </c>
      <c r="Q119" s="12" t="s">
        <v>40</v>
      </c>
    </row>
    <row r="120" spans="1:17">
      <c r="A120" s="58" t="s">
        <v>298</v>
      </c>
      <c r="B120" s="59" t="s">
        <v>299</v>
      </c>
      <c r="C120" s="63">
        <v>0</v>
      </c>
      <c r="D120" s="63">
        <v>0</v>
      </c>
      <c r="E120" s="63">
        <v>0</v>
      </c>
      <c r="F120" s="63">
        <v>0</v>
      </c>
      <c r="G120" s="63">
        <v>750</v>
      </c>
      <c r="H120" s="63">
        <v>1800</v>
      </c>
      <c r="I120" s="63">
        <v>1350</v>
      </c>
      <c r="J120" s="63">
        <v>1200</v>
      </c>
      <c r="K120" s="63">
        <v>300</v>
      </c>
      <c r="L120" s="63">
        <v>300</v>
      </c>
      <c r="M120" s="63">
        <v>450</v>
      </c>
      <c r="N120" s="63">
        <v>300</v>
      </c>
      <c r="O120" s="63">
        <v>6450</v>
      </c>
      <c r="Q120" s="12" t="s">
        <v>40</v>
      </c>
    </row>
    <row r="121" spans="1:17">
      <c r="A121" s="58" t="s">
        <v>300</v>
      </c>
      <c r="B121" s="59" t="s">
        <v>301</v>
      </c>
      <c r="C121" s="63">
        <v>0</v>
      </c>
      <c r="D121" s="63">
        <v>108.21</v>
      </c>
      <c r="E121" s="63">
        <v>86.66</v>
      </c>
      <c r="F121" s="63">
        <v>124.05</v>
      </c>
      <c r="G121" s="63">
        <v>486.54</v>
      </c>
      <c r="H121" s="63">
        <v>440.24</v>
      </c>
      <c r="I121" s="63">
        <v>405.84</v>
      </c>
      <c r="J121" s="63">
        <v>467.96</v>
      </c>
      <c r="K121" s="63">
        <v>565.5</v>
      </c>
      <c r="L121" s="63">
        <v>391.99</v>
      </c>
      <c r="M121" s="63">
        <v>370.31</v>
      </c>
      <c r="N121" s="63">
        <v>356.42</v>
      </c>
      <c r="O121" s="63">
        <v>3803.72</v>
      </c>
      <c r="Q121" s="12" t="s">
        <v>40</v>
      </c>
    </row>
    <row r="122" spans="1:17">
      <c r="A122" s="58" t="s">
        <v>302</v>
      </c>
      <c r="B122" s="59" t="s">
        <v>303</v>
      </c>
      <c r="C122" s="63">
        <v>4907.6899999999996</v>
      </c>
      <c r="D122" s="63">
        <v>4565.5600000000004</v>
      </c>
      <c r="E122" s="63">
        <v>4801.8</v>
      </c>
      <c r="F122" s="63">
        <v>2833.56</v>
      </c>
      <c r="G122" s="63">
        <v>209.12</v>
      </c>
      <c r="H122" s="63">
        <v>2398.14</v>
      </c>
      <c r="I122" s="63">
        <v>5031.8999999999996</v>
      </c>
      <c r="J122" s="63">
        <v>4057.2</v>
      </c>
      <c r="K122" s="63">
        <v>7487.43</v>
      </c>
      <c r="L122" s="63">
        <v>4847.7</v>
      </c>
      <c r="M122" s="63">
        <v>4727.1899999999996</v>
      </c>
      <c r="N122" s="63">
        <v>4619.3100000000004</v>
      </c>
      <c r="O122" s="63">
        <v>50486.6</v>
      </c>
      <c r="Q122" s="12" t="s">
        <v>40</v>
      </c>
    </row>
    <row r="123" spans="1:17">
      <c r="A123" s="58" t="s">
        <v>304</v>
      </c>
      <c r="B123" s="59" t="s">
        <v>305</v>
      </c>
      <c r="C123" s="63">
        <v>81.319999999999993</v>
      </c>
      <c r="D123" s="63">
        <v>35.69</v>
      </c>
      <c r="E123" s="63">
        <v>92.39</v>
      </c>
      <c r="F123" s="63">
        <v>27.12</v>
      </c>
      <c r="G123" s="63">
        <v>0</v>
      </c>
      <c r="H123" s="63">
        <v>213.3</v>
      </c>
      <c r="I123" s="63">
        <v>270.54000000000002</v>
      </c>
      <c r="J123" s="63">
        <v>605.1</v>
      </c>
      <c r="K123" s="63">
        <v>284.85000000000002</v>
      </c>
      <c r="L123" s="63">
        <v>190.89</v>
      </c>
      <c r="M123" s="63">
        <v>306.73</v>
      </c>
      <c r="N123" s="63">
        <v>70.78</v>
      </c>
      <c r="O123" s="63">
        <v>2178.71</v>
      </c>
      <c r="Q123" s="12" t="s">
        <v>40</v>
      </c>
    </row>
    <row r="124" spans="1:17">
      <c r="A124" s="58" t="s">
        <v>306</v>
      </c>
      <c r="B124" s="59" t="s">
        <v>307</v>
      </c>
      <c r="C124" s="63">
        <v>714.3</v>
      </c>
      <c r="D124" s="63">
        <v>1000</v>
      </c>
      <c r="E124" s="63">
        <v>433</v>
      </c>
      <c r="F124" s="63">
        <v>0</v>
      </c>
      <c r="G124" s="63">
        <v>0</v>
      </c>
      <c r="H124" s="63">
        <v>0</v>
      </c>
      <c r="I124" s="63">
        <v>190</v>
      </c>
      <c r="J124" s="63">
        <v>1167.0999999999999</v>
      </c>
      <c r="K124" s="63">
        <v>980</v>
      </c>
      <c r="L124" s="63">
        <v>590</v>
      </c>
      <c r="M124" s="63">
        <v>362</v>
      </c>
      <c r="N124" s="63">
        <v>312</v>
      </c>
      <c r="O124" s="63">
        <v>5748.4</v>
      </c>
      <c r="Q124" s="12" t="s">
        <v>40</v>
      </c>
    </row>
    <row r="125" spans="1:17">
      <c r="A125" s="58" t="s">
        <v>308</v>
      </c>
      <c r="B125" s="59" t="s">
        <v>309</v>
      </c>
      <c r="C125" s="63">
        <v>2400</v>
      </c>
      <c r="D125" s="63">
        <v>2850</v>
      </c>
      <c r="E125" s="63">
        <v>1783.33</v>
      </c>
      <c r="F125" s="63">
        <v>0</v>
      </c>
      <c r="G125" s="63">
        <v>1067</v>
      </c>
      <c r="H125" s="63">
        <v>0</v>
      </c>
      <c r="I125" s="63">
        <v>2250</v>
      </c>
      <c r="J125" s="63">
        <v>5420</v>
      </c>
      <c r="K125" s="63">
        <v>2550</v>
      </c>
      <c r="L125" s="63">
        <v>2100</v>
      </c>
      <c r="M125" s="63">
        <v>4800</v>
      </c>
      <c r="N125" s="63">
        <v>2550</v>
      </c>
      <c r="O125" s="63">
        <v>27770.33</v>
      </c>
      <c r="Q125" s="12" t="s">
        <v>40</v>
      </c>
    </row>
    <row r="126" spans="1:17">
      <c r="A126" s="58" t="s">
        <v>310</v>
      </c>
      <c r="B126" s="59" t="s">
        <v>311</v>
      </c>
      <c r="C126" s="63">
        <v>587.91</v>
      </c>
      <c r="D126" s="63">
        <v>633.87</v>
      </c>
      <c r="E126" s="63">
        <v>526.16</v>
      </c>
      <c r="F126" s="63">
        <v>235.08</v>
      </c>
      <c r="G126" s="63">
        <v>108.47</v>
      </c>
      <c r="H126" s="63">
        <v>221.97</v>
      </c>
      <c r="I126" s="63">
        <v>638.6</v>
      </c>
      <c r="J126" s="63">
        <v>901.64</v>
      </c>
      <c r="K126" s="63">
        <v>960.69</v>
      </c>
      <c r="L126" s="63">
        <v>621.9</v>
      </c>
      <c r="M126" s="63">
        <v>782.27</v>
      </c>
      <c r="N126" s="63">
        <v>576.16</v>
      </c>
      <c r="O126" s="63">
        <v>6794.72</v>
      </c>
      <c r="Q126" s="12" t="s">
        <v>40</v>
      </c>
    </row>
    <row r="127" spans="1:17">
      <c r="A127" s="58" t="s">
        <v>312</v>
      </c>
      <c r="B127" s="59" t="s">
        <v>313</v>
      </c>
      <c r="C127" s="63">
        <v>16368.62</v>
      </c>
      <c r="D127" s="63">
        <v>16509.63</v>
      </c>
      <c r="E127" s="63">
        <v>13925.95</v>
      </c>
      <c r="F127" s="63">
        <v>20479.75</v>
      </c>
      <c r="G127" s="63">
        <v>14357.35</v>
      </c>
      <c r="H127" s="63">
        <v>17383.310000000001</v>
      </c>
      <c r="I127" s="63">
        <v>21647.13</v>
      </c>
      <c r="J127" s="63">
        <v>19985.759999999998</v>
      </c>
      <c r="K127" s="63">
        <v>29849.63</v>
      </c>
      <c r="L127" s="63">
        <v>20895.87</v>
      </c>
      <c r="M127" s="63">
        <v>18747.53</v>
      </c>
      <c r="N127" s="63">
        <v>19555.330000000002</v>
      </c>
      <c r="O127" s="63">
        <v>229705.86</v>
      </c>
      <c r="Q127" s="12" t="s">
        <v>40</v>
      </c>
    </row>
    <row r="128" spans="1:17">
      <c r="A128" s="58" t="s">
        <v>314</v>
      </c>
      <c r="B128" s="59" t="s">
        <v>315</v>
      </c>
      <c r="C128" s="63">
        <v>1263.69</v>
      </c>
      <c r="D128" s="63">
        <v>2086.71</v>
      </c>
      <c r="E128" s="63">
        <v>2060.7399999999998</v>
      </c>
      <c r="F128" s="63">
        <v>4319.1400000000003</v>
      </c>
      <c r="G128" s="63">
        <v>906.92</v>
      </c>
      <c r="H128" s="63">
        <v>3210.15</v>
      </c>
      <c r="I128" s="63">
        <v>3316.29</v>
      </c>
      <c r="J128" s="63">
        <v>1870.83</v>
      </c>
      <c r="K128" s="63">
        <v>1806.46</v>
      </c>
      <c r="L128" s="63">
        <v>2258.29</v>
      </c>
      <c r="M128" s="63">
        <v>3827.46</v>
      </c>
      <c r="N128" s="63">
        <v>3365.77</v>
      </c>
      <c r="O128" s="63">
        <v>30292.45</v>
      </c>
      <c r="Q128" s="12" t="s">
        <v>40</v>
      </c>
    </row>
    <row r="129" spans="1:17">
      <c r="A129" s="58" t="s">
        <v>316</v>
      </c>
      <c r="B129" s="59" t="s">
        <v>317</v>
      </c>
      <c r="C129" s="63">
        <v>1428.6</v>
      </c>
      <c r="D129" s="63">
        <v>1929</v>
      </c>
      <c r="E129" s="63">
        <v>1299</v>
      </c>
      <c r="F129" s="63">
        <v>570</v>
      </c>
      <c r="G129" s="63">
        <v>1551</v>
      </c>
      <c r="H129" s="63">
        <v>180</v>
      </c>
      <c r="I129" s="63">
        <v>285</v>
      </c>
      <c r="J129" s="63">
        <v>3402.66</v>
      </c>
      <c r="K129" s="63">
        <v>1450</v>
      </c>
      <c r="L129" s="63">
        <v>1180</v>
      </c>
      <c r="M129" s="63">
        <v>724</v>
      </c>
      <c r="N129" s="63">
        <v>624</v>
      </c>
      <c r="O129" s="63">
        <v>14623.26</v>
      </c>
      <c r="Q129" s="12" t="s">
        <v>40</v>
      </c>
    </row>
    <row r="130" spans="1:17">
      <c r="A130" s="58" t="s">
        <v>4974</v>
      </c>
      <c r="B130" s="59" t="s">
        <v>4975</v>
      </c>
      <c r="C130" s="63">
        <v>0</v>
      </c>
      <c r="D130" s="63">
        <v>0</v>
      </c>
      <c r="E130" s="63">
        <v>0</v>
      </c>
      <c r="F130" s="63">
        <v>0</v>
      </c>
      <c r="G130" s="63">
        <v>0</v>
      </c>
      <c r="H130" s="63">
        <v>0</v>
      </c>
      <c r="I130" s="63">
        <v>0</v>
      </c>
      <c r="J130" s="63">
        <v>0</v>
      </c>
      <c r="K130" s="63">
        <v>0</v>
      </c>
      <c r="L130" s="63">
        <v>295</v>
      </c>
      <c r="M130" s="63">
        <v>211.11</v>
      </c>
      <c r="N130" s="63">
        <v>0</v>
      </c>
      <c r="O130" s="63">
        <v>506.11</v>
      </c>
      <c r="Q130" s="12" t="s">
        <v>40</v>
      </c>
    </row>
    <row r="131" spans="1:17">
      <c r="A131" s="58" t="s">
        <v>318</v>
      </c>
      <c r="B131" s="59" t="s">
        <v>319</v>
      </c>
      <c r="C131" s="63">
        <v>1457.82</v>
      </c>
      <c r="D131" s="63">
        <v>1569.46</v>
      </c>
      <c r="E131" s="63">
        <v>1321.55</v>
      </c>
      <c r="F131" s="63">
        <v>1939.53</v>
      </c>
      <c r="G131" s="63">
        <v>1285.56</v>
      </c>
      <c r="H131" s="63">
        <v>1807.04</v>
      </c>
      <c r="I131" s="63">
        <v>2232.86</v>
      </c>
      <c r="J131" s="63">
        <v>2004.1</v>
      </c>
      <c r="K131" s="63">
        <v>2757.6</v>
      </c>
      <c r="L131" s="63">
        <v>1908.01</v>
      </c>
      <c r="M131" s="63">
        <v>1765.74</v>
      </c>
      <c r="N131" s="63">
        <v>1802.05</v>
      </c>
      <c r="O131" s="63">
        <v>21851.32</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0</v>
      </c>
      <c r="H137" s="63">
        <v>0</v>
      </c>
      <c r="I137" s="63">
        <v>0</v>
      </c>
      <c r="J137" s="63">
        <v>0</v>
      </c>
      <c r="K137" s="63">
        <v>0</v>
      </c>
      <c r="L137" s="63">
        <v>0</v>
      </c>
      <c r="M137" s="63">
        <v>0</v>
      </c>
      <c r="N137" s="63">
        <v>0</v>
      </c>
      <c r="O137" s="63">
        <v>0</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0</v>
      </c>
      <c r="D140" s="63">
        <v>0</v>
      </c>
      <c r="E140" s="63">
        <v>0</v>
      </c>
      <c r="F140" s="63">
        <v>0</v>
      </c>
      <c r="G140" s="63">
        <v>0</v>
      </c>
      <c r="H140" s="63">
        <v>0</v>
      </c>
      <c r="I140" s="63">
        <v>0</v>
      </c>
      <c r="J140" s="63">
        <v>0</v>
      </c>
      <c r="K140" s="63">
        <v>0</v>
      </c>
      <c r="L140" s="63">
        <v>0</v>
      </c>
      <c r="M140" s="63">
        <v>0</v>
      </c>
      <c r="N140" s="63">
        <v>0</v>
      </c>
      <c r="O140" s="63">
        <v>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14787.52</v>
      </c>
      <c r="G144" s="63">
        <v>14595.56</v>
      </c>
      <c r="H144" s="63">
        <v>0</v>
      </c>
      <c r="I144" s="63">
        <v>0</v>
      </c>
      <c r="J144" s="63">
        <v>8189.23</v>
      </c>
      <c r="K144" s="63">
        <v>0</v>
      </c>
      <c r="L144" s="63">
        <v>0</v>
      </c>
      <c r="M144" s="63">
        <v>0</v>
      </c>
      <c r="N144" s="63">
        <v>0</v>
      </c>
      <c r="O144" s="63">
        <v>37572.31</v>
      </c>
      <c r="Q144" s="12" t="s">
        <v>40</v>
      </c>
    </row>
    <row r="145" spans="1:17">
      <c r="A145" s="58" t="s">
        <v>320</v>
      </c>
      <c r="B145" s="59" t="s">
        <v>321</v>
      </c>
      <c r="C145" s="63">
        <v>0</v>
      </c>
      <c r="D145" s="63">
        <v>0</v>
      </c>
      <c r="E145" s="63">
        <v>0</v>
      </c>
      <c r="F145" s="63">
        <v>0</v>
      </c>
      <c r="G145" s="63">
        <v>0</v>
      </c>
      <c r="H145" s="63">
        <v>0</v>
      </c>
      <c r="I145" s="63">
        <v>0</v>
      </c>
      <c r="J145" s="63">
        <v>0</v>
      </c>
      <c r="K145" s="63">
        <v>0</v>
      </c>
      <c r="L145" s="63">
        <v>0</v>
      </c>
      <c r="M145" s="63">
        <v>0</v>
      </c>
      <c r="N145" s="63">
        <v>0</v>
      </c>
      <c r="O145" s="63">
        <v>0</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188.4</v>
      </c>
      <c r="D147" s="63">
        <v>178.98</v>
      </c>
      <c r="E147" s="63">
        <v>216.66</v>
      </c>
      <c r="F147" s="63">
        <v>178.98</v>
      </c>
      <c r="G147" s="63">
        <v>230.79</v>
      </c>
      <c r="H147" s="63">
        <v>230.79</v>
      </c>
      <c r="I147" s="63">
        <v>221.37</v>
      </c>
      <c r="J147" s="63">
        <v>221.37</v>
      </c>
      <c r="K147" s="63">
        <v>221.37</v>
      </c>
      <c r="L147" s="63">
        <v>211.74</v>
      </c>
      <c r="M147" s="63">
        <v>211.74</v>
      </c>
      <c r="N147" s="63">
        <v>221.37</v>
      </c>
      <c r="O147" s="63">
        <v>2533.56</v>
      </c>
      <c r="Q147" s="12" t="s">
        <v>40</v>
      </c>
    </row>
    <row r="148" spans="1:17">
      <c r="A148" s="58" t="s">
        <v>324</v>
      </c>
      <c r="B148" s="59" t="s">
        <v>325</v>
      </c>
      <c r="C148" s="63">
        <v>0</v>
      </c>
      <c r="D148" s="63">
        <v>0</v>
      </c>
      <c r="E148" s="63">
        <v>0</v>
      </c>
      <c r="F148" s="63">
        <v>0</v>
      </c>
      <c r="G148" s="63">
        <v>0</v>
      </c>
      <c r="H148" s="63">
        <v>0</v>
      </c>
      <c r="I148" s="63">
        <v>0</v>
      </c>
      <c r="J148" s="63">
        <v>0</v>
      </c>
      <c r="K148" s="63">
        <v>0</v>
      </c>
      <c r="L148" s="63">
        <v>0</v>
      </c>
      <c r="M148" s="63">
        <v>0</v>
      </c>
      <c r="N148" s="63">
        <v>0</v>
      </c>
      <c r="O148" s="63">
        <v>0</v>
      </c>
      <c r="Q148" s="12" t="s">
        <v>40</v>
      </c>
    </row>
    <row r="149" spans="1:17">
      <c r="A149" s="58" t="s">
        <v>326</v>
      </c>
      <c r="B149" s="59" t="s">
        <v>327</v>
      </c>
      <c r="C149" s="63">
        <v>1628.81</v>
      </c>
      <c r="D149" s="63">
        <v>1790.18</v>
      </c>
      <c r="E149" s="63">
        <v>1552.63</v>
      </c>
      <c r="F149" s="63">
        <v>1872.99</v>
      </c>
      <c r="G149" s="63">
        <v>1560.02</v>
      </c>
      <c r="H149" s="63">
        <v>2062.0500000000002</v>
      </c>
      <c r="I149" s="63">
        <v>2524.5500000000002</v>
      </c>
      <c r="J149" s="63">
        <v>2874.39</v>
      </c>
      <c r="K149" s="63">
        <v>3499.72</v>
      </c>
      <c r="L149" s="63">
        <v>2395.0300000000002</v>
      </c>
      <c r="M149" s="63">
        <v>2546.4499999999998</v>
      </c>
      <c r="N149" s="63">
        <v>2197.54</v>
      </c>
      <c r="O149" s="63">
        <v>26504.36</v>
      </c>
      <c r="Q149" s="12" t="s">
        <v>40</v>
      </c>
    </row>
    <row r="150" spans="1:17">
      <c r="A150" s="58" t="s">
        <v>328</v>
      </c>
      <c r="B150" s="59" t="s">
        <v>329</v>
      </c>
      <c r="C150" s="63">
        <v>599.94000000000005</v>
      </c>
      <c r="D150" s="63">
        <v>635.44000000000005</v>
      </c>
      <c r="E150" s="63">
        <v>637.63</v>
      </c>
      <c r="F150" s="63">
        <v>778.96</v>
      </c>
      <c r="G150" s="63">
        <v>778.96</v>
      </c>
      <c r="H150" s="63">
        <v>535.53</v>
      </c>
      <c r="I150" s="63">
        <v>535.53</v>
      </c>
      <c r="J150" s="63">
        <v>181.63</v>
      </c>
      <c r="K150" s="63">
        <v>382.66</v>
      </c>
      <c r="L150" s="63">
        <v>329.53</v>
      </c>
      <c r="M150" s="63">
        <v>132.52000000000001</v>
      </c>
      <c r="N150" s="63">
        <v>132.33000000000001</v>
      </c>
      <c r="O150" s="63">
        <v>5660.66</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2" t="s">
        <v>40</v>
      </c>
    </row>
    <row r="152" spans="1:17">
      <c r="A152" s="58" t="s">
        <v>330</v>
      </c>
      <c r="B152" s="59" t="s">
        <v>331</v>
      </c>
      <c r="C152" s="63">
        <v>1086.79</v>
      </c>
      <c r="D152" s="63">
        <v>1086.79</v>
      </c>
      <c r="E152" s="63">
        <v>1086.79</v>
      </c>
      <c r="F152" s="63">
        <v>501.35</v>
      </c>
      <c r="G152" s="63">
        <v>501.35</v>
      </c>
      <c r="H152" s="63">
        <v>1019.58</v>
      </c>
      <c r="I152" s="63">
        <v>3154.38</v>
      </c>
      <c r="J152" s="63">
        <v>3154.38</v>
      </c>
      <c r="K152" s="63">
        <v>2581.0500000000002</v>
      </c>
      <c r="L152" s="63">
        <v>2581.0500000000002</v>
      </c>
      <c r="M152" s="63">
        <v>2079.6999999999998</v>
      </c>
      <c r="N152" s="63">
        <v>2079.6999999999998</v>
      </c>
      <c r="O152" s="63">
        <v>20912.91</v>
      </c>
      <c r="Q152" s="12" t="s">
        <v>40</v>
      </c>
    </row>
    <row r="153" spans="1:17">
      <c r="A153" s="58" t="s">
        <v>332</v>
      </c>
      <c r="B153" s="59" t="s">
        <v>333</v>
      </c>
      <c r="C153" s="63">
        <v>0</v>
      </c>
      <c r="D153" s="63">
        <v>0</v>
      </c>
      <c r="E153" s="63">
        <v>1162.46</v>
      </c>
      <c r="F153" s="63">
        <v>1160.5899999999999</v>
      </c>
      <c r="G153" s="63">
        <v>551.21</v>
      </c>
      <c r="H153" s="63">
        <v>753.73</v>
      </c>
      <c r="I153" s="63">
        <v>930.11</v>
      </c>
      <c r="J153" s="63">
        <v>1105.04</v>
      </c>
      <c r="K153" s="63">
        <v>1321.42</v>
      </c>
      <c r="L153" s="63">
        <v>872.9</v>
      </c>
      <c r="M153" s="63">
        <v>962.49</v>
      </c>
      <c r="N153" s="63">
        <v>787.42</v>
      </c>
      <c r="O153" s="63">
        <v>9607.3700000000008</v>
      </c>
      <c r="Q153" s="12"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2"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2" t="s">
        <v>40</v>
      </c>
    </row>
    <row r="156" spans="1:17">
      <c r="A156" s="58"/>
      <c r="B156" s="59"/>
      <c r="C156" s="66"/>
      <c r="D156" s="66"/>
      <c r="E156" s="66"/>
      <c r="F156" s="66"/>
      <c r="G156" s="66"/>
      <c r="H156" s="66"/>
      <c r="I156" s="66"/>
      <c r="J156" s="66"/>
      <c r="K156" s="66"/>
      <c r="L156" s="66"/>
      <c r="M156" s="66"/>
      <c r="N156" s="66"/>
      <c r="O156" s="66"/>
    </row>
    <row r="157" spans="1:17">
      <c r="A157" s="58" t="s">
        <v>334</v>
      </c>
      <c r="B157" s="59" t="s">
        <v>335</v>
      </c>
      <c r="C157" s="70">
        <v>37839.519999999997</v>
      </c>
      <c r="D157" s="70">
        <v>41251.17</v>
      </c>
      <c r="E157" s="70">
        <v>37089.99</v>
      </c>
      <c r="F157" s="70">
        <v>58641.08</v>
      </c>
      <c r="G157" s="70">
        <v>50878.32</v>
      </c>
      <c r="H157" s="70">
        <v>48297.43</v>
      </c>
      <c r="I157" s="70">
        <v>61075.74</v>
      </c>
      <c r="J157" s="70">
        <v>76724.13</v>
      </c>
      <c r="K157" s="70">
        <v>82841.960000000006</v>
      </c>
      <c r="L157" s="70">
        <v>57031.26</v>
      </c>
      <c r="M157" s="70">
        <v>59737.06</v>
      </c>
      <c r="N157" s="70">
        <v>51745.97</v>
      </c>
      <c r="O157" s="70">
        <v>663153.63</v>
      </c>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0</v>
      </c>
      <c r="D172" s="63">
        <v>0</v>
      </c>
      <c r="E172" s="63">
        <v>0</v>
      </c>
      <c r="F172" s="63">
        <v>0</v>
      </c>
      <c r="G172" s="63">
        <v>0</v>
      </c>
      <c r="H172" s="63">
        <v>0</v>
      </c>
      <c r="I172" s="63">
        <v>0</v>
      </c>
      <c r="J172" s="63">
        <v>0</v>
      </c>
      <c r="K172" s="63">
        <v>0</v>
      </c>
      <c r="L172" s="63">
        <v>0</v>
      </c>
      <c r="M172" s="63">
        <v>0</v>
      </c>
      <c r="N172" s="63">
        <v>0</v>
      </c>
      <c r="O172" s="63">
        <v>0</v>
      </c>
      <c r="Q172" s="12" t="s">
        <v>55</v>
      </c>
    </row>
    <row r="173" spans="1:17">
      <c r="A173" s="58" t="s">
        <v>5028</v>
      </c>
      <c r="B173" s="59" t="s">
        <v>3913</v>
      </c>
      <c r="C173" s="63">
        <v>0</v>
      </c>
      <c r="D173" s="63">
        <v>0</v>
      </c>
      <c r="E173" s="63">
        <v>0</v>
      </c>
      <c r="F173" s="63">
        <v>0</v>
      </c>
      <c r="G173" s="63">
        <v>0</v>
      </c>
      <c r="H173" s="63">
        <v>0</v>
      </c>
      <c r="I173" s="63">
        <v>0</v>
      </c>
      <c r="J173" s="63">
        <v>0</v>
      </c>
      <c r="K173" s="63">
        <v>0</v>
      </c>
      <c r="L173" s="63">
        <v>0</v>
      </c>
      <c r="M173" s="63">
        <v>0</v>
      </c>
      <c r="N173" s="63">
        <v>0</v>
      </c>
      <c r="O173" s="63">
        <v>0</v>
      </c>
      <c r="Q173" s="12" t="s">
        <v>55</v>
      </c>
    </row>
    <row r="174" spans="1:17">
      <c r="A174" s="58" t="s">
        <v>338</v>
      </c>
      <c r="B174" s="59" t="s">
        <v>339</v>
      </c>
      <c r="C174" s="63">
        <v>5790</v>
      </c>
      <c r="D174" s="63">
        <v>2990</v>
      </c>
      <c r="E174" s="63">
        <v>2990</v>
      </c>
      <c r="F174" s="63">
        <v>2990</v>
      </c>
      <c r="G174" s="63">
        <v>2990</v>
      </c>
      <c r="H174" s="63">
        <v>2040</v>
      </c>
      <c r="I174" s="63">
        <v>2800</v>
      </c>
      <c r="J174" s="63">
        <v>2890</v>
      </c>
      <c r="K174" s="63">
        <v>3800</v>
      </c>
      <c r="L174" s="63">
        <v>2990</v>
      </c>
      <c r="M174" s="63">
        <v>3850</v>
      </c>
      <c r="N174" s="63">
        <v>3800</v>
      </c>
      <c r="O174" s="63">
        <v>39920</v>
      </c>
      <c r="Q174" s="12" t="s">
        <v>52</v>
      </c>
    </row>
    <row r="175" spans="1:17">
      <c r="A175" s="58" t="s">
        <v>340</v>
      </c>
      <c r="B175" s="59" t="s">
        <v>341</v>
      </c>
      <c r="C175" s="63">
        <v>553.41</v>
      </c>
      <c r="D175" s="63">
        <v>607.53</v>
      </c>
      <c r="E175" s="63">
        <v>748.26</v>
      </c>
      <c r="F175" s="63">
        <v>748.26</v>
      </c>
      <c r="G175" s="63">
        <v>748.26</v>
      </c>
      <c r="H175" s="63">
        <v>748.26</v>
      </c>
      <c r="I175" s="63">
        <v>748.26</v>
      </c>
      <c r="J175" s="63">
        <v>748.26</v>
      </c>
      <c r="K175" s="63">
        <v>920.13</v>
      </c>
      <c r="L175" s="63">
        <v>920.13</v>
      </c>
      <c r="M175" s="63">
        <v>920.13</v>
      </c>
      <c r="N175" s="63">
        <v>920.13</v>
      </c>
      <c r="O175" s="63">
        <v>9331.02</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1940</v>
      </c>
      <c r="D177" s="63">
        <v>2344.71</v>
      </c>
      <c r="E177" s="63">
        <v>2344.71</v>
      </c>
      <c r="F177" s="63">
        <v>3020.05</v>
      </c>
      <c r="G177" s="63">
        <v>2344.71</v>
      </c>
      <c r="H177" s="63">
        <v>2344.71</v>
      </c>
      <c r="I177" s="63">
        <v>2344.71</v>
      </c>
      <c r="J177" s="63">
        <v>2344.71</v>
      </c>
      <c r="K177" s="63">
        <v>2344.71</v>
      </c>
      <c r="L177" s="63">
        <v>2344.71</v>
      </c>
      <c r="M177" s="63">
        <v>-3800</v>
      </c>
      <c r="N177" s="63">
        <v>3800</v>
      </c>
      <c r="O177" s="63">
        <v>23717.73</v>
      </c>
      <c r="Q177" s="12" t="s">
        <v>52</v>
      </c>
    </row>
    <row r="178" spans="1:17">
      <c r="A178" s="58" t="s">
        <v>5030</v>
      </c>
      <c r="B178" s="59" t="s">
        <v>5031</v>
      </c>
      <c r="C178" s="63">
        <v>0</v>
      </c>
      <c r="D178" s="63">
        <v>0</v>
      </c>
      <c r="E178" s="63">
        <v>0</v>
      </c>
      <c r="F178" s="63">
        <v>0</v>
      </c>
      <c r="G178" s="63">
        <v>0</v>
      </c>
      <c r="H178" s="63">
        <v>0</v>
      </c>
      <c r="I178" s="63">
        <v>0</v>
      </c>
      <c r="J178" s="63">
        <v>0</v>
      </c>
      <c r="K178" s="63">
        <v>0</v>
      </c>
      <c r="L178" s="63">
        <v>0</v>
      </c>
      <c r="M178" s="63">
        <v>0</v>
      </c>
      <c r="N178" s="63">
        <v>0</v>
      </c>
      <c r="O178" s="63">
        <v>0</v>
      </c>
      <c r="Q178" s="12" t="s">
        <v>55</v>
      </c>
    </row>
    <row r="179" spans="1:17">
      <c r="A179" s="58" t="s">
        <v>344</v>
      </c>
      <c r="B179" s="59" t="s">
        <v>345</v>
      </c>
      <c r="C179" s="63">
        <v>0</v>
      </c>
      <c r="D179" s="63">
        <v>0</v>
      </c>
      <c r="E179" s="63">
        <v>0</v>
      </c>
      <c r="F179" s="63">
        <v>0</v>
      </c>
      <c r="G179" s="63">
        <v>0</v>
      </c>
      <c r="H179" s="63">
        <v>0</v>
      </c>
      <c r="I179" s="63">
        <v>0</v>
      </c>
      <c r="J179" s="63">
        <v>0</v>
      </c>
      <c r="K179" s="63">
        <v>0</v>
      </c>
      <c r="L179" s="63">
        <v>0</v>
      </c>
      <c r="M179" s="63">
        <v>0</v>
      </c>
      <c r="N179" s="63">
        <v>0</v>
      </c>
      <c r="O179" s="63">
        <v>0</v>
      </c>
      <c r="Q179" s="12" t="s">
        <v>55</v>
      </c>
    </row>
    <row r="180" spans="1:17">
      <c r="A180" s="58" t="s">
        <v>346</v>
      </c>
      <c r="B180" s="59" t="s">
        <v>347</v>
      </c>
      <c r="C180" s="63">
        <v>1089</v>
      </c>
      <c r="D180" s="63">
        <v>1089</v>
      </c>
      <c r="E180" s="63">
        <v>1089</v>
      </c>
      <c r="F180" s="63">
        <v>1089</v>
      </c>
      <c r="G180" s="63">
        <v>1089</v>
      </c>
      <c r="H180" s="63">
        <v>-9201</v>
      </c>
      <c r="I180" s="63">
        <v>0</v>
      </c>
      <c r="J180" s="63">
        <v>5196</v>
      </c>
      <c r="K180" s="63">
        <v>5196</v>
      </c>
      <c r="L180" s="63">
        <v>5196</v>
      </c>
      <c r="M180" s="63">
        <v>0</v>
      </c>
      <c r="N180" s="63">
        <v>1579.9</v>
      </c>
      <c r="O180" s="63">
        <v>13411.9</v>
      </c>
      <c r="Q180" s="12" t="s">
        <v>57</v>
      </c>
    </row>
    <row r="181" spans="1:17">
      <c r="A181" s="58" t="s">
        <v>348</v>
      </c>
      <c r="B181" s="59" t="s">
        <v>349</v>
      </c>
      <c r="C181" s="63">
        <v>0</v>
      </c>
      <c r="D181" s="63">
        <v>0</v>
      </c>
      <c r="E181" s="63">
        <v>0</v>
      </c>
      <c r="F181" s="63">
        <v>0</v>
      </c>
      <c r="G181" s="63">
        <v>0</v>
      </c>
      <c r="H181" s="63">
        <v>0</v>
      </c>
      <c r="I181" s="63">
        <v>0</v>
      </c>
      <c r="J181" s="63">
        <v>0</v>
      </c>
      <c r="K181" s="63">
        <v>0</v>
      </c>
      <c r="L181" s="63">
        <v>0</v>
      </c>
      <c r="M181" s="63">
        <v>0</v>
      </c>
      <c r="N181" s="63">
        <v>0</v>
      </c>
      <c r="O181" s="63">
        <v>0</v>
      </c>
      <c r="Q181" s="12" t="s">
        <v>55</v>
      </c>
    </row>
    <row r="182" spans="1:17">
      <c r="A182" s="58" t="s">
        <v>350</v>
      </c>
      <c r="B182" s="59" t="s">
        <v>351</v>
      </c>
      <c r="C182" s="63">
        <v>0</v>
      </c>
      <c r="D182" s="63">
        <v>0</v>
      </c>
      <c r="E182" s="63">
        <v>0</v>
      </c>
      <c r="F182" s="63">
        <v>0</v>
      </c>
      <c r="G182" s="63">
        <v>0</v>
      </c>
      <c r="H182" s="63">
        <v>0</v>
      </c>
      <c r="I182" s="63">
        <v>0</v>
      </c>
      <c r="J182" s="63">
        <v>0</v>
      </c>
      <c r="K182" s="63">
        <v>0</v>
      </c>
      <c r="L182" s="63">
        <v>0</v>
      </c>
      <c r="M182" s="63">
        <v>0</v>
      </c>
      <c r="N182" s="63">
        <v>0</v>
      </c>
      <c r="O182" s="63">
        <v>0</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9372.41</v>
      </c>
      <c r="D185" s="70">
        <v>7031.24</v>
      </c>
      <c r="E185" s="70">
        <v>7171.97</v>
      </c>
      <c r="F185" s="70">
        <v>7847.31</v>
      </c>
      <c r="G185" s="70">
        <v>7171.97</v>
      </c>
      <c r="H185" s="70">
        <v>-4068.03</v>
      </c>
      <c r="I185" s="70">
        <v>5892.97</v>
      </c>
      <c r="J185" s="70">
        <v>11178.97</v>
      </c>
      <c r="K185" s="70">
        <v>12260.84</v>
      </c>
      <c r="L185" s="70">
        <v>11450.84</v>
      </c>
      <c r="M185" s="70">
        <v>970.13</v>
      </c>
      <c r="N185" s="70">
        <v>10100.030000000001</v>
      </c>
      <c r="O185" s="70">
        <v>86380.65</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0</v>
      </c>
      <c r="D188" s="63">
        <v>0</v>
      </c>
      <c r="E188" s="63">
        <v>1150</v>
      </c>
      <c r="F188" s="63">
        <v>879.96</v>
      </c>
      <c r="G188" s="63">
        <v>0</v>
      </c>
      <c r="H188" s="63">
        <v>0</v>
      </c>
      <c r="I188" s="63">
        <v>33.520000000000003</v>
      </c>
      <c r="J188" s="63">
        <v>189.44</v>
      </c>
      <c r="K188" s="63">
        <v>97.39</v>
      </c>
      <c r="L188" s="63">
        <v>116.81</v>
      </c>
      <c r="M188" s="63">
        <v>0</v>
      </c>
      <c r="N188" s="63">
        <v>690.18</v>
      </c>
      <c r="O188" s="63">
        <v>3157.3</v>
      </c>
      <c r="Q188" s="12" t="s">
        <v>55</v>
      </c>
    </row>
    <row r="189" spans="1:17">
      <c r="A189" s="58" t="s">
        <v>358</v>
      </c>
      <c r="B189" s="59" t="s">
        <v>359</v>
      </c>
      <c r="C189" s="63">
        <v>0</v>
      </c>
      <c r="D189" s="63">
        <v>0</v>
      </c>
      <c r="E189" s="63">
        <v>0</v>
      </c>
      <c r="F189" s="63">
        <v>0</v>
      </c>
      <c r="G189" s="63">
        <v>0</v>
      </c>
      <c r="H189" s="63">
        <v>487.82</v>
      </c>
      <c r="I189" s="63">
        <v>0</v>
      </c>
      <c r="J189" s="63">
        <v>318.06</v>
      </c>
      <c r="K189" s="63">
        <v>0</v>
      </c>
      <c r="L189" s="63">
        <v>548.52</v>
      </c>
      <c r="M189" s="63">
        <v>0</v>
      </c>
      <c r="N189" s="63">
        <v>0</v>
      </c>
      <c r="O189" s="63">
        <v>1354.4</v>
      </c>
      <c r="Q189" s="12" t="s">
        <v>55</v>
      </c>
    </row>
    <row r="190" spans="1:17">
      <c r="A190" s="58" t="s">
        <v>360</v>
      </c>
      <c r="B190" s="59" t="s">
        <v>361</v>
      </c>
      <c r="C190" s="63">
        <v>2882.28</v>
      </c>
      <c r="D190" s="63">
        <v>435.32</v>
      </c>
      <c r="E190" s="63">
        <v>0</v>
      </c>
      <c r="F190" s="63">
        <v>293.82</v>
      </c>
      <c r="G190" s="63">
        <v>390.49</v>
      </c>
      <c r="H190" s="63">
        <v>195.94</v>
      </c>
      <c r="I190" s="63">
        <v>0</v>
      </c>
      <c r="J190" s="63">
        <v>1530.16</v>
      </c>
      <c r="K190" s="63">
        <v>-410.78</v>
      </c>
      <c r="L190" s="63">
        <v>1356.05</v>
      </c>
      <c r="M190" s="63">
        <v>0</v>
      </c>
      <c r="N190" s="63">
        <v>2648.75</v>
      </c>
      <c r="O190" s="63">
        <v>9322.0300000000007</v>
      </c>
      <c r="Q190" s="12" t="s">
        <v>55</v>
      </c>
    </row>
    <row r="191" spans="1:17">
      <c r="A191" s="58" t="s">
        <v>362</v>
      </c>
      <c r="B191" s="59" t="s">
        <v>363</v>
      </c>
      <c r="C191" s="63">
        <v>0</v>
      </c>
      <c r="D191" s="63">
        <v>0</v>
      </c>
      <c r="E191" s="63">
        <v>0</v>
      </c>
      <c r="F191" s="63">
        <v>0</v>
      </c>
      <c r="G191" s="63">
        <v>0</v>
      </c>
      <c r="H191" s="63">
        <v>0</v>
      </c>
      <c r="I191" s="63">
        <v>0</v>
      </c>
      <c r="J191" s="63">
        <v>0</v>
      </c>
      <c r="K191" s="63">
        <v>0</v>
      </c>
      <c r="L191" s="63">
        <v>335.89</v>
      </c>
      <c r="M191" s="63">
        <v>0</v>
      </c>
      <c r="N191" s="63">
        <v>0</v>
      </c>
      <c r="O191" s="63">
        <v>335.89</v>
      </c>
      <c r="Q191" s="12" t="s">
        <v>55</v>
      </c>
    </row>
    <row r="192" spans="1:17">
      <c r="A192" s="58" t="s">
        <v>364</v>
      </c>
      <c r="B192" s="59" t="s">
        <v>365</v>
      </c>
      <c r="C192" s="63">
        <v>0</v>
      </c>
      <c r="D192" s="63">
        <v>0</v>
      </c>
      <c r="E192" s="63">
        <v>0</v>
      </c>
      <c r="F192" s="63">
        <v>0</v>
      </c>
      <c r="G192" s="63">
        <v>0</v>
      </c>
      <c r="H192" s="63">
        <v>0</v>
      </c>
      <c r="I192" s="63">
        <v>0</v>
      </c>
      <c r="J192" s="63">
        <v>0</v>
      </c>
      <c r="K192" s="63">
        <v>0</v>
      </c>
      <c r="L192" s="63">
        <v>0</v>
      </c>
      <c r="M192" s="63">
        <v>0</v>
      </c>
      <c r="N192" s="63">
        <v>0</v>
      </c>
      <c r="O192" s="63">
        <v>0</v>
      </c>
      <c r="Q192" s="12" t="s">
        <v>55</v>
      </c>
    </row>
    <row r="193" spans="1:17">
      <c r="A193" s="58" t="s">
        <v>366</v>
      </c>
      <c r="B193" s="59" t="s">
        <v>367</v>
      </c>
      <c r="C193" s="63">
        <v>0</v>
      </c>
      <c r="D193" s="63">
        <v>0</v>
      </c>
      <c r="E193" s="63">
        <v>0</v>
      </c>
      <c r="F193" s="63">
        <v>0</v>
      </c>
      <c r="G193" s="63">
        <v>0</v>
      </c>
      <c r="H193" s="63">
        <v>0</v>
      </c>
      <c r="I193" s="63">
        <v>0</v>
      </c>
      <c r="J193" s="63">
        <v>0</v>
      </c>
      <c r="K193" s="63">
        <v>0</v>
      </c>
      <c r="L193" s="63">
        <v>0</v>
      </c>
      <c r="M193" s="63">
        <v>0</v>
      </c>
      <c r="N193" s="63">
        <v>0</v>
      </c>
      <c r="O193" s="63">
        <v>0</v>
      </c>
      <c r="Q193" s="12" t="s">
        <v>55</v>
      </c>
    </row>
    <row r="194" spans="1:17">
      <c r="A194" s="58" t="s">
        <v>5034</v>
      </c>
      <c r="B194" s="59" t="s">
        <v>5035</v>
      </c>
      <c r="C194" s="63">
        <v>0</v>
      </c>
      <c r="D194" s="63">
        <v>0</v>
      </c>
      <c r="E194" s="63">
        <v>0</v>
      </c>
      <c r="F194" s="63">
        <v>0</v>
      </c>
      <c r="G194" s="63">
        <v>0</v>
      </c>
      <c r="H194" s="63">
        <v>0</v>
      </c>
      <c r="I194" s="63">
        <v>0</v>
      </c>
      <c r="J194" s="63">
        <v>0</v>
      </c>
      <c r="K194" s="63">
        <v>0</v>
      </c>
      <c r="L194" s="63">
        <v>0</v>
      </c>
      <c r="M194" s="63">
        <v>0</v>
      </c>
      <c r="N194" s="63">
        <v>0</v>
      </c>
      <c r="O194" s="63">
        <v>0</v>
      </c>
      <c r="Q194" s="12" t="s">
        <v>55</v>
      </c>
    </row>
    <row r="195" spans="1:17">
      <c r="A195" s="58" t="s">
        <v>368</v>
      </c>
      <c r="B195" s="59" t="s">
        <v>369</v>
      </c>
      <c r="C195" s="63">
        <v>0</v>
      </c>
      <c r="D195" s="63">
        <v>0</v>
      </c>
      <c r="E195" s="63">
        <v>0</v>
      </c>
      <c r="F195" s="63">
        <v>0</v>
      </c>
      <c r="G195" s="63">
        <v>0</v>
      </c>
      <c r="H195" s="63">
        <v>0</v>
      </c>
      <c r="I195" s="63">
        <v>0</v>
      </c>
      <c r="J195" s="63">
        <v>484.14</v>
      </c>
      <c r="K195" s="63">
        <v>0</v>
      </c>
      <c r="L195" s="63">
        <v>0</v>
      </c>
      <c r="M195" s="63">
        <v>0</v>
      </c>
      <c r="N195" s="63">
        <v>0</v>
      </c>
      <c r="O195" s="63">
        <v>484.14</v>
      </c>
      <c r="Q195" s="12" t="s">
        <v>55</v>
      </c>
    </row>
    <row r="196" spans="1:17">
      <c r="A196" s="58" t="s">
        <v>370</v>
      </c>
      <c r="B196" s="59" t="s">
        <v>371</v>
      </c>
      <c r="C196" s="63">
        <v>0</v>
      </c>
      <c r="D196" s="63">
        <v>0</v>
      </c>
      <c r="E196" s="63">
        <v>0</v>
      </c>
      <c r="F196" s="63">
        <v>0</v>
      </c>
      <c r="G196" s="63">
        <v>0</v>
      </c>
      <c r="H196" s="63">
        <v>100</v>
      </c>
      <c r="I196" s="63">
        <v>0</v>
      </c>
      <c r="J196" s="63">
        <v>0</v>
      </c>
      <c r="K196" s="63">
        <v>0</v>
      </c>
      <c r="L196" s="63">
        <v>0</v>
      </c>
      <c r="M196" s="63">
        <v>0</v>
      </c>
      <c r="N196" s="63">
        <v>0</v>
      </c>
      <c r="O196" s="63">
        <v>100</v>
      </c>
      <c r="Q196" s="12" t="s">
        <v>55</v>
      </c>
    </row>
    <row r="197" spans="1:17">
      <c r="A197" s="58" t="s">
        <v>1768</v>
      </c>
      <c r="B197" s="59" t="s">
        <v>5036</v>
      </c>
      <c r="C197" s="63">
        <v>0</v>
      </c>
      <c r="D197" s="63">
        <v>0</v>
      </c>
      <c r="E197" s="63">
        <v>0</v>
      </c>
      <c r="F197" s="63">
        <v>0</v>
      </c>
      <c r="G197" s="63">
        <v>0</v>
      </c>
      <c r="H197" s="63">
        <v>0</v>
      </c>
      <c r="I197" s="63">
        <v>0</v>
      </c>
      <c r="J197" s="63">
        <v>0</v>
      </c>
      <c r="K197" s="63">
        <v>0</v>
      </c>
      <c r="L197" s="63">
        <v>0</v>
      </c>
      <c r="M197" s="63">
        <v>0</v>
      </c>
      <c r="N197" s="63">
        <v>0</v>
      </c>
      <c r="O197" s="63">
        <v>0</v>
      </c>
      <c r="Q197" s="12" t="s">
        <v>55</v>
      </c>
    </row>
    <row r="198" spans="1:17">
      <c r="A198" s="58" t="s">
        <v>372</v>
      </c>
      <c r="B198" s="59" t="s">
        <v>373</v>
      </c>
      <c r="C198" s="63">
        <v>0</v>
      </c>
      <c r="D198" s="63">
        <v>0</v>
      </c>
      <c r="E198" s="63">
        <v>0</v>
      </c>
      <c r="F198" s="63">
        <v>0</v>
      </c>
      <c r="G198" s="63">
        <v>0</v>
      </c>
      <c r="H198" s="63">
        <v>0</v>
      </c>
      <c r="I198" s="63">
        <v>0</v>
      </c>
      <c r="J198" s="63">
        <v>0</v>
      </c>
      <c r="K198" s="63">
        <v>770.75</v>
      </c>
      <c r="L198" s="63">
        <v>0</v>
      </c>
      <c r="M198" s="63">
        <v>0</v>
      </c>
      <c r="N198" s="63">
        <v>0</v>
      </c>
      <c r="O198" s="63">
        <v>770.75</v>
      </c>
      <c r="Q198" s="12" t="s">
        <v>55</v>
      </c>
    </row>
    <row r="199" spans="1:17">
      <c r="A199" s="58" t="s">
        <v>374</v>
      </c>
      <c r="B199" s="59" t="s">
        <v>375</v>
      </c>
      <c r="C199" s="63">
        <v>0</v>
      </c>
      <c r="D199" s="63">
        <v>248.92</v>
      </c>
      <c r="E199" s="63">
        <v>0</v>
      </c>
      <c r="F199" s="63">
        <v>313.93</v>
      </c>
      <c r="G199" s="63">
        <v>0</v>
      </c>
      <c r="H199" s="63">
        <v>0</v>
      </c>
      <c r="I199" s="63">
        <v>0</v>
      </c>
      <c r="J199" s="63">
        <v>0</v>
      </c>
      <c r="K199" s="63">
        <v>0</v>
      </c>
      <c r="L199" s="63">
        <v>0</v>
      </c>
      <c r="M199" s="63">
        <v>0</v>
      </c>
      <c r="N199" s="63">
        <v>0</v>
      </c>
      <c r="O199" s="63">
        <v>562.85</v>
      </c>
      <c r="Q199" s="12" t="s">
        <v>52</v>
      </c>
    </row>
    <row r="200" spans="1:17">
      <c r="A200" s="58" t="s">
        <v>5037</v>
      </c>
      <c r="B200" s="59" t="s">
        <v>5038</v>
      </c>
      <c r="C200" s="63">
        <v>0</v>
      </c>
      <c r="D200" s="63">
        <v>0</v>
      </c>
      <c r="E200" s="63">
        <v>0</v>
      </c>
      <c r="F200" s="63">
        <v>0</v>
      </c>
      <c r="G200" s="63">
        <v>0</v>
      </c>
      <c r="H200" s="63">
        <v>0</v>
      </c>
      <c r="I200" s="63">
        <v>0</v>
      </c>
      <c r="J200" s="63">
        <v>0</v>
      </c>
      <c r="K200" s="63">
        <v>0</v>
      </c>
      <c r="L200" s="63">
        <v>0</v>
      </c>
      <c r="M200" s="63">
        <v>0</v>
      </c>
      <c r="N200" s="63">
        <v>0</v>
      </c>
      <c r="O200" s="63">
        <v>0</v>
      </c>
      <c r="Q200" s="12" t="s">
        <v>55</v>
      </c>
    </row>
    <row r="201" spans="1:17">
      <c r="A201" s="58" t="s">
        <v>376</v>
      </c>
      <c r="B201" s="59" t="s">
        <v>377</v>
      </c>
      <c r="C201" s="63">
        <v>0</v>
      </c>
      <c r="D201" s="63">
        <v>1589</v>
      </c>
      <c r="E201" s="63">
        <v>0</v>
      </c>
      <c r="F201" s="63">
        <v>-204.42</v>
      </c>
      <c r="G201" s="63">
        <v>0</v>
      </c>
      <c r="H201" s="63">
        <v>0</v>
      </c>
      <c r="I201" s="63">
        <v>0</v>
      </c>
      <c r="J201" s="63">
        <v>266.25</v>
      </c>
      <c r="K201" s="63">
        <v>76.400000000000006</v>
      </c>
      <c r="L201" s="63">
        <v>0</v>
      </c>
      <c r="M201" s="63">
        <v>0</v>
      </c>
      <c r="N201" s="63">
        <v>497.84</v>
      </c>
      <c r="O201" s="63">
        <v>2225.0700000000002</v>
      </c>
      <c r="Q201" s="12" t="s">
        <v>55</v>
      </c>
    </row>
    <row r="202" spans="1:17">
      <c r="A202" s="58" t="s">
        <v>378</v>
      </c>
      <c r="B202" s="59" t="s">
        <v>379</v>
      </c>
      <c r="C202" s="63">
        <v>0</v>
      </c>
      <c r="D202" s="63">
        <v>159.80000000000001</v>
      </c>
      <c r="E202" s="63">
        <v>0</v>
      </c>
      <c r="F202" s="63">
        <v>779.48</v>
      </c>
      <c r="G202" s="63">
        <v>0</v>
      </c>
      <c r="H202" s="63">
        <v>0</v>
      </c>
      <c r="I202" s="63">
        <v>0</v>
      </c>
      <c r="J202" s="63">
        <v>0</v>
      </c>
      <c r="K202" s="63">
        <v>352.09</v>
      </c>
      <c r="L202" s="63">
        <v>0</v>
      </c>
      <c r="M202" s="63">
        <v>352.09</v>
      </c>
      <c r="N202" s="63">
        <v>0</v>
      </c>
      <c r="O202" s="63">
        <v>1643.46</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0</v>
      </c>
      <c r="D204" s="63">
        <v>0</v>
      </c>
      <c r="E204" s="63">
        <v>0</v>
      </c>
      <c r="F204" s="63">
        <v>0</v>
      </c>
      <c r="G204" s="63">
        <v>0</v>
      </c>
      <c r="H204" s="63">
        <v>0</v>
      </c>
      <c r="I204" s="63">
        <v>0</v>
      </c>
      <c r="J204" s="63">
        <v>0</v>
      </c>
      <c r="K204" s="63">
        <v>0</v>
      </c>
      <c r="L204" s="63">
        <v>0</v>
      </c>
      <c r="M204" s="63">
        <v>0</v>
      </c>
      <c r="N204" s="63">
        <v>0</v>
      </c>
      <c r="O204" s="63">
        <v>0</v>
      </c>
      <c r="Q204" s="12" t="s">
        <v>52</v>
      </c>
    </row>
    <row r="205" spans="1:17">
      <c r="A205" s="58" t="s">
        <v>384</v>
      </c>
      <c r="B205" s="59" t="s">
        <v>385</v>
      </c>
      <c r="C205" s="63">
        <v>0</v>
      </c>
      <c r="D205" s="63">
        <v>0</v>
      </c>
      <c r="E205" s="63">
        <v>0</v>
      </c>
      <c r="F205" s="63">
        <v>0</v>
      </c>
      <c r="G205" s="63">
        <v>0</v>
      </c>
      <c r="H205" s="63">
        <v>0</v>
      </c>
      <c r="I205" s="63">
        <v>0</v>
      </c>
      <c r="J205" s="63">
        <v>436.09</v>
      </c>
      <c r="K205" s="63">
        <v>0</v>
      </c>
      <c r="L205" s="63">
        <v>0</v>
      </c>
      <c r="M205" s="63">
        <v>0</v>
      </c>
      <c r="N205" s="63">
        <v>55.87</v>
      </c>
      <c r="O205" s="63">
        <v>491.96</v>
      </c>
      <c r="Q205" s="12" t="s">
        <v>55</v>
      </c>
    </row>
    <row r="206" spans="1:17">
      <c r="A206" s="58" t="s">
        <v>386</v>
      </c>
      <c r="B206" s="59" t="s">
        <v>387</v>
      </c>
      <c r="C206" s="63">
        <v>0</v>
      </c>
      <c r="D206" s="63">
        <v>0</v>
      </c>
      <c r="E206" s="63">
        <v>0</v>
      </c>
      <c r="F206" s="63">
        <v>0</v>
      </c>
      <c r="G206" s="63">
        <v>0</v>
      </c>
      <c r="H206" s="63">
        <v>0</v>
      </c>
      <c r="I206" s="63">
        <v>0</v>
      </c>
      <c r="J206" s="63">
        <v>0</v>
      </c>
      <c r="K206" s="63">
        <v>0</v>
      </c>
      <c r="L206" s="63">
        <v>0</v>
      </c>
      <c r="M206" s="63">
        <v>0</v>
      </c>
      <c r="N206" s="63">
        <v>0</v>
      </c>
      <c r="O206" s="63">
        <v>0</v>
      </c>
      <c r="Q206" s="12" t="s">
        <v>55</v>
      </c>
    </row>
    <row r="207" spans="1:17">
      <c r="A207" s="58" t="s">
        <v>388</v>
      </c>
      <c r="B207" s="59" t="s">
        <v>389</v>
      </c>
      <c r="C207" s="63">
        <v>0</v>
      </c>
      <c r="D207" s="63">
        <v>450</v>
      </c>
      <c r="E207" s="63">
        <v>0</v>
      </c>
      <c r="F207" s="63">
        <v>0</v>
      </c>
      <c r="G207" s="63">
        <v>0</v>
      </c>
      <c r="H207" s="63">
        <v>0</v>
      </c>
      <c r="I207" s="63">
        <v>0</v>
      </c>
      <c r="J207" s="63">
        <v>195</v>
      </c>
      <c r="K207" s="63">
        <v>0</v>
      </c>
      <c r="L207" s="63">
        <v>0</v>
      </c>
      <c r="M207" s="63">
        <v>0</v>
      </c>
      <c r="N207" s="63">
        <v>0</v>
      </c>
      <c r="O207" s="63">
        <v>645</v>
      </c>
      <c r="Q207" s="12" t="s">
        <v>55</v>
      </c>
    </row>
    <row r="208" spans="1:17">
      <c r="A208" s="58" t="s">
        <v>390</v>
      </c>
      <c r="B208" s="59" t="s">
        <v>391</v>
      </c>
      <c r="C208" s="63">
        <v>0</v>
      </c>
      <c r="D208" s="63">
        <v>0</v>
      </c>
      <c r="E208" s="63">
        <v>0</v>
      </c>
      <c r="F208" s="63">
        <v>0</v>
      </c>
      <c r="G208" s="63">
        <v>0</v>
      </c>
      <c r="H208" s="63">
        <v>0</v>
      </c>
      <c r="I208" s="63">
        <v>0</v>
      </c>
      <c r="J208" s="63">
        <v>168.25</v>
      </c>
      <c r="K208" s="63">
        <v>0</v>
      </c>
      <c r="L208" s="63">
        <v>0</v>
      </c>
      <c r="M208" s="63">
        <v>0</v>
      </c>
      <c r="N208" s="63">
        <v>0</v>
      </c>
      <c r="O208" s="63">
        <v>168.25</v>
      </c>
      <c r="Q208" s="12" t="s">
        <v>55</v>
      </c>
    </row>
    <row r="209" spans="1:17">
      <c r="A209" s="58" t="s">
        <v>392</v>
      </c>
      <c r="B209" s="59" t="s">
        <v>393</v>
      </c>
      <c r="C209" s="63">
        <v>0</v>
      </c>
      <c r="D209" s="63">
        <v>0</v>
      </c>
      <c r="E209" s="63">
        <v>0</v>
      </c>
      <c r="F209" s="63">
        <v>0</v>
      </c>
      <c r="G209" s="63">
        <v>0</v>
      </c>
      <c r="H209" s="63">
        <v>0</v>
      </c>
      <c r="I209" s="63">
        <v>0</v>
      </c>
      <c r="J209" s="63">
        <v>0</v>
      </c>
      <c r="K209" s="63">
        <v>0</v>
      </c>
      <c r="L209" s="63">
        <v>0</v>
      </c>
      <c r="M209" s="63">
        <v>0</v>
      </c>
      <c r="N209" s="63">
        <v>0</v>
      </c>
      <c r="O209" s="63">
        <v>0</v>
      </c>
      <c r="Q209" s="12" t="s">
        <v>55</v>
      </c>
    </row>
    <row r="210" spans="1:17">
      <c r="A210" s="58" t="s">
        <v>394</v>
      </c>
      <c r="B210" s="59" t="s">
        <v>395</v>
      </c>
      <c r="C210" s="63">
        <v>0</v>
      </c>
      <c r="D210" s="63">
        <v>0</v>
      </c>
      <c r="E210" s="63">
        <v>0</v>
      </c>
      <c r="F210" s="63">
        <v>0</v>
      </c>
      <c r="G210" s="63">
        <v>0</v>
      </c>
      <c r="H210" s="63">
        <v>0</v>
      </c>
      <c r="I210" s="63">
        <v>0</v>
      </c>
      <c r="J210" s="63">
        <v>0</v>
      </c>
      <c r="K210" s="63">
        <v>0</v>
      </c>
      <c r="L210" s="63">
        <v>211.39</v>
      </c>
      <c r="M210" s="63">
        <v>730</v>
      </c>
      <c r="N210" s="63">
        <v>0</v>
      </c>
      <c r="O210" s="63">
        <v>941.39</v>
      </c>
      <c r="Q210" s="12" t="s">
        <v>55</v>
      </c>
    </row>
    <row r="211" spans="1:17">
      <c r="A211" s="58" t="s">
        <v>396</v>
      </c>
      <c r="B211" s="59" t="s">
        <v>397</v>
      </c>
      <c r="C211" s="63">
        <v>0</v>
      </c>
      <c r="D211" s="63">
        <v>0</v>
      </c>
      <c r="E211" s="63">
        <v>0</v>
      </c>
      <c r="F211" s="63">
        <v>0</v>
      </c>
      <c r="G211" s="63">
        <v>0</v>
      </c>
      <c r="H211" s="63">
        <v>0</v>
      </c>
      <c r="I211" s="63">
        <v>0</v>
      </c>
      <c r="J211" s="63">
        <v>0</v>
      </c>
      <c r="K211" s="63">
        <v>0</v>
      </c>
      <c r="L211" s="63">
        <v>0</v>
      </c>
      <c r="M211" s="63">
        <v>0</v>
      </c>
      <c r="N211" s="63">
        <v>0</v>
      </c>
      <c r="O211" s="63">
        <v>0</v>
      </c>
      <c r="Q211" s="12" t="s">
        <v>55</v>
      </c>
    </row>
    <row r="212" spans="1:17">
      <c r="A212" s="58" t="s">
        <v>398</v>
      </c>
      <c r="B212" s="59" t="s">
        <v>399</v>
      </c>
      <c r="C212" s="63">
        <v>0</v>
      </c>
      <c r="D212" s="63">
        <v>0</v>
      </c>
      <c r="E212" s="63">
        <v>0</v>
      </c>
      <c r="F212" s="63">
        <v>0</v>
      </c>
      <c r="G212" s="63">
        <v>0</v>
      </c>
      <c r="H212" s="63">
        <v>0</v>
      </c>
      <c r="I212" s="63">
        <v>0</v>
      </c>
      <c r="J212" s="63">
        <v>0</v>
      </c>
      <c r="K212" s="63">
        <v>0</v>
      </c>
      <c r="L212" s="63">
        <v>0</v>
      </c>
      <c r="M212" s="63">
        <v>0</v>
      </c>
      <c r="N212" s="63">
        <v>0</v>
      </c>
      <c r="O212" s="63">
        <v>0</v>
      </c>
      <c r="Q212" s="12" t="s">
        <v>55</v>
      </c>
    </row>
    <row r="213" spans="1:17">
      <c r="A213" s="58" t="s">
        <v>5039</v>
      </c>
      <c r="B213" s="59" t="s">
        <v>5040</v>
      </c>
      <c r="C213" s="63">
        <v>0</v>
      </c>
      <c r="D213" s="63">
        <v>0</v>
      </c>
      <c r="E213" s="63">
        <v>0</v>
      </c>
      <c r="F213" s="63">
        <v>0</v>
      </c>
      <c r="G213" s="63">
        <v>0</v>
      </c>
      <c r="H213" s="63">
        <v>0</v>
      </c>
      <c r="I213" s="63">
        <v>0</v>
      </c>
      <c r="J213" s="63">
        <v>0</v>
      </c>
      <c r="K213" s="63">
        <v>0</v>
      </c>
      <c r="L213" s="63">
        <v>0</v>
      </c>
      <c r="M213" s="63">
        <v>0</v>
      </c>
      <c r="N213" s="63">
        <v>0</v>
      </c>
      <c r="O213" s="63">
        <v>0</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435</v>
      </c>
      <c r="I215" s="63">
        <v>0</v>
      </c>
      <c r="J215" s="63">
        <v>0</v>
      </c>
      <c r="K215" s="63">
        <v>0</v>
      </c>
      <c r="L215" s="63">
        <v>0</v>
      </c>
      <c r="M215" s="63">
        <v>0</v>
      </c>
      <c r="N215" s="63">
        <v>0</v>
      </c>
      <c r="O215" s="63">
        <v>435</v>
      </c>
      <c r="Q215" s="12" t="s">
        <v>52</v>
      </c>
    </row>
    <row r="216" spans="1:17">
      <c r="A216" s="58" t="s">
        <v>5042</v>
      </c>
      <c r="B216" s="59" t="s">
        <v>5043</v>
      </c>
      <c r="C216" s="63">
        <v>0</v>
      </c>
      <c r="D216" s="63">
        <v>0</v>
      </c>
      <c r="E216" s="63">
        <v>0</v>
      </c>
      <c r="F216" s="63">
        <v>0</v>
      </c>
      <c r="G216" s="63">
        <v>0</v>
      </c>
      <c r="H216" s="63">
        <v>0</v>
      </c>
      <c r="I216" s="63">
        <v>0</v>
      </c>
      <c r="J216" s="63">
        <v>0</v>
      </c>
      <c r="K216" s="63">
        <v>0</v>
      </c>
      <c r="L216" s="63">
        <v>0</v>
      </c>
      <c r="M216" s="63">
        <v>0</v>
      </c>
      <c r="N216" s="63">
        <v>0</v>
      </c>
      <c r="O216" s="63">
        <v>0</v>
      </c>
      <c r="Q216" s="12" t="s">
        <v>55</v>
      </c>
    </row>
    <row r="217" spans="1:17">
      <c r="A217" s="58" t="s">
        <v>402</v>
      </c>
      <c r="B217" s="59" t="s">
        <v>403</v>
      </c>
      <c r="C217" s="63">
        <v>162.33000000000001</v>
      </c>
      <c r="D217" s="63">
        <v>492.49</v>
      </c>
      <c r="E217" s="63">
        <v>480</v>
      </c>
      <c r="F217" s="63">
        <v>2196.3200000000002</v>
      </c>
      <c r="G217" s="63">
        <v>0</v>
      </c>
      <c r="H217" s="63">
        <v>0</v>
      </c>
      <c r="I217" s="63">
        <v>0</v>
      </c>
      <c r="J217" s="63">
        <v>4187.5200000000004</v>
      </c>
      <c r="K217" s="63">
        <v>1183.72</v>
      </c>
      <c r="L217" s="63">
        <v>579.1</v>
      </c>
      <c r="M217" s="63">
        <v>0</v>
      </c>
      <c r="N217" s="63">
        <v>1898.71</v>
      </c>
      <c r="O217" s="63">
        <v>11180.19</v>
      </c>
      <c r="Q217" s="12" t="s">
        <v>55</v>
      </c>
    </row>
    <row r="218" spans="1:17">
      <c r="A218" s="58" t="s">
        <v>404</v>
      </c>
      <c r="B218" s="59" t="s">
        <v>405</v>
      </c>
      <c r="C218" s="63">
        <v>0</v>
      </c>
      <c r="D218" s="63">
        <v>0</v>
      </c>
      <c r="E218" s="63">
        <v>0</v>
      </c>
      <c r="F218" s="63">
        <v>0</v>
      </c>
      <c r="G218" s="63">
        <v>0</v>
      </c>
      <c r="H218" s="63">
        <v>0</v>
      </c>
      <c r="I218" s="63">
        <v>0</v>
      </c>
      <c r="J218" s="63">
        <v>0</v>
      </c>
      <c r="K218" s="63">
        <v>0</v>
      </c>
      <c r="L218" s="63">
        <v>0</v>
      </c>
      <c r="M218" s="63">
        <v>0</v>
      </c>
      <c r="N218" s="63">
        <v>0</v>
      </c>
      <c r="O218" s="63">
        <v>0</v>
      </c>
      <c r="Q218" s="12" t="s">
        <v>55</v>
      </c>
    </row>
    <row r="219" spans="1:17">
      <c r="A219" s="58" t="s">
        <v>406</v>
      </c>
      <c r="B219" s="59" t="s">
        <v>407</v>
      </c>
      <c r="C219" s="63">
        <v>0</v>
      </c>
      <c r="D219" s="63">
        <v>0</v>
      </c>
      <c r="E219" s="63">
        <v>0</v>
      </c>
      <c r="F219" s="63">
        <v>0</v>
      </c>
      <c r="G219" s="63">
        <v>0</v>
      </c>
      <c r="H219" s="63">
        <v>0</v>
      </c>
      <c r="I219" s="63">
        <v>0</v>
      </c>
      <c r="J219" s="63">
        <v>0</v>
      </c>
      <c r="K219" s="63">
        <v>0</v>
      </c>
      <c r="L219" s="63">
        <v>0</v>
      </c>
      <c r="M219" s="63">
        <v>0</v>
      </c>
      <c r="N219" s="63">
        <v>51.08</v>
      </c>
      <c r="O219" s="63">
        <v>51.08</v>
      </c>
      <c r="Q219" s="12" t="s">
        <v>55</v>
      </c>
    </row>
    <row r="220" spans="1:17">
      <c r="A220" s="58" t="s">
        <v>408</v>
      </c>
      <c r="B220" s="59" t="s">
        <v>409</v>
      </c>
      <c r="C220" s="63">
        <v>0</v>
      </c>
      <c r="D220" s="63">
        <v>0</v>
      </c>
      <c r="E220" s="63">
        <v>0</v>
      </c>
      <c r="F220" s="63">
        <v>0</v>
      </c>
      <c r="G220" s="63">
        <v>0</v>
      </c>
      <c r="H220" s="63">
        <v>0</v>
      </c>
      <c r="I220" s="63">
        <v>0</v>
      </c>
      <c r="J220" s="63">
        <v>0</v>
      </c>
      <c r="K220" s="63">
        <v>0</v>
      </c>
      <c r="L220" s="63">
        <v>0</v>
      </c>
      <c r="M220" s="63">
        <v>0</v>
      </c>
      <c r="N220" s="63">
        <v>0</v>
      </c>
      <c r="O220" s="63">
        <v>0</v>
      </c>
      <c r="Q220" s="12" t="s">
        <v>55</v>
      </c>
    </row>
    <row r="221" spans="1:17">
      <c r="A221" s="58" t="s">
        <v>410</v>
      </c>
      <c r="B221" s="59" t="s">
        <v>411</v>
      </c>
      <c r="C221" s="63">
        <v>0</v>
      </c>
      <c r="D221" s="63">
        <v>0</v>
      </c>
      <c r="E221" s="63">
        <v>0</v>
      </c>
      <c r="F221" s="63">
        <v>0</v>
      </c>
      <c r="G221" s="63">
        <v>0</v>
      </c>
      <c r="H221" s="63">
        <v>0</v>
      </c>
      <c r="I221" s="63">
        <v>0</v>
      </c>
      <c r="J221" s="63">
        <v>0</v>
      </c>
      <c r="K221" s="63">
        <v>0</v>
      </c>
      <c r="L221" s="63">
        <v>0</v>
      </c>
      <c r="M221" s="63">
        <v>2160</v>
      </c>
      <c r="N221" s="63">
        <v>0</v>
      </c>
      <c r="O221" s="63">
        <v>2160</v>
      </c>
      <c r="Q221" s="12" t="s">
        <v>55</v>
      </c>
    </row>
    <row r="222" spans="1:17">
      <c r="A222" s="58" t="s">
        <v>412</v>
      </c>
      <c r="B222" s="59" t="s">
        <v>413</v>
      </c>
      <c r="C222" s="63">
        <v>0</v>
      </c>
      <c r="D222" s="63">
        <v>0</v>
      </c>
      <c r="E222" s="63">
        <v>0</v>
      </c>
      <c r="F222" s="63">
        <v>0</v>
      </c>
      <c r="G222" s="63">
        <v>0</v>
      </c>
      <c r="H222" s="63">
        <v>0</v>
      </c>
      <c r="I222" s="63">
        <v>0</v>
      </c>
      <c r="J222" s="63">
        <v>0</v>
      </c>
      <c r="K222" s="63">
        <v>0</v>
      </c>
      <c r="L222" s="63">
        <v>0</v>
      </c>
      <c r="M222" s="63">
        <v>0</v>
      </c>
      <c r="N222" s="63">
        <v>0</v>
      </c>
      <c r="O222" s="63">
        <v>0</v>
      </c>
      <c r="Q222" s="12" t="s">
        <v>57</v>
      </c>
    </row>
    <row r="223" spans="1:17">
      <c r="A223" s="58" t="s">
        <v>414</v>
      </c>
      <c r="B223" s="59" t="s">
        <v>415</v>
      </c>
      <c r="C223" s="63">
        <v>0</v>
      </c>
      <c r="D223" s="63">
        <v>0</v>
      </c>
      <c r="E223" s="63">
        <v>0</v>
      </c>
      <c r="F223" s="63">
        <v>0</v>
      </c>
      <c r="G223" s="63">
        <v>0</v>
      </c>
      <c r="H223" s="63">
        <v>0</v>
      </c>
      <c r="I223" s="63">
        <v>0</v>
      </c>
      <c r="J223" s="63">
        <v>0</v>
      </c>
      <c r="K223" s="63">
        <v>0</v>
      </c>
      <c r="L223" s="63">
        <v>0</v>
      </c>
      <c r="M223" s="63">
        <v>0</v>
      </c>
      <c r="N223" s="63">
        <v>0</v>
      </c>
      <c r="O223" s="63">
        <v>0</v>
      </c>
      <c r="Q223" s="12" t="s">
        <v>55</v>
      </c>
    </row>
    <row r="224" spans="1:17">
      <c r="A224" s="58" t="s">
        <v>416</v>
      </c>
      <c r="B224" s="59" t="s">
        <v>417</v>
      </c>
      <c r="C224" s="63">
        <v>0</v>
      </c>
      <c r="D224" s="63">
        <v>0</v>
      </c>
      <c r="E224" s="63">
        <v>0</v>
      </c>
      <c r="F224" s="63">
        <v>0</v>
      </c>
      <c r="G224" s="63">
        <v>0</v>
      </c>
      <c r="H224" s="63">
        <v>0</v>
      </c>
      <c r="I224" s="63">
        <v>0</v>
      </c>
      <c r="J224" s="63">
        <v>150.9</v>
      </c>
      <c r="K224" s="63">
        <v>0</v>
      </c>
      <c r="L224" s="63">
        <v>0</v>
      </c>
      <c r="M224" s="63">
        <v>0</v>
      </c>
      <c r="N224" s="63">
        <v>920.13</v>
      </c>
      <c r="O224" s="63">
        <v>1071.03</v>
      </c>
      <c r="Q224" s="12" t="s">
        <v>55</v>
      </c>
    </row>
    <row r="225" spans="1:17">
      <c r="A225" s="58" t="s">
        <v>418</v>
      </c>
      <c r="B225" s="59" t="s">
        <v>419</v>
      </c>
      <c r="C225" s="63">
        <v>0</v>
      </c>
      <c r="D225" s="63">
        <v>0</v>
      </c>
      <c r="E225" s="63">
        <v>0</v>
      </c>
      <c r="F225" s="63">
        <v>0</v>
      </c>
      <c r="G225" s="63">
        <v>0</v>
      </c>
      <c r="H225" s="63">
        <v>0</v>
      </c>
      <c r="I225" s="63">
        <v>0</v>
      </c>
      <c r="J225" s="63">
        <v>0</v>
      </c>
      <c r="K225" s="63">
        <v>0</v>
      </c>
      <c r="L225" s="63">
        <v>0</v>
      </c>
      <c r="M225" s="63">
        <v>1030</v>
      </c>
      <c r="N225" s="63">
        <v>0</v>
      </c>
      <c r="O225" s="63">
        <v>1030</v>
      </c>
      <c r="Q225" s="12" t="s">
        <v>55</v>
      </c>
    </row>
    <row r="226" spans="1:17">
      <c r="A226" s="58" t="s">
        <v>420</v>
      </c>
      <c r="B226" s="59" t="s">
        <v>421</v>
      </c>
      <c r="C226" s="63">
        <v>0</v>
      </c>
      <c r="D226" s="63">
        <v>0</v>
      </c>
      <c r="E226" s="63">
        <v>0</v>
      </c>
      <c r="F226" s="63">
        <v>0</v>
      </c>
      <c r="G226" s="63">
        <v>0</v>
      </c>
      <c r="H226" s="63">
        <v>0</v>
      </c>
      <c r="I226" s="63">
        <v>0</v>
      </c>
      <c r="J226" s="63">
        <v>198.47</v>
      </c>
      <c r="K226" s="63">
        <v>0</v>
      </c>
      <c r="L226" s="63">
        <v>0</v>
      </c>
      <c r="M226" s="63">
        <v>0</v>
      </c>
      <c r="N226" s="63">
        <v>0</v>
      </c>
      <c r="O226" s="63">
        <v>198.47</v>
      </c>
      <c r="Q226" s="12" t="s">
        <v>55</v>
      </c>
    </row>
    <row r="227" spans="1:17">
      <c r="A227" s="58" t="s">
        <v>422</v>
      </c>
      <c r="B227" s="59" t="s">
        <v>423</v>
      </c>
      <c r="C227" s="63">
        <v>0</v>
      </c>
      <c r="D227" s="63">
        <v>0</v>
      </c>
      <c r="E227" s="63">
        <v>0</v>
      </c>
      <c r="F227" s="63">
        <v>0</v>
      </c>
      <c r="G227" s="63">
        <v>0</v>
      </c>
      <c r="H227" s="63">
        <v>0</v>
      </c>
      <c r="I227" s="63">
        <v>0</v>
      </c>
      <c r="J227" s="63">
        <v>0</v>
      </c>
      <c r="K227" s="63">
        <v>0</v>
      </c>
      <c r="L227" s="63">
        <v>0</v>
      </c>
      <c r="M227" s="63">
        <v>0</v>
      </c>
      <c r="N227" s="63">
        <v>0</v>
      </c>
      <c r="O227" s="63">
        <v>0</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0</v>
      </c>
      <c r="G229" s="63">
        <v>0</v>
      </c>
      <c r="H229" s="63">
        <v>0</v>
      </c>
      <c r="I229" s="63">
        <v>0</v>
      </c>
      <c r="J229" s="63">
        <v>0</v>
      </c>
      <c r="K229" s="63">
        <v>0</v>
      </c>
      <c r="L229" s="63">
        <v>0</v>
      </c>
      <c r="M229" s="63">
        <v>0</v>
      </c>
      <c r="N229" s="63">
        <v>0</v>
      </c>
      <c r="O229" s="63">
        <v>0</v>
      </c>
      <c r="Q229" s="12" t="s">
        <v>57</v>
      </c>
    </row>
    <row r="230" spans="1:17">
      <c r="A230" s="58" t="s">
        <v>5046</v>
      </c>
      <c r="B230" s="59" t="s">
        <v>5047</v>
      </c>
      <c r="C230" s="63">
        <v>0</v>
      </c>
      <c r="D230" s="63">
        <v>0</v>
      </c>
      <c r="E230" s="63">
        <v>0</v>
      </c>
      <c r="F230" s="63">
        <v>0</v>
      </c>
      <c r="G230" s="63">
        <v>0</v>
      </c>
      <c r="H230" s="63">
        <v>0</v>
      </c>
      <c r="I230" s="63">
        <v>0</v>
      </c>
      <c r="J230" s="63">
        <v>0</v>
      </c>
      <c r="K230" s="63">
        <v>0</v>
      </c>
      <c r="L230" s="63">
        <v>0</v>
      </c>
      <c r="M230" s="63">
        <v>0</v>
      </c>
      <c r="N230" s="63">
        <v>0</v>
      </c>
      <c r="O230" s="63">
        <v>0</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3044.61</v>
      </c>
      <c r="D233" s="70">
        <v>3375.53</v>
      </c>
      <c r="E233" s="70">
        <v>1630</v>
      </c>
      <c r="F233" s="70">
        <v>4259.09</v>
      </c>
      <c r="G233" s="70">
        <v>390.49</v>
      </c>
      <c r="H233" s="70">
        <v>1218.76</v>
      </c>
      <c r="I233" s="70">
        <v>33.520000000000003</v>
      </c>
      <c r="J233" s="70">
        <v>8124.28</v>
      </c>
      <c r="K233" s="70">
        <v>2069.5700000000002</v>
      </c>
      <c r="L233" s="70">
        <v>3147.76</v>
      </c>
      <c r="M233" s="70">
        <v>4272.09</v>
      </c>
      <c r="N233" s="70">
        <v>6762.56</v>
      </c>
      <c r="O233" s="70">
        <v>38328.26</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447.99</v>
      </c>
      <c r="D236" s="63">
        <v>1930.98</v>
      </c>
      <c r="E236" s="63">
        <v>0</v>
      </c>
      <c r="F236" s="63">
        <v>3505.71</v>
      </c>
      <c r="G236" s="63">
        <v>0</v>
      </c>
      <c r="H236" s="63">
        <v>90</v>
      </c>
      <c r="I236" s="63">
        <v>0</v>
      </c>
      <c r="J236" s="63">
        <v>2852.32</v>
      </c>
      <c r="K236" s="63">
        <v>113.66</v>
      </c>
      <c r="L236" s="63">
        <v>0</v>
      </c>
      <c r="M236" s="63">
        <v>0</v>
      </c>
      <c r="N236" s="63">
        <v>2313.89</v>
      </c>
      <c r="O236" s="63">
        <v>11254.55</v>
      </c>
      <c r="Q236" s="12" t="s">
        <v>54</v>
      </c>
    </row>
    <row r="237" spans="1:17">
      <c r="A237" s="58" t="s">
        <v>432</v>
      </c>
      <c r="B237" s="59" t="s">
        <v>403</v>
      </c>
      <c r="C237" s="63">
        <v>0</v>
      </c>
      <c r="D237" s="63">
        <v>541.27</v>
      </c>
      <c r="E237" s="63">
        <v>0</v>
      </c>
      <c r="F237" s="63">
        <v>454.66</v>
      </c>
      <c r="G237" s="63">
        <v>0</v>
      </c>
      <c r="H237" s="63">
        <v>0</v>
      </c>
      <c r="I237" s="63">
        <v>0</v>
      </c>
      <c r="J237" s="63">
        <v>4338.03</v>
      </c>
      <c r="K237" s="63">
        <v>562.91999999999996</v>
      </c>
      <c r="L237" s="63">
        <v>-178.61</v>
      </c>
      <c r="M237" s="63">
        <v>0</v>
      </c>
      <c r="N237" s="63">
        <v>0</v>
      </c>
      <c r="O237" s="63">
        <v>5718.27</v>
      </c>
      <c r="Q237" s="12" t="s">
        <v>54</v>
      </c>
    </row>
    <row r="238" spans="1:17">
      <c r="A238" s="58" t="s">
        <v>433</v>
      </c>
      <c r="B238" s="59" t="s">
        <v>434</v>
      </c>
      <c r="C238" s="63">
        <v>0</v>
      </c>
      <c r="D238" s="63">
        <v>0</v>
      </c>
      <c r="E238" s="63">
        <v>0</v>
      </c>
      <c r="F238" s="63">
        <v>752.6</v>
      </c>
      <c r="G238" s="63">
        <v>0</v>
      </c>
      <c r="H238" s="63">
        <v>0</v>
      </c>
      <c r="I238" s="63">
        <v>0</v>
      </c>
      <c r="J238" s="63">
        <v>1754.11</v>
      </c>
      <c r="K238" s="63">
        <v>2070.81</v>
      </c>
      <c r="L238" s="63">
        <v>3254.17</v>
      </c>
      <c r="M238" s="63">
        <v>0</v>
      </c>
      <c r="N238" s="63">
        <v>3852.79</v>
      </c>
      <c r="O238" s="63">
        <v>11684.48</v>
      </c>
      <c r="Q238" s="12" t="s">
        <v>54</v>
      </c>
    </row>
    <row r="239" spans="1:17">
      <c r="A239" s="58" t="s">
        <v>435</v>
      </c>
      <c r="B239" s="59" t="s">
        <v>436</v>
      </c>
      <c r="C239" s="63">
        <v>0</v>
      </c>
      <c r="D239" s="63">
        <v>0</v>
      </c>
      <c r="E239" s="63">
        <v>0</v>
      </c>
      <c r="F239" s="63">
        <v>0</v>
      </c>
      <c r="G239" s="63">
        <v>0</v>
      </c>
      <c r="H239" s="63">
        <v>0</v>
      </c>
      <c r="I239" s="63">
        <v>0</v>
      </c>
      <c r="J239" s="63">
        <v>0</v>
      </c>
      <c r="K239" s="63">
        <v>0</v>
      </c>
      <c r="L239" s="63">
        <v>0</v>
      </c>
      <c r="M239" s="63">
        <v>0</v>
      </c>
      <c r="N239" s="63">
        <v>0</v>
      </c>
      <c r="O239" s="63">
        <v>0</v>
      </c>
      <c r="Q239" s="12" t="s">
        <v>54</v>
      </c>
    </row>
    <row r="240" spans="1:17">
      <c r="A240" s="58" t="s">
        <v>437</v>
      </c>
      <c r="B240" s="59" t="s">
        <v>438</v>
      </c>
      <c r="C240" s="63">
        <v>0</v>
      </c>
      <c r="D240" s="63">
        <v>0</v>
      </c>
      <c r="E240" s="63">
        <v>0</v>
      </c>
      <c r="F240" s="63">
        <v>200</v>
      </c>
      <c r="G240" s="63">
        <v>0</v>
      </c>
      <c r="H240" s="63">
        <v>0</v>
      </c>
      <c r="I240" s="63">
        <v>0</v>
      </c>
      <c r="J240" s="63">
        <v>1370</v>
      </c>
      <c r="K240" s="63">
        <v>0</v>
      </c>
      <c r="L240" s="63">
        <v>0</v>
      </c>
      <c r="M240" s="63">
        <v>0</v>
      </c>
      <c r="N240" s="63">
        <v>2285.13</v>
      </c>
      <c r="O240" s="63">
        <v>3855.13</v>
      </c>
      <c r="Q240" s="12" t="s">
        <v>54</v>
      </c>
    </row>
    <row r="241" spans="1:17">
      <c r="A241" s="58" t="s">
        <v>439</v>
      </c>
      <c r="B241" s="59" t="s">
        <v>440</v>
      </c>
      <c r="C241" s="63">
        <v>0</v>
      </c>
      <c r="D241" s="63">
        <v>0</v>
      </c>
      <c r="E241" s="63">
        <v>0</v>
      </c>
      <c r="F241" s="63">
        <v>0</v>
      </c>
      <c r="G241" s="63">
        <v>0</v>
      </c>
      <c r="H241" s="63">
        <v>0</v>
      </c>
      <c r="I241" s="63">
        <v>0</v>
      </c>
      <c r="J241" s="63">
        <v>0</v>
      </c>
      <c r="K241" s="63">
        <v>0</v>
      </c>
      <c r="L241" s="63">
        <v>0</v>
      </c>
      <c r="M241" s="63">
        <v>0</v>
      </c>
      <c r="N241" s="63">
        <v>0</v>
      </c>
      <c r="O241" s="63">
        <v>0</v>
      </c>
      <c r="Q241" s="12" t="s">
        <v>54</v>
      </c>
    </row>
    <row r="242" spans="1:17">
      <c r="A242" s="58" t="s">
        <v>441</v>
      </c>
      <c r="B242" s="59" t="s">
        <v>442</v>
      </c>
      <c r="C242" s="63">
        <v>6882.29</v>
      </c>
      <c r="D242" s="63">
        <v>2743.77</v>
      </c>
      <c r="E242" s="63">
        <v>0</v>
      </c>
      <c r="F242" s="63">
        <v>113.66</v>
      </c>
      <c r="G242" s="63">
        <v>607.12</v>
      </c>
      <c r="H242" s="63">
        <v>0</v>
      </c>
      <c r="I242" s="63">
        <v>0</v>
      </c>
      <c r="J242" s="63">
        <v>2263.91</v>
      </c>
      <c r="K242" s="63">
        <v>71.47</v>
      </c>
      <c r="L242" s="63">
        <v>0</v>
      </c>
      <c r="M242" s="63">
        <v>90</v>
      </c>
      <c r="N242" s="63">
        <v>0</v>
      </c>
      <c r="O242" s="63">
        <v>12772.22</v>
      </c>
      <c r="Q242" s="12" t="s">
        <v>54</v>
      </c>
    </row>
    <row r="243" spans="1:17">
      <c r="A243" s="58" t="s">
        <v>443</v>
      </c>
      <c r="B243" s="59" t="s">
        <v>369</v>
      </c>
      <c r="C243" s="63">
        <v>0</v>
      </c>
      <c r="D243" s="63">
        <v>0</v>
      </c>
      <c r="E243" s="63">
        <v>0</v>
      </c>
      <c r="F243" s="63">
        <v>0</v>
      </c>
      <c r="G243" s="63">
        <v>0</v>
      </c>
      <c r="H243" s="63">
        <v>0</v>
      </c>
      <c r="I243" s="63">
        <v>0</v>
      </c>
      <c r="J243" s="63">
        <v>0</v>
      </c>
      <c r="K243" s="63">
        <v>0</v>
      </c>
      <c r="L243" s="63">
        <v>0</v>
      </c>
      <c r="M243" s="63">
        <v>0</v>
      </c>
      <c r="N243" s="63">
        <v>0</v>
      </c>
      <c r="O243" s="63">
        <v>0</v>
      </c>
      <c r="Q243" s="12" t="s">
        <v>54</v>
      </c>
    </row>
    <row r="244" spans="1:17">
      <c r="A244" s="58" t="s">
        <v>444</v>
      </c>
      <c r="B244" s="59" t="s">
        <v>445</v>
      </c>
      <c r="C244" s="63">
        <v>0</v>
      </c>
      <c r="D244" s="63">
        <v>0</v>
      </c>
      <c r="E244" s="63">
        <v>0</v>
      </c>
      <c r="F244" s="63">
        <v>0</v>
      </c>
      <c r="G244" s="63">
        <v>0</v>
      </c>
      <c r="H244" s="63">
        <v>0</v>
      </c>
      <c r="I244" s="63">
        <v>0</v>
      </c>
      <c r="J244" s="63">
        <v>0</v>
      </c>
      <c r="K244" s="63">
        <v>0</v>
      </c>
      <c r="L244" s="63">
        <v>0</v>
      </c>
      <c r="M244" s="63">
        <v>0</v>
      </c>
      <c r="N244" s="63">
        <v>0</v>
      </c>
      <c r="O244" s="63">
        <v>0</v>
      </c>
      <c r="Q244" s="12" t="s">
        <v>54</v>
      </c>
    </row>
    <row r="245" spans="1:17">
      <c r="A245" s="58" t="s">
        <v>446</v>
      </c>
      <c r="B245" s="59" t="s">
        <v>447</v>
      </c>
      <c r="C245" s="63">
        <v>0</v>
      </c>
      <c r="D245" s="63">
        <v>0</v>
      </c>
      <c r="E245" s="63">
        <v>0</v>
      </c>
      <c r="F245" s="63">
        <v>353.89</v>
      </c>
      <c r="G245" s="63">
        <v>0</v>
      </c>
      <c r="H245" s="63">
        <v>0</v>
      </c>
      <c r="I245" s="63">
        <v>0</v>
      </c>
      <c r="J245" s="63">
        <v>0</v>
      </c>
      <c r="K245" s="63">
        <v>108.23</v>
      </c>
      <c r="L245" s="63">
        <v>0</v>
      </c>
      <c r="M245" s="63">
        <v>0</v>
      </c>
      <c r="N245" s="63">
        <v>0</v>
      </c>
      <c r="O245" s="63">
        <v>462.12</v>
      </c>
      <c r="Q245" s="12" t="s">
        <v>54</v>
      </c>
    </row>
    <row r="246" spans="1:17">
      <c r="A246" s="58" t="s">
        <v>5050</v>
      </c>
      <c r="B246" s="59" t="s">
        <v>5051</v>
      </c>
      <c r="C246" s="63">
        <v>0</v>
      </c>
      <c r="D246" s="63">
        <v>0</v>
      </c>
      <c r="E246" s="63">
        <v>0</v>
      </c>
      <c r="F246" s="63">
        <v>0</v>
      </c>
      <c r="G246" s="63">
        <v>0</v>
      </c>
      <c r="H246" s="63">
        <v>0</v>
      </c>
      <c r="I246" s="63">
        <v>0</v>
      </c>
      <c r="J246" s="63">
        <v>0</v>
      </c>
      <c r="K246" s="63">
        <v>0</v>
      </c>
      <c r="L246" s="63">
        <v>0</v>
      </c>
      <c r="M246" s="63">
        <v>0</v>
      </c>
      <c r="N246" s="63">
        <v>0</v>
      </c>
      <c r="O246" s="63">
        <v>0</v>
      </c>
      <c r="Q246" s="12" t="s">
        <v>54</v>
      </c>
    </row>
    <row r="247" spans="1:17">
      <c r="A247" s="58" t="s">
        <v>448</v>
      </c>
      <c r="B247" s="59" t="s">
        <v>449</v>
      </c>
      <c r="C247" s="63">
        <v>0</v>
      </c>
      <c r="D247" s="63">
        <v>0</v>
      </c>
      <c r="E247" s="63">
        <v>0</v>
      </c>
      <c r="F247" s="63">
        <v>0</v>
      </c>
      <c r="G247" s="63">
        <v>0</v>
      </c>
      <c r="H247" s="63">
        <v>0</v>
      </c>
      <c r="I247" s="63">
        <v>0</v>
      </c>
      <c r="J247" s="63">
        <v>123.78</v>
      </c>
      <c r="K247" s="63">
        <v>0</v>
      </c>
      <c r="L247" s="63">
        <v>0</v>
      </c>
      <c r="M247" s="63">
        <v>0</v>
      </c>
      <c r="N247" s="63">
        <v>0</v>
      </c>
      <c r="O247" s="63">
        <v>123.78</v>
      </c>
      <c r="Q247" s="12" t="s">
        <v>54</v>
      </c>
    </row>
    <row r="248" spans="1:17">
      <c r="A248" s="58" t="s">
        <v>450</v>
      </c>
      <c r="B248" s="59" t="s">
        <v>451</v>
      </c>
      <c r="C248" s="63">
        <v>0</v>
      </c>
      <c r="D248" s="63">
        <v>0</v>
      </c>
      <c r="E248" s="63">
        <v>0</v>
      </c>
      <c r="F248" s="63">
        <v>0</v>
      </c>
      <c r="G248" s="63">
        <v>0</v>
      </c>
      <c r="H248" s="63">
        <v>0</v>
      </c>
      <c r="I248" s="63">
        <v>0</v>
      </c>
      <c r="J248" s="63">
        <v>932.6</v>
      </c>
      <c r="K248" s="63">
        <v>0</v>
      </c>
      <c r="L248" s="63">
        <v>0</v>
      </c>
      <c r="M248" s="63">
        <v>0</v>
      </c>
      <c r="N248" s="63">
        <v>0</v>
      </c>
      <c r="O248" s="63">
        <v>932.6</v>
      </c>
      <c r="Q248" s="12" t="s">
        <v>54</v>
      </c>
    </row>
    <row r="249" spans="1:17">
      <c r="A249" s="58" t="s">
        <v>452</v>
      </c>
      <c r="B249" s="59" t="s">
        <v>453</v>
      </c>
      <c r="C249" s="63">
        <v>0</v>
      </c>
      <c r="D249" s="63">
        <v>0</v>
      </c>
      <c r="E249" s="63">
        <v>0</v>
      </c>
      <c r="F249" s="63">
        <v>0</v>
      </c>
      <c r="G249" s="63">
        <v>0</v>
      </c>
      <c r="H249" s="63">
        <v>0</v>
      </c>
      <c r="I249" s="63">
        <v>0</v>
      </c>
      <c r="J249" s="63">
        <v>0</v>
      </c>
      <c r="K249" s="63">
        <v>0</v>
      </c>
      <c r="L249" s="63">
        <v>0</v>
      </c>
      <c r="M249" s="63">
        <v>0</v>
      </c>
      <c r="N249" s="63">
        <v>0</v>
      </c>
      <c r="O249" s="63">
        <v>0</v>
      </c>
      <c r="Q249" s="12" t="s">
        <v>54</v>
      </c>
    </row>
    <row r="250" spans="1:17">
      <c r="A250" s="58" t="s">
        <v>454</v>
      </c>
      <c r="B250" s="59" t="s">
        <v>455</v>
      </c>
      <c r="C250" s="63">
        <v>0</v>
      </c>
      <c r="D250" s="63">
        <v>0</v>
      </c>
      <c r="E250" s="63">
        <v>0</v>
      </c>
      <c r="F250" s="63">
        <v>0</v>
      </c>
      <c r="G250" s="63">
        <v>0</v>
      </c>
      <c r="H250" s="63">
        <v>0</v>
      </c>
      <c r="I250" s="63">
        <v>0</v>
      </c>
      <c r="J250" s="63">
        <v>0</v>
      </c>
      <c r="K250" s="63">
        <v>0</v>
      </c>
      <c r="L250" s="63">
        <v>0</v>
      </c>
      <c r="M250" s="63">
        <v>0</v>
      </c>
      <c r="N250" s="63">
        <v>0</v>
      </c>
      <c r="O250" s="63">
        <v>0</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7330.28</v>
      </c>
      <c r="D252" s="70">
        <v>5216.0200000000004</v>
      </c>
      <c r="E252" s="70">
        <v>0</v>
      </c>
      <c r="F252" s="70">
        <v>5380.52</v>
      </c>
      <c r="G252" s="70">
        <v>607.12</v>
      </c>
      <c r="H252" s="70">
        <v>90</v>
      </c>
      <c r="I252" s="70">
        <v>0</v>
      </c>
      <c r="J252" s="70">
        <v>13634.75</v>
      </c>
      <c r="K252" s="70">
        <v>2927.09</v>
      </c>
      <c r="L252" s="70">
        <v>3075.56</v>
      </c>
      <c r="M252" s="70">
        <v>90</v>
      </c>
      <c r="N252" s="70">
        <v>8451.81</v>
      </c>
      <c r="O252" s="70">
        <v>46803.15</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3273.28</v>
      </c>
      <c r="D255" s="63">
        <v>8389.94</v>
      </c>
      <c r="E255" s="63">
        <v>9203.68</v>
      </c>
      <c r="F255" s="63">
        <v>8428.5400000000009</v>
      </c>
      <c r="G255" s="63">
        <v>10164.08</v>
      </c>
      <c r="H255" s="63">
        <v>11743</v>
      </c>
      <c r="I255" s="63">
        <v>7337.96</v>
      </c>
      <c r="J255" s="63">
        <v>8042.46</v>
      </c>
      <c r="K255" s="63">
        <v>7859.77</v>
      </c>
      <c r="L255" s="63">
        <v>7992.06</v>
      </c>
      <c r="M255" s="63">
        <v>8761.65</v>
      </c>
      <c r="N255" s="63">
        <v>8761.65</v>
      </c>
      <c r="O255" s="63">
        <v>99958.07</v>
      </c>
      <c r="Q255" s="12" t="s">
        <v>59</v>
      </c>
    </row>
    <row r="256" spans="1:17">
      <c r="A256" s="58" t="s">
        <v>5052</v>
      </c>
      <c r="B256" s="59" t="s">
        <v>5053</v>
      </c>
      <c r="C256" s="63">
        <v>0</v>
      </c>
      <c r="D256" s="63">
        <v>0</v>
      </c>
      <c r="E256" s="63">
        <v>0</v>
      </c>
      <c r="F256" s="63">
        <v>0</v>
      </c>
      <c r="G256" s="63">
        <v>0</v>
      </c>
      <c r="H256" s="63">
        <v>0</v>
      </c>
      <c r="I256" s="63">
        <v>0</v>
      </c>
      <c r="J256" s="63">
        <v>0</v>
      </c>
      <c r="K256" s="63">
        <v>0</v>
      </c>
      <c r="L256" s="63">
        <v>0</v>
      </c>
      <c r="M256" s="63">
        <v>0</v>
      </c>
      <c r="N256" s="63">
        <v>0</v>
      </c>
      <c r="O256" s="63">
        <v>0</v>
      </c>
      <c r="Q256" s="12" t="s">
        <v>59</v>
      </c>
    </row>
    <row r="257" spans="1:17">
      <c r="A257" s="58" t="s">
        <v>5054</v>
      </c>
      <c r="B257" s="59" t="s">
        <v>2550</v>
      </c>
      <c r="C257" s="63">
        <v>40.14</v>
      </c>
      <c r="D257" s="63">
        <v>0</v>
      </c>
      <c r="E257" s="63">
        <v>0</v>
      </c>
      <c r="F257" s="63">
        <v>0</v>
      </c>
      <c r="G257" s="63">
        <v>0</v>
      </c>
      <c r="H257" s="63">
        <v>0</v>
      </c>
      <c r="I257" s="63">
        <v>0</v>
      </c>
      <c r="J257" s="63">
        <v>0</v>
      </c>
      <c r="K257" s="63">
        <v>0</v>
      </c>
      <c r="L257" s="63">
        <v>0</v>
      </c>
      <c r="M257" s="63">
        <v>0</v>
      </c>
      <c r="N257" s="63">
        <v>0</v>
      </c>
      <c r="O257" s="63">
        <v>40.14</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38959.160000000003</v>
      </c>
      <c r="D259" s="63">
        <v>36825.4</v>
      </c>
      <c r="E259" s="63">
        <v>40191.269999999997</v>
      </c>
      <c r="F259" s="63">
        <v>46387.71</v>
      </c>
      <c r="G259" s="63">
        <v>46508.93</v>
      </c>
      <c r="H259" s="63">
        <v>55482.63</v>
      </c>
      <c r="I259" s="63">
        <v>47946.16</v>
      </c>
      <c r="J259" s="63">
        <v>68918.58</v>
      </c>
      <c r="K259" s="63">
        <v>53197.35</v>
      </c>
      <c r="L259" s="63">
        <v>49040.72</v>
      </c>
      <c r="M259" s="63">
        <v>52744.91</v>
      </c>
      <c r="N259" s="63">
        <v>44747.9</v>
      </c>
      <c r="O259" s="63">
        <v>580950.72</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11229.63</v>
      </c>
      <c r="D261" s="63">
        <v>11889.41</v>
      </c>
      <c r="E261" s="63">
        <v>12209.91</v>
      </c>
      <c r="F261" s="63">
        <v>10813.47</v>
      </c>
      <c r="G261" s="63">
        <v>11439.97</v>
      </c>
      <c r="H261" s="63">
        <v>11772.75</v>
      </c>
      <c r="I261" s="63">
        <v>11002.91</v>
      </c>
      <c r="J261" s="63">
        <v>9732.6200000000008</v>
      </c>
      <c r="K261" s="63">
        <v>11867.6</v>
      </c>
      <c r="L261" s="63">
        <v>12266</v>
      </c>
      <c r="M261" s="63">
        <v>12451.98</v>
      </c>
      <c r="N261" s="63">
        <v>13225.92</v>
      </c>
      <c r="O261" s="63">
        <v>139902.17000000001</v>
      </c>
      <c r="Q261" s="12" t="s">
        <v>61</v>
      </c>
    </row>
    <row r="262" spans="1:17">
      <c r="A262" s="58" t="s">
        <v>466</v>
      </c>
      <c r="B262" s="59" t="s">
        <v>467</v>
      </c>
      <c r="C262" s="63">
        <v>0</v>
      </c>
      <c r="D262" s="63">
        <v>0</v>
      </c>
      <c r="E262" s="63">
        <v>0</v>
      </c>
      <c r="F262" s="63">
        <v>0</v>
      </c>
      <c r="G262" s="63">
        <v>0</v>
      </c>
      <c r="H262" s="63">
        <v>0</v>
      </c>
      <c r="I262" s="63">
        <v>0</v>
      </c>
      <c r="J262" s="63">
        <v>0</v>
      </c>
      <c r="K262" s="63">
        <v>0</v>
      </c>
      <c r="L262" s="63">
        <v>0</v>
      </c>
      <c r="M262" s="63">
        <v>0</v>
      </c>
      <c r="N262" s="63">
        <v>0</v>
      </c>
      <c r="O262" s="63">
        <v>0</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2402.5</v>
      </c>
      <c r="D265" s="63">
        <v>2110.42</v>
      </c>
      <c r="E265" s="63">
        <v>2110.42</v>
      </c>
      <c r="F265" s="63">
        <v>2136.75</v>
      </c>
      <c r="G265" s="63">
        <v>2444.14</v>
      </c>
      <c r="H265" s="63">
        <v>2163</v>
      </c>
      <c r="I265" s="63">
        <v>2359.3200000000002</v>
      </c>
      <c r="J265" s="63">
        <v>2426.48</v>
      </c>
      <c r="K265" s="63">
        <v>2457.67</v>
      </c>
      <c r="L265" s="63">
        <v>2540.0100000000002</v>
      </c>
      <c r="M265" s="63">
        <v>2710.31</v>
      </c>
      <c r="N265" s="63">
        <v>1320.45</v>
      </c>
      <c r="O265" s="63">
        <v>27181.47</v>
      </c>
      <c r="Q265" s="12" t="s">
        <v>59</v>
      </c>
    </row>
    <row r="266" spans="1:17">
      <c r="A266" s="58" t="s">
        <v>5062</v>
      </c>
      <c r="B266" s="59" t="s">
        <v>5063</v>
      </c>
      <c r="C266" s="63">
        <v>0</v>
      </c>
      <c r="D266" s="63">
        <v>0</v>
      </c>
      <c r="E266" s="63">
        <v>0</v>
      </c>
      <c r="F266" s="63">
        <v>-167.06</v>
      </c>
      <c r="G266" s="63">
        <v>0</v>
      </c>
      <c r="H266" s="63">
        <v>0</v>
      </c>
      <c r="I266" s="63">
        <v>0</v>
      </c>
      <c r="J266" s="63">
        <v>0</v>
      </c>
      <c r="K266" s="63">
        <v>0</v>
      </c>
      <c r="L266" s="63">
        <v>0</v>
      </c>
      <c r="M266" s="63">
        <v>0</v>
      </c>
      <c r="N266" s="63">
        <v>0</v>
      </c>
      <c r="O266" s="63">
        <v>-167.06</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55904.71</v>
      </c>
      <c r="D268" s="70">
        <v>59215.17</v>
      </c>
      <c r="E268" s="70">
        <v>63715.28</v>
      </c>
      <c r="F268" s="70">
        <v>67599.41</v>
      </c>
      <c r="G268" s="70">
        <v>70557.119999999995</v>
      </c>
      <c r="H268" s="70">
        <v>81161.38</v>
      </c>
      <c r="I268" s="70">
        <v>68646.350000000006</v>
      </c>
      <c r="J268" s="70">
        <v>89120.14</v>
      </c>
      <c r="K268" s="70">
        <v>75382.39</v>
      </c>
      <c r="L268" s="70">
        <v>71838.789999999994</v>
      </c>
      <c r="M268" s="70">
        <v>76668.850000000006</v>
      </c>
      <c r="N268" s="70">
        <v>68055.92</v>
      </c>
      <c r="O268" s="70">
        <v>847865.51</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7969.34</v>
      </c>
      <c r="D271" s="63">
        <v>6193</v>
      </c>
      <c r="E271" s="63">
        <v>6193</v>
      </c>
      <c r="F271" s="63">
        <v>9379.18</v>
      </c>
      <c r="G271" s="63">
        <v>5991.15</v>
      </c>
      <c r="H271" s="63">
        <v>6193</v>
      </c>
      <c r="I271" s="63">
        <v>6193</v>
      </c>
      <c r="J271" s="63">
        <v>9483.8700000000008</v>
      </c>
      <c r="K271" s="63">
        <v>10678</v>
      </c>
      <c r="L271" s="63">
        <v>6193</v>
      </c>
      <c r="M271" s="63">
        <v>6698.39</v>
      </c>
      <c r="N271" s="63">
        <v>6500</v>
      </c>
      <c r="O271" s="63">
        <v>87664.93</v>
      </c>
      <c r="Q271" s="12" t="s">
        <v>42</v>
      </c>
    </row>
    <row r="272" spans="1:17">
      <c r="A272" s="58" t="s">
        <v>476</v>
      </c>
      <c r="B272" s="59" t="s">
        <v>477</v>
      </c>
      <c r="C272" s="63">
        <v>0</v>
      </c>
      <c r="D272" s="63">
        <v>0</v>
      </c>
      <c r="E272" s="63">
        <v>0</v>
      </c>
      <c r="F272" s="63">
        <v>0</v>
      </c>
      <c r="G272" s="63">
        <v>0</v>
      </c>
      <c r="H272" s="63">
        <v>0</v>
      </c>
      <c r="I272" s="63">
        <v>0</v>
      </c>
      <c r="J272" s="63">
        <v>0</v>
      </c>
      <c r="K272" s="63">
        <v>0</v>
      </c>
      <c r="L272" s="63">
        <v>0</v>
      </c>
      <c r="M272" s="63">
        <v>0</v>
      </c>
      <c r="N272" s="63">
        <v>0</v>
      </c>
      <c r="O272" s="63">
        <v>0</v>
      </c>
      <c r="Q272" s="12" t="s">
        <v>42</v>
      </c>
    </row>
    <row r="273" spans="1:17">
      <c r="A273" s="58" t="s">
        <v>478</v>
      </c>
      <c r="B273" s="59" t="s">
        <v>479</v>
      </c>
      <c r="C273" s="63">
        <v>0</v>
      </c>
      <c r="D273" s="63">
        <v>0</v>
      </c>
      <c r="E273" s="63">
        <v>0</v>
      </c>
      <c r="F273" s="63">
        <v>0</v>
      </c>
      <c r="G273" s="63">
        <v>153.08000000000001</v>
      </c>
      <c r="H273" s="63">
        <v>154.44</v>
      </c>
      <c r="I273" s="63">
        <v>0</v>
      </c>
      <c r="J273" s="63">
        <v>0</v>
      </c>
      <c r="K273" s="63">
        <v>0</v>
      </c>
      <c r="L273" s="63">
        <v>600</v>
      </c>
      <c r="M273" s="63">
        <v>0</v>
      </c>
      <c r="N273" s="63">
        <v>0</v>
      </c>
      <c r="O273" s="63">
        <v>907.52</v>
      </c>
      <c r="Q273" s="12" t="s">
        <v>42</v>
      </c>
    </row>
    <row r="274" spans="1:17">
      <c r="A274" s="58" t="s">
        <v>480</v>
      </c>
      <c r="B274" s="59" t="s">
        <v>481</v>
      </c>
      <c r="C274" s="63">
        <v>0</v>
      </c>
      <c r="D274" s="63">
        <v>0</v>
      </c>
      <c r="E274" s="63">
        <v>0</v>
      </c>
      <c r="F274" s="63">
        <v>0</v>
      </c>
      <c r="G274" s="63">
        <v>0</v>
      </c>
      <c r="H274" s="63">
        <v>0</v>
      </c>
      <c r="I274" s="63">
        <v>2626.56</v>
      </c>
      <c r="J274" s="63">
        <v>0</v>
      </c>
      <c r="K274" s="63">
        <v>142.58000000000001</v>
      </c>
      <c r="L274" s="63">
        <v>0</v>
      </c>
      <c r="M274" s="63">
        <v>235.5</v>
      </c>
      <c r="N274" s="63">
        <v>250</v>
      </c>
      <c r="O274" s="63">
        <v>3254.64</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0</v>
      </c>
      <c r="D276" s="63">
        <v>0</v>
      </c>
      <c r="E276" s="63">
        <v>0</v>
      </c>
      <c r="F276" s="63">
        <v>0</v>
      </c>
      <c r="G276" s="63">
        <v>0</v>
      </c>
      <c r="H276" s="63">
        <v>0</v>
      </c>
      <c r="I276" s="63">
        <v>0</v>
      </c>
      <c r="J276" s="63">
        <v>0</v>
      </c>
      <c r="K276" s="63">
        <v>0</v>
      </c>
      <c r="L276" s="63">
        <v>0</v>
      </c>
      <c r="M276" s="63">
        <v>0</v>
      </c>
      <c r="N276" s="63">
        <v>0</v>
      </c>
      <c r="O276" s="63">
        <v>0</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229</v>
      </c>
      <c r="E280" s="63">
        <v>529</v>
      </c>
      <c r="F280" s="63">
        <v>1349.72</v>
      </c>
      <c r="G280" s="63">
        <v>0</v>
      </c>
      <c r="H280" s="63">
        <v>2034.12</v>
      </c>
      <c r="I280" s="63">
        <v>0</v>
      </c>
      <c r="J280" s="63">
        <v>0</v>
      </c>
      <c r="K280" s="63">
        <v>0</v>
      </c>
      <c r="L280" s="63">
        <v>0</v>
      </c>
      <c r="M280" s="63">
        <v>0</v>
      </c>
      <c r="N280" s="63">
        <v>0</v>
      </c>
      <c r="O280" s="63">
        <v>4141.84</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7969.34</v>
      </c>
      <c r="D282" s="70">
        <v>6422</v>
      </c>
      <c r="E282" s="70">
        <v>6722</v>
      </c>
      <c r="F282" s="70">
        <v>10728.9</v>
      </c>
      <c r="G282" s="70">
        <v>6144.23</v>
      </c>
      <c r="H282" s="70">
        <v>8381.56</v>
      </c>
      <c r="I282" s="70">
        <v>8819.56</v>
      </c>
      <c r="J282" s="70">
        <v>9483.8700000000008</v>
      </c>
      <c r="K282" s="70">
        <v>10820.58</v>
      </c>
      <c r="L282" s="70">
        <v>6793</v>
      </c>
      <c r="M282" s="70">
        <v>6933.89</v>
      </c>
      <c r="N282" s="70">
        <v>6750</v>
      </c>
      <c r="O282" s="70">
        <v>95968.93</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0</v>
      </c>
      <c r="F285" s="63">
        <v>164.38</v>
      </c>
      <c r="G285" s="63">
        <v>0</v>
      </c>
      <c r="H285" s="63">
        <v>0</v>
      </c>
      <c r="I285" s="63">
        <v>0</v>
      </c>
      <c r="J285" s="63">
        <v>0</v>
      </c>
      <c r="K285" s="63">
        <v>0</v>
      </c>
      <c r="L285" s="63">
        <v>0</v>
      </c>
      <c r="M285" s="63">
        <v>0</v>
      </c>
      <c r="N285" s="63">
        <v>0</v>
      </c>
      <c r="O285" s="63">
        <v>164.38</v>
      </c>
      <c r="Q285" s="12" t="s">
        <v>43</v>
      </c>
    </row>
    <row r="286" spans="1:17">
      <c r="A286" s="58" t="s">
        <v>492</v>
      </c>
      <c r="B286" s="59" t="s">
        <v>493</v>
      </c>
      <c r="C286" s="63">
        <v>11910.84</v>
      </c>
      <c r="D286" s="63">
        <v>7165.94</v>
      </c>
      <c r="E286" s="63">
        <v>7155.3</v>
      </c>
      <c r="F286" s="63">
        <v>14760.95</v>
      </c>
      <c r="G286" s="63">
        <v>8628.2199999999993</v>
      </c>
      <c r="H286" s="63">
        <v>8397.73</v>
      </c>
      <c r="I286" s="63">
        <v>3760.36</v>
      </c>
      <c r="J286" s="63">
        <v>7101.31</v>
      </c>
      <c r="K286" s="63">
        <v>6791.13</v>
      </c>
      <c r="L286" s="63">
        <v>6769.36</v>
      </c>
      <c r="M286" s="63">
        <v>2952.03</v>
      </c>
      <c r="N286" s="63">
        <v>4689.8999999999996</v>
      </c>
      <c r="O286" s="63">
        <v>90083.07</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387.31</v>
      </c>
      <c r="D288" s="63">
        <v>392.02</v>
      </c>
      <c r="E288" s="63">
        <v>382.6</v>
      </c>
      <c r="F288" s="63">
        <v>1514.77</v>
      </c>
      <c r="G288" s="63">
        <v>377.89</v>
      </c>
      <c r="H288" s="63">
        <v>396.73</v>
      </c>
      <c r="I288" s="63">
        <v>387.31</v>
      </c>
      <c r="J288" s="63">
        <v>387.31</v>
      </c>
      <c r="K288" s="63">
        <v>387.31</v>
      </c>
      <c r="L288" s="63">
        <v>374.4</v>
      </c>
      <c r="M288" s="63">
        <v>374.4</v>
      </c>
      <c r="N288" s="63">
        <v>387.31</v>
      </c>
      <c r="O288" s="63">
        <v>5749.36</v>
      </c>
      <c r="Q288" s="12" t="s">
        <v>43</v>
      </c>
    </row>
    <row r="289" spans="1:17">
      <c r="A289" s="58" t="s">
        <v>496</v>
      </c>
      <c r="B289" s="59" t="s">
        <v>497</v>
      </c>
      <c r="C289" s="63">
        <v>210.06</v>
      </c>
      <c r="D289" s="63">
        <v>1121.48</v>
      </c>
      <c r="E289" s="63">
        <v>0</v>
      </c>
      <c r="F289" s="63">
        <v>0</v>
      </c>
      <c r="G289" s="63">
        <v>0</v>
      </c>
      <c r="H289" s="63">
        <v>0</v>
      </c>
      <c r="I289" s="63">
        <v>0</v>
      </c>
      <c r="J289" s="63">
        <v>0</v>
      </c>
      <c r="K289" s="63">
        <v>0</v>
      </c>
      <c r="L289" s="63">
        <v>0</v>
      </c>
      <c r="M289" s="63">
        <v>0</v>
      </c>
      <c r="N289" s="63">
        <v>178.61</v>
      </c>
      <c r="O289" s="63">
        <v>1510.15</v>
      </c>
      <c r="Q289" s="12" t="s">
        <v>43</v>
      </c>
    </row>
    <row r="290" spans="1:17">
      <c r="A290" s="58" t="s">
        <v>5073</v>
      </c>
      <c r="B290" s="59" t="s">
        <v>5074</v>
      </c>
      <c r="C290" s="63">
        <v>0</v>
      </c>
      <c r="D290" s="63">
        <v>0</v>
      </c>
      <c r="E290" s="63">
        <v>0</v>
      </c>
      <c r="F290" s="63">
        <v>0</v>
      </c>
      <c r="G290" s="63">
        <v>0</v>
      </c>
      <c r="H290" s="63">
        <v>0</v>
      </c>
      <c r="I290" s="63">
        <v>0</v>
      </c>
      <c r="J290" s="63">
        <v>0</v>
      </c>
      <c r="K290" s="63">
        <v>0</v>
      </c>
      <c r="L290" s="63">
        <v>0</v>
      </c>
      <c r="M290" s="63">
        <v>0</v>
      </c>
      <c r="N290" s="63">
        <v>0</v>
      </c>
      <c r="O290" s="63">
        <v>0</v>
      </c>
      <c r="Q290" s="12" t="s">
        <v>43</v>
      </c>
    </row>
    <row r="291" spans="1:17">
      <c r="A291" s="58" t="s">
        <v>498</v>
      </c>
      <c r="B291" s="59" t="s">
        <v>499</v>
      </c>
      <c r="C291" s="63">
        <v>539.64</v>
      </c>
      <c r="D291" s="63">
        <v>539.64</v>
      </c>
      <c r="E291" s="63">
        <v>0</v>
      </c>
      <c r="F291" s="63">
        <v>1070.07</v>
      </c>
      <c r="G291" s="63">
        <v>0</v>
      </c>
      <c r="H291" s="63">
        <v>0</v>
      </c>
      <c r="I291" s="63">
        <v>0</v>
      </c>
      <c r="J291" s="63">
        <v>-844.27</v>
      </c>
      <c r="K291" s="63">
        <v>126.09</v>
      </c>
      <c r="L291" s="63">
        <v>112.43</v>
      </c>
      <c r="M291" s="63">
        <v>211.09</v>
      </c>
      <c r="N291" s="63">
        <v>1505.23</v>
      </c>
      <c r="O291" s="63">
        <v>3259.92</v>
      </c>
      <c r="Q291" s="12" t="s">
        <v>43</v>
      </c>
    </row>
    <row r="292" spans="1:17">
      <c r="A292" s="58" t="s">
        <v>500</v>
      </c>
      <c r="B292" s="59" t="s">
        <v>501</v>
      </c>
      <c r="C292" s="63">
        <v>502.98</v>
      </c>
      <c r="D292" s="63">
        <v>593.46</v>
      </c>
      <c r="E292" s="63">
        <v>635.85</v>
      </c>
      <c r="F292" s="63">
        <v>602.88</v>
      </c>
      <c r="G292" s="63">
        <v>593.46</v>
      </c>
      <c r="H292" s="63">
        <v>593.46</v>
      </c>
      <c r="I292" s="63">
        <v>2204.1999999999998</v>
      </c>
      <c r="J292" s="63">
        <v>602.88</v>
      </c>
      <c r="K292" s="63">
        <v>574.62</v>
      </c>
      <c r="L292" s="63">
        <v>574.63</v>
      </c>
      <c r="M292" s="63">
        <v>551.23</v>
      </c>
      <c r="N292" s="63">
        <v>485.13</v>
      </c>
      <c r="O292" s="63">
        <v>8514.7800000000007</v>
      </c>
      <c r="Q292" s="12" t="s">
        <v>43</v>
      </c>
    </row>
    <row r="293" spans="1:17">
      <c r="A293" s="58" t="s">
        <v>502</v>
      </c>
      <c r="B293" s="59" t="s">
        <v>503</v>
      </c>
      <c r="C293" s="63">
        <v>28773.81</v>
      </c>
      <c r="D293" s="63">
        <v>28185.77</v>
      </c>
      <c r="E293" s="63">
        <v>28185.77</v>
      </c>
      <c r="F293" s="63">
        <v>30487.93</v>
      </c>
      <c r="G293" s="63">
        <v>28185.77</v>
      </c>
      <c r="H293" s="63">
        <v>29303.37</v>
      </c>
      <c r="I293" s="63">
        <v>28185.77</v>
      </c>
      <c r="J293" s="63">
        <v>27647.73</v>
      </c>
      <c r="K293" s="63">
        <v>28185.77</v>
      </c>
      <c r="L293" s="63">
        <v>32182.09</v>
      </c>
      <c r="M293" s="63">
        <v>30519.1</v>
      </c>
      <c r="N293" s="63">
        <v>24688.89</v>
      </c>
      <c r="O293" s="63">
        <v>344531.77</v>
      </c>
      <c r="Q293" s="12" t="s">
        <v>43</v>
      </c>
    </row>
    <row r="294" spans="1:17">
      <c r="A294" s="58" t="s">
        <v>504</v>
      </c>
      <c r="B294" s="59" t="s">
        <v>505</v>
      </c>
      <c r="C294" s="63">
        <v>104.97</v>
      </c>
      <c r="D294" s="63">
        <v>109.24</v>
      </c>
      <c r="E294" s="63">
        <v>109.24</v>
      </c>
      <c r="F294" s="63">
        <v>109.24</v>
      </c>
      <c r="G294" s="63">
        <v>109.24</v>
      </c>
      <c r="H294" s="63">
        <v>109.24</v>
      </c>
      <c r="I294" s="63">
        <v>109.24</v>
      </c>
      <c r="J294" s="63">
        <v>109.24</v>
      </c>
      <c r="K294" s="63">
        <v>109.24</v>
      </c>
      <c r="L294" s="63">
        <v>-531.95000000000005</v>
      </c>
      <c r="M294" s="63">
        <v>0</v>
      </c>
      <c r="N294" s="63">
        <v>0</v>
      </c>
      <c r="O294" s="63">
        <v>446.94</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42429.61</v>
      </c>
      <c r="D296" s="70">
        <v>38107.550000000003</v>
      </c>
      <c r="E296" s="70">
        <v>36468.76</v>
      </c>
      <c r="F296" s="70">
        <v>48710.22</v>
      </c>
      <c r="G296" s="70">
        <v>37894.58</v>
      </c>
      <c r="H296" s="70">
        <v>38800.53</v>
      </c>
      <c r="I296" s="70">
        <v>34646.879999999997</v>
      </c>
      <c r="J296" s="70">
        <v>35004.199999999997</v>
      </c>
      <c r="K296" s="70">
        <v>36174.160000000003</v>
      </c>
      <c r="L296" s="70">
        <v>39480.959999999999</v>
      </c>
      <c r="M296" s="70">
        <v>34607.85</v>
      </c>
      <c r="N296" s="70">
        <v>31935.07</v>
      </c>
      <c r="O296" s="70">
        <v>454260.37</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670.61</v>
      </c>
      <c r="D299" s="63">
        <v>705.64</v>
      </c>
      <c r="E299" s="63">
        <v>2272.64</v>
      </c>
      <c r="F299" s="63">
        <v>1536.84</v>
      </c>
      <c r="G299" s="63">
        <v>1073.3499999999999</v>
      </c>
      <c r="H299" s="63">
        <v>1278.07</v>
      </c>
      <c r="I299" s="63">
        <v>1616.48</v>
      </c>
      <c r="J299" s="63">
        <v>1072.01</v>
      </c>
      <c r="K299" s="63">
        <v>764.84</v>
      </c>
      <c r="L299" s="63">
        <v>2194.9699999999998</v>
      </c>
      <c r="M299" s="63">
        <v>1692.26</v>
      </c>
      <c r="N299" s="63">
        <v>2297.41</v>
      </c>
      <c r="O299" s="63">
        <v>17175.12</v>
      </c>
      <c r="Q299" s="12" t="s">
        <v>43</v>
      </c>
    </row>
    <row r="300" spans="1:17">
      <c r="A300" s="58" t="s">
        <v>512</v>
      </c>
      <c r="B300" s="59" t="s">
        <v>513</v>
      </c>
      <c r="C300" s="63">
        <v>3695</v>
      </c>
      <c r="D300" s="63">
        <v>0</v>
      </c>
      <c r="E300" s="63">
        <v>0</v>
      </c>
      <c r="F300" s="63">
        <v>1173</v>
      </c>
      <c r="G300" s="63">
        <v>0</v>
      </c>
      <c r="H300" s="63">
        <v>0</v>
      </c>
      <c r="I300" s="63">
        <v>0</v>
      </c>
      <c r="J300" s="63">
        <v>2469</v>
      </c>
      <c r="K300" s="63">
        <v>1594.7</v>
      </c>
      <c r="L300" s="63">
        <v>0</v>
      </c>
      <c r="M300" s="63">
        <v>2260.8000000000002</v>
      </c>
      <c r="N300" s="63">
        <v>0</v>
      </c>
      <c r="O300" s="63">
        <v>11192.5</v>
      </c>
      <c r="Q300" s="12" t="s">
        <v>43</v>
      </c>
    </row>
    <row r="301" spans="1:17">
      <c r="A301" s="58" t="s">
        <v>514</v>
      </c>
      <c r="B301" s="59" t="s">
        <v>515</v>
      </c>
      <c r="C301" s="63">
        <v>0</v>
      </c>
      <c r="D301" s="63">
        <v>0</v>
      </c>
      <c r="E301" s="63">
        <v>0</v>
      </c>
      <c r="F301" s="63">
        <v>0</v>
      </c>
      <c r="G301" s="63">
        <v>7285</v>
      </c>
      <c r="H301" s="63">
        <v>0</v>
      </c>
      <c r="I301" s="63">
        <v>2711</v>
      </c>
      <c r="J301" s="63">
        <v>2646</v>
      </c>
      <c r="K301" s="63">
        <v>1771</v>
      </c>
      <c r="L301" s="63">
        <v>4143</v>
      </c>
      <c r="M301" s="63">
        <v>5997</v>
      </c>
      <c r="N301" s="63">
        <v>4500.5600000000004</v>
      </c>
      <c r="O301" s="63">
        <v>29053.56</v>
      </c>
      <c r="Q301" s="12" t="s">
        <v>43</v>
      </c>
    </row>
    <row r="302" spans="1:17">
      <c r="A302" s="58" t="s">
        <v>516</v>
      </c>
      <c r="B302" s="59" t="s">
        <v>517</v>
      </c>
      <c r="C302" s="63">
        <v>0</v>
      </c>
      <c r="D302" s="63">
        <v>0</v>
      </c>
      <c r="E302" s="63">
        <v>0</v>
      </c>
      <c r="F302" s="63">
        <v>0</v>
      </c>
      <c r="G302" s="63">
        <v>7065</v>
      </c>
      <c r="H302" s="63">
        <v>0</v>
      </c>
      <c r="I302" s="63">
        <v>0</v>
      </c>
      <c r="J302" s="63">
        <v>0</v>
      </c>
      <c r="K302" s="63">
        <v>0</v>
      </c>
      <c r="L302" s="63">
        <v>0</v>
      </c>
      <c r="M302" s="63">
        <v>0</v>
      </c>
      <c r="N302" s="63">
        <v>0</v>
      </c>
      <c r="O302" s="63">
        <v>7065</v>
      </c>
      <c r="Q302" s="12" t="s">
        <v>43</v>
      </c>
    </row>
    <row r="303" spans="1:17">
      <c r="A303" s="58" t="s">
        <v>518</v>
      </c>
      <c r="B303" s="59" t="s">
        <v>519</v>
      </c>
      <c r="C303" s="63">
        <v>0</v>
      </c>
      <c r="D303" s="63">
        <v>1050.74</v>
      </c>
      <c r="E303" s="63">
        <v>0</v>
      </c>
      <c r="F303" s="63">
        <v>743.74</v>
      </c>
      <c r="G303" s="63">
        <v>0</v>
      </c>
      <c r="H303" s="63">
        <v>500</v>
      </c>
      <c r="I303" s="63">
        <v>0</v>
      </c>
      <c r="J303" s="63">
        <v>4791.0200000000004</v>
      </c>
      <c r="K303" s="63">
        <v>972.77</v>
      </c>
      <c r="L303" s="63">
        <v>0</v>
      </c>
      <c r="M303" s="63">
        <v>0</v>
      </c>
      <c r="N303" s="63">
        <v>626.34</v>
      </c>
      <c r="O303" s="63">
        <v>8684.61</v>
      </c>
      <c r="Q303" s="12" t="s">
        <v>43</v>
      </c>
    </row>
    <row r="304" spans="1:17">
      <c r="A304" s="58" t="s">
        <v>520</v>
      </c>
      <c r="B304" s="59" t="s">
        <v>521</v>
      </c>
      <c r="C304" s="63">
        <v>0</v>
      </c>
      <c r="D304" s="63">
        <v>0</v>
      </c>
      <c r="E304" s="63">
        <v>0</v>
      </c>
      <c r="F304" s="63">
        <v>9.68</v>
      </c>
      <c r="G304" s="63">
        <v>0</v>
      </c>
      <c r="H304" s="63">
        <v>9.68</v>
      </c>
      <c r="I304" s="63">
        <v>0</v>
      </c>
      <c r="J304" s="63">
        <v>0</v>
      </c>
      <c r="K304" s="63">
        <v>0</v>
      </c>
      <c r="L304" s="63">
        <v>0</v>
      </c>
      <c r="M304" s="63">
        <v>0</v>
      </c>
      <c r="N304" s="63">
        <v>0</v>
      </c>
      <c r="O304" s="63">
        <v>19.36</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0</v>
      </c>
      <c r="D306" s="63">
        <v>0</v>
      </c>
      <c r="E306" s="63">
        <v>0</v>
      </c>
      <c r="F306" s="63">
        <v>0</v>
      </c>
      <c r="G306" s="63">
        <v>0</v>
      </c>
      <c r="H306" s="63">
        <v>0</v>
      </c>
      <c r="I306" s="63">
        <v>0</v>
      </c>
      <c r="J306" s="63">
        <v>0</v>
      </c>
      <c r="K306" s="63">
        <v>0</v>
      </c>
      <c r="L306" s="63">
        <v>0</v>
      </c>
      <c r="M306" s="63">
        <v>0</v>
      </c>
      <c r="N306" s="63">
        <v>0</v>
      </c>
      <c r="O306" s="63">
        <v>0</v>
      </c>
      <c r="Q306" s="12" t="s">
        <v>43</v>
      </c>
    </row>
    <row r="307" spans="1:17">
      <c r="A307" s="58" t="s">
        <v>522</v>
      </c>
      <c r="B307" s="59" t="s">
        <v>523</v>
      </c>
      <c r="C307" s="63">
        <v>586.29</v>
      </c>
      <c r="D307" s="63">
        <v>995.05</v>
      </c>
      <c r="E307" s="63">
        <v>0</v>
      </c>
      <c r="F307" s="63">
        <v>2807.45</v>
      </c>
      <c r="G307" s="63">
        <v>109.18</v>
      </c>
      <c r="H307" s="63">
        <v>484.27</v>
      </c>
      <c r="I307" s="63">
        <v>1439.37</v>
      </c>
      <c r="J307" s="63">
        <v>-562.04999999999995</v>
      </c>
      <c r="K307" s="63">
        <v>0</v>
      </c>
      <c r="L307" s="63">
        <v>562.04999999999995</v>
      </c>
      <c r="M307" s="63">
        <v>0</v>
      </c>
      <c r="N307" s="63">
        <v>0</v>
      </c>
      <c r="O307" s="63">
        <v>6421.61</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0</v>
      </c>
      <c r="M309" s="63">
        <v>0</v>
      </c>
      <c r="N309" s="63">
        <v>0</v>
      </c>
      <c r="O309" s="63">
        <v>0</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0</v>
      </c>
      <c r="I311" s="63">
        <v>0</v>
      </c>
      <c r="J311" s="63">
        <v>70.8</v>
      </c>
      <c r="K311" s="63">
        <v>0</v>
      </c>
      <c r="L311" s="63">
        <v>48.72</v>
      </c>
      <c r="M311" s="63">
        <v>0</v>
      </c>
      <c r="N311" s="63">
        <v>0</v>
      </c>
      <c r="O311" s="63">
        <v>119.52</v>
      </c>
      <c r="Q311" s="12" t="s">
        <v>43</v>
      </c>
    </row>
    <row r="312" spans="1:17">
      <c r="A312" s="58" t="s">
        <v>5084</v>
      </c>
      <c r="B312" s="59" t="s">
        <v>5085</v>
      </c>
      <c r="C312" s="63">
        <v>0</v>
      </c>
      <c r="D312" s="63">
        <v>530.29999999999995</v>
      </c>
      <c r="E312" s="63">
        <v>947.38</v>
      </c>
      <c r="F312" s="63">
        <v>2200.79</v>
      </c>
      <c r="G312" s="63">
        <v>1267.9100000000001</v>
      </c>
      <c r="H312" s="63">
        <v>1100.9100000000001</v>
      </c>
      <c r="I312" s="63">
        <v>0</v>
      </c>
      <c r="J312" s="63">
        <v>0</v>
      </c>
      <c r="K312" s="63">
        <v>0</v>
      </c>
      <c r="L312" s="63">
        <v>0</v>
      </c>
      <c r="M312" s="63">
        <v>0</v>
      </c>
      <c r="N312" s="63">
        <v>0</v>
      </c>
      <c r="O312" s="63">
        <v>6047.29</v>
      </c>
      <c r="Q312" s="12" t="s">
        <v>43</v>
      </c>
    </row>
    <row r="313" spans="1:17">
      <c r="A313" s="58" t="s">
        <v>526</v>
      </c>
      <c r="B313" s="59" t="s">
        <v>527</v>
      </c>
      <c r="C313" s="63">
        <v>100</v>
      </c>
      <c r="D313" s="63">
        <v>100</v>
      </c>
      <c r="E313" s="63">
        <v>100</v>
      </c>
      <c r="F313" s="63">
        <v>100</v>
      </c>
      <c r="G313" s="63">
        <v>100</v>
      </c>
      <c r="H313" s="63">
        <v>100</v>
      </c>
      <c r="I313" s="63">
        <v>100</v>
      </c>
      <c r="J313" s="63">
        <v>100</v>
      </c>
      <c r="K313" s="63">
        <v>100</v>
      </c>
      <c r="L313" s="63">
        <v>100</v>
      </c>
      <c r="M313" s="63">
        <v>100</v>
      </c>
      <c r="N313" s="63">
        <v>100</v>
      </c>
      <c r="O313" s="63">
        <v>1200</v>
      </c>
      <c r="Q313" s="12" t="s">
        <v>43</v>
      </c>
    </row>
    <row r="314" spans="1:17">
      <c r="A314" s="58" t="s">
        <v>528</v>
      </c>
      <c r="B314" s="59" t="s">
        <v>529</v>
      </c>
      <c r="C314" s="63">
        <v>0</v>
      </c>
      <c r="D314" s="63">
        <v>0</v>
      </c>
      <c r="E314" s="63">
        <v>0</v>
      </c>
      <c r="F314" s="63">
        <v>0</v>
      </c>
      <c r="G314" s="63">
        <v>0</v>
      </c>
      <c r="H314" s="63">
        <v>832</v>
      </c>
      <c r="I314" s="63">
        <v>2028</v>
      </c>
      <c r="J314" s="63">
        <v>0</v>
      </c>
      <c r="K314" s="63">
        <v>1508</v>
      </c>
      <c r="L314" s="63">
        <v>1729</v>
      </c>
      <c r="M314" s="63">
        <v>1989</v>
      </c>
      <c r="N314" s="63">
        <v>0</v>
      </c>
      <c r="O314" s="63">
        <v>8086</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5051.8999999999996</v>
      </c>
      <c r="D316" s="70">
        <v>3381.73</v>
      </c>
      <c r="E316" s="70">
        <v>3320.02</v>
      </c>
      <c r="F316" s="70">
        <v>8571.5</v>
      </c>
      <c r="G316" s="70">
        <v>16900.439999999999</v>
      </c>
      <c r="H316" s="70">
        <v>4304.93</v>
      </c>
      <c r="I316" s="70">
        <v>7894.85</v>
      </c>
      <c r="J316" s="70">
        <v>10586.78</v>
      </c>
      <c r="K316" s="70">
        <v>6711.31</v>
      </c>
      <c r="L316" s="70">
        <v>8777.74</v>
      </c>
      <c r="M316" s="70">
        <v>12039.06</v>
      </c>
      <c r="N316" s="70">
        <v>7524.31</v>
      </c>
      <c r="O316" s="70">
        <v>95064.57</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107366.92</v>
      </c>
      <c r="D319" s="63">
        <v>107366.92</v>
      </c>
      <c r="E319" s="63">
        <v>107366.92</v>
      </c>
      <c r="F319" s="63">
        <v>107366.92</v>
      </c>
      <c r="G319" s="63">
        <v>107366.92</v>
      </c>
      <c r="H319" s="63">
        <v>107366.92</v>
      </c>
      <c r="I319" s="63">
        <v>107366.92</v>
      </c>
      <c r="J319" s="63">
        <v>107366.92</v>
      </c>
      <c r="K319" s="63">
        <v>98210.65</v>
      </c>
      <c r="L319" s="63">
        <v>98210.65</v>
      </c>
      <c r="M319" s="63">
        <v>98210.65</v>
      </c>
      <c r="N319" s="63">
        <v>98210.65</v>
      </c>
      <c r="O319" s="63">
        <v>1251777.96</v>
      </c>
      <c r="Q319" s="12" t="s">
        <v>66</v>
      </c>
    </row>
    <row r="320" spans="1:17">
      <c r="A320" s="58" t="s">
        <v>5086</v>
      </c>
      <c r="B320" s="59" t="s">
        <v>5087</v>
      </c>
      <c r="C320" s="63">
        <v>0</v>
      </c>
      <c r="D320" s="63">
        <v>0</v>
      </c>
      <c r="E320" s="63">
        <v>0</v>
      </c>
      <c r="F320" s="63">
        <v>0</v>
      </c>
      <c r="G320" s="63">
        <v>0</v>
      </c>
      <c r="H320" s="63">
        <v>0</v>
      </c>
      <c r="I320" s="63">
        <v>0</v>
      </c>
      <c r="J320" s="63">
        <v>0</v>
      </c>
      <c r="K320" s="63">
        <v>0</v>
      </c>
      <c r="L320" s="63">
        <v>0</v>
      </c>
      <c r="M320" s="63">
        <v>0</v>
      </c>
      <c r="N320" s="63">
        <v>0</v>
      </c>
      <c r="O320" s="63">
        <v>0</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0</v>
      </c>
      <c r="F323" s="63">
        <v>0</v>
      </c>
      <c r="G323" s="63">
        <v>0</v>
      </c>
      <c r="H323" s="63">
        <v>0</v>
      </c>
      <c r="I323" s="63">
        <v>0</v>
      </c>
      <c r="J323" s="63">
        <v>0</v>
      </c>
      <c r="K323" s="63">
        <v>0</v>
      </c>
      <c r="L323" s="63">
        <v>0</v>
      </c>
      <c r="M323" s="63">
        <v>0</v>
      </c>
      <c r="N323" s="63">
        <v>0</v>
      </c>
      <c r="O323" s="63">
        <v>0</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40518.559999999998</v>
      </c>
      <c r="D326" s="63">
        <v>40518.559999999998</v>
      </c>
      <c r="E326" s="63">
        <v>40753.4</v>
      </c>
      <c r="F326" s="63">
        <v>40753.4</v>
      </c>
      <c r="G326" s="63">
        <v>40753.4</v>
      </c>
      <c r="H326" s="63">
        <v>40753.4</v>
      </c>
      <c r="I326" s="63">
        <v>40753.4</v>
      </c>
      <c r="J326" s="63">
        <v>40753.4</v>
      </c>
      <c r="K326" s="63">
        <v>46882.58</v>
      </c>
      <c r="L326" s="63">
        <v>46882.58</v>
      </c>
      <c r="M326" s="63">
        <v>46882.58</v>
      </c>
      <c r="N326" s="63">
        <v>22955.58</v>
      </c>
      <c r="O326" s="63">
        <v>489160.84</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0</v>
      </c>
      <c r="D328" s="63">
        <v>0</v>
      </c>
      <c r="E328" s="63">
        <v>0</v>
      </c>
      <c r="F328" s="63">
        <v>0</v>
      </c>
      <c r="G328" s="63">
        <v>0</v>
      </c>
      <c r="H328" s="63">
        <v>0</v>
      </c>
      <c r="I328" s="63">
        <v>0</v>
      </c>
      <c r="J328" s="63">
        <v>0</v>
      </c>
      <c r="K328" s="63">
        <v>0</v>
      </c>
      <c r="L328" s="63">
        <v>0</v>
      </c>
      <c r="M328" s="63">
        <v>0</v>
      </c>
      <c r="N328" s="63">
        <v>0</v>
      </c>
      <c r="O328" s="63">
        <v>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0</v>
      </c>
      <c r="L330" s="63">
        <v>0</v>
      </c>
      <c r="M330" s="63">
        <v>0</v>
      </c>
      <c r="N330" s="63">
        <v>0</v>
      </c>
      <c r="O330" s="63">
        <v>0</v>
      </c>
      <c r="Q330" s="12" t="s">
        <v>64</v>
      </c>
    </row>
    <row r="331" spans="1:17">
      <c r="A331" s="58" t="s">
        <v>5104</v>
      </c>
      <c r="B331" s="59" t="s">
        <v>5105</v>
      </c>
      <c r="C331" s="63">
        <v>0</v>
      </c>
      <c r="D331" s="63">
        <v>0</v>
      </c>
      <c r="E331" s="63">
        <v>0</v>
      </c>
      <c r="F331" s="63">
        <v>0</v>
      </c>
      <c r="G331" s="63">
        <v>0</v>
      </c>
      <c r="H331" s="63">
        <v>0</v>
      </c>
      <c r="I331" s="63">
        <v>0</v>
      </c>
      <c r="J331" s="63">
        <v>0</v>
      </c>
      <c r="K331" s="63">
        <v>0</v>
      </c>
      <c r="L331" s="63">
        <v>0</v>
      </c>
      <c r="M331" s="63">
        <v>0</v>
      </c>
      <c r="N331" s="63">
        <v>0</v>
      </c>
      <c r="O331" s="63">
        <v>0</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0</v>
      </c>
      <c r="D336" s="63">
        <v>0</v>
      </c>
      <c r="E336" s="63">
        <v>0</v>
      </c>
      <c r="F336" s="63">
        <v>0</v>
      </c>
      <c r="G336" s="63">
        <v>0</v>
      </c>
      <c r="H336" s="63">
        <v>0</v>
      </c>
      <c r="I336" s="63">
        <v>0</v>
      </c>
      <c r="J336" s="63">
        <v>0</v>
      </c>
      <c r="K336" s="63">
        <v>0</v>
      </c>
      <c r="L336" s="63">
        <v>0</v>
      </c>
      <c r="M336" s="63">
        <v>0</v>
      </c>
      <c r="N336" s="63">
        <v>0</v>
      </c>
      <c r="O336" s="63">
        <v>0</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147885.48000000001</v>
      </c>
      <c r="D340" s="70">
        <v>147885.48000000001</v>
      </c>
      <c r="E340" s="70">
        <v>148120.32000000001</v>
      </c>
      <c r="F340" s="70">
        <v>148120.32000000001</v>
      </c>
      <c r="G340" s="70">
        <v>148120.32000000001</v>
      </c>
      <c r="H340" s="70">
        <v>148120.32000000001</v>
      </c>
      <c r="I340" s="70">
        <v>148120.32000000001</v>
      </c>
      <c r="J340" s="70">
        <v>148120.32000000001</v>
      </c>
      <c r="K340" s="70">
        <v>145093.23000000001</v>
      </c>
      <c r="L340" s="70">
        <v>145093.23000000001</v>
      </c>
      <c r="M340" s="70">
        <v>145093.23000000001</v>
      </c>
      <c r="N340" s="70">
        <v>121166.23</v>
      </c>
      <c r="O340" s="70">
        <v>1740938.8</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13520.47</v>
      </c>
      <c r="D343" s="63">
        <v>11720.6</v>
      </c>
      <c r="E343" s="63">
        <v>12207.49</v>
      </c>
      <c r="F343" s="63">
        <v>12157.29</v>
      </c>
      <c r="G343" s="63">
        <v>9989.8700000000008</v>
      </c>
      <c r="H343" s="63">
        <v>11464.55</v>
      </c>
      <c r="I343" s="63">
        <v>9810.57</v>
      </c>
      <c r="J343" s="63">
        <v>37076.97</v>
      </c>
      <c r="K343" s="63">
        <v>11060.81</v>
      </c>
      <c r="L343" s="63">
        <v>11239.39</v>
      </c>
      <c r="M343" s="63">
        <v>11179.66</v>
      </c>
      <c r="N343" s="63">
        <v>12469.7</v>
      </c>
      <c r="O343" s="63">
        <v>163897.37</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13520.47</v>
      </c>
      <c r="D347" s="70">
        <v>11720.6</v>
      </c>
      <c r="E347" s="70">
        <v>12207.49</v>
      </c>
      <c r="F347" s="70">
        <v>12157.29</v>
      </c>
      <c r="G347" s="70">
        <v>9989.8700000000008</v>
      </c>
      <c r="H347" s="70">
        <v>11464.55</v>
      </c>
      <c r="I347" s="70">
        <v>9810.57</v>
      </c>
      <c r="J347" s="70">
        <v>37076.97</v>
      </c>
      <c r="K347" s="70">
        <v>11060.81</v>
      </c>
      <c r="L347" s="70">
        <v>11239.39</v>
      </c>
      <c r="M347" s="70">
        <v>11179.66</v>
      </c>
      <c r="N347" s="70">
        <v>12469.7</v>
      </c>
      <c r="O347" s="70">
        <v>163897.37</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330348.33</v>
      </c>
      <c r="D349" s="70">
        <v>323606.49</v>
      </c>
      <c r="E349" s="70">
        <v>316445.83</v>
      </c>
      <c r="F349" s="70">
        <v>372015.64</v>
      </c>
      <c r="G349" s="70">
        <v>348654.46</v>
      </c>
      <c r="H349" s="70">
        <v>337771.43</v>
      </c>
      <c r="I349" s="70">
        <v>344940.76</v>
      </c>
      <c r="J349" s="70">
        <v>439054.41</v>
      </c>
      <c r="K349" s="70">
        <v>385341.94</v>
      </c>
      <c r="L349" s="70">
        <v>357928.53</v>
      </c>
      <c r="M349" s="70">
        <v>351591.82</v>
      </c>
      <c r="N349" s="70">
        <v>324961.59999999998</v>
      </c>
      <c r="O349" s="70">
        <v>4232661.24</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191619.88</v>
      </c>
      <c r="D351" s="70">
        <v>227382.13</v>
      </c>
      <c r="E351" s="70">
        <v>151850.76999999999</v>
      </c>
      <c r="F351" s="70">
        <v>102202.25</v>
      </c>
      <c r="G351" s="70">
        <v>112967.63</v>
      </c>
      <c r="H351" s="70">
        <v>90002.17</v>
      </c>
      <c r="I351" s="70">
        <v>101890.55</v>
      </c>
      <c r="J351" s="70">
        <v>-63327.53</v>
      </c>
      <c r="K351" s="70">
        <v>61961.38</v>
      </c>
      <c r="L351" s="70">
        <v>164056.88</v>
      </c>
      <c r="M351" s="70">
        <v>175788.9</v>
      </c>
      <c r="N351" s="70">
        <v>234691.41</v>
      </c>
      <c r="O351" s="70">
        <v>1551086.42</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219021.41</v>
      </c>
      <c r="D356" s="63">
        <v>186432.81</v>
      </c>
      <c r="E356" s="63">
        <v>209923.81</v>
      </c>
      <c r="F356" s="63">
        <v>225288.17</v>
      </c>
      <c r="G356" s="63">
        <v>187332.32</v>
      </c>
      <c r="H356" s="63">
        <v>196767.21</v>
      </c>
      <c r="I356" s="63">
        <v>191623.11</v>
      </c>
      <c r="J356" s="63">
        <v>188070.37</v>
      </c>
      <c r="K356" s="63">
        <v>187495.84</v>
      </c>
      <c r="L356" s="63">
        <v>163292.60999999999</v>
      </c>
      <c r="M356" s="63">
        <v>169517.25</v>
      </c>
      <c r="N356" s="63">
        <v>175390.68</v>
      </c>
      <c r="O356" s="63">
        <v>2300155.59</v>
      </c>
      <c r="Q356" s="12" t="s">
        <v>68</v>
      </c>
    </row>
    <row r="357" spans="1:17">
      <c r="A357" s="58" t="s">
        <v>5124</v>
      </c>
      <c r="B357" s="59" t="s">
        <v>5125</v>
      </c>
      <c r="C357" s="63">
        <v>0</v>
      </c>
      <c r="D357" s="63">
        <v>0</v>
      </c>
      <c r="E357" s="63">
        <v>0</v>
      </c>
      <c r="F357" s="63">
        <v>0</v>
      </c>
      <c r="G357" s="63">
        <v>0</v>
      </c>
      <c r="H357" s="63">
        <v>0</v>
      </c>
      <c r="I357" s="63">
        <v>0</v>
      </c>
      <c r="J357" s="63">
        <v>0</v>
      </c>
      <c r="K357" s="63">
        <v>0</v>
      </c>
      <c r="L357" s="63">
        <v>0</v>
      </c>
      <c r="M357" s="63">
        <v>0</v>
      </c>
      <c r="N357" s="63">
        <v>0</v>
      </c>
      <c r="O357" s="63">
        <v>0</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0</v>
      </c>
      <c r="F359" s="63">
        <v>0</v>
      </c>
      <c r="G359" s="63">
        <v>0</v>
      </c>
      <c r="H359" s="63">
        <v>0</v>
      </c>
      <c r="I359" s="63">
        <v>0</v>
      </c>
      <c r="J359" s="63">
        <v>0</v>
      </c>
      <c r="K359" s="63">
        <v>0</v>
      </c>
      <c r="L359" s="63">
        <v>0</v>
      </c>
      <c r="M359" s="63">
        <v>0</v>
      </c>
      <c r="N359" s="63">
        <v>0</v>
      </c>
      <c r="O359" s="63">
        <v>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-16815.830000000002</v>
      </c>
      <c r="D361" s="63">
        <v>-17975.63</v>
      </c>
      <c r="E361" s="63">
        <v>-15752.26</v>
      </c>
      <c r="F361" s="63">
        <v>-17919.43</v>
      </c>
      <c r="G361" s="63">
        <v>-19049.38</v>
      </c>
      <c r="H361" s="63">
        <v>-11733.43</v>
      </c>
      <c r="I361" s="63">
        <v>-660.68</v>
      </c>
      <c r="J361" s="63">
        <v>5302.43</v>
      </c>
      <c r="K361" s="63">
        <v>9420.81</v>
      </c>
      <c r="L361" s="63">
        <v>17423.419999999998</v>
      </c>
      <c r="M361" s="63">
        <v>16133.74</v>
      </c>
      <c r="N361" s="63">
        <v>16254.66</v>
      </c>
      <c r="O361" s="63">
        <v>-35371.58</v>
      </c>
      <c r="Q361" s="12" t="s">
        <v>68</v>
      </c>
    </row>
    <row r="362" spans="1:17">
      <c r="A362" s="58" t="s">
        <v>556</v>
      </c>
      <c r="B362" s="59" t="s">
        <v>557</v>
      </c>
      <c r="C362" s="63">
        <v>0</v>
      </c>
      <c r="D362" s="63">
        <v>0</v>
      </c>
      <c r="E362" s="63">
        <v>0</v>
      </c>
      <c r="F362" s="63">
        <v>0</v>
      </c>
      <c r="G362" s="63">
        <v>0</v>
      </c>
      <c r="H362" s="63">
        <v>0</v>
      </c>
      <c r="I362" s="63">
        <v>0</v>
      </c>
      <c r="J362" s="63">
        <v>0</v>
      </c>
      <c r="K362" s="63">
        <v>0</v>
      </c>
      <c r="L362" s="63">
        <v>0</v>
      </c>
      <c r="M362" s="63">
        <v>0</v>
      </c>
      <c r="N362" s="63">
        <v>0</v>
      </c>
      <c r="O362" s="63">
        <v>0</v>
      </c>
      <c r="Q362" s="12" t="s">
        <v>68</v>
      </c>
    </row>
    <row r="363" spans="1:17">
      <c r="A363" s="58" t="s">
        <v>5134</v>
      </c>
      <c r="B363" s="59" t="s">
        <v>5135</v>
      </c>
      <c r="C363" s="63">
        <v>0</v>
      </c>
      <c r="D363" s="63">
        <v>0</v>
      </c>
      <c r="E363" s="63">
        <v>0</v>
      </c>
      <c r="F363" s="63">
        <v>0</v>
      </c>
      <c r="G363" s="63">
        <v>0</v>
      </c>
      <c r="H363" s="63">
        <v>0</v>
      </c>
      <c r="I363" s="63">
        <v>0</v>
      </c>
      <c r="J363" s="63">
        <v>0</v>
      </c>
      <c r="K363" s="63">
        <v>0</v>
      </c>
      <c r="L363" s="63">
        <v>0</v>
      </c>
      <c r="M363" s="63">
        <v>0</v>
      </c>
      <c r="N363" s="63">
        <v>0</v>
      </c>
      <c r="O363" s="63">
        <v>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0</v>
      </c>
      <c r="D365" s="63">
        <v>0</v>
      </c>
      <c r="E365" s="63">
        <v>0</v>
      </c>
      <c r="F365" s="63">
        <v>0</v>
      </c>
      <c r="G365" s="63">
        <v>0</v>
      </c>
      <c r="H365" s="63">
        <v>0</v>
      </c>
      <c r="I365" s="63">
        <v>0</v>
      </c>
      <c r="J365" s="63">
        <v>0</v>
      </c>
      <c r="K365" s="63">
        <v>0</v>
      </c>
      <c r="L365" s="63">
        <v>0</v>
      </c>
      <c r="M365" s="63">
        <v>0</v>
      </c>
      <c r="N365" s="63">
        <v>0</v>
      </c>
      <c r="O365" s="63">
        <v>0</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202205.58</v>
      </c>
      <c r="D367" s="70">
        <v>168457.18</v>
      </c>
      <c r="E367" s="70">
        <v>194171.55</v>
      </c>
      <c r="F367" s="70">
        <v>207368.74</v>
      </c>
      <c r="G367" s="70">
        <v>168282.94</v>
      </c>
      <c r="H367" s="70">
        <v>185033.78</v>
      </c>
      <c r="I367" s="70">
        <v>190962.43</v>
      </c>
      <c r="J367" s="70">
        <v>193372.79999999999</v>
      </c>
      <c r="K367" s="70">
        <v>196916.65</v>
      </c>
      <c r="L367" s="70">
        <v>180716.03</v>
      </c>
      <c r="M367" s="70">
        <v>185650.99</v>
      </c>
      <c r="N367" s="70">
        <v>191645.34</v>
      </c>
      <c r="O367" s="70">
        <v>2264784.0099999998</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0</v>
      </c>
      <c r="D370" s="63">
        <v>2777.77</v>
      </c>
      <c r="E370" s="63">
        <v>0</v>
      </c>
      <c r="F370" s="63">
        <v>13850</v>
      </c>
      <c r="G370" s="63">
        <v>3450</v>
      </c>
      <c r="H370" s="63">
        <v>0</v>
      </c>
      <c r="I370" s="63">
        <v>0</v>
      </c>
      <c r="J370" s="63">
        <v>4666.03</v>
      </c>
      <c r="K370" s="63">
        <v>0</v>
      </c>
      <c r="L370" s="63">
        <v>0</v>
      </c>
      <c r="M370" s="63">
        <v>0</v>
      </c>
      <c r="N370" s="63">
        <v>0</v>
      </c>
      <c r="O370" s="63">
        <v>24743.8</v>
      </c>
      <c r="Q370" s="12" t="s">
        <v>70</v>
      </c>
    </row>
    <row r="371" spans="1:17">
      <c r="A371" s="58" t="s">
        <v>566</v>
      </c>
      <c r="B371" s="59" t="s">
        <v>567</v>
      </c>
      <c r="C371" s="63">
        <v>0</v>
      </c>
      <c r="D371" s="63">
        <v>0</v>
      </c>
      <c r="E371" s="63">
        <v>0</v>
      </c>
      <c r="F371" s="63">
        <v>0</v>
      </c>
      <c r="G371" s="63">
        <v>4485</v>
      </c>
      <c r="H371" s="63">
        <v>2625</v>
      </c>
      <c r="I371" s="63">
        <v>0</v>
      </c>
      <c r="J371" s="63">
        <v>0</v>
      </c>
      <c r="K371" s="63">
        <v>0</v>
      </c>
      <c r="L371" s="63">
        <v>0</v>
      </c>
      <c r="M371" s="63">
        <v>7430</v>
      </c>
      <c r="N371" s="63">
        <v>-4790</v>
      </c>
      <c r="O371" s="63">
        <v>9750</v>
      </c>
      <c r="Q371" s="12" t="s">
        <v>70</v>
      </c>
    </row>
    <row r="372" spans="1:17">
      <c r="A372" s="58" t="s">
        <v>5138</v>
      </c>
      <c r="B372" s="59" t="s">
        <v>5139</v>
      </c>
      <c r="C372" s="63">
        <v>307.01</v>
      </c>
      <c r="D372" s="63">
        <v>2200</v>
      </c>
      <c r="E372" s="63">
        <v>0</v>
      </c>
      <c r="F372" s="63">
        <v>0</v>
      </c>
      <c r="G372" s="63">
        <v>2536.4299999999998</v>
      </c>
      <c r="H372" s="63">
        <v>7990.19</v>
      </c>
      <c r="I372" s="63">
        <v>0</v>
      </c>
      <c r="J372" s="63">
        <v>1421.3</v>
      </c>
      <c r="K372" s="63">
        <v>0</v>
      </c>
      <c r="L372" s="63">
        <v>105.88</v>
      </c>
      <c r="M372" s="63">
        <v>105.88</v>
      </c>
      <c r="N372" s="63">
        <v>0</v>
      </c>
      <c r="O372" s="63">
        <v>14666.69</v>
      </c>
      <c r="Q372" s="12" t="s">
        <v>70</v>
      </c>
    </row>
    <row r="373" spans="1:17">
      <c r="A373" s="58" t="s">
        <v>568</v>
      </c>
      <c r="B373" s="59" t="s">
        <v>569</v>
      </c>
      <c r="C373" s="63">
        <v>4506.82</v>
      </c>
      <c r="D373" s="63">
        <v>3906.87</v>
      </c>
      <c r="E373" s="63">
        <v>4069.16</v>
      </c>
      <c r="F373" s="63">
        <v>4052.43</v>
      </c>
      <c r="G373" s="63">
        <v>3329.96</v>
      </c>
      <c r="H373" s="63">
        <v>3821.52</v>
      </c>
      <c r="I373" s="63">
        <v>3270.19</v>
      </c>
      <c r="J373" s="63">
        <v>12358.98</v>
      </c>
      <c r="K373" s="63">
        <v>3686.94</v>
      </c>
      <c r="L373" s="63">
        <v>3746.46</v>
      </c>
      <c r="M373" s="63">
        <v>3726.55</v>
      </c>
      <c r="N373" s="63">
        <v>4156.57</v>
      </c>
      <c r="O373" s="63">
        <v>54632.45</v>
      </c>
      <c r="Q373" s="12" t="s">
        <v>69</v>
      </c>
    </row>
    <row r="374" spans="1:17">
      <c r="A374" s="58" t="s">
        <v>570</v>
      </c>
      <c r="B374" s="59" t="s">
        <v>571</v>
      </c>
      <c r="C374" s="63">
        <v>0</v>
      </c>
      <c r="D374" s="63">
        <v>0</v>
      </c>
      <c r="E374" s="63">
        <v>0</v>
      </c>
      <c r="F374" s="63">
        <v>0</v>
      </c>
      <c r="G374" s="63">
        <v>0</v>
      </c>
      <c r="H374" s="63">
        <v>0</v>
      </c>
      <c r="I374" s="63">
        <v>0</v>
      </c>
      <c r="J374" s="63">
        <v>0</v>
      </c>
      <c r="K374" s="63">
        <v>0</v>
      </c>
      <c r="L374" s="63">
        <v>0</v>
      </c>
      <c r="M374" s="63">
        <v>0</v>
      </c>
      <c r="N374" s="63">
        <v>0</v>
      </c>
      <c r="O374" s="63">
        <v>0</v>
      </c>
      <c r="Q374" s="12" t="s">
        <v>69</v>
      </c>
    </row>
    <row r="375" spans="1:17">
      <c r="A375" s="58" t="s">
        <v>5140</v>
      </c>
      <c r="B375" s="59" t="s">
        <v>5141</v>
      </c>
      <c r="C375" s="63">
        <v>3000</v>
      </c>
      <c r="D375" s="63">
        <v>0</v>
      </c>
      <c r="E375" s="63">
        <v>0</v>
      </c>
      <c r="F375" s="63">
        <v>2090</v>
      </c>
      <c r="G375" s="63">
        <v>0</v>
      </c>
      <c r="H375" s="63">
        <v>0</v>
      </c>
      <c r="I375" s="63">
        <v>0</v>
      </c>
      <c r="J375" s="63">
        <v>0</v>
      </c>
      <c r="K375" s="63">
        <v>0</v>
      </c>
      <c r="L375" s="63">
        <v>0</v>
      </c>
      <c r="M375" s="63">
        <v>0</v>
      </c>
      <c r="N375" s="63">
        <v>0</v>
      </c>
      <c r="O375" s="63">
        <v>5090</v>
      </c>
      <c r="Q375" s="12" t="s">
        <v>70</v>
      </c>
    </row>
    <row r="376" spans="1:17">
      <c r="A376" s="58" t="s">
        <v>5142</v>
      </c>
      <c r="B376" s="59" t="s">
        <v>5143</v>
      </c>
      <c r="C376" s="63">
        <v>0</v>
      </c>
      <c r="D376" s="63">
        <v>0</v>
      </c>
      <c r="E376" s="63">
        <v>0</v>
      </c>
      <c r="F376" s="63">
        <v>0</v>
      </c>
      <c r="G376" s="63">
        <v>0</v>
      </c>
      <c r="H376" s="63">
        <v>0</v>
      </c>
      <c r="I376" s="63">
        <v>0</v>
      </c>
      <c r="J376" s="63">
        <v>0</v>
      </c>
      <c r="K376" s="63">
        <v>0</v>
      </c>
      <c r="L376" s="63">
        <v>0</v>
      </c>
      <c r="M376" s="63">
        <v>0</v>
      </c>
      <c r="N376" s="63">
        <v>-4895.72</v>
      </c>
      <c r="O376" s="63">
        <v>-4895.72</v>
      </c>
      <c r="Q376" s="12" t="s">
        <v>70</v>
      </c>
    </row>
    <row r="377" spans="1:17">
      <c r="A377" s="58" t="s">
        <v>572</v>
      </c>
      <c r="B377" s="59" t="s">
        <v>573</v>
      </c>
      <c r="C377" s="63">
        <v>-2319.75</v>
      </c>
      <c r="D377" s="63">
        <v>90.25</v>
      </c>
      <c r="E377" s="63">
        <v>111.12</v>
      </c>
      <c r="F377" s="63">
        <v>5334.02</v>
      </c>
      <c r="G377" s="63">
        <v>73.34</v>
      </c>
      <c r="H377" s="63">
        <v>5081.51</v>
      </c>
      <c r="I377" s="63">
        <v>537.54999999999995</v>
      </c>
      <c r="J377" s="63">
        <v>7065</v>
      </c>
      <c r="K377" s="63">
        <v>0</v>
      </c>
      <c r="L377" s="63">
        <v>0</v>
      </c>
      <c r="M377" s="63">
        <v>0</v>
      </c>
      <c r="N377" s="63">
        <v>325</v>
      </c>
      <c r="O377" s="63">
        <v>16298.04</v>
      </c>
      <c r="Q377" s="12" t="s">
        <v>70</v>
      </c>
    </row>
    <row r="378" spans="1:17">
      <c r="A378" s="58" t="s">
        <v>574</v>
      </c>
      <c r="B378" s="59" t="s">
        <v>575</v>
      </c>
      <c r="C378" s="63">
        <v>0</v>
      </c>
      <c r="D378" s="63">
        <v>0</v>
      </c>
      <c r="E378" s="63">
        <v>0</v>
      </c>
      <c r="F378" s="63">
        <v>0</v>
      </c>
      <c r="G378" s="63">
        <v>0</v>
      </c>
      <c r="H378" s="63">
        <v>0</v>
      </c>
      <c r="I378" s="63">
        <v>0</v>
      </c>
      <c r="J378" s="63">
        <v>0</v>
      </c>
      <c r="K378" s="63">
        <v>0</v>
      </c>
      <c r="L378" s="63">
        <v>0</v>
      </c>
      <c r="M378" s="63">
        <v>0</v>
      </c>
      <c r="N378" s="63">
        <v>0</v>
      </c>
      <c r="O378" s="63">
        <v>0</v>
      </c>
      <c r="Q378" s="12" t="s">
        <v>70</v>
      </c>
    </row>
    <row r="379" spans="1:17">
      <c r="A379" s="58" t="s">
        <v>5144</v>
      </c>
      <c r="B379" s="59" t="s">
        <v>5145</v>
      </c>
      <c r="C379" s="63">
        <v>0</v>
      </c>
      <c r="D379" s="63">
        <v>0</v>
      </c>
      <c r="E379" s="63">
        <v>0</v>
      </c>
      <c r="F379" s="63">
        <v>0</v>
      </c>
      <c r="G379" s="63">
        <v>0</v>
      </c>
      <c r="H379" s="63">
        <v>0</v>
      </c>
      <c r="I379" s="63">
        <v>0</v>
      </c>
      <c r="J379" s="63">
        <v>0</v>
      </c>
      <c r="K379" s="63">
        <v>0</v>
      </c>
      <c r="L379" s="63">
        <v>0</v>
      </c>
      <c r="M379" s="63">
        <v>0</v>
      </c>
      <c r="N379" s="63">
        <v>0</v>
      </c>
      <c r="O379" s="63">
        <v>0</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900</v>
      </c>
      <c r="N380" s="63">
        <v>0</v>
      </c>
      <c r="O380" s="63">
        <v>900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0</v>
      </c>
      <c r="F382" s="63">
        <v>0</v>
      </c>
      <c r="G382" s="63">
        <v>0</v>
      </c>
      <c r="H382" s="63">
        <v>0</v>
      </c>
      <c r="I382" s="63">
        <v>0</v>
      </c>
      <c r="J382" s="63">
        <v>0</v>
      </c>
      <c r="K382" s="63">
        <v>0</v>
      </c>
      <c r="L382" s="63">
        <v>0</v>
      </c>
      <c r="M382" s="63">
        <v>0</v>
      </c>
      <c r="N382" s="63">
        <v>0</v>
      </c>
      <c r="O382" s="63">
        <v>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0</v>
      </c>
      <c r="G386" s="63">
        <v>0</v>
      </c>
      <c r="H386" s="63">
        <v>0</v>
      </c>
      <c r="I386" s="63">
        <v>0</v>
      </c>
      <c r="J386" s="63">
        <v>0</v>
      </c>
      <c r="K386" s="63">
        <v>0</v>
      </c>
      <c r="L386" s="63">
        <v>0</v>
      </c>
      <c r="M386" s="63">
        <v>0</v>
      </c>
      <c r="N386" s="63">
        <v>0</v>
      </c>
      <c r="O386" s="63">
        <v>0</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0</v>
      </c>
      <c r="N387" s="63">
        <v>0</v>
      </c>
      <c r="O387" s="63">
        <v>0</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0</v>
      </c>
      <c r="E390" s="63">
        <v>0</v>
      </c>
      <c r="F390" s="63">
        <v>0</v>
      </c>
      <c r="G390" s="63">
        <v>0</v>
      </c>
      <c r="H390" s="63">
        <v>0</v>
      </c>
      <c r="I390" s="63">
        <v>0</v>
      </c>
      <c r="J390" s="63">
        <v>0</v>
      </c>
      <c r="K390" s="63">
        <v>0</v>
      </c>
      <c r="L390" s="63">
        <v>0</v>
      </c>
      <c r="M390" s="63">
        <v>0</v>
      </c>
      <c r="N390" s="63">
        <v>0</v>
      </c>
      <c r="O390" s="63">
        <v>0</v>
      </c>
      <c r="Q390" s="12" t="s">
        <v>70</v>
      </c>
    </row>
    <row r="391" spans="1:17">
      <c r="A391" s="58" t="s">
        <v>578</v>
      </c>
      <c r="B391" s="59" t="s">
        <v>579</v>
      </c>
      <c r="C391" s="63">
        <v>339.18</v>
      </c>
      <c r="D391" s="63">
        <v>207.24</v>
      </c>
      <c r="E391" s="63">
        <v>306.14999999999998</v>
      </c>
      <c r="F391" s="63">
        <v>2911.2</v>
      </c>
      <c r="G391" s="63">
        <v>3606.99</v>
      </c>
      <c r="H391" s="63">
        <v>740.65</v>
      </c>
      <c r="I391" s="63">
        <v>447.45</v>
      </c>
      <c r="J391" s="63">
        <v>80.069999999999993</v>
      </c>
      <c r="K391" s="63">
        <v>155.43</v>
      </c>
      <c r="L391" s="63">
        <v>324.27999999999997</v>
      </c>
      <c r="M391" s="63">
        <v>34.83</v>
      </c>
      <c r="N391" s="63">
        <v>428.61</v>
      </c>
      <c r="O391" s="63">
        <v>9582.08</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5833.26</v>
      </c>
      <c r="D393" s="70">
        <v>9182.1299999999992</v>
      </c>
      <c r="E393" s="70">
        <v>4486.43</v>
      </c>
      <c r="F393" s="70">
        <v>28237.65</v>
      </c>
      <c r="G393" s="70">
        <v>17481.72</v>
      </c>
      <c r="H393" s="70">
        <v>20258.87</v>
      </c>
      <c r="I393" s="70">
        <v>4255.1899999999996</v>
      </c>
      <c r="J393" s="70">
        <v>25591.38</v>
      </c>
      <c r="K393" s="70">
        <v>3842.37</v>
      </c>
      <c r="L393" s="70">
        <v>4176.62</v>
      </c>
      <c r="M393" s="70">
        <v>12197.26</v>
      </c>
      <c r="N393" s="70">
        <v>-4775.54</v>
      </c>
      <c r="O393" s="70">
        <v>130767.34</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5768.35</v>
      </c>
      <c r="D396" s="63">
        <v>4282.47</v>
      </c>
      <c r="E396" s="63">
        <v>1896.55</v>
      </c>
      <c r="F396" s="63">
        <v>4616.59</v>
      </c>
      <c r="G396" s="63">
        <v>4948.03</v>
      </c>
      <c r="H396" s="63">
        <v>846</v>
      </c>
      <c r="I396" s="63">
        <v>1790.25</v>
      </c>
      <c r="J396" s="63">
        <v>440.32</v>
      </c>
      <c r="K396" s="63">
        <v>382.98</v>
      </c>
      <c r="L396" s="63">
        <v>508.96</v>
      </c>
      <c r="M396" s="63">
        <v>15</v>
      </c>
      <c r="N396" s="63">
        <v>0</v>
      </c>
      <c r="O396" s="63">
        <v>25495.5</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0</v>
      </c>
      <c r="N397" s="63">
        <v>0</v>
      </c>
      <c r="O397" s="63">
        <v>0</v>
      </c>
      <c r="Q397" s="12" t="s">
        <v>70</v>
      </c>
    </row>
    <row r="398" spans="1:17">
      <c r="A398" s="58" t="s">
        <v>586</v>
      </c>
      <c r="B398" s="59" t="s">
        <v>587</v>
      </c>
      <c r="C398" s="63">
        <v>0</v>
      </c>
      <c r="D398" s="63">
        <v>0</v>
      </c>
      <c r="E398" s="63">
        <v>197.73</v>
      </c>
      <c r="F398" s="63">
        <v>1191.08</v>
      </c>
      <c r="G398" s="63">
        <v>1633.18</v>
      </c>
      <c r="H398" s="63">
        <v>251.43</v>
      </c>
      <c r="I398" s="63">
        <v>460.35</v>
      </c>
      <c r="J398" s="63">
        <v>0</v>
      </c>
      <c r="K398" s="63">
        <v>0</v>
      </c>
      <c r="L398" s="63">
        <v>0</v>
      </c>
      <c r="M398" s="63">
        <v>0</v>
      </c>
      <c r="N398" s="63">
        <v>0</v>
      </c>
      <c r="O398" s="63">
        <v>3733.77</v>
      </c>
      <c r="Q398" s="12" t="s">
        <v>70</v>
      </c>
    </row>
    <row r="399" spans="1:17">
      <c r="A399" s="58" t="s">
        <v>588</v>
      </c>
      <c r="B399" s="59" t="s">
        <v>589</v>
      </c>
      <c r="C399" s="63">
        <v>483.31</v>
      </c>
      <c r="D399" s="63">
        <v>230.17</v>
      </c>
      <c r="E399" s="63">
        <v>192.04</v>
      </c>
      <c r="F399" s="63">
        <v>655.73</v>
      </c>
      <c r="G399" s="63">
        <v>65.27</v>
      </c>
      <c r="H399" s="63">
        <v>0</v>
      </c>
      <c r="I399" s="63">
        <v>514.70000000000005</v>
      </c>
      <c r="J399" s="63">
        <v>0</v>
      </c>
      <c r="K399" s="63">
        <v>0</v>
      </c>
      <c r="L399" s="63">
        <v>0</v>
      </c>
      <c r="M399" s="63">
        <v>0</v>
      </c>
      <c r="N399" s="63">
        <v>0</v>
      </c>
      <c r="O399" s="63">
        <v>2141.2199999999998</v>
      </c>
      <c r="Q399" s="12" t="s">
        <v>70</v>
      </c>
    </row>
    <row r="400" spans="1:17">
      <c r="A400" s="58" t="s">
        <v>590</v>
      </c>
      <c r="B400" s="59" t="s">
        <v>591</v>
      </c>
      <c r="C400" s="63">
        <v>0</v>
      </c>
      <c r="D400" s="63">
        <v>0</v>
      </c>
      <c r="E400" s="63">
        <v>0</v>
      </c>
      <c r="F400" s="63">
        <v>0</v>
      </c>
      <c r="G400" s="63">
        <v>0</v>
      </c>
      <c r="H400" s="63">
        <v>0</v>
      </c>
      <c r="I400" s="63">
        <v>115</v>
      </c>
      <c r="J400" s="63">
        <v>0</v>
      </c>
      <c r="K400" s="63">
        <v>0</v>
      </c>
      <c r="L400" s="63">
        <v>0</v>
      </c>
      <c r="M400" s="63">
        <v>0</v>
      </c>
      <c r="N400" s="63">
        <v>0</v>
      </c>
      <c r="O400" s="63">
        <v>115</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0</v>
      </c>
      <c r="E402" s="63">
        <v>0</v>
      </c>
      <c r="F402" s="63">
        <v>9.73</v>
      </c>
      <c r="G402" s="63">
        <v>0</v>
      </c>
      <c r="H402" s="63">
        <v>0</v>
      </c>
      <c r="I402" s="63">
        <v>0</v>
      </c>
      <c r="J402" s="63">
        <v>0</v>
      </c>
      <c r="K402" s="63">
        <v>29.04</v>
      </c>
      <c r="L402" s="63">
        <v>0</v>
      </c>
      <c r="M402" s="63">
        <v>0</v>
      </c>
      <c r="N402" s="63">
        <v>0</v>
      </c>
      <c r="O402" s="63">
        <v>38.770000000000003</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t="s">
        <v>5235</v>
      </c>
      <c r="B404" s="59" t="s">
        <v>5236</v>
      </c>
      <c r="C404" s="63">
        <v>0</v>
      </c>
      <c r="D404" s="63">
        <v>0</v>
      </c>
      <c r="E404" s="63">
        <v>0</v>
      </c>
      <c r="F404" s="63">
        <v>0</v>
      </c>
      <c r="G404" s="63">
        <v>0</v>
      </c>
      <c r="H404" s="63">
        <v>0</v>
      </c>
      <c r="I404" s="63">
        <v>0</v>
      </c>
      <c r="J404" s="63">
        <v>0</v>
      </c>
      <c r="K404" s="63">
        <v>0</v>
      </c>
      <c r="L404" s="63">
        <v>0</v>
      </c>
      <c r="M404" s="63">
        <v>0</v>
      </c>
      <c r="N404" s="63">
        <v>0</v>
      </c>
      <c r="O404" s="63">
        <v>0</v>
      </c>
    </row>
    <row r="405" spans="1:17">
      <c r="A405" s="58"/>
      <c r="B405" s="59"/>
      <c r="C405" s="66"/>
      <c r="D405" s="66"/>
      <c r="E405" s="66"/>
      <c r="F405" s="66"/>
      <c r="G405" s="66"/>
      <c r="H405" s="66"/>
      <c r="I405" s="66"/>
      <c r="J405" s="66"/>
      <c r="K405" s="66"/>
      <c r="L405" s="66"/>
      <c r="M405" s="66"/>
      <c r="N405" s="66"/>
      <c r="O405" s="66"/>
    </row>
    <row r="406" spans="1:17">
      <c r="A406" s="58" t="s">
        <v>594</v>
      </c>
      <c r="B406" s="59" t="s">
        <v>595</v>
      </c>
      <c r="C406" s="70">
        <v>6251.66</v>
      </c>
      <c r="D406" s="70">
        <v>4512.6400000000003</v>
      </c>
      <c r="E406" s="70">
        <v>2286.3200000000002</v>
      </c>
      <c r="F406" s="70">
        <v>6473.13</v>
      </c>
      <c r="G406" s="70">
        <v>6646.48</v>
      </c>
      <c r="H406" s="70">
        <v>1097.43</v>
      </c>
      <c r="I406" s="70">
        <v>2880.3</v>
      </c>
      <c r="J406" s="70">
        <v>440.32</v>
      </c>
      <c r="K406" s="70">
        <v>412.02</v>
      </c>
      <c r="L406" s="70">
        <v>508.96</v>
      </c>
      <c r="M406" s="70">
        <v>15</v>
      </c>
      <c r="N406" s="70">
        <v>0</v>
      </c>
      <c r="O406" s="70">
        <v>31524.26</v>
      </c>
    </row>
    <row r="407" spans="1:17">
      <c r="A407" s="58"/>
      <c r="B407" s="59"/>
      <c r="C407" s="58"/>
      <c r="D407" s="58"/>
      <c r="E407" s="58"/>
      <c r="F407" s="58"/>
      <c r="G407" s="58"/>
      <c r="H407" s="58"/>
      <c r="I407" s="58"/>
      <c r="J407" s="58"/>
      <c r="K407" s="58"/>
      <c r="L407" s="58"/>
      <c r="M407" s="58"/>
      <c r="N407" s="58"/>
      <c r="O407" s="58"/>
    </row>
    <row r="408" spans="1:17">
      <c r="A408" s="58" t="s">
        <v>596</v>
      </c>
      <c r="B408" s="59" t="s">
        <v>597</v>
      </c>
      <c r="C408" s="69"/>
      <c r="D408" s="69"/>
      <c r="E408" s="69"/>
      <c r="F408" s="69"/>
      <c r="G408" s="69"/>
      <c r="H408" s="69"/>
      <c r="I408" s="69"/>
      <c r="J408" s="69"/>
      <c r="K408" s="69"/>
      <c r="L408" s="69"/>
      <c r="M408" s="69"/>
      <c r="N408" s="69"/>
      <c r="O408" s="69"/>
    </row>
    <row r="409" spans="1:17">
      <c r="A409" s="58" t="s">
        <v>598</v>
      </c>
      <c r="B409" s="59" t="s">
        <v>599</v>
      </c>
      <c r="C409" s="63">
        <v>-2100</v>
      </c>
      <c r="D409" s="63">
        <v>0</v>
      </c>
      <c r="E409" s="63">
        <v>0</v>
      </c>
      <c r="F409" s="63">
        <v>6427.61</v>
      </c>
      <c r="G409" s="63">
        <v>0</v>
      </c>
      <c r="H409" s="63">
        <v>0</v>
      </c>
      <c r="I409" s="63">
        <v>0</v>
      </c>
      <c r="J409" s="63">
        <v>360.63</v>
      </c>
      <c r="K409" s="63">
        <v>841.35</v>
      </c>
      <c r="L409" s="63">
        <v>0</v>
      </c>
      <c r="M409" s="63">
        <v>1948.5</v>
      </c>
      <c r="N409" s="63">
        <v>2793.71</v>
      </c>
      <c r="O409" s="63">
        <v>10271.799999999999</v>
      </c>
      <c r="Q409" s="12" t="s">
        <v>71</v>
      </c>
    </row>
    <row r="410" spans="1:17">
      <c r="A410" s="58" t="s">
        <v>600</v>
      </c>
      <c r="B410" s="59" t="s">
        <v>601</v>
      </c>
      <c r="C410" s="63">
        <v>-2349.6999999999998</v>
      </c>
      <c r="D410" s="63">
        <v>1643.6</v>
      </c>
      <c r="E410" s="63">
        <v>682.66</v>
      </c>
      <c r="F410" s="63">
        <v>4665.66</v>
      </c>
      <c r="G410" s="63">
        <v>0</v>
      </c>
      <c r="H410" s="63">
        <v>0</v>
      </c>
      <c r="I410" s="63">
        <v>5164.24</v>
      </c>
      <c r="J410" s="63">
        <v>114.53</v>
      </c>
      <c r="K410" s="63">
        <v>700</v>
      </c>
      <c r="L410" s="63">
        <v>2896.39</v>
      </c>
      <c r="M410" s="63">
        <v>0</v>
      </c>
      <c r="N410" s="63">
        <v>0</v>
      </c>
      <c r="O410" s="63">
        <v>13517.38</v>
      </c>
      <c r="Q410" s="12" t="s">
        <v>71</v>
      </c>
    </row>
    <row r="411" spans="1:17">
      <c r="A411" s="58" t="s">
        <v>602</v>
      </c>
      <c r="B411" s="59" t="s">
        <v>603</v>
      </c>
      <c r="C411" s="63">
        <v>0</v>
      </c>
      <c r="D411" s="63">
        <v>3740.26</v>
      </c>
      <c r="E411" s="63">
        <v>0</v>
      </c>
      <c r="F411" s="63">
        <v>1402.28</v>
      </c>
      <c r="G411" s="63">
        <v>0</v>
      </c>
      <c r="H411" s="63">
        <v>0</v>
      </c>
      <c r="I411" s="63">
        <v>2725.75</v>
      </c>
      <c r="J411" s="63">
        <v>2723.81</v>
      </c>
      <c r="K411" s="63">
        <v>773.34</v>
      </c>
      <c r="L411" s="63">
        <v>0</v>
      </c>
      <c r="M411" s="63">
        <v>0</v>
      </c>
      <c r="N411" s="63">
        <v>1000</v>
      </c>
      <c r="O411" s="63">
        <v>12365.44</v>
      </c>
      <c r="Q411" s="12" t="s">
        <v>71</v>
      </c>
    </row>
    <row r="412" spans="1:17">
      <c r="A412" s="58" t="s">
        <v>5172</v>
      </c>
      <c r="B412" s="59" t="s">
        <v>5173</v>
      </c>
      <c r="C412" s="63">
        <v>0</v>
      </c>
      <c r="D412" s="63">
        <v>0</v>
      </c>
      <c r="E412" s="63">
        <v>0</v>
      </c>
      <c r="F412" s="63">
        <v>0</v>
      </c>
      <c r="G412" s="63">
        <v>0</v>
      </c>
      <c r="H412" s="63">
        <v>0</v>
      </c>
      <c r="I412" s="63">
        <v>0</v>
      </c>
      <c r="J412" s="63">
        <v>0</v>
      </c>
      <c r="K412" s="63">
        <v>0</v>
      </c>
      <c r="L412" s="63">
        <v>0</v>
      </c>
      <c r="M412" s="63">
        <v>0</v>
      </c>
      <c r="N412" s="63">
        <v>0</v>
      </c>
      <c r="O412" s="63">
        <v>0</v>
      </c>
      <c r="Q412" s="12" t="s">
        <v>71</v>
      </c>
    </row>
    <row r="413" spans="1:17">
      <c r="A413" s="58" t="s">
        <v>604</v>
      </c>
      <c r="B413" s="59" t="s">
        <v>605</v>
      </c>
      <c r="C413" s="63">
        <v>0</v>
      </c>
      <c r="D413" s="63">
        <v>0</v>
      </c>
      <c r="E413" s="63">
        <v>0</v>
      </c>
      <c r="F413" s="63">
        <v>500</v>
      </c>
      <c r="G413" s="63">
        <v>0</v>
      </c>
      <c r="H413" s="63">
        <v>0</v>
      </c>
      <c r="I413" s="63">
        <v>0</v>
      </c>
      <c r="J413" s="63">
        <v>-163.91</v>
      </c>
      <c r="K413" s="63">
        <v>0</v>
      </c>
      <c r="L413" s="63">
        <v>0</v>
      </c>
      <c r="M413" s="63">
        <v>0</v>
      </c>
      <c r="N413" s="63">
        <v>0</v>
      </c>
      <c r="O413" s="63">
        <v>336.09</v>
      </c>
      <c r="Q413" s="12" t="s">
        <v>71</v>
      </c>
    </row>
    <row r="414" spans="1:17">
      <c r="A414" s="58" t="s">
        <v>606</v>
      </c>
      <c r="B414" s="59" t="s">
        <v>607</v>
      </c>
      <c r="C414" s="63">
        <v>759.92</v>
      </c>
      <c r="D414" s="63">
        <v>0</v>
      </c>
      <c r="E414" s="63">
        <v>0</v>
      </c>
      <c r="F414" s="63">
        <v>924.08</v>
      </c>
      <c r="G414" s="63">
        <v>0</v>
      </c>
      <c r="H414" s="63">
        <v>0</v>
      </c>
      <c r="I414" s="63">
        <v>0</v>
      </c>
      <c r="J414" s="63">
        <v>0</v>
      </c>
      <c r="K414" s="63">
        <v>0</v>
      </c>
      <c r="L414" s="63">
        <v>0</v>
      </c>
      <c r="M414" s="63">
        <v>0</v>
      </c>
      <c r="N414" s="63">
        <v>0</v>
      </c>
      <c r="O414" s="63">
        <v>1684</v>
      </c>
      <c r="Q414" s="12" t="s">
        <v>71</v>
      </c>
    </row>
    <row r="415" spans="1:17">
      <c r="A415" s="58" t="s">
        <v>608</v>
      </c>
      <c r="B415" s="59" t="s">
        <v>609</v>
      </c>
      <c r="C415" s="63">
        <v>0</v>
      </c>
      <c r="D415" s="63">
        <v>0</v>
      </c>
      <c r="E415" s="63">
        <v>0</v>
      </c>
      <c r="F415" s="63">
        <v>0</v>
      </c>
      <c r="G415" s="63">
        <v>0</v>
      </c>
      <c r="H415" s="63">
        <v>0</v>
      </c>
      <c r="I415" s="63">
        <v>0</v>
      </c>
      <c r="J415" s="63">
        <v>0</v>
      </c>
      <c r="K415" s="63">
        <v>0</v>
      </c>
      <c r="L415" s="63">
        <v>0</v>
      </c>
      <c r="M415" s="63">
        <v>0</v>
      </c>
      <c r="N415" s="63">
        <v>0</v>
      </c>
      <c r="O415" s="63">
        <v>0</v>
      </c>
      <c r="Q415" s="12" t="s">
        <v>71</v>
      </c>
    </row>
    <row r="416" spans="1:17">
      <c r="A416" s="58" t="s">
        <v>5174</v>
      </c>
      <c r="B416" s="59" t="s">
        <v>5175</v>
      </c>
      <c r="C416" s="63">
        <v>0</v>
      </c>
      <c r="D416" s="63">
        <v>0</v>
      </c>
      <c r="E416" s="63">
        <v>0</v>
      </c>
      <c r="F416" s="63">
        <v>0</v>
      </c>
      <c r="G416" s="63">
        <v>0</v>
      </c>
      <c r="H416" s="63">
        <v>0</v>
      </c>
      <c r="I416" s="63">
        <v>0</v>
      </c>
      <c r="J416" s="63">
        <v>0</v>
      </c>
      <c r="K416" s="63">
        <v>0</v>
      </c>
      <c r="L416" s="63">
        <v>0</v>
      </c>
      <c r="M416" s="63">
        <v>0</v>
      </c>
      <c r="N416" s="63">
        <v>0</v>
      </c>
      <c r="O416" s="63">
        <v>0</v>
      </c>
      <c r="Q416" s="12" t="s">
        <v>71</v>
      </c>
    </row>
    <row r="417" spans="1:17">
      <c r="A417" s="58" t="s">
        <v>610</v>
      </c>
      <c r="B417" s="59" t="s">
        <v>611</v>
      </c>
      <c r="C417" s="63">
        <v>-2049.71</v>
      </c>
      <c r="D417" s="63">
        <v>0</v>
      </c>
      <c r="E417" s="63">
        <v>0</v>
      </c>
      <c r="F417" s="63">
        <v>1299</v>
      </c>
      <c r="G417" s="63">
        <v>0</v>
      </c>
      <c r="H417" s="63">
        <v>0</v>
      </c>
      <c r="I417" s="63">
        <v>0</v>
      </c>
      <c r="J417" s="63">
        <v>0</v>
      </c>
      <c r="K417" s="63">
        <v>0</v>
      </c>
      <c r="L417" s="63">
        <v>0</v>
      </c>
      <c r="M417" s="63">
        <v>0</v>
      </c>
      <c r="N417" s="63">
        <v>0</v>
      </c>
      <c r="O417" s="63">
        <v>-750.71</v>
      </c>
      <c r="Q417" s="12" t="s">
        <v>71</v>
      </c>
    </row>
    <row r="418" spans="1:17">
      <c r="A418" s="58" t="s">
        <v>612</v>
      </c>
      <c r="B418" s="59" t="s">
        <v>613</v>
      </c>
      <c r="C418" s="63">
        <v>0</v>
      </c>
      <c r="D418" s="63">
        <v>0</v>
      </c>
      <c r="E418" s="63">
        <v>0</v>
      </c>
      <c r="F418" s="63">
        <v>402.58</v>
      </c>
      <c r="G418" s="63">
        <v>805.16</v>
      </c>
      <c r="H418" s="63">
        <v>3315.53</v>
      </c>
      <c r="I418" s="63">
        <v>0</v>
      </c>
      <c r="J418" s="63">
        <v>11588.54</v>
      </c>
      <c r="K418" s="63">
        <v>4946.1899999999996</v>
      </c>
      <c r="L418" s="63">
        <v>0</v>
      </c>
      <c r="M418" s="63">
        <v>1475.66</v>
      </c>
      <c r="N418" s="63">
        <v>38557.61</v>
      </c>
      <c r="O418" s="63">
        <v>61091.27</v>
      </c>
      <c r="Q418" s="12" t="s">
        <v>71</v>
      </c>
    </row>
    <row r="419" spans="1:17">
      <c r="A419" s="58" t="s">
        <v>614</v>
      </c>
      <c r="B419" s="59" t="s">
        <v>615</v>
      </c>
      <c r="C419" s="63">
        <v>0</v>
      </c>
      <c r="D419" s="63">
        <v>1900</v>
      </c>
      <c r="E419" s="63">
        <v>0</v>
      </c>
      <c r="F419" s="63">
        <v>0</v>
      </c>
      <c r="G419" s="63">
        <v>2800</v>
      </c>
      <c r="H419" s="63">
        <v>0</v>
      </c>
      <c r="I419" s="63">
        <v>0</v>
      </c>
      <c r="J419" s="63">
        <v>0</v>
      </c>
      <c r="K419" s="63">
        <v>0</v>
      </c>
      <c r="L419" s="63">
        <v>0</v>
      </c>
      <c r="M419" s="63">
        <v>0</v>
      </c>
      <c r="N419" s="63">
        <v>0</v>
      </c>
      <c r="O419" s="63">
        <v>4700</v>
      </c>
      <c r="Q419" s="12" t="s">
        <v>71</v>
      </c>
    </row>
    <row r="420" spans="1:17">
      <c r="A420" s="58" t="s">
        <v>616</v>
      </c>
      <c r="B420" s="59" t="s">
        <v>617</v>
      </c>
      <c r="C420" s="63">
        <v>-12528.29</v>
      </c>
      <c r="D420" s="63">
        <v>0</v>
      </c>
      <c r="E420" s="63">
        <v>0</v>
      </c>
      <c r="F420" s="63">
        <v>7059.41</v>
      </c>
      <c r="G420" s="63">
        <v>0</v>
      </c>
      <c r="H420" s="63">
        <v>0</v>
      </c>
      <c r="I420" s="63">
        <v>0</v>
      </c>
      <c r="J420" s="63">
        <v>13296.05</v>
      </c>
      <c r="K420" s="63">
        <v>5954.42</v>
      </c>
      <c r="L420" s="63">
        <v>0</v>
      </c>
      <c r="M420" s="63">
        <v>0</v>
      </c>
      <c r="N420" s="63">
        <v>4799.95</v>
      </c>
      <c r="O420" s="63">
        <v>18581.54</v>
      </c>
      <c r="Q420" s="12" t="s">
        <v>71</v>
      </c>
    </row>
    <row r="421" spans="1:17">
      <c r="A421" s="58" t="s">
        <v>618</v>
      </c>
      <c r="B421" s="59" t="s">
        <v>619</v>
      </c>
      <c r="C421" s="63">
        <v>-90901.759999999995</v>
      </c>
      <c r="D421" s="63">
        <v>0</v>
      </c>
      <c r="E421" s="63">
        <v>0</v>
      </c>
      <c r="F421" s="63">
        <v>1439.97</v>
      </c>
      <c r="G421" s="63">
        <v>7019.72</v>
      </c>
      <c r="H421" s="63">
        <v>1299.76</v>
      </c>
      <c r="I421" s="63">
        <v>2589.35</v>
      </c>
      <c r="J421" s="63">
        <v>36691.93</v>
      </c>
      <c r="K421" s="63">
        <v>8323.2099999999991</v>
      </c>
      <c r="L421" s="63">
        <v>5102.21</v>
      </c>
      <c r="M421" s="63">
        <v>0</v>
      </c>
      <c r="N421" s="63">
        <v>0</v>
      </c>
      <c r="O421" s="63">
        <v>-28435.61</v>
      </c>
      <c r="Q421" s="12" t="s">
        <v>71</v>
      </c>
    </row>
    <row r="422" spans="1:17">
      <c r="A422" s="58" t="s">
        <v>620</v>
      </c>
      <c r="B422" s="59" t="s">
        <v>621</v>
      </c>
      <c r="C422" s="63">
        <v>0</v>
      </c>
      <c r="D422" s="63">
        <v>359.32</v>
      </c>
      <c r="E422" s="63">
        <v>0</v>
      </c>
      <c r="F422" s="63">
        <v>0</v>
      </c>
      <c r="G422" s="63">
        <v>0</v>
      </c>
      <c r="H422" s="63">
        <v>0</v>
      </c>
      <c r="I422" s="63">
        <v>0</v>
      </c>
      <c r="J422" s="63">
        <v>0</v>
      </c>
      <c r="K422" s="63">
        <v>0</v>
      </c>
      <c r="L422" s="63">
        <v>0</v>
      </c>
      <c r="M422" s="63">
        <v>0</v>
      </c>
      <c r="N422" s="63">
        <v>0</v>
      </c>
      <c r="O422" s="63">
        <v>359.32</v>
      </c>
      <c r="Q422" s="12" t="s">
        <v>71</v>
      </c>
    </row>
    <row r="423" spans="1:17">
      <c r="A423" s="58" t="s">
        <v>5176</v>
      </c>
      <c r="B423" s="59" t="s">
        <v>5177</v>
      </c>
      <c r="C423" s="63">
        <v>0</v>
      </c>
      <c r="D423" s="63">
        <v>0</v>
      </c>
      <c r="E423" s="63">
        <v>0</v>
      </c>
      <c r="F423" s="63">
        <v>0</v>
      </c>
      <c r="G423" s="63">
        <v>0</v>
      </c>
      <c r="H423" s="63">
        <v>0</v>
      </c>
      <c r="I423" s="63">
        <v>0</v>
      </c>
      <c r="J423" s="63">
        <v>0</v>
      </c>
      <c r="K423" s="63">
        <v>800</v>
      </c>
      <c r="L423" s="63">
        <v>0</v>
      </c>
      <c r="M423" s="63">
        <v>0</v>
      </c>
      <c r="N423" s="63">
        <v>0</v>
      </c>
      <c r="O423" s="63">
        <v>800</v>
      </c>
      <c r="Q423" s="12" t="s">
        <v>71</v>
      </c>
    </row>
    <row r="424" spans="1:17">
      <c r="A424" s="58" t="s">
        <v>5178</v>
      </c>
      <c r="B424" s="59" t="s">
        <v>5179</v>
      </c>
      <c r="C424" s="63">
        <v>0</v>
      </c>
      <c r="D424" s="63">
        <v>0</v>
      </c>
      <c r="E424" s="63">
        <v>0</v>
      </c>
      <c r="F424" s="63">
        <v>2690</v>
      </c>
      <c r="G424" s="63">
        <v>0</v>
      </c>
      <c r="H424" s="63">
        <v>0</v>
      </c>
      <c r="I424" s="63">
        <v>0</v>
      </c>
      <c r="J424" s="63">
        <v>0</v>
      </c>
      <c r="K424" s="63">
        <v>0</v>
      </c>
      <c r="L424" s="63">
        <v>0</v>
      </c>
      <c r="M424" s="63">
        <v>0</v>
      </c>
      <c r="N424" s="63">
        <v>1000</v>
      </c>
      <c r="O424" s="63">
        <v>3690</v>
      </c>
      <c r="Q424" s="12" t="s">
        <v>71</v>
      </c>
    </row>
    <row r="425" spans="1:17">
      <c r="A425" s="58" t="s">
        <v>622</v>
      </c>
      <c r="B425" s="59" t="s">
        <v>623</v>
      </c>
      <c r="C425" s="63">
        <v>0</v>
      </c>
      <c r="D425" s="63">
        <v>0</v>
      </c>
      <c r="E425" s="63">
        <v>0</v>
      </c>
      <c r="F425" s="63">
        <v>5845.5</v>
      </c>
      <c r="G425" s="63">
        <v>1200</v>
      </c>
      <c r="H425" s="63">
        <v>5950</v>
      </c>
      <c r="I425" s="63">
        <v>0</v>
      </c>
      <c r="J425" s="63">
        <v>4950</v>
      </c>
      <c r="K425" s="63">
        <v>0</v>
      </c>
      <c r="L425" s="63">
        <v>0</v>
      </c>
      <c r="M425" s="63">
        <v>0</v>
      </c>
      <c r="N425" s="63">
        <v>0</v>
      </c>
      <c r="O425" s="63">
        <v>17945.5</v>
      </c>
      <c r="Q425" s="12" t="s">
        <v>71</v>
      </c>
    </row>
    <row r="426" spans="1:17">
      <c r="A426" s="58" t="s">
        <v>5180</v>
      </c>
      <c r="B426" s="59" t="s">
        <v>5181</v>
      </c>
      <c r="C426" s="63">
        <v>0</v>
      </c>
      <c r="D426" s="63">
        <v>0</v>
      </c>
      <c r="E426" s="63">
        <v>0</v>
      </c>
      <c r="F426" s="63">
        <v>0</v>
      </c>
      <c r="G426" s="63">
        <v>0</v>
      </c>
      <c r="H426" s="63">
        <v>0</v>
      </c>
      <c r="I426" s="63">
        <v>0</v>
      </c>
      <c r="J426" s="63">
        <v>0</v>
      </c>
      <c r="K426" s="63">
        <v>0</v>
      </c>
      <c r="L426" s="63">
        <v>0</v>
      </c>
      <c r="M426" s="63">
        <v>0</v>
      </c>
      <c r="N426" s="63">
        <v>0</v>
      </c>
      <c r="O426" s="63">
        <v>0</v>
      </c>
      <c r="Q426" s="12" t="s">
        <v>71</v>
      </c>
    </row>
    <row r="427" spans="1:17">
      <c r="A427" s="58" t="s">
        <v>624</v>
      </c>
      <c r="B427" s="59" t="s">
        <v>625</v>
      </c>
      <c r="C427" s="63">
        <v>0</v>
      </c>
      <c r="D427" s="63">
        <v>0</v>
      </c>
      <c r="E427" s="63">
        <v>0</v>
      </c>
      <c r="F427" s="63">
        <v>712.95</v>
      </c>
      <c r="G427" s="63">
        <v>0</v>
      </c>
      <c r="H427" s="63">
        <v>0</v>
      </c>
      <c r="I427" s="63">
        <v>0</v>
      </c>
      <c r="J427" s="63">
        <v>1423.66</v>
      </c>
      <c r="K427" s="63">
        <v>0</v>
      </c>
      <c r="L427" s="63">
        <v>0</v>
      </c>
      <c r="M427" s="63">
        <v>1704.93</v>
      </c>
      <c r="N427" s="63">
        <v>0</v>
      </c>
      <c r="O427" s="63">
        <v>3841.54</v>
      </c>
      <c r="Q427" s="12" t="s">
        <v>71</v>
      </c>
    </row>
    <row r="428" spans="1:17">
      <c r="A428" s="58" t="s">
        <v>5182</v>
      </c>
      <c r="B428" s="59" t="s">
        <v>5183</v>
      </c>
      <c r="C428" s="63">
        <v>0</v>
      </c>
      <c r="D428" s="63">
        <v>0</v>
      </c>
      <c r="E428" s="63">
        <v>0</v>
      </c>
      <c r="F428" s="63">
        <v>-634.89</v>
      </c>
      <c r="G428" s="63">
        <v>0</v>
      </c>
      <c r="H428" s="63">
        <v>0</v>
      </c>
      <c r="I428" s="63">
        <v>0</v>
      </c>
      <c r="J428" s="63">
        <v>20565.57</v>
      </c>
      <c r="K428" s="63">
        <v>0</v>
      </c>
      <c r="L428" s="63">
        <v>0</v>
      </c>
      <c r="M428" s="63">
        <v>0</v>
      </c>
      <c r="N428" s="63">
        <v>0</v>
      </c>
      <c r="O428" s="63">
        <v>19930.68</v>
      </c>
      <c r="Q428" s="12" t="s">
        <v>71</v>
      </c>
    </row>
    <row r="429" spans="1:17">
      <c r="A429" s="58" t="s">
        <v>5184</v>
      </c>
      <c r="B429" s="59" t="s">
        <v>4023</v>
      </c>
      <c r="C429" s="63">
        <v>0</v>
      </c>
      <c r="D429" s="63">
        <v>0</v>
      </c>
      <c r="E429" s="63">
        <v>0</v>
      </c>
      <c r="F429" s="63">
        <v>0</v>
      </c>
      <c r="G429" s="63">
        <v>0</v>
      </c>
      <c r="H429" s="63">
        <v>0</v>
      </c>
      <c r="I429" s="63">
        <v>0</v>
      </c>
      <c r="J429" s="63">
        <v>0</v>
      </c>
      <c r="K429" s="63">
        <v>0</v>
      </c>
      <c r="L429" s="63">
        <v>0</v>
      </c>
      <c r="M429" s="63">
        <v>0</v>
      </c>
      <c r="N429" s="63">
        <v>0</v>
      </c>
      <c r="O429" s="63">
        <v>0</v>
      </c>
      <c r="Q429" s="12" t="s">
        <v>71</v>
      </c>
    </row>
    <row r="430" spans="1:17">
      <c r="A430" s="58" t="s">
        <v>626</v>
      </c>
      <c r="B430" s="59" t="s">
        <v>627</v>
      </c>
      <c r="C430" s="63">
        <v>1711.02</v>
      </c>
      <c r="D430" s="63">
        <v>0</v>
      </c>
      <c r="E430" s="63">
        <v>0</v>
      </c>
      <c r="F430" s="63">
        <v>0</v>
      </c>
      <c r="G430" s="63">
        <v>0</v>
      </c>
      <c r="H430" s="63">
        <v>725.28</v>
      </c>
      <c r="I430" s="63">
        <v>0</v>
      </c>
      <c r="J430" s="63">
        <v>7072.5</v>
      </c>
      <c r="K430" s="63">
        <v>0</v>
      </c>
      <c r="L430" s="63">
        <v>0</v>
      </c>
      <c r="M430" s="63">
        <v>0</v>
      </c>
      <c r="N430" s="63">
        <v>0</v>
      </c>
      <c r="O430" s="63">
        <v>9508.7999999999993</v>
      </c>
      <c r="Q430" s="12" t="s">
        <v>71</v>
      </c>
    </row>
    <row r="431" spans="1:17">
      <c r="A431" s="58" t="s">
        <v>5185</v>
      </c>
      <c r="B431" s="59" t="s">
        <v>5186</v>
      </c>
      <c r="C431" s="63">
        <v>0</v>
      </c>
      <c r="D431" s="63">
        <v>0</v>
      </c>
      <c r="E431" s="63">
        <v>0</v>
      </c>
      <c r="F431" s="63">
        <v>0</v>
      </c>
      <c r="G431" s="63">
        <v>0</v>
      </c>
      <c r="H431" s="63">
        <v>0</v>
      </c>
      <c r="I431" s="63">
        <v>0</v>
      </c>
      <c r="J431" s="63">
        <v>0</v>
      </c>
      <c r="K431" s="63">
        <v>0</v>
      </c>
      <c r="L431" s="63">
        <v>0</v>
      </c>
      <c r="M431" s="63">
        <v>0</v>
      </c>
      <c r="N431" s="63">
        <v>0</v>
      </c>
      <c r="O431" s="63">
        <v>0</v>
      </c>
      <c r="Q431" s="12" t="s">
        <v>71</v>
      </c>
    </row>
    <row r="432" spans="1:17">
      <c r="A432" s="58" t="s">
        <v>628</v>
      </c>
      <c r="B432" s="59" t="s">
        <v>629</v>
      </c>
      <c r="C432" s="63">
        <v>0</v>
      </c>
      <c r="D432" s="63">
        <v>0</v>
      </c>
      <c r="E432" s="63">
        <v>960</v>
      </c>
      <c r="F432" s="63">
        <v>0</v>
      </c>
      <c r="G432" s="63">
        <v>0</v>
      </c>
      <c r="H432" s="63">
        <v>0</v>
      </c>
      <c r="I432" s="63">
        <v>0</v>
      </c>
      <c r="J432" s="63">
        <v>1549.96</v>
      </c>
      <c r="K432" s="63">
        <v>0</v>
      </c>
      <c r="L432" s="63">
        <v>0</v>
      </c>
      <c r="M432" s="63">
        <v>0</v>
      </c>
      <c r="N432" s="63">
        <v>0</v>
      </c>
      <c r="O432" s="63">
        <v>2509.96</v>
      </c>
      <c r="Q432" s="12" t="s">
        <v>71</v>
      </c>
    </row>
    <row r="433" spans="1:17">
      <c r="A433" s="58" t="s">
        <v>630</v>
      </c>
      <c r="B433" s="59" t="s">
        <v>631</v>
      </c>
      <c r="C433" s="63">
        <v>0</v>
      </c>
      <c r="D433" s="63">
        <v>0</v>
      </c>
      <c r="E433" s="63">
        <v>0</v>
      </c>
      <c r="F433" s="63">
        <v>0</v>
      </c>
      <c r="G433" s="63">
        <v>0</v>
      </c>
      <c r="H433" s="63">
        <v>0</v>
      </c>
      <c r="I433" s="63">
        <v>0</v>
      </c>
      <c r="J433" s="63">
        <v>0</v>
      </c>
      <c r="K433" s="63">
        <v>0</v>
      </c>
      <c r="L433" s="63">
        <v>0</v>
      </c>
      <c r="M433" s="63">
        <v>0</v>
      </c>
      <c r="N433" s="63">
        <v>0</v>
      </c>
      <c r="O433" s="63">
        <v>0</v>
      </c>
      <c r="Q433" s="12" t="s">
        <v>71</v>
      </c>
    </row>
    <row r="434" spans="1:17">
      <c r="A434" s="58" t="s">
        <v>632</v>
      </c>
      <c r="B434" s="59" t="s">
        <v>633</v>
      </c>
      <c r="C434" s="63">
        <v>-3230</v>
      </c>
      <c r="D434" s="63">
        <v>0</v>
      </c>
      <c r="E434" s="63">
        <v>0</v>
      </c>
      <c r="F434" s="63">
        <v>0</v>
      </c>
      <c r="G434" s="63">
        <v>0</v>
      </c>
      <c r="H434" s="63">
        <v>0</v>
      </c>
      <c r="I434" s="63">
        <v>0</v>
      </c>
      <c r="J434" s="63">
        <v>0</v>
      </c>
      <c r="K434" s="63">
        <v>0</v>
      </c>
      <c r="L434" s="63">
        <v>0</v>
      </c>
      <c r="M434" s="63">
        <v>0</v>
      </c>
      <c r="N434" s="63">
        <v>0</v>
      </c>
      <c r="O434" s="63">
        <v>-3230</v>
      </c>
      <c r="Q434" s="12" t="s">
        <v>71</v>
      </c>
    </row>
    <row r="435" spans="1:17">
      <c r="A435" s="58" t="s">
        <v>5187</v>
      </c>
      <c r="B435" s="59" t="s">
        <v>5188</v>
      </c>
      <c r="C435" s="63">
        <v>0</v>
      </c>
      <c r="D435" s="63">
        <v>0</v>
      </c>
      <c r="E435" s="63">
        <v>0</v>
      </c>
      <c r="F435" s="63">
        <v>0</v>
      </c>
      <c r="G435" s="63">
        <v>0</v>
      </c>
      <c r="H435" s="63">
        <v>0</v>
      </c>
      <c r="I435" s="63">
        <v>0</v>
      </c>
      <c r="J435" s="63">
        <v>623.66</v>
      </c>
      <c r="K435" s="63">
        <v>0</v>
      </c>
      <c r="L435" s="63">
        <v>0</v>
      </c>
      <c r="M435" s="63">
        <v>0</v>
      </c>
      <c r="N435" s="63">
        <v>0</v>
      </c>
      <c r="O435" s="63">
        <v>623.66</v>
      </c>
      <c r="Q435" s="12" t="s">
        <v>71</v>
      </c>
    </row>
    <row r="436" spans="1:17">
      <c r="A436" s="58" t="s">
        <v>5189</v>
      </c>
      <c r="B436" s="59" t="s">
        <v>5190</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5191</v>
      </c>
      <c r="B437" s="59" t="s">
        <v>5192</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5193</v>
      </c>
      <c r="B438" s="59" t="s">
        <v>5194</v>
      </c>
      <c r="C438" s="63">
        <v>-4500</v>
      </c>
      <c r="D438" s="63">
        <v>0</v>
      </c>
      <c r="E438" s="63">
        <v>0</v>
      </c>
      <c r="F438" s="63">
        <v>0</v>
      </c>
      <c r="G438" s="63">
        <v>0</v>
      </c>
      <c r="H438" s="63">
        <v>0</v>
      </c>
      <c r="I438" s="63">
        <v>0</v>
      </c>
      <c r="J438" s="63">
        <v>0</v>
      </c>
      <c r="K438" s="63">
        <v>0</v>
      </c>
      <c r="L438" s="63">
        <v>0</v>
      </c>
      <c r="M438" s="63">
        <v>0</v>
      </c>
      <c r="N438" s="63">
        <v>0</v>
      </c>
      <c r="O438" s="63">
        <v>-4500</v>
      </c>
      <c r="Q438" s="12" t="s">
        <v>71</v>
      </c>
    </row>
    <row r="439" spans="1:17">
      <c r="A439" s="58" t="s">
        <v>5195</v>
      </c>
      <c r="B439" s="59" t="s">
        <v>5196</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634</v>
      </c>
      <c r="B440" s="59" t="s">
        <v>635</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1153</v>
      </c>
      <c r="B441" s="59" t="s">
        <v>5197</v>
      </c>
      <c r="C441" s="63">
        <v>0</v>
      </c>
      <c r="D441" s="63">
        <v>0</v>
      </c>
      <c r="E441" s="63">
        <v>0</v>
      </c>
      <c r="F441" s="63">
        <v>0</v>
      </c>
      <c r="G441" s="63">
        <v>0</v>
      </c>
      <c r="H441" s="63">
        <v>0</v>
      </c>
      <c r="I441" s="63">
        <v>0</v>
      </c>
      <c r="J441" s="63">
        <v>0</v>
      </c>
      <c r="K441" s="63">
        <v>0</v>
      </c>
      <c r="L441" s="63">
        <v>0</v>
      </c>
      <c r="M441" s="63">
        <v>0</v>
      </c>
      <c r="N441" s="63">
        <v>0</v>
      </c>
      <c r="O441" s="63">
        <v>0</v>
      </c>
      <c r="Q441" s="12" t="s">
        <v>71</v>
      </c>
    </row>
    <row r="442" spans="1:17">
      <c r="A442" s="58" t="s">
        <v>5198</v>
      </c>
      <c r="B442" s="59" t="s">
        <v>5199</v>
      </c>
      <c r="C442" s="63">
        <v>0</v>
      </c>
      <c r="D442" s="63">
        <v>0</v>
      </c>
      <c r="E442" s="63">
        <v>0</v>
      </c>
      <c r="F442" s="63">
        <v>0</v>
      </c>
      <c r="G442" s="63">
        <v>0</v>
      </c>
      <c r="H442" s="63">
        <v>0</v>
      </c>
      <c r="I442" s="63">
        <v>0</v>
      </c>
      <c r="J442" s="63">
        <v>0</v>
      </c>
      <c r="K442" s="63">
        <v>0</v>
      </c>
      <c r="L442" s="63">
        <v>0</v>
      </c>
      <c r="M442" s="63">
        <v>0</v>
      </c>
      <c r="N442" s="63">
        <v>0</v>
      </c>
      <c r="O442" s="63">
        <v>0</v>
      </c>
      <c r="Q442" s="12" t="s">
        <v>71</v>
      </c>
    </row>
    <row r="443" spans="1:17">
      <c r="A443" s="58"/>
      <c r="B443" s="59"/>
      <c r="C443" s="66"/>
      <c r="D443" s="66"/>
      <c r="E443" s="66"/>
      <c r="F443" s="66"/>
      <c r="G443" s="66"/>
      <c r="H443" s="66"/>
      <c r="I443" s="66"/>
      <c r="J443" s="66"/>
      <c r="K443" s="66"/>
      <c r="L443" s="66"/>
      <c r="M443" s="66"/>
      <c r="N443" s="66"/>
      <c r="O443" s="66"/>
    </row>
    <row r="444" spans="1:17">
      <c r="A444" s="58" t="s">
        <v>636</v>
      </c>
      <c r="B444" s="59" t="s">
        <v>637</v>
      </c>
      <c r="C444" s="70">
        <v>-115188.52</v>
      </c>
      <c r="D444" s="70">
        <v>7643.18</v>
      </c>
      <c r="E444" s="70">
        <v>1642.66</v>
      </c>
      <c r="F444" s="70">
        <v>32734.15</v>
      </c>
      <c r="G444" s="70">
        <v>11824.88</v>
      </c>
      <c r="H444" s="70">
        <v>11290.57</v>
      </c>
      <c r="I444" s="70">
        <v>10479.34</v>
      </c>
      <c r="J444" s="70">
        <v>100796.93</v>
      </c>
      <c r="K444" s="70">
        <v>22338.51</v>
      </c>
      <c r="L444" s="70">
        <v>7998.6</v>
      </c>
      <c r="M444" s="70">
        <v>5129.09</v>
      </c>
      <c r="N444" s="70">
        <v>48151.27</v>
      </c>
      <c r="O444" s="70">
        <v>144840.66</v>
      </c>
    </row>
    <row r="445" spans="1:17">
      <c r="A445" s="58" t="s">
        <v>5200</v>
      </c>
      <c r="B445" s="59" t="s">
        <v>3797</v>
      </c>
      <c r="C445" s="63">
        <v>0</v>
      </c>
      <c r="D445" s="63">
        <v>0</v>
      </c>
      <c r="E445" s="63">
        <v>0</v>
      </c>
      <c r="F445" s="63">
        <v>0</v>
      </c>
      <c r="G445" s="63">
        <v>0</v>
      </c>
      <c r="H445" s="63">
        <v>0</v>
      </c>
      <c r="I445" s="63">
        <v>0</v>
      </c>
      <c r="J445" s="63">
        <v>0</v>
      </c>
      <c r="K445" s="63">
        <v>0</v>
      </c>
      <c r="L445" s="63">
        <v>0</v>
      </c>
      <c r="M445" s="63">
        <v>0</v>
      </c>
      <c r="N445" s="63">
        <v>0</v>
      </c>
      <c r="O445" s="63">
        <v>0</v>
      </c>
    </row>
    <row r="446" spans="1:17">
      <c r="A446" s="58" t="s">
        <v>5201</v>
      </c>
      <c r="B446" s="59" t="s">
        <v>5202</v>
      </c>
      <c r="C446" s="63">
        <v>8674.64</v>
      </c>
      <c r="D446" s="63">
        <v>8298.98</v>
      </c>
      <c r="E446" s="63">
        <v>8674.64</v>
      </c>
      <c r="F446" s="63">
        <v>8674.64</v>
      </c>
      <c r="G446" s="63">
        <v>8674.64</v>
      </c>
      <c r="H446" s="63">
        <v>8674.64</v>
      </c>
      <c r="I446" s="63">
        <v>8674.64</v>
      </c>
      <c r="J446" s="63">
        <v>8674.64</v>
      </c>
      <c r="K446" s="63">
        <v>8674.64</v>
      </c>
      <c r="L446" s="63">
        <v>0</v>
      </c>
      <c r="M446" s="63">
        <v>17349.28</v>
      </c>
      <c r="N446" s="63">
        <v>8674.64</v>
      </c>
      <c r="O446" s="63">
        <v>103720.02</v>
      </c>
    </row>
    <row r="447" spans="1:17">
      <c r="A447" s="58" t="s">
        <v>5203</v>
      </c>
      <c r="B447" s="59" t="s">
        <v>5204</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5205</v>
      </c>
      <c r="B448" s="59" t="s">
        <v>5206</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5207</v>
      </c>
      <c r="B449" s="59" t="s">
        <v>5208</v>
      </c>
      <c r="C449" s="63">
        <v>0</v>
      </c>
      <c r="D449" s="63">
        <v>0</v>
      </c>
      <c r="E449" s="63">
        <v>0</v>
      </c>
      <c r="F449" s="63">
        <v>0</v>
      </c>
      <c r="G449" s="63">
        <v>0</v>
      </c>
      <c r="H449" s="63">
        <v>0</v>
      </c>
      <c r="I449" s="63">
        <v>0</v>
      </c>
      <c r="J449" s="63">
        <v>0</v>
      </c>
      <c r="K449" s="63">
        <v>0</v>
      </c>
      <c r="L449" s="63">
        <v>0</v>
      </c>
      <c r="M449" s="63">
        <v>0</v>
      </c>
      <c r="N449" s="63">
        <v>0</v>
      </c>
      <c r="O449" s="63">
        <v>0</v>
      </c>
      <c r="Q449" s="12" t="s">
        <v>70</v>
      </c>
    </row>
    <row r="450" spans="1:17">
      <c r="A450" s="58" t="s">
        <v>179</v>
      </c>
      <c r="B450" s="59" t="s">
        <v>180</v>
      </c>
      <c r="C450" s="63">
        <v>0</v>
      </c>
      <c r="D450" s="63">
        <v>0</v>
      </c>
      <c r="E450" s="63">
        <v>0</v>
      </c>
      <c r="F450" s="63">
        <v>0</v>
      </c>
      <c r="G450" s="63">
        <v>0</v>
      </c>
      <c r="H450" s="63">
        <v>0</v>
      </c>
      <c r="I450" s="63">
        <v>0</v>
      </c>
      <c r="J450" s="63">
        <v>0</v>
      </c>
      <c r="K450" s="63">
        <v>85442.77</v>
      </c>
      <c r="L450" s="63">
        <v>0</v>
      </c>
      <c r="M450" s="63">
        <v>0</v>
      </c>
      <c r="N450" s="63">
        <v>0</v>
      </c>
      <c r="O450" s="63">
        <v>85442.77</v>
      </c>
      <c r="Q450" s="12" t="s">
        <v>70</v>
      </c>
    </row>
    <row r="451" spans="1:17">
      <c r="A451" s="58" t="s">
        <v>5209</v>
      </c>
      <c r="B451" s="59" t="s">
        <v>4021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t="s">
        <v>5210</v>
      </c>
      <c r="B452" s="59" t="s">
        <v>5211</v>
      </c>
      <c r="C452" s="63">
        <v>0</v>
      </c>
      <c r="D452" s="63">
        <v>0</v>
      </c>
      <c r="E452" s="63">
        <v>0</v>
      </c>
      <c r="F452" s="63">
        <v>0</v>
      </c>
      <c r="G452" s="63">
        <v>0</v>
      </c>
      <c r="H452" s="63">
        <v>0</v>
      </c>
      <c r="I452" s="63">
        <v>0</v>
      </c>
      <c r="J452" s="63">
        <v>0</v>
      </c>
      <c r="K452" s="63">
        <v>0</v>
      </c>
      <c r="L452" s="63">
        <v>0</v>
      </c>
      <c r="M452" s="63">
        <v>0</v>
      </c>
      <c r="N452" s="63">
        <v>0</v>
      </c>
      <c r="O452" s="63">
        <v>0</v>
      </c>
      <c r="Q452" s="12" t="s">
        <v>70</v>
      </c>
    </row>
    <row r="453" spans="1:17">
      <c r="A453" s="58"/>
      <c r="B453" s="59"/>
      <c r="C453" s="66"/>
      <c r="D453" s="66"/>
      <c r="E453" s="66"/>
      <c r="F453" s="66"/>
      <c r="G453" s="66"/>
      <c r="H453" s="66"/>
      <c r="I453" s="66"/>
      <c r="J453" s="66"/>
      <c r="K453" s="66"/>
      <c r="L453" s="66"/>
      <c r="M453" s="66"/>
      <c r="N453" s="66"/>
      <c r="O453" s="66"/>
    </row>
    <row r="454" spans="1:17">
      <c r="A454" s="58" t="s">
        <v>5212</v>
      </c>
      <c r="B454" s="59" t="s">
        <v>5213</v>
      </c>
      <c r="C454" s="70">
        <v>0</v>
      </c>
      <c r="D454" s="70">
        <v>0</v>
      </c>
      <c r="E454" s="70">
        <v>0</v>
      </c>
      <c r="F454" s="70">
        <v>0</v>
      </c>
      <c r="G454" s="70">
        <v>0</v>
      </c>
      <c r="H454" s="70">
        <v>0</v>
      </c>
      <c r="I454" s="70">
        <v>0</v>
      </c>
      <c r="J454" s="70">
        <v>0</v>
      </c>
      <c r="K454" s="70">
        <v>0</v>
      </c>
      <c r="L454" s="70">
        <v>0</v>
      </c>
      <c r="M454" s="70">
        <v>0</v>
      </c>
      <c r="N454" s="70">
        <v>0</v>
      </c>
      <c r="O454" s="70">
        <v>0</v>
      </c>
    </row>
    <row r="455" spans="1:17">
      <c r="A455" s="58"/>
      <c r="B455" s="59"/>
      <c r="C455" s="66"/>
      <c r="D455" s="66"/>
      <c r="E455" s="66"/>
      <c r="F455" s="66"/>
      <c r="G455" s="66"/>
      <c r="H455" s="66"/>
      <c r="I455" s="66"/>
      <c r="J455" s="66"/>
      <c r="K455" s="66"/>
      <c r="L455" s="66"/>
      <c r="M455" s="66"/>
      <c r="N455" s="66"/>
      <c r="O455" s="66"/>
    </row>
    <row r="456" spans="1:17">
      <c r="A456" s="58" t="s">
        <v>181</v>
      </c>
      <c r="B456" s="59" t="s">
        <v>182</v>
      </c>
      <c r="C456" s="70">
        <v>107776.62</v>
      </c>
      <c r="D456" s="70">
        <v>198094.11</v>
      </c>
      <c r="E456" s="70">
        <v>211261.6</v>
      </c>
      <c r="F456" s="70">
        <v>283488.31</v>
      </c>
      <c r="G456" s="70">
        <v>212910.66</v>
      </c>
      <c r="H456" s="70">
        <v>226355.29</v>
      </c>
      <c r="I456" s="70">
        <v>217251.9</v>
      </c>
      <c r="J456" s="70">
        <v>328876.07</v>
      </c>
      <c r="K456" s="70">
        <v>317626.96000000002</v>
      </c>
      <c r="L456" s="70">
        <v>193400.21</v>
      </c>
      <c r="M456" s="70">
        <v>220341.62</v>
      </c>
      <c r="N456" s="70">
        <v>243695.71</v>
      </c>
      <c r="O456" s="70">
        <v>2761079.06</v>
      </c>
    </row>
    <row r="457" spans="1:17">
      <c r="A457" s="58"/>
      <c r="B457" s="59"/>
      <c r="C457" s="58"/>
      <c r="D457" s="58"/>
      <c r="E457" s="58"/>
      <c r="F457" s="58"/>
      <c r="G457" s="58"/>
      <c r="H457" s="58"/>
      <c r="I457" s="58"/>
      <c r="J457" s="58"/>
      <c r="K457" s="58"/>
      <c r="L457" s="58"/>
      <c r="M457" s="58"/>
      <c r="N457" s="58"/>
      <c r="O457" s="58"/>
    </row>
    <row r="458" spans="1:17">
      <c r="A458" s="58" t="s">
        <v>5214</v>
      </c>
      <c r="B458" s="59" t="s">
        <v>5215</v>
      </c>
      <c r="C458" s="69"/>
      <c r="D458" s="69"/>
      <c r="E458" s="69"/>
      <c r="F458" s="69"/>
      <c r="G458" s="69"/>
      <c r="H458" s="69"/>
      <c r="I458" s="69"/>
      <c r="J458" s="69"/>
      <c r="K458" s="69"/>
      <c r="L458" s="69"/>
      <c r="M458" s="69"/>
      <c r="N458" s="69"/>
      <c r="O458" s="69"/>
    </row>
    <row r="459" spans="1:17">
      <c r="A459" s="58" t="s">
        <v>5216</v>
      </c>
      <c r="B459" s="59" t="s">
        <v>5217</v>
      </c>
      <c r="C459" s="63">
        <v>0</v>
      </c>
      <c r="D459" s="63">
        <v>0</v>
      </c>
      <c r="E459" s="63">
        <v>0</v>
      </c>
      <c r="F459" s="63">
        <v>0</v>
      </c>
      <c r="G459" s="63">
        <v>0</v>
      </c>
      <c r="H459" s="63">
        <v>0</v>
      </c>
      <c r="I459" s="63">
        <v>0</v>
      </c>
      <c r="J459" s="63">
        <v>0</v>
      </c>
      <c r="K459" s="63">
        <v>0</v>
      </c>
      <c r="L459" s="63">
        <v>0</v>
      </c>
      <c r="M459" s="63">
        <v>0</v>
      </c>
      <c r="N459" s="63">
        <v>0</v>
      </c>
      <c r="O459" s="63">
        <v>0</v>
      </c>
    </row>
    <row r="460" spans="1:17">
      <c r="A460" s="58" t="s">
        <v>5218</v>
      </c>
      <c r="B460" s="59" t="s">
        <v>5219</v>
      </c>
      <c r="C460" s="63">
        <v>0</v>
      </c>
      <c r="D460" s="63">
        <v>0</v>
      </c>
      <c r="E460" s="63">
        <v>0</v>
      </c>
      <c r="F460" s="63">
        <v>0</v>
      </c>
      <c r="G460" s="63">
        <v>0</v>
      </c>
      <c r="H460" s="63">
        <v>0</v>
      </c>
      <c r="I460" s="63">
        <v>0</v>
      </c>
      <c r="J460" s="63">
        <v>0</v>
      </c>
      <c r="K460" s="63">
        <v>0</v>
      </c>
      <c r="L460" s="63">
        <v>0</v>
      </c>
      <c r="M460" s="63">
        <v>0</v>
      </c>
      <c r="N460" s="63">
        <v>0</v>
      </c>
      <c r="O460" s="63">
        <v>0</v>
      </c>
    </row>
    <row r="461" spans="1:17">
      <c r="A461" s="58" t="s">
        <v>5220</v>
      </c>
      <c r="B461" s="59" t="s">
        <v>4993</v>
      </c>
      <c r="C461" s="63">
        <v>0</v>
      </c>
      <c r="D461" s="63">
        <v>0</v>
      </c>
      <c r="E461" s="63">
        <v>0</v>
      </c>
      <c r="F461" s="63">
        <v>0</v>
      </c>
      <c r="G461" s="63">
        <v>0</v>
      </c>
      <c r="H461" s="63">
        <v>0</v>
      </c>
      <c r="I461" s="63">
        <v>0</v>
      </c>
      <c r="J461" s="63">
        <v>0</v>
      </c>
      <c r="K461" s="63">
        <v>0</v>
      </c>
      <c r="L461" s="63">
        <v>0</v>
      </c>
      <c r="M461" s="63">
        <v>0</v>
      </c>
      <c r="N461" s="63">
        <v>0</v>
      </c>
      <c r="O461" s="63">
        <v>0</v>
      </c>
    </row>
    <row r="462" spans="1:17">
      <c r="A462" s="58" t="s">
        <v>5221</v>
      </c>
      <c r="B462" s="59" t="s">
        <v>5222</v>
      </c>
      <c r="C462" s="63">
        <v>0</v>
      </c>
      <c r="D462" s="63">
        <v>0</v>
      </c>
      <c r="E462" s="63">
        <v>0</v>
      </c>
      <c r="F462" s="63">
        <v>0</v>
      </c>
      <c r="G462" s="63">
        <v>0</v>
      </c>
      <c r="H462" s="63">
        <v>0</v>
      </c>
      <c r="I462" s="63">
        <v>0</v>
      </c>
      <c r="J462" s="63">
        <v>0</v>
      </c>
      <c r="K462" s="63">
        <v>0</v>
      </c>
      <c r="L462" s="63">
        <v>0</v>
      </c>
      <c r="M462" s="63">
        <v>0</v>
      </c>
      <c r="N462" s="63">
        <v>0</v>
      </c>
      <c r="O462" s="63">
        <v>0</v>
      </c>
    </row>
    <row r="463" spans="1:17">
      <c r="A463" s="58"/>
      <c r="B463" s="59"/>
      <c r="C463" s="66"/>
      <c r="D463" s="66"/>
      <c r="E463" s="66"/>
      <c r="F463" s="66"/>
      <c r="G463" s="66"/>
      <c r="H463" s="66"/>
      <c r="I463" s="66"/>
      <c r="J463" s="66"/>
      <c r="K463" s="66"/>
      <c r="L463" s="66"/>
      <c r="M463" s="66"/>
      <c r="N463" s="66"/>
      <c r="O463" s="66"/>
    </row>
    <row r="464" spans="1:17">
      <c r="A464" s="58" t="s">
        <v>5223</v>
      </c>
      <c r="B464" s="59" t="s">
        <v>5224</v>
      </c>
      <c r="C464" s="70">
        <v>0</v>
      </c>
      <c r="D464" s="70">
        <v>0</v>
      </c>
      <c r="E464" s="70">
        <v>0</v>
      </c>
      <c r="F464" s="70">
        <v>0</v>
      </c>
      <c r="G464" s="70">
        <v>0</v>
      </c>
      <c r="H464" s="70">
        <v>0</v>
      </c>
      <c r="I464" s="70">
        <v>0</v>
      </c>
      <c r="J464" s="70">
        <v>0</v>
      </c>
      <c r="K464" s="70">
        <v>0</v>
      </c>
      <c r="L464" s="70">
        <v>0</v>
      </c>
      <c r="M464" s="70">
        <v>0</v>
      </c>
      <c r="N464" s="70">
        <v>0</v>
      </c>
      <c r="O464" s="70">
        <v>0</v>
      </c>
    </row>
    <row r="465" spans="1:15">
      <c r="A465" s="58"/>
      <c r="B465" s="59"/>
      <c r="C465" s="66"/>
      <c r="D465" s="66"/>
      <c r="E465" s="66"/>
      <c r="F465" s="66"/>
      <c r="G465" s="66"/>
      <c r="H465" s="66"/>
      <c r="I465" s="66"/>
      <c r="J465" s="66"/>
      <c r="K465" s="66"/>
      <c r="L465" s="66"/>
      <c r="M465" s="66"/>
      <c r="N465" s="66"/>
      <c r="O465" s="66"/>
    </row>
    <row r="466" spans="1:15">
      <c r="A466" s="58" t="s">
        <v>177</v>
      </c>
      <c r="B466" s="59" t="s">
        <v>178</v>
      </c>
      <c r="C466" s="70">
        <v>83843.259999999995</v>
      </c>
      <c r="D466" s="70">
        <v>29288.02</v>
      </c>
      <c r="E466" s="70">
        <v>-59410.83</v>
      </c>
      <c r="F466" s="70">
        <v>-181286.06</v>
      </c>
      <c r="G466" s="70">
        <v>-99943.03</v>
      </c>
      <c r="H466" s="70">
        <v>-136353.12</v>
      </c>
      <c r="I466" s="70">
        <v>-115361.35</v>
      </c>
      <c r="J466" s="70">
        <v>-392203.6</v>
      </c>
      <c r="K466" s="70">
        <v>-255665.58</v>
      </c>
      <c r="L466" s="70">
        <v>-29343.33</v>
      </c>
      <c r="M466" s="70">
        <v>-44552.72</v>
      </c>
      <c r="N466" s="70">
        <v>-9004.2999999999993</v>
      </c>
      <c r="O466" s="70">
        <v>-1209992.6399999999</v>
      </c>
    </row>
    <row r="467" spans="1:15">
      <c r="A467" s="58" t="s">
        <v>177</v>
      </c>
      <c r="B467" s="59" t="s">
        <v>178</v>
      </c>
      <c r="C467" s="70">
        <v>-68851.78</v>
      </c>
      <c r="D467" s="70">
        <v>83843.259999999995</v>
      </c>
      <c r="E467" s="70">
        <v>29288.02</v>
      </c>
      <c r="F467" s="70">
        <v>-59410.83</v>
      </c>
      <c r="G467" s="70">
        <v>-181286.06</v>
      </c>
      <c r="H467" s="70">
        <v>-99943.03</v>
      </c>
      <c r="I467" s="70">
        <v>-136353.12</v>
      </c>
      <c r="J467" s="70">
        <v>-115361.35</v>
      </c>
      <c r="K467" s="70">
        <v>-392203.6</v>
      </c>
      <c r="L467" s="70">
        <v>-255665.58</v>
      </c>
      <c r="M467" s="70">
        <v>-29343.33</v>
      </c>
      <c r="N467" s="70">
        <v>-44552.72</v>
      </c>
      <c r="O467" s="70">
        <v>-1269840.1200000001</v>
      </c>
    </row>
  </sheetData>
  <autoFilter ref="A1:Q467" xr:uid="{5E8EC0A6-4F26-459B-8F7A-7ADE9B1ADF3C}">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4">
    <mergeCell ref="A1:O1"/>
    <mergeCell ref="A2:O2"/>
    <mergeCell ref="A3:O3"/>
    <mergeCell ref="A4:O4"/>
  </mergeCells>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2F0C-79BC-4F00-9B75-5264837B2EA3}">
  <sheetPr>
    <tabColor theme="5" tint="0.39997558519241921"/>
  </sheetPr>
  <dimension ref="A1:P64"/>
  <sheetViews>
    <sheetView topLeftCell="A14" zoomScale="80" zoomScaleNormal="80" workbookViewId="0">
      <selection activeCell="H8" sqref="H8"/>
    </sheetView>
  </sheetViews>
  <sheetFormatPr defaultColWidth="8.90625" defaultRowHeight="14.5"/>
  <cols>
    <col min="1" max="1" width="25.36328125" style="15" bestFit="1" customWidth="1"/>
    <col min="2" max="14" width="12.54296875" style="15" customWidth="1"/>
    <col min="15" max="15" width="8.90625" style="15"/>
    <col min="16" max="16" width="16.453125" style="15" customWidth="1"/>
    <col min="17" max="17" width="12.6328125" style="15" bestFit="1" customWidth="1"/>
    <col min="18" max="18" width="8.90625" style="15"/>
    <col min="19" max="19" width="9.6328125" style="15" bestFit="1" customWidth="1"/>
    <col min="20" max="16384" width="8.90625" style="15"/>
  </cols>
  <sheetData>
    <row r="1" spans="1:16" ht="15" thickBot="1">
      <c r="A1" s="226" t="s">
        <v>75</v>
      </c>
      <c r="B1" s="86" t="str">
        <f>'Laurel Grove - Input (IS)'!C5</f>
        <v>May 2024</v>
      </c>
      <c r="C1" s="87" t="str">
        <f>'Laurel Grove - Input (IS)'!D5</f>
        <v>Jun 2024</v>
      </c>
      <c r="D1" s="86" t="str">
        <f>'Laurel Grove - Input (IS)'!E5</f>
        <v>Jul 2024</v>
      </c>
      <c r="E1" s="87" t="str">
        <f>'Laurel Grove - Input (IS)'!F5</f>
        <v>Aug 2024</v>
      </c>
      <c r="F1" s="86" t="str">
        <f>'Laurel Grove - Input (IS)'!G5</f>
        <v>Sep 2024</v>
      </c>
      <c r="G1" s="87" t="str">
        <f>'Laurel Grove - Input (IS)'!H5</f>
        <v>Oct 2024</v>
      </c>
      <c r="H1" s="86" t="str">
        <f>'Laurel Grove - Input (IS)'!I5</f>
        <v>Nov 2024</v>
      </c>
      <c r="I1" s="87" t="str">
        <f>'Laurel Grove - Input (IS)'!J5</f>
        <v>Dec 2024</v>
      </c>
      <c r="J1" s="86" t="str">
        <f>'Laurel Grove - Input (IS)'!K5</f>
        <v>Jan 2025</v>
      </c>
      <c r="K1" s="87" t="str">
        <f>'Laurel Grove - Input (IS)'!L5</f>
        <v>Feb 2025</v>
      </c>
      <c r="L1" s="86" t="str">
        <f>'Laurel Grove - Input (IS)'!M5</f>
        <v>Mar 2025</v>
      </c>
      <c r="M1" s="87" t="str">
        <f>'Laurel Grove - Input (IS)'!N5</f>
        <v>Apr 2025</v>
      </c>
      <c r="N1" s="227" t="s">
        <v>76</v>
      </c>
      <c r="P1" s="228">
        <v>1000</v>
      </c>
    </row>
    <row r="2" spans="1:16" ht="15" thickTop="1">
      <c r="A2" s="285" t="s">
        <v>20</v>
      </c>
      <c r="B2" s="286">
        <f>SUMIFS('Laurel Grove - Input (IS)'!C:C,'Laurel Grove - Input (IS)'!$Q:$Q,'Laurel Grove - CRES'!$A2)/'Laurel Grove - CRES'!$P$1</f>
        <v>514.70299999999997</v>
      </c>
      <c r="C2" s="287">
        <f>SUMIFS('Laurel Grove - Input (IS)'!D:D,'Laurel Grove - Input (IS)'!$Q:$Q,'Laurel Grove - CRES'!$A2)/'Laurel Grove - CRES'!$P$1</f>
        <v>514.70299999999997</v>
      </c>
      <c r="D2" s="286">
        <f>SUMIFS('Laurel Grove - Input (IS)'!E:E,'Laurel Grove - Input (IS)'!$Q:$Q,'Laurel Grove - CRES'!$A2)/'Laurel Grove - CRES'!$P$1</f>
        <v>514.70299999999997</v>
      </c>
      <c r="E2" s="287">
        <f>SUMIFS('Laurel Grove - Input (IS)'!F:F,'Laurel Grove - Input (IS)'!$Q:$Q,'Laurel Grove - CRES'!$A2)/'Laurel Grove - CRES'!$P$1</f>
        <v>514.70299999999997</v>
      </c>
      <c r="F2" s="286">
        <f>SUMIFS('Laurel Grove - Input (IS)'!G:G,'Laurel Grove - Input (IS)'!$Q:$Q,'Laurel Grove - CRES'!$A2)/'Laurel Grove - CRES'!$P$1</f>
        <v>514.70299999999997</v>
      </c>
      <c r="G2" s="287">
        <f>SUMIFS('Laurel Grove - Input (IS)'!H:H,'Laurel Grove - Input (IS)'!$Q:$Q,'Laurel Grove - CRES'!$A2)/'Laurel Grove - CRES'!$P$1</f>
        <v>514.70299999999997</v>
      </c>
      <c r="H2" s="286">
        <f>SUMIFS('Laurel Grove - Input (IS)'!I:I,'Laurel Grove - Input (IS)'!$Q:$Q,'Laurel Grove - CRES'!$A2)/'Laurel Grove - CRES'!$P$1</f>
        <v>514.70299999999997</v>
      </c>
      <c r="I2" s="287">
        <f>SUMIFS('Laurel Grove - Input (IS)'!J:J,'Laurel Grove - Input (IS)'!$Q:$Q,'Laurel Grove - CRES'!$A2)/'Laurel Grove - CRES'!$P$1</f>
        <v>514.70299999999997</v>
      </c>
      <c r="J2" s="286">
        <f>SUMIFS('Laurel Grove - Input (IS)'!K:K,'Laurel Grove - Input (IS)'!$Q:$Q,'Laurel Grove - CRES'!$A2)/'Laurel Grove - CRES'!$P$1</f>
        <v>514.70299999999997</v>
      </c>
      <c r="K2" s="287">
        <f>SUMIFS('Laurel Grove - Input (IS)'!L:L,'Laurel Grove - Input (IS)'!$Q:$Q,'Laurel Grove - CRES'!$A2)/'Laurel Grove - CRES'!$P$1</f>
        <v>514.70299999999997</v>
      </c>
      <c r="L2" s="286">
        <f>SUMIFS('Laurel Grove - Input (IS)'!M:M,'Laurel Grove - Input (IS)'!$Q:$Q,'Laurel Grove - CRES'!$A2)/'Laurel Grove - CRES'!$P$1</f>
        <v>514.70299999999997</v>
      </c>
      <c r="M2" s="287">
        <f>SUMIFS('Laurel Grove - Input (IS)'!N:N,'Laurel Grove - Input (IS)'!$Q:$Q,'Laurel Grove - CRES'!$A2)/'Laurel Grove - CRES'!$P$1</f>
        <v>514.70299999999997</v>
      </c>
      <c r="N2" s="81">
        <f>SUM(B2:M2)</f>
        <v>6176.4359999999979</v>
      </c>
    </row>
    <row r="3" spans="1:16" ht="15" thickBot="1">
      <c r="A3" s="285" t="s">
        <v>21</v>
      </c>
      <c r="B3" s="82">
        <f>SUMIFS('Laurel Grove - Input (IS)'!C:C,'Laurel Grove - Input (IS)'!$Q:$Q,'Laurel Grove - CRES'!$A3)/'Laurel Grove - CRES'!$P$1</f>
        <v>-12.176</v>
      </c>
      <c r="C3" s="83">
        <f>SUMIFS('Laurel Grove - Input (IS)'!D:D,'Laurel Grove - Input (IS)'!$Q:$Q,'Laurel Grove - CRES'!$A3)/'Laurel Grove - CRES'!$P$1</f>
        <v>-1.2829999999999999</v>
      </c>
      <c r="D3" s="82">
        <f>SUMIFS('Laurel Grove - Input (IS)'!E:E,'Laurel Grove - Input (IS)'!$Q:$Q,'Laurel Grove - CRES'!$A3)/'Laurel Grove - CRES'!$P$1</f>
        <v>-6.2729999999999997</v>
      </c>
      <c r="E3" s="83">
        <f>SUMIFS('Laurel Grove - Input (IS)'!F:F,'Laurel Grove - Input (IS)'!$Q:$Q,'Laurel Grove - CRES'!$A3)/'Laurel Grove - CRES'!$P$1</f>
        <v>-7.8780000000000001</v>
      </c>
      <c r="F3" s="82">
        <f>SUMIFS('Laurel Grove - Input (IS)'!G:G,'Laurel Grove - Input (IS)'!$Q:$Q,'Laurel Grove - CRES'!$A3)/'Laurel Grove - CRES'!$P$1</f>
        <v>-7.7590000000000003</v>
      </c>
      <c r="G3" s="83">
        <f>SUMIFS('Laurel Grove - Input (IS)'!H:H,'Laurel Grove - Input (IS)'!$Q:$Q,'Laurel Grove - CRES'!$A3)/'Laurel Grove - CRES'!$P$1</f>
        <v>-8.7526499999999992</v>
      </c>
      <c r="H3" s="82">
        <f>SUMIFS('Laurel Grove - Input (IS)'!I:I,'Laurel Grove - Input (IS)'!$Q:$Q,'Laurel Grove - CRES'!$A3)/'Laurel Grove - CRES'!$P$1</f>
        <v>-10.614000000000001</v>
      </c>
      <c r="I3" s="83">
        <f>SUMIFS('Laurel Grove - Input (IS)'!J:J,'Laurel Grove - Input (IS)'!$Q:$Q,'Laurel Grove - CRES'!$A3)/'Laurel Grove - CRES'!$P$1</f>
        <v>-9.4290000000000003</v>
      </c>
      <c r="J3" s="82">
        <f>SUMIFS('Laurel Grove - Input (IS)'!K:K,'Laurel Grove - Input (IS)'!$Q:$Q,'Laurel Grove - CRES'!$A3)/'Laurel Grove - CRES'!$P$1</f>
        <v>-6.1139999999999999</v>
      </c>
      <c r="K3" s="83">
        <f>SUMIFS('Laurel Grove - Input (IS)'!L:L,'Laurel Grove - Input (IS)'!$Q:$Q,'Laurel Grove - CRES'!$A3)/'Laurel Grove - CRES'!$P$1</f>
        <v>-0.49199999999999999</v>
      </c>
      <c r="L3" s="82">
        <f>SUMIFS('Laurel Grove - Input (IS)'!M:M,'Laurel Grove - Input (IS)'!$Q:$Q,'Laurel Grove - CRES'!$A3)/'Laurel Grove - CRES'!$P$1</f>
        <v>2.8450000000000002</v>
      </c>
      <c r="M3" s="83">
        <f>SUMIFS('Laurel Grove - Input (IS)'!N:N,'Laurel Grove - Input (IS)'!$Q:$Q,'Laurel Grove - CRES'!$A3)/'Laurel Grove - CRES'!$P$1</f>
        <v>2.4340000000000002</v>
      </c>
      <c r="N3" s="271">
        <f t="shared" ref="N3:N14" si="0">SUM(B3:M3)</f>
        <v>-65.491650000000021</v>
      </c>
    </row>
    <row r="4" spans="1:16" ht="15" thickBot="1">
      <c r="A4" s="229" t="s">
        <v>77</v>
      </c>
      <c r="B4" s="191">
        <f>SUM(B2:B3)</f>
        <v>502.52699999999999</v>
      </c>
      <c r="C4" s="192">
        <f t="shared" ref="C4:M4" si="1">SUM(C2:C3)</f>
        <v>513.41999999999996</v>
      </c>
      <c r="D4" s="191">
        <f t="shared" si="1"/>
        <v>508.42999999999995</v>
      </c>
      <c r="E4" s="192">
        <f t="shared" si="1"/>
        <v>506.82499999999999</v>
      </c>
      <c r="F4" s="191">
        <f t="shared" si="1"/>
        <v>506.94399999999996</v>
      </c>
      <c r="G4" s="192">
        <f t="shared" si="1"/>
        <v>505.95034999999996</v>
      </c>
      <c r="H4" s="191">
        <f t="shared" si="1"/>
        <v>504.089</v>
      </c>
      <c r="I4" s="192">
        <f t="shared" si="1"/>
        <v>505.274</v>
      </c>
      <c r="J4" s="191">
        <f t="shared" si="1"/>
        <v>508.589</v>
      </c>
      <c r="K4" s="192">
        <f t="shared" si="1"/>
        <v>514.21100000000001</v>
      </c>
      <c r="L4" s="191">
        <f t="shared" si="1"/>
        <v>517.548</v>
      </c>
      <c r="M4" s="192">
        <f t="shared" si="1"/>
        <v>517.13699999999994</v>
      </c>
      <c r="N4" s="193">
        <f t="shared" si="0"/>
        <v>6110.9443499999998</v>
      </c>
    </row>
    <row r="5" spans="1:16">
      <c r="A5" s="288" t="s">
        <v>26</v>
      </c>
      <c r="B5" s="245">
        <f>SUMIFS('Laurel Grove - Input (IS)'!C:C,'Laurel Grove - Input (IS)'!$Q:$Q,'Laurel Grove - CRES'!$A5)/'Laurel Grove - CRES'!$P$1</f>
        <v>-55.589970000000001</v>
      </c>
      <c r="C5" s="246">
        <f>SUMIFS('Laurel Grove - Input (IS)'!D:D,'Laurel Grove - Input (IS)'!$Q:$Q,'Laurel Grove - CRES'!$A5)/'Laurel Grove - CRES'!$P$1</f>
        <v>-57.282690000000002</v>
      </c>
      <c r="D5" s="245">
        <f>SUMIFS('Laurel Grove - Input (IS)'!E:E,'Laurel Grove - Input (IS)'!$Q:$Q,'Laurel Grove - CRES'!$A5)/'Laurel Grove - CRES'!$P$1</f>
        <v>-60.661970000000004</v>
      </c>
      <c r="E5" s="246">
        <f>SUMIFS('Laurel Grove - Input (IS)'!F:F,'Laurel Grove - Input (IS)'!$Q:$Q,'Laurel Grove - CRES'!$A5)/'Laurel Grove - CRES'!$P$1</f>
        <v>-68.329490000000007</v>
      </c>
      <c r="F5" s="245">
        <f>SUMIFS('Laurel Grove - Input (IS)'!G:G,'Laurel Grove - Input (IS)'!$Q:$Q,'Laurel Grove - CRES'!$A5)/'Laurel Grove - CRES'!$P$1</f>
        <v>-68.098990000000001</v>
      </c>
      <c r="G5" s="246">
        <f>SUMIFS('Laurel Grove - Input (IS)'!H:H,'Laurel Grove - Input (IS)'!$Q:$Q,'Laurel Grove - CRES'!$A5)/'Laurel Grove - CRES'!$P$1</f>
        <v>-99.514570000000006</v>
      </c>
      <c r="H5" s="245">
        <f>SUMIFS('Laurel Grove - Input (IS)'!I:I,'Laurel Grove - Input (IS)'!$Q:$Q,'Laurel Grove - CRES'!$A5)/'Laurel Grove - CRES'!$P$1</f>
        <v>-83.406480000000002</v>
      </c>
      <c r="I5" s="246">
        <f>SUMIFS('Laurel Grove - Input (IS)'!J:J,'Laurel Grove - Input (IS)'!$Q:$Q,'Laurel Grove - CRES'!$A5)/'Laurel Grove - CRES'!$P$1</f>
        <v>-70.48975999999999</v>
      </c>
      <c r="J5" s="245">
        <f>SUMIFS('Laurel Grove - Input (IS)'!K:K,'Laurel Grove - Input (IS)'!$Q:$Q,'Laurel Grove - CRES'!$A5)/'Laurel Grove - CRES'!$P$1</f>
        <v>-74.079170000000005</v>
      </c>
      <c r="K5" s="246">
        <f>SUMIFS('Laurel Grove - Input (IS)'!L:L,'Laurel Grove - Input (IS)'!$Q:$Q,'Laurel Grove - CRES'!$A5)/'Laurel Grove - CRES'!$P$1</f>
        <v>-61.299489999999999</v>
      </c>
      <c r="L5" s="245">
        <f>SUMIFS('Laurel Grove - Input (IS)'!M:M,'Laurel Grove - Input (IS)'!$Q:$Q,'Laurel Grove - CRES'!$A5)/'Laurel Grove - CRES'!$P$1</f>
        <v>-52.261160000000004</v>
      </c>
      <c r="M5" s="246">
        <f>SUMIFS('Laurel Grove - Input (IS)'!N:N,'Laurel Grove - Input (IS)'!$Q:$Q,'Laurel Grove - CRES'!$A5)/'Laurel Grove - CRES'!$P$1</f>
        <v>-33.821599999999997</v>
      </c>
      <c r="N5" s="271">
        <f t="shared" si="0"/>
        <v>-784.83533999999997</v>
      </c>
    </row>
    <row r="6" spans="1:16">
      <c r="A6" s="288" t="s">
        <v>23</v>
      </c>
      <c r="B6" s="286">
        <f>SUMIFS('Laurel Grove - Input (IS)'!C:C,'Laurel Grove - Input (IS)'!$Q:$Q,'Laurel Grove - CRES'!$A6)/'Laurel Grove - CRES'!$P$1</f>
        <v>-4.702</v>
      </c>
      <c r="C6" s="287">
        <f>SUMIFS('Laurel Grove - Input (IS)'!D:D,'Laurel Grove - Input (IS)'!$Q:$Q,'Laurel Grove - CRES'!$A6)/'Laurel Grove - CRES'!$P$1</f>
        <v>-18.231999999999999</v>
      </c>
      <c r="D6" s="286">
        <f>SUMIFS('Laurel Grove - Input (IS)'!E:E,'Laurel Grove - Input (IS)'!$Q:$Q,'Laurel Grove - CRES'!$A6)/'Laurel Grove - CRES'!$P$1</f>
        <v>-3.5419999999999998</v>
      </c>
      <c r="E6" s="287">
        <f>SUMIFS('Laurel Grove - Input (IS)'!F:F,'Laurel Grove - Input (IS)'!$Q:$Q,'Laurel Grove - CRES'!$A6)/'Laurel Grove - CRES'!$P$1</f>
        <v>-4.702</v>
      </c>
      <c r="F6" s="286">
        <f>SUMIFS('Laurel Grove - Input (IS)'!G:G,'Laurel Grove - Input (IS)'!$Q:$Q,'Laurel Grove - CRES'!$A6)/'Laurel Grove - CRES'!$P$1</f>
        <v>-9.3629999999999995</v>
      </c>
      <c r="G6" s="287">
        <f>SUMIFS('Laurel Grove - Input (IS)'!H:H,'Laurel Grove - Input (IS)'!$Q:$Q,'Laurel Grove - CRES'!$A6)/'Laurel Grove - CRES'!$P$1</f>
        <v>-9.7212300000000003</v>
      </c>
      <c r="H6" s="286">
        <f>SUMIFS('Laurel Grove - Input (IS)'!I:I,'Laurel Grove - Input (IS)'!$Q:$Q,'Laurel Grove - CRES'!$A6)/'Laurel Grove - CRES'!$P$1</f>
        <v>-9.6890000000000001</v>
      </c>
      <c r="I6" s="287">
        <f>SUMIFS('Laurel Grove - Input (IS)'!J:J,'Laurel Grove - Input (IS)'!$Q:$Q,'Laurel Grove - CRES'!$A6)/'Laurel Grove - CRES'!$P$1</f>
        <v>-15.76749</v>
      </c>
      <c r="J6" s="286">
        <f>SUMIFS('Laurel Grove - Input (IS)'!K:K,'Laurel Grove - Input (IS)'!$Q:$Q,'Laurel Grove - CRES'!$A6)/'Laurel Grove - CRES'!$P$1</f>
        <v>-14.033939999999999</v>
      </c>
      <c r="K6" s="287">
        <f>SUMIFS('Laurel Grove - Input (IS)'!L:L,'Laurel Grove - Input (IS)'!$Q:$Q,'Laurel Grove - CRES'!$A6)/'Laurel Grove - CRES'!$P$1</f>
        <v>-15.87833</v>
      </c>
      <c r="L6" s="286">
        <f>SUMIFS('Laurel Grove - Input (IS)'!M:M,'Laurel Grove - Input (IS)'!$Q:$Q,'Laurel Grove - CRES'!$A6)/'Laurel Grove - CRES'!$P$1</f>
        <v>-18.382999999999999</v>
      </c>
      <c r="M6" s="287">
        <f>SUMIFS('Laurel Grove - Input (IS)'!N:N,'Laurel Grove - Input (IS)'!$Q:$Q,'Laurel Grove - CRES'!$A6)/'Laurel Grove - CRES'!$P$1</f>
        <v>-18.521879999999999</v>
      </c>
      <c r="N6" s="271">
        <f t="shared" si="0"/>
        <v>-142.53586999999999</v>
      </c>
    </row>
    <row r="7" spans="1:16">
      <c r="A7" s="288" t="s">
        <v>22</v>
      </c>
      <c r="B7" s="286">
        <f>SUMIFS('Laurel Grove - Input (IS)'!C:C,'Laurel Grove - Input (IS)'!$Q:$Q,'Laurel Grove - CRES'!$A7)/'Laurel Grove - CRES'!$P$1</f>
        <v>-1</v>
      </c>
      <c r="C7" s="287">
        <f>SUMIFS('Laurel Grove - Input (IS)'!D:D,'Laurel Grove - Input (IS)'!$Q:$Q,'Laurel Grove - CRES'!$A7)/'Laurel Grove - CRES'!$P$1</f>
        <v>-2.5</v>
      </c>
      <c r="D7" s="286">
        <f>SUMIFS('Laurel Grove - Input (IS)'!E:E,'Laurel Grove - Input (IS)'!$Q:$Q,'Laurel Grove - CRES'!$A7)/'Laurel Grove - CRES'!$P$1</f>
        <v>-9.0500000000000007</v>
      </c>
      <c r="E7" s="287">
        <f>SUMIFS('Laurel Grove - Input (IS)'!F:F,'Laurel Grove - Input (IS)'!$Q:$Q,'Laurel Grove - CRES'!$A7)/'Laurel Grove - CRES'!$P$1</f>
        <v>-9</v>
      </c>
      <c r="F7" s="286">
        <f>SUMIFS('Laurel Grove - Input (IS)'!G:G,'Laurel Grove - Input (IS)'!$Q:$Q,'Laurel Grove - CRES'!$A7)/'Laurel Grove - CRES'!$P$1</f>
        <v>-5.0999999999999996</v>
      </c>
      <c r="G7" s="287">
        <f>SUMIFS('Laurel Grove - Input (IS)'!H:H,'Laurel Grove - Input (IS)'!$Q:$Q,'Laurel Grove - CRES'!$A7)/'Laurel Grove - CRES'!$P$1</f>
        <v>-22.97186</v>
      </c>
      <c r="H7" s="286">
        <f>SUMIFS('Laurel Grove - Input (IS)'!I:I,'Laurel Grove - Input (IS)'!$Q:$Q,'Laurel Grove - CRES'!$A7)/'Laurel Grove - CRES'!$P$1</f>
        <v>-49.676000000000002</v>
      </c>
      <c r="I7" s="287">
        <f>SUMIFS('Laurel Grove - Input (IS)'!J:J,'Laurel Grove - Input (IS)'!$Q:$Q,'Laurel Grove - CRES'!$A7)/'Laurel Grove - CRES'!$P$1</f>
        <v>-35.529870000000003</v>
      </c>
      <c r="J7" s="286">
        <f>SUMIFS('Laurel Grove - Input (IS)'!K:K,'Laurel Grove - Input (IS)'!$Q:$Q,'Laurel Grove - CRES'!$A7)/'Laurel Grove - CRES'!$P$1</f>
        <v>-17.01557</v>
      </c>
      <c r="K7" s="287">
        <f>SUMIFS('Laurel Grove - Input (IS)'!L:L,'Laurel Grove - Input (IS)'!$Q:$Q,'Laurel Grove - CRES'!$A7)/'Laurel Grove - CRES'!$P$1</f>
        <v>-14.784600000000001</v>
      </c>
      <c r="L7" s="286">
        <f>SUMIFS('Laurel Grove - Input (IS)'!M:M,'Laurel Grove - Input (IS)'!$Q:$Q,'Laurel Grove - CRES'!$A7)/'Laurel Grove - CRES'!$P$1</f>
        <v>-12.85759</v>
      </c>
      <c r="M7" s="287">
        <f>SUMIFS('Laurel Grove - Input (IS)'!N:N,'Laurel Grove - Input (IS)'!$Q:$Q,'Laurel Grove - CRES'!$A7)/'Laurel Grove - CRES'!$P$1</f>
        <v>-25.256509999999999</v>
      </c>
      <c r="N7" s="271">
        <f t="shared" si="0"/>
        <v>-204.74199999999999</v>
      </c>
    </row>
    <row r="8" spans="1:16" ht="15" thickBot="1">
      <c r="A8" s="288" t="s">
        <v>27</v>
      </c>
      <c r="B8" s="286">
        <f>SUMIFS('Laurel Grove - Input (IS)'!C:C,'Laurel Grove - Input (IS)'!$Q:$Q,'Laurel Grove - CRES'!$A8)/'Laurel Grove - CRES'!$P$1</f>
        <v>-35.331099999999999</v>
      </c>
      <c r="C8" s="287">
        <f>SUMIFS('Laurel Grove - Input (IS)'!D:D,'Laurel Grove - Input (IS)'!$Q:$Q,'Laurel Grove - CRES'!$A8)/'Laurel Grove - CRES'!$P$1</f>
        <v>-0.54283999999999999</v>
      </c>
      <c r="D8" s="286">
        <f>SUMIFS('Laurel Grove - Input (IS)'!E:E,'Laurel Grove - Input (IS)'!$Q:$Q,'Laurel Grove - CRES'!$A8)/'Laurel Grove - CRES'!$P$1</f>
        <v>-83.890179999999987</v>
      </c>
      <c r="E8" s="287">
        <f>SUMIFS('Laurel Grove - Input (IS)'!F:F,'Laurel Grove - Input (IS)'!$Q:$Q,'Laurel Grove - CRES'!$A8)/'Laurel Grove - CRES'!$P$1</f>
        <v>-66.116460000000004</v>
      </c>
      <c r="F8" s="286">
        <f>SUMIFS('Laurel Grove - Input (IS)'!G:G,'Laurel Grove - Input (IS)'!$Q:$Q,'Laurel Grove - CRES'!$A8)/'Laurel Grove - CRES'!$P$1</f>
        <v>-60.241659999999996</v>
      </c>
      <c r="G8" s="287">
        <f>SUMIFS('Laurel Grove - Input (IS)'!H:H,'Laurel Grove - Input (IS)'!$Q:$Q,'Laurel Grove - CRES'!$A8)/'Laurel Grove - CRES'!$P$1</f>
        <v>-55.38944</v>
      </c>
      <c r="H8" s="286">
        <f>SUMIFS('Laurel Grove - Input (IS)'!I:I,'Laurel Grove - Input (IS)'!$Q:$Q,'Laurel Grove - CRES'!$A8)/'Laurel Grove - CRES'!$P$1</f>
        <v>-5.6402200000000002</v>
      </c>
      <c r="I8" s="287">
        <f>SUMIFS('Laurel Grove - Input (IS)'!J:J,'Laurel Grove - Input (IS)'!$Q:$Q,'Laurel Grove - CRES'!$A8)/'Laurel Grove - CRES'!$P$1</f>
        <v>-115.43141</v>
      </c>
      <c r="J8" s="286">
        <f>SUMIFS('Laurel Grove - Input (IS)'!K:K,'Laurel Grove - Input (IS)'!$Q:$Q,'Laurel Grove - CRES'!$A8)/'Laurel Grove - CRES'!$P$1</f>
        <v>-48.659980000000004</v>
      </c>
      <c r="K8" s="287">
        <f>SUMIFS('Laurel Grove - Input (IS)'!L:L,'Laurel Grove - Input (IS)'!$Q:$Q,'Laurel Grove - CRES'!$A8)/'Laurel Grove - CRES'!$P$1</f>
        <v>-14.29602</v>
      </c>
      <c r="L8" s="286">
        <f>SUMIFS('Laurel Grove - Input (IS)'!M:M,'Laurel Grove - Input (IS)'!$Q:$Q,'Laurel Grove - CRES'!$A8)/'Laurel Grove - CRES'!$P$1</f>
        <v>-31.313410000000001</v>
      </c>
      <c r="M8" s="287">
        <f>SUMIFS('Laurel Grove - Input (IS)'!N:N,'Laurel Grove - Input (IS)'!$Q:$Q,'Laurel Grove - CRES'!$A8)/'Laurel Grove - CRES'!$P$1</f>
        <v>-25.952349999999999</v>
      </c>
      <c r="N8" s="271">
        <f t="shared" si="0"/>
        <v>-542.80507</v>
      </c>
    </row>
    <row r="9" spans="1:16" ht="15" thickBot="1">
      <c r="A9" s="229" t="s">
        <v>78</v>
      </c>
      <c r="B9" s="191">
        <f>SUM(B4:B8)</f>
        <v>405.90393</v>
      </c>
      <c r="C9" s="192">
        <f t="shared" ref="C9:M9" si="2">SUM(C4:C8)</f>
        <v>434.86246999999997</v>
      </c>
      <c r="D9" s="191">
        <f t="shared" si="2"/>
        <v>351.28584999999998</v>
      </c>
      <c r="E9" s="192">
        <f t="shared" si="2"/>
        <v>358.67704999999995</v>
      </c>
      <c r="F9" s="191">
        <f t="shared" si="2"/>
        <v>364.1403499999999</v>
      </c>
      <c r="G9" s="192">
        <f t="shared" si="2"/>
        <v>318.35325</v>
      </c>
      <c r="H9" s="191">
        <f t="shared" si="2"/>
        <v>355.6773</v>
      </c>
      <c r="I9" s="192">
        <f t="shared" si="2"/>
        <v>268.05547000000001</v>
      </c>
      <c r="J9" s="191">
        <f t="shared" si="2"/>
        <v>354.80033999999995</v>
      </c>
      <c r="K9" s="192">
        <f t="shared" si="2"/>
        <v>407.95256000000001</v>
      </c>
      <c r="L9" s="191">
        <f t="shared" si="2"/>
        <v>402.73284000000001</v>
      </c>
      <c r="M9" s="192">
        <f t="shared" si="2"/>
        <v>413.58465999999993</v>
      </c>
      <c r="N9" s="193">
        <f t="shared" si="0"/>
        <v>4436.026069999999</v>
      </c>
    </row>
    <row r="10" spans="1:16">
      <c r="A10" s="288" t="s">
        <v>79</v>
      </c>
      <c r="B10" s="286">
        <f>SUMIFS('Laurel Grove - Input (IS)'!C:C,'Laurel Grove - Input (IS)'!$Q:$Q,'Laurel Grove - CRES'!$A10)/'Laurel Grove - CRES'!$P$1</f>
        <v>1.2915000000000001</v>
      </c>
      <c r="C10" s="287">
        <f>SUMIFS('Laurel Grove - Input (IS)'!D:D,'Laurel Grove - Input (IS)'!$Q:$Q,'Laurel Grove - CRES'!$A10)/'Laurel Grove - CRES'!$P$1</f>
        <v>0</v>
      </c>
      <c r="D10" s="286">
        <f>SUMIFS('Laurel Grove - Input (IS)'!E:E,'Laurel Grove - Input (IS)'!$Q:$Q,'Laurel Grove - CRES'!$A10)/'Laurel Grove - CRES'!$P$1</f>
        <v>0</v>
      </c>
      <c r="E10" s="287">
        <f>SUMIFS('Laurel Grove - Input (IS)'!F:F,'Laurel Grove - Input (IS)'!$Q:$Q,'Laurel Grove - CRES'!$A10)/'Laurel Grove - CRES'!$P$1</f>
        <v>0</v>
      </c>
      <c r="F10" s="286">
        <f>SUMIFS('Laurel Grove - Input (IS)'!G:G,'Laurel Grove - Input (IS)'!$Q:$Q,'Laurel Grove - CRES'!$A10)/'Laurel Grove - CRES'!$P$1</f>
        <v>0</v>
      </c>
      <c r="G10" s="287">
        <f>SUMIFS('Laurel Grove - Input (IS)'!H:H,'Laurel Grove - Input (IS)'!$Q:$Q,'Laurel Grove - CRES'!$A10)/'Laurel Grove - CRES'!$P$1</f>
        <v>0</v>
      </c>
      <c r="H10" s="286">
        <f>SUMIFS('Laurel Grove - Input (IS)'!I:I,'Laurel Grove - Input (IS)'!$Q:$Q,'Laurel Grove - CRES'!$A10)/'Laurel Grove - CRES'!$P$1</f>
        <v>1.1727300000000001</v>
      </c>
      <c r="I10" s="287">
        <f>SUMIFS('Laurel Grove - Input (IS)'!J:J,'Laurel Grove - Input (IS)'!$Q:$Q,'Laurel Grove - CRES'!$A10)/'Laurel Grove - CRES'!$P$1</f>
        <v>0</v>
      </c>
      <c r="J10" s="286">
        <f>SUMIFS('Laurel Grove - Input (IS)'!K:K,'Laurel Grove - Input (IS)'!$Q:$Q,'Laurel Grove - CRES'!$A10)/'Laurel Grove - CRES'!$P$1</f>
        <v>0</v>
      </c>
      <c r="K10" s="287">
        <f>SUMIFS('Laurel Grove - Input (IS)'!L:L,'Laurel Grove - Input (IS)'!$Q:$Q,'Laurel Grove - CRES'!$A10)/'Laurel Grove - CRES'!$P$1</f>
        <v>0</v>
      </c>
      <c r="L10" s="286">
        <f>SUMIFS('Laurel Grove - Input (IS)'!M:M,'Laurel Grove - Input (IS)'!$Q:$Q,'Laurel Grove - CRES'!$A10)/'Laurel Grove - CRES'!$P$1</f>
        <v>0</v>
      </c>
      <c r="M10" s="287">
        <f>SUMIFS('Laurel Grove - Input (IS)'!N:N,'Laurel Grove - Input (IS)'!$Q:$Q,'Laurel Grove - CRES'!$A10)/'Laurel Grove - CRES'!$P$1</f>
        <v>0</v>
      </c>
      <c r="N10" s="271">
        <f t="shared" si="0"/>
        <v>2.4642300000000001</v>
      </c>
    </row>
    <row r="11" spans="1:16">
      <c r="A11" s="288" t="s">
        <v>36</v>
      </c>
      <c r="B11" s="286">
        <f>SUMIFS('Laurel Grove - Input (IS)'!C:C,'Laurel Grove - Input (IS)'!$Q:$Q,'Laurel Grove - CRES'!$A11)/'Laurel Grove - CRES'!$P$1</f>
        <v>68.342330000000004</v>
      </c>
      <c r="C11" s="287">
        <f>SUMIFS('Laurel Grove - Input (IS)'!D:D,'Laurel Grove - Input (IS)'!$Q:$Q,'Laurel Grove - CRES'!$A11)/'Laurel Grove - CRES'!$P$1</f>
        <v>75.251359999999991</v>
      </c>
      <c r="D11" s="286">
        <f>SUMIFS('Laurel Grove - Input (IS)'!E:E,'Laurel Grove - Input (IS)'!$Q:$Q,'Laurel Grove - CRES'!$A11)/'Laurel Grove - CRES'!$P$1</f>
        <v>73.87557000000001</v>
      </c>
      <c r="E11" s="287">
        <f>SUMIFS('Laurel Grove - Input (IS)'!F:F,'Laurel Grove - Input (IS)'!$Q:$Q,'Laurel Grove - CRES'!$A11)/'Laurel Grove - CRES'!$P$1</f>
        <v>73.522800000000004</v>
      </c>
      <c r="F11" s="286">
        <f>SUMIFS('Laurel Grove - Input (IS)'!G:G,'Laurel Grove - Input (IS)'!$Q:$Q,'Laurel Grove - CRES'!$A11)/'Laurel Grove - CRES'!$P$1</f>
        <v>51.476069999999993</v>
      </c>
      <c r="G11" s="287">
        <f>SUMIFS('Laurel Grove - Input (IS)'!H:H,'Laurel Grove - Input (IS)'!$Q:$Q,'Laurel Grove - CRES'!$A11)/'Laurel Grove - CRES'!$P$1</f>
        <v>63.105370000000001</v>
      </c>
      <c r="H11" s="286">
        <f>SUMIFS('Laurel Grove - Input (IS)'!I:I,'Laurel Grove - Input (IS)'!$Q:$Q,'Laurel Grove - CRES'!$A11)/'Laurel Grove - CRES'!$P$1</f>
        <v>55.806819999999995</v>
      </c>
      <c r="I11" s="287">
        <f>SUMIFS('Laurel Grove - Input (IS)'!J:J,'Laurel Grove - Input (IS)'!$Q:$Q,'Laurel Grove - CRES'!$A11)/'Laurel Grove - CRES'!$P$1</f>
        <v>54.700369999999999</v>
      </c>
      <c r="J11" s="286">
        <f>SUMIFS('Laurel Grove - Input (IS)'!K:K,'Laurel Grove - Input (IS)'!$Q:$Q,'Laurel Grove - CRES'!$A11)/'Laurel Grove - CRES'!$P$1</f>
        <v>52.126829999999998</v>
      </c>
      <c r="K11" s="287">
        <f>SUMIFS('Laurel Grove - Input (IS)'!L:L,'Laurel Grove - Input (IS)'!$Q:$Q,'Laurel Grove - CRES'!$A11)/'Laurel Grove - CRES'!$P$1</f>
        <v>59.974510000000002</v>
      </c>
      <c r="L11" s="286">
        <f>SUMIFS('Laurel Grove - Input (IS)'!M:M,'Laurel Grove - Input (IS)'!$Q:$Q,'Laurel Grove - CRES'!$A11)/'Laurel Grove - CRES'!$P$1</f>
        <v>56.780500000000004</v>
      </c>
      <c r="M11" s="287">
        <f>SUMIFS('Laurel Grove - Input (IS)'!N:N,'Laurel Grove - Input (IS)'!$Q:$Q,'Laurel Grove - CRES'!$A11)/'Laurel Grove - CRES'!$P$1</f>
        <v>57.896349999999998</v>
      </c>
      <c r="N11" s="271">
        <f t="shared" si="0"/>
        <v>742.85888</v>
      </c>
    </row>
    <row r="12" spans="1:16" ht="15" thickBot="1">
      <c r="A12" s="230" t="s">
        <v>31</v>
      </c>
      <c r="B12" s="82">
        <f>SUMIFS('Laurel Grove - Input (IS)'!C:C,'Laurel Grove - Input (IS)'!$Q:$Q,'Laurel Grove - CRES'!$A12)/'Laurel Grove - CRES'!$P$1</f>
        <v>46.43045</v>
      </c>
      <c r="C12" s="83">
        <f>SUMIFS('Laurel Grove - Input (IS)'!D:D,'Laurel Grove - Input (IS)'!$Q:$Q,'Laurel Grove - CRES'!$A12)/'Laurel Grove - CRES'!$P$1</f>
        <v>40.87478999999999</v>
      </c>
      <c r="D12" s="82">
        <f>SUMIFS('Laurel Grove - Input (IS)'!E:E,'Laurel Grove - Input (IS)'!$Q:$Q,'Laurel Grove - CRES'!$A12)/'Laurel Grove - CRES'!$P$1</f>
        <v>43.135179999999998</v>
      </c>
      <c r="E12" s="83">
        <f>SUMIFS('Laurel Grove - Input (IS)'!F:F,'Laurel Grove - Input (IS)'!$Q:$Q,'Laurel Grove - CRES'!$A12)/'Laurel Grove - CRES'!$P$1</f>
        <v>42.018039999999999</v>
      </c>
      <c r="F12" s="82">
        <f>SUMIFS('Laurel Grove - Input (IS)'!G:G,'Laurel Grove - Input (IS)'!$Q:$Q,'Laurel Grove - CRES'!$A12)/'Laurel Grove - CRES'!$P$1</f>
        <v>46.005669999999995</v>
      </c>
      <c r="G12" s="83">
        <f>SUMIFS('Laurel Grove - Input (IS)'!H:H,'Laurel Grove - Input (IS)'!$Q:$Q,'Laurel Grove - CRES'!$A12)/'Laurel Grove - CRES'!$P$1</f>
        <v>46.314980000000006</v>
      </c>
      <c r="H12" s="82">
        <f>SUMIFS('Laurel Grove - Input (IS)'!I:I,'Laurel Grove - Input (IS)'!$Q:$Q,'Laurel Grove - CRES'!$A12)/'Laurel Grove - CRES'!$P$1</f>
        <v>34.174459999999996</v>
      </c>
      <c r="I12" s="83">
        <f>SUMIFS('Laurel Grove - Input (IS)'!J:J,'Laurel Grove - Input (IS)'!$Q:$Q,'Laurel Grove - CRES'!$A12)/'Laurel Grove - CRES'!$P$1</f>
        <v>52.971040000000002</v>
      </c>
      <c r="J12" s="82">
        <f>SUMIFS('Laurel Grove - Input (IS)'!K:K,'Laurel Grove - Input (IS)'!$Q:$Q,'Laurel Grove - CRES'!$A12)/'Laurel Grove - CRES'!$P$1</f>
        <v>40.376149999999996</v>
      </c>
      <c r="K12" s="83">
        <f>SUMIFS('Laurel Grove - Input (IS)'!L:L,'Laurel Grove - Input (IS)'!$Q:$Q,'Laurel Grove - CRES'!$A12)/'Laurel Grove - CRES'!$P$1</f>
        <v>54.058340000000001</v>
      </c>
      <c r="L12" s="82">
        <f>SUMIFS('Laurel Grove - Input (IS)'!M:M,'Laurel Grove - Input (IS)'!$Q:$Q,'Laurel Grove - CRES'!$A12)/'Laurel Grove - CRES'!$P$1</f>
        <v>67.867380000000011</v>
      </c>
      <c r="M12" s="83">
        <f>SUMIFS('Laurel Grove - Input (IS)'!N:N,'Laurel Grove - Input (IS)'!$Q:$Q,'Laurel Grove - CRES'!$A12)/'Laurel Grove - CRES'!$P$1</f>
        <v>88.171999999999997</v>
      </c>
      <c r="N12" s="272">
        <f t="shared" si="0"/>
        <v>602.39848000000006</v>
      </c>
    </row>
    <row r="13" spans="1:16" ht="15.5" thickTop="1" thickBot="1">
      <c r="A13" s="231" t="s">
        <v>80</v>
      </c>
      <c r="B13" s="52">
        <f>SUM(B10:B12)</f>
        <v>116.06428</v>
      </c>
      <c r="C13" s="53">
        <f t="shared" ref="C13:M13" si="3">SUM(C10:C12)</f>
        <v>116.12614999999998</v>
      </c>
      <c r="D13" s="52">
        <f t="shared" si="3"/>
        <v>117.01075</v>
      </c>
      <c r="E13" s="53">
        <f t="shared" si="3"/>
        <v>115.54084</v>
      </c>
      <c r="F13" s="52">
        <f t="shared" si="3"/>
        <v>97.481739999999988</v>
      </c>
      <c r="G13" s="53">
        <f t="shared" si="3"/>
        <v>109.42035000000001</v>
      </c>
      <c r="H13" s="52">
        <f t="shared" si="3"/>
        <v>91.15401</v>
      </c>
      <c r="I13" s="53">
        <f t="shared" si="3"/>
        <v>107.67141000000001</v>
      </c>
      <c r="J13" s="52">
        <f t="shared" si="3"/>
        <v>92.502979999999994</v>
      </c>
      <c r="K13" s="53">
        <f t="shared" si="3"/>
        <v>114.03285</v>
      </c>
      <c r="L13" s="52">
        <f t="shared" si="3"/>
        <v>124.64788000000001</v>
      </c>
      <c r="M13" s="53">
        <f t="shared" si="3"/>
        <v>146.06835000000001</v>
      </c>
      <c r="N13" s="196">
        <f t="shared" si="0"/>
        <v>1347.7215899999999</v>
      </c>
    </row>
    <row r="14" spans="1:16" ht="15.5" thickTop="1" thickBot="1">
      <c r="A14" s="232" t="s">
        <v>81</v>
      </c>
      <c r="B14" s="197">
        <f>SUM(B13,B9)</f>
        <v>521.96821</v>
      </c>
      <c r="C14" s="198">
        <f t="shared" ref="C14:M14" si="4">SUM(C13,C9)</f>
        <v>550.98861999999997</v>
      </c>
      <c r="D14" s="197">
        <f t="shared" si="4"/>
        <v>468.29660000000001</v>
      </c>
      <c r="E14" s="198">
        <f t="shared" si="4"/>
        <v>474.21788999999995</v>
      </c>
      <c r="F14" s="197">
        <f t="shared" si="4"/>
        <v>461.6220899999999</v>
      </c>
      <c r="G14" s="198">
        <f t="shared" si="4"/>
        <v>427.77359999999999</v>
      </c>
      <c r="H14" s="197">
        <f t="shared" si="4"/>
        <v>446.83131000000003</v>
      </c>
      <c r="I14" s="198">
        <f t="shared" si="4"/>
        <v>375.72688000000005</v>
      </c>
      <c r="J14" s="197">
        <f t="shared" si="4"/>
        <v>447.30331999999993</v>
      </c>
      <c r="K14" s="247">
        <f t="shared" si="4"/>
        <v>521.98541</v>
      </c>
      <c r="L14" s="248">
        <f t="shared" si="4"/>
        <v>527.38072</v>
      </c>
      <c r="M14" s="247">
        <f t="shared" si="4"/>
        <v>559.65300999999999</v>
      </c>
      <c r="N14" s="249">
        <f t="shared" si="0"/>
        <v>5783.74766</v>
      </c>
      <c r="O14" s="242"/>
      <c r="P14" s="15">
        <f>M14*1000</f>
        <v>559653.01</v>
      </c>
    </row>
    <row r="15" spans="1:16" ht="15" thickTop="1">
      <c r="A15" s="87"/>
      <c r="B15" s="114"/>
      <c r="C15" s="92"/>
      <c r="D15" s="114"/>
      <c r="E15" s="92"/>
      <c r="F15" s="114"/>
      <c r="G15" s="92"/>
      <c r="H15" s="114"/>
      <c r="I15" s="92"/>
      <c r="J15" s="114"/>
      <c r="K15" s="92"/>
      <c r="L15" s="114"/>
      <c r="M15" s="92"/>
      <c r="N15" s="92"/>
    </row>
    <row r="16" spans="1:16" ht="15" thickBot="1">
      <c r="A16" s="92"/>
      <c r="B16" s="86" t="str">
        <f t="shared" ref="B16:M16" si="5">B1</f>
        <v>May 2024</v>
      </c>
      <c r="C16" s="87" t="str">
        <f t="shared" si="5"/>
        <v>Jun 2024</v>
      </c>
      <c r="D16" s="86" t="str">
        <f t="shared" si="5"/>
        <v>Jul 2024</v>
      </c>
      <c r="E16" s="87" t="str">
        <f t="shared" si="5"/>
        <v>Aug 2024</v>
      </c>
      <c r="F16" s="86" t="str">
        <f t="shared" si="5"/>
        <v>Sep 2024</v>
      </c>
      <c r="G16" s="87" t="str">
        <f t="shared" si="5"/>
        <v>Oct 2024</v>
      </c>
      <c r="H16" s="86" t="str">
        <f t="shared" si="5"/>
        <v>Nov 2024</v>
      </c>
      <c r="I16" s="87" t="str">
        <f t="shared" si="5"/>
        <v>Dec 2024</v>
      </c>
      <c r="J16" s="86" t="str">
        <f t="shared" si="5"/>
        <v>Jan 2025</v>
      </c>
      <c r="K16" s="87" t="str">
        <f t="shared" si="5"/>
        <v>Feb 2025</v>
      </c>
      <c r="L16" s="86" t="str">
        <f t="shared" si="5"/>
        <v>Mar 2025</v>
      </c>
      <c r="M16" s="87" t="str">
        <f t="shared" si="5"/>
        <v>Apr 2025</v>
      </c>
      <c r="N16" s="227" t="s">
        <v>76</v>
      </c>
      <c r="P16" s="228">
        <f>-1000</f>
        <v>-1000</v>
      </c>
    </row>
    <row r="17" spans="1:16" ht="15" thickTop="1">
      <c r="A17" s="285" t="s">
        <v>43</v>
      </c>
      <c r="B17" s="286">
        <f>SUMIFS('Laurel Grove - Input (IS)'!C:C,'Laurel Grove - Input (IS)'!$Q:$Q,'Laurel Grove - CRES'!$A17)/'Laurel Grove - CRES'!$P$16</f>
        <v>-47.48151</v>
      </c>
      <c r="C17" s="287">
        <f>SUMIFS('Laurel Grove - Input (IS)'!D:D,'Laurel Grove - Input (IS)'!$Q:$Q,'Laurel Grove - CRES'!$A17)/'Laurel Grove - CRES'!$P$16</f>
        <v>-41.489280000000001</v>
      </c>
      <c r="D17" s="286">
        <f>SUMIFS('Laurel Grove - Input (IS)'!E:E,'Laurel Grove - Input (IS)'!$Q:$Q,'Laurel Grove - CRES'!$A17)/'Laurel Grove - CRES'!$P$16</f>
        <v>-39.788779999999996</v>
      </c>
      <c r="E17" s="287">
        <f>SUMIFS('Laurel Grove - Input (IS)'!F:F,'Laurel Grove - Input (IS)'!$Q:$Q,'Laurel Grove - CRES'!$A17)/'Laurel Grove - CRES'!$P$16</f>
        <v>-57.281719999999986</v>
      </c>
      <c r="F17" s="286">
        <f>SUMIFS('Laurel Grove - Input (IS)'!G:G,'Laurel Grove - Input (IS)'!$Q:$Q,'Laurel Grove - CRES'!$A17)/'Laurel Grove - CRES'!$P$16</f>
        <v>-54.795019999999994</v>
      </c>
      <c r="G17" s="287">
        <f>SUMIFS('Laurel Grove - Input (IS)'!H:H,'Laurel Grove - Input (IS)'!$Q:$Q,'Laurel Grove - CRES'!$A17)/'Laurel Grove - CRES'!$P$16</f>
        <v>-43.105459999999994</v>
      </c>
      <c r="H17" s="286">
        <f>SUMIFS('Laurel Grove - Input (IS)'!I:I,'Laurel Grove - Input (IS)'!$Q:$Q,'Laurel Grove - CRES'!$A17)/'Laurel Grove - CRES'!$P$16</f>
        <v>-42.541730000000001</v>
      </c>
      <c r="I17" s="287">
        <f>SUMIFS('Laurel Grove - Input (IS)'!J:J,'Laurel Grove - Input (IS)'!$Q:$Q,'Laurel Grove - CRES'!$A17)/'Laurel Grove - CRES'!$P$16</f>
        <v>-45.590979999999995</v>
      </c>
      <c r="J17" s="286">
        <f>SUMIFS('Laurel Grove - Input (IS)'!K:K,'Laurel Grove - Input (IS)'!$Q:$Q,'Laurel Grove - CRES'!$A17)/'Laurel Grove - CRES'!$P$16</f>
        <v>-42.885469999999984</v>
      </c>
      <c r="K17" s="287">
        <f>SUMIFS('Laurel Grove - Input (IS)'!L:L,'Laurel Grove - Input (IS)'!$Q:$Q,'Laurel Grove - CRES'!$A17)/'Laurel Grove - CRES'!$P$16</f>
        <v>-48.258700000000012</v>
      </c>
      <c r="L17" s="286">
        <f>SUMIFS('Laurel Grove - Input (IS)'!M:M,'Laurel Grove - Input (IS)'!$Q:$Q,'Laurel Grove - CRES'!$A17)/'Laurel Grove - CRES'!$P$16</f>
        <v>-46.646910000000005</v>
      </c>
      <c r="M17" s="287">
        <f>SUMIFS('Laurel Grove - Input (IS)'!N:N,'Laurel Grove - Input (IS)'!$Q:$Q,'Laurel Grove - CRES'!$A17)/'Laurel Grove - CRES'!$P$16</f>
        <v>-39.459379999999989</v>
      </c>
      <c r="N17" s="81">
        <f>SUM(B17:M17)</f>
        <v>-549.32493999999997</v>
      </c>
    </row>
    <row r="18" spans="1:16">
      <c r="A18" s="285" t="s">
        <v>51</v>
      </c>
      <c r="B18" s="286">
        <f>SUMIFS('Laurel Grove - Input (IS)'!C:C,'Laurel Grove - Input (IS)'!$Q:$Q,'Laurel Grove - CRES'!$A18)/'Laurel Grove - CRES'!$P$16</f>
        <v>-13.52047</v>
      </c>
      <c r="C18" s="287">
        <f>SUMIFS('Laurel Grove - Input (IS)'!D:D,'Laurel Grove - Input (IS)'!$Q:$Q,'Laurel Grove - CRES'!$A18)/'Laurel Grove - CRES'!$P$16</f>
        <v>-11.720600000000001</v>
      </c>
      <c r="D18" s="286">
        <f>SUMIFS('Laurel Grove - Input (IS)'!E:E,'Laurel Grove - Input (IS)'!$Q:$Q,'Laurel Grove - CRES'!$A18)/'Laurel Grove - CRES'!$P$16</f>
        <v>-12.20749</v>
      </c>
      <c r="E18" s="287">
        <f>SUMIFS('Laurel Grove - Input (IS)'!F:F,'Laurel Grove - Input (IS)'!$Q:$Q,'Laurel Grove - CRES'!$A18)/'Laurel Grove - CRES'!$P$16</f>
        <v>-12.157290000000001</v>
      </c>
      <c r="F18" s="286">
        <f>SUMIFS('Laurel Grove - Input (IS)'!G:G,'Laurel Grove - Input (IS)'!$Q:$Q,'Laurel Grove - CRES'!$A18)/'Laurel Grove - CRES'!$P$16</f>
        <v>-9.9898700000000016</v>
      </c>
      <c r="G18" s="287">
        <f>SUMIFS('Laurel Grove - Input (IS)'!H:H,'Laurel Grove - Input (IS)'!$Q:$Q,'Laurel Grove - CRES'!$A18)/'Laurel Grove - CRES'!$P$16</f>
        <v>-11.464549999999999</v>
      </c>
      <c r="H18" s="286">
        <f>SUMIFS('Laurel Grove - Input (IS)'!I:I,'Laurel Grove - Input (IS)'!$Q:$Q,'Laurel Grove - CRES'!$A18)/'Laurel Grove - CRES'!$P$16</f>
        <v>-9.8105700000000002</v>
      </c>
      <c r="I18" s="287">
        <f>SUMIFS('Laurel Grove - Input (IS)'!J:J,'Laurel Grove - Input (IS)'!$Q:$Q,'Laurel Grove - CRES'!$A18)/'Laurel Grove - CRES'!$P$16</f>
        <v>-37.076970000000003</v>
      </c>
      <c r="J18" s="286">
        <f>SUMIFS('Laurel Grove - Input (IS)'!K:K,'Laurel Grove - Input (IS)'!$Q:$Q,'Laurel Grove - CRES'!$A18)/'Laurel Grove - CRES'!$P$16</f>
        <v>-11.06081</v>
      </c>
      <c r="K18" s="287">
        <f>SUMIFS('Laurel Grove - Input (IS)'!L:L,'Laurel Grove - Input (IS)'!$Q:$Q,'Laurel Grove - CRES'!$A18)/'Laurel Grove - CRES'!$P$16</f>
        <v>-11.23939</v>
      </c>
      <c r="L18" s="286">
        <f>SUMIFS('Laurel Grove - Input (IS)'!M:M,'Laurel Grove - Input (IS)'!$Q:$Q,'Laurel Grove - CRES'!$A18)/'Laurel Grove - CRES'!$P$16</f>
        <v>-11.17966</v>
      </c>
      <c r="M18" s="287">
        <f>SUMIFS('Laurel Grove - Input (IS)'!N:N,'Laurel Grove - Input (IS)'!$Q:$Q,'Laurel Grove - CRES'!$A18)/'Laurel Grove - CRES'!$P$16</f>
        <v>-12.469700000000001</v>
      </c>
      <c r="N18" s="271">
        <f t="shared" ref="N18:N32" si="6">SUM(B18:M18)</f>
        <v>-163.89737000000002</v>
      </c>
    </row>
    <row r="19" spans="1:16">
      <c r="A19" s="285" t="s">
        <v>40</v>
      </c>
      <c r="B19" s="286">
        <f>SUMIFS('Laurel Grove - Input (IS)'!C:C,'Laurel Grove - Input (IS)'!$Q:$Q,'Laurel Grove - CRES'!$A19)/'Laurel Grove - CRES'!$P$16</f>
        <v>-37.839520000000007</v>
      </c>
      <c r="C19" s="287">
        <f>SUMIFS('Laurel Grove - Input (IS)'!D:D,'Laurel Grove - Input (IS)'!$Q:$Q,'Laurel Grove - CRES'!$A19)/'Laurel Grove - CRES'!$P$16</f>
        <v>-41.251170000000009</v>
      </c>
      <c r="D19" s="286">
        <f>SUMIFS('Laurel Grove - Input (IS)'!E:E,'Laurel Grove - Input (IS)'!$Q:$Q,'Laurel Grove - CRES'!$A19)/'Laurel Grove - CRES'!$P$16</f>
        <v>-37.089989999999993</v>
      </c>
      <c r="E19" s="287">
        <f>SUMIFS('Laurel Grove - Input (IS)'!F:F,'Laurel Grove - Input (IS)'!$Q:$Q,'Laurel Grove - CRES'!$A19)/'Laurel Grove - CRES'!$P$16</f>
        <v>-58.641079999999988</v>
      </c>
      <c r="F19" s="286">
        <f>SUMIFS('Laurel Grove - Input (IS)'!G:G,'Laurel Grove - Input (IS)'!$Q:$Q,'Laurel Grove - CRES'!$A19)/'Laurel Grove - CRES'!$P$16</f>
        <v>-50.878319999999995</v>
      </c>
      <c r="G19" s="287">
        <f>SUMIFS('Laurel Grove - Input (IS)'!H:H,'Laurel Grove - Input (IS)'!$Q:$Q,'Laurel Grove - CRES'!$A19)/'Laurel Grove - CRES'!$P$16</f>
        <v>-48.297430000000006</v>
      </c>
      <c r="H19" s="286">
        <f>SUMIFS('Laurel Grove - Input (IS)'!I:I,'Laurel Grove - Input (IS)'!$Q:$Q,'Laurel Grove - CRES'!$A19)/'Laurel Grove - CRES'!$P$16</f>
        <v>-61.075739999999996</v>
      </c>
      <c r="I19" s="287">
        <f>SUMIFS('Laurel Grove - Input (IS)'!J:J,'Laurel Grove - Input (IS)'!$Q:$Q,'Laurel Grove - CRES'!$A19)/'Laurel Grove - CRES'!$P$16</f>
        <v>-76.724129999999988</v>
      </c>
      <c r="J19" s="286">
        <f>SUMIFS('Laurel Grove - Input (IS)'!K:K,'Laurel Grove - Input (IS)'!$Q:$Q,'Laurel Grove - CRES'!$A19)/'Laurel Grove - CRES'!$P$16</f>
        <v>-82.841960000000014</v>
      </c>
      <c r="K19" s="287">
        <f>SUMIFS('Laurel Grove - Input (IS)'!L:L,'Laurel Grove - Input (IS)'!$Q:$Q,'Laurel Grove - CRES'!$A19)/'Laurel Grove - CRES'!$P$16</f>
        <v>-57.031260000000003</v>
      </c>
      <c r="L19" s="286">
        <f>SUMIFS('Laurel Grove - Input (IS)'!M:M,'Laurel Grove - Input (IS)'!$Q:$Q,'Laurel Grove - CRES'!$A19)/'Laurel Grove - CRES'!$P$16</f>
        <v>-59.737059999999985</v>
      </c>
      <c r="M19" s="287">
        <f>SUMIFS('Laurel Grove - Input (IS)'!N:N,'Laurel Grove - Input (IS)'!$Q:$Q,'Laurel Grove - CRES'!$A19)/'Laurel Grove - CRES'!$P$16</f>
        <v>-51.74597</v>
      </c>
      <c r="N19" s="271">
        <f t="shared" si="6"/>
        <v>-663.15363000000002</v>
      </c>
    </row>
    <row r="20" spans="1:16">
      <c r="A20" s="285" t="s">
        <v>64</v>
      </c>
      <c r="B20" s="286">
        <f>SUMIFS('Laurel Grove - Input (IS)'!C:C,'Laurel Grove - Input (IS)'!$Q:$Q,'Laurel Grove - CRES'!$A20)/'Laurel Grove - CRES'!$P$16</f>
        <v>-40.518560000000001</v>
      </c>
      <c r="C20" s="287">
        <f>SUMIFS('Laurel Grove - Input (IS)'!D:D,'Laurel Grove - Input (IS)'!$Q:$Q,'Laurel Grove - CRES'!$A20)/'Laurel Grove - CRES'!$P$16</f>
        <v>-40.518560000000001</v>
      </c>
      <c r="D20" s="286">
        <f>SUMIFS('Laurel Grove - Input (IS)'!E:E,'Laurel Grove - Input (IS)'!$Q:$Q,'Laurel Grove - CRES'!$A20)/'Laurel Grove - CRES'!$P$16</f>
        <v>-40.753399999999999</v>
      </c>
      <c r="E20" s="287">
        <f>SUMIFS('Laurel Grove - Input (IS)'!F:F,'Laurel Grove - Input (IS)'!$Q:$Q,'Laurel Grove - CRES'!$A20)/'Laurel Grove - CRES'!$P$16</f>
        <v>-40.753399999999999</v>
      </c>
      <c r="F20" s="286">
        <f>SUMIFS('Laurel Grove - Input (IS)'!G:G,'Laurel Grove - Input (IS)'!$Q:$Q,'Laurel Grove - CRES'!$A20)/'Laurel Grove - CRES'!$P$16</f>
        <v>-40.753399999999999</v>
      </c>
      <c r="G20" s="287">
        <f>SUMIFS('Laurel Grove - Input (IS)'!H:H,'Laurel Grove - Input (IS)'!$Q:$Q,'Laurel Grove - CRES'!$A20)/'Laurel Grove - CRES'!$P$16</f>
        <v>-40.753399999999999</v>
      </c>
      <c r="H20" s="286">
        <f>SUMIFS('Laurel Grove - Input (IS)'!I:I,'Laurel Grove - Input (IS)'!$Q:$Q,'Laurel Grove - CRES'!$A20)/'Laurel Grove - CRES'!$P$16</f>
        <v>-40.753399999999999</v>
      </c>
      <c r="I20" s="287">
        <f>SUMIFS('Laurel Grove - Input (IS)'!J:J,'Laurel Grove - Input (IS)'!$Q:$Q,'Laurel Grove - CRES'!$A20)/'Laurel Grove - CRES'!$P$16</f>
        <v>-40.753399999999999</v>
      </c>
      <c r="J20" s="286">
        <f>SUMIFS('Laurel Grove - Input (IS)'!K:K,'Laurel Grove - Input (IS)'!$Q:$Q,'Laurel Grove - CRES'!$A20)/'Laurel Grove - CRES'!$P$16</f>
        <v>-46.882580000000004</v>
      </c>
      <c r="K20" s="287">
        <f>SUMIFS('Laurel Grove - Input (IS)'!L:L,'Laurel Grove - Input (IS)'!$Q:$Q,'Laurel Grove - CRES'!$A20)/'Laurel Grove - CRES'!$P$16</f>
        <v>-46.882580000000004</v>
      </c>
      <c r="L20" s="286">
        <f>SUMIFS('Laurel Grove - Input (IS)'!M:M,'Laurel Grove - Input (IS)'!$Q:$Q,'Laurel Grove - CRES'!$A20)/'Laurel Grove - CRES'!$P$16</f>
        <v>-46.882580000000004</v>
      </c>
      <c r="M20" s="287">
        <f>SUMIFS('Laurel Grove - Input (IS)'!N:N,'Laurel Grove - Input (IS)'!$Q:$Q,'Laurel Grove - CRES'!$A20)/'Laurel Grove - CRES'!$P$16</f>
        <v>-22.955580000000001</v>
      </c>
      <c r="N20" s="271">
        <f t="shared" si="6"/>
        <v>-489.16084000000006</v>
      </c>
      <c r="P20" s="250"/>
    </row>
    <row r="21" spans="1:16">
      <c r="A21" s="285" t="s">
        <v>66</v>
      </c>
      <c r="B21" s="286">
        <f>SUMIFS('Laurel Grove - Input (IS)'!C:C,'Laurel Grove - Input (IS)'!$Q:$Q,'Laurel Grove - CRES'!$A21)/'Laurel Grove - CRES'!$P$16</f>
        <v>-107.36691999999999</v>
      </c>
      <c r="C21" s="287">
        <f>SUMIFS('Laurel Grove - Input (IS)'!D:D,'Laurel Grove - Input (IS)'!$Q:$Q,'Laurel Grove - CRES'!$A21)/'Laurel Grove - CRES'!$P$16</f>
        <v>-107.36691999999999</v>
      </c>
      <c r="D21" s="286">
        <f>SUMIFS('Laurel Grove - Input (IS)'!E:E,'Laurel Grove - Input (IS)'!$Q:$Q,'Laurel Grove - CRES'!$A21)/'Laurel Grove - CRES'!$P$16</f>
        <v>-107.36691999999999</v>
      </c>
      <c r="E21" s="287">
        <f>SUMIFS('Laurel Grove - Input (IS)'!F:F,'Laurel Grove - Input (IS)'!$Q:$Q,'Laurel Grove - CRES'!$A21)/'Laurel Grove - CRES'!$P$16</f>
        <v>-107.36691999999999</v>
      </c>
      <c r="F21" s="286">
        <f>SUMIFS('Laurel Grove - Input (IS)'!G:G,'Laurel Grove - Input (IS)'!$Q:$Q,'Laurel Grove - CRES'!$A21)/'Laurel Grove - CRES'!$P$16</f>
        <v>-107.36691999999999</v>
      </c>
      <c r="G21" s="287">
        <f>SUMIFS('Laurel Grove - Input (IS)'!H:H,'Laurel Grove - Input (IS)'!$Q:$Q,'Laurel Grove - CRES'!$A21)/'Laurel Grove - CRES'!$P$16</f>
        <v>-107.36691999999999</v>
      </c>
      <c r="H21" s="286">
        <f>SUMIFS('Laurel Grove - Input (IS)'!I:I,'Laurel Grove - Input (IS)'!$Q:$Q,'Laurel Grove - CRES'!$A21)/'Laurel Grove - CRES'!$P$16</f>
        <v>-107.36691999999999</v>
      </c>
      <c r="I21" s="287">
        <f>SUMIFS('Laurel Grove - Input (IS)'!J:J,'Laurel Grove - Input (IS)'!$Q:$Q,'Laurel Grove - CRES'!$A21)/'Laurel Grove - CRES'!$P$16</f>
        <v>-107.36691999999999</v>
      </c>
      <c r="J21" s="286">
        <f>SUMIFS('Laurel Grove - Input (IS)'!K:K,'Laurel Grove - Input (IS)'!$Q:$Q,'Laurel Grove - CRES'!$A21)/'Laurel Grove - CRES'!$P$16</f>
        <v>-98.210650000000001</v>
      </c>
      <c r="K21" s="287">
        <f>SUMIFS('Laurel Grove - Input (IS)'!L:L,'Laurel Grove - Input (IS)'!$Q:$Q,'Laurel Grove - CRES'!$A21)/'Laurel Grove - CRES'!$P$16</f>
        <v>-98.210650000000001</v>
      </c>
      <c r="L21" s="286">
        <f>SUMIFS('Laurel Grove - Input (IS)'!M:M,'Laurel Grove - Input (IS)'!$Q:$Q,'Laurel Grove - CRES'!$A21)/'Laurel Grove - CRES'!$P$16</f>
        <v>-98.210650000000001</v>
      </c>
      <c r="M21" s="287">
        <f>SUMIFS('Laurel Grove - Input (IS)'!N:N,'Laurel Grove - Input (IS)'!$Q:$Q,'Laurel Grove - CRES'!$A21)/'Laurel Grove - CRES'!$P$16</f>
        <v>-98.210650000000001</v>
      </c>
      <c r="N21" s="271">
        <f t="shared" si="6"/>
        <v>-1251.7779599999997</v>
      </c>
      <c r="P21" s="250"/>
    </row>
    <row r="22" spans="1:16">
      <c r="A22" s="285" t="s">
        <v>42</v>
      </c>
      <c r="B22" s="286">
        <f>SUMIFS('Laurel Grove - Input (IS)'!C:C,'Laurel Grove - Input (IS)'!$Q:$Q,'Laurel Grove - CRES'!$A22)/'Laurel Grove - CRES'!$P$16</f>
        <v>-7.9693399999999999</v>
      </c>
      <c r="C22" s="287">
        <f>SUMIFS('Laurel Grove - Input (IS)'!D:D,'Laurel Grove - Input (IS)'!$Q:$Q,'Laurel Grove - CRES'!$A22)/'Laurel Grove - CRES'!$P$16</f>
        <v>-6.4219999999999997</v>
      </c>
      <c r="D22" s="286">
        <f>SUMIFS('Laurel Grove - Input (IS)'!E:E,'Laurel Grove - Input (IS)'!$Q:$Q,'Laurel Grove - CRES'!$A22)/'Laurel Grove - CRES'!$P$16</f>
        <v>-6.7220000000000004</v>
      </c>
      <c r="E22" s="287">
        <f>SUMIFS('Laurel Grove - Input (IS)'!F:F,'Laurel Grove - Input (IS)'!$Q:$Q,'Laurel Grove - CRES'!$A22)/'Laurel Grove - CRES'!$P$16</f>
        <v>-10.728899999999999</v>
      </c>
      <c r="F22" s="286">
        <f>SUMIFS('Laurel Grove - Input (IS)'!G:G,'Laurel Grove - Input (IS)'!$Q:$Q,'Laurel Grove - CRES'!$A22)/'Laurel Grove - CRES'!$P$16</f>
        <v>-6.1442299999999994</v>
      </c>
      <c r="G22" s="287">
        <f>SUMIFS('Laurel Grove - Input (IS)'!H:H,'Laurel Grove - Input (IS)'!$Q:$Q,'Laurel Grove - CRES'!$A22)/'Laurel Grove - CRES'!$P$16</f>
        <v>-8.3815600000000003</v>
      </c>
      <c r="H22" s="286">
        <f>SUMIFS('Laurel Grove - Input (IS)'!I:I,'Laurel Grove - Input (IS)'!$Q:$Q,'Laurel Grove - CRES'!$A22)/'Laurel Grove - CRES'!$P$16</f>
        <v>-8.8195599999999992</v>
      </c>
      <c r="I22" s="287">
        <f>SUMIFS('Laurel Grove - Input (IS)'!J:J,'Laurel Grove - Input (IS)'!$Q:$Q,'Laurel Grove - CRES'!$A22)/'Laurel Grove - CRES'!$P$16</f>
        <v>-9.4838700000000014</v>
      </c>
      <c r="J22" s="286">
        <f>SUMIFS('Laurel Grove - Input (IS)'!K:K,'Laurel Grove - Input (IS)'!$Q:$Q,'Laurel Grove - CRES'!$A22)/'Laurel Grove - CRES'!$P$16</f>
        <v>-10.82058</v>
      </c>
      <c r="K22" s="287">
        <f>SUMIFS('Laurel Grove - Input (IS)'!L:L,'Laurel Grove - Input (IS)'!$Q:$Q,'Laurel Grove - CRES'!$A22)/'Laurel Grove - CRES'!$P$16</f>
        <v>-6.7930000000000001</v>
      </c>
      <c r="L22" s="286">
        <f>SUMIFS('Laurel Grove - Input (IS)'!M:M,'Laurel Grove - Input (IS)'!$Q:$Q,'Laurel Grove - CRES'!$A22)/'Laurel Grove - CRES'!$P$16</f>
        <v>-6.9338899999999999</v>
      </c>
      <c r="M22" s="287">
        <f>SUMIFS('Laurel Grove - Input (IS)'!N:N,'Laurel Grove - Input (IS)'!$Q:$Q,'Laurel Grove - CRES'!$A22)/'Laurel Grove - CRES'!$P$16</f>
        <v>-6.75</v>
      </c>
      <c r="N22" s="271">
        <f t="shared" si="6"/>
        <v>-95.968930000000015</v>
      </c>
    </row>
    <row r="23" spans="1:16">
      <c r="A23" s="285" t="s">
        <v>82</v>
      </c>
      <c r="B23" s="286">
        <f>SUMIFS('Laurel Grove - Input (IS)'!C:C,'Laurel Grove - Input (IS)'!$Q:$Q,'Laurel Grove - CRES'!$A23)/'Laurel Grove - CRES'!$P$16</f>
        <v>0</v>
      </c>
      <c r="C23" s="287">
        <f>SUMIFS('Laurel Grove - Input (IS)'!D:D,'Laurel Grove - Input (IS)'!$Q:$Q,'Laurel Grove - CRES'!$A23)/'Laurel Grove - CRES'!$P$16</f>
        <v>0</v>
      </c>
      <c r="D23" s="286">
        <f>SUMIFS('Laurel Grove - Input (IS)'!E:E,'Laurel Grove - Input (IS)'!$Q:$Q,'Laurel Grove - CRES'!$A23)/'Laurel Grove - CRES'!$P$16</f>
        <v>0</v>
      </c>
      <c r="E23" s="287">
        <f>SUMIFS('Laurel Grove - Input (IS)'!F:F,'Laurel Grove - Input (IS)'!$Q:$Q,'Laurel Grove - CRES'!$A23)/'Laurel Grove - CRES'!$P$16</f>
        <v>0</v>
      </c>
      <c r="F23" s="286">
        <f>SUMIFS('Laurel Grove - Input (IS)'!G:G,'Laurel Grove - Input (IS)'!$Q:$Q,'Laurel Grove - CRES'!$A23)/'Laurel Grove - CRES'!$P$16</f>
        <v>0</v>
      </c>
      <c r="G23" s="287">
        <f>SUMIFS('Laurel Grove - Input (IS)'!H:H,'Laurel Grove - Input (IS)'!$Q:$Q,'Laurel Grove - CRES'!$A23)/'Laurel Grove - CRES'!$P$16</f>
        <v>0</v>
      </c>
      <c r="H23" s="286">
        <f>SUMIFS('Laurel Grove - Input (IS)'!I:I,'Laurel Grove - Input (IS)'!$Q:$Q,'Laurel Grove - CRES'!$A23)/'Laurel Grove - CRES'!$P$16</f>
        <v>0</v>
      </c>
      <c r="I23" s="287">
        <f>SUMIFS('Laurel Grove - Input (IS)'!J:J,'Laurel Grove - Input (IS)'!$Q:$Q,'Laurel Grove - CRES'!$A23)/'Laurel Grove - CRES'!$P$16</f>
        <v>0</v>
      </c>
      <c r="J23" s="286">
        <f>SUMIFS('Laurel Grove - Input (IS)'!K:K,'Laurel Grove - Input (IS)'!$Q:$Q,'Laurel Grove - CRES'!$A23)/'Laurel Grove - CRES'!$P$16</f>
        <v>0</v>
      </c>
      <c r="K23" s="287">
        <f>SUMIFS('Laurel Grove - Input (IS)'!L:L,'Laurel Grove - Input (IS)'!$Q:$Q,'Laurel Grove - CRES'!$A23)/'Laurel Grove - CRES'!$P$16</f>
        <v>0</v>
      </c>
      <c r="L23" s="286">
        <f>SUMIFS('Laurel Grove - Input (IS)'!M:M,'Laurel Grove - Input (IS)'!$Q:$Q,'Laurel Grove - CRES'!$A23)/'Laurel Grove - CRES'!$P$16</f>
        <v>0</v>
      </c>
      <c r="M23" s="287">
        <f>SUMIFS('Laurel Grove - Input (IS)'!N:N,'Laurel Grove - Input (IS)'!$Q:$Q,'Laurel Grove - CRES'!$A23)/'Laurel Grove - CRES'!$P$16</f>
        <v>0</v>
      </c>
      <c r="N23" s="271">
        <f t="shared" si="6"/>
        <v>0</v>
      </c>
    </row>
    <row r="24" spans="1:16">
      <c r="A24" s="285" t="s">
        <v>52</v>
      </c>
      <c r="B24" s="286">
        <f>SUMIFS('Laurel Grove - Input (IS)'!C:C,'Laurel Grove - Input (IS)'!$Q:$Q,'Laurel Grove - CRES'!$A24)/'Laurel Grove - CRES'!$P$16</f>
        <v>-7.73</v>
      </c>
      <c r="C24" s="287">
        <f>SUMIFS('Laurel Grove - Input (IS)'!D:D,'Laurel Grove - Input (IS)'!$Q:$Q,'Laurel Grove - CRES'!$A24)/'Laurel Grove - CRES'!$P$16</f>
        <v>-5.5836300000000003</v>
      </c>
      <c r="D24" s="286">
        <f>SUMIFS('Laurel Grove - Input (IS)'!E:E,'Laurel Grove - Input (IS)'!$Q:$Q,'Laurel Grove - CRES'!$A24)/'Laurel Grove - CRES'!$P$16</f>
        <v>-5.3347100000000003</v>
      </c>
      <c r="E24" s="287">
        <f>SUMIFS('Laurel Grove - Input (IS)'!F:F,'Laurel Grove - Input (IS)'!$Q:$Q,'Laurel Grove - CRES'!$A24)/'Laurel Grove - CRES'!$P$16</f>
        <v>-6.3239800000000006</v>
      </c>
      <c r="F24" s="286">
        <f>SUMIFS('Laurel Grove - Input (IS)'!G:G,'Laurel Grove - Input (IS)'!$Q:$Q,'Laurel Grove - CRES'!$A24)/'Laurel Grove - CRES'!$P$16</f>
        <v>-5.3347100000000003</v>
      </c>
      <c r="G24" s="287">
        <f>SUMIFS('Laurel Grove - Input (IS)'!H:H,'Laurel Grove - Input (IS)'!$Q:$Q,'Laurel Grove - CRES'!$A24)/'Laurel Grove - CRES'!$P$16</f>
        <v>-4.8197099999999997</v>
      </c>
      <c r="H24" s="286">
        <f>SUMIFS('Laurel Grove - Input (IS)'!I:I,'Laurel Grove - Input (IS)'!$Q:$Q,'Laurel Grove - CRES'!$A24)/'Laurel Grove - CRES'!$P$16</f>
        <v>-5.1447099999999999</v>
      </c>
      <c r="I24" s="287">
        <f>SUMIFS('Laurel Grove - Input (IS)'!J:J,'Laurel Grove - Input (IS)'!$Q:$Q,'Laurel Grove - CRES'!$A24)/'Laurel Grove - CRES'!$P$16</f>
        <v>-5.2347099999999998</v>
      </c>
      <c r="J24" s="286">
        <f>SUMIFS('Laurel Grove - Input (IS)'!K:K,'Laurel Grove - Input (IS)'!$Q:$Q,'Laurel Grove - CRES'!$A24)/'Laurel Grove - CRES'!$P$16</f>
        <v>-6.1447099999999999</v>
      </c>
      <c r="K24" s="287">
        <f>SUMIFS('Laurel Grove - Input (IS)'!L:L,'Laurel Grove - Input (IS)'!$Q:$Q,'Laurel Grove - CRES'!$A24)/'Laurel Grove - CRES'!$P$16</f>
        <v>-5.3347100000000003</v>
      </c>
      <c r="L24" s="286">
        <f>SUMIFS('Laurel Grove - Input (IS)'!M:M,'Laurel Grove - Input (IS)'!$Q:$Q,'Laurel Grove - CRES'!$A24)/'Laurel Grove - CRES'!$P$16</f>
        <v>-0.05</v>
      </c>
      <c r="M24" s="287">
        <f>SUMIFS('Laurel Grove - Input (IS)'!N:N,'Laurel Grove - Input (IS)'!$Q:$Q,'Laurel Grove - CRES'!$A24)/'Laurel Grove - CRES'!$P$16</f>
        <v>-7.6</v>
      </c>
      <c r="N24" s="271">
        <f t="shared" si="6"/>
        <v>-64.63557999999999</v>
      </c>
    </row>
    <row r="25" spans="1:16">
      <c r="A25" s="285" t="s">
        <v>57</v>
      </c>
      <c r="B25" s="286">
        <f>SUMIFS('Laurel Grove - Input (IS)'!C:C,'Laurel Grove - Input (IS)'!$Q:$Q,'Laurel Grove - CRES'!$A25)/'Laurel Grove - CRES'!$P$16</f>
        <v>-1.089</v>
      </c>
      <c r="C25" s="287">
        <f>SUMIFS('Laurel Grove - Input (IS)'!D:D,'Laurel Grove - Input (IS)'!$Q:$Q,'Laurel Grove - CRES'!$A25)/'Laurel Grove - CRES'!$P$16</f>
        <v>-1.089</v>
      </c>
      <c r="D25" s="286">
        <f>SUMIFS('Laurel Grove - Input (IS)'!E:E,'Laurel Grove - Input (IS)'!$Q:$Q,'Laurel Grove - CRES'!$A25)/'Laurel Grove - CRES'!$P$16</f>
        <v>-1.089</v>
      </c>
      <c r="E25" s="287">
        <f>SUMIFS('Laurel Grove - Input (IS)'!F:F,'Laurel Grove - Input (IS)'!$Q:$Q,'Laurel Grove - CRES'!$A25)/'Laurel Grove - CRES'!$P$16</f>
        <v>-1.089</v>
      </c>
      <c r="F25" s="286">
        <f>SUMIFS('Laurel Grove - Input (IS)'!G:G,'Laurel Grove - Input (IS)'!$Q:$Q,'Laurel Grove - CRES'!$A25)/'Laurel Grove - CRES'!$P$16</f>
        <v>-1.089</v>
      </c>
      <c r="G25" s="287">
        <f>SUMIFS('Laurel Grove - Input (IS)'!H:H,'Laurel Grove - Input (IS)'!$Q:$Q,'Laurel Grove - CRES'!$A25)/'Laurel Grove - CRES'!$P$16</f>
        <v>9.2010000000000005</v>
      </c>
      <c r="H25" s="286">
        <f>SUMIFS('Laurel Grove - Input (IS)'!I:I,'Laurel Grove - Input (IS)'!$Q:$Q,'Laurel Grove - CRES'!$A25)/'Laurel Grove - CRES'!$P$16</f>
        <v>0</v>
      </c>
      <c r="I25" s="287">
        <f>SUMIFS('Laurel Grove - Input (IS)'!J:J,'Laurel Grove - Input (IS)'!$Q:$Q,'Laurel Grove - CRES'!$A25)/'Laurel Grove - CRES'!$P$16</f>
        <v>-5.1959999999999997</v>
      </c>
      <c r="J25" s="286">
        <f>SUMIFS('Laurel Grove - Input (IS)'!K:K,'Laurel Grove - Input (IS)'!$Q:$Q,'Laurel Grove - CRES'!$A25)/'Laurel Grove - CRES'!$P$16</f>
        <v>-5.1959999999999997</v>
      </c>
      <c r="K25" s="287">
        <f>SUMIFS('Laurel Grove - Input (IS)'!L:L,'Laurel Grove - Input (IS)'!$Q:$Q,'Laurel Grove - CRES'!$A25)/'Laurel Grove - CRES'!$P$16</f>
        <v>-5.1959999999999997</v>
      </c>
      <c r="L25" s="286">
        <f>SUMIFS('Laurel Grove - Input (IS)'!M:M,'Laurel Grove - Input (IS)'!$Q:$Q,'Laurel Grove - CRES'!$A25)/'Laurel Grove - CRES'!$P$16</f>
        <v>0</v>
      </c>
      <c r="M25" s="287">
        <f>SUMIFS('Laurel Grove - Input (IS)'!N:N,'Laurel Grove - Input (IS)'!$Q:$Q,'Laurel Grove - CRES'!$A25)/'Laurel Grove - CRES'!$P$16</f>
        <v>-1.5799000000000001</v>
      </c>
      <c r="N25" s="271">
        <f t="shared" si="6"/>
        <v>-13.411899999999999</v>
      </c>
    </row>
    <row r="26" spans="1:16">
      <c r="A26" s="285" t="s">
        <v>55</v>
      </c>
      <c r="B26" s="286">
        <f>SUMIFS('Laurel Grove - Input (IS)'!C:C,'Laurel Grove - Input (IS)'!$Q:$Q,'Laurel Grove - CRES'!$A26)/'Laurel Grove - CRES'!$P$16</f>
        <v>-3.59802</v>
      </c>
      <c r="C26" s="287">
        <f>SUMIFS('Laurel Grove - Input (IS)'!D:D,'Laurel Grove - Input (IS)'!$Q:$Q,'Laurel Grove - CRES'!$A26)/'Laurel Grove - CRES'!$P$16</f>
        <v>-3.7341400000000005</v>
      </c>
      <c r="D26" s="286">
        <f>SUMIFS('Laurel Grove - Input (IS)'!E:E,'Laurel Grove - Input (IS)'!$Q:$Q,'Laurel Grove - CRES'!$A26)/'Laurel Grove - CRES'!$P$16</f>
        <v>-2.37826</v>
      </c>
      <c r="E26" s="287">
        <f>SUMIFS('Laurel Grove - Input (IS)'!F:F,'Laurel Grove - Input (IS)'!$Q:$Q,'Laurel Grove - CRES'!$A26)/'Laurel Grove - CRES'!$P$16</f>
        <v>-4.6934199999999997</v>
      </c>
      <c r="F26" s="286">
        <f>SUMIFS('Laurel Grove - Input (IS)'!G:G,'Laurel Grove - Input (IS)'!$Q:$Q,'Laurel Grove - CRES'!$A26)/'Laurel Grove - CRES'!$P$16</f>
        <v>-1.1387499999999999</v>
      </c>
      <c r="G26" s="287">
        <f>SUMIFS('Laurel Grove - Input (IS)'!H:H,'Laurel Grove - Input (IS)'!$Q:$Q,'Laurel Grove - CRES'!$A26)/'Laurel Grove - CRES'!$P$16</f>
        <v>-1.5320199999999999</v>
      </c>
      <c r="H26" s="286">
        <f>SUMIFS('Laurel Grove - Input (IS)'!I:I,'Laurel Grove - Input (IS)'!$Q:$Q,'Laurel Grove - CRES'!$A26)/'Laurel Grove - CRES'!$P$16</f>
        <v>-0.78177999999999992</v>
      </c>
      <c r="I26" s="287">
        <f>SUMIFS('Laurel Grove - Input (IS)'!J:J,'Laurel Grove - Input (IS)'!$Q:$Q,'Laurel Grove - CRES'!$A26)/'Laurel Grove - CRES'!$P$16</f>
        <v>-8.872539999999999</v>
      </c>
      <c r="J26" s="286">
        <f>SUMIFS('Laurel Grove - Input (IS)'!K:K,'Laurel Grove - Input (IS)'!$Q:$Q,'Laurel Grove - CRES'!$A26)/'Laurel Grove - CRES'!$P$16</f>
        <v>-2.9897</v>
      </c>
      <c r="K26" s="287">
        <f>SUMIFS('Laurel Grove - Input (IS)'!L:L,'Laurel Grove - Input (IS)'!$Q:$Q,'Laurel Grove - CRES'!$A26)/'Laurel Grove - CRES'!$P$16</f>
        <v>-4.0678900000000002</v>
      </c>
      <c r="L26" s="286">
        <f>SUMIFS('Laurel Grove - Input (IS)'!M:M,'Laurel Grove - Input (IS)'!$Q:$Q,'Laurel Grove - CRES'!$A26)/'Laurel Grove - CRES'!$P$16</f>
        <v>-5.1922199999999998</v>
      </c>
      <c r="M26" s="287">
        <f>SUMIFS('Laurel Grove - Input (IS)'!N:N,'Laurel Grove - Input (IS)'!$Q:$Q,'Laurel Grove - CRES'!$A26)/'Laurel Grove - CRES'!$P$16</f>
        <v>-7.68269</v>
      </c>
      <c r="N26" s="271">
        <f t="shared" si="6"/>
        <v>-46.661429999999996</v>
      </c>
    </row>
    <row r="27" spans="1:16">
      <c r="A27" s="285" t="s">
        <v>54</v>
      </c>
      <c r="B27" s="286">
        <f>SUMIFS('Laurel Grove - Input (IS)'!C:C,'Laurel Grove - Input (IS)'!$Q:$Q,'Laurel Grove - CRES'!$A27)/'Laurel Grove - CRES'!$P$16</f>
        <v>-7.3302800000000001</v>
      </c>
      <c r="C27" s="287">
        <f>SUMIFS('Laurel Grove - Input (IS)'!D:D,'Laurel Grove - Input (IS)'!$Q:$Q,'Laurel Grove - CRES'!$A27)/'Laurel Grove - CRES'!$P$16</f>
        <v>-5.2160200000000003</v>
      </c>
      <c r="D27" s="286">
        <f>SUMIFS('Laurel Grove - Input (IS)'!E:E,'Laurel Grove - Input (IS)'!$Q:$Q,'Laurel Grove - CRES'!$A27)/'Laurel Grove - CRES'!$P$16</f>
        <v>0</v>
      </c>
      <c r="E27" s="287">
        <f>SUMIFS('Laurel Grove - Input (IS)'!F:F,'Laurel Grove - Input (IS)'!$Q:$Q,'Laurel Grove - CRES'!$A27)/'Laurel Grove - CRES'!$P$16</f>
        <v>-5.3805200000000006</v>
      </c>
      <c r="F27" s="286">
        <f>SUMIFS('Laurel Grove - Input (IS)'!G:G,'Laurel Grove - Input (IS)'!$Q:$Q,'Laurel Grove - CRES'!$A27)/'Laurel Grove - CRES'!$P$16</f>
        <v>-0.60711999999999999</v>
      </c>
      <c r="G27" s="287">
        <f>SUMIFS('Laurel Grove - Input (IS)'!H:H,'Laurel Grove - Input (IS)'!$Q:$Q,'Laurel Grove - CRES'!$A27)/'Laurel Grove - CRES'!$P$16</f>
        <v>-0.09</v>
      </c>
      <c r="H27" s="286">
        <f>SUMIFS('Laurel Grove - Input (IS)'!I:I,'Laurel Grove - Input (IS)'!$Q:$Q,'Laurel Grove - CRES'!$A27)/'Laurel Grove - CRES'!$P$16</f>
        <v>0</v>
      </c>
      <c r="I27" s="287">
        <f>SUMIFS('Laurel Grove - Input (IS)'!J:J,'Laurel Grove - Input (IS)'!$Q:$Q,'Laurel Grove - CRES'!$A27)/'Laurel Grove - CRES'!$P$16</f>
        <v>-13.634750000000002</v>
      </c>
      <c r="J27" s="286">
        <f>SUMIFS('Laurel Grove - Input (IS)'!K:K,'Laurel Grove - Input (IS)'!$Q:$Q,'Laurel Grove - CRES'!$A27)/'Laurel Grove - CRES'!$P$16</f>
        <v>-2.9270899999999997</v>
      </c>
      <c r="K27" s="287">
        <f>SUMIFS('Laurel Grove - Input (IS)'!L:L,'Laurel Grove - Input (IS)'!$Q:$Q,'Laurel Grove - CRES'!$A27)/'Laurel Grove - CRES'!$P$16</f>
        <v>-3.0755599999999998</v>
      </c>
      <c r="L27" s="286">
        <f>SUMIFS('Laurel Grove - Input (IS)'!M:M,'Laurel Grove - Input (IS)'!$Q:$Q,'Laurel Grove - CRES'!$A27)/'Laurel Grove - CRES'!$P$16</f>
        <v>-0.09</v>
      </c>
      <c r="M27" s="287">
        <f>SUMIFS('Laurel Grove - Input (IS)'!N:N,'Laurel Grove - Input (IS)'!$Q:$Q,'Laurel Grove - CRES'!$A27)/'Laurel Grove - CRES'!$P$16</f>
        <v>-8.4518100000000018</v>
      </c>
      <c r="N27" s="271">
        <f t="shared" si="6"/>
        <v>-46.803150000000009</v>
      </c>
    </row>
    <row r="28" spans="1:16">
      <c r="A28" s="285" t="s">
        <v>59</v>
      </c>
      <c r="B28" s="286">
        <f>SUMIFS('Laurel Grove - Input (IS)'!C:C,'Laurel Grove - Input (IS)'!$Q:$Q,'Laurel Grove - CRES'!$A28)/'Laurel Grove - CRES'!$P$16</f>
        <v>-44.675080000000001</v>
      </c>
      <c r="C28" s="287">
        <f>SUMIFS('Laurel Grove - Input (IS)'!D:D,'Laurel Grove - Input (IS)'!$Q:$Q,'Laurel Grove - CRES'!$A28)/'Laurel Grove - CRES'!$P$16</f>
        <v>-47.325760000000002</v>
      </c>
      <c r="D28" s="286">
        <f>SUMIFS('Laurel Grove - Input (IS)'!E:E,'Laurel Grove - Input (IS)'!$Q:$Q,'Laurel Grove - CRES'!$A28)/'Laurel Grove - CRES'!$P$16</f>
        <v>-51.505369999999992</v>
      </c>
      <c r="E28" s="287">
        <f>SUMIFS('Laurel Grove - Input (IS)'!F:F,'Laurel Grove - Input (IS)'!$Q:$Q,'Laurel Grove - CRES'!$A28)/'Laurel Grove - CRES'!$P$16</f>
        <v>-56.785940000000004</v>
      </c>
      <c r="F28" s="286">
        <f>SUMIFS('Laurel Grove - Input (IS)'!G:G,'Laurel Grove - Input (IS)'!$Q:$Q,'Laurel Grove - CRES'!$A28)/'Laurel Grove - CRES'!$P$16</f>
        <v>-59.117150000000002</v>
      </c>
      <c r="G28" s="287">
        <f>SUMIFS('Laurel Grove - Input (IS)'!H:H,'Laurel Grove - Input (IS)'!$Q:$Q,'Laurel Grove - CRES'!$A28)/'Laurel Grove - CRES'!$P$16</f>
        <v>-69.388630000000006</v>
      </c>
      <c r="H28" s="286">
        <f>SUMIFS('Laurel Grove - Input (IS)'!I:I,'Laurel Grove - Input (IS)'!$Q:$Q,'Laurel Grove - CRES'!$A28)/'Laurel Grove - CRES'!$P$16</f>
        <v>-57.643440000000005</v>
      </c>
      <c r="I28" s="287">
        <f>SUMIFS('Laurel Grove - Input (IS)'!J:J,'Laurel Grove - Input (IS)'!$Q:$Q,'Laurel Grove - CRES'!$A28)/'Laurel Grove - CRES'!$P$16</f>
        <v>-79.387520000000009</v>
      </c>
      <c r="J28" s="286">
        <f>SUMIFS('Laurel Grove - Input (IS)'!K:K,'Laurel Grove - Input (IS)'!$Q:$Q,'Laurel Grove - CRES'!$A28)/'Laurel Grove - CRES'!$P$16</f>
        <v>-63.514789999999991</v>
      </c>
      <c r="K28" s="287">
        <f>SUMIFS('Laurel Grove - Input (IS)'!L:L,'Laurel Grove - Input (IS)'!$Q:$Q,'Laurel Grove - CRES'!$A28)/'Laurel Grove - CRES'!$P$16</f>
        <v>-59.572789999999998</v>
      </c>
      <c r="L28" s="286">
        <f>SUMIFS('Laurel Grove - Input (IS)'!M:M,'Laurel Grove - Input (IS)'!$Q:$Q,'Laurel Grove - CRES'!$A28)/'Laurel Grove - CRES'!$P$16</f>
        <v>-64.21687</v>
      </c>
      <c r="M28" s="287">
        <f>SUMIFS('Laurel Grove - Input (IS)'!N:N,'Laurel Grove - Input (IS)'!$Q:$Q,'Laurel Grove - CRES'!$A28)/'Laurel Grove - CRES'!$P$16</f>
        <v>-54.83</v>
      </c>
      <c r="N28" s="271">
        <f t="shared" si="6"/>
        <v>-707.96334000000013</v>
      </c>
    </row>
    <row r="29" spans="1:16">
      <c r="A29" s="285" t="s">
        <v>61</v>
      </c>
      <c r="B29" s="286">
        <f>SUMIFS('Laurel Grove - Input (IS)'!C:C,'Laurel Grove - Input (IS)'!$Q:$Q,'Laurel Grove - CRES'!$A29)/'Laurel Grove - CRES'!$P$16</f>
        <v>-11.229629999999998</v>
      </c>
      <c r="C29" s="287">
        <f>SUMIFS('Laurel Grove - Input (IS)'!D:D,'Laurel Grove - Input (IS)'!$Q:$Q,'Laurel Grove - CRES'!$A29)/'Laurel Grove - CRES'!$P$16</f>
        <v>-11.88941</v>
      </c>
      <c r="D29" s="286">
        <f>SUMIFS('Laurel Grove - Input (IS)'!E:E,'Laurel Grove - Input (IS)'!$Q:$Q,'Laurel Grove - CRES'!$A29)/'Laurel Grove - CRES'!$P$16</f>
        <v>-12.209910000000001</v>
      </c>
      <c r="E29" s="287">
        <f>SUMIFS('Laurel Grove - Input (IS)'!F:F,'Laurel Grove - Input (IS)'!$Q:$Q,'Laurel Grove - CRES'!$A29)/'Laurel Grove - CRES'!$P$16</f>
        <v>-10.813469999999999</v>
      </c>
      <c r="F29" s="286">
        <f>SUMIFS('Laurel Grove - Input (IS)'!G:G,'Laurel Grove - Input (IS)'!$Q:$Q,'Laurel Grove - CRES'!$A29)/'Laurel Grove - CRES'!$P$16</f>
        <v>-11.439969999999999</v>
      </c>
      <c r="G29" s="287">
        <f>SUMIFS('Laurel Grove - Input (IS)'!H:H,'Laurel Grove - Input (IS)'!$Q:$Q,'Laurel Grove - CRES'!$A29)/'Laurel Grove - CRES'!$P$16</f>
        <v>-11.77275</v>
      </c>
      <c r="H29" s="286">
        <f>SUMIFS('Laurel Grove - Input (IS)'!I:I,'Laurel Grove - Input (IS)'!$Q:$Q,'Laurel Grove - CRES'!$A29)/'Laurel Grove - CRES'!$P$16</f>
        <v>-11.00291</v>
      </c>
      <c r="I29" s="287">
        <f>SUMIFS('Laurel Grove - Input (IS)'!J:J,'Laurel Grove - Input (IS)'!$Q:$Q,'Laurel Grove - CRES'!$A29)/'Laurel Grove - CRES'!$P$16</f>
        <v>-9.7326200000000007</v>
      </c>
      <c r="J29" s="286">
        <f>SUMIFS('Laurel Grove - Input (IS)'!K:K,'Laurel Grove - Input (IS)'!$Q:$Q,'Laurel Grove - CRES'!$A29)/'Laurel Grove - CRES'!$P$16</f>
        <v>-11.867599999999999</v>
      </c>
      <c r="K29" s="287">
        <f>SUMIFS('Laurel Grove - Input (IS)'!L:L,'Laurel Grove - Input (IS)'!$Q:$Q,'Laurel Grove - CRES'!$A29)/'Laurel Grove - CRES'!$P$16</f>
        <v>-12.266</v>
      </c>
      <c r="L29" s="286">
        <f>SUMIFS('Laurel Grove - Input (IS)'!M:M,'Laurel Grove - Input (IS)'!$Q:$Q,'Laurel Grove - CRES'!$A29)/'Laurel Grove - CRES'!$P$16</f>
        <v>-12.451979999999999</v>
      </c>
      <c r="M29" s="287">
        <f>SUMIFS('Laurel Grove - Input (IS)'!N:N,'Laurel Grove - Input (IS)'!$Q:$Q,'Laurel Grove - CRES'!$A29)/'Laurel Grove - CRES'!$P$16</f>
        <v>-13.22592</v>
      </c>
      <c r="N29" s="271">
        <f t="shared" si="6"/>
        <v>-139.90217000000001</v>
      </c>
    </row>
    <row r="30" spans="1:16">
      <c r="A30" s="285" t="s">
        <v>83</v>
      </c>
      <c r="B30" s="286">
        <f>SUMIFS('Laurel Grove - Input (IS)'!C:C,'Laurel Grove - Input (IS)'!$Q:$Q,'Laurel Grove - CRES'!$A30)/'Laurel Grove - CRES'!$P$16</f>
        <v>0</v>
      </c>
      <c r="C30" s="287">
        <f>SUMIFS('Laurel Grove - Input (IS)'!D:D,'Laurel Grove - Input (IS)'!$Q:$Q,'Laurel Grove - CRES'!$A30)/'Laurel Grove - CRES'!$P$16</f>
        <v>0</v>
      </c>
      <c r="D30" s="286">
        <f>SUMIFS('Laurel Grove - Input (IS)'!E:E,'Laurel Grove - Input (IS)'!$Q:$Q,'Laurel Grove - CRES'!$A30)/'Laurel Grove - CRES'!$P$16</f>
        <v>0</v>
      </c>
      <c r="E30" s="287">
        <f>SUMIFS('Laurel Grove - Input (IS)'!F:F,'Laurel Grove - Input (IS)'!$Q:$Q,'Laurel Grove - CRES'!$A30)/'Laurel Grove - CRES'!$P$16</f>
        <v>0</v>
      </c>
      <c r="F30" s="286">
        <f>SUMIFS('Laurel Grove - Input (IS)'!G:G,'Laurel Grove - Input (IS)'!$Q:$Q,'Laurel Grove - CRES'!$A30)/'Laurel Grove - CRES'!$P$16</f>
        <v>0</v>
      </c>
      <c r="G30" s="287">
        <f>SUMIFS('Laurel Grove - Input (IS)'!H:H,'Laurel Grove - Input (IS)'!$Q:$Q,'Laurel Grove - CRES'!$A30)/'Laurel Grove - CRES'!$P$16</f>
        <v>0</v>
      </c>
      <c r="H30" s="286">
        <f>SUMIFS('Laurel Grove - Input (IS)'!I:I,'Laurel Grove - Input (IS)'!$Q:$Q,'Laurel Grove - CRES'!$A30)/'Laurel Grove - CRES'!$P$16</f>
        <v>0</v>
      </c>
      <c r="I30" s="287">
        <f>SUMIFS('Laurel Grove - Input (IS)'!J:J,'Laurel Grove - Input (IS)'!$Q:$Q,'Laurel Grove - CRES'!$A30)/'Laurel Grove - CRES'!$P$16</f>
        <v>0</v>
      </c>
      <c r="J30" s="286">
        <f>SUMIFS('Laurel Grove - Input (IS)'!K:K,'Laurel Grove - Input (IS)'!$Q:$Q,'Laurel Grove - CRES'!$A30)/'Laurel Grove - CRES'!$P$16</f>
        <v>0</v>
      </c>
      <c r="K30" s="287">
        <f>SUMIFS('Laurel Grove - Input (IS)'!L:L,'Laurel Grove - Input (IS)'!$Q:$Q,'Laurel Grove - CRES'!$A30)/'Laurel Grove - CRES'!$P$16</f>
        <v>0</v>
      </c>
      <c r="L30" s="286">
        <f>SUMIFS('Laurel Grove - Input (IS)'!M:M,'Laurel Grove - Input (IS)'!$Q:$Q,'Laurel Grove - CRES'!$A30)/'Laurel Grove - CRES'!$P$16</f>
        <v>0</v>
      </c>
      <c r="M30" s="287">
        <f>SUMIFS('Laurel Grove - Input (IS)'!N:N,'Laurel Grove - Input (IS)'!$Q:$Q,'Laurel Grove - CRES'!$A30)/'Laurel Grove - CRES'!$P$16</f>
        <v>0</v>
      </c>
      <c r="N30" s="271">
        <f t="shared" si="6"/>
        <v>0</v>
      </c>
    </row>
    <row r="31" spans="1:16" ht="15" thickBot="1">
      <c r="A31" s="233" t="s">
        <v>84</v>
      </c>
      <c r="B31" s="82">
        <f>SUMIFS('Laurel Grove - Input (IS)'!C:C,'Laurel Grove - Input (IS)'!$Q:$Q,'Laurel Grove - CRES'!$A31)/'Laurel Grove - CRES'!$P$16</f>
        <v>0</v>
      </c>
      <c r="C31" s="83">
        <f>SUMIFS('Laurel Grove - Input (IS)'!D:D,'Laurel Grove - Input (IS)'!$Q:$Q,'Laurel Grove - CRES'!$A31)/'Laurel Grove - CRES'!$P$16</f>
        <v>0</v>
      </c>
      <c r="D31" s="82">
        <f>SUMIFS('Laurel Grove - Input (IS)'!E:E,'Laurel Grove - Input (IS)'!$Q:$Q,'Laurel Grove - CRES'!$A31)/'Laurel Grove - CRES'!$P$16</f>
        <v>0</v>
      </c>
      <c r="E31" s="83">
        <f>SUMIFS('Laurel Grove - Input (IS)'!F:F,'Laurel Grove - Input (IS)'!$Q:$Q,'Laurel Grove - CRES'!$A31)/'Laurel Grove - CRES'!$P$16</f>
        <v>0</v>
      </c>
      <c r="F31" s="82">
        <f>SUMIFS('Laurel Grove - Input (IS)'!G:G,'Laurel Grove - Input (IS)'!$Q:$Q,'Laurel Grove - CRES'!$A31)/'Laurel Grove - CRES'!$P$16</f>
        <v>0</v>
      </c>
      <c r="G31" s="83">
        <f>SUMIFS('Laurel Grove - Input (IS)'!H:H,'Laurel Grove - Input (IS)'!$Q:$Q,'Laurel Grove - CRES'!$A31)/'Laurel Grove - CRES'!$P$16</f>
        <v>0</v>
      </c>
      <c r="H31" s="82">
        <f>SUMIFS('Laurel Grove - Input (IS)'!I:I,'Laurel Grove - Input (IS)'!$Q:$Q,'Laurel Grove - CRES'!$A31)/'Laurel Grove - CRES'!$P$16</f>
        <v>0</v>
      </c>
      <c r="I31" s="83">
        <f>SUMIFS('Laurel Grove - Input (IS)'!J:J,'Laurel Grove - Input (IS)'!$Q:$Q,'Laurel Grove - CRES'!$A31)/'Laurel Grove - CRES'!$P$16</f>
        <v>0</v>
      </c>
      <c r="J31" s="82">
        <f>SUMIFS('Laurel Grove - Input (IS)'!K:K,'Laurel Grove - Input (IS)'!$Q:$Q,'Laurel Grove - CRES'!$A31)/'Laurel Grove - CRES'!$P$16</f>
        <v>0</v>
      </c>
      <c r="K31" s="83">
        <f>SUMIFS('Laurel Grove - Input (IS)'!L:L,'Laurel Grove - Input (IS)'!$Q:$Q,'Laurel Grove - CRES'!$A31)/'Laurel Grove - CRES'!$P$16</f>
        <v>0</v>
      </c>
      <c r="L31" s="82">
        <f>SUMIFS('Laurel Grove - Input (IS)'!M:M,'Laurel Grove - Input (IS)'!$Q:$Q,'Laurel Grove - CRES'!$A31)/'Laurel Grove - CRES'!$P$16</f>
        <v>0</v>
      </c>
      <c r="M31" s="83">
        <f>SUMIFS('Laurel Grove - Input (IS)'!N:N,'Laurel Grove - Input (IS)'!$Q:$Q,'Laurel Grove - CRES'!$A31)/'Laurel Grove - CRES'!$P$16</f>
        <v>0</v>
      </c>
      <c r="N31" s="272">
        <f t="shared" si="6"/>
        <v>0</v>
      </c>
    </row>
    <row r="32" spans="1:16" ht="15.5" thickTop="1" thickBot="1">
      <c r="A32" s="99" t="s">
        <v>85</v>
      </c>
      <c r="B32" s="52">
        <f>SUM(B17:B31)</f>
        <v>-330.34832999999998</v>
      </c>
      <c r="C32" s="53">
        <f t="shared" ref="C32:M32" si="7">SUM(C17:C31)</f>
        <v>-323.60649000000001</v>
      </c>
      <c r="D32" s="52">
        <f t="shared" si="7"/>
        <v>-316.44582999999994</v>
      </c>
      <c r="E32" s="53">
        <f t="shared" si="7"/>
        <v>-372.01563999999996</v>
      </c>
      <c r="F32" s="52">
        <f t="shared" si="7"/>
        <v>-348.65445999999997</v>
      </c>
      <c r="G32" s="53">
        <f t="shared" si="7"/>
        <v>-337.7714299999999</v>
      </c>
      <c r="H32" s="52">
        <f t="shared" si="7"/>
        <v>-344.94076000000001</v>
      </c>
      <c r="I32" s="53">
        <f t="shared" si="7"/>
        <v>-439.05441000000002</v>
      </c>
      <c r="J32" s="52">
        <f t="shared" si="7"/>
        <v>-385.34194000000002</v>
      </c>
      <c r="K32" s="53">
        <f t="shared" si="7"/>
        <v>-357.92853000000002</v>
      </c>
      <c r="L32" s="52">
        <f t="shared" si="7"/>
        <v>-351.59182000000004</v>
      </c>
      <c r="M32" s="53">
        <f t="shared" si="7"/>
        <v>-324.96159999999998</v>
      </c>
      <c r="N32" s="85">
        <f t="shared" si="6"/>
        <v>-4232.6612400000004</v>
      </c>
      <c r="O32" s="242"/>
      <c r="P32" s="15">
        <f>M32*1000</f>
        <v>-324961.59999999998</v>
      </c>
    </row>
    <row r="33" spans="1:16" ht="15" thickTop="1"/>
    <row r="34" spans="1:16" ht="15" thickBot="1">
      <c r="A34" s="92"/>
      <c r="B34" s="86" t="str">
        <f>B16</f>
        <v>May 2024</v>
      </c>
      <c r="C34" s="87" t="str">
        <f t="shared" ref="C34:M34" si="8">C16</f>
        <v>Jun 2024</v>
      </c>
      <c r="D34" s="86" t="str">
        <f t="shared" si="8"/>
        <v>Jul 2024</v>
      </c>
      <c r="E34" s="87" t="str">
        <f t="shared" si="8"/>
        <v>Aug 2024</v>
      </c>
      <c r="F34" s="86" t="str">
        <f t="shared" si="8"/>
        <v>Sep 2024</v>
      </c>
      <c r="G34" s="87" t="str">
        <f t="shared" si="8"/>
        <v>Oct 2024</v>
      </c>
      <c r="H34" s="86" t="str">
        <f t="shared" si="8"/>
        <v>Nov 2024</v>
      </c>
      <c r="I34" s="87" t="str">
        <f t="shared" si="8"/>
        <v>Dec 2024</v>
      </c>
      <c r="J34" s="86" t="str">
        <f t="shared" si="8"/>
        <v>Jan 2025</v>
      </c>
      <c r="K34" s="87" t="str">
        <f t="shared" si="8"/>
        <v>Feb 2025</v>
      </c>
      <c r="L34" s="86" t="str">
        <f t="shared" si="8"/>
        <v>Mar 2025</v>
      </c>
      <c r="M34" s="87" t="str">
        <f t="shared" si="8"/>
        <v>Apr 2025</v>
      </c>
      <c r="N34" s="227" t="s">
        <v>76</v>
      </c>
    </row>
    <row r="35" spans="1:16" ht="15.5" thickTop="1" thickBot="1">
      <c r="A35" s="99" t="s">
        <v>86</v>
      </c>
      <c r="B35" s="52">
        <f>SUM(B32,B14)</f>
        <v>191.61988000000002</v>
      </c>
      <c r="C35" s="53">
        <f t="shared" ref="C35:L35" si="9">SUM(C32,C14)</f>
        <v>227.38212999999996</v>
      </c>
      <c r="D35" s="52">
        <f t="shared" si="9"/>
        <v>151.85077000000007</v>
      </c>
      <c r="E35" s="53">
        <f t="shared" si="9"/>
        <v>102.20224999999999</v>
      </c>
      <c r="F35" s="52">
        <f t="shared" si="9"/>
        <v>112.96762999999993</v>
      </c>
      <c r="G35" s="53">
        <f t="shared" si="9"/>
        <v>90.002170000000092</v>
      </c>
      <c r="H35" s="52">
        <f t="shared" si="9"/>
        <v>101.89055000000002</v>
      </c>
      <c r="I35" s="53">
        <f t="shared" si="9"/>
        <v>-63.327529999999967</v>
      </c>
      <c r="J35" s="52">
        <f t="shared" si="9"/>
        <v>61.961379999999906</v>
      </c>
      <c r="K35" s="53">
        <f t="shared" si="9"/>
        <v>164.05687999999998</v>
      </c>
      <c r="L35" s="52">
        <f t="shared" si="9"/>
        <v>175.78889999999996</v>
      </c>
      <c r="M35" s="53">
        <f>SUM(M32,M14)</f>
        <v>234.69141000000002</v>
      </c>
      <c r="N35" s="85">
        <f t="shared" ref="N35" si="10">SUM(N32,N14)</f>
        <v>1551.0864199999996</v>
      </c>
      <c r="O35" s="242"/>
      <c r="P35" s="15">
        <f>M35*1000</f>
        <v>234691.41000000003</v>
      </c>
    </row>
    <row r="36" spans="1:16" ht="15" thickTop="1">
      <c r="A36" s="92"/>
      <c r="B36" s="115" t="str">
        <f>IF(ABS(B35*$P$1-'Laurel Grove - Input (IS)'!C351)&lt;=1000, "Yes", "Error")</f>
        <v>Yes</v>
      </c>
      <c r="C36" s="115" t="str">
        <f>IF(ABS(C35*$P$1-'Laurel Grove - Input (IS)'!D351)&lt;=1000, "Yes", "Error")</f>
        <v>Yes</v>
      </c>
      <c r="D36" s="115" t="str">
        <f>IF(ABS(D35*$P$1-'Laurel Grove - Input (IS)'!E351)&lt;=1000, "Yes", "Error")</f>
        <v>Yes</v>
      </c>
      <c r="E36" s="115" t="str">
        <f>IF(ABS(E35*$P$1-'Laurel Grove - Input (IS)'!F351)&lt;=1000, "Yes", "Error")</f>
        <v>Yes</v>
      </c>
      <c r="F36" s="115" t="str">
        <f>IF(ABS(F35*$P$1-'Laurel Grove - Input (IS)'!G351)&lt;=1000, "Yes", "Error")</f>
        <v>Yes</v>
      </c>
      <c r="G36" s="115" t="str">
        <f>IF(ABS(G35*$P$1-'Laurel Grove - Input (IS)'!H351)&lt;=1000, "Yes", "Error")</f>
        <v>Yes</v>
      </c>
      <c r="H36" s="115" t="str">
        <f>IF(ABS(H35*$P$1-'Laurel Grove - Input (IS)'!I351)&lt;=1000, "Yes", "Error")</f>
        <v>Yes</v>
      </c>
      <c r="I36" s="115" t="str">
        <f>IF(ABS(I35*$P$1-'Laurel Grove - Input (IS)'!J351)&lt;=1000, "Yes", "Error")</f>
        <v>Yes</v>
      </c>
      <c r="J36" s="115" t="str">
        <f>IF(ABS(J35*$P$1-'Laurel Grove - Input (IS)'!K351)&lt;=1000, "Yes", "Error")</f>
        <v>Yes</v>
      </c>
      <c r="K36" s="115" t="str">
        <f>IF(ABS(K35*$P$1-'Laurel Grove - Input (IS)'!L351)&lt;=1000, "Yes", "Error")</f>
        <v>Yes</v>
      </c>
      <c r="L36" s="115" t="str">
        <f>IF(ABS(L35*$P$1-'Laurel Grove - Input (IS)'!M351)&lt;=1000, "Yes", "Error")</f>
        <v>Yes</v>
      </c>
      <c r="M36" s="115" t="str">
        <f>IF(ABS(M35*$P$1-'Laurel Grove - Input (IS)'!N351)&lt;=1000, "Yes", "Error")</f>
        <v>Yes</v>
      </c>
      <c r="N36" s="9"/>
    </row>
    <row r="37" spans="1:16" ht="15" thickBot="1">
      <c r="A37" s="92"/>
      <c r="B37" s="86" t="str">
        <f>B34</f>
        <v>May 2024</v>
      </c>
      <c r="C37" s="87" t="str">
        <f t="shared" ref="C37:M37" si="11">C34</f>
        <v>Jun 2024</v>
      </c>
      <c r="D37" s="86" t="str">
        <f t="shared" si="11"/>
        <v>Jul 2024</v>
      </c>
      <c r="E37" s="87" t="str">
        <f t="shared" si="11"/>
        <v>Aug 2024</v>
      </c>
      <c r="F37" s="86" t="str">
        <f t="shared" si="11"/>
        <v>Sep 2024</v>
      </c>
      <c r="G37" s="87" t="str">
        <f t="shared" si="11"/>
        <v>Oct 2024</v>
      </c>
      <c r="H37" s="86" t="str">
        <f t="shared" si="11"/>
        <v>Nov 2024</v>
      </c>
      <c r="I37" s="87" t="str">
        <f t="shared" si="11"/>
        <v>Dec 2024</v>
      </c>
      <c r="J37" s="86" t="str">
        <f t="shared" si="11"/>
        <v>Jan 2025</v>
      </c>
      <c r="K37" s="87" t="str">
        <f t="shared" si="11"/>
        <v>Feb 2025</v>
      </c>
      <c r="L37" s="86" t="str">
        <f t="shared" si="11"/>
        <v>Mar 2025</v>
      </c>
      <c r="M37" s="87" t="str">
        <f t="shared" si="11"/>
        <v>Apr 2025</v>
      </c>
      <c r="N37" s="227" t="s">
        <v>76</v>
      </c>
    </row>
    <row r="38" spans="1:16">
      <c r="A38" s="285" t="s">
        <v>71</v>
      </c>
      <c r="B38" s="286">
        <f>SUMIFS('Laurel Grove - Input (IS)'!C:C,'Laurel Grove - Input (IS)'!$Q:$Q,'Laurel Grove - CRES'!$A38)/'Laurel Grove - CRES'!$P$16</f>
        <v>115.18851999999998</v>
      </c>
      <c r="C38" s="287">
        <f>SUMIFS('Laurel Grove - Input (IS)'!D:D,'Laurel Grove - Input (IS)'!$Q:$Q,'Laurel Grove - CRES'!$A38)/'Laurel Grove - CRES'!$P$16</f>
        <v>-7.6431800000000001</v>
      </c>
      <c r="D38" s="286">
        <f>SUMIFS('Laurel Grove - Input (IS)'!E:E,'Laurel Grove - Input (IS)'!$Q:$Q,'Laurel Grove - CRES'!$A38)/'Laurel Grove - CRES'!$P$16</f>
        <v>-1.6426599999999998</v>
      </c>
      <c r="E38" s="287">
        <f>SUMIFS('Laurel Grove - Input (IS)'!F:F,'Laurel Grove - Input (IS)'!$Q:$Q,'Laurel Grove - CRES'!$A38)/'Laurel Grove - CRES'!$P$16</f>
        <v>-32.73415</v>
      </c>
      <c r="F38" s="286">
        <f>SUMIFS('Laurel Grove - Input (IS)'!G:G,'Laurel Grove - Input (IS)'!$Q:$Q,'Laurel Grove - CRES'!$A38)/'Laurel Grove - CRES'!$P$16</f>
        <v>-11.82488</v>
      </c>
      <c r="G38" s="287">
        <f>SUMIFS('Laurel Grove - Input (IS)'!H:H,'Laurel Grove - Input (IS)'!$Q:$Q,'Laurel Grove - CRES'!$A38)/'Laurel Grove - CRES'!$P$16</f>
        <v>-11.290570000000001</v>
      </c>
      <c r="H38" s="286">
        <f>SUMIFS('Laurel Grove - Input (IS)'!I:I,'Laurel Grove - Input (IS)'!$Q:$Q,'Laurel Grove - CRES'!$A38)/'Laurel Grove - CRES'!$P$16</f>
        <v>-10.479340000000001</v>
      </c>
      <c r="I38" s="287">
        <f>SUMIFS('Laurel Grove - Input (IS)'!J:J,'Laurel Grove - Input (IS)'!$Q:$Q,'Laurel Grove - CRES'!$A38)/'Laurel Grove - CRES'!$P$16</f>
        <v>-100.79693</v>
      </c>
      <c r="J38" s="286">
        <f>SUMIFS('Laurel Grove - Input (IS)'!K:K,'Laurel Grove - Input (IS)'!$Q:$Q,'Laurel Grove - CRES'!$A38)/'Laurel Grove - CRES'!$P$16</f>
        <v>-22.338509999999999</v>
      </c>
      <c r="K38" s="287">
        <f>SUMIFS('Laurel Grove - Input (IS)'!L:L,'Laurel Grove - Input (IS)'!$Q:$Q,'Laurel Grove - CRES'!$A38)/'Laurel Grove - CRES'!$P$16</f>
        <v>-7.9986000000000006</v>
      </c>
      <c r="L38" s="286">
        <f>SUMIFS('Laurel Grove - Input (IS)'!M:M,'Laurel Grove - Input (IS)'!$Q:$Q,'Laurel Grove - CRES'!$A38)/'Laurel Grove - CRES'!$P$16</f>
        <v>-5.1290899999999997</v>
      </c>
      <c r="M38" s="287">
        <f>SUMIFS('Laurel Grove - Input (IS)'!N:N,'Laurel Grove - Input (IS)'!$Q:$Q,'Laurel Grove - CRES'!$A38)/'Laurel Grove - CRES'!$P$16</f>
        <v>-48.151269999999997</v>
      </c>
      <c r="N38" s="93">
        <f t="shared" ref="N38:N45" si="12">SUM(B38:M38)</f>
        <v>-144.84066000000001</v>
      </c>
    </row>
    <row r="39" spans="1:16">
      <c r="A39" s="234" t="s">
        <v>87</v>
      </c>
      <c r="B39" s="286">
        <f>SUMIFS('Laurel Grove - Input (IS)'!C:C,'Laurel Grove - Input (IS)'!$Q:$Q,'Laurel Grove - CRES'!$A39)/'Laurel Grove - CRES'!$P$16</f>
        <v>0</v>
      </c>
      <c r="C39" s="287">
        <f>SUMIFS('Laurel Grove - Input (IS)'!D:D,'Laurel Grove - Input (IS)'!$Q:$Q,'Laurel Grove - CRES'!$A39)/'Laurel Grove - CRES'!$P$16</f>
        <v>0</v>
      </c>
      <c r="D39" s="286">
        <f>SUMIFS('Laurel Grove - Input (IS)'!E:E,'Laurel Grove - Input (IS)'!$Q:$Q,'Laurel Grove - CRES'!$A39)/'Laurel Grove - CRES'!$P$16</f>
        <v>0</v>
      </c>
      <c r="E39" s="287">
        <f>SUMIFS('Laurel Grove - Input (IS)'!F:F,'Laurel Grove - Input (IS)'!$Q:$Q,'Laurel Grove - CRES'!$A39)/'Laurel Grove - CRES'!$P$16</f>
        <v>0</v>
      </c>
      <c r="F39" s="286">
        <f>SUMIFS('Laurel Grove - Input (IS)'!G:G,'Laurel Grove - Input (IS)'!$Q:$Q,'Laurel Grove - CRES'!$A39)/'Laurel Grove - CRES'!$P$16</f>
        <v>0</v>
      </c>
      <c r="G39" s="287">
        <f>SUMIFS('Laurel Grove - Input (IS)'!H:H,'Laurel Grove - Input (IS)'!$Q:$Q,'Laurel Grove - CRES'!$A39)/'Laurel Grove - CRES'!$P$16</f>
        <v>0</v>
      </c>
      <c r="H39" s="286">
        <f>SUMIFS('Laurel Grove - Input (IS)'!I:I,'Laurel Grove - Input (IS)'!$Q:$Q,'Laurel Grove - CRES'!$A39)/'Laurel Grove - CRES'!$P$16</f>
        <v>0</v>
      </c>
      <c r="I39" s="287">
        <f>SUMIFS('Laurel Grove - Input (IS)'!J:J,'Laurel Grove - Input (IS)'!$Q:$Q,'Laurel Grove - CRES'!$A39)/'Laurel Grove - CRES'!$P$16</f>
        <v>0</v>
      </c>
      <c r="J39" s="286">
        <f>SUMIFS('Laurel Grove - Input (IS)'!K:K,'Laurel Grove - Input (IS)'!$Q:$Q,'Laurel Grove - CRES'!$A39)/'Laurel Grove - CRES'!$P$16</f>
        <v>0</v>
      </c>
      <c r="K39" s="287">
        <f>SUMIFS('Laurel Grove - Input (IS)'!L:L,'Laurel Grove - Input (IS)'!$Q:$Q,'Laurel Grove - CRES'!$A39)/'Laurel Grove - CRES'!$P$16</f>
        <v>0</v>
      </c>
      <c r="L39" s="286">
        <f>SUMIFS('Laurel Grove - Input (IS)'!M:M,'Laurel Grove - Input (IS)'!$Q:$Q,'Laurel Grove - CRES'!$A39)/'Laurel Grove - CRES'!$P$16</f>
        <v>0</v>
      </c>
      <c r="M39" s="287">
        <f>SUMIFS('Laurel Grove - Input (IS)'!N:N,'Laurel Grove - Input (IS)'!$Q:$Q,'Laurel Grove - CRES'!$A39)/'Laurel Grove - CRES'!$P$16</f>
        <v>0</v>
      </c>
      <c r="N39" s="273">
        <f t="shared" si="12"/>
        <v>0</v>
      </c>
    </row>
    <row r="40" spans="1:16">
      <c r="A40" s="234" t="s">
        <v>70</v>
      </c>
      <c r="B40" s="286">
        <f>SUMIFS('Laurel Grove - Input (IS)'!C:C,'Laurel Grove - Input (IS)'!$Q:$Q,'Laurel Grove - CRES'!$A40)/'Laurel Grove - CRES'!$P$16</f>
        <v>-7.5781000000000009</v>
      </c>
      <c r="C40" s="287">
        <f>SUMIFS('Laurel Grove - Input (IS)'!D:D,'Laurel Grove - Input (IS)'!$Q:$Q,'Laurel Grove - CRES'!$A40)/'Laurel Grove - CRES'!$P$16</f>
        <v>-9.7879000000000005</v>
      </c>
      <c r="D40" s="286">
        <f>SUMIFS('Laurel Grove - Input (IS)'!E:E,'Laurel Grove - Input (IS)'!$Q:$Q,'Laurel Grove - CRES'!$A40)/'Laurel Grove - CRES'!$P$16</f>
        <v>-2.7035899999999997</v>
      </c>
      <c r="E40" s="287">
        <f>SUMIFS('Laurel Grove - Input (IS)'!F:F,'Laurel Grove - Input (IS)'!$Q:$Q,'Laurel Grove - CRES'!$A40)/'Laurel Grove - CRES'!$P$16</f>
        <v>-30.658349999999999</v>
      </c>
      <c r="F40" s="286">
        <f>SUMIFS('Laurel Grove - Input (IS)'!G:G,'Laurel Grove - Input (IS)'!$Q:$Q,'Laurel Grove - CRES'!$A40)/'Laurel Grove - CRES'!$P$16</f>
        <v>-20.79824</v>
      </c>
      <c r="G40" s="287">
        <f>SUMIFS('Laurel Grove - Input (IS)'!H:H,'Laurel Grove - Input (IS)'!$Q:$Q,'Laurel Grove - CRES'!$A40)/'Laurel Grove - CRES'!$P$16</f>
        <v>-17.534779999999998</v>
      </c>
      <c r="H40" s="286">
        <f>SUMIFS('Laurel Grove - Input (IS)'!I:I,'Laurel Grove - Input (IS)'!$Q:$Q,'Laurel Grove - CRES'!$A40)/'Laurel Grove - CRES'!$P$16</f>
        <v>-3.8653000000000004</v>
      </c>
      <c r="I40" s="287">
        <f>SUMIFS('Laurel Grove - Input (IS)'!J:J,'Laurel Grove - Input (IS)'!$Q:$Q,'Laurel Grove - CRES'!$A40)/'Laurel Grove - CRES'!$P$16</f>
        <v>-13.67272</v>
      </c>
      <c r="J40" s="286">
        <f>SUMIFS('Laurel Grove - Input (IS)'!K:K,'Laurel Grove - Input (IS)'!$Q:$Q,'Laurel Grove - CRES'!$A40)/'Laurel Grove - CRES'!$P$16</f>
        <v>-86.010220000000004</v>
      </c>
      <c r="K40" s="287">
        <f>SUMIFS('Laurel Grove - Input (IS)'!L:L,'Laurel Grove - Input (IS)'!$Q:$Q,'Laurel Grove - CRES'!$A40)/'Laurel Grove - CRES'!$P$16</f>
        <v>-0.93911999999999984</v>
      </c>
      <c r="L40" s="286">
        <f>SUMIFS('Laurel Grove - Input (IS)'!M:M,'Laurel Grove - Input (IS)'!$Q:$Q,'Laurel Grove - CRES'!$A40)/'Laurel Grove - CRES'!$P$16</f>
        <v>-8.485710000000001</v>
      </c>
      <c r="M40" s="287">
        <f>SUMIFS('Laurel Grove - Input (IS)'!N:N,'Laurel Grove - Input (IS)'!$Q:$Q,'Laurel Grove - CRES'!$A40)/'Laurel Grove - CRES'!$P$16</f>
        <v>8.9321099999999998</v>
      </c>
      <c r="N40" s="273">
        <f t="shared" si="12"/>
        <v>-193.10192000000001</v>
      </c>
      <c r="P40" s="250"/>
    </row>
    <row r="41" spans="1:16">
      <c r="A41" s="234" t="s">
        <v>69</v>
      </c>
      <c r="B41" s="286">
        <f>SUMIFS('Laurel Grove - Input (IS)'!C:C,'Laurel Grove - Input (IS)'!$Q:$Q,'Laurel Grove - CRES'!$A41)/'Laurel Grove - CRES'!$P$16</f>
        <v>-4.5068199999999994</v>
      </c>
      <c r="C41" s="287">
        <f>SUMIFS('Laurel Grove - Input (IS)'!D:D,'Laurel Grove - Input (IS)'!$Q:$Q,'Laurel Grove - CRES'!$A41)/'Laurel Grove - CRES'!$P$16</f>
        <v>-3.9068700000000001</v>
      </c>
      <c r="D41" s="286">
        <f>SUMIFS('Laurel Grove - Input (IS)'!E:E,'Laurel Grove - Input (IS)'!$Q:$Q,'Laurel Grove - CRES'!$A41)/'Laurel Grove - CRES'!$P$16</f>
        <v>-4.0691600000000001</v>
      </c>
      <c r="E41" s="287">
        <f>SUMIFS('Laurel Grove - Input (IS)'!F:F,'Laurel Grove - Input (IS)'!$Q:$Q,'Laurel Grove - CRES'!$A41)/'Laurel Grove - CRES'!$P$16</f>
        <v>-4.0524300000000002</v>
      </c>
      <c r="F41" s="286">
        <f>SUMIFS('Laurel Grove - Input (IS)'!G:G,'Laurel Grove - Input (IS)'!$Q:$Q,'Laurel Grove - CRES'!$A41)/'Laurel Grove - CRES'!$P$16</f>
        <v>-3.3299600000000003</v>
      </c>
      <c r="G41" s="287">
        <f>SUMIFS('Laurel Grove - Input (IS)'!H:H,'Laurel Grove - Input (IS)'!$Q:$Q,'Laurel Grove - CRES'!$A41)/'Laurel Grove - CRES'!$P$16</f>
        <v>-3.82152</v>
      </c>
      <c r="H41" s="286">
        <f>SUMIFS('Laurel Grove - Input (IS)'!I:I,'Laurel Grove - Input (IS)'!$Q:$Q,'Laurel Grove - CRES'!$A41)/'Laurel Grove - CRES'!$P$16</f>
        <v>-3.2701899999999999</v>
      </c>
      <c r="I41" s="287">
        <f>SUMIFS('Laurel Grove - Input (IS)'!J:J,'Laurel Grove - Input (IS)'!$Q:$Q,'Laurel Grove - CRES'!$A41)/'Laurel Grove - CRES'!$P$16</f>
        <v>-12.358979999999999</v>
      </c>
      <c r="J41" s="286">
        <f>SUMIFS('Laurel Grove - Input (IS)'!K:K,'Laurel Grove - Input (IS)'!$Q:$Q,'Laurel Grove - CRES'!$A41)/'Laurel Grove - CRES'!$P$16</f>
        <v>-3.6869399999999999</v>
      </c>
      <c r="K41" s="287">
        <f>SUMIFS('Laurel Grove - Input (IS)'!L:L,'Laurel Grove - Input (IS)'!$Q:$Q,'Laurel Grove - CRES'!$A41)/'Laurel Grove - CRES'!$P$16</f>
        <v>-3.7464599999999999</v>
      </c>
      <c r="L41" s="286">
        <f>SUMIFS('Laurel Grove - Input (IS)'!M:M,'Laurel Grove - Input (IS)'!$Q:$Q,'Laurel Grove - CRES'!$A41)/'Laurel Grove - CRES'!$P$16</f>
        <v>-3.72655</v>
      </c>
      <c r="M41" s="287">
        <f>SUMIFS('Laurel Grove - Input (IS)'!N:N,'Laurel Grove - Input (IS)'!$Q:$Q,'Laurel Grove - CRES'!$A41)/'Laurel Grove - CRES'!$P$16</f>
        <v>-4.1565699999999994</v>
      </c>
      <c r="N41" s="273">
        <f t="shared" si="12"/>
        <v>-54.632449999999999</v>
      </c>
    </row>
    <row r="42" spans="1:16">
      <c r="A42" s="234" t="s">
        <v>68</v>
      </c>
      <c r="B42" s="286">
        <f>SUMIFS('Laurel Grove - Input (IS)'!C:C,'Laurel Grove - Input (IS)'!$Q:$Q,'Laurel Grove - CRES'!$A42)/'Laurel Grove - CRES'!$P$16</f>
        <v>-202.20558000000003</v>
      </c>
      <c r="C42" s="287">
        <f>SUMIFS('Laurel Grove - Input (IS)'!D:D,'Laurel Grove - Input (IS)'!$Q:$Q,'Laurel Grove - CRES'!$A42)/'Laurel Grove - CRES'!$P$16</f>
        <v>-168.45717999999999</v>
      </c>
      <c r="D42" s="286">
        <f>SUMIFS('Laurel Grove - Input (IS)'!E:E,'Laurel Grove - Input (IS)'!$Q:$Q,'Laurel Grove - CRES'!$A42)/'Laurel Grove - CRES'!$P$16</f>
        <v>-194.17155</v>
      </c>
      <c r="E42" s="287">
        <f>SUMIFS('Laurel Grove - Input (IS)'!F:F,'Laurel Grove - Input (IS)'!$Q:$Q,'Laurel Grove - CRES'!$A42)/'Laurel Grove - CRES'!$P$16</f>
        <v>-207.36874000000003</v>
      </c>
      <c r="F42" s="286">
        <f>SUMIFS('Laurel Grove - Input (IS)'!G:G,'Laurel Grove - Input (IS)'!$Q:$Q,'Laurel Grove - CRES'!$A42)/'Laurel Grove - CRES'!$P$16</f>
        <v>-168.28294</v>
      </c>
      <c r="G42" s="287">
        <f>SUMIFS('Laurel Grove - Input (IS)'!H:H,'Laurel Grove - Input (IS)'!$Q:$Q,'Laurel Grove - CRES'!$A42)/'Laurel Grove - CRES'!$P$16</f>
        <v>-185.03378000000001</v>
      </c>
      <c r="H42" s="286">
        <f>SUMIFS('Laurel Grove - Input (IS)'!I:I,'Laurel Grove - Input (IS)'!$Q:$Q,'Laurel Grove - CRES'!$A42)/'Laurel Grove - CRES'!$P$16</f>
        <v>-190.96242999999998</v>
      </c>
      <c r="I42" s="287">
        <f>SUMIFS('Laurel Grove - Input (IS)'!J:J,'Laurel Grove - Input (IS)'!$Q:$Q,'Laurel Grove - CRES'!$A42)/'Laurel Grove - CRES'!$P$16</f>
        <v>-193.37279999999998</v>
      </c>
      <c r="J42" s="286">
        <f>SUMIFS('Laurel Grove - Input (IS)'!K:K,'Laurel Grove - Input (IS)'!$Q:$Q,'Laurel Grove - CRES'!$A42)/'Laurel Grove - CRES'!$P$16</f>
        <v>-196.91665</v>
      </c>
      <c r="K42" s="287">
        <f>SUMIFS('Laurel Grove - Input (IS)'!L:L,'Laurel Grove - Input (IS)'!$Q:$Q,'Laurel Grove - CRES'!$A42)/'Laurel Grove - CRES'!$P$16</f>
        <v>-180.71602999999996</v>
      </c>
      <c r="L42" s="286">
        <f>SUMIFS('Laurel Grove - Input (IS)'!M:M,'Laurel Grove - Input (IS)'!$Q:$Q,'Laurel Grove - CRES'!$A42)/'Laurel Grove - CRES'!$P$16</f>
        <v>-185.65098999999998</v>
      </c>
      <c r="M42" s="287">
        <f>SUMIFS('Laurel Grove - Input (IS)'!N:N,'Laurel Grove - Input (IS)'!$Q:$Q,'Laurel Grove - CRES'!$A42)/'Laurel Grove - CRES'!$P$16</f>
        <v>-191.64534</v>
      </c>
      <c r="N42" s="273">
        <f t="shared" si="12"/>
        <v>-2264.7840100000003</v>
      </c>
      <c r="P42" s="250"/>
    </row>
    <row r="43" spans="1:16" ht="15" thickBot="1">
      <c r="A43" s="234" t="s">
        <v>88</v>
      </c>
      <c r="B43" s="286">
        <f>SUMIFS('Laurel Grove - Input (IS)'!C:C,'Laurel Grove - Input (IS)'!$Q:$Q,'Laurel Grove - CRES'!$A43)/'Laurel Grove - CRES'!$P$16</f>
        <v>0</v>
      </c>
      <c r="C43" s="287">
        <f>SUMIFS('Laurel Grove - Input (IS)'!D:D,'Laurel Grove - Input (IS)'!$Q:$Q,'Laurel Grove - CRES'!$A43)/'Laurel Grove - CRES'!$P$16</f>
        <v>0</v>
      </c>
      <c r="D43" s="286">
        <f>SUMIFS('Laurel Grove - Input (IS)'!E:E,'Laurel Grove - Input (IS)'!$Q:$Q,'Laurel Grove - CRES'!$A43)/'Laurel Grove - CRES'!$P$16</f>
        <v>0</v>
      </c>
      <c r="E43" s="287">
        <f>SUMIFS('Laurel Grove - Input (IS)'!F:F,'Laurel Grove - Input (IS)'!$Q:$Q,'Laurel Grove - CRES'!$A43)/'Laurel Grove - CRES'!$P$16</f>
        <v>0</v>
      </c>
      <c r="F43" s="286">
        <f>SUMIFS('Laurel Grove - Input (IS)'!G:G,'Laurel Grove - Input (IS)'!$Q:$Q,'Laurel Grove - CRES'!$A43)/'Laurel Grove - CRES'!$P$16</f>
        <v>0</v>
      </c>
      <c r="G43" s="287">
        <f>SUMIFS('Laurel Grove - Input (IS)'!H:H,'Laurel Grove - Input (IS)'!$Q:$Q,'Laurel Grove - CRES'!$A43)/'Laurel Grove - CRES'!$P$16</f>
        <v>0</v>
      </c>
      <c r="H43" s="286">
        <f>SUMIFS('Laurel Grove - Input (IS)'!I:I,'Laurel Grove - Input (IS)'!$Q:$Q,'Laurel Grove - CRES'!$A43)/'Laurel Grove - CRES'!$P$16</f>
        <v>0</v>
      </c>
      <c r="I43" s="287">
        <f>SUMIFS('Laurel Grove - Input (IS)'!J:J,'Laurel Grove - Input (IS)'!$Q:$Q,'Laurel Grove - CRES'!$A43)/'Laurel Grove - CRES'!$P$16</f>
        <v>0</v>
      </c>
      <c r="J43" s="286">
        <f>SUMIFS('Laurel Grove - Input (IS)'!K:K,'Laurel Grove - Input (IS)'!$Q:$Q,'Laurel Grove - CRES'!$A43)/'Laurel Grove - CRES'!$P$16</f>
        <v>0</v>
      </c>
      <c r="K43" s="287">
        <f>SUMIFS('Laurel Grove - Input (IS)'!L:L,'Laurel Grove - Input (IS)'!$Q:$Q,'Laurel Grove - CRES'!$A43)/'Laurel Grove - CRES'!$P$16</f>
        <v>0</v>
      </c>
      <c r="L43" s="286">
        <f>SUMIFS('Laurel Grove - Input (IS)'!M:M,'Laurel Grove - Input (IS)'!$Q:$Q,'Laurel Grove - CRES'!$A43)/'Laurel Grove - CRES'!$P$16</f>
        <v>0</v>
      </c>
      <c r="M43" s="287">
        <f>SUMIFS('Laurel Grove - Input (IS)'!N:N,'Laurel Grove - Input (IS)'!$Q:$Q,'Laurel Grove - CRES'!$A43)/'Laurel Grove - CRES'!$P$16</f>
        <v>0</v>
      </c>
      <c r="N43" s="273">
        <f t="shared" si="12"/>
        <v>0</v>
      </c>
    </row>
    <row r="44" spans="1:16" ht="15.5" thickTop="1" thickBot="1">
      <c r="A44" s="99" t="s">
        <v>89</v>
      </c>
      <c r="B44" s="52">
        <f>SUM(B38:B43)</f>
        <v>-99.101980000000054</v>
      </c>
      <c r="C44" s="53">
        <f t="shared" ref="C44:M44" si="13">SUM(C38:C43)</f>
        <v>-189.79513</v>
      </c>
      <c r="D44" s="52">
        <f t="shared" si="13"/>
        <v>-202.58696</v>
      </c>
      <c r="E44" s="53">
        <f t="shared" si="13"/>
        <v>-274.81367</v>
      </c>
      <c r="F44" s="52">
        <f t="shared" si="13"/>
        <v>-204.23602</v>
      </c>
      <c r="G44" s="53">
        <f t="shared" si="13"/>
        <v>-217.68065000000001</v>
      </c>
      <c r="H44" s="52">
        <f t="shared" si="13"/>
        <v>-208.57726</v>
      </c>
      <c r="I44" s="53">
        <f t="shared" si="13"/>
        <v>-320.20142999999996</v>
      </c>
      <c r="J44" s="52">
        <f t="shared" si="13"/>
        <v>-308.95231999999999</v>
      </c>
      <c r="K44" s="53">
        <f t="shared" si="13"/>
        <v>-193.40020999999996</v>
      </c>
      <c r="L44" s="52">
        <f t="shared" si="13"/>
        <v>-202.99233999999998</v>
      </c>
      <c r="M44" s="53">
        <f t="shared" si="13"/>
        <v>-235.02107000000001</v>
      </c>
      <c r="N44" s="94">
        <f t="shared" si="12"/>
        <v>-2657.3590399999994</v>
      </c>
    </row>
    <row r="45" spans="1:16" ht="15.5" thickTop="1" thickBot="1">
      <c r="A45" s="235" t="s">
        <v>90</v>
      </c>
      <c r="B45" s="286">
        <f>SUMIFS('Laurel Grove - Input (IS)'!C:C,'Laurel Grove - Input (IS)'!$Q:$Q,'Laurel Grove - CRES'!$A45)/'Laurel Grove - CRES'!$P$1</f>
        <v>0</v>
      </c>
      <c r="C45" s="287">
        <f>SUMIFS('Laurel Grove - Input (IS)'!D:D,'Laurel Grove - Input (IS)'!$Q:$Q,'Laurel Grove - CRES'!$A45)/'Laurel Grove - CRES'!$P$1</f>
        <v>0</v>
      </c>
      <c r="D45" s="286">
        <f>SUMIFS('Laurel Grove - Input (IS)'!E:E,'Laurel Grove - Input (IS)'!$Q:$Q,'Laurel Grove - CRES'!$A45)/'Laurel Grove - CRES'!$P$1</f>
        <v>0</v>
      </c>
      <c r="E45" s="287">
        <f>SUMIFS('Laurel Grove - Input (IS)'!F:F,'Laurel Grove - Input (IS)'!$Q:$Q,'Laurel Grove - CRES'!$A45)/'Laurel Grove - CRES'!$P$1</f>
        <v>0</v>
      </c>
      <c r="F45" s="286">
        <f>SUMIFS('Laurel Grove - Input (IS)'!G:G,'Laurel Grove - Input (IS)'!$Q:$Q,'Laurel Grove - CRES'!$A45)/'Laurel Grove - CRES'!$P$1</f>
        <v>0</v>
      </c>
      <c r="G45" s="287">
        <f>SUMIFS('Laurel Grove - Input (IS)'!H:H,'Laurel Grove - Input (IS)'!$Q:$Q,'Laurel Grove - CRES'!$A45)/'Laurel Grove - CRES'!$P$1</f>
        <v>0</v>
      </c>
      <c r="H45" s="286">
        <f>SUMIFS('Laurel Grove - Input (IS)'!I:I,'Laurel Grove - Input (IS)'!$Q:$Q,'Laurel Grove - CRES'!$A45)/'Laurel Grove - CRES'!$P$1</f>
        <v>0</v>
      </c>
      <c r="I45" s="287">
        <f>SUMIFS('Laurel Grove - Input (IS)'!J:J,'Laurel Grove - Input (IS)'!$Q:$Q,'Laurel Grove - CRES'!$A45)/'Laurel Grove - CRES'!$P$1</f>
        <v>0</v>
      </c>
      <c r="J45" s="286">
        <f>SUMIFS('Laurel Grove - Input (IS)'!K:K,'Laurel Grove - Input (IS)'!$Q:$Q,'Laurel Grove - CRES'!$A45)/'Laurel Grove - CRES'!$P$1</f>
        <v>0</v>
      </c>
      <c r="K45" s="287">
        <f>SUMIFS('Laurel Grove - Input (IS)'!L:L,'Laurel Grove - Input (IS)'!$Q:$Q,'Laurel Grove - CRES'!$A45)/'Laurel Grove - CRES'!$P$1</f>
        <v>0</v>
      </c>
      <c r="L45" s="286">
        <f>SUMIFS('Laurel Grove - Input (IS)'!M:M,'Laurel Grove - Input (IS)'!$Q:$Q,'Laurel Grove - CRES'!$A45)/'Laurel Grove - CRES'!$P$1</f>
        <v>0</v>
      </c>
      <c r="M45" s="287">
        <f>SUMIFS('Laurel Grove - Input (IS)'!N:N,'Laurel Grove - Input (IS)'!$Q:$Q,'Laurel Grove - CRES'!$A45)/'Laurel Grove - CRES'!$P$16</f>
        <v>0</v>
      </c>
      <c r="N45" s="274">
        <f t="shared" si="12"/>
        <v>0</v>
      </c>
    </row>
    <row r="46" spans="1:16" ht="15" thickBot="1">
      <c r="A46" s="234"/>
      <c r="B46" s="86" t="str">
        <f>B37</f>
        <v>May 2024</v>
      </c>
      <c r="C46" s="87" t="str">
        <f t="shared" ref="C46:M46" si="14">C37</f>
        <v>Jun 2024</v>
      </c>
      <c r="D46" s="86" t="str">
        <f t="shared" si="14"/>
        <v>Jul 2024</v>
      </c>
      <c r="E46" s="87" t="str">
        <f t="shared" si="14"/>
        <v>Aug 2024</v>
      </c>
      <c r="F46" s="86" t="str">
        <f t="shared" si="14"/>
        <v>Sep 2024</v>
      </c>
      <c r="G46" s="87" t="str">
        <f t="shared" si="14"/>
        <v>Oct 2024</v>
      </c>
      <c r="H46" s="86" t="str">
        <f t="shared" si="14"/>
        <v>Nov 2024</v>
      </c>
      <c r="I46" s="87" t="str">
        <f t="shared" si="14"/>
        <v>Dec 2024</v>
      </c>
      <c r="J46" s="86" t="str">
        <f t="shared" si="14"/>
        <v>Jan 2025</v>
      </c>
      <c r="K46" s="87" t="str">
        <f t="shared" si="14"/>
        <v>Feb 2025</v>
      </c>
      <c r="L46" s="86" t="str">
        <f t="shared" si="14"/>
        <v>Mar 2025</v>
      </c>
      <c r="M46" s="87" t="str">
        <f t="shared" si="14"/>
        <v>Apr 2025</v>
      </c>
      <c r="N46" s="227" t="s">
        <v>76</v>
      </c>
    </row>
    <row r="47" spans="1:16" ht="15.5" thickTop="1" thickBot="1">
      <c r="A47" s="99" t="s">
        <v>91</v>
      </c>
      <c r="B47" s="95">
        <f t="shared" ref="B47:G47" si="15">SUM(B44,B35)</f>
        <v>92.517899999999969</v>
      </c>
      <c r="C47" s="96">
        <f t="shared" si="15"/>
        <v>37.586999999999961</v>
      </c>
      <c r="D47" s="95">
        <f t="shared" si="15"/>
        <v>-50.736189999999937</v>
      </c>
      <c r="E47" s="96">
        <f t="shared" si="15"/>
        <v>-172.61142000000001</v>
      </c>
      <c r="F47" s="95">
        <f t="shared" si="15"/>
        <v>-91.268390000000068</v>
      </c>
      <c r="G47" s="96">
        <f t="shared" si="15"/>
        <v>-127.67847999999992</v>
      </c>
      <c r="H47" s="95">
        <f>SUM(H44,H35)</f>
        <v>-106.68670999999998</v>
      </c>
      <c r="I47" s="96">
        <f t="shared" ref="I47:M47" si="16">SUM(I44,I35)</f>
        <v>-383.52895999999993</v>
      </c>
      <c r="J47" s="95">
        <f t="shared" si="16"/>
        <v>-246.99094000000008</v>
      </c>
      <c r="K47" s="96">
        <f t="shared" si="16"/>
        <v>-29.34332999999998</v>
      </c>
      <c r="L47" s="95">
        <f t="shared" si="16"/>
        <v>-27.203440000000029</v>
      </c>
      <c r="M47" s="96">
        <f t="shared" si="16"/>
        <v>-0.32965999999998985</v>
      </c>
      <c r="N47" s="96">
        <f t="shared" ref="N47" si="17">SUM(B47:M47)</f>
        <v>-1106.2726199999997</v>
      </c>
    </row>
    <row r="48" spans="1:16" ht="15" thickTop="1">
      <c r="P48" s="15" t="s">
        <v>5238</v>
      </c>
    </row>
    <row r="49" spans="1:13" hidden="1">
      <c r="A49" s="92"/>
      <c r="B49" s="86"/>
      <c r="C49" s="87"/>
      <c r="D49" s="86"/>
      <c r="E49" s="87"/>
      <c r="F49" s="86"/>
      <c r="G49" s="87"/>
      <c r="H49" s="86"/>
      <c r="I49" s="87"/>
      <c r="J49" s="86"/>
      <c r="K49" s="87"/>
      <c r="L49" s="86"/>
      <c r="M49" s="87"/>
    </row>
    <row r="50" spans="1:13" hidden="1">
      <c r="A50" s="290" t="s">
        <v>92</v>
      </c>
      <c r="B50" s="291"/>
      <c r="C50" s="291"/>
      <c r="D50" s="291"/>
      <c r="E50" s="291"/>
      <c r="F50" s="291"/>
      <c r="G50" s="291"/>
      <c r="H50" s="291"/>
      <c r="I50" s="291"/>
      <c r="J50" s="291"/>
      <c r="K50" s="291"/>
      <c r="L50" s="291"/>
      <c r="M50" s="291"/>
    </row>
    <row r="51" spans="1:13" hidden="1">
      <c r="A51" s="290" t="s">
        <v>93</v>
      </c>
      <c r="B51" s="292"/>
      <c r="C51" s="292"/>
      <c r="D51" s="292"/>
      <c r="E51" s="292"/>
      <c r="F51" s="292"/>
      <c r="G51" s="292"/>
      <c r="H51" s="292"/>
      <c r="I51" s="292"/>
      <c r="J51" s="292"/>
      <c r="K51" s="292"/>
      <c r="L51" s="292"/>
      <c r="M51" s="292"/>
    </row>
    <row r="52" spans="1:13" hidden="1">
      <c r="A52" s="290" t="s">
        <v>94</v>
      </c>
      <c r="B52" s="292"/>
      <c r="C52" s="292"/>
      <c r="D52" s="292"/>
      <c r="E52" s="292"/>
      <c r="F52" s="292"/>
      <c r="G52" s="292"/>
      <c r="H52" s="292"/>
      <c r="I52" s="292"/>
      <c r="J52" s="292"/>
      <c r="K52" s="292"/>
      <c r="L52" s="292"/>
      <c r="M52" s="292"/>
    </row>
    <row r="53" spans="1:13" ht="15" hidden="1" thickBot="1">
      <c r="A53" s="236" t="s">
        <v>95</v>
      </c>
      <c r="B53" s="237"/>
      <c r="C53" s="237"/>
      <c r="D53" s="237"/>
      <c r="E53" s="237"/>
      <c r="F53" s="237"/>
      <c r="G53" s="237"/>
      <c r="H53" s="237"/>
      <c r="I53" s="237"/>
      <c r="J53" s="237"/>
      <c r="K53" s="237"/>
      <c r="L53" s="237"/>
      <c r="M53" s="237"/>
    </row>
    <row r="54" spans="1:13" ht="15.5" hidden="1" thickTop="1" thickBot="1">
      <c r="A54" s="238" t="s">
        <v>96</v>
      </c>
      <c r="B54" s="52"/>
      <c r="C54" s="53"/>
      <c r="D54" s="52"/>
      <c r="E54" s="53"/>
      <c r="F54" s="52"/>
      <c r="G54" s="53"/>
      <c r="H54" s="52"/>
      <c r="I54" s="53"/>
      <c r="J54" s="52"/>
      <c r="K54" s="53"/>
      <c r="L54" s="52"/>
      <c r="M54" s="239"/>
    </row>
    <row r="55" spans="1:13" ht="15" hidden="1" thickTop="1">
      <c r="A55" s="240" t="s">
        <v>97</v>
      </c>
      <c r="B55" s="291"/>
      <c r="C55" s="291"/>
      <c r="D55" s="291"/>
      <c r="E55" s="291"/>
      <c r="F55" s="291"/>
      <c r="G55" s="291"/>
      <c r="H55" s="291"/>
      <c r="I55" s="291"/>
      <c r="J55" s="291"/>
      <c r="K55" s="293"/>
      <c r="L55" s="293"/>
      <c r="M55" s="241"/>
    </row>
    <row r="56" spans="1:13" hidden="1">
      <c r="A56" s="290" t="s">
        <v>98</v>
      </c>
      <c r="B56" s="291"/>
      <c r="C56" s="291"/>
      <c r="D56" s="291"/>
      <c r="E56" s="291"/>
      <c r="F56" s="291"/>
      <c r="G56" s="291"/>
      <c r="H56" s="291"/>
      <c r="I56" s="291"/>
      <c r="J56" s="291"/>
      <c r="K56" s="293"/>
      <c r="L56" s="293"/>
      <c r="M56" s="294"/>
    </row>
    <row r="57" spans="1:13" hidden="1">
      <c r="A57" s="290" t="s">
        <v>99</v>
      </c>
      <c r="B57" s="291"/>
      <c r="C57" s="291"/>
      <c r="D57" s="291"/>
      <c r="E57" s="291"/>
      <c r="F57" s="291"/>
      <c r="G57" s="291"/>
      <c r="H57" s="291"/>
      <c r="I57" s="291"/>
      <c r="J57" s="291"/>
      <c r="K57" s="293"/>
      <c r="L57" s="293"/>
      <c r="M57" s="294"/>
    </row>
    <row r="58" spans="1:13" hidden="1">
      <c r="A58" s="290" t="s">
        <v>100</v>
      </c>
      <c r="B58" s="291"/>
      <c r="C58" s="291"/>
      <c r="D58" s="291"/>
      <c r="E58" s="291"/>
      <c r="F58" s="291"/>
      <c r="G58" s="291"/>
      <c r="H58" s="291"/>
      <c r="I58" s="291"/>
      <c r="J58" s="291"/>
      <c r="K58" s="293"/>
      <c r="L58" s="293"/>
      <c r="M58" s="294"/>
    </row>
    <row r="59" spans="1:13" hidden="1">
      <c r="A59" s="290" t="s">
        <v>101</v>
      </c>
      <c r="B59" s="291"/>
      <c r="C59" s="291"/>
      <c r="D59" s="291"/>
      <c r="E59" s="291"/>
      <c r="F59" s="291"/>
      <c r="G59" s="291"/>
      <c r="H59" s="291"/>
      <c r="I59" s="291"/>
      <c r="J59" s="291"/>
      <c r="K59" s="293"/>
      <c r="L59" s="293"/>
      <c r="M59" s="294"/>
    </row>
    <row r="60" spans="1:13" hidden="1">
      <c r="A60" s="285" t="s">
        <v>102</v>
      </c>
      <c r="B60" s="291"/>
      <c r="C60" s="291"/>
      <c r="D60" s="291"/>
      <c r="E60" s="291"/>
      <c r="F60" s="291"/>
      <c r="G60" s="291"/>
      <c r="H60" s="291"/>
      <c r="I60" s="291"/>
      <c r="J60" s="291"/>
      <c r="K60" s="293"/>
      <c r="L60" s="293"/>
      <c r="M60" s="295"/>
    </row>
    <row r="61" spans="1:13" hidden="1">
      <c r="A61" s="234"/>
      <c r="B61" s="114"/>
      <c r="C61" s="92"/>
      <c r="D61" s="114"/>
      <c r="E61" s="92"/>
      <c r="F61" s="114"/>
      <c r="G61" s="92"/>
      <c r="H61" s="114"/>
      <c r="I61" s="92"/>
      <c r="J61" s="114"/>
      <c r="K61" s="92"/>
      <c r="L61" s="114"/>
      <c r="M61" s="92"/>
    </row>
    <row r="62" spans="1:13" hidden="1">
      <c r="A62" s="285" t="s">
        <v>103</v>
      </c>
      <c r="B62" s="291"/>
      <c r="C62" s="291"/>
      <c r="D62" s="291"/>
      <c r="E62" s="291"/>
      <c r="F62" s="291"/>
      <c r="G62" s="291"/>
      <c r="H62" s="291"/>
      <c r="I62" s="291"/>
      <c r="J62" s="291"/>
      <c r="K62" s="293"/>
      <c r="L62" s="293"/>
      <c r="M62" s="293"/>
    </row>
    <row r="63" spans="1:13" hidden="1">
      <c r="A63" s="285" t="s">
        <v>104</v>
      </c>
      <c r="B63" s="291"/>
      <c r="C63" s="291"/>
      <c r="D63" s="291"/>
      <c r="E63" s="291"/>
      <c r="F63" s="291"/>
      <c r="G63" s="291"/>
      <c r="H63" s="291"/>
      <c r="I63" s="291"/>
      <c r="J63" s="291"/>
      <c r="K63" s="293"/>
      <c r="L63" s="293"/>
      <c r="M63" s="293"/>
    </row>
    <row r="64" spans="1:13">
      <c r="B64" s="243"/>
      <c r="C64" s="243"/>
      <c r="D64" s="243"/>
      <c r="E64" s="243"/>
      <c r="F64" s="243"/>
      <c r="G64" s="243"/>
      <c r="H64" s="243"/>
      <c r="I64" s="243"/>
      <c r="J64" s="243"/>
      <c r="K64" s="243"/>
      <c r="L64" s="243"/>
      <c r="M64" s="243"/>
    </row>
  </sheetData>
  <conditionalFormatting sqref="B36:M36">
    <cfRule type="containsText" dxfId="7" priority="1" operator="containsText" text="Yes">
      <formula>NOT(ISERROR(SEARCH("Yes",B36)))</formula>
    </cfRule>
    <cfRule type="cellIs" dxfId="6" priority="2" operator="equal">
      <formula>"ERROR"</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705E5-EC32-441F-A059-2EB600828499}">
  <dimension ref="A1:E942"/>
  <sheetViews>
    <sheetView workbookViewId="0">
      <selection activeCell="G21" sqref="G21"/>
    </sheetView>
  </sheetViews>
  <sheetFormatPr defaultRowHeight="14.5"/>
  <cols>
    <col min="1" max="1" width="11.453125" customWidth="1"/>
    <col min="2" max="2" width="37.08984375" customWidth="1"/>
    <col min="3" max="5" width="17.08984375" customWidth="1"/>
  </cols>
  <sheetData>
    <row r="1" spans="1:5">
      <c r="A1" s="17" t="s">
        <v>5239</v>
      </c>
      <c r="B1" s="17"/>
      <c r="C1" s="17"/>
      <c r="D1" s="17"/>
      <c r="E1" s="17"/>
    </row>
    <row r="2" spans="1:5" ht="15">
      <c r="A2" s="18" t="s">
        <v>105</v>
      </c>
      <c r="B2" s="18"/>
      <c r="C2" s="18"/>
      <c r="D2" s="18"/>
      <c r="E2" s="18"/>
    </row>
    <row r="3" spans="1:5">
      <c r="A3" s="17" t="s">
        <v>3435</v>
      </c>
      <c r="B3" s="17"/>
      <c r="C3" s="17"/>
      <c r="D3" s="17"/>
      <c r="E3" s="17"/>
    </row>
    <row r="4" spans="1:5">
      <c r="A4" s="17" t="s">
        <v>106</v>
      </c>
      <c r="B4" s="17"/>
      <c r="C4" s="17"/>
      <c r="D4" s="17"/>
      <c r="E4" s="17"/>
    </row>
    <row r="5" spans="1:5">
      <c r="A5" s="56"/>
      <c r="B5" s="57"/>
      <c r="C5" s="56" t="s">
        <v>107</v>
      </c>
      <c r="D5" s="56" t="s">
        <v>108</v>
      </c>
      <c r="E5" s="56" t="s">
        <v>109</v>
      </c>
    </row>
    <row r="6" spans="1:5">
      <c r="A6" s="173"/>
      <c r="B6" s="174"/>
      <c r="C6" s="173" t="s">
        <v>110</v>
      </c>
      <c r="D6" s="173" t="s">
        <v>107</v>
      </c>
      <c r="E6" s="173" t="s">
        <v>111</v>
      </c>
    </row>
    <row r="7" spans="1:5">
      <c r="A7" s="67"/>
      <c r="B7" s="68"/>
      <c r="C7" s="67"/>
      <c r="D7" s="67"/>
      <c r="E7" s="67"/>
    </row>
    <row r="8" spans="1:5">
      <c r="A8" s="58" t="s">
        <v>1118</v>
      </c>
      <c r="B8" s="59" t="s">
        <v>112</v>
      </c>
      <c r="C8" s="69"/>
      <c r="D8" s="69"/>
      <c r="E8" s="69"/>
    </row>
    <row r="9" spans="1:5">
      <c r="A9" s="58"/>
      <c r="B9" s="59"/>
      <c r="C9" s="58"/>
      <c r="D9" s="58"/>
      <c r="E9" s="58"/>
    </row>
    <row r="10" spans="1:5">
      <c r="A10" s="58" t="s">
        <v>3436</v>
      </c>
      <c r="B10" s="59" t="s">
        <v>1120</v>
      </c>
      <c r="C10" s="69"/>
      <c r="D10" s="69"/>
      <c r="E10" s="69"/>
    </row>
    <row r="11" spans="1:5">
      <c r="A11" s="58"/>
      <c r="B11" s="59"/>
      <c r="C11" s="58"/>
      <c r="D11" s="58"/>
      <c r="E11" s="58"/>
    </row>
    <row r="12" spans="1:5">
      <c r="A12" s="58" t="s">
        <v>3437</v>
      </c>
      <c r="B12" s="59" t="s">
        <v>3438</v>
      </c>
      <c r="C12" s="69"/>
      <c r="D12" s="69"/>
      <c r="E12" s="69"/>
    </row>
    <row r="13" spans="1:5">
      <c r="A13" s="58" t="s">
        <v>3439</v>
      </c>
      <c r="B13" s="59" t="s">
        <v>3440</v>
      </c>
      <c r="C13" s="63">
        <v>1045766.37</v>
      </c>
      <c r="D13" s="63">
        <v>1196610.73</v>
      </c>
      <c r="E13" s="63">
        <v>-150844.35999999999</v>
      </c>
    </row>
    <row r="14" spans="1:5">
      <c r="A14" s="58" t="s">
        <v>3441</v>
      </c>
      <c r="B14" s="59" t="s">
        <v>3442</v>
      </c>
      <c r="C14" s="63">
        <v>717840.19</v>
      </c>
      <c r="D14" s="63">
        <v>718285.35</v>
      </c>
      <c r="E14" s="63">
        <v>-445.16</v>
      </c>
    </row>
    <row r="15" spans="1:5">
      <c r="A15" s="58" t="s">
        <v>3443</v>
      </c>
      <c r="B15" s="59" t="s">
        <v>3444</v>
      </c>
      <c r="C15" s="63">
        <v>2200000</v>
      </c>
      <c r="D15" s="63">
        <v>2200000</v>
      </c>
      <c r="E15" s="63">
        <v>0</v>
      </c>
    </row>
    <row r="16" spans="1:5">
      <c r="A16" s="58" t="s">
        <v>3446</v>
      </c>
      <c r="B16" s="59" t="s">
        <v>3447</v>
      </c>
      <c r="C16" s="63">
        <v>0</v>
      </c>
      <c r="D16" s="63">
        <v>0</v>
      </c>
      <c r="E16" s="63">
        <v>0</v>
      </c>
    </row>
    <row r="17" spans="1:5">
      <c r="A17" s="58" t="s">
        <v>3448</v>
      </c>
      <c r="B17" s="59" t="s">
        <v>3449</v>
      </c>
      <c r="C17" s="63">
        <v>0</v>
      </c>
      <c r="D17" s="63">
        <v>0</v>
      </c>
      <c r="E17" s="63">
        <v>0</v>
      </c>
    </row>
    <row r="18" spans="1:5">
      <c r="A18" s="58" t="s">
        <v>3450</v>
      </c>
      <c r="B18" s="59" t="s">
        <v>3451</v>
      </c>
      <c r="C18" s="63">
        <v>0</v>
      </c>
      <c r="D18" s="63">
        <v>0</v>
      </c>
      <c r="E18" s="63">
        <v>0</v>
      </c>
    </row>
    <row r="19" spans="1:5">
      <c r="A19" s="58" t="s">
        <v>3453</v>
      </c>
      <c r="B19" s="59" t="s">
        <v>3454</v>
      </c>
      <c r="C19" s="63">
        <v>0</v>
      </c>
      <c r="D19" s="63">
        <v>0</v>
      </c>
      <c r="E19" s="63">
        <v>0</v>
      </c>
    </row>
    <row r="20" spans="1:5">
      <c r="A20" s="58" t="s">
        <v>3455</v>
      </c>
      <c r="B20" s="59" t="s">
        <v>3456</v>
      </c>
      <c r="C20" s="63">
        <v>0</v>
      </c>
      <c r="D20" s="63">
        <v>0</v>
      </c>
      <c r="E20" s="63">
        <v>0</v>
      </c>
    </row>
    <row r="21" spans="1:5">
      <c r="A21" s="58" t="s">
        <v>3457</v>
      </c>
      <c r="B21" s="59" t="s">
        <v>3458</v>
      </c>
      <c r="C21" s="63">
        <v>0</v>
      </c>
      <c r="D21" s="63">
        <v>0</v>
      </c>
      <c r="E21" s="63">
        <v>0</v>
      </c>
    </row>
    <row r="22" spans="1:5">
      <c r="A22" s="58" t="s">
        <v>1119</v>
      </c>
      <c r="B22" s="59" t="s">
        <v>3459</v>
      </c>
      <c r="C22" s="63">
        <v>23122.5</v>
      </c>
      <c r="D22" s="63">
        <v>24162.5</v>
      </c>
      <c r="E22" s="63">
        <v>-1040</v>
      </c>
    </row>
    <row r="23" spans="1:5">
      <c r="A23" s="58" t="s">
        <v>3460</v>
      </c>
      <c r="B23" s="59" t="s">
        <v>3461</v>
      </c>
      <c r="C23" s="63">
        <v>0</v>
      </c>
      <c r="D23" s="63">
        <v>0</v>
      </c>
      <c r="E23" s="63">
        <v>0</v>
      </c>
    </row>
    <row r="24" spans="1:5">
      <c r="A24" s="58" t="s">
        <v>3462</v>
      </c>
      <c r="B24" s="59" t="s">
        <v>3463</v>
      </c>
      <c r="C24" s="63">
        <v>0</v>
      </c>
      <c r="D24" s="63">
        <v>0</v>
      </c>
      <c r="E24" s="63">
        <v>0</v>
      </c>
    </row>
    <row r="25" spans="1:5">
      <c r="A25" s="58" t="s">
        <v>3464</v>
      </c>
      <c r="B25" s="59" t="s">
        <v>3465</v>
      </c>
      <c r="C25" s="63">
        <v>0</v>
      </c>
      <c r="D25" s="63">
        <v>0</v>
      </c>
      <c r="E25" s="63">
        <v>0</v>
      </c>
    </row>
    <row r="26" spans="1:5">
      <c r="A26" s="58" t="s">
        <v>3466</v>
      </c>
      <c r="B26" s="59" t="s">
        <v>3467</v>
      </c>
      <c r="C26" s="63">
        <v>0</v>
      </c>
      <c r="D26" s="63">
        <v>0</v>
      </c>
      <c r="E26" s="63">
        <v>0</v>
      </c>
    </row>
    <row r="27" spans="1:5">
      <c r="A27" s="58"/>
      <c r="B27" s="59"/>
      <c r="C27" s="66"/>
      <c r="D27" s="66"/>
      <c r="E27" s="66"/>
    </row>
    <row r="28" spans="1:5">
      <c r="A28" s="58" t="s">
        <v>3468</v>
      </c>
      <c r="B28" s="59" t="s">
        <v>3469</v>
      </c>
      <c r="C28" s="70">
        <v>3986729.06</v>
      </c>
      <c r="D28" s="70">
        <v>4139058.58</v>
      </c>
      <c r="E28" s="70">
        <v>-152329.51999999999</v>
      </c>
    </row>
    <row r="29" spans="1:5">
      <c r="A29" s="58"/>
      <c r="B29" s="59"/>
      <c r="C29" s="58"/>
      <c r="D29" s="58"/>
      <c r="E29" s="58"/>
    </row>
    <row r="30" spans="1:5">
      <c r="A30" s="58" t="s">
        <v>3470</v>
      </c>
      <c r="B30" s="59" t="s">
        <v>3471</v>
      </c>
      <c r="C30" s="69"/>
      <c r="D30" s="69"/>
      <c r="E30" s="69"/>
    </row>
    <row r="31" spans="1:5">
      <c r="A31" s="58" t="s">
        <v>3472</v>
      </c>
      <c r="B31" s="59" t="s">
        <v>3473</v>
      </c>
      <c r="C31" s="63">
        <v>0</v>
      </c>
      <c r="D31" s="63">
        <v>0</v>
      </c>
      <c r="E31" s="63">
        <v>0</v>
      </c>
    </row>
    <row r="32" spans="1:5">
      <c r="A32" s="58" t="s">
        <v>3474</v>
      </c>
      <c r="B32" s="59" t="s">
        <v>3475</v>
      </c>
      <c r="C32" s="63">
        <v>0</v>
      </c>
      <c r="D32" s="63">
        <v>0</v>
      </c>
      <c r="E32" s="63">
        <v>0</v>
      </c>
    </row>
    <row r="33" spans="1:5">
      <c r="A33" s="58" t="s">
        <v>3476</v>
      </c>
      <c r="B33" s="59" t="s">
        <v>3477</v>
      </c>
      <c r="C33" s="63">
        <v>0</v>
      </c>
      <c r="D33" s="63">
        <v>0</v>
      </c>
      <c r="E33" s="63">
        <v>0</v>
      </c>
    </row>
    <row r="34" spans="1:5">
      <c r="A34" s="58" t="s">
        <v>3478</v>
      </c>
      <c r="B34" s="59" t="s">
        <v>3479</v>
      </c>
      <c r="C34" s="63">
        <v>0</v>
      </c>
      <c r="D34" s="63">
        <v>0</v>
      </c>
      <c r="E34" s="63">
        <v>0</v>
      </c>
    </row>
    <row r="35" spans="1:5">
      <c r="A35" s="58" t="s">
        <v>3480</v>
      </c>
      <c r="B35" s="59" t="s">
        <v>3481</v>
      </c>
      <c r="C35" s="63">
        <v>0</v>
      </c>
      <c r="D35" s="63">
        <v>0</v>
      </c>
      <c r="E35" s="63">
        <v>0</v>
      </c>
    </row>
    <row r="36" spans="1:5">
      <c r="A36" s="58" t="s">
        <v>3482</v>
      </c>
      <c r="B36" s="59" t="s">
        <v>3483</v>
      </c>
      <c r="C36" s="63">
        <v>0</v>
      </c>
      <c r="D36" s="63">
        <v>0</v>
      </c>
      <c r="E36" s="63">
        <v>0</v>
      </c>
    </row>
    <row r="37" spans="1:5">
      <c r="A37" s="58" t="s">
        <v>3484</v>
      </c>
      <c r="B37" s="59" t="s">
        <v>3485</v>
      </c>
      <c r="C37" s="63">
        <v>0</v>
      </c>
      <c r="D37" s="63">
        <v>0</v>
      </c>
      <c r="E37" s="63">
        <v>0</v>
      </c>
    </row>
    <row r="38" spans="1:5">
      <c r="A38" s="58" t="s">
        <v>3486</v>
      </c>
      <c r="B38" s="59" t="s">
        <v>3487</v>
      </c>
      <c r="C38" s="63">
        <v>0</v>
      </c>
      <c r="D38" s="63">
        <v>0</v>
      </c>
      <c r="E38" s="63">
        <v>0</v>
      </c>
    </row>
    <row r="39" spans="1:5">
      <c r="A39" s="58" t="s">
        <v>3488</v>
      </c>
      <c r="B39" s="59" t="s">
        <v>3489</v>
      </c>
      <c r="C39" s="63">
        <v>0</v>
      </c>
      <c r="D39" s="63">
        <v>0</v>
      </c>
      <c r="E39" s="63">
        <v>0</v>
      </c>
    </row>
    <row r="40" spans="1:5">
      <c r="A40" s="58" t="s">
        <v>3490</v>
      </c>
      <c r="B40" s="59" t="s">
        <v>3491</v>
      </c>
      <c r="C40" s="63">
        <v>0</v>
      </c>
      <c r="D40" s="63">
        <v>0</v>
      </c>
      <c r="E40" s="63">
        <v>0</v>
      </c>
    </row>
    <row r="41" spans="1:5">
      <c r="A41" s="58"/>
      <c r="B41" s="59"/>
      <c r="C41" s="66"/>
      <c r="D41" s="66"/>
      <c r="E41" s="66"/>
    </row>
    <row r="42" spans="1:5">
      <c r="A42" s="58" t="s">
        <v>3492</v>
      </c>
      <c r="B42" s="59" t="s">
        <v>3493</v>
      </c>
      <c r="C42" s="70">
        <v>0</v>
      </c>
      <c r="D42" s="70">
        <v>0</v>
      </c>
      <c r="E42" s="70">
        <v>0</v>
      </c>
    </row>
    <row r="43" spans="1:5">
      <c r="A43" s="58"/>
      <c r="B43" s="59"/>
      <c r="C43" s="58"/>
      <c r="D43" s="58"/>
      <c r="E43" s="58"/>
    </row>
    <row r="44" spans="1:5">
      <c r="A44" s="58" t="s">
        <v>1121</v>
      </c>
      <c r="B44" s="59" t="s">
        <v>3494</v>
      </c>
      <c r="C44" s="69"/>
      <c r="D44" s="69"/>
      <c r="E44" s="69"/>
    </row>
    <row r="45" spans="1:5">
      <c r="A45" s="58" t="s">
        <v>3495</v>
      </c>
      <c r="B45" s="59" t="s">
        <v>3496</v>
      </c>
      <c r="C45" s="63">
        <v>83771.63</v>
      </c>
      <c r="D45" s="63">
        <v>42851.46</v>
      </c>
      <c r="E45" s="63">
        <v>40920.17</v>
      </c>
    </row>
    <row r="46" spans="1:5">
      <c r="A46" s="58" t="s">
        <v>3497</v>
      </c>
      <c r="B46" s="59" t="s">
        <v>2496</v>
      </c>
      <c r="C46" s="63">
        <v>98558.26</v>
      </c>
      <c r="D46" s="63">
        <v>78846.61</v>
      </c>
      <c r="E46" s="63">
        <v>19711.650000000001</v>
      </c>
    </row>
    <row r="47" spans="1:5">
      <c r="A47" s="58" t="s">
        <v>3498</v>
      </c>
      <c r="B47" s="59" t="s">
        <v>3499</v>
      </c>
      <c r="C47" s="63">
        <v>0</v>
      </c>
      <c r="D47" s="63">
        <v>0</v>
      </c>
      <c r="E47" s="63">
        <v>0</v>
      </c>
    </row>
    <row r="48" spans="1:5">
      <c r="A48" s="58" t="s">
        <v>3500</v>
      </c>
      <c r="B48" s="59" t="s">
        <v>3501</v>
      </c>
      <c r="C48" s="63">
        <v>19386</v>
      </c>
      <c r="D48" s="63">
        <v>12924</v>
      </c>
      <c r="E48" s="63">
        <v>6462</v>
      </c>
    </row>
    <row r="49" spans="1:5">
      <c r="A49" s="58" t="s">
        <v>3502</v>
      </c>
      <c r="B49" s="59" t="s">
        <v>3503</v>
      </c>
      <c r="C49" s="63">
        <v>0</v>
      </c>
      <c r="D49" s="63">
        <v>0</v>
      </c>
      <c r="E49" s="63">
        <v>0</v>
      </c>
    </row>
    <row r="50" spans="1:5">
      <c r="A50" s="58" t="s">
        <v>3504</v>
      </c>
      <c r="B50" s="59" t="s">
        <v>3505</v>
      </c>
      <c r="C50" s="63">
        <v>0</v>
      </c>
      <c r="D50" s="63">
        <v>0</v>
      </c>
      <c r="E50" s="63">
        <v>0</v>
      </c>
    </row>
    <row r="51" spans="1:5">
      <c r="A51" s="58" t="s">
        <v>3506</v>
      </c>
      <c r="B51" s="59" t="s">
        <v>3507</v>
      </c>
      <c r="C51" s="63">
        <v>0</v>
      </c>
      <c r="D51" s="63">
        <v>0</v>
      </c>
      <c r="E51" s="63">
        <v>0</v>
      </c>
    </row>
    <row r="52" spans="1:5">
      <c r="A52" s="58" t="s">
        <v>3508</v>
      </c>
      <c r="B52" s="59" t="s">
        <v>3509</v>
      </c>
      <c r="C52" s="63">
        <v>0</v>
      </c>
      <c r="D52" s="63">
        <v>0</v>
      </c>
      <c r="E52" s="63">
        <v>0</v>
      </c>
    </row>
    <row r="53" spans="1:5">
      <c r="A53" s="58" t="s">
        <v>3510</v>
      </c>
      <c r="B53" s="59" t="s">
        <v>3511</v>
      </c>
      <c r="C53" s="63">
        <v>0</v>
      </c>
      <c r="D53" s="63">
        <v>0</v>
      </c>
      <c r="E53" s="63">
        <v>0</v>
      </c>
    </row>
    <row r="54" spans="1:5">
      <c r="A54" s="58" t="s">
        <v>3512</v>
      </c>
      <c r="B54" s="59" t="s">
        <v>3513</v>
      </c>
      <c r="C54" s="63">
        <v>0</v>
      </c>
      <c r="D54" s="63">
        <v>0</v>
      </c>
      <c r="E54" s="63">
        <v>0</v>
      </c>
    </row>
    <row r="55" spans="1:5">
      <c r="A55" s="58" t="s">
        <v>3514</v>
      </c>
      <c r="B55" s="59" t="s">
        <v>3515</v>
      </c>
      <c r="C55" s="63">
        <v>0</v>
      </c>
      <c r="D55" s="63">
        <v>0</v>
      </c>
      <c r="E55" s="63">
        <v>0</v>
      </c>
    </row>
    <row r="56" spans="1:5">
      <c r="A56" s="58"/>
      <c r="B56" s="59"/>
      <c r="C56" s="66"/>
      <c r="D56" s="66"/>
      <c r="E56" s="66"/>
    </row>
    <row r="57" spans="1:5">
      <c r="A57" s="58" t="s">
        <v>3516</v>
      </c>
      <c r="B57" s="59" t="s">
        <v>3517</v>
      </c>
      <c r="C57" s="70">
        <v>201715.89</v>
      </c>
      <c r="D57" s="70">
        <v>134622.07</v>
      </c>
      <c r="E57" s="70">
        <v>67093.820000000007</v>
      </c>
    </row>
    <row r="58" spans="1:5">
      <c r="A58" s="58"/>
      <c r="B58" s="59"/>
      <c r="C58" s="58"/>
      <c r="D58" s="58"/>
      <c r="E58" s="58"/>
    </row>
    <row r="59" spans="1:5">
      <c r="A59" s="58" t="s">
        <v>3518</v>
      </c>
      <c r="B59" s="59" t="s">
        <v>3519</v>
      </c>
      <c r="C59" s="69"/>
      <c r="D59" s="69"/>
      <c r="E59" s="69"/>
    </row>
    <row r="60" spans="1:5">
      <c r="A60" s="58" t="s">
        <v>3520</v>
      </c>
      <c r="B60" s="59" t="s">
        <v>3521</v>
      </c>
      <c r="C60" s="63">
        <v>52137.61</v>
      </c>
      <c r="D60" s="63">
        <v>44936.54</v>
      </c>
      <c r="E60" s="63">
        <v>7201.07</v>
      </c>
    </row>
    <row r="61" spans="1:5">
      <c r="A61" s="58" t="s">
        <v>3522</v>
      </c>
      <c r="B61" s="59" t="s">
        <v>3523</v>
      </c>
      <c r="C61" s="63">
        <v>0</v>
      </c>
      <c r="D61" s="63">
        <v>0</v>
      </c>
      <c r="E61" s="63">
        <v>0</v>
      </c>
    </row>
    <row r="62" spans="1:5">
      <c r="A62" s="58" t="s">
        <v>3524</v>
      </c>
      <c r="B62" s="59" t="s">
        <v>3525</v>
      </c>
      <c r="C62" s="63">
        <v>0</v>
      </c>
      <c r="D62" s="63">
        <v>0</v>
      </c>
      <c r="E62" s="63">
        <v>0</v>
      </c>
    </row>
    <row r="63" spans="1:5">
      <c r="A63" s="58" t="s">
        <v>3526</v>
      </c>
      <c r="B63" s="59" t="s">
        <v>3527</v>
      </c>
      <c r="C63" s="63">
        <v>0</v>
      </c>
      <c r="D63" s="63">
        <v>0</v>
      </c>
      <c r="E63" s="63">
        <v>0</v>
      </c>
    </row>
    <row r="64" spans="1:5">
      <c r="A64" s="58" t="s">
        <v>1122</v>
      </c>
      <c r="B64" s="59" t="s">
        <v>3528</v>
      </c>
      <c r="C64" s="63">
        <v>0</v>
      </c>
      <c r="D64" s="63">
        <v>0</v>
      </c>
      <c r="E64" s="63">
        <v>0</v>
      </c>
    </row>
    <row r="65" spans="1:5">
      <c r="A65" s="58" t="s">
        <v>1123</v>
      </c>
      <c r="B65" s="59" t="s">
        <v>3529</v>
      </c>
      <c r="C65" s="63">
        <v>-14861.23</v>
      </c>
      <c r="D65" s="63">
        <v>-8169.83</v>
      </c>
      <c r="E65" s="63">
        <v>-6691.4</v>
      </c>
    </row>
    <row r="66" spans="1:5">
      <c r="A66" s="58" t="s">
        <v>3530</v>
      </c>
      <c r="B66" s="59" t="s">
        <v>3531</v>
      </c>
      <c r="C66" s="63">
        <v>0</v>
      </c>
      <c r="D66" s="63">
        <v>0</v>
      </c>
      <c r="E66" s="63">
        <v>0</v>
      </c>
    </row>
    <row r="67" spans="1:5">
      <c r="A67" s="58" t="s">
        <v>3532</v>
      </c>
      <c r="B67" s="59" t="s">
        <v>3533</v>
      </c>
      <c r="C67" s="63">
        <v>0</v>
      </c>
      <c r="D67" s="63">
        <v>0</v>
      </c>
      <c r="E67" s="63">
        <v>0</v>
      </c>
    </row>
    <row r="68" spans="1:5">
      <c r="A68" s="58" t="s">
        <v>3534</v>
      </c>
      <c r="B68" s="59" t="s">
        <v>3535</v>
      </c>
      <c r="C68" s="63">
        <v>0</v>
      </c>
      <c r="D68" s="63">
        <v>0</v>
      </c>
      <c r="E68" s="63">
        <v>0</v>
      </c>
    </row>
    <row r="69" spans="1:5">
      <c r="A69" s="58" t="s">
        <v>3536</v>
      </c>
      <c r="B69" s="59" t="s">
        <v>3537</v>
      </c>
      <c r="C69" s="63">
        <v>0</v>
      </c>
      <c r="D69" s="63">
        <v>0</v>
      </c>
      <c r="E69" s="63">
        <v>0</v>
      </c>
    </row>
    <row r="70" spans="1:5">
      <c r="A70" s="58" t="s">
        <v>3538</v>
      </c>
      <c r="B70" s="59" t="s">
        <v>3539</v>
      </c>
      <c r="C70" s="63">
        <v>0</v>
      </c>
      <c r="D70" s="63">
        <v>0</v>
      </c>
      <c r="E70" s="63">
        <v>0</v>
      </c>
    </row>
    <row r="71" spans="1:5">
      <c r="A71" s="58" t="s">
        <v>1124</v>
      </c>
      <c r="B71" s="59" t="s">
        <v>3540</v>
      </c>
      <c r="C71" s="63">
        <v>0</v>
      </c>
      <c r="D71" s="63">
        <v>0</v>
      </c>
      <c r="E71" s="63">
        <v>0</v>
      </c>
    </row>
    <row r="72" spans="1:5">
      <c r="A72" s="58"/>
      <c r="B72" s="59"/>
      <c r="C72" s="66"/>
      <c r="D72" s="66"/>
      <c r="E72" s="66"/>
    </row>
    <row r="73" spans="1:5">
      <c r="A73" s="58" t="s">
        <v>3541</v>
      </c>
      <c r="B73" s="59" t="s">
        <v>3542</v>
      </c>
      <c r="C73" s="70">
        <v>37276.379999999997</v>
      </c>
      <c r="D73" s="70">
        <v>36766.71</v>
      </c>
      <c r="E73" s="70">
        <v>509.67</v>
      </c>
    </row>
    <row r="74" spans="1:5">
      <c r="A74" s="58"/>
      <c r="B74" s="59"/>
      <c r="C74" s="58"/>
      <c r="D74" s="58"/>
      <c r="E74" s="58"/>
    </row>
    <row r="75" spans="1:5">
      <c r="A75" s="58" t="s">
        <v>1125</v>
      </c>
      <c r="B75" s="59" t="s">
        <v>3543</v>
      </c>
      <c r="C75" s="69"/>
      <c r="D75" s="69"/>
      <c r="E75" s="69"/>
    </row>
    <row r="76" spans="1:5">
      <c r="A76" s="58" t="s">
        <v>3544</v>
      </c>
      <c r="B76" s="59" t="s">
        <v>3545</v>
      </c>
      <c r="C76" s="63">
        <v>0</v>
      </c>
      <c r="D76" s="63">
        <v>0</v>
      </c>
      <c r="E76" s="63">
        <v>0</v>
      </c>
    </row>
    <row r="77" spans="1:5">
      <c r="A77" s="58" t="s">
        <v>3546</v>
      </c>
      <c r="B77" s="59" t="s">
        <v>3547</v>
      </c>
      <c r="C77" s="63">
        <v>0</v>
      </c>
      <c r="D77" s="63">
        <v>0</v>
      </c>
      <c r="E77" s="63">
        <v>0</v>
      </c>
    </row>
    <row r="78" spans="1:5">
      <c r="A78" s="58" t="s">
        <v>3548</v>
      </c>
      <c r="B78" s="59" t="s">
        <v>3549</v>
      </c>
      <c r="C78" s="63">
        <v>0</v>
      </c>
      <c r="D78" s="63">
        <v>0</v>
      </c>
      <c r="E78" s="63">
        <v>0</v>
      </c>
    </row>
    <row r="79" spans="1:5">
      <c r="A79" s="58" t="s">
        <v>3550</v>
      </c>
      <c r="B79" s="59" t="s">
        <v>3551</v>
      </c>
      <c r="C79" s="63">
        <v>0</v>
      </c>
      <c r="D79" s="63">
        <v>0</v>
      </c>
      <c r="E79" s="63">
        <v>0</v>
      </c>
    </row>
    <row r="80" spans="1:5">
      <c r="A80" s="58" t="s">
        <v>3552</v>
      </c>
      <c r="B80" s="59" t="s">
        <v>3553</v>
      </c>
      <c r="C80" s="63">
        <v>0</v>
      </c>
      <c r="D80" s="63">
        <v>0</v>
      </c>
      <c r="E80" s="63">
        <v>0</v>
      </c>
    </row>
    <row r="81" spans="1:5">
      <c r="A81" s="58" t="s">
        <v>3554</v>
      </c>
      <c r="B81" s="59" t="s">
        <v>3555</v>
      </c>
      <c r="C81" s="63">
        <v>0</v>
      </c>
      <c r="D81" s="63">
        <v>0</v>
      </c>
      <c r="E81" s="63">
        <v>0</v>
      </c>
    </row>
    <row r="82" spans="1:5">
      <c r="A82" s="58" t="s">
        <v>3556</v>
      </c>
      <c r="B82" s="59" t="s">
        <v>3557</v>
      </c>
      <c r="C82" s="63">
        <v>0</v>
      </c>
      <c r="D82" s="63">
        <v>0</v>
      </c>
      <c r="E82" s="63">
        <v>0</v>
      </c>
    </row>
    <row r="83" spans="1:5">
      <c r="A83" s="58" t="s">
        <v>3558</v>
      </c>
      <c r="B83" s="59" t="s">
        <v>3559</v>
      </c>
      <c r="C83" s="63">
        <v>0</v>
      </c>
      <c r="D83" s="63">
        <v>0</v>
      </c>
      <c r="E83" s="63">
        <v>0</v>
      </c>
    </row>
    <row r="84" spans="1:5">
      <c r="A84" s="58" t="s">
        <v>3560</v>
      </c>
      <c r="B84" s="59" t="s">
        <v>3561</v>
      </c>
      <c r="C84" s="63">
        <v>0</v>
      </c>
      <c r="D84" s="63">
        <v>0</v>
      </c>
      <c r="E84" s="63">
        <v>0</v>
      </c>
    </row>
    <row r="85" spans="1:5">
      <c r="A85" s="58" t="s">
        <v>3562</v>
      </c>
      <c r="B85" s="59" t="s">
        <v>3563</v>
      </c>
      <c r="C85" s="63">
        <v>0</v>
      </c>
      <c r="D85" s="63">
        <v>0</v>
      </c>
      <c r="E85" s="63">
        <v>0</v>
      </c>
    </row>
    <row r="86" spans="1:5">
      <c r="A86" s="58" t="s">
        <v>3564</v>
      </c>
      <c r="B86" s="59" t="s">
        <v>3565</v>
      </c>
      <c r="C86" s="63">
        <v>0</v>
      </c>
      <c r="D86" s="63">
        <v>0</v>
      </c>
      <c r="E86" s="63">
        <v>0</v>
      </c>
    </row>
    <row r="87" spans="1:5">
      <c r="A87" s="58" t="s">
        <v>1126</v>
      </c>
      <c r="B87" s="59" t="s">
        <v>3566</v>
      </c>
      <c r="C87" s="63">
        <v>0</v>
      </c>
      <c r="D87" s="63">
        <v>0</v>
      </c>
      <c r="E87" s="63">
        <v>0</v>
      </c>
    </row>
    <row r="88" spans="1:5">
      <c r="A88" s="58"/>
      <c r="B88" s="59"/>
      <c r="C88" s="66"/>
      <c r="D88" s="66"/>
      <c r="E88" s="66"/>
    </row>
    <row r="89" spans="1:5">
      <c r="A89" s="58" t="s">
        <v>3567</v>
      </c>
      <c r="B89" s="59" t="s">
        <v>3568</v>
      </c>
      <c r="C89" s="70">
        <v>0</v>
      </c>
      <c r="D89" s="70">
        <v>0</v>
      </c>
      <c r="E89" s="70">
        <v>0</v>
      </c>
    </row>
    <row r="90" spans="1:5">
      <c r="A90" s="58"/>
      <c r="B90" s="59"/>
      <c r="C90" s="58"/>
      <c r="D90" s="58"/>
      <c r="E90" s="58"/>
    </row>
    <row r="91" spans="1:5">
      <c r="A91" s="58" t="s">
        <v>3569</v>
      </c>
      <c r="B91" s="59" t="s">
        <v>3570</v>
      </c>
      <c r="C91" s="69"/>
      <c r="D91" s="69"/>
      <c r="E91" s="69"/>
    </row>
    <row r="92" spans="1:5">
      <c r="A92" s="58" t="s">
        <v>3571</v>
      </c>
      <c r="B92" s="59" t="s">
        <v>3572</v>
      </c>
      <c r="C92" s="63">
        <v>0</v>
      </c>
      <c r="D92" s="63">
        <v>0</v>
      </c>
      <c r="E92" s="63">
        <v>0</v>
      </c>
    </row>
    <row r="93" spans="1:5">
      <c r="A93" s="58" t="s">
        <v>3573</v>
      </c>
      <c r="B93" s="59" t="s">
        <v>3574</v>
      </c>
      <c r="C93" s="63">
        <v>0</v>
      </c>
      <c r="D93" s="63">
        <v>0</v>
      </c>
      <c r="E93" s="63">
        <v>0</v>
      </c>
    </row>
    <row r="94" spans="1:5">
      <c r="A94" s="58" t="s">
        <v>3575</v>
      </c>
      <c r="B94" s="59" t="s">
        <v>3576</v>
      </c>
      <c r="C94" s="63">
        <v>0</v>
      </c>
      <c r="D94" s="63">
        <v>0</v>
      </c>
      <c r="E94" s="63">
        <v>0</v>
      </c>
    </row>
    <row r="95" spans="1:5">
      <c r="A95" s="58" t="s">
        <v>3577</v>
      </c>
      <c r="B95" s="59" t="s">
        <v>3578</v>
      </c>
      <c r="C95" s="63">
        <v>0</v>
      </c>
      <c r="D95" s="63">
        <v>0</v>
      </c>
      <c r="E95" s="63">
        <v>0</v>
      </c>
    </row>
    <row r="96" spans="1:5">
      <c r="A96" s="58" t="s">
        <v>3579</v>
      </c>
      <c r="B96" s="59" t="s">
        <v>3580</v>
      </c>
      <c r="C96" s="63">
        <v>0</v>
      </c>
      <c r="D96" s="63">
        <v>0</v>
      </c>
      <c r="E96" s="63">
        <v>0</v>
      </c>
    </row>
    <row r="97" spans="1:5">
      <c r="A97" s="58" t="s">
        <v>3581</v>
      </c>
      <c r="B97" s="59" t="s">
        <v>3582</v>
      </c>
      <c r="C97" s="63">
        <v>0</v>
      </c>
      <c r="D97" s="63">
        <v>0</v>
      </c>
      <c r="E97" s="63">
        <v>0</v>
      </c>
    </row>
    <row r="98" spans="1:5">
      <c r="A98" s="58" t="s">
        <v>3583</v>
      </c>
      <c r="B98" s="59" t="s">
        <v>3584</v>
      </c>
      <c r="C98" s="63">
        <v>0</v>
      </c>
      <c r="D98" s="63">
        <v>0</v>
      </c>
      <c r="E98" s="63">
        <v>0</v>
      </c>
    </row>
    <row r="99" spans="1:5">
      <c r="A99" s="58" t="s">
        <v>3585</v>
      </c>
      <c r="B99" s="59" t="s">
        <v>3586</v>
      </c>
      <c r="C99" s="63">
        <v>0</v>
      </c>
      <c r="D99" s="63">
        <v>0</v>
      </c>
      <c r="E99" s="63">
        <v>0</v>
      </c>
    </row>
    <row r="100" spans="1:5">
      <c r="A100" s="58" t="s">
        <v>3587</v>
      </c>
      <c r="B100" s="59" t="s">
        <v>3588</v>
      </c>
      <c r="C100" s="63">
        <v>0</v>
      </c>
      <c r="D100" s="63">
        <v>0</v>
      </c>
      <c r="E100" s="63">
        <v>0</v>
      </c>
    </row>
    <row r="101" spans="1:5">
      <c r="A101" s="58" t="s">
        <v>3589</v>
      </c>
      <c r="B101" s="59" t="s">
        <v>3590</v>
      </c>
      <c r="C101" s="63">
        <v>0</v>
      </c>
      <c r="D101" s="63">
        <v>0</v>
      </c>
      <c r="E101" s="63">
        <v>0</v>
      </c>
    </row>
    <row r="102" spans="1:5">
      <c r="A102" s="58" t="s">
        <v>3591</v>
      </c>
      <c r="B102" s="59" t="s">
        <v>3592</v>
      </c>
      <c r="C102" s="63">
        <v>0</v>
      </c>
      <c r="D102" s="63">
        <v>0</v>
      </c>
      <c r="E102" s="63">
        <v>0</v>
      </c>
    </row>
    <row r="103" spans="1:5">
      <c r="A103" s="58" t="s">
        <v>3593</v>
      </c>
      <c r="B103" s="59" t="s">
        <v>3594</v>
      </c>
      <c r="C103" s="63">
        <v>0</v>
      </c>
      <c r="D103" s="63">
        <v>0</v>
      </c>
      <c r="E103" s="63">
        <v>0</v>
      </c>
    </row>
    <row r="104" spans="1:5">
      <c r="A104" s="58" t="s">
        <v>3595</v>
      </c>
      <c r="B104" s="59" t="s">
        <v>3596</v>
      </c>
      <c r="C104" s="63">
        <v>0</v>
      </c>
      <c r="D104" s="63">
        <v>0</v>
      </c>
      <c r="E104" s="63">
        <v>0</v>
      </c>
    </row>
    <row r="105" spans="1:5">
      <c r="A105" s="58" t="s">
        <v>3597</v>
      </c>
      <c r="B105" s="59" t="s">
        <v>3598</v>
      </c>
      <c r="C105" s="63">
        <v>0</v>
      </c>
      <c r="D105" s="63">
        <v>0</v>
      </c>
      <c r="E105" s="63">
        <v>0</v>
      </c>
    </row>
    <row r="106" spans="1:5">
      <c r="A106" s="58" t="s">
        <v>3599</v>
      </c>
      <c r="B106" s="59" t="s">
        <v>3600</v>
      </c>
      <c r="C106" s="63">
        <v>0</v>
      </c>
      <c r="D106" s="63">
        <v>0</v>
      </c>
      <c r="E106" s="63">
        <v>0</v>
      </c>
    </row>
    <row r="107" spans="1:5">
      <c r="A107" s="58" t="s">
        <v>3601</v>
      </c>
      <c r="B107" s="59" t="s">
        <v>3602</v>
      </c>
      <c r="C107" s="63">
        <v>0</v>
      </c>
      <c r="D107" s="63">
        <v>0</v>
      </c>
      <c r="E107" s="63">
        <v>0</v>
      </c>
    </row>
    <row r="108" spans="1:5">
      <c r="A108" s="58" t="s">
        <v>3603</v>
      </c>
      <c r="B108" s="59" t="s">
        <v>3604</v>
      </c>
      <c r="C108" s="63">
        <v>0</v>
      </c>
      <c r="D108" s="63">
        <v>0</v>
      </c>
      <c r="E108" s="63">
        <v>0</v>
      </c>
    </row>
    <row r="109" spans="1:5">
      <c r="A109" s="58" t="s">
        <v>3605</v>
      </c>
      <c r="B109" s="59" t="s">
        <v>3606</v>
      </c>
      <c r="C109" s="63">
        <v>0</v>
      </c>
      <c r="D109" s="63">
        <v>0</v>
      </c>
      <c r="E109" s="63">
        <v>0</v>
      </c>
    </row>
    <row r="110" spans="1:5">
      <c r="A110" s="58" t="s">
        <v>3607</v>
      </c>
      <c r="B110" s="59" t="s">
        <v>3608</v>
      </c>
      <c r="C110" s="63">
        <v>0</v>
      </c>
      <c r="D110" s="63">
        <v>0</v>
      </c>
      <c r="E110" s="63">
        <v>0</v>
      </c>
    </row>
    <row r="111" spans="1:5">
      <c r="A111" s="58" t="s">
        <v>3609</v>
      </c>
      <c r="B111" s="59" t="s">
        <v>3610</v>
      </c>
      <c r="C111" s="63">
        <v>0</v>
      </c>
      <c r="D111" s="63">
        <v>0</v>
      </c>
      <c r="E111" s="63">
        <v>0</v>
      </c>
    </row>
    <row r="112" spans="1:5">
      <c r="A112" s="58" t="s">
        <v>3611</v>
      </c>
      <c r="B112" s="59" t="s">
        <v>3612</v>
      </c>
      <c r="C112" s="63">
        <v>0</v>
      </c>
      <c r="D112" s="63">
        <v>0</v>
      </c>
      <c r="E112" s="63">
        <v>0</v>
      </c>
    </row>
    <row r="113" spans="1:5">
      <c r="A113" s="58" t="s">
        <v>3613</v>
      </c>
      <c r="B113" s="59" t="s">
        <v>3614</v>
      </c>
      <c r="C113" s="63">
        <v>0</v>
      </c>
      <c r="D113" s="63">
        <v>0</v>
      </c>
      <c r="E113" s="63">
        <v>0</v>
      </c>
    </row>
    <row r="114" spans="1:5">
      <c r="A114" s="58" t="s">
        <v>3615</v>
      </c>
      <c r="B114" s="59" t="s">
        <v>3616</v>
      </c>
      <c r="C114" s="63">
        <v>0</v>
      </c>
      <c r="D114" s="63">
        <v>0</v>
      </c>
      <c r="E114" s="63">
        <v>0</v>
      </c>
    </row>
    <row r="115" spans="1:5">
      <c r="A115" s="58" t="s">
        <v>3617</v>
      </c>
      <c r="B115" s="59" t="s">
        <v>3618</v>
      </c>
      <c r="C115" s="63">
        <v>0</v>
      </c>
      <c r="D115" s="63">
        <v>0</v>
      </c>
      <c r="E115" s="63">
        <v>0</v>
      </c>
    </row>
    <row r="116" spans="1:5">
      <c r="A116" s="58" t="s">
        <v>3619</v>
      </c>
      <c r="B116" s="59" t="s">
        <v>3620</v>
      </c>
      <c r="C116" s="63">
        <v>0</v>
      </c>
      <c r="D116" s="63">
        <v>0</v>
      </c>
      <c r="E116" s="63">
        <v>0</v>
      </c>
    </row>
    <row r="117" spans="1:5">
      <c r="A117" s="58" t="s">
        <v>3621</v>
      </c>
      <c r="B117" s="59" t="s">
        <v>3622</v>
      </c>
      <c r="C117" s="63">
        <v>0</v>
      </c>
      <c r="D117" s="63">
        <v>0</v>
      </c>
      <c r="E117" s="63">
        <v>0</v>
      </c>
    </row>
    <row r="118" spans="1:5">
      <c r="A118" s="58" t="s">
        <v>3623</v>
      </c>
      <c r="B118" s="59" t="s">
        <v>3624</v>
      </c>
      <c r="C118" s="63">
        <v>0</v>
      </c>
      <c r="D118" s="63">
        <v>0</v>
      </c>
      <c r="E118" s="63">
        <v>0</v>
      </c>
    </row>
    <row r="119" spans="1:5">
      <c r="A119" s="58" t="s">
        <v>3625</v>
      </c>
      <c r="B119" s="59" t="s">
        <v>3626</v>
      </c>
      <c r="C119" s="63">
        <v>0</v>
      </c>
      <c r="D119" s="63">
        <v>0</v>
      </c>
      <c r="E119" s="63">
        <v>0</v>
      </c>
    </row>
    <row r="120" spans="1:5">
      <c r="A120" s="58" t="s">
        <v>3627</v>
      </c>
      <c r="B120" s="59" t="s">
        <v>3628</v>
      </c>
      <c r="C120" s="63">
        <v>0</v>
      </c>
      <c r="D120" s="63">
        <v>0</v>
      </c>
      <c r="E120" s="63">
        <v>0</v>
      </c>
    </row>
    <row r="121" spans="1:5">
      <c r="A121" s="58" t="s">
        <v>3629</v>
      </c>
      <c r="B121" s="59" t="s">
        <v>3630</v>
      </c>
      <c r="C121" s="63">
        <v>0</v>
      </c>
      <c r="D121" s="63">
        <v>0</v>
      </c>
      <c r="E121" s="63">
        <v>0</v>
      </c>
    </row>
    <row r="122" spans="1:5">
      <c r="A122" s="58" t="s">
        <v>3631</v>
      </c>
      <c r="B122" s="59" t="s">
        <v>3632</v>
      </c>
      <c r="C122" s="63">
        <v>0</v>
      </c>
      <c r="D122" s="63">
        <v>0</v>
      </c>
      <c r="E122" s="63">
        <v>0</v>
      </c>
    </row>
    <row r="123" spans="1:5">
      <c r="A123" s="58" t="s">
        <v>3633</v>
      </c>
      <c r="B123" s="59" t="s">
        <v>3634</v>
      </c>
      <c r="C123" s="63">
        <v>0</v>
      </c>
      <c r="D123" s="63">
        <v>0</v>
      </c>
      <c r="E123" s="63">
        <v>0</v>
      </c>
    </row>
    <row r="124" spans="1:5">
      <c r="A124" s="58" t="s">
        <v>3635</v>
      </c>
      <c r="B124" s="59" t="s">
        <v>3636</v>
      </c>
      <c r="C124" s="63">
        <v>0</v>
      </c>
      <c r="D124" s="63">
        <v>0</v>
      </c>
      <c r="E124" s="63">
        <v>0</v>
      </c>
    </row>
    <row r="125" spans="1:5">
      <c r="A125" s="58" t="s">
        <v>3637</v>
      </c>
      <c r="B125" s="59" t="s">
        <v>3638</v>
      </c>
      <c r="C125" s="63">
        <v>0</v>
      </c>
      <c r="D125" s="63">
        <v>0</v>
      </c>
      <c r="E125" s="63">
        <v>0</v>
      </c>
    </row>
    <row r="126" spans="1:5">
      <c r="A126" s="58" t="s">
        <v>3639</v>
      </c>
      <c r="B126" s="59" t="s">
        <v>3640</v>
      </c>
      <c r="C126" s="63">
        <v>0</v>
      </c>
      <c r="D126" s="63">
        <v>0</v>
      </c>
      <c r="E126" s="63">
        <v>0</v>
      </c>
    </row>
    <row r="127" spans="1:5">
      <c r="A127" s="58" t="s">
        <v>3641</v>
      </c>
      <c r="B127" s="59" t="s">
        <v>3642</v>
      </c>
      <c r="C127" s="63">
        <v>0</v>
      </c>
      <c r="D127" s="63">
        <v>0</v>
      </c>
      <c r="E127" s="63">
        <v>0</v>
      </c>
    </row>
    <row r="128" spans="1:5">
      <c r="A128" s="58" t="s">
        <v>3643</v>
      </c>
      <c r="B128" s="59" t="s">
        <v>3644</v>
      </c>
      <c r="C128" s="63">
        <v>0</v>
      </c>
      <c r="D128" s="63">
        <v>0</v>
      </c>
      <c r="E128" s="63">
        <v>0</v>
      </c>
    </row>
    <row r="129" spans="1:5">
      <c r="A129" s="58" t="s">
        <v>3645</v>
      </c>
      <c r="B129" s="59" t="s">
        <v>3646</v>
      </c>
      <c r="C129" s="63">
        <v>0</v>
      </c>
      <c r="D129" s="63">
        <v>0</v>
      </c>
      <c r="E129" s="63">
        <v>0</v>
      </c>
    </row>
    <row r="130" spans="1:5">
      <c r="A130" s="58" t="s">
        <v>3647</v>
      </c>
      <c r="B130" s="59" t="s">
        <v>3648</v>
      </c>
      <c r="C130" s="63">
        <v>0</v>
      </c>
      <c r="D130" s="63">
        <v>0</v>
      </c>
      <c r="E130" s="63">
        <v>0</v>
      </c>
    </row>
    <row r="131" spans="1:5">
      <c r="A131" s="58" t="s">
        <v>3649</v>
      </c>
      <c r="B131" s="59" t="s">
        <v>3650</v>
      </c>
      <c r="C131" s="63">
        <v>0</v>
      </c>
      <c r="D131" s="63">
        <v>0</v>
      </c>
      <c r="E131" s="63">
        <v>0</v>
      </c>
    </row>
    <row r="132" spans="1:5">
      <c r="A132" s="58" t="s">
        <v>3651</v>
      </c>
      <c r="B132" s="59" t="s">
        <v>3652</v>
      </c>
      <c r="C132" s="63">
        <v>0</v>
      </c>
      <c r="D132" s="63">
        <v>0</v>
      </c>
      <c r="E132" s="63">
        <v>0</v>
      </c>
    </row>
    <row r="133" spans="1:5">
      <c r="A133" s="58" t="s">
        <v>3653</v>
      </c>
      <c r="B133" s="59" t="s">
        <v>3654</v>
      </c>
      <c r="C133" s="63">
        <v>0</v>
      </c>
      <c r="D133" s="63">
        <v>0</v>
      </c>
      <c r="E133" s="63">
        <v>0</v>
      </c>
    </row>
    <row r="134" spans="1:5">
      <c r="A134" s="58" t="s">
        <v>3655</v>
      </c>
      <c r="B134" s="59" t="s">
        <v>3656</v>
      </c>
      <c r="C134" s="63">
        <v>0</v>
      </c>
      <c r="D134" s="63">
        <v>0</v>
      </c>
      <c r="E134" s="63">
        <v>0</v>
      </c>
    </row>
    <row r="135" spans="1:5">
      <c r="A135" s="58" t="s">
        <v>3657</v>
      </c>
      <c r="B135" s="59" t="s">
        <v>3658</v>
      </c>
      <c r="C135" s="63">
        <v>0</v>
      </c>
      <c r="D135" s="63">
        <v>0</v>
      </c>
      <c r="E135" s="63">
        <v>0</v>
      </c>
    </row>
    <row r="136" spans="1:5">
      <c r="A136" s="58" t="s">
        <v>3659</v>
      </c>
      <c r="B136" s="59" t="s">
        <v>3660</v>
      </c>
      <c r="C136" s="63">
        <v>0</v>
      </c>
      <c r="D136" s="63">
        <v>0</v>
      </c>
      <c r="E136" s="63">
        <v>0</v>
      </c>
    </row>
    <row r="137" spans="1:5">
      <c r="A137" s="58" t="s">
        <v>3661</v>
      </c>
      <c r="B137" s="59" t="s">
        <v>3662</v>
      </c>
      <c r="C137" s="63">
        <v>0</v>
      </c>
      <c r="D137" s="63">
        <v>0</v>
      </c>
      <c r="E137" s="63">
        <v>0</v>
      </c>
    </row>
    <row r="138" spans="1:5">
      <c r="A138" s="58" t="s">
        <v>3663</v>
      </c>
      <c r="B138" s="59" t="s">
        <v>3664</v>
      </c>
      <c r="C138" s="63">
        <v>0</v>
      </c>
      <c r="D138" s="63">
        <v>0</v>
      </c>
      <c r="E138" s="63">
        <v>0</v>
      </c>
    </row>
    <row r="139" spans="1:5">
      <c r="A139" s="58" t="s">
        <v>3665</v>
      </c>
      <c r="B139" s="59" t="s">
        <v>3666</v>
      </c>
      <c r="C139" s="63">
        <v>0</v>
      </c>
      <c r="D139" s="63">
        <v>0</v>
      </c>
      <c r="E139" s="63">
        <v>0</v>
      </c>
    </row>
    <row r="140" spans="1:5">
      <c r="A140" s="58" t="s">
        <v>3667</v>
      </c>
      <c r="B140" s="59" t="s">
        <v>3668</v>
      </c>
      <c r="C140" s="63">
        <v>0</v>
      </c>
      <c r="D140" s="63">
        <v>0</v>
      </c>
      <c r="E140" s="63">
        <v>0</v>
      </c>
    </row>
    <row r="141" spans="1:5">
      <c r="A141" s="58" t="s">
        <v>3669</v>
      </c>
      <c r="B141" s="59" t="s">
        <v>3670</v>
      </c>
      <c r="C141" s="63">
        <v>0</v>
      </c>
      <c r="D141" s="63">
        <v>0</v>
      </c>
      <c r="E141" s="63">
        <v>0</v>
      </c>
    </row>
    <row r="142" spans="1:5">
      <c r="A142" s="58" t="s">
        <v>3671</v>
      </c>
      <c r="B142" s="59" t="s">
        <v>3672</v>
      </c>
      <c r="C142" s="63">
        <v>0</v>
      </c>
      <c r="D142" s="63">
        <v>0</v>
      </c>
      <c r="E142" s="63">
        <v>0</v>
      </c>
    </row>
    <row r="143" spans="1:5">
      <c r="A143" s="58" t="s">
        <v>3673</v>
      </c>
      <c r="B143" s="59" t="s">
        <v>3674</v>
      </c>
      <c r="C143" s="63">
        <v>0</v>
      </c>
      <c r="D143" s="63">
        <v>0</v>
      </c>
      <c r="E143" s="63">
        <v>0</v>
      </c>
    </row>
    <row r="144" spans="1:5">
      <c r="A144" s="58" t="s">
        <v>3675</v>
      </c>
      <c r="B144" s="59" t="s">
        <v>3676</v>
      </c>
      <c r="C144" s="63">
        <v>0</v>
      </c>
      <c r="D144" s="63">
        <v>0</v>
      </c>
      <c r="E144" s="63">
        <v>0</v>
      </c>
    </row>
    <row r="145" spans="1:5">
      <c r="A145" s="58" t="s">
        <v>3677</v>
      </c>
      <c r="B145" s="59" t="s">
        <v>3678</v>
      </c>
      <c r="C145" s="63">
        <v>0</v>
      </c>
      <c r="D145" s="63">
        <v>0</v>
      </c>
      <c r="E145" s="63">
        <v>0</v>
      </c>
    </row>
    <row r="146" spans="1:5">
      <c r="A146" s="58" t="s">
        <v>3679</v>
      </c>
      <c r="B146" s="59" t="s">
        <v>3680</v>
      </c>
      <c r="C146" s="63">
        <v>0</v>
      </c>
      <c r="D146" s="63">
        <v>0</v>
      </c>
      <c r="E146" s="63">
        <v>0</v>
      </c>
    </row>
    <row r="147" spans="1:5">
      <c r="A147" s="58" t="s">
        <v>3681</v>
      </c>
      <c r="B147" s="59" t="s">
        <v>3682</v>
      </c>
      <c r="C147" s="63">
        <v>0</v>
      </c>
      <c r="D147" s="63">
        <v>0</v>
      </c>
      <c r="E147" s="63">
        <v>0</v>
      </c>
    </row>
    <row r="148" spans="1:5">
      <c r="A148" s="58" t="s">
        <v>3683</v>
      </c>
      <c r="B148" s="59" t="s">
        <v>3684</v>
      </c>
      <c r="C148" s="63">
        <v>0</v>
      </c>
      <c r="D148" s="63">
        <v>0</v>
      </c>
      <c r="E148" s="63">
        <v>0</v>
      </c>
    </row>
    <row r="149" spans="1:5">
      <c r="A149" s="58" t="s">
        <v>3685</v>
      </c>
      <c r="B149" s="59" t="s">
        <v>3686</v>
      </c>
      <c r="C149" s="63">
        <v>0</v>
      </c>
      <c r="D149" s="63">
        <v>0</v>
      </c>
      <c r="E149" s="63">
        <v>0</v>
      </c>
    </row>
    <row r="150" spans="1:5">
      <c r="A150" s="58" t="s">
        <v>3687</v>
      </c>
      <c r="B150" s="59" t="s">
        <v>3688</v>
      </c>
      <c r="C150" s="63">
        <v>0</v>
      </c>
      <c r="D150" s="63">
        <v>0</v>
      </c>
      <c r="E150" s="63">
        <v>0</v>
      </c>
    </row>
    <row r="151" spans="1:5">
      <c r="A151" s="58" t="s">
        <v>3689</v>
      </c>
      <c r="B151" s="59" t="s">
        <v>3690</v>
      </c>
      <c r="C151" s="63">
        <v>0</v>
      </c>
      <c r="D151" s="63">
        <v>0</v>
      </c>
      <c r="E151" s="63">
        <v>0</v>
      </c>
    </row>
    <row r="152" spans="1:5">
      <c r="A152" s="58" t="s">
        <v>3691</v>
      </c>
      <c r="B152" s="59" t="s">
        <v>3692</v>
      </c>
      <c r="C152" s="63">
        <v>0</v>
      </c>
      <c r="D152" s="63">
        <v>0</v>
      </c>
      <c r="E152" s="63">
        <v>0</v>
      </c>
    </row>
    <row r="153" spans="1:5">
      <c r="A153" s="58" t="s">
        <v>3693</v>
      </c>
      <c r="B153" s="59" t="s">
        <v>3694</v>
      </c>
      <c r="C153" s="63">
        <v>0</v>
      </c>
      <c r="D153" s="63">
        <v>0</v>
      </c>
      <c r="E153" s="63">
        <v>0</v>
      </c>
    </row>
    <row r="154" spans="1:5">
      <c r="A154" s="58" t="s">
        <v>3695</v>
      </c>
      <c r="B154" s="59" t="s">
        <v>3696</v>
      </c>
      <c r="C154" s="63">
        <v>0</v>
      </c>
      <c r="D154" s="63">
        <v>0</v>
      </c>
      <c r="E154" s="63">
        <v>0</v>
      </c>
    </row>
    <row r="155" spans="1:5">
      <c r="A155" s="58" t="s">
        <v>3697</v>
      </c>
      <c r="B155" s="59" t="s">
        <v>3698</v>
      </c>
      <c r="C155" s="63">
        <v>0</v>
      </c>
      <c r="D155" s="63">
        <v>0</v>
      </c>
      <c r="E155" s="63">
        <v>0</v>
      </c>
    </row>
    <row r="156" spans="1:5">
      <c r="A156" s="58" t="s">
        <v>3699</v>
      </c>
      <c r="B156" s="59" t="s">
        <v>3700</v>
      </c>
      <c r="C156" s="63">
        <v>0</v>
      </c>
      <c r="D156" s="63">
        <v>0</v>
      </c>
      <c r="E156" s="63">
        <v>0</v>
      </c>
    </row>
    <row r="157" spans="1:5">
      <c r="A157" s="58" t="s">
        <v>3701</v>
      </c>
      <c r="B157" s="59" t="s">
        <v>3702</v>
      </c>
      <c r="C157" s="63">
        <v>0</v>
      </c>
      <c r="D157" s="63">
        <v>0</v>
      </c>
      <c r="E157" s="63">
        <v>0</v>
      </c>
    </row>
    <row r="158" spans="1:5">
      <c r="A158" s="58" t="s">
        <v>3703</v>
      </c>
      <c r="B158" s="59" t="s">
        <v>3704</v>
      </c>
      <c r="C158" s="63">
        <v>0</v>
      </c>
      <c r="D158" s="63">
        <v>0</v>
      </c>
      <c r="E158" s="63">
        <v>0</v>
      </c>
    </row>
    <row r="159" spans="1:5">
      <c r="A159" s="58" t="s">
        <v>3705</v>
      </c>
      <c r="B159" s="59" t="s">
        <v>3706</v>
      </c>
      <c r="C159" s="63">
        <v>0</v>
      </c>
      <c r="D159" s="63">
        <v>0</v>
      </c>
      <c r="E159" s="63">
        <v>0</v>
      </c>
    </row>
    <row r="160" spans="1:5">
      <c r="A160" s="58" t="s">
        <v>3707</v>
      </c>
      <c r="B160" s="59" t="s">
        <v>3708</v>
      </c>
      <c r="C160" s="63">
        <v>0</v>
      </c>
      <c r="D160" s="63">
        <v>0</v>
      </c>
      <c r="E160" s="63">
        <v>0</v>
      </c>
    </row>
    <row r="161" spans="1:5">
      <c r="A161" s="58" t="s">
        <v>3709</v>
      </c>
      <c r="B161" s="59" t="s">
        <v>3710</v>
      </c>
      <c r="C161" s="63">
        <v>0</v>
      </c>
      <c r="D161" s="63">
        <v>0</v>
      </c>
      <c r="E161" s="63">
        <v>0</v>
      </c>
    </row>
    <row r="162" spans="1:5">
      <c r="A162" s="58" t="s">
        <v>3711</v>
      </c>
      <c r="B162" s="59" t="s">
        <v>3712</v>
      </c>
      <c r="C162" s="63">
        <v>0</v>
      </c>
      <c r="D162" s="63">
        <v>0</v>
      </c>
      <c r="E162" s="63">
        <v>0</v>
      </c>
    </row>
    <row r="163" spans="1:5">
      <c r="A163" s="58" t="s">
        <v>3713</v>
      </c>
      <c r="B163" s="59" t="s">
        <v>3714</v>
      </c>
      <c r="C163" s="63">
        <v>0</v>
      </c>
      <c r="D163" s="63">
        <v>0</v>
      </c>
      <c r="E163" s="63">
        <v>0</v>
      </c>
    </row>
    <row r="164" spans="1:5">
      <c r="A164" s="58" t="s">
        <v>3715</v>
      </c>
      <c r="B164" s="59" t="s">
        <v>3716</v>
      </c>
      <c r="C164" s="63">
        <v>0</v>
      </c>
      <c r="D164" s="63">
        <v>0</v>
      </c>
      <c r="E164" s="63">
        <v>0</v>
      </c>
    </row>
    <row r="165" spans="1:5">
      <c r="A165" s="58" t="s">
        <v>3717</v>
      </c>
      <c r="B165" s="59" t="s">
        <v>3533</v>
      </c>
      <c r="C165" s="63">
        <v>0</v>
      </c>
      <c r="D165" s="63">
        <v>0</v>
      </c>
      <c r="E165" s="63">
        <v>0</v>
      </c>
    </row>
    <row r="166" spans="1:5">
      <c r="A166" s="58" t="s">
        <v>3718</v>
      </c>
      <c r="B166" s="59" t="s">
        <v>3719</v>
      </c>
      <c r="C166" s="63">
        <v>0</v>
      </c>
      <c r="D166" s="63">
        <v>0</v>
      </c>
      <c r="E166" s="63">
        <v>0</v>
      </c>
    </row>
    <row r="167" spans="1:5">
      <c r="A167" s="58" t="s">
        <v>3720</v>
      </c>
      <c r="B167" s="59" t="s">
        <v>3721</v>
      </c>
      <c r="C167" s="63">
        <v>0</v>
      </c>
      <c r="D167" s="63">
        <v>0</v>
      </c>
      <c r="E167" s="63">
        <v>0</v>
      </c>
    </row>
    <row r="168" spans="1:5">
      <c r="A168" s="58" t="s">
        <v>3722</v>
      </c>
      <c r="B168" s="59" t="s">
        <v>3723</v>
      </c>
      <c r="C168" s="63">
        <v>0</v>
      </c>
      <c r="D168" s="63">
        <v>0</v>
      </c>
      <c r="E168" s="63">
        <v>0</v>
      </c>
    </row>
    <row r="169" spans="1:5">
      <c r="A169" s="58" t="s">
        <v>3724</v>
      </c>
      <c r="B169" s="59" t="s">
        <v>3725</v>
      </c>
      <c r="C169" s="63">
        <v>0</v>
      </c>
      <c r="D169" s="63">
        <v>0</v>
      </c>
      <c r="E169" s="63">
        <v>0</v>
      </c>
    </row>
    <row r="170" spans="1:5">
      <c r="A170" s="58" t="s">
        <v>3726</v>
      </c>
      <c r="B170" s="59" t="s">
        <v>3727</v>
      </c>
      <c r="C170" s="63">
        <v>0</v>
      </c>
      <c r="D170" s="63">
        <v>0</v>
      </c>
      <c r="E170" s="63">
        <v>0</v>
      </c>
    </row>
    <row r="171" spans="1:5">
      <c r="A171" s="58" t="s">
        <v>3728</v>
      </c>
      <c r="B171" s="59" t="s">
        <v>3729</v>
      </c>
      <c r="C171" s="63">
        <v>0</v>
      </c>
      <c r="D171" s="63">
        <v>0</v>
      </c>
      <c r="E171" s="63">
        <v>0</v>
      </c>
    </row>
    <row r="172" spans="1:5">
      <c r="A172" s="58" t="s">
        <v>3730</v>
      </c>
      <c r="B172" s="59" t="s">
        <v>3721</v>
      </c>
      <c r="C172" s="63">
        <v>0</v>
      </c>
      <c r="D172" s="63">
        <v>0</v>
      </c>
      <c r="E172" s="63">
        <v>0</v>
      </c>
    </row>
    <row r="173" spans="1:5">
      <c r="A173" s="58" t="s">
        <v>3731</v>
      </c>
      <c r="B173" s="59" t="s">
        <v>3732</v>
      </c>
      <c r="C173" s="63">
        <v>0</v>
      </c>
      <c r="D173" s="63">
        <v>0</v>
      </c>
      <c r="E173" s="63">
        <v>0</v>
      </c>
    </row>
    <row r="174" spans="1:5">
      <c r="A174" s="58" t="s">
        <v>3733</v>
      </c>
      <c r="B174" s="59" t="s">
        <v>3734</v>
      </c>
      <c r="C174" s="63">
        <v>0</v>
      </c>
      <c r="D174" s="63">
        <v>0</v>
      </c>
      <c r="E174" s="63">
        <v>0</v>
      </c>
    </row>
    <row r="175" spans="1:5">
      <c r="A175" s="58" t="s">
        <v>3735</v>
      </c>
      <c r="B175" s="59" t="s">
        <v>3736</v>
      </c>
      <c r="C175" s="63">
        <v>0</v>
      </c>
      <c r="D175" s="63">
        <v>0</v>
      </c>
      <c r="E175" s="63">
        <v>0</v>
      </c>
    </row>
    <row r="176" spans="1:5">
      <c r="A176" s="58" t="s">
        <v>3737</v>
      </c>
      <c r="B176" s="59" t="s">
        <v>3738</v>
      </c>
      <c r="C176" s="63">
        <v>0</v>
      </c>
      <c r="D176" s="63">
        <v>0</v>
      </c>
      <c r="E176" s="63">
        <v>0</v>
      </c>
    </row>
    <row r="177" spans="1:5">
      <c r="A177" s="58" t="s">
        <v>3739</v>
      </c>
      <c r="B177" s="59" t="s">
        <v>3732</v>
      </c>
      <c r="C177" s="63">
        <v>0</v>
      </c>
      <c r="D177" s="63">
        <v>0</v>
      </c>
      <c r="E177" s="63">
        <v>0</v>
      </c>
    </row>
    <row r="178" spans="1:5">
      <c r="A178" s="58" t="s">
        <v>3740</v>
      </c>
      <c r="B178" s="59" t="s">
        <v>3741</v>
      </c>
      <c r="C178" s="63">
        <v>0</v>
      </c>
      <c r="D178" s="63">
        <v>0</v>
      </c>
      <c r="E178" s="63">
        <v>0</v>
      </c>
    </row>
    <row r="179" spans="1:5">
      <c r="A179" s="58" t="s">
        <v>3742</v>
      </c>
      <c r="B179" s="59" t="s">
        <v>3743</v>
      </c>
      <c r="C179" s="63">
        <v>0</v>
      </c>
      <c r="D179" s="63">
        <v>0</v>
      </c>
      <c r="E179" s="63">
        <v>0</v>
      </c>
    </row>
    <row r="180" spans="1:5">
      <c r="A180" s="58" t="s">
        <v>3744</v>
      </c>
      <c r="B180" s="59" t="s">
        <v>3745</v>
      </c>
      <c r="C180" s="63">
        <v>0</v>
      </c>
      <c r="D180" s="63">
        <v>0</v>
      </c>
      <c r="E180" s="63">
        <v>0</v>
      </c>
    </row>
    <row r="181" spans="1:5">
      <c r="A181" s="58" t="s">
        <v>3746</v>
      </c>
      <c r="B181" s="59" t="s">
        <v>3747</v>
      </c>
      <c r="C181" s="63">
        <v>0</v>
      </c>
      <c r="D181" s="63">
        <v>0</v>
      </c>
      <c r="E181" s="63">
        <v>0</v>
      </c>
    </row>
    <row r="182" spans="1:5">
      <c r="A182" s="58"/>
      <c r="B182" s="59"/>
      <c r="C182" s="66"/>
      <c r="D182" s="66"/>
      <c r="E182" s="66"/>
    </row>
    <row r="183" spans="1:5">
      <c r="A183" s="58" t="s">
        <v>3748</v>
      </c>
      <c r="B183" s="59" t="s">
        <v>3570</v>
      </c>
      <c r="C183" s="70">
        <v>0</v>
      </c>
      <c r="D183" s="70">
        <v>0</v>
      </c>
      <c r="E183" s="70">
        <v>0</v>
      </c>
    </row>
    <row r="184" spans="1:5">
      <c r="A184" s="58"/>
      <c r="B184" s="59"/>
      <c r="C184" s="58"/>
      <c r="D184" s="58"/>
      <c r="E184" s="58"/>
    </row>
    <row r="185" spans="1:5">
      <c r="A185" s="58" t="s">
        <v>3749</v>
      </c>
      <c r="B185" s="59" t="s">
        <v>3750</v>
      </c>
      <c r="C185" s="69"/>
      <c r="D185" s="69"/>
      <c r="E185" s="69"/>
    </row>
    <row r="186" spans="1:5">
      <c r="A186" s="58" t="s">
        <v>3751</v>
      </c>
      <c r="B186" s="59" t="s">
        <v>3752</v>
      </c>
      <c r="C186" s="63">
        <v>66684.63</v>
      </c>
      <c r="D186" s="63">
        <v>84561.7</v>
      </c>
      <c r="E186" s="63">
        <v>-17877.07</v>
      </c>
    </row>
    <row r="187" spans="1:5">
      <c r="A187" s="58" t="s">
        <v>3753</v>
      </c>
      <c r="B187" s="59" t="s">
        <v>3754</v>
      </c>
      <c r="C187" s="63">
        <v>0</v>
      </c>
      <c r="D187" s="63">
        <v>0</v>
      </c>
      <c r="E187" s="63">
        <v>0</v>
      </c>
    </row>
    <row r="188" spans="1:5">
      <c r="A188" s="58" t="s">
        <v>3755</v>
      </c>
      <c r="B188" s="59" t="s">
        <v>3756</v>
      </c>
      <c r="C188" s="63">
        <v>1134.47</v>
      </c>
      <c r="D188" s="63">
        <v>2268.9499999999998</v>
      </c>
      <c r="E188" s="63">
        <v>-1134.48</v>
      </c>
    </row>
    <row r="189" spans="1:5">
      <c r="A189" s="58"/>
      <c r="B189" s="59"/>
      <c r="C189" s="66"/>
      <c r="D189" s="66"/>
      <c r="E189" s="66"/>
    </row>
    <row r="190" spans="1:5">
      <c r="A190" s="58" t="s">
        <v>3757</v>
      </c>
      <c r="B190" s="59" t="s">
        <v>3758</v>
      </c>
      <c r="C190" s="70">
        <v>67819.100000000006</v>
      </c>
      <c r="D190" s="70">
        <v>86830.65</v>
      </c>
      <c r="E190" s="70">
        <v>-19011.55</v>
      </c>
    </row>
    <row r="191" spans="1:5">
      <c r="A191" s="58"/>
      <c r="B191" s="59"/>
      <c r="C191" s="66"/>
      <c r="D191" s="66"/>
      <c r="E191" s="66"/>
    </row>
    <row r="192" spans="1:5">
      <c r="A192" s="58" t="s">
        <v>3759</v>
      </c>
      <c r="B192" s="59" t="s">
        <v>3760</v>
      </c>
      <c r="C192" s="70">
        <v>4293540.43</v>
      </c>
      <c r="D192" s="70">
        <v>4397278.01</v>
      </c>
      <c r="E192" s="70">
        <v>-103737.58</v>
      </c>
    </row>
    <row r="193" spans="1:5">
      <c r="A193" s="58"/>
      <c r="B193" s="59"/>
      <c r="C193" s="58"/>
      <c r="D193" s="58"/>
      <c r="E193" s="58"/>
    </row>
    <row r="194" spans="1:5">
      <c r="A194" s="58" t="s">
        <v>3761</v>
      </c>
      <c r="B194" s="59" t="s">
        <v>1128</v>
      </c>
      <c r="C194" s="69"/>
      <c r="D194" s="69"/>
      <c r="E194" s="69"/>
    </row>
    <row r="195" spans="1:5">
      <c r="A195" s="58"/>
      <c r="B195" s="59"/>
      <c r="C195" s="58"/>
      <c r="D195" s="58"/>
      <c r="E195" s="58"/>
    </row>
    <row r="196" spans="1:5">
      <c r="A196" s="58" t="s">
        <v>3762</v>
      </c>
      <c r="B196" s="59" t="s">
        <v>3763</v>
      </c>
      <c r="C196" s="69"/>
      <c r="D196" s="69"/>
      <c r="E196" s="69"/>
    </row>
    <row r="197" spans="1:5">
      <c r="A197" s="58" t="s">
        <v>3764</v>
      </c>
      <c r="B197" s="59" t="s">
        <v>3765</v>
      </c>
      <c r="C197" s="63">
        <v>0</v>
      </c>
      <c r="D197" s="63">
        <v>0</v>
      </c>
      <c r="E197" s="63">
        <v>0</v>
      </c>
    </row>
    <row r="198" spans="1:5">
      <c r="A198" s="58" t="s">
        <v>3766</v>
      </c>
      <c r="B198" s="59" t="s">
        <v>3767</v>
      </c>
      <c r="C198" s="63">
        <v>0</v>
      </c>
      <c r="D198" s="63">
        <v>0</v>
      </c>
      <c r="E198" s="63">
        <v>0</v>
      </c>
    </row>
    <row r="199" spans="1:5">
      <c r="A199" s="58" t="s">
        <v>3768</v>
      </c>
      <c r="B199" s="59" t="s">
        <v>3769</v>
      </c>
      <c r="C199" s="63">
        <v>0</v>
      </c>
      <c r="D199" s="63">
        <v>0</v>
      </c>
      <c r="E199" s="63">
        <v>0</v>
      </c>
    </row>
    <row r="200" spans="1:5">
      <c r="A200" s="58" t="s">
        <v>3770</v>
      </c>
      <c r="B200" s="59" t="s">
        <v>3771</v>
      </c>
      <c r="C200" s="63">
        <v>0</v>
      </c>
      <c r="D200" s="63">
        <v>0</v>
      </c>
      <c r="E200" s="63">
        <v>0</v>
      </c>
    </row>
    <row r="201" spans="1:5">
      <c r="A201" s="58" t="s">
        <v>3772</v>
      </c>
      <c r="B201" s="59" t="s">
        <v>3773</v>
      </c>
      <c r="C201" s="63">
        <v>34000000</v>
      </c>
      <c r="D201" s="63">
        <v>34000000</v>
      </c>
      <c r="E201" s="63">
        <v>0</v>
      </c>
    </row>
    <row r="202" spans="1:5">
      <c r="A202" s="58" t="s">
        <v>3774</v>
      </c>
      <c r="B202" s="59" t="s">
        <v>3775</v>
      </c>
      <c r="C202" s="63">
        <v>0</v>
      </c>
      <c r="D202" s="63">
        <v>0</v>
      </c>
      <c r="E202" s="63">
        <v>0</v>
      </c>
    </row>
    <row r="203" spans="1:5">
      <c r="A203" s="58" t="s">
        <v>3776</v>
      </c>
      <c r="B203" s="59" t="s">
        <v>3777</v>
      </c>
      <c r="C203" s="63">
        <v>0</v>
      </c>
      <c r="D203" s="63">
        <v>0</v>
      </c>
      <c r="E203" s="63">
        <v>0</v>
      </c>
    </row>
    <row r="204" spans="1:5">
      <c r="A204" s="58" t="s">
        <v>3778</v>
      </c>
      <c r="B204" s="59" t="s">
        <v>3779</v>
      </c>
      <c r="C204" s="63">
        <v>0</v>
      </c>
      <c r="D204" s="63">
        <v>0</v>
      </c>
      <c r="E204" s="63">
        <v>0</v>
      </c>
    </row>
    <row r="205" spans="1:5">
      <c r="A205" s="58" t="s">
        <v>3780</v>
      </c>
      <c r="B205" s="59" t="s">
        <v>3781</v>
      </c>
      <c r="C205" s="63">
        <v>0</v>
      </c>
      <c r="D205" s="63">
        <v>0</v>
      </c>
      <c r="E205" s="63">
        <v>0</v>
      </c>
    </row>
    <row r="206" spans="1:5">
      <c r="A206" s="58" t="s">
        <v>3782</v>
      </c>
      <c r="B206" s="59" t="s">
        <v>3783</v>
      </c>
      <c r="C206" s="63">
        <v>650445.43999999994</v>
      </c>
      <c r="D206" s="63">
        <v>650445.43999999994</v>
      </c>
      <c r="E206" s="63">
        <v>0</v>
      </c>
    </row>
    <row r="207" spans="1:5">
      <c r="A207" s="58" t="s">
        <v>3784</v>
      </c>
      <c r="B207" s="59" t="s">
        <v>3785</v>
      </c>
      <c r="C207" s="63">
        <v>0</v>
      </c>
      <c r="D207" s="63">
        <v>0</v>
      </c>
      <c r="E207" s="63">
        <v>0</v>
      </c>
    </row>
    <row r="208" spans="1:5">
      <c r="A208" s="58" t="s">
        <v>3786</v>
      </c>
      <c r="B208" s="59" t="s">
        <v>3787</v>
      </c>
      <c r="C208" s="63">
        <v>0</v>
      </c>
      <c r="D208" s="63">
        <v>0</v>
      </c>
      <c r="E208" s="63">
        <v>0</v>
      </c>
    </row>
    <row r="209" spans="1:5">
      <c r="A209" s="58" t="s">
        <v>3788</v>
      </c>
      <c r="B209" s="59" t="s">
        <v>3789</v>
      </c>
      <c r="C209" s="63">
        <v>0</v>
      </c>
      <c r="D209" s="63">
        <v>0</v>
      </c>
      <c r="E209" s="63">
        <v>0</v>
      </c>
    </row>
    <row r="210" spans="1:5">
      <c r="A210" s="58" t="s">
        <v>3790</v>
      </c>
      <c r="B210" s="59" t="s">
        <v>3791</v>
      </c>
      <c r="C210" s="63">
        <v>0</v>
      </c>
      <c r="D210" s="63">
        <v>0</v>
      </c>
      <c r="E210" s="63">
        <v>0</v>
      </c>
    </row>
    <row r="211" spans="1:5">
      <c r="A211" s="58" t="s">
        <v>3792</v>
      </c>
      <c r="B211" s="59" t="s">
        <v>3793</v>
      </c>
      <c r="C211" s="63">
        <v>0</v>
      </c>
      <c r="D211" s="63">
        <v>0</v>
      </c>
      <c r="E211" s="63">
        <v>0</v>
      </c>
    </row>
    <row r="212" spans="1:5">
      <c r="A212" s="58" t="s">
        <v>3794</v>
      </c>
      <c r="B212" s="59" t="s">
        <v>3795</v>
      </c>
      <c r="C212" s="63">
        <v>0</v>
      </c>
      <c r="D212" s="63">
        <v>0</v>
      </c>
      <c r="E212" s="63">
        <v>0</v>
      </c>
    </row>
    <row r="213" spans="1:5">
      <c r="A213" s="58" t="s">
        <v>3796</v>
      </c>
      <c r="B213" s="59" t="s">
        <v>3797</v>
      </c>
      <c r="C213" s="63">
        <v>0</v>
      </c>
      <c r="D213" s="63">
        <v>0</v>
      </c>
      <c r="E213" s="63">
        <v>0</v>
      </c>
    </row>
    <row r="214" spans="1:5">
      <c r="A214" s="58" t="s">
        <v>3798</v>
      </c>
      <c r="B214" s="59" t="s">
        <v>3799</v>
      </c>
      <c r="C214" s="63">
        <v>25000</v>
      </c>
      <c r="D214" s="63">
        <v>25000</v>
      </c>
      <c r="E214" s="63">
        <v>0</v>
      </c>
    </row>
    <row r="215" spans="1:5">
      <c r="A215" s="58" t="s">
        <v>3800</v>
      </c>
      <c r="B215" s="59" t="s">
        <v>3801</v>
      </c>
      <c r="C215" s="63">
        <v>0</v>
      </c>
      <c r="D215" s="63">
        <v>0</v>
      </c>
      <c r="E215" s="63">
        <v>0</v>
      </c>
    </row>
    <row r="216" spans="1:5">
      <c r="A216" s="58"/>
      <c r="B216" s="59"/>
      <c r="C216" s="66"/>
      <c r="D216" s="66"/>
      <c r="E216" s="66"/>
    </row>
    <row r="217" spans="1:5">
      <c r="A217" s="58" t="s">
        <v>3802</v>
      </c>
      <c r="B217" s="59" t="s">
        <v>3803</v>
      </c>
      <c r="C217" s="70">
        <v>34675445.439999998</v>
      </c>
      <c r="D217" s="70">
        <v>34675445.439999998</v>
      </c>
      <c r="E217" s="70">
        <v>0</v>
      </c>
    </row>
    <row r="218" spans="1:5">
      <c r="A218" s="58"/>
      <c r="B218" s="59"/>
      <c r="C218" s="58"/>
      <c r="D218" s="58"/>
      <c r="E218" s="58"/>
    </row>
    <row r="219" spans="1:5">
      <c r="A219" s="58" t="s">
        <v>3804</v>
      </c>
      <c r="B219" s="59" t="s">
        <v>3805</v>
      </c>
      <c r="C219" s="69"/>
      <c r="D219" s="69"/>
      <c r="E219" s="69"/>
    </row>
    <row r="220" spans="1:5">
      <c r="A220" s="58"/>
      <c r="B220" s="59"/>
      <c r="C220" s="58"/>
      <c r="D220" s="58"/>
      <c r="E220" s="58"/>
    </row>
    <row r="221" spans="1:5">
      <c r="A221" s="58" t="s">
        <v>3806</v>
      </c>
      <c r="B221" s="59" t="s">
        <v>3807</v>
      </c>
      <c r="C221" s="69"/>
      <c r="D221" s="69"/>
      <c r="E221" s="69"/>
    </row>
    <row r="222" spans="1:5">
      <c r="A222" s="58" t="s">
        <v>3808</v>
      </c>
      <c r="B222" s="59" t="s">
        <v>359</v>
      </c>
      <c r="C222" s="63">
        <v>19854.32</v>
      </c>
      <c r="D222" s="63">
        <v>0</v>
      </c>
      <c r="E222" s="63">
        <v>19854.32</v>
      </c>
    </row>
    <row r="223" spans="1:5">
      <c r="A223" s="58" t="s">
        <v>3809</v>
      </c>
      <c r="B223" s="59" t="s">
        <v>3810</v>
      </c>
      <c r="C223" s="63">
        <v>0</v>
      </c>
      <c r="D223" s="63">
        <v>0</v>
      </c>
      <c r="E223" s="63">
        <v>0</v>
      </c>
    </row>
    <row r="224" spans="1:5">
      <c r="A224" s="58" t="s">
        <v>3811</v>
      </c>
      <c r="B224" s="59" t="s">
        <v>3812</v>
      </c>
      <c r="C224" s="63">
        <v>0</v>
      </c>
      <c r="D224" s="63">
        <v>0</v>
      </c>
      <c r="E224" s="63">
        <v>0</v>
      </c>
    </row>
    <row r="225" spans="1:5">
      <c r="A225" s="58" t="s">
        <v>3813</v>
      </c>
      <c r="B225" s="59" t="s">
        <v>3814</v>
      </c>
      <c r="C225" s="63">
        <v>0</v>
      </c>
      <c r="D225" s="63">
        <v>0</v>
      </c>
      <c r="E225" s="63">
        <v>0</v>
      </c>
    </row>
    <row r="226" spans="1:5">
      <c r="A226" s="58" t="s">
        <v>3815</v>
      </c>
      <c r="B226" s="59" t="s">
        <v>3816</v>
      </c>
      <c r="C226" s="63">
        <v>0</v>
      </c>
      <c r="D226" s="63">
        <v>0</v>
      </c>
      <c r="E226" s="63">
        <v>0</v>
      </c>
    </row>
    <row r="227" spans="1:5">
      <c r="A227" s="58" t="s">
        <v>3817</v>
      </c>
      <c r="B227" s="59" t="s">
        <v>3818</v>
      </c>
      <c r="C227" s="63">
        <v>0</v>
      </c>
      <c r="D227" s="63">
        <v>0</v>
      </c>
      <c r="E227" s="63">
        <v>0</v>
      </c>
    </row>
    <row r="228" spans="1:5">
      <c r="A228" s="58" t="s">
        <v>3819</v>
      </c>
      <c r="B228" s="59" t="s">
        <v>3820</v>
      </c>
      <c r="C228" s="63">
        <v>0</v>
      </c>
      <c r="D228" s="63">
        <v>0</v>
      </c>
      <c r="E228" s="63">
        <v>0</v>
      </c>
    </row>
    <row r="229" spans="1:5">
      <c r="A229" s="58" t="s">
        <v>3821</v>
      </c>
      <c r="B229" s="59" t="s">
        <v>3822</v>
      </c>
      <c r="C229" s="63">
        <v>0</v>
      </c>
      <c r="D229" s="63">
        <v>0</v>
      </c>
      <c r="E229" s="63">
        <v>0</v>
      </c>
    </row>
    <row r="230" spans="1:5">
      <c r="A230" s="58" t="s">
        <v>3823</v>
      </c>
      <c r="B230" s="59" t="s">
        <v>3824</v>
      </c>
      <c r="C230" s="63">
        <v>0</v>
      </c>
      <c r="D230" s="63">
        <v>0</v>
      </c>
      <c r="E230" s="63">
        <v>0</v>
      </c>
    </row>
    <row r="231" spans="1:5">
      <c r="A231" s="58" t="s">
        <v>3825</v>
      </c>
      <c r="B231" s="59" t="s">
        <v>3826</v>
      </c>
      <c r="C231" s="63">
        <v>0</v>
      </c>
      <c r="D231" s="63">
        <v>0</v>
      </c>
      <c r="E231" s="63">
        <v>0</v>
      </c>
    </row>
    <row r="232" spans="1:5">
      <c r="A232" s="58" t="s">
        <v>3827</v>
      </c>
      <c r="B232" s="59" t="s">
        <v>3828</v>
      </c>
      <c r="C232" s="63">
        <v>0</v>
      </c>
      <c r="D232" s="63">
        <v>0</v>
      </c>
      <c r="E232" s="63">
        <v>0</v>
      </c>
    </row>
    <row r="233" spans="1:5">
      <c r="A233" s="58" t="s">
        <v>3829</v>
      </c>
      <c r="B233" s="59" t="s">
        <v>3830</v>
      </c>
      <c r="C233" s="63">
        <v>0</v>
      </c>
      <c r="D233" s="63">
        <v>0</v>
      </c>
      <c r="E233" s="63">
        <v>0</v>
      </c>
    </row>
    <row r="234" spans="1:5">
      <c r="A234" s="58" t="s">
        <v>3831</v>
      </c>
      <c r="B234" s="59" t="s">
        <v>3832</v>
      </c>
      <c r="C234" s="63">
        <v>0</v>
      </c>
      <c r="D234" s="63">
        <v>0</v>
      </c>
      <c r="E234" s="63">
        <v>0</v>
      </c>
    </row>
    <row r="235" spans="1:5">
      <c r="A235" s="58" t="s">
        <v>3833</v>
      </c>
      <c r="B235" s="59" t="s">
        <v>3834</v>
      </c>
      <c r="C235" s="63">
        <v>0</v>
      </c>
      <c r="D235" s="63">
        <v>0</v>
      </c>
      <c r="E235" s="63">
        <v>0</v>
      </c>
    </row>
    <row r="236" spans="1:5">
      <c r="A236" s="58" t="s">
        <v>3835</v>
      </c>
      <c r="B236" s="59" t="s">
        <v>357</v>
      </c>
      <c r="C236" s="63">
        <v>0</v>
      </c>
      <c r="D236" s="63">
        <v>0</v>
      </c>
      <c r="E236" s="63">
        <v>0</v>
      </c>
    </row>
    <row r="237" spans="1:5">
      <c r="A237" s="58" t="s">
        <v>3836</v>
      </c>
      <c r="B237" s="59" t="s">
        <v>3837</v>
      </c>
      <c r="C237" s="63">
        <v>0</v>
      </c>
      <c r="D237" s="63">
        <v>0</v>
      </c>
      <c r="E237" s="63">
        <v>0</v>
      </c>
    </row>
    <row r="238" spans="1:5">
      <c r="A238" s="58" t="s">
        <v>3838</v>
      </c>
      <c r="B238" s="59" t="s">
        <v>3839</v>
      </c>
      <c r="C238" s="63">
        <v>174678.5</v>
      </c>
      <c r="D238" s="63">
        <v>80810.5</v>
      </c>
      <c r="E238" s="63">
        <v>93868</v>
      </c>
    </row>
    <row r="239" spans="1:5">
      <c r="A239" s="58" t="s">
        <v>3840</v>
      </c>
      <c r="B239" s="59" t="s">
        <v>3841</v>
      </c>
      <c r="C239" s="63">
        <v>0</v>
      </c>
      <c r="D239" s="63">
        <v>0</v>
      </c>
      <c r="E239" s="63">
        <v>0</v>
      </c>
    </row>
    <row r="240" spans="1:5">
      <c r="A240" s="58" t="s">
        <v>3842</v>
      </c>
      <c r="B240" s="59" t="s">
        <v>3843</v>
      </c>
      <c r="C240" s="63">
        <v>0</v>
      </c>
      <c r="D240" s="63">
        <v>0</v>
      </c>
      <c r="E240" s="63">
        <v>0</v>
      </c>
    </row>
    <row r="241" spans="1:5">
      <c r="A241" s="58" t="s">
        <v>3844</v>
      </c>
      <c r="B241" s="59" t="s">
        <v>3845</v>
      </c>
      <c r="C241" s="63">
        <v>0</v>
      </c>
      <c r="D241" s="63">
        <v>0</v>
      </c>
      <c r="E241" s="63">
        <v>0</v>
      </c>
    </row>
    <row r="242" spans="1:5">
      <c r="A242" s="58" t="s">
        <v>3846</v>
      </c>
      <c r="B242" s="59" t="s">
        <v>3847</v>
      </c>
      <c r="C242" s="63">
        <v>0</v>
      </c>
      <c r="D242" s="63">
        <v>0</v>
      </c>
      <c r="E242" s="63">
        <v>0</v>
      </c>
    </row>
    <row r="243" spans="1:5">
      <c r="A243" s="58" t="s">
        <v>3848</v>
      </c>
      <c r="B243" s="59" t="s">
        <v>369</v>
      </c>
      <c r="C243" s="63">
        <v>0</v>
      </c>
      <c r="D243" s="63">
        <v>0</v>
      </c>
      <c r="E243" s="63">
        <v>0</v>
      </c>
    </row>
    <row r="244" spans="1:5">
      <c r="A244" s="58" t="s">
        <v>3849</v>
      </c>
      <c r="B244" s="59" t="s">
        <v>3850</v>
      </c>
      <c r="C244" s="63">
        <v>0</v>
      </c>
      <c r="D244" s="63">
        <v>0</v>
      </c>
      <c r="E244" s="63">
        <v>0</v>
      </c>
    </row>
    <row r="245" spans="1:5">
      <c r="A245" s="58" t="s">
        <v>3851</v>
      </c>
      <c r="B245" s="59" t="s">
        <v>3852</v>
      </c>
      <c r="C245" s="63">
        <v>0</v>
      </c>
      <c r="D245" s="63">
        <v>0</v>
      </c>
      <c r="E245" s="63">
        <v>0</v>
      </c>
    </row>
    <row r="246" spans="1:5">
      <c r="A246" s="58" t="s">
        <v>3853</v>
      </c>
      <c r="B246" s="59" t="s">
        <v>3854</v>
      </c>
      <c r="C246" s="63">
        <v>0</v>
      </c>
      <c r="D246" s="63">
        <v>0</v>
      </c>
      <c r="E246" s="63">
        <v>0</v>
      </c>
    </row>
    <row r="247" spans="1:5">
      <c r="A247" s="58" t="s">
        <v>3855</v>
      </c>
      <c r="B247" s="59" t="s">
        <v>3856</v>
      </c>
      <c r="C247" s="63">
        <v>25517.91</v>
      </c>
      <c r="D247" s="63">
        <v>0</v>
      </c>
      <c r="E247" s="63">
        <v>25517.91</v>
      </c>
    </row>
    <row r="248" spans="1:5">
      <c r="A248" s="58" t="s">
        <v>3857</v>
      </c>
      <c r="B248" s="59" t="s">
        <v>3858</v>
      </c>
      <c r="C248" s="63">
        <v>0</v>
      </c>
      <c r="D248" s="63">
        <v>0</v>
      </c>
      <c r="E248" s="63">
        <v>0</v>
      </c>
    </row>
    <row r="249" spans="1:5">
      <c r="A249" s="58" t="s">
        <v>3859</v>
      </c>
      <c r="B249" s="59" t="s">
        <v>3860</v>
      </c>
      <c r="C249" s="63">
        <v>0</v>
      </c>
      <c r="D249" s="63">
        <v>0</v>
      </c>
      <c r="E249" s="63">
        <v>0</v>
      </c>
    </row>
    <row r="250" spans="1:5">
      <c r="A250" s="58" t="s">
        <v>3861</v>
      </c>
      <c r="B250" s="59" t="s">
        <v>3862</v>
      </c>
      <c r="C250" s="63">
        <v>0</v>
      </c>
      <c r="D250" s="63">
        <v>0</v>
      </c>
      <c r="E250" s="63">
        <v>0</v>
      </c>
    </row>
    <row r="251" spans="1:5">
      <c r="A251" s="58" t="s">
        <v>3863</v>
      </c>
      <c r="B251" s="59" t="s">
        <v>3864</v>
      </c>
      <c r="C251" s="63">
        <v>0</v>
      </c>
      <c r="D251" s="63">
        <v>0</v>
      </c>
      <c r="E251" s="63">
        <v>0</v>
      </c>
    </row>
    <row r="252" spans="1:5">
      <c r="A252" s="58" t="s">
        <v>3865</v>
      </c>
      <c r="B252" s="59" t="s">
        <v>3866</v>
      </c>
      <c r="C252" s="63">
        <v>0</v>
      </c>
      <c r="D252" s="63">
        <v>0</v>
      </c>
      <c r="E252" s="63">
        <v>0</v>
      </c>
    </row>
    <row r="253" spans="1:5">
      <c r="A253" s="58" t="s">
        <v>3867</v>
      </c>
      <c r="B253" s="59" t="s">
        <v>3868</v>
      </c>
      <c r="C253" s="63">
        <v>0</v>
      </c>
      <c r="D253" s="63">
        <v>0</v>
      </c>
      <c r="E253" s="63">
        <v>0</v>
      </c>
    </row>
    <row r="254" spans="1:5">
      <c r="A254" s="58" t="s">
        <v>3869</v>
      </c>
      <c r="B254" s="59" t="s">
        <v>3870</v>
      </c>
      <c r="C254" s="63">
        <v>0</v>
      </c>
      <c r="D254" s="63">
        <v>0</v>
      </c>
      <c r="E254" s="63">
        <v>0</v>
      </c>
    </row>
    <row r="255" spans="1:5">
      <c r="A255" s="58" t="s">
        <v>3871</v>
      </c>
      <c r="B255" s="59" t="s">
        <v>3872</v>
      </c>
      <c r="C255" s="63">
        <v>0</v>
      </c>
      <c r="D255" s="63">
        <v>0</v>
      </c>
      <c r="E255" s="63">
        <v>0</v>
      </c>
    </row>
    <row r="256" spans="1:5">
      <c r="A256" s="58" t="s">
        <v>3873</v>
      </c>
      <c r="B256" s="59" t="s">
        <v>3874</v>
      </c>
      <c r="C256" s="63">
        <v>0</v>
      </c>
      <c r="D256" s="63">
        <v>0</v>
      </c>
      <c r="E256" s="63">
        <v>0</v>
      </c>
    </row>
    <row r="257" spans="1:5">
      <c r="A257" s="58" t="s">
        <v>3875</v>
      </c>
      <c r="B257" s="59" t="s">
        <v>3769</v>
      </c>
      <c r="C257" s="63">
        <v>0</v>
      </c>
      <c r="D257" s="63">
        <v>0</v>
      </c>
      <c r="E257" s="63">
        <v>0</v>
      </c>
    </row>
    <row r="258" spans="1:5">
      <c r="A258" s="58"/>
      <c r="B258" s="59"/>
      <c r="C258" s="66"/>
      <c r="D258" s="66"/>
      <c r="E258" s="66"/>
    </row>
    <row r="259" spans="1:5">
      <c r="A259" s="58" t="s">
        <v>3876</v>
      </c>
      <c r="B259" s="59" t="s">
        <v>3877</v>
      </c>
      <c r="C259" s="70">
        <v>220050.73</v>
      </c>
      <c r="D259" s="70">
        <v>80810.5</v>
      </c>
      <c r="E259" s="70">
        <v>139240.23000000001</v>
      </c>
    </row>
    <row r="260" spans="1:5">
      <c r="A260" s="58"/>
      <c r="B260" s="59"/>
      <c r="C260" s="58"/>
      <c r="D260" s="58"/>
      <c r="E260" s="58"/>
    </row>
    <row r="261" spans="1:5">
      <c r="A261" s="58" t="s">
        <v>3878</v>
      </c>
      <c r="B261" s="59" t="s">
        <v>3879</v>
      </c>
      <c r="C261" s="69"/>
      <c r="D261" s="69"/>
      <c r="E261" s="69"/>
    </row>
    <row r="262" spans="1:5">
      <c r="A262" s="58" t="s">
        <v>3880</v>
      </c>
      <c r="B262" s="59" t="s">
        <v>3881</v>
      </c>
      <c r="C262" s="63">
        <v>0</v>
      </c>
      <c r="D262" s="63">
        <v>0</v>
      </c>
      <c r="E262" s="63">
        <v>0</v>
      </c>
    </row>
    <row r="263" spans="1:5">
      <c r="A263" s="58" t="s">
        <v>3882</v>
      </c>
      <c r="B263" s="59" t="s">
        <v>3883</v>
      </c>
      <c r="C263" s="63">
        <v>0</v>
      </c>
      <c r="D263" s="63">
        <v>0</v>
      </c>
      <c r="E263" s="63">
        <v>0</v>
      </c>
    </row>
    <row r="264" spans="1:5">
      <c r="A264" s="58" t="s">
        <v>3884</v>
      </c>
      <c r="B264" s="59" t="s">
        <v>3885</v>
      </c>
      <c r="C264" s="63">
        <v>0</v>
      </c>
      <c r="D264" s="63">
        <v>0</v>
      </c>
      <c r="E264" s="63">
        <v>0</v>
      </c>
    </row>
    <row r="265" spans="1:5">
      <c r="A265" s="58" t="s">
        <v>3886</v>
      </c>
      <c r="B265" s="59" t="s">
        <v>3887</v>
      </c>
      <c r="C265" s="63">
        <v>0</v>
      </c>
      <c r="D265" s="63">
        <v>0</v>
      </c>
      <c r="E265" s="63">
        <v>0</v>
      </c>
    </row>
    <row r="266" spans="1:5">
      <c r="A266" s="58" t="s">
        <v>3888</v>
      </c>
      <c r="B266" s="59" t="s">
        <v>3889</v>
      </c>
      <c r="C266" s="63">
        <v>0</v>
      </c>
      <c r="D266" s="63">
        <v>0</v>
      </c>
      <c r="E266" s="63">
        <v>0</v>
      </c>
    </row>
    <row r="267" spans="1:5">
      <c r="A267" s="58" t="s">
        <v>3890</v>
      </c>
      <c r="B267" s="59" t="s">
        <v>3891</v>
      </c>
      <c r="C267" s="63">
        <v>0</v>
      </c>
      <c r="D267" s="63">
        <v>0</v>
      </c>
      <c r="E267" s="63">
        <v>0</v>
      </c>
    </row>
    <row r="268" spans="1:5">
      <c r="A268" s="58" t="s">
        <v>3892</v>
      </c>
      <c r="B268" s="59" t="s">
        <v>3893</v>
      </c>
      <c r="C268" s="63">
        <v>0</v>
      </c>
      <c r="D268" s="63">
        <v>0</v>
      </c>
      <c r="E268" s="63">
        <v>0</v>
      </c>
    </row>
    <row r="269" spans="1:5">
      <c r="A269" s="58" t="s">
        <v>3894</v>
      </c>
      <c r="B269" s="59" t="s">
        <v>3895</v>
      </c>
      <c r="C269" s="63">
        <v>0</v>
      </c>
      <c r="D269" s="63">
        <v>0</v>
      </c>
      <c r="E269" s="63">
        <v>0</v>
      </c>
    </row>
    <row r="270" spans="1:5">
      <c r="A270" s="58" t="s">
        <v>3896</v>
      </c>
      <c r="B270" s="59" t="s">
        <v>3897</v>
      </c>
      <c r="C270" s="63">
        <v>0</v>
      </c>
      <c r="D270" s="63">
        <v>0</v>
      </c>
      <c r="E270" s="63">
        <v>0</v>
      </c>
    </row>
    <row r="271" spans="1:5">
      <c r="A271" s="58" t="s">
        <v>3898</v>
      </c>
      <c r="B271" s="59" t="s">
        <v>3899</v>
      </c>
      <c r="C271" s="63">
        <v>0</v>
      </c>
      <c r="D271" s="63">
        <v>0</v>
      </c>
      <c r="E271" s="63">
        <v>0</v>
      </c>
    </row>
    <row r="272" spans="1:5">
      <c r="A272" s="58" t="s">
        <v>3900</v>
      </c>
      <c r="B272" s="59" t="s">
        <v>3901</v>
      </c>
      <c r="C272" s="63">
        <v>0</v>
      </c>
      <c r="D272" s="63">
        <v>0</v>
      </c>
      <c r="E272" s="63">
        <v>0</v>
      </c>
    </row>
    <row r="273" spans="1:5">
      <c r="A273" s="58" t="s">
        <v>3902</v>
      </c>
      <c r="B273" s="59" t="s">
        <v>3903</v>
      </c>
      <c r="C273" s="63">
        <v>0</v>
      </c>
      <c r="D273" s="63">
        <v>0</v>
      </c>
      <c r="E273" s="63">
        <v>0</v>
      </c>
    </row>
    <row r="274" spans="1:5">
      <c r="A274" s="58" t="s">
        <v>3904</v>
      </c>
      <c r="B274" s="59" t="s">
        <v>3905</v>
      </c>
      <c r="C274" s="63">
        <v>0</v>
      </c>
      <c r="D274" s="63">
        <v>0</v>
      </c>
      <c r="E274" s="63">
        <v>0</v>
      </c>
    </row>
    <row r="275" spans="1:5">
      <c r="A275" s="58" t="s">
        <v>3906</v>
      </c>
      <c r="B275" s="59" t="s">
        <v>3907</v>
      </c>
      <c r="C275" s="63">
        <v>0</v>
      </c>
      <c r="D275" s="63">
        <v>0</v>
      </c>
      <c r="E275" s="63">
        <v>0</v>
      </c>
    </row>
    <row r="276" spans="1:5">
      <c r="A276" s="58" t="s">
        <v>3908</v>
      </c>
      <c r="B276" s="59" t="s">
        <v>3909</v>
      </c>
      <c r="C276" s="63">
        <v>0</v>
      </c>
      <c r="D276" s="63">
        <v>0</v>
      </c>
      <c r="E276" s="63">
        <v>0</v>
      </c>
    </row>
    <row r="277" spans="1:5">
      <c r="A277" s="58" t="s">
        <v>3910</v>
      </c>
      <c r="B277" s="59" t="s">
        <v>3911</v>
      </c>
      <c r="C277" s="63">
        <v>0</v>
      </c>
      <c r="D277" s="63">
        <v>0</v>
      </c>
      <c r="E277" s="63">
        <v>0</v>
      </c>
    </row>
    <row r="278" spans="1:5">
      <c r="A278" s="58" t="s">
        <v>3912</v>
      </c>
      <c r="B278" s="59" t="s">
        <v>3913</v>
      </c>
      <c r="C278" s="63">
        <v>0</v>
      </c>
      <c r="D278" s="63">
        <v>0</v>
      </c>
      <c r="E278" s="63">
        <v>0</v>
      </c>
    </row>
    <row r="279" spans="1:5">
      <c r="A279" s="58" t="s">
        <v>3914</v>
      </c>
      <c r="B279" s="59" t="s">
        <v>3915</v>
      </c>
      <c r="C279" s="63">
        <v>0</v>
      </c>
      <c r="D279" s="63">
        <v>0</v>
      </c>
      <c r="E279" s="63">
        <v>0</v>
      </c>
    </row>
    <row r="280" spans="1:5">
      <c r="A280" s="58" t="s">
        <v>3916</v>
      </c>
      <c r="B280" s="59" t="s">
        <v>3917</v>
      </c>
      <c r="C280" s="63">
        <v>0</v>
      </c>
      <c r="D280" s="63">
        <v>0</v>
      </c>
      <c r="E280" s="63">
        <v>0</v>
      </c>
    </row>
    <row r="281" spans="1:5">
      <c r="A281" s="58" t="s">
        <v>3918</v>
      </c>
      <c r="B281" s="59" t="s">
        <v>3919</v>
      </c>
      <c r="C281" s="63">
        <v>0</v>
      </c>
      <c r="D281" s="63">
        <v>0</v>
      </c>
      <c r="E281" s="63">
        <v>0</v>
      </c>
    </row>
    <row r="282" spans="1:5">
      <c r="A282" s="58" t="s">
        <v>3920</v>
      </c>
      <c r="B282" s="59" t="s">
        <v>3921</v>
      </c>
      <c r="C282" s="63">
        <v>0</v>
      </c>
      <c r="D282" s="63">
        <v>0</v>
      </c>
      <c r="E282" s="63">
        <v>0</v>
      </c>
    </row>
    <row r="283" spans="1:5">
      <c r="A283" s="58" t="s">
        <v>3922</v>
      </c>
      <c r="B283" s="59" t="s">
        <v>3923</v>
      </c>
      <c r="C283" s="63">
        <v>0</v>
      </c>
      <c r="D283" s="63">
        <v>0</v>
      </c>
      <c r="E283" s="63">
        <v>0</v>
      </c>
    </row>
    <row r="284" spans="1:5">
      <c r="A284" s="58" t="s">
        <v>3924</v>
      </c>
      <c r="B284" s="59" t="s">
        <v>3925</v>
      </c>
      <c r="C284" s="63">
        <v>0</v>
      </c>
      <c r="D284" s="63">
        <v>0</v>
      </c>
      <c r="E284" s="63">
        <v>0</v>
      </c>
    </row>
    <row r="285" spans="1:5">
      <c r="A285" s="58" t="s">
        <v>3926</v>
      </c>
      <c r="B285" s="59" t="s">
        <v>3927</v>
      </c>
      <c r="C285" s="63">
        <v>0</v>
      </c>
      <c r="D285" s="63">
        <v>0</v>
      </c>
      <c r="E285" s="63">
        <v>0</v>
      </c>
    </row>
    <row r="286" spans="1:5">
      <c r="A286" s="58" t="s">
        <v>3928</v>
      </c>
      <c r="B286" s="59" t="s">
        <v>3929</v>
      </c>
      <c r="C286" s="63">
        <v>0</v>
      </c>
      <c r="D286" s="63">
        <v>0</v>
      </c>
      <c r="E286" s="63">
        <v>0</v>
      </c>
    </row>
    <row r="287" spans="1:5">
      <c r="A287" s="58" t="s">
        <v>3930</v>
      </c>
      <c r="B287" s="59" t="s">
        <v>3931</v>
      </c>
      <c r="C287" s="63">
        <v>0</v>
      </c>
      <c r="D287" s="63">
        <v>0</v>
      </c>
      <c r="E287" s="63">
        <v>0</v>
      </c>
    </row>
    <row r="288" spans="1:5">
      <c r="A288" s="58" t="s">
        <v>3932</v>
      </c>
      <c r="B288" s="59" t="s">
        <v>3933</v>
      </c>
      <c r="C288" s="63">
        <v>0</v>
      </c>
      <c r="D288" s="63">
        <v>0</v>
      </c>
      <c r="E288" s="63">
        <v>0</v>
      </c>
    </row>
    <row r="289" spans="1:5">
      <c r="A289" s="58" t="s">
        <v>3934</v>
      </c>
      <c r="B289" s="59" t="s">
        <v>3935</v>
      </c>
      <c r="C289" s="63">
        <v>0</v>
      </c>
      <c r="D289" s="63">
        <v>0</v>
      </c>
      <c r="E289" s="63">
        <v>0</v>
      </c>
    </row>
    <row r="290" spans="1:5">
      <c r="A290" s="58" t="s">
        <v>3936</v>
      </c>
      <c r="B290" s="59" t="s">
        <v>3937</v>
      </c>
      <c r="C290" s="63">
        <v>0</v>
      </c>
      <c r="D290" s="63">
        <v>0</v>
      </c>
      <c r="E290" s="63">
        <v>0</v>
      </c>
    </row>
    <row r="291" spans="1:5">
      <c r="A291" s="58" t="s">
        <v>3938</v>
      </c>
      <c r="B291" s="59" t="s">
        <v>3939</v>
      </c>
      <c r="C291" s="63">
        <v>0</v>
      </c>
      <c r="D291" s="63">
        <v>0</v>
      </c>
      <c r="E291" s="63">
        <v>0</v>
      </c>
    </row>
    <row r="292" spans="1:5">
      <c r="A292" s="58" t="s">
        <v>3940</v>
      </c>
      <c r="B292" s="59" t="s">
        <v>3941</v>
      </c>
      <c r="C292" s="63">
        <v>0</v>
      </c>
      <c r="D292" s="63">
        <v>0</v>
      </c>
      <c r="E292" s="63">
        <v>0</v>
      </c>
    </row>
    <row r="293" spans="1:5">
      <c r="A293" s="58" t="s">
        <v>3942</v>
      </c>
      <c r="B293" s="59" t="s">
        <v>3943</v>
      </c>
      <c r="C293" s="63">
        <v>0</v>
      </c>
      <c r="D293" s="63">
        <v>0</v>
      </c>
      <c r="E293" s="63">
        <v>0</v>
      </c>
    </row>
    <row r="294" spans="1:5">
      <c r="A294" s="58" t="s">
        <v>3944</v>
      </c>
      <c r="B294" s="59" t="s">
        <v>3945</v>
      </c>
      <c r="C294" s="63">
        <v>0</v>
      </c>
      <c r="D294" s="63">
        <v>0</v>
      </c>
      <c r="E294" s="63">
        <v>0</v>
      </c>
    </row>
    <row r="295" spans="1:5">
      <c r="A295" s="58" t="s">
        <v>3946</v>
      </c>
      <c r="B295" s="59" t="s">
        <v>3947</v>
      </c>
      <c r="C295" s="63">
        <v>0</v>
      </c>
      <c r="D295" s="63">
        <v>0</v>
      </c>
      <c r="E295" s="63">
        <v>0</v>
      </c>
    </row>
    <row r="296" spans="1:5">
      <c r="A296" s="58" t="s">
        <v>3948</v>
      </c>
      <c r="B296" s="59" t="s">
        <v>3949</v>
      </c>
      <c r="C296" s="63">
        <v>0</v>
      </c>
      <c r="D296" s="63">
        <v>0</v>
      </c>
      <c r="E296" s="63">
        <v>0</v>
      </c>
    </row>
    <row r="297" spans="1:5">
      <c r="A297" s="58" t="s">
        <v>3950</v>
      </c>
      <c r="B297" s="59" t="s">
        <v>3951</v>
      </c>
      <c r="C297" s="63">
        <v>0</v>
      </c>
      <c r="D297" s="63">
        <v>0</v>
      </c>
      <c r="E297" s="63">
        <v>0</v>
      </c>
    </row>
    <row r="298" spans="1:5">
      <c r="A298" s="58" t="s">
        <v>3952</v>
      </c>
      <c r="B298" s="59" t="s">
        <v>3953</v>
      </c>
      <c r="C298" s="63">
        <v>0</v>
      </c>
      <c r="D298" s="63">
        <v>0</v>
      </c>
      <c r="E298" s="63">
        <v>0</v>
      </c>
    </row>
    <row r="299" spans="1:5">
      <c r="A299" s="58" t="s">
        <v>3954</v>
      </c>
      <c r="B299" s="59" t="s">
        <v>3955</v>
      </c>
      <c r="C299" s="63">
        <v>0</v>
      </c>
      <c r="D299" s="63">
        <v>0</v>
      </c>
      <c r="E299" s="63">
        <v>0</v>
      </c>
    </row>
    <row r="300" spans="1:5">
      <c r="A300" s="58" t="s">
        <v>3956</v>
      </c>
      <c r="B300" s="59" t="s">
        <v>3957</v>
      </c>
      <c r="C300" s="63">
        <v>0</v>
      </c>
      <c r="D300" s="63">
        <v>0</v>
      </c>
      <c r="E300" s="63">
        <v>0</v>
      </c>
    </row>
    <row r="301" spans="1:5">
      <c r="A301" s="58" t="s">
        <v>3958</v>
      </c>
      <c r="B301" s="59" t="s">
        <v>3959</v>
      </c>
      <c r="C301" s="63">
        <v>0</v>
      </c>
      <c r="D301" s="63">
        <v>0</v>
      </c>
      <c r="E301" s="63">
        <v>0</v>
      </c>
    </row>
    <row r="302" spans="1:5">
      <c r="A302" s="58" t="s">
        <v>3960</v>
      </c>
      <c r="B302" s="59" t="s">
        <v>3961</v>
      </c>
      <c r="C302" s="63">
        <v>0</v>
      </c>
      <c r="D302" s="63">
        <v>0</v>
      </c>
      <c r="E302" s="63">
        <v>0</v>
      </c>
    </row>
    <row r="303" spans="1:5">
      <c r="A303" s="58" t="s">
        <v>3962</v>
      </c>
      <c r="B303" s="59" t="s">
        <v>3963</v>
      </c>
      <c r="C303" s="63">
        <v>0</v>
      </c>
      <c r="D303" s="63">
        <v>0</v>
      </c>
      <c r="E303" s="63">
        <v>0</v>
      </c>
    </row>
    <row r="304" spans="1:5">
      <c r="A304" s="58" t="s">
        <v>3964</v>
      </c>
      <c r="B304" s="59" t="s">
        <v>3965</v>
      </c>
      <c r="C304" s="63">
        <v>0</v>
      </c>
      <c r="D304" s="63">
        <v>0</v>
      </c>
      <c r="E304" s="63">
        <v>0</v>
      </c>
    </row>
    <row r="305" spans="1:5">
      <c r="A305" s="58" t="s">
        <v>3966</v>
      </c>
      <c r="B305" s="59" t="s">
        <v>3967</v>
      </c>
      <c r="C305" s="63">
        <v>0</v>
      </c>
      <c r="D305" s="63">
        <v>0</v>
      </c>
      <c r="E305" s="63">
        <v>0</v>
      </c>
    </row>
    <row r="306" spans="1:5">
      <c r="A306" s="58" t="s">
        <v>3968</v>
      </c>
      <c r="B306" s="59" t="s">
        <v>3969</v>
      </c>
      <c r="C306" s="63">
        <v>0</v>
      </c>
      <c r="D306" s="63">
        <v>0</v>
      </c>
      <c r="E306" s="63">
        <v>0</v>
      </c>
    </row>
    <row r="307" spans="1:5">
      <c r="A307" s="58" t="s">
        <v>3970</v>
      </c>
      <c r="B307" s="59" t="s">
        <v>3971</v>
      </c>
      <c r="C307" s="63">
        <v>0</v>
      </c>
      <c r="D307" s="63">
        <v>0</v>
      </c>
      <c r="E307" s="63">
        <v>0</v>
      </c>
    </row>
    <row r="308" spans="1:5">
      <c r="A308" s="58" t="s">
        <v>3972</v>
      </c>
      <c r="B308" s="59" t="s">
        <v>3973</v>
      </c>
      <c r="C308" s="63">
        <v>0</v>
      </c>
      <c r="D308" s="63">
        <v>0</v>
      </c>
      <c r="E308" s="63">
        <v>0</v>
      </c>
    </row>
    <row r="309" spans="1:5">
      <c r="A309" s="58" t="s">
        <v>3974</v>
      </c>
      <c r="B309" s="59" t="s">
        <v>3975</v>
      </c>
      <c r="C309" s="63">
        <v>0</v>
      </c>
      <c r="D309" s="63">
        <v>0</v>
      </c>
      <c r="E309" s="63">
        <v>0</v>
      </c>
    </row>
    <row r="310" spans="1:5">
      <c r="A310" s="58" t="s">
        <v>3976</v>
      </c>
      <c r="B310" s="59" t="s">
        <v>3977</v>
      </c>
      <c r="C310" s="63">
        <v>0</v>
      </c>
      <c r="D310" s="63">
        <v>0</v>
      </c>
      <c r="E310" s="63">
        <v>0</v>
      </c>
    </row>
    <row r="311" spans="1:5">
      <c r="A311" s="58" t="s">
        <v>3978</v>
      </c>
      <c r="B311" s="59" t="s">
        <v>3979</v>
      </c>
      <c r="C311" s="63">
        <v>0</v>
      </c>
      <c r="D311" s="63">
        <v>0</v>
      </c>
      <c r="E311" s="63">
        <v>0</v>
      </c>
    </row>
    <row r="312" spans="1:5">
      <c r="A312" s="58" t="s">
        <v>3980</v>
      </c>
      <c r="B312" s="59" t="s">
        <v>3981</v>
      </c>
      <c r="C312" s="63">
        <v>0</v>
      </c>
      <c r="D312" s="63">
        <v>0</v>
      </c>
      <c r="E312" s="63">
        <v>0</v>
      </c>
    </row>
    <row r="313" spans="1:5">
      <c r="A313" s="58" t="s">
        <v>3982</v>
      </c>
      <c r="B313" s="59" t="s">
        <v>3983</v>
      </c>
      <c r="C313" s="63">
        <v>0</v>
      </c>
      <c r="D313" s="63">
        <v>0</v>
      </c>
      <c r="E313" s="63">
        <v>0</v>
      </c>
    </row>
    <row r="314" spans="1:5">
      <c r="A314" s="58" t="s">
        <v>3984</v>
      </c>
      <c r="B314" s="59" t="s">
        <v>477</v>
      </c>
      <c r="C314" s="63">
        <v>400</v>
      </c>
      <c r="D314" s="63">
        <v>400</v>
      </c>
      <c r="E314" s="63">
        <v>0</v>
      </c>
    </row>
    <row r="315" spans="1:5">
      <c r="A315" s="58" t="s">
        <v>3985</v>
      </c>
      <c r="B315" s="59" t="s">
        <v>3986</v>
      </c>
      <c r="C315" s="63">
        <v>0</v>
      </c>
      <c r="D315" s="63">
        <v>0</v>
      </c>
      <c r="E315" s="63">
        <v>0</v>
      </c>
    </row>
    <row r="316" spans="1:5">
      <c r="A316" s="58" t="s">
        <v>3987</v>
      </c>
      <c r="B316" s="59" t="s">
        <v>3988</v>
      </c>
      <c r="C316" s="63">
        <v>0</v>
      </c>
      <c r="D316" s="63">
        <v>0</v>
      </c>
      <c r="E316" s="63">
        <v>0</v>
      </c>
    </row>
    <row r="317" spans="1:5">
      <c r="A317" s="58" t="s">
        <v>3989</v>
      </c>
      <c r="B317" s="59" t="s">
        <v>3990</v>
      </c>
      <c r="C317" s="63">
        <v>0</v>
      </c>
      <c r="D317" s="63">
        <v>0</v>
      </c>
      <c r="E317" s="63">
        <v>0</v>
      </c>
    </row>
    <row r="318" spans="1:5">
      <c r="A318" s="58" t="s">
        <v>3991</v>
      </c>
      <c r="B318" s="59" t="s">
        <v>3992</v>
      </c>
      <c r="C318" s="63">
        <v>0</v>
      </c>
      <c r="D318" s="63">
        <v>0</v>
      </c>
      <c r="E318" s="63">
        <v>0</v>
      </c>
    </row>
    <row r="319" spans="1:5">
      <c r="A319" s="58" t="s">
        <v>3993</v>
      </c>
      <c r="B319" s="59" t="s">
        <v>3994</v>
      </c>
      <c r="C319" s="63">
        <v>0</v>
      </c>
      <c r="D319" s="63">
        <v>0</v>
      </c>
      <c r="E319" s="63">
        <v>0</v>
      </c>
    </row>
    <row r="320" spans="1:5">
      <c r="A320" s="58" t="s">
        <v>3995</v>
      </c>
      <c r="B320" s="59" t="s">
        <v>3996</v>
      </c>
      <c r="C320" s="63">
        <v>0</v>
      </c>
      <c r="D320" s="63">
        <v>0</v>
      </c>
      <c r="E320" s="63">
        <v>0</v>
      </c>
    </row>
    <row r="321" spans="1:5">
      <c r="A321" s="58" t="s">
        <v>3997</v>
      </c>
      <c r="B321" s="59" t="s">
        <v>3998</v>
      </c>
      <c r="C321" s="63">
        <v>0</v>
      </c>
      <c r="D321" s="63">
        <v>0</v>
      </c>
      <c r="E321" s="63">
        <v>0</v>
      </c>
    </row>
    <row r="322" spans="1:5">
      <c r="A322" s="58" t="s">
        <v>3999</v>
      </c>
      <c r="B322" s="59" t="s">
        <v>3771</v>
      </c>
      <c r="C322" s="63">
        <v>0</v>
      </c>
      <c r="D322" s="63">
        <v>0</v>
      </c>
      <c r="E322" s="63">
        <v>0</v>
      </c>
    </row>
    <row r="323" spans="1:5">
      <c r="A323" s="58" t="s">
        <v>4000</v>
      </c>
      <c r="B323" s="59" t="s">
        <v>4001</v>
      </c>
      <c r="C323" s="63">
        <v>0</v>
      </c>
      <c r="D323" s="63">
        <v>0</v>
      </c>
      <c r="E323" s="63">
        <v>0</v>
      </c>
    </row>
    <row r="324" spans="1:5">
      <c r="A324" s="58" t="s">
        <v>4002</v>
      </c>
      <c r="B324" s="59" t="s">
        <v>4003</v>
      </c>
      <c r="C324" s="63">
        <v>0</v>
      </c>
      <c r="D324" s="63">
        <v>0</v>
      </c>
      <c r="E324" s="63">
        <v>0</v>
      </c>
    </row>
    <row r="325" spans="1:5">
      <c r="A325" s="58" t="s">
        <v>4004</v>
      </c>
      <c r="B325" s="59" t="s">
        <v>4005</v>
      </c>
      <c r="C325" s="63">
        <v>0</v>
      </c>
      <c r="D325" s="63">
        <v>0</v>
      </c>
      <c r="E325" s="63">
        <v>0</v>
      </c>
    </row>
    <row r="326" spans="1:5">
      <c r="A326" s="58" t="s">
        <v>4006</v>
      </c>
      <c r="B326" s="59" t="s">
        <v>4007</v>
      </c>
      <c r="C326" s="63">
        <v>0</v>
      </c>
      <c r="D326" s="63">
        <v>0</v>
      </c>
      <c r="E326" s="63">
        <v>0</v>
      </c>
    </row>
    <row r="327" spans="1:5">
      <c r="A327" s="58" t="s">
        <v>4008</v>
      </c>
      <c r="B327" s="59" t="s">
        <v>4009</v>
      </c>
      <c r="C327" s="63">
        <v>0</v>
      </c>
      <c r="D327" s="63">
        <v>0</v>
      </c>
      <c r="E327" s="63">
        <v>0</v>
      </c>
    </row>
    <row r="328" spans="1:5">
      <c r="A328" s="58" t="s">
        <v>4010</v>
      </c>
      <c r="B328" s="59" t="s">
        <v>4011</v>
      </c>
      <c r="C328" s="63">
        <v>0</v>
      </c>
      <c r="D328" s="63">
        <v>0</v>
      </c>
      <c r="E328" s="63">
        <v>0</v>
      </c>
    </row>
    <row r="329" spans="1:5">
      <c r="A329" s="58" t="s">
        <v>4012</v>
      </c>
      <c r="B329" s="59" t="s">
        <v>3893</v>
      </c>
      <c r="C329" s="63">
        <v>0</v>
      </c>
      <c r="D329" s="63">
        <v>0</v>
      </c>
      <c r="E329" s="63">
        <v>0</v>
      </c>
    </row>
    <row r="330" spans="1:5">
      <c r="A330" s="58" t="s">
        <v>4013</v>
      </c>
      <c r="B330" s="59" t="s">
        <v>4014</v>
      </c>
      <c r="C330" s="63">
        <v>0</v>
      </c>
      <c r="D330" s="63">
        <v>0</v>
      </c>
      <c r="E330" s="63">
        <v>0</v>
      </c>
    </row>
    <row r="331" spans="1:5">
      <c r="A331" s="58" t="s">
        <v>4015</v>
      </c>
      <c r="B331" s="59" t="s">
        <v>3777</v>
      </c>
      <c r="C331" s="63">
        <v>0</v>
      </c>
      <c r="D331" s="63">
        <v>0</v>
      </c>
      <c r="E331" s="63">
        <v>0</v>
      </c>
    </row>
    <row r="332" spans="1:5">
      <c r="A332" s="58"/>
      <c r="B332" s="59"/>
      <c r="C332" s="66"/>
      <c r="D332" s="66"/>
      <c r="E332" s="66"/>
    </row>
    <row r="333" spans="1:5">
      <c r="A333" s="58" t="s">
        <v>4016</v>
      </c>
      <c r="B333" s="59" t="s">
        <v>4017</v>
      </c>
      <c r="C333" s="70">
        <v>400</v>
      </c>
      <c r="D333" s="70">
        <v>400</v>
      </c>
      <c r="E333" s="70">
        <v>0</v>
      </c>
    </row>
    <row r="334" spans="1:5">
      <c r="A334" s="58"/>
      <c r="B334" s="59"/>
      <c r="C334" s="58"/>
      <c r="D334" s="58"/>
      <c r="E334" s="58"/>
    </row>
    <row r="335" spans="1:5">
      <c r="A335" s="58" t="s">
        <v>4018</v>
      </c>
      <c r="B335" s="59" t="s">
        <v>4019</v>
      </c>
      <c r="C335" s="69"/>
      <c r="D335" s="69"/>
      <c r="E335" s="69"/>
    </row>
    <row r="336" spans="1:5">
      <c r="A336" s="58" t="s">
        <v>4020</v>
      </c>
      <c r="B336" s="59" t="s">
        <v>4021</v>
      </c>
      <c r="C336" s="63">
        <v>0</v>
      </c>
      <c r="D336" s="63">
        <v>0</v>
      </c>
      <c r="E336" s="63">
        <v>0</v>
      </c>
    </row>
    <row r="337" spans="1:5">
      <c r="A337" s="58" t="s">
        <v>4022</v>
      </c>
      <c r="B337" s="59" t="s">
        <v>4023</v>
      </c>
      <c r="C337" s="63">
        <v>0</v>
      </c>
      <c r="D337" s="63">
        <v>0</v>
      </c>
      <c r="E337" s="63">
        <v>0</v>
      </c>
    </row>
    <row r="338" spans="1:5">
      <c r="A338" s="58"/>
      <c r="B338" s="59"/>
      <c r="C338" s="66"/>
      <c r="D338" s="66"/>
      <c r="E338" s="66"/>
    </row>
    <row r="339" spans="1:5">
      <c r="A339" s="58" t="s">
        <v>4024</v>
      </c>
      <c r="B339" s="59" t="s">
        <v>4025</v>
      </c>
      <c r="C339" s="70">
        <v>0</v>
      </c>
      <c r="D339" s="70">
        <v>0</v>
      </c>
      <c r="E339" s="70">
        <v>0</v>
      </c>
    </row>
    <row r="340" spans="1:5">
      <c r="A340" s="58"/>
      <c r="B340" s="59"/>
      <c r="C340" s="66"/>
      <c r="D340" s="66"/>
      <c r="E340" s="66"/>
    </row>
    <row r="341" spans="1:5">
      <c r="A341" s="58" t="s">
        <v>4026</v>
      </c>
      <c r="B341" s="59" t="s">
        <v>4027</v>
      </c>
      <c r="C341" s="70">
        <v>220450.73</v>
      </c>
      <c r="D341" s="70">
        <v>81210.5</v>
      </c>
      <c r="E341" s="70">
        <v>139240.23000000001</v>
      </c>
    </row>
    <row r="342" spans="1:5">
      <c r="A342" s="58"/>
      <c r="B342" s="59"/>
      <c r="C342" s="58"/>
      <c r="D342" s="58"/>
      <c r="E342" s="58"/>
    </row>
    <row r="343" spans="1:5">
      <c r="A343" s="58" t="s">
        <v>4028</v>
      </c>
      <c r="B343" s="59" t="s">
        <v>4029</v>
      </c>
      <c r="C343" s="69"/>
      <c r="D343" s="69"/>
      <c r="E343" s="69"/>
    </row>
    <row r="344" spans="1:5">
      <c r="A344" s="58"/>
      <c r="B344" s="59"/>
      <c r="C344" s="58"/>
      <c r="D344" s="58"/>
      <c r="E344" s="58"/>
    </row>
    <row r="345" spans="1:5">
      <c r="A345" s="58" t="s">
        <v>4030</v>
      </c>
      <c r="B345" s="59" t="s">
        <v>4031</v>
      </c>
      <c r="C345" s="69"/>
      <c r="D345" s="69"/>
      <c r="E345" s="69"/>
    </row>
    <row r="346" spans="1:5">
      <c r="A346" s="58" t="s">
        <v>4032</v>
      </c>
      <c r="B346" s="59" t="s">
        <v>3773</v>
      </c>
      <c r="C346" s="63">
        <v>0</v>
      </c>
      <c r="D346" s="63">
        <v>0</v>
      </c>
      <c r="E346" s="63">
        <v>0</v>
      </c>
    </row>
    <row r="347" spans="1:5">
      <c r="A347" s="58" t="s">
        <v>4033</v>
      </c>
      <c r="B347" s="59" t="s">
        <v>4034</v>
      </c>
      <c r="C347" s="63">
        <v>0</v>
      </c>
      <c r="D347" s="63">
        <v>0</v>
      </c>
      <c r="E347" s="63">
        <v>0</v>
      </c>
    </row>
    <row r="348" spans="1:5">
      <c r="A348" s="58" t="s">
        <v>4035</v>
      </c>
      <c r="B348" s="59" t="s">
        <v>4036</v>
      </c>
      <c r="C348" s="63">
        <v>0</v>
      </c>
      <c r="D348" s="63">
        <v>0</v>
      </c>
      <c r="E348" s="63">
        <v>0</v>
      </c>
    </row>
    <row r="349" spans="1:5">
      <c r="A349" s="58" t="s">
        <v>4037</v>
      </c>
      <c r="B349" s="59" t="s">
        <v>4038</v>
      </c>
      <c r="C349" s="63">
        <v>0</v>
      </c>
      <c r="D349" s="63">
        <v>0</v>
      </c>
      <c r="E349" s="63">
        <v>0</v>
      </c>
    </row>
    <row r="350" spans="1:5">
      <c r="A350" s="58" t="s">
        <v>4039</v>
      </c>
      <c r="B350" s="59" t="s">
        <v>4040</v>
      </c>
      <c r="C350" s="63">
        <v>0</v>
      </c>
      <c r="D350" s="63">
        <v>0</v>
      </c>
      <c r="E350" s="63">
        <v>0</v>
      </c>
    </row>
    <row r="351" spans="1:5">
      <c r="A351" s="58" t="s">
        <v>4041</v>
      </c>
      <c r="B351" s="59" t="s">
        <v>4042</v>
      </c>
      <c r="C351" s="63">
        <v>0</v>
      </c>
      <c r="D351" s="63">
        <v>0</v>
      </c>
      <c r="E351" s="63">
        <v>0</v>
      </c>
    </row>
    <row r="352" spans="1:5">
      <c r="A352" s="58" t="s">
        <v>4043</v>
      </c>
      <c r="B352" s="59" t="s">
        <v>4044</v>
      </c>
      <c r="C352" s="63">
        <v>0</v>
      </c>
      <c r="D352" s="63">
        <v>0</v>
      </c>
      <c r="E352" s="63">
        <v>0</v>
      </c>
    </row>
    <row r="353" spans="1:5">
      <c r="A353" s="58" t="s">
        <v>4045</v>
      </c>
      <c r="B353" s="59" t="s">
        <v>4046</v>
      </c>
      <c r="C353" s="63">
        <v>0</v>
      </c>
      <c r="D353" s="63">
        <v>0</v>
      </c>
      <c r="E353" s="63">
        <v>0</v>
      </c>
    </row>
    <row r="354" spans="1:5">
      <c r="A354" s="58" t="s">
        <v>4047</v>
      </c>
      <c r="B354" s="59" t="s">
        <v>4048</v>
      </c>
      <c r="C354" s="63">
        <v>0</v>
      </c>
      <c r="D354" s="63">
        <v>0</v>
      </c>
      <c r="E354" s="63">
        <v>0</v>
      </c>
    </row>
    <row r="355" spans="1:5">
      <c r="A355" s="58" t="s">
        <v>4049</v>
      </c>
      <c r="B355" s="59" t="s">
        <v>4050</v>
      </c>
      <c r="C355" s="63">
        <v>0</v>
      </c>
      <c r="D355" s="63">
        <v>0</v>
      </c>
      <c r="E355" s="63">
        <v>0</v>
      </c>
    </row>
    <row r="356" spans="1:5">
      <c r="A356" s="58" t="s">
        <v>4051</v>
      </c>
      <c r="B356" s="59" t="s">
        <v>4052</v>
      </c>
      <c r="C356" s="63">
        <v>0</v>
      </c>
      <c r="D356" s="63">
        <v>0</v>
      </c>
      <c r="E356" s="63">
        <v>0</v>
      </c>
    </row>
    <row r="357" spans="1:5">
      <c r="A357" s="58" t="s">
        <v>4053</v>
      </c>
      <c r="B357" s="59" t="s">
        <v>3816</v>
      </c>
      <c r="C357" s="63">
        <v>0</v>
      </c>
      <c r="D357" s="63">
        <v>0</v>
      </c>
      <c r="E357" s="63">
        <v>0</v>
      </c>
    </row>
    <row r="358" spans="1:5">
      <c r="A358" s="58" t="s">
        <v>4054</v>
      </c>
      <c r="B358" s="59" t="s">
        <v>4055</v>
      </c>
      <c r="C358" s="63">
        <v>0</v>
      </c>
      <c r="D358" s="63">
        <v>0</v>
      </c>
      <c r="E358" s="63">
        <v>0</v>
      </c>
    </row>
    <row r="359" spans="1:5">
      <c r="A359" s="58" t="s">
        <v>4056</v>
      </c>
      <c r="B359" s="59" t="s">
        <v>4057</v>
      </c>
      <c r="C359" s="63">
        <v>0</v>
      </c>
      <c r="D359" s="63">
        <v>0</v>
      </c>
      <c r="E359" s="63">
        <v>0</v>
      </c>
    </row>
    <row r="360" spans="1:5">
      <c r="A360" s="58" t="s">
        <v>4058</v>
      </c>
      <c r="B360" s="59" t="s">
        <v>4059</v>
      </c>
      <c r="C360" s="63">
        <v>0</v>
      </c>
      <c r="D360" s="63">
        <v>0</v>
      </c>
      <c r="E360" s="63">
        <v>0</v>
      </c>
    </row>
    <row r="361" spans="1:5">
      <c r="A361" s="58" t="s">
        <v>4060</v>
      </c>
      <c r="B361" s="59" t="s">
        <v>2551</v>
      </c>
      <c r="C361" s="63">
        <v>0</v>
      </c>
      <c r="D361" s="63">
        <v>0</v>
      </c>
      <c r="E361" s="63">
        <v>0</v>
      </c>
    </row>
    <row r="362" spans="1:5">
      <c r="A362" s="58" t="s">
        <v>4061</v>
      </c>
      <c r="B362" s="59" t="s">
        <v>4062</v>
      </c>
      <c r="C362" s="63">
        <v>0</v>
      </c>
      <c r="D362" s="63">
        <v>0</v>
      </c>
      <c r="E362" s="63">
        <v>0</v>
      </c>
    </row>
    <row r="363" spans="1:5">
      <c r="A363" s="58" t="s">
        <v>4063</v>
      </c>
      <c r="B363" s="59" t="s">
        <v>4064</v>
      </c>
      <c r="C363" s="63">
        <v>0</v>
      </c>
      <c r="D363" s="63">
        <v>0</v>
      </c>
      <c r="E363" s="63">
        <v>0</v>
      </c>
    </row>
    <row r="364" spans="1:5">
      <c r="A364" s="58"/>
      <c r="B364" s="59"/>
      <c r="C364" s="66"/>
      <c r="D364" s="66"/>
      <c r="E364" s="66"/>
    </row>
    <row r="365" spans="1:5">
      <c r="A365" s="58" t="s">
        <v>4065</v>
      </c>
      <c r="B365" s="59" t="s">
        <v>4066</v>
      </c>
      <c r="C365" s="70">
        <v>0</v>
      </c>
      <c r="D365" s="70">
        <v>0</v>
      </c>
      <c r="E365" s="70">
        <v>0</v>
      </c>
    </row>
    <row r="366" spans="1:5">
      <c r="A366" s="58"/>
      <c r="B366" s="59"/>
      <c r="C366" s="58"/>
      <c r="D366" s="58"/>
      <c r="E366" s="58"/>
    </row>
    <row r="367" spans="1:5">
      <c r="A367" s="58" t="s">
        <v>4067</v>
      </c>
      <c r="B367" s="59" t="s">
        <v>4068</v>
      </c>
      <c r="C367" s="69"/>
      <c r="D367" s="69"/>
      <c r="E367" s="69"/>
    </row>
    <row r="368" spans="1:5">
      <c r="A368" s="58" t="s">
        <v>4069</v>
      </c>
      <c r="B368" s="59" t="s">
        <v>3765</v>
      </c>
      <c r="C368" s="63">
        <v>0</v>
      </c>
      <c r="D368" s="63">
        <v>0</v>
      </c>
      <c r="E368" s="63">
        <v>0</v>
      </c>
    </row>
    <row r="369" spans="1:5">
      <c r="A369" s="58" t="s">
        <v>4070</v>
      </c>
      <c r="B369" s="59" t="s">
        <v>4071</v>
      </c>
      <c r="C369" s="63">
        <v>0</v>
      </c>
      <c r="D369" s="63">
        <v>0</v>
      </c>
      <c r="E369" s="63">
        <v>0</v>
      </c>
    </row>
    <row r="370" spans="1:5">
      <c r="A370" s="58" t="s">
        <v>4072</v>
      </c>
      <c r="B370" s="59" t="s">
        <v>4073</v>
      </c>
      <c r="C370" s="63">
        <v>0</v>
      </c>
      <c r="D370" s="63">
        <v>0</v>
      </c>
      <c r="E370" s="63">
        <v>0</v>
      </c>
    </row>
    <row r="371" spans="1:5">
      <c r="A371" s="58" t="s">
        <v>4074</v>
      </c>
      <c r="B371" s="59" t="s">
        <v>4075</v>
      </c>
      <c r="C371" s="63">
        <v>0</v>
      </c>
      <c r="D371" s="63">
        <v>0</v>
      </c>
      <c r="E371" s="63">
        <v>0</v>
      </c>
    </row>
    <row r="372" spans="1:5">
      <c r="A372" s="58" t="s">
        <v>4076</v>
      </c>
      <c r="B372" s="59" t="s">
        <v>4077</v>
      </c>
      <c r="C372" s="63">
        <v>0</v>
      </c>
      <c r="D372" s="63">
        <v>0</v>
      </c>
      <c r="E372" s="63">
        <v>0</v>
      </c>
    </row>
    <row r="373" spans="1:5">
      <c r="A373" s="58" t="s">
        <v>4078</v>
      </c>
      <c r="B373" s="59" t="s">
        <v>4079</v>
      </c>
      <c r="C373" s="63">
        <v>0</v>
      </c>
      <c r="D373" s="63">
        <v>0</v>
      </c>
      <c r="E373" s="63">
        <v>0</v>
      </c>
    </row>
    <row r="374" spans="1:5">
      <c r="A374" s="58" t="s">
        <v>4080</v>
      </c>
      <c r="B374" s="59" t="s">
        <v>4081</v>
      </c>
      <c r="C374" s="63">
        <v>0</v>
      </c>
      <c r="D374" s="63">
        <v>0</v>
      </c>
      <c r="E374" s="63">
        <v>0</v>
      </c>
    </row>
    <row r="375" spans="1:5">
      <c r="A375" s="58" t="s">
        <v>4082</v>
      </c>
      <c r="B375" s="59" t="s">
        <v>261</v>
      </c>
      <c r="C375" s="63">
        <v>0</v>
      </c>
      <c r="D375" s="63">
        <v>0</v>
      </c>
      <c r="E375" s="63">
        <v>0</v>
      </c>
    </row>
    <row r="376" spans="1:5">
      <c r="A376" s="58" t="s">
        <v>4083</v>
      </c>
      <c r="B376" s="59" t="s">
        <v>4084</v>
      </c>
      <c r="C376" s="63">
        <v>0</v>
      </c>
      <c r="D376" s="63">
        <v>0</v>
      </c>
      <c r="E376" s="63">
        <v>0</v>
      </c>
    </row>
    <row r="377" spans="1:5">
      <c r="A377" s="58" t="s">
        <v>4085</v>
      </c>
      <c r="B377" s="59" t="s">
        <v>3866</v>
      </c>
      <c r="C377" s="63">
        <v>0</v>
      </c>
      <c r="D377" s="63">
        <v>0</v>
      </c>
      <c r="E377" s="63">
        <v>0</v>
      </c>
    </row>
    <row r="378" spans="1:5">
      <c r="A378" s="58" t="s">
        <v>4086</v>
      </c>
      <c r="B378" s="59" t="s">
        <v>4087</v>
      </c>
      <c r="C378" s="63">
        <v>0</v>
      </c>
      <c r="D378" s="63">
        <v>0</v>
      </c>
      <c r="E378" s="63">
        <v>0</v>
      </c>
    </row>
    <row r="379" spans="1:5">
      <c r="A379" s="58" t="s">
        <v>4088</v>
      </c>
      <c r="B379" s="59" t="s">
        <v>4089</v>
      </c>
      <c r="C379" s="63">
        <v>0</v>
      </c>
      <c r="D379" s="63">
        <v>0</v>
      </c>
      <c r="E379" s="63">
        <v>0</v>
      </c>
    </row>
    <row r="380" spans="1:5">
      <c r="A380" s="58" t="s">
        <v>4090</v>
      </c>
      <c r="B380" s="59" t="s">
        <v>4091</v>
      </c>
      <c r="C380" s="63">
        <v>0</v>
      </c>
      <c r="D380" s="63">
        <v>0</v>
      </c>
      <c r="E380" s="63">
        <v>0</v>
      </c>
    </row>
    <row r="381" spans="1:5">
      <c r="A381" s="58" t="s">
        <v>4092</v>
      </c>
      <c r="B381" s="59" t="s">
        <v>4093</v>
      </c>
      <c r="C381" s="63">
        <v>0</v>
      </c>
      <c r="D381" s="63">
        <v>0</v>
      </c>
      <c r="E381" s="63">
        <v>0</v>
      </c>
    </row>
    <row r="382" spans="1:5">
      <c r="A382" s="58" t="s">
        <v>4094</v>
      </c>
      <c r="B382" s="59" t="s">
        <v>4095</v>
      </c>
      <c r="C382" s="63">
        <v>0</v>
      </c>
      <c r="D382" s="63">
        <v>0</v>
      </c>
      <c r="E382" s="63">
        <v>0</v>
      </c>
    </row>
    <row r="383" spans="1:5">
      <c r="A383" s="58" t="s">
        <v>4096</v>
      </c>
      <c r="B383" s="59" t="s">
        <v>4097</v>
      </c>
      <c r="C383" s="63">
        <v>0</v>
      </c>
      <c r="D383" s="63">
        <v>0</v>
      </c>
      <c r="E383" s="63">
        <v>0</v>
      </c>
    </row>
    <row r="384" spans="1:5">
      <c r="A384" s="58" t="s">
        <v>4098</v>
      </c>
      <c r="B384" s="59" t="s">
        <v>4099</v>
      </c>
      <c r="C384" s="63">
        <v>0</v>
      </c>
      <c r="D384" s="63">
        <v>0</v>
      </c>
      <c r="E384" s="63">
        <v>0</v>
      </c>
    </row>
    <row r="385" spans="1:5">
      <c r="A385" s="58" t="s">
        <v>4100</v>
      </c>
      <c r="B385" s="59" t="s">
        <v>4101</v>
      </c>
      <c r="C385" s="63">
        <v>0</v>
      </c>
      <c r="D385" s="63">
        <v>0</v>
      </c>
      <c r="E385" s="63">
        <v>0</v>
      </c>
    </row>
    <row r="386" spans="1:5">
      <c r="A386" s="58" t="s">
        <v>4102</v>
      </c>
      <c r="B386" s="59" t="s">
        <v>4103</v>
      </c>
      <c r="C386" s="63">
        <v>0</v>
      </c>
      <c r="D386" s="63">
        <v>0</v>
      </c>
      <c r="E386" s="63">
        <v>0</v>
      </c>
    </row>
    <row r="387" spans="1:5">
      <c r="A387" s="58" t="s">
        <v>4104</v>
      </c>
      <c r="B387" s="59" t="s">
        <v>4105</v>
      </c>
      <c r="C387" s="63">
        <v>0</v>
      </c>
      <c r="D387" s="63">
        <v>0</v>
      </c>
      <c r="E387" s="63">
        <v>0</v>
      </c>
    </row>
    <row r="388" spans="1:5">
      <c r="A388" s="58"/>
      <c r="B388" s="59"/>
      <c r="C388" s="66"/>
      <c r="D388" s="66"/>
      <c r="E388" s="66"/>
    </row>
    <row r="389" spans="1:5">
      <c r="A389" s="58" t="s">
        <v>4106</v>
      </c>
      <c r="B389" s="59" t="s">
        <v>4107</v>
      </c>
      <c r="C389" s="70">
        <v>0</v>
      </c>
      <c r="D389" s="70">
        <v>0</v>
      </c>
      <c r="E389" s="70">
        <v>0</v>
      </c>
    </row>
    <row r="390" spans="1:5">
      <c r="A390" s="58"/>
      <c r="B390" s="59"/>
      <c r="C390" s="66"/>
      <c r="D390" s="66"/>
      <c r="E390" s="66"/>
    </row>
    <row r="391" spans="1:5">
      <c r="A391" s="58" t="s">
        <v>4108</v>
      </c>
      <c r="B391" s="59" t="s">
        <v>4109</v>
      </c>
      <c r="C391" s="70">
        <v>0</v>
      </c>
      <c r="D391" s="70">
        <v>0</v>
      </c>
      <c r="E391" s="70">
        <v>0</v>
      </c>
    </row>
    <row r="392" spans="1:5">
      <c r="A392" s="58" t="s">
        <v>4110</v>
      </c>
      <c r="B392" s="59" t="s">
        <v>4111</v>
      </c>
      <c r="C392" s="63">
        <v>0</v>
      </c>
      <c r="D392" s="63">
        <v>0</v>
      </c>
      <c r="E392" s="63">
        <v>0</v>
      </c>
    </row>
    <row r="393" spans="1:5">
      <c r="A393" s="58" t="s">
        <v>4112</v>
      </c>
      <c r="B393" s="59" t="s">
        <v>4113</v>
      </c>
      <c r="C393" s="63">
        <v>0</v>
      </c>
      <c r="D393" s="63">
        <v>0</v>
      </c>
      <c r="E393" s="63">
        <v>0</v>
      </c>
    </row>
    <row r="394" spans="1:5">
      <c r="A394" s="58"/>
      <c r="B394" s="59"/>
      <c r="C394" s="66"/>
      <c r="D394" s="66"/>
      <c r="E394" s="66"/>
    </row>
    <row r="395" spans="1:5">
      <c r="A395" s="58" t="s">
        <v>4114</v>
      </c>
      <c r="B395" s="59" t="s">
        <v>4115</v>
      </c>
      <c r="C395" s="70">
        <v>0</v>
      </c>
      <c r="D395" s="70">
        <v>0</v>
      </c>
      <c r="E395" s="70">
        <v>0</v>
      </c>
    </row>
    <row r="396" spans="1:5">
      <c r="A396" s="58"/>
      <c r="B396" s="59"/>
      <c r="C396" s="66"/>
      <c r="D396" s="66"/>
      <c r="E396" s="66"/>
    </row>
    <row r="397" spans="1:5">
      <c r="A397" s="58" t="s">
        <v>4116</v>
      </c>
      <c r="B397" s="59" t="s">
        <v>4117</v>
      </c>
      <c r="C397" s="70">
        <v>34895896.170000002</v>
      </c>
      <c r="D397" s="70">
        <v>34756655.939999998</v>
      </c>
      <c r="E397" s="70">
        <v>139240.23000000001</v>
      </c>
    </row>
    <row r="398" spans="1:5">
      <c r="A398" s="58"/>
      <c r="B398" s="59"/>
      <c r="C398" s="58"/>
      <c r="D398" s="58"/>
      <c r="E398" s="58"/>
    </row>
    <row r="399" spans="1:5">
      <c r="A399" s="58" t="s">
        <v>1127</v>
      </c>
      <c r="B399" s="59" t="s">
        <v>4118</v>
      </c>
      <c r="C399" s="69"/>
      <c r="D399" s="69"/>
      <c r="E399" s="69"/>
    </row>
    <row r="400" spans="1:5">
      <c r="A400" s="58" t="s">
        <v>4119</v>
      </c>
      <c r="B400" s="59" t="s">
        <v>4120</v>
      </c>
      <c r="C400" s="63">
        <v>657482.61</v>
      </c>
      <c r="D400" s="63">
        <v>657482.61</v>
      </c>
      <c r="E400" s="63">
        <v>0</v>
      </c>
    </row>
    <row r="401" spans="1:5">
      <c r="A401" s="58" t="s">
        <v>4121</v>
      </c>
      <c r="B401" s="59" t="s">
        <v>4122</v>
      </c>
      <c r="C401" s="63">
        <v>0</v>
      </c>
      <c r="D401" s="63">
        <v>0</v>
      </c>
      <c r="E401" s="63">
        <v>0</v>
      </c>
    </row>
    <row r="402" spans="1:5">
      <c r="A402" s="58" t="s">
        <v>4123</v>
      </c>
      <c r="B402" s="59" t="s">
        <v>4124</v>
      </c>
      <c r="C402" s="63">
        <v>0</v>
      </c>
      <c r="D402" s="63">
        <v>0</v>
      </c>
      <c r="E402" s="63">
        <v>0</v>
      </c>
    </row>
    <row r="403" spans="1:5">
      <c r="A403" s="58" t="s">
        <v>4125</v>
      </c>
      <c r="B403" s="59" t="s">
        <v>4126</v>
      </c>
      <c r="C403" s="63">
        <v>0</v>
      </c>
      <c r="D403" s="63">
        <v>0</v>
      </c>
      <c r="E403" s="63">
        <v>0</v>
      </c>
    </row>
    <row r="404" spans="1:5">
      <c r="A404" s="58" t="s">
        <v>4127</v>
      </c>
      <c r="B404" s="59" t="s">
        <v>4128</v>
      </c>
      <c r="C404" s="63">
        <v>0</v>
      </c>
      <c r="D404" s="63">
        <v>0</v>
      </c>
      <c r="E404" s="63">
        <v>0</v>
      </c>
    </row>
    <row r="405" spans="1:5">
      <c r="A405" s="58" t="s">
        <v>4129</v>
      </c>
      <c r="B405" s="59" t="s">
        <v>4130</v>
      </c>
      <c r="C405" s="63">
        <v>0</v>
      </c>
      <c r="D405" s="63">
        <v>0</v>
      </c>
      <c r="E405" s="63">
        <v>0</v>
      </c>
    </row>
    <row r="406" spans="1:5">
      <c r="A406" s="58" t="s">
        <v>4131</v>
      </c>
      <c r="B406" s="59" t="s">
        <v>4132</v>
      </c>
      <c r="C406" s="63">
        <v>0</v>
      </c>
      <c r="D406" s="63">
        <v>0</v>
      </c>
      <c r="E406" s="63">
        <v>0</v>
      </c>
    </row>
    <row r="407" spans="1:5">
      <c r="A407" s="58" t="s">
        <v>4133</v>
      </c>
      <c r="B407" s="59" t="s">
        <v>4134</v>
      </c>
      <c r="C407" s="63">
        <v>0</v>
      </c>
      <c r="D407" s="63">
        <v>0</v>
      </c>
      <c r="E407" s="63">
        <v>0</v>
      </c>
    </row>
    <row r="408" spans="1:5">
      <c r="A408" s="58" t="s">
        <v>4135</v>
      </c>
      <c r="B408" s="59" t="s">
        <v>4136</v>
      </c>
      <c r="C408" s="63">
        <v>0</v>
      </c>
      <c r="D408" s="63">
        <v>0</v>
      </c>
      <c r="E408" s="63">
        <v>0</v>
      </c>
    </row>
    <row r="409" spans="1:5">
      <c r="A409" s="58" t="s">
        <v>1129</v>
      </c>
      <c r="B409" s="59" t="s">
        <v>4137</v>
      </c>
      <c r="C409" s="63">
        <v>0</v>
      </c>
      <c r="D409" s="63">
        <v>0</v>
      </c>
      <c r="E409" s="63">
        <v>0</v>
      </c>
    </row>
    <row r="410" spans="1:5">
      <c r="A410" s="58" t="s">
        <v>4138</v>
      </c>
      <c r="B410" s="59" t="s">
        <v>4139</v>
      </c>
      <c r="C410" s="63">
        <v>0</v>
      </c>
      <c r="D410" s="63">
        <v>0</v>
      </c>
      <c r="E410" s="63">
        <v>0</v>
      </c>
    </row>
    <row r="411" spans="1:5">
      <c r="A411" s="58" t="s">
        <v>4140</v>
      </c>
      <c r="B411" s="59" t="s">
        <v>4141</v>
      </c>
      <c r="C411" s="63">
        <v>0</v>
      </c>
      <c r="D411" s="63">
        <v>0</v>
      </c>
      <c r="E411" s="63">
        <v>0</v>
      </c>
    </row>
    <row r="412" spans="1:5">
      <c r="A412" s="58" t="s">
        <v>4142</v>
      </c>
      <c r="B412" s="59" t="s">
        <v>4143</v>
      </c>
      <c r="C412" s="63">
        <v>0</v>
      </c>
      <c r="D412" s="63">
        <v>0</v>
      </c>
      <c r="E412" s="63">
        <v>0</v>
      </c>
    </row>
    <row r="413" spans="1:5">
      <c r="A413" s="58" t="s">
        <v>4144</v>
      </c>
      <c r="B413" s="59" t="s">
        <v>4145</v>
      </c>
      <c r="C413" s="63">
        <v>0</v>
      </c>
      <c r="D413" s="63">
        <v>0</v>
      </c>
      <c r="E413" s="63">
        <v>0</v>
      </c>
    </row>
    <row r="414" spans="1:5">
      <c r="A414" s="58"/>
      <c r="B414" s="59"/>
      <c r="C414" s="66"/>
      <c r="D414" s="66"/>
      <c r="E414" s="66"/>
    </row>
    <row r="415" spans="1:5">
      <c r="A415" s="58" t="s">
        <v>4146</v>
      </c>
      <c r="B415" s="59" t="s">
        <v>4147</v>
      </c>
      <c r="C415" s="70">
        <v>657482.61</v>
      </c>
      <c r="D415" s="70">
        <v>657482.61</v>
      </c>
      <c r="E415" s="70">
        <v>0</v>
      </c>
    </row>
    <row r="416" spans="1:5">
      <c r="A416" s="58"/>
      <c r="B416" s="59"/>
      <c r="C416" s="58"/>
      <c r="D416" s="58"/>
      <c r="E416" s="58"/>
    </row>
    <row r="417" spans="1:5">
      <c r="A417" s="58" t="s">
        <v>1130</v>
      </c>
      <c r="B417" s="59" t="s">
        <v>1133</v>
      </c>
      <c r="C417" s="69"/>
      <c r="D417" s="69"/>
      <c r="E417" s="69"/>
    </row>
    <row r="418" spans="1:5">
      <c r="A418" s="58" t="s">
        <v>4148</v>
      </c>
      <c r="B418" s="59" t="s">
        <v>4149</v>
      </c>
      <c r="C418" s="63">
        <v>0</v>
      </c>
      <c r="D418" s="63">
        <v>0</v>
      </c>
      <c r="E418" s="63">
        <v>0</v>
      </c>
    </row>
    <row r="419" spans="1:5">
      <c r="A419" s="58" t="s">
        <v>4150</v>
      </c>
      <c r="B419" s="59" t="s">
        <v>4151</v>
      </c>
      <c r="C419" s="63">
        <v>0</v>
      </c>
      <c r="D419" s="63">
        <v>0</v>
      </c>
      <c r="E419" s="63">
        <v>0</v>
      </c>
    </row>
    <row r="420" spans="1:5">
      <c r="A420" s="58" t="s">
        <v>1131</v>
      </c>
      <c r="B420" s="59" t="s">
        <v>4152</v>
      </c>
      <c r="C420" s="63">
        <v>0</v>
      </c>
      <c r="D420" s="63">
        <v>0</v>
      </c>
      <c r="E420" s="63">
        <v>0</v>
      </c>
    </row>
    <row r="421" spans="1:5">
      <c r="A421" s="58" t="s">
        <v>4153</v>
      </c>
      <c r="B421" s="59" t="s">
        <v>4154</v>
      </c>
      <c r="C421" s="63">
        <v>0</v>
      </c>
      <c r="D421" s="63">
        <v>0</v>
      </c>
      <c r="E421" s="63">
        <v>0</v>
      </c>
    </row>
    <row r="422" spans="1:5">
      <c r="A422" s="58" t="s">
        <v>4155</v>
      </c>
      <c r="B422" s="59" t="s">
        <v>4156</v>
      </c>
      <c r="C422" s="63">
        <v>0</v>
      </c>
      <c r="D422" s="63">
        <v>0</v>
      </c>
      <c r="E422" s="63">
        <v>0</v>
      </c>
    </row>
    <row r="423" spans="1:5">
      <c r="A423" s="58" t="s">
        <v>4157</v>
      </c>
      <c r="B423" s="59" t="s">
        <v>4158</v>
      </c>
      <c r="C423" s="63">
        <v>0</v>
      </c>
      <c r="D423" s="63">
        <v>0</v>
      </c>
      <c r="E423" s="63">
        <v>0</v>
      </c>
    </row>
    <row r="424" spans="1:5">
      <c r="A424" s="58" t="s">
        <v>4159</v>
      </c>
      <c r="B424" s="59" t="s">
        <v>4160</v>
      </c>
      <c r="C424" s="63">
        <v>0</v>
      </c>
      <c r="D424" s="63">
        <v>0</v>
      </c>
      <c r="E424" s="63">
        <v>0</v>
      </c>
    </row>
    <row r="425" spans="1:5">
      <c r="A425" s="58"/>
      <c r="B425" s="59"/>
      <c r="C425" s="66"/>
      <c r="D425" s="66"/>
      <c r="E425" s="66"/>
    </row>
    <row r="426" spans="1:5">
      <c r="A426" s="58" t="s">
        <v>4161</v>
      </c>
      <c r="B426" s="59" t="s">
        <v>4162</v>
      </c>
      <c r="C426" s="70">
        <v>0</v>
      </c>
      <c r="D426" s="70">
        <v>0</v>
      </c>
      <c r="E426" s="70">
        <v>0</v>
      </c>
    </row>
    <row r="427" spans="1:5">
      <c r="A427" s="58"/>
      <c r="B427" s="59"/>
      <c r="C427" s="58"/>
      <c r="D427" s="58"/>
      <c r="E427" s="58"/>
    </row>
    <row r="428" spans="1:5">
      <c r="A428" s="58" t="s">
        <v>1132</v>
      </c>
      <c r="B428" s="59" t="s">
        <v>4163</v>
      </c>
      <c r="C428" s="69"/>
      <c r="D428" s="69"/>
      <c r="E428" s="69"/>
    </row>
    <row r="429" spans="1:5">
      <c r="A429" s="58"/>
      <c r="B429" s="59"/>
      <c r="C429" s="58"/>
      <c r="D429" s="58"/>
      <c r="E429" s="58"/>
    </row>
    <row r="430" spans="1:5">
      <c r="A430" s="58" t="s">
        <v>4164</v>
      </c>
      <c r="B430" s="59" t="s">
        <v>4163</v>
      </c>
      <c r="C430" s="69"/>
      <c r="D430" s="69"/>
      <c r="E430" s="69"/>
    </row>
    <row r="431" spans="1:5">
      <c r="A431" s="58" t="s">
        <v>4165</v>
      </c>
      <c r="B431" s="59" t="s">
        <v>4166</v>
      </c>
      <c r="C431" s="63">
        <v>0</v>
      </c>
      <c r="D431" s="63">
        <v>0</v>
      </c>
      <c r="E431" s="63">
        <v>0</v>
      </c>
    </row>
    <row r="432" spans="1:5">
      <c r="A432" s="58" t="s">
        <v>4167</v>
      </c>
      <c r="B432" s="59" t="s">
        <v>4168</v>
      </c>
      <c r="C432" s="63">
        <v>0</v>
      </c>
      <c r="D432" s="63">
        <v>0</v>
      </c>
      <c r="E432" s="63">
        <v>0</v>
      </c>
    </row>
    <row r="433" spans="1:5">
      <c r="A433" s="58" t="s">
        <v>4169</v>
      </c>
      <c r="B433" s="59" t="s">
        <v>4170</v>
      </c>
      <c r="C433" s="63">
        <v>0</v>
      </c>
      <c r="D433" s="63">
        <v>0</v>
      </c>
      <c r="E433" s="63">
        <v>0</v>
      </c>
    </row>
    <row r="434" spans="1:5">
      <c r="A434" s="58"/>
      <c r="B434" s="59"/>
      <c r="C434" s="66"/>
      <c r="D434" s="66"/>
      <c r="E434" s="66"/>
    </row>
    <row r="435" spans="1:5">
      <c r="A435" s="58" t="s">
        <v>4171</v>
      </c>
      <c r="B435" s="59" t="s">
        <v>4172</v>
      </c>
      <c r="C435" s="70">
        <v>0</v>
      </c>
      <c r="D435" s="70">
        <v>0</v>
      </c>
      <c r="E435" s="70">
        <v>0</v>
      </c>
    </row>
    <row r="436" spans="1:5">
      <c r="A436" s="58"/>
      <c r="B436" s="59"/>
      <c r="C436" s="58"/>
      <c r="D436" s="58"/>
      <c r="E436" s="58"/>
    </row>
    <row r="437" spans="1:5">
      <c r="A437" s="58" t="s">
        <v>4173</v>
      </c>
      <c r="B437" s="59" t="s">
        <v>4174</v>
      </c>
      <c r="C437" s="69"/>
      <c r="D437" s="69"/>
      <c r="E437" s="69"/>
    </row>
    <row r="438" spans="1:5">
      <c r="A438" s="58" t="s">
        <v>4175</v>
      </c>
      <c r="B438" s="59" t="s">
        <v>4176</v>
      </c>
      <c r="C438" s="63">
        <v>0</v>
      </c>
      <c r="D438" s="63">
        <v>0</v>
      </c>
      <c r="E438" s="63">
        <v>0</v>
      </c>
    </row>
    <row r="439" spans="1:5">
      <c r="A439" s="58" t="s">
        <v>4177</v>
      </c>
      <c r="B439" s="59" t="s">
        <v>4178</v>
      </c>
      <c r="C439" s="63">
        <v>0</v>
      </c>
      <c r="D439" s="63">
        <v>0</v>
      </c>
      <c r="E439" s="63">
        <v>0</v>
      </c>
    </row>
    <row r="440" spans="1:5">
      <c r="A440" s="58" t="s">
        <v>4179</v>
      </c>
      <c r="B440" s="59" t="s">
        <v>4180</v>
      </c>
      <c r="C440" s="63">
        <v>0</v>
      </c>
      <c r="D440" s="63">
        <v>0</v>
      </c>
      <c r="E440" s="63">
        <v>0</v>
      </c>
    </row>
    <row r="441" spans="1:5">
      <c r="A441" s="58"/>
      <c r="B441" s="59"/>
      <c r="C441" s="66"/>
      <c r="D441" s="66"/>
      <c r="E441" s="66"/>
    </row>
    <row r="442" spans="1:5">
      <c r="A442" s="58" t="s">
        <v>4181</v>
      </c>
      <c r="B442" s="59" t="s">
        <v>4182</v>
      </c>
      <c r="C442" s="70">
        <v>0</v>
      </c>
      <c r="D442" s="70">
        <v>0</v>
      </c>
      <c r="E442" s="70">
        <v>0</v>
      </c>
    </row>
    <row r="443" spans="1:5">
      <c r="A443" s="58"/>
      <c r="B443" s="59"/>
      <c r="C443" s="58"/>
      <c r="D443" s="58"/>
      <c r="E443" s="58"/>
    </row>
    <row r="444" spans="1:5">
      <c r="A444" s="58" t="s">
        <v>4183</v>
      </c>
      <c r="B444" s="59" t="s">
        <v>4184</v>
      </c>
      <c r="C444" s="69"/>
      <c r="D444" s="69"/>
      <c r="E444" s="69"/>
    </row>
    <row r="445" spans="1:5">
      <c r="A445" s="58" t="s">
        <v>4185</v>
      </c>
      <c r="B445" s="59" t="s">
        <v>4186</v>
      </c>
      <c r="C445" s="63">
        <v>0</v>
      </c>
      <c r="D445" s="63">
        <v>0</v>
      </c>
      <c r="E445" s="63">
        <v>0</v>
      </c>
    </row>
    <row r="446" spans="1:5">
      <c r="A446" s="58" t="s">
        <v>4187</v>
      </c>
      <c r="B446" s="59" t="s">
        <v>4188</v>
      </c>
      <c r="C446" s="63">
        <v>0</v>
      </c>
      <c r="D446" s="63">
        <v>0</v>
      </c>
      <c r="E446" s="63">
        <v>0</v>
      </c>
    </row>
    <row r="447" spans="1:5">
      <c r="A447" s="58" t="s">
        <v>4189</v>
      </c>
      <c r="B447" s="59" t="s">
        <v>4190</v>
      </c>
      <c r="C447" s="63">
        <v>0</v>
      </c>
      <c r="D447" s="63">
        <v>0</v>
      </c>
      <c r="E447" s="63">
        <v>0</v>
      </c>
    </row>
    <row r="448" spans="1:5">
      <c r="A448" s="58"/>
      <c r="B448" s="59"/>
      <c r="C448" s="66"/>
      <c r="D448" s="66"/>
      <c r="E448" s="66"/>
    </row>
    <row r="449" spans="1:5">
      <c r="A449" s="58" t="s">
        <v>4191</v>
      </c>
      <c r="B449" s="59" t="s">
        <v>4192</v>
      </c>
      <c r="C449" s="70">
        <v>0</v>
      </c>
      <c r="D449" s="70">
        <v>0</v>
      </c>
      <c r="E449" s="70">
        <v>0</v>
      </c>
    </row>
    <row r="450" spans="1:5">
      <c r="A450" s="58"/>
      <c r="B450" s="59"/>
      <c r="C450" s="58"/>
      <c r="D450" s="58"/>
      <c r="E450" s="58"/>
    </row>
    <row r="451" spans="1:5">
      <c r="A451" s="58" t="s">
        <v>2846</v>
      </c>
      <c r="B451" s="59" t="s">
        <v>4193</v>
      </c>
      <c r="C451" s="69"/>
      <c r="D451" s="69"/>
      <c r="E451" s="69"/>
    </row>
    <row r="452" spans="1:5">
      <c r="A452" s="58" t="s">
        <v>4194</v>
      </c>
      <c r="B452" s="59" t="s">
        <v>4195</v>
      </c>
      <c r="C452" s="63">
        <v>0</v>
      </c>
      <c r="D452" s="63">
        <v>0</v>
      </c>
      <c r="E452" s="63">
        <v>0</v>
      </c>
    </row>
    <row r="453" spans="1:5">
      <c r="A453" s="58" t="s">
        <v>4196</v>
      </c>
      <c r="B453" s="59" t="s">
        <v>4197</v>
      </c>
      <c r="C453" s="63">
        <v>0</v>
      </c>
      <c r="D453" s="63">
        <v>0</v>
      </c>
      <c r="E453" s="63">
        <v>0</v>
      </c>
    </row>
    <row r="454" spans="1:5">
      <c r="A454" s="58" t="s">
        <v>4198</v>
      </c>
      <c r="B454" s="59" t="s">
        <v>4199</v>
      </c>
      <c r="C454" s="63">
        <v>0</v>
      </c>
      <c r="D454" s="63">
        <v>0</v>
      </c>
      <c r="E454" s="63">
        <v>0</v>
      </c>
    </row>
    <row r="455" spans="1:5">
      <c r="A455" s="58"/>
      <c r="B455" s="59"/>
      <c r="C455" s="66"/>
      <c r="D455" s="66"/>
      <c r="E455" s="66"/>
    </row>
    <row r="456" spans="1:5">
      <c r="A456" s="58" t="s">
        <v>4200</v>
      </c>
      <c r="B456" s="59" t="s">
        <v>4201</v>
      </c>
      <c r="C456" s="70">
        <v>0</v>
      </c>
      <c r="D456" s="70">
        <v>0</v>
      </c>
      <c r="E456" s="70">
        <v>0</v>
      </c>
    </row>
    <row r="457" spans="1:5">
      <c r="A457" s="58"/>
      <c r="B457" s="59"/>
      <c r="C457" s="58"/>
      <c r="D457" s="58"/>
      <c r="E457" s="58"/>
    </row>
    <row r="458" spans="1:5">
      <c r="A458" s="58" t="s">
        <v>4202</v>
      </c>
      <c r="B458" s="59" t="s">
        <v>4203</v>
      </c>
      <c r="C458" s="69"/>
      <c r="D458" s="69"/>
      <c r="E458" s="69"/>
    </row>
    <row r="459" spans="1:5">
      <c r="A459" s="58" t="s">
        <v>4204</v>
      </c>
      <c r="B459" s="59" t="s">
        <v>4205</v>
      </c>
      <c r="C459" s="63">
        <v>0</v>
      </c>
      <c r="D459" s="63">
        <v>0</v>
      </c>
      <c r="E459" s="63">
        <v>0</v>
      </c>
    </row>
    <row r="460" spans="1:5">
      <c r="A460" s="58" t="s">
        <v>4206</v>
      </c>
      <c r="B460" s="59" t="s">
        <v>4207</v>
      </c>
      <c r="C460" s="63">
        <v>0</v>
      </c>
      <c r="D460" s="63">
        <v>0</v>
      </c>
      <c r="E460" s="63">
        <v>0</v>
      </c>
    </row>
    <row r="461" spans="1:5">
      <c r="A461" s="58" t="s">
        <v>4208</v>
      </c>
      <c r="B461" s="59" t="s">
        <v>4209</v>
      </c>
      <c r="C461" s="63">
        <v>0</v>
      </c>
      <c r="D461" s="63">
        <v>0</v>
      </c>
      <c r="E461" s="63">
        <v>0</v>
      </c>
    </row>
    <row r="462" spans="1:5">
      <c r="A462" s="58"/>
      <c r="B462" s="59"/>
      <c r="C462" s="66"/>
      <c r="D462" s="66"/>
      <c r="E462" s="66"/>
    </row>
    <row r="463" spans="1:5">
      <c r="A463" s="58" t="s">
        <v>4210</v>
      </c>
      <c r="B463" s="59" t="s">
        <v>4211</v>
      </c>
      <c r="C463" s="70">
        <v>0</v>
      </c>
      <c r="D463" s="70">
        <v>0</v>
      </c>
      <c r="E463" s="70">
        <v>0</v>
      </c>
    </row>
    <row r="464" spans="1:5">
      <c r="A464" s="58"/>
      <c r="B464" s="59"/>
      <c r="C464" s="58"/>
      <c r="D464" s="58"/>
      <c r="E464" s="58"/>
    </row>
    <row r="465" spans="1:5">
      <c r="A465" s="58" t="s">
        <v>4212</v>
      </c>
      <c r="B465" s="59" t="s">
        <v>4213</v>
      </c>
      <c r="C465" s="69"/>
      <c r="D465" s="69"/>
      <c r="E465" s="69"/>
    </row>
    <row r="466" spans="1:5">
      <c r="A466" s="58" t="s">
        <v>4214</v>
      </c>
      <c r="B466" s="59" t="s">
        <v>4215</v>
      </c>
      <c r="C466" s="63">
        <v>0</v>
      </c>
      <c r="D466" s="63">
        <v>0</v>
      </c>
      <c r="E466" s="63">
        <v>0</v>
      </c>
    </row>
    <row r="467" spans="1:5">
      <c r="A467" s="58" t="s">
        <v>4216</v>
      </c>
      <c r="B467" s="59" t="s">
        <v>4217</v>
      </c>
      <c r="C467" s="63">
        <v>0</v>
      </c>
      <c r="D467" s="63">
        <v>0</v>
      </c>
      <c r="E467" s="63">
        <v>0</v>
      </c>
    </row>
    <row r="468" spans="1:5">
      <c r="A468" s="58" t="s">
        <v>4218</v>
      </c>
      <c r="B468" s="59" t="s">
        <v>4219</v>
      </c>
      <c r="C468" s="63">
        <v>0</v>
      </c>
      <c r="D468" s="63">
        <v>0</v>
      </c>
      <c r="E468" s="63">
        <v>0</v>
      </c>
    </row>
    <row r="469" spans="1:5">
      <c r="A469" s="58"/>
      <c r="B469" s="59"/>
      <c r="C469" s="66"/>
      <c r="D469" s="66"/>
      <c r="E469" s="66"/>
    </row>
    <row r="470" spans="1:5">
      <c r="A470" s="58" t="s">
        <v>4220</v>
      </c>
      <c r="B470" s="59" t="s">
        <v>4221</v>
      </c>
      <c r="C470" s="70">
        <v>0</v>
      </c>
      <c r="D470" s="70">
        <v>0</v>
      </c>
      <c r="E470" s="70">
        <v>0</v>
      </c>
    </row>
    <row r="471" spans="1:5">
      <c r="A471" s="58"/>
      <c r="B471" s="59"/>
      <c r="C471" s="58"/>
      <c r="D471" s="58"/>
      <c r="E471" s="58"/>
    </row>
    <row r="472" spans="1:5">
      <c r="A472" s="58" t="s">
        <v>4222</v>
      </c>
      <c r="B472" s="59" t="s">
        <v>4223</v>
      </c>
      <c r="C472" s="69"/>
      <c r="D472" s="69"/>
      <c r="E472" s="69"/>
    </row>
    <row r="473" spans="1:5">
      <c r="A473" s="58" t="s">
        <v>4224</v>
      </c>
      <c r="B473" s="59" t="s">
        <v>4225</v>
      </c>
      <c r="C473" s="63">
        <v>0</v>
      </c>
      <c r="D473" s="63">
        <v>0</v>
      </c>
      <c r="E473" s="63">
        <v>0</v>
      </c>
    </row>
    <row r="474" spans="1:5">
      <c r="A474" s="58" t="s">
        <v>4226</v>
      </c>
      <c r="B474" s="59" t="s">
        <v>4227</v>
      </c>
      <c r="C474" s="63">
        <v>0</v>
      </c>
      <c r="D474" s="63">
        <v>0</v>
      </c>
      <c r="E474" s="63">
        <v>0</v>
      </c>
    </row>
    <row r="475" spans="1:5">
      <c r="A475" s="58" t="s">
        <v>4228</v>
      </c>
      <c r="B475" s="59" t="s">
        <v>4229</v>
      </c>
      <c r="C475" s="63">
        <v>0</v>
      </c>
      <c r="D475" s="63">
        <v>0</v>
      </c>
      <c r="E475" s="63">
        <v>0</v>
      </c>
    </row>
    <row r="476" spans="1:5">
      <c r="A476" s="58"/>
      <c r="B476" s="59"/>
      <c r="C476" s="66"/>
      <c r="D476" s="66"/>
      <c r="E476" s="66"/>
    </row>
    <row r="477" spans="1:5">
      <c r="A477" s="58" t="s">
        <v>4230</v>
      </c>
      <c r="B477" s="59" t="s">
        <v>4231</v>
      </c>
      <c r="C477" s="70">
        <v>0</v>
      </c>
      <c r="D477" s="70">
        <v>0</v>
      </c>
      <c r="E477" s="70">
        <v>0</v>
      </c>
    </row>
    <row r="478" spans="1:5">
      <c r="A478" s="58"/>
      <c r="B478" s="59"/>
      <c r="C478" s="58"/>
      <c r="D478" s="58"/>
      <c r="E478" s="58"/>
    </row>
    <row r="479" spans="1:5">
      <c r="A479" s="58" t="s">
        <v>4232</v>
      </c>
      <c r="B479" s="59" t="s">
        <v>4233</v>
      </c>
      <c r="C479" s="69"/>
      <c r="D479" s="69"/>
      <c r="E479" s="69"/>
    </row>
    <row r="480" spans="1:5">
      <c r="A480" s="58" t="s">
        <v>4234</v>
      </c>
      <c r="B480" s="59" t="s">
        <v>4235</v>
      </c>
      <c r="C480" s="63">
        <v>0</v>
      </c>
      <c r="D480" s="63">
        <v>0</v>
      </c>
      <c r="E480" s="63">
        <v>0</v>
      </c>
    </row>
    <row r="481" spans="1:5">
      <c r="A481" s="58" t="s">
        <v>4236</v>
      </c>
      <c r="B481" s="59" t="s">
        <v>4237</v>
      </c>
      <c r="C481" s="63">
        <v>0</v>
      </c>
      <c r="D481" s="63">
        <v>0</v>
      </c>
      <c r="E481" s="63">
        <v>0</v>
      </c>
    </row>
    <row r="482" spans="1:5">
      <c r="A482" s="58" t="s">
        <v>4238</v>
      </c>
      <c r="B482" s="59" t="s">
        <v>4239</v>
      </c>
      <c r="C482" s="63">
        <v>0</v>
      </c>
      <c r="D482" s="63">
        <v>0</v>
      </c>
      <c r="E482" s="63">
        <v>0</v>
      </c>
    </row>
    <row r="483" spans="1:5">
      <c r="A483" s="58"/>
      <c r="B483" s="59"/>
      <c r="C483" s="66"/>
      <c r="D483" s="66"/>
      <c r="E483" s="66"/>
    </row>
    <row r="484" spans="1:5">
      <c r="A484" s="58" t="s">
        <v>4240</v>
      </c>
      <c r="B484" s="59" t="s">
        <v>4241</v>
      </c>
      <c r="C484" s="70">
        <v>0</v>
      </c>
      <c r="D484" s="70">
        <v>0</v>
      </c>
      <c r="E484" s="70">
        <v>0</v>
      </c>
    </row>
    <row r="485" spans="1:5">
      <c r="A485" s="58"/>
      <c r="B485" s="59"/>
      <c r="C485" s="58"/>
      <c r="D485" s="58"/>
      <c r="E485" s="58"/>
    </row>
    <row r="486" spans="1:5">
      <c r="A486" s="58" t="s">
        <v>4242</v>
      </c>
      <c r="B486" s="59" t="s">
        <v>4243</v>
      </c>
      <c r="C486" s="69"/>
      <c r="D486" s="69"/>
      <c r="E486" s="69"/>
    </row>
    <row r="487" spans="1:5">
      <c r="A487" s="58" t="s">
        <v>4244</v>
      </c>
      <c r="B487" s="59" t="s">
        <v>4245</v>
      </c>
      <c r="C487" s="63">
        <v>0</v>
      </c>
      <c r="D487" s="63">
        <v>0</v>
      </c>
      <c r="E487" s="63">
        <v>0</v>
      </c>
    </row>
    <row r="488" spans="1:5">
      <c r="A488" s="58" t="s">
        <v>4246</v>
      </c>
      <c r="B488" s="59" t="s">
        <v>4247</v>
      </c>
      <c r="C488" s="63">
        <v>0</v>
      </c>
      <c r="D488" s="63">
        <v>0</v>
      </c>
      <c r="E488" s="63">
        <v>0</v>
      </c>
    </row>
    <row r="489" spans="1:5">
      <c r="A489" s="58" t="s">
        <v>4248</v>
      </c>
      <c r="B489" s="59" t="s">
        <v>4249</v>
      </c>
      <c r="C489" s="63">
        <v>0</v>
      </c>
      <c r="D489" s="63">
        <v>0</v>
      </c>
      <c r="E489" s="63">
        <v>0</v>
      </c>
    </row>
    <row r="490" spans="1:5">
      <c r="A490" s="58"/>
      <c r="B490" s="59"/>
      <c r="C490" s="66"/>
      <c r="D490" s="66"/>
      <c r="E490" s="66"/>
    </row>
    <row r="491" spans="1:5">
      <c r="A491" s="58" t="s">
        <v>4250</v>
      </c>
      <c r="B491" s="59" t="s">
        <v>4251</v>
      </c>
      <c r="C491" s="70">
        <v>0</v>
      </c>
      <c r="D491" s="70">
        <v>0</v>
      </c>
      <c r="E491" s="70">
        <v>0</v>
      </c>
    </row>
    <row r="492" spans="1:5">
      <c r="A492" s="58"/>
      <c r="B492" s="59"/>
      <c r="C492" s="58"/>
      <c r="D492" s="58"/>
      <c r="E492" s="58"/>
    </row>
    <row r="493" spans="1:5">
      <c r="A493" s="58" t="s">
        <v>4252</v>
      </c>
      <c r="B493" s="59" t="s">
        <v>4253</v>
      </c>
      <c r="C493" s="69"/>
      <c r="D493" s="69"/>
      <c r="E493" s="69"/>
    </row>
    <row r="494" spans="1:5">
      <c r="A494" s="58" t="s">
        <v>4254</v>
      </c>
      <c r="B494" s="59" t="s">
        <v>4255</v>
      </c>
      <c r="C494" s="63">
        <v>0</v>
      </c>
      <c r="D494" s="63">
        <v>0</v>
      </c>
      <c r="E494" s="63">
        <v>0</v>
      </c>
    </row>
    <row r="495" spans="1:5">
      <c r="A495" s="58" t="s">
        <v>4256</v>
      </c>
      <c r="B495" s="59" t="s">
        <v>4257</v>
      </c>
      <c r="C495" s="63">
        <v>0</v>
      </c>
      <c r="D495" s="63">
        <v>0</v>
      </c>
      <c r="E495" s="63">
        <v>0</v>
      </c>
    </row>
    <row r="496" spans="1:5">
      <c r="A496" s="58" t="s">
        <v>4258</v>
      </c>
      <c r="B496" s="59" t="s">
        <v>4259</v>
      </c>
      <c r="C496" s="63">
        <v>0</v>
      </c>
      <c r="D496" s="63">
        <v>0</v>
      </c>
      <c r="E496" s="63">
        <v>0</v>
      </c>
    </row>
    <row r="497" spans="1:5">
      <c r="A497" s="58"/>
      <c r="B497" s="59"/>
      <c r="C497" s="66"/>
      <c r="D497" s="66"/>
      <c r="E497" s="66"/>
    </row>
    <row r="498" spans="1:5">
      <c r="A498" s="58" t="s">
        <v>4260</v>
      </c>
      <c r="B498" s="59" t="s">
        <v>4261</v>
      </c>
      <c r="C498" s="70">
        <v>0</v>
      </c>
      <c r="D498" s="70">
        <v>0</v>
      </c>
      <c r="E498" s="70">
        <v>0</v>
      </c>
    </row>
    <row r="499" spans="1:5">
      <c r="A499" s="58"/>
      <c r="B499" s="59"/>
      <c r="C499" s="58"/>
      <c r="D499" s="58"/>
      <c r="E499" s="58"/>
    </row>
    <row r="500" spans="1:5">
      <c r="A500" s="58" t="s">
        <v>4262</v>
      </c>
      <c r="B500" s="59" t="s">
        <v>4263</v>
      </c>
      <c r="C500" s="69"/>
      <c r="D500" s="69"/>
      <c r="E500" s="69"/>
    </row>
    <row r="501" spans="1:5">
      <c r="A501" s="58" t="s">
        <v>4264</v>
      </c>
      <c r="B501" s="59" t="s">
        <v>4265</v>
      </c>
      <c r="C501" s="63">
        <v>0</v>
      </c>
      <c r="D501" s="63">
        <v>0</v>
      </c>
      <c r="E501" s="63">
        <v>0</v>
      </c>
    </row>
    <row r="502" spans="1:5">
      <c r="A502" s="58" t="s">
        <v>4266</v>
      </c>
      <c r="B502" s="59" t="s">
        <v>4267</v>
      </c>
      <c r="C502" s="63">
        <v>0</v>
      </c>
      <c r="D502" s="63">
        <v>0</v>
      </c>
      <c r="E502" s="63">
        <v>0</v>
      </c>
    </row>
    <row r="503" spans="1:5">
      <c r="A503" s="58" t="s">
        <v>4268</v>
      </c>
      <c r="B503" s="59" t="s">
        <v>4269</v>
      </c>
      <c r="C503" s="63">
        <v>0</v>
      </c>
      <c r="D503" s="63">
        <v>0</v>
      </c>
      <c r="E503" s="63">
        <v>0</v>
      </c>
    </row>
    <row r="504" spans="1:5">
      <c r="A504" s="58"/>
      <c r="B504" s="59"/>
      <c r="C504" s="66"/>
      <c r="D504" s="66"/>
      <c r="E504" s="66"/>
    </row>
    <row r="505" spans="1:5">
      <c r="A505" s="58" t="s">
        <v>4270</v>
      </c>
      <c r="B505" s="59" t="s">
        <v>4271</v>
      </c>
      <c r="C505" s="70">
        <v>0</v>
      </c>
      <c r="D505" s="70">
        <v>0</v>
      </c>
      <c r="E505" s="70">
        <v>0</v>
      </c>
    </row>
    <row r="506" spans="1:5">
      <c r="A506" s="58"/>
      <c r="B506" s="59"/>
      <c r="C506" s="58"/>
      <c r="D506" s="58"/>
      <c r="E506" s="58"/>
    </row>
    <row r="507" spans="1:5">
      <c r="A507" s="58" t="s">
        <v>4272</v>
      </c>
      <c r="B507" s="59" t="s">
        <v>4273</v>
      </c>
      <c r="C507" s="69"/>
      <c r="D507" s="69"/>
      <c r="E507" s="69"/>
    </row>
    <row r="508" spans="1:5">
      <c r="A508" s="58" t="s">
        <v>4274</v>
      </c>
      <c r="B508" s="59" t="s">
        <v>4275</v>
      </c>
      <c r="C508" s="63">
        <v>0</v>
      </c>
      <c r="D508" s="63">
        <v>0</v>
      </c>
      <c r="E508" s="63">
        <v>0</v>
      </c>
    </row>
    <row r="509" spans="1:5">
      <c r="A509" s="58" t="s">
        <v>4276</v>
      </c>
      <c r="B509" s="59" t="s">
        <v>4277</v>
      </c>
      <c r="C509" s="63">
        <v>0</v>
      </c>
      <c r="D509" s="63">
        <v>0</v>
      </c>
      <c r="E509" s="63">
        <v>0</v>
      </c>
    </row>
    <row r="510" spans="1:5">
      <c r="A510" s="58" t="s">
        <v>4278</v>
      </c>
      <c r="B510" s="59" t="s">
        <v>4279</v>
      </c>
      <c r="C510" s="63">
        <v>0</v>
      </c>
      <c r="D510" s="63">
        <v>0</v>
      </c>
      <c r="E510" s="63">
        <v>0</v>
      </c>
    </row>
    <row r="511" spans="1:5">
      <c r="A511" s="58"/>
      <c r="B511" s="59"/>
      <c r="C511" s="66"/>
      <c r="D511" s="66"/>
      <c r="E511" s="66"/>
    </row>
    <row r="512" spans="1:5">
      <c r="A512" s="58" t="s">
        <v>4280</v>
      </c>
      <c r="B512" s="59" t="s">
        <v>4281</v>
      </c>
      <c r="C512" s="70">
        <v>0</v>
      </c>
      <c r="D512" s="70">
        <v>0</v>
      </c>
      <c r="E512" s="70">
        <v>0</v>
      </c>
    </row>
    <row r="513" spans="1:5">
      <c r="A513" s="58"/>
      <c r="B513" s="59"/>
      <c r="C513" s="58"/>
      <c r="D513" s="58"/>
      <c r="E513" s="58"/>
    </row>
    <row r="514" spans="1:5">
      <c r="A514" s="58" t="s">
        <v>4282</v>
      </c>
      <c r="B514" s="59" t="s">
        <v>4283</v>
      </c>
      <c r="C514" s="69"/>
      <c r="D514" s="69"/>
      <c r="E514" s="69"/>
    </row>
    <row r="515" spans="1:5">
      <c r="A515" s="58" t="s">
        <v>4284</v>
      </c>
      <c r="B515" s="59" t="s">
        <v>4285</v>
      </c>
      <c r="C515" s="63">
        <v>0</v>
      </c>
      <c r="D515" s="63">
        <v>0</v>
      </c>
      <c r="E515" s="63">
        <v>0</v>
      </c>
    </row>
    <row r="516" spans="1:5">
      <c r="A516" s="58" t="s">
        <v>4286</v>
      </c>
      <c r="B516" s="59" t="s">
        <v>4287</v>
      </c>
      <c r="C516" s="63">
        <v>0</v>
      </c>
      <c r="D516" s="63">
        <v>0</v>
      </c>
      <c r="E516" s="63">
        <v>0</v>
      </c>
    </row>
    <row r="517" spans="1:5">
      <c r="A517" s="58" t="s">
        <v>4288</v>
      </c>
      <c r="B517" s="59" t="s">
        <v>4289</v>
      </c>
      <c r="C517" s="63">
        <v>0</v>
      </c>
      <c r="D517" s="63">
        <v>0</v>
      </c>
      <c r="E517" s="63">
        <v>0</v>
      </c>
    </row>
    <row r="518" spans="1:5">
      <c r="A518" s="58"/>
      <c r="B518" s="59"/>
      <c r="C518" s="66"/>
      <c r="D518" s="66"/>
      <c r="E518" s="66"/>
    </row>
    <row r="519" spans="1:5">
      <c r="A519" s="58" t="s">
        <v>4290</v>
      </c>
      <c r="B519" s="59" t="s">
        <v>4291</v>
      </c>
      <c r="C519" s="70">
        <v>0</v>
      </c>
      <c r="D519" s="70">
        <v>0</v>
      </c>
      <c r="E519" s="70">
        <v>0</v>
      </c>
    </row>
    <row r="520" spans="1:5">
      <c r="A520" s="58"/>
      <c r="B520" s="59"/>
      <c r="C520" s="58"/>
      <c r="D520" s="58"/>
      <c r="E520" s="58"/>
    </row>
    <row r="521" spans="1:5">
      <c r="A521" s="58" t="s">
        <v>4292</v>
      </c>
      <c r="B521" s="59" t="s">
        <v>4293</v>
      </c>
      <c r="C521" s="69"/>
      <c r="D521" s="69"/>
      <c r="E521" s="69"/>
    </row>
    <row r="522" spans="1:5">
      <c r="A522" s="58" t="s">
        <v>4294</v>
      </c>
      <c r="B522" s="59" t="s">
        <v>4295</v>
      </c>
      <c r="C522" s="63">
        <v>0</v>
      </c>
      <c r="D522" s="63">
        <v>0</v>
      </c>
      <c r="E522" s="63">
        <v>0</v>
      </c>
    </row>
    <row r="523" spans="1:5">
      <c r="A523" s="58" t="s">
        <v>4296</v>
      </c>
      <c r="B523" s="59" t="s">
        <v>4297</v>
      </c>
      <c r="C523" s="63">
        <v>0</v>
      </c>
      <c r="D523" s="63">
        <v>0</v>
      </c>
      <c r="E523" s="63">
        <v>0</v>
      </c>
    </row>
    <row r="524" spans="1:5">
      <c r="A524" s="58" t="s">
        <v>4298</v>
      </c>
      <c r="B524" s="59" t="s">
        <v>4299</v>
      </c>
      <c r="C524" s="63">
        <v>0</v>
      </c>
      <c r="D524" s="63">
        <v>0</v>
      </c>
      <c r="E524" s="63">
        <v>0</v>
      </c>
    </row>
    <row r="525" spans="1:5">
      <c r="A525" s="58"/>
      <c r="B525" s="59"/>
      <c r="C525" s="66"/>
      <c r="D525" s="66"/>
      <c r="E525" s="66"/>
    </row>
    <row r="526" spans="1:5">
      <c r="A526" s="58" t="s">
        <v>4300</v>
      </c>
      <c r="B526" s="59" t="s">
        <v>4301</v>
      </c>
      <c r="C526" s="70">
        <v>0</v>
      </c>
      <c r="D526" s="70">
        <v>0</v>
      </c>
      <c r="E526" s="70">
        <v>0</v>
      </c>
    </row>
    <row r="527" spans="1:5">
      <c r="A527" s="58"/>
      <c r="B527" s="59"/>
      <c r="C527" s="58"/>
      <c r="D527" s="58"/>
      <c r="E527" s="58"/>
    </row>
    <row r="528" spans="1:5">
      <c r="A528" s="58" t="s">
        <v>4302</v>
      </c>
      <c r="B528" s="59" t="s">
        <v>4303</v>
      </c>
      <c r="C528" s="69"/>
      <c r="D528" s="69"/>
      <c r="E528" s="69"/>
    </row>
    <row r="529" spans="1:5">
      <c r="A529" s="58" t="s">
        <v>4304</v>
      </c>
      <c r="B529" s="59" t="s">
        <v>4305</v>
      </c>
      <c r="C529" s="63">
        <v>0</v>
      </c>
      <c r="D529" s="63">
        <v>0</v>
      </c>
      <c r="E529" s="63">
        <v>0</v>
      </c>
    </row>
    <row r="530" spans="1:5">
      <c r="A530" s="58" t="s">
        <v>4306</v>
      </c>
      <c r="B530" s="59" t="s">
        <v>4307</v>
      </c>
      <c r="C530" s="63">
        <v>0</v>
      </c>
      <c r="D530" s="63">
        <v>0</v>
      </c>
      <c r="E530" s="63">
        <v>0</v>
      </c>
    </row>
    <row r="531" spans="1:5">
      <c r="A531" s="58" t="s">
        <v>4308</v>
      </c>
      <c r="B531" s="59" t="s">
        <v>4309</v>
      </c>
      <c r="C531" s="63">
        <v>0</v>
      </c>
      <c r="D531" s="63">
        <v>0</v>
      </c>
      <c r="E531" s="63">
        <v>0</v>
      </c>
    </row>
    <row r="532" spans="1:5">
      <c r="A532" s="58"/>
      <c r="B532" s="59"/>
      <c r="C532" s="66"/>
      <c r="D532" s="66"/>
      <c r="E532" s="66"/>
    </row>
    <row r="533" spans="1:5">
      <c r="A533" s="58" t="s">
        <v>4310</v>
      </c>
      <c r="B533" s="59" t="s">
        <v>4311</v>
      </c>
      <c r="C533" s="70">
        <v>0</v>
      </c>
      <c r="D533" s="70">
        <v>0</v>
      </c>
      <c r="E533" s="70">
        <v>0</v>
      </c>
    </row>
    <row r="534" spans="1:5">
      <c r="A534" s="58"/>
      <c r="B534" s="59"/>
      <c r="C534" s="58"/>
      <c r="D534" s="58"/>
      <c r="E534" s="58"/>
    </row>
    <row r="535" spans="1:5">
      <c r="A535" s="58" t="s">
        <v>4312</v>
      </c>
      <c r="B535" s="59" t="s">
        <v>4313</v>
      </c>
      <c r="C535" s="69"/>
      <c r="D535" s="69"/>
      <c r="E535" s="69"/>
    </row>
    <row r="536" spans="1:5">
      <c r="A536" s="58" t="s">
        <v>4314</v>
      </c>
      <c r="B536" s="59" t="s">
        <v>4315</v>
      </c>
      <c r="C536" s="63">
        <v>0</v>
      </c>
      <c r="D536" s="63">
        <v>0</v>
      </c>
      <c r="E536" s="63">
        <v>0</v>
      </c>
    </row>
    <row r="537" spans="1:5">
      <c r="A537" s="58" t="s">
        <v>4316</v>
      </c>
      <c r="B537" s="59" t="s">
        <v>4317</v>
      </c>
      <c r="C537" s="63">
        <v>0</v>
      </c>
      <c r="D537" s="63">
        <v>0</v>
      </c>
      <c r="E537" s="63">
        <v>0</v>
      </c>
    </row>
    <row r="538" spans="1:5">
      <c r="A538" s="58" t="s">
        <v>4318</v>
      </c>
      <c r="B538" s="59" t="s">
        <v>4319</v>
      </c>
      <c r="C538" s="63">
        <v>0</v>
      </c>
      <c r="D538" s="63">
        <v>0</v>
      </c>
      <c r="E538" s="63">
        <v>0</v>
      </c>
    </row>
    <row r="539" spans="1:5">
      <c r="A539" s="58"/>
      <c r="B539" s="59"/>
      <c r="C539" s="66"/>
      <c r="D539" s="66"/>
      <c r="E539" s="66"/>
    </row>
    <row r="540" spans="1:5">
      <c r="A540" s="58" t="s">
        <v>4320</v>
      </c>
      <c r="B540" s="59" t="s">
        <v>4321</v>
      </c>
      <c r="C540" s="70">
        <v>0</v>
      </c>
      <c r="D540" s="70">
        <v>0</v>
      </c>
      <c r="E540" s="70">
        <v>0</v>
      </c>
    </row>
    <row r="541" spans="1:5">
      <c r="A541" s="58"/>
      <c r="B541" s="59"/>
      <c r="C541" s="58"/>
      <c r="D541" s="58"/>
      <c r="E541" s="58"/>
    </row>
    <row r="542" spans="1:5">
      <c r="A542" s="58" t="s">
        <v>4322</v>
      </c>
      <c r="B542" s="59" t="s">
        <v>4323</v>
      </c>
      <c r="C542" s="69"/>
      <c r="D542" s="69"/>
      <c r="E542" s="69"/>
    </row>
    <row r="543" spans="1:5">
      <c r="A543" s="58" t="s">
        <v>4324</v>
      </c>
      <c r="B543" s="59" t="s">
        <v>4325</v>
      </c>
      <c r="C543" s="63">
        <v>0</v>
      </c>
      <c r="D543" s="63">
        <v>0</v>
      </c>
      <c r="E543" s="63">
        <v>0</v>
      </c>
    </row>
    <row r="544" spans="1:5">
      <c r="A544" s="58" t="s">
        <v>4326</v>
      </c>
      <c r="B544" s="59" t="s">
        <v>4327</v>
      </c>
      <c r="C544" s="63">
        <v>0</v>
      </c>
      <c r="D544" s="63">
        <v>0</v>
      </c>
      <c r="E544" s="63">
        <v>0</v>
      </c>
    </row>
    <row r="545" spans="1:5">
      <c r="A545" s="58" t="s">
        <v>4328</v>
      </c>
      <c r="B545" s="59" t="s">
        <v>4329</v>
      </c>
      <c r="C545" s="63">
        <v>0</v>
      </c>
      <c r="D545" s="63">
        <v>0</v>
      </c>
      <c r="E545" s="63">
        <v>0</v>
      </c>
    </row>
    <row r="546" spans="1:5">
      <c r="A546" s="58"/>
      <c r="B546" s="59"/>
      <c r="C546" s="66"/>
      <c r="D546" s="66"/>
      <c r="E546" s="66"/>
    </row>
    <row r="547" spans="1:5">
      <c r="A547" s="58" t="s">
        <v>4330</v>
      </c>
      <c r="B547" s="59" t="s">
        <v>4331</v>
      </c>
      <c r="C547" s="70">
        <v>0</v>
      </c>
      <c r="D547" s="70">
        <v>0</v>
      </c>
      <c r="E547" s="70">
        <v>0</v>
      </c>
    </row>
    <row r="548" spans="1:5">
      <c r="A548" s="58"/>
      <c r="B548" s="59"/>
      <c r="C548" s="58"/>
      <c r="D548" s="58"/>
      <c r="E548" s="58"/>
    </row>
    <row r="549" spans="1:5">
      <c r="A549" s="58" t="s">
        <v>4332</v>
      </c>
      <c r="B549" s="59" t="s">
        <v>4333</v>
      </c>
      <c r="C549" s="69"/>
      <c r="D549" s="69"/>
      <c r="E549" s="69"/>
    </row>
    <row r="550" spans="1:5">
      <c r="A550" s="58" t="s">
        <v>4334</v>
      </c>
      <c r="B550" s="59" t="s">
        <v>4335</v>
      </c>
      <c r="C550" s="63">
        <v>0</v>
      </c>
      <c r="D550" s="63">
        <v>0</v>
      </c>
      <c r="E550" s="63">
        <v>0</v>
      </c>
    </row>
    <row r="551" spans="1:5">
      <c r="A551" s="58" t="s">
        <v>4336</v>
      </c>
      <c r="B551" s="59" t="s">
        <v>4337</v>
      </c>
      <c r="C551" s="63">
        <v>0</v>
      </c>
      <c r="D551" s="63">
        <v>0</v>
      </c>
      <c r="E551" s="63">
        <v>0</v>
      </c>
    </row>
    <row r="552" spans="1:5">
      <c r="A552" s="58" t="s">
        <v>4338</v>
      </c>
      <c r="B552" s="59" t="s">
        <v>4339</v>
      </c>
      <c r="C552" s="63">
        <v>0</v>
      </c>
      <c r="D552" s="63">
        <v>0</v>
      </c>
      <c r="E552" s="63">
        <v>0</v>
      </c>
    </row>
    <row r="553" spans="1:5">
      <c r="A553" s="58"/>
      <c r="B553" s="59"/>
      <c r="C553" s="66"/>
      <c r="D553" s="66"/>
      <c r="E553" s="66"/>
    </row>
    <row r="554" spans="1:5">
      <c r="A554" s="58" t="s">
        <v>4340</v>
      </c>
      <c r="B554" s="59" t="s">
        <v>4341</v>
      </c>
      <c r="C554" s="70">
        <v>0</v>
      </c>
      <c r="D554" s="70">
        <v>0</v>
      </c>
      <c r="E554" s="70">
        <v>0</v>
      </c>
    </row>
    <row r="555" spans="1:5">
      <c r="A555" s="58"/>
      <c r="B555" s="59"/>
      <c r="C555" s="58"/>
      <c r="D555" s="58"/>
      <c r="E555" s="58"/>
    </row>
    <row r="556" spans="1:5">
      <c r="A556" s="58" t="s">
        <v>4342</v>
      </c>
      <c r="B556" s="59" t="s">
        <v>4343</v>
      </c>
      <c r="C556" s="69"/>
      <c r="D556" s="69"/>
      <c r="E556" s="69"/>
    </row>
    <row r="557" spans="1:5">
      <c r="A557" s="58" t="s">
        <v>4344</v>
      </c>
      <c r="B557" s="59" t="s">
        <v>4345</v>
      </c>
      <c r="C557" s="63">
        <v>0</v>
      </c>
      <c r="D557" s="63">
        <v>0</v>
      </c>
      <c r="E557" s="63">
        <v>0</v>
      </c>
    </row>
    <row r="558" spans="1:5">
      <c r="A558" s="58" t="s">
        <v>4346</v>
      </c>
      <c r="B558" s="59" t="s">
        <v>4347</v>
      </c>
      <c r="C558" s="63">
        <v>0</v>
      </c>
      <c r="D558" s="63">
        <v>0</v>
      </c>
      <c r="E558" s="63">
        <v>0</v>
      </c>
    </row>
    <row r="559" spans="1:5">
      <c r="A559" s="58" t="s">
        <v>4348</v>
      </c>
      <c r="B559" s="59" t="s">
        <v>4349</v>
      </c>
      <c r="C559" s="63">
        <v>0</v>
      </c>
      <c r="D559" s="63">
        <v>0</v>
      </c>
      <c r="E559" s="63">
        <v>0</v>
      </c>
    </row>
    <row r="560" spans="1:5">
      <c r="A560" s="58"/>
      <c r="B560" s="59"/>
      <c r="C560" s="66"/>
      <c r="D560" s="66"/>
      <c r="E560" s="66"/>
    </row>
    <row r="561" spans="1:5">
      <c r="A561" s="58" t="s">
        <v>4350</v>
      </c>
      <c r="B561" s="59" t="s">
        <v>4351</v>
      </c>
      <c r="C561" s="70">
        <v>0</v>
      </c>
      <c r="D561" s="70">
        <v>0</v>
      </c>
      <c r="E561" s="70">
        <v>0</v>
      </c>
    </row>
    <row r="562" spans="1:5">
      <c r="A562" s="58"/>
      <c r="B562" s="59"/>
      <c r="C562" s="58"/>
      <c r="D562" s="58"/>
      <c r="E562" s="58"/>
    </row>
    <row r="563" spans="1:5">
      <c r="A563" s="58" t="s">
        <v>4352</v>
      </c>
      <c r="B563" s="59" t="s">
        <v>4353</v>
      </c>
      <c r="C563" s="69"/>
      <c r="D563" s="69"/>
      <c r="E563" s="69"/>
    </row>
    <row r="564" spans="1:5">
      <c r="A564" s="58" t="s">
        <v>4354</v>
      </c>
      <c r="B564" s="59" t="s">
        <v>4355</v>
      </c>
      <c r="C564" s="63">
        <v>0</v>
      </c>
      <c r="D564" s="63">
        <v>0</v>
      </c>
      <c r="E564" s="63">
        <v>0</v>
      </c>
    </row>
    <row r="565" spans="1:5">
      <c r="A565" s="58" t="s">
        <v>4356</v>
      </c>
      <c r="B565" s="59" t="s">
        <v>4357</v>
      </c>
      <c r="C565" s="63">
        <v>0</v>
      </c>
      <c r="D565" s="63">
        <v>0</v>
      </c>
      <c r="E565" s="63">
        <v>0</v>
      </c>
    </row>
    <row r="566" spans="1:5">
      <c r="A566" s="58" t="s">
        <v>4358</v>
      </c>
      <c r="B566" s="59" t="s">
        <v>4359</v>
      </c>
      <c r="C566" s="63">
        <v>0</v>
      </c>
      <c r="D566" s="63">
        <v>0</v>
      </c>
      <c r="E566" s="63">
        <v>0</v>
      </c>
    </row>
    <row r="567" spans="1:5">
      <c r="A567" s="58"/>
      <c r="B567" s="59"/>
      <c r="C567" s="66"/>
      <c r="D567" s="66"/>
      <c r="E567" s="66"/>
    </row>
    <row r="568" spans="1:5">
      <c r="A568" s="58" t="s">
        <v>4360</v>
      </c>
      <c r="B568" s="59" t="s">
        <v>4361</v>
      </c>
      <c r="C568" s="70">
        <v>0</v>
      </c>
      <c r="D568" s="70">
        <v>0</v>
      </c>
      <c r="E568" s="70">
        <v>0</v>
      </c>
    </row>
    <row r="569" spans="1:5">
      <c r="A569" s="58"/>
      <c r="B569" s="59"/>
      <c r="C569" s="58"/>
      <c r="D569" s="58"/>
      <c r="E569" s="58"/>
    </row>
    <row r="570" spans="1:5">
      <c r="A570" s="58" t="s">
        <v>4362</v>
      </c>
      <c r="B570" s="59" t="s">
        <v>4363</v>
      </c>
      <c r="C570" s="69"/>
      <c r="D570" s="69"/>
      <c r="E570" s="69"/>
    </row>
    <row r="571" spans="1:5">
      <c r="A571" s="58" t="s">
        <v>4364</v>
      </c>
      <c r="B571" s="59" t="s">
        <v>4365</v>
      </c>
      <c r="C571" s="63">
        <v>0</v>
      </c>
      <c r="D571" s="63">
        <v>0</v>
      </c>
      <c r="E571" s="63">
        <v>0</v>
      </c>
    </row>
    <row r="572" spans="1:5">
      <c r="A572" s="58" t="s">
        <v>4366</v>
      </c>
      <c r="B572" s="59" t="s">
        <v>4367</v>
      </c>
      <c r="C572" s="63">
        <v>0</v>
      </c>
      <c r="D572" s="63">
        <v>0</v>
      </c>
      <c r="E572" s="63">
        <v>0</v>
      </c>
    </row>
    <row r="573" spans="1:5">
      <c r="A573" s="58" t="s">
        <v>4368</v>
      </c>
      <c r="B573" s="59" t="s">
        <v>4369</v>
      </c>
      <c r="C573" s="63">
        <v>0</v>
      </c>
      <c r="D573" s="63">
        <v>0</v>
      </c>
      <c r="E573" s="63">
        <v>0</v>
      </c>
    </row>
    <row r="574" spans="1:5">
      <c r="A574" s="58"/>
      <c r="B574" s="59"/>
      <c r="C574" s="66"/>
      <c r="D574" s="66"/>
      <c r="E574" s="66"/>
    </row>
    <row r="575" spans="1:5">
      <c r="A575" s="58" t="s">
        <v>4370</v>
      </c>
      <c r="B575" s="59" t="s">
        <v>4371</v>
      </c>
      <c r="C575" s="70">
        <v>0</v>
      </c>
      <c r="D575" s="70">
        <v>0</v>
      </c>
      <c r="E575" s="70">
        <v>0</v>
      </c>
    </row>
    <row r="576" spans="1:5">
      <c r="A576" s="58"/>
      <c r="B576" s="59"/>
      <c r="C576" s="58"/>
      <c r="D576" s="58"/>
      <c r="E576" s="58"/>
    </row>
    <row r="577" spans="1:5">
      <c r="A577" s="58" t="s">
        <v>4372</v>
      </c>
      <c r="B577" s="59" t="s">
        <v>4373</v>
      </c>
      <c r="C577" s="69"/>
      <c r="D577" s="69"/>
      <c r="E577" s="69"/>
    </row>
    <row r="578" spans="1:5">
      <c r="A578" s="58" t="s">
        <v>4374</v>
      </c>
      <c r="B578" s="59" t="s">
        <v>4375</v>
      </c>
      <c r="C578" s="63">
        <v>0</v>
      </c>
      <c r="D578" s="63">
        <v>0</v>
      </c>
      <c r="E578" s="63">
        <v>0</v>
      </c>
    </row>
    <row r="579" spans="1:5">
      <c r="A579" s="58" t="s">
        <v>4376</v>
      </c>
      <c r="B579" s="59" t="s">
        <v>4377</v>
      </c>
      <c r="C579" s="63">
        <v>0</v>
      </c>
      <c r="D579" s="63">
        <v>0</v>
      </c>
      <c r="E579" s="63">
        <v>0</v>
      </c>
    </row>
    <row r="580" spans="1:5">
      <c r="A580" s="58" t="s">
        <v>4378</v>
      </c>
      <c r="B580" s="59" t="s">
        <v>4379</v>
      </c>
      <c r="C580" s="63">
        <v>0</v>
      </c>
      <c r="D580" s="63">
        <v>0</v>
      </c>
      <c r="E580" s="63">
        <v>0</v>
      </c>
    </row>
    <row r="581" spans="1:5">
      <c r="A581" s="58"/>
      <c r="B581" s="59"/>
      <c r="C581" s="66"/>
      <c r="D581" s="66"/>
      <c r="E581" s="66"/>
    </row>
    <row r="582" spans="1:5">
      <c r="A582" s="58" t="s">
        <v>4380</v>
      </c>
      <c r="B582" s="59" t="s">
        <v>4381</v>
      </c>
      <c r="C582" s="70">
        <v>0</v>
      </c>
      <c r="D582" s="70">
        <v>0</v>
      </c>
      <c r="E582" s="70">
        <v>0</v>
      </c>
    </row>
    <row r="583" spans="1:5">
      <c r="A583" s="58"/>
      <c r="B583" s="59"/>
      <c r="C583" s="58"/>
      <c r="D583" s="58"/>
      <c r="E583" s="58"/>
    </row>
    <row r="584" spans="1:5">
      <c r="A584" s="58" t="s">
        <v>4382</v>
      </c>
      <c r="B584" s="59" t="s">
        <v>4383</v>
      </c>
      <c r="C584" s="69"/>
      <c r="D584" s="69"/>
      <c r="E584" s="69"/>
    </row>
    <row r="585" spans="1:5">
      <c r="A585" s="58" t="s">
        <v>4384</v>
      </c>
      <c r="B585" s="59" t="s">
        <v>4385</v>
      </c>
      <c r="C585" s="63">
        <v>0</v>
      </c>
      <c r="D585" s="63">
        <v>0</v>
      </c>
      <c r="E585" s="63">
        <v>0</v>
      </c>
    </row>
    <row r="586" spans="1:5">
      <c r="A586" s="58" t="s">
        <v>4386</v>
      </c>
      <c r="B586" s="59" t="s">
        <v>4387</v>
      </c>
      <c r="C586" s="63">
        <v>0</v>
      </c>
      <c r="D586" s="63">
        <v>0</v>
      </c>
      <c r="E586" s="63">
        <v>0</v>
      </c>
    </row>
    <row r="587" spans="1:5">
      <c r="A587" s="58" t="s">
        <v>4388</v>
      </c>
      <c r="B587" s="59" t="s">
        <v>4389</v>
      </c>
      <c r="C587" s="63">
        <v>0</v>
      </c>
      <c r="D587" s="63">
        <v>0</v>
      </c>
      <c r="E587" s="63">
        <v>0</v>
      </c>
    </row>
    <row r="588" spans="1:5">
      <c r="A588" s="58"/>
      <c r="B588" s="59"/>
      <c r="C588" s="66"/>
      <c r="D588" s="66"/>
      <c r="E588" s="66"/>
    </row>
    <row r="589" spans="1:5">
      <c r="A589" s="58" t="s">
        <v>4390</v>
      </c>
      <c r="B589" s="59" t="s">
        <v>4391</v>
      </c>
      <c r="C589" s="70">
        <v>0</v>
      </c>
      <c r="D589" s="70">
        <v>0</v>
      </c>
      <c r="E589" s="70">
        <v>0</v>
      </c>
    </row>
    <row r="590" spans="1:5">
      <c r="A590" s="58"/>
      <c r="B590" s="59"/>
      <c r="C590" s="58"/>
      <c r="D590" s="58"/>
      <c r="E590" s="58"/>
    </row>
    <row r="591" spans="1:5">
      <c r="A591" s="58" t="s">
        <v>4392</v>
      </c>
      <c r="B591" s="59" t="s">
        <v>4393</v>
      </c>
      <c r="C591" s="69"/>
      <c r="D591" s="69"/>
      <c r="E591" s="69"/>
    </row>
    <row r="592" spans="1:5">
      <c r="A592" s="58" t="s">
        <v>4394</v>
      </c>
      <c r="B592" s="59" t="s">
        <v>4395</v>
      </c>
      <c r="C592" s="63">
        <v>0</v>
      </c>
      <c r="D592" s="63">
        <v>0</v>
      </c>
      <c r="E592" s="63">
        <v>0</v>
      </c>
    </row>
    <row r="593" spans="1:5">
      <c r="A593" s="58" t="s">
        <v>4396</v>
      </c>
      <c r="B593" s="59" t="s">
        <v>4397</v>
      </c>
      <c r="C593" s="63">
        <v>0</v>
      </c>
      <c r="D593" s="63">
        <v>0</v>
      </c>
      <c r="E593" s="63">
        <v>0</v>
      </c>
    </row>
    <row r="594" spans="1:5">
      <c r="A594" s="58" t="s">
        <v>4398</v>
      </c>
      <c r="B594" s="59" t="s">
        <v>4399</v>
      </c>
      <c r="C594" s="63">
        <v>0</v>
      </c>
      <c r="D594" s="63">
        <v>0</v>
      </c>
      <c r="E594" s="63">
        <v>0</v>
      </c>
    </row>
    <row r="595" spans="1:5">
      <c r="A595" s="58"/>
      <c r="B595" s="59"/>
      <c r="C595" s="66"/>
      <c r="D595" s="66"/>
      <c r="E595" s="66"/>
    </row>
    <row r="596" spans="1:5">
      <c r="A596" s="58" t="s">
        <v>4400</v>
      </c>
      <c r="B596" s="59" t="s">
        <v>4401</v>
      </c>
      <c r="C596" s="70">
        <v>0</v>
      </c>
      <c r="D596" s="70">
        <v>0</v>
      </c>
      <c r="E596" s="70">
        <v>0</v>
      </c>
    </row>
    <row r="597" spans="1:5">
      <c r="A597" s="58"/>
      <c r="B597" s="59"/>
      <c r="C597" s="58"/>
      <c r="D597" s="58"/>
      <c r="E597" s="58"/>
    </row>
    <row r="598" spans="1:5">
      <c r="A598" s="58" t="s">
        <v>4402</v>
      </c>
      <c r="B598" s="59" t="s">
        <v>4403</v>
      </c>
      <c r="C598" s="69"/>
      <c r="D598" s="69"/>
      <c r="E598" s="69"/>
    </row>
    <row r="599" spans="1:5">
      <c r="A599" s="58" t="s">
        <v>4404</v>
      </c>
      <c r="B599" s="59" t="s">
        <v>4405</v>
      </c>
      <c r="C599" s="63">
        <v>0</v>
      </c>
      <c r="D599" s="63">
        <v>0</v>
      </c>
      <c r="E599" s="63">
        <v>0</v>
      </c>
    </row>
    <row r="600" spans="1:5">
      <c r="A600" s="58" t="s">
        <v>4406</v>
      </c>
      <c r="B600" s="59" t="s">
        <v>4407</v>
      </c>
      <c r="C600" s="63">
        <v>0</v>
      </c>
      <c r="D600" s="63">
        <v>0</v>
      </c>
      <c r="E600" s="63">
        <v>0</v>
      </c>
    </row>
    <row r="601" spans="1:5">
      <c r="A601" s="58" t="s">
        <v>4408</v>
      </c>
      <c r="B601" s="59" t="s">
        <v>4409</v>
      </c>
      <c r="C601" s="63">
        <v>0</v>
      </c>
      <c r="D601" s="63">
        <v>0</v>
      </c>
      <c r="E601" s="63">
        <v>0</v>
      </c>
    </row>
    <row r="602" spans="1:5">
      <c r="A602" s="58"/>
      <c r="B602" s="59"/>
      <c r="C602" s="66"/>
      <c r="D602" s="66"/>
      <c r="E602" s="66"/>
    </row>
    <row r="603" spans="1:5">
      <c r="A603" s="58" t="s">
        <v>4410</v>
      </c>
      <c r="B603" s="59" t="s">
        <v>4411</v>
      </c>
      <c r="C603" s="70">
        <v>0</v>
      </c>
      <c r="D603" s="70">
        <v>0</v>
      </c>
      <c r="E603" s="70">
        <v>0</v>
      </c>
    </row>
    <row r="604" spans="1:5">
      <c r="A604" s="58"/>
      <c r="B604" s="59"/>
      <c r="C604" s="58"/>
      <c r="D604" s="58"/>
      <c r="E604" s="58"/>
    </row>
    <row r="605" spans="1:5">
      <c r="A605" s="58" t="s">
        <v>4412</v>
      </c>
      <c r="B605" s="59" t="s">
        <v>4413</v>
      </c>
      <c r="C605" s="69"/>
      <c r="D605" s="69"/>
      <c r="E605" s="69"/>
    </row>
    <row r="606" spans="1:5">
      <c r="A606" s="58" t="s">
        <v>4414</v>
      </c>
      <c r="B606" s="59" t="s">
        <v>4415</v>
      </c>
      <c r="C606" s="63">
        <v>0</v>
      </c>
      <c r="D606" s="63">
        <v>0</v>
      </c>
      <c r="E606" s="63">
        <v>0</v>
      </c>
    </row>
    <row r="607" spans="1:5">
      <c r="A607" s="58" t="s">
        <v>4416</v>
      </c>
      <c r="B607" s="59" t="s">
        <v>4417</v>
      </c>
      <c r="C607" s="63">
        <v>0</v>
      </c>
      <c r="D607" s="63">
        <v>0</v>
      </c>
      <c r="E607" s="63">
        <v>0</v>
      </c>
    </row>
    <row r="608" spans="1:5">
      <c r="A608" s="58" t="s">
        <v>4418</v>
      </c>
      <c r="B608" s="59" t="s">
        <v>4419</v>
      </c>
      <c r="C608" s="63">
        <v>0</v>
      </c>
      <c r="D608" s="63">
        <v>0</v>
      </c>
      <c r="E608" s="63">
        <v>0</v>
      </c>
    </row>
    <row r="609" spans="1:5">
      <c r="A609" s="58"/>
      <c r="B609" s="59"/>
      <c r="C609" s="66"/>
      <c r="D609" s="66"/>
      <c r="E609" s="66"/>
    </row>
    <row r="610" spans="1:5">
      <c r="A610" s="58" t="s">
        <v>4420</v>
      </c>
      <c r="B610" s="59" t="s">
        <v>4421</v>
      </c>
      <c r="C610" s="70">
        <v>0</v>
      </c>
      <c r="D610" s="70">
        <v>0</v>
      </c>
      <c r="E610" s="70">
        <v>0</v>
      </c>
    </row>
    <row r="611" spans="1:5">
      <c r="A611" s="58"/>
      <c r="B611" s="59"/>
      <c r="C611" s="58"/>
      <c r="D611" s="58"/>
      <c r="E611" s="58"/>
    </row>
    <row r="612" spans="1:5">
      <c r="A612" s="58" t="s">
        <v>4422</v>
      </c>
      <c r="B612" s="59" t="s">
        <v>4423</v>
      </c>
      <c r="C612" s="69"/>
      <c r="D612" s="69"/>
      <c r="E612" s="69"/>
    </row>
    <row r="613" spans="1:5">
      <c r="A613" s="58" t="s">
        <v>4424</v>
      </c>
      <c r="B613" s="59" t="s">
        <v>4425</v>
      </c>
      <c r="C613" s="63">
        <v>0</v>
      </c>
      <c r="D613" s="63">
        <v>0</v>
      </c>
      <c r="E613" s="63">
        <v>0</v>
      </c>
    </row>
    <row r="614" spans="1:5">
      <c r="A614" s="58" t="s">
        <v>4426</v>
      </c>
      <c r="B614" s="59" t="s">
        <v>4427</v>
      </c>
      <c r="C614" s="63">
        <v>0</v>
      </c>
      <c r="D614" s="63">
        <v>0</v>
      </c>
      <c r="E614" s="63">
        <v>0</v>
      </c>
    </row>
    <row r="615" spans="1:5">
      <c r="A615" s="58" t="s">
        <v>4428</v>
      </c>
      <c r="B615" s="59" t="s">
        <v>4429</v>
      </c>
      <c r="C615" s="63">
        <v>0</v>
      </c>
      <c r="D615" s="63">
        <v>0</v>
      </c>
      <c r="E615" s="63">
        <v>0</v>
      </c>
    </row>
    <row r="616" spans="1:5">
      <c r="A616" s="58"/>
      <c r="B616" s="59"/>
      <c r="C616" s="66"/>
      <c r="D616" s="66"/>
      <c r="E616" s="66"/>
    </row>
    <row r="617" spans="1:5">
      <c r="A617" s="58" t="s">
        <v>4430</v>
      </c>
      <c r="B617" s="59" t="s">
        <v>4431</v>
      </c>
      <c r="C617" s="70">
        <v>0</v>
      </c>
      <c r="D617" s="70">
        <v>0</v>
      </c>
      <c r="E617" s="70">
        <v>0</v>
      </c>
    </row>
    <row r="618" spans="1:5">
      <c r="A618" s="58"/>
      <c r="B618" s="59"/>
      <c r="C618" s="58"/>
      <c r="D618" s="58"/>
      <c r="E618" s="58"/>
    </row>
    <row r="619" spans="1:5">
      <c r="A619" s="58" t="s">
        <v>4432</v>
      </c>
      <c r="B619" s="59" t="s">
        <v>4433</v>
      </c>
      <c r="C619" s="69"/>
      <c r="D619" s="69"/>
      <c r="E619" s="69"/>
    </row>
    <row r="620" spans="1:5">
      <c r="A620" s="58" t="s">
        <v>4434</v>
      </c>
      <c r="B620" s="59" t="s">
        <v>4435</v>
      </c>
      <c r="C620" s="63">
        <v>0</v>
      </c>
      <c r="D620" s="63">
        <v>0</v>
      </c>
      <c r="E620" s="63">
        <v>0</v>
      </c>
    </row>
    <row r="621" spans="1:5">
      <c r="A621" s="58" t="s">
        <v>4436</v>
      </c>
      <c r="B621" s="59" t="s">
        <v>4437</v>
      </c>
      <c r="C621" s="63">
        <v>0</v>
      </c>
      <c r="D621" s="63">
        <v>0</v>
      </c>
      <c r="E621" s="63">
        <v>0</v>
      </c>
    </row>
    <row r="622" spans="1:5">
      <c r="A622" s="58" t="s">
        <v>4438</v>
      </c>
      <c r="B622" s="59" t="s">
        <v>4439</v>
      </c>
      <c r="C622" s="63">
        <v>0</v>
      </c>
      <c r="D622" s="63">
        <v>0</v>
      </c>
      <c r="E622" s="63">
        <v>0</v>
      </c>
    </row>
    <row r="623" spans="1:5">
      <c r="A623" s="58"/>
      <c r="B623" s="59"/>
      <c r="C623" s="66"/>
      <c r="D623" s="66"/>
      <c r="E623" s="66"/>
    </row>
    <row r="624" spans="1:5">
      <c r="A624" s="58" t="s">
        <v>4440</v>
      </c>
      <c r="B624" s="59" t="s">
        <v>4441</v>
      </c>
      <c r="C624" s="70">
        <v>0</v>
      </c>
      <c r="D624" s="70">
        <v>0</v>
      </c>
      <c r="E624" s="70">
        <v>0</v>
      </c>
    </row>
    <row r="625" spans="1:5">
      <c r="A625" s="58"/>
      <c r="B625" s="59"/>
      <c r="C625" s="58"/>
      <c r="D625" s="58"/>
      <c r="E625" s="58"/>
    </row>
    <row r="626" spans="1:5">
      <c r="A626" s="58" t="s">
        <v>4442</v>
      </c>
      <c r="B626" s="59" t="s">
        <v>4443</v>
      </c>
      <c r="C626" s="69"/>
      <c r="D626" s="69"/>
      <c r="E626" s="69"/>
    </row>
    <row r="627" spans="1:5">
      <c r="A627" s="58" t="s">
        <v>4444</v>
      </c>
      <c r="B627" s="59" t="s">
        <v>4445</v>
      </c>
      <c r="C627" s="63">
        <v>0</v>
      </c>
      <c r="D627" s="63">
        <v>0</v>
      </c>
      <c r="E627" s="63">
        <v>0</v>
      </c>
    </row>
    <row r="628" spans="1:5">
      <c r="A628" s="58" t="s">
        <v>4446</v>
      </c>
      <c r="B628" s="59" t="s">
        <v>4447</v>
      </c>
      <c r="C628" s="63">
        <v>0</v>
      </c>
      <c r="D628" s="63">
        <v>0</v>
      </c>
      <c r="E628" s="63">
        <v>0</v>
      </c>
    </row>
    <row r="629" spans="1:5">
      <c r="A629" s="58" t="s">
        <v>4448</v>
      </c>
      <c r="B629" s="59" t="s">
        <v>4449</v>
      </c>
      <c r="C629" s="63">
        <v>0</v>
      </c>
      <c r="D629" s="63">
        <v>0</v>
      </c>
      <c r="E629" s="63">
        <v>0</v>
      </c>
    </row>
    <row r="630" spans="1:5">
      <c r="A630" s="58"/>
      <c r="B630" s="59"/>
      <c r="C630" s="66"/>
      <c r="D630" s="66"/>
      <c r="E630" s="66"/>
    </row>
    <row r="631" spans="1:5">
      <c r="A631" s="58" t="s">
        <v>4450</v>
      </c>
      <c r="B631" s="59" t="s">
        <v>4451</v>
      </c>
      <c r="C631" s="70">
        <v>0</v>
      </c>
      <c r="D631" s="70">
        <v>0</v>
      </c>
      <c r="E631" s="70">
        <v>0</v>
      </c>
    </row>
    <row r="632" spans="1:5">
      <c r="A632" s="58"/>
      <c r="B632" s="59"/>
      <c r="C632" s="58"/>
      <c r="D632" s="58"/>
      <c r="E632" s="58"/>
    </row>
    <row r="633" spans="1:5">
      <c r="A633" s="58" t="s">
        <v>4452</v>
      </c>
      <c r="B633" s="59" t="s">
        <v>4453</v>
      </c>
      <c r="C633" s="69"/>
      <c r="D633" s="69"/>
      <c r="E633" s="69"/>
    </row>
    <row r="634" spans="1:5">
      <c r="A634" s="58" t="s">
        <v>4454</v>
      </c>
      <c r="B634" s="59" t="s">
        <v>4455</v>
      </c>
      <c r="C634" s="63">
        <v>0</v>
      </c>
      <c r="D634" s="63">
        <v>0</v>
      </c>
      <c r="E634" s="63">
        <v>0</v>
      </c>
    </row>
    <row r="635" spans="1:5">
      <c r="A635" s="58" t="s">
        <v>4456</v>
      </c>
      <c r="B635" s="59" t="s">
        <v>4457</v>
      </c>
      <c r="C635" s="63">
        <v>0</v>
      </c>
      <c r="D635" s="63">
        <v>0</v>
      </c>
      <c r="E635" s="63">
        <v>0</v>
      </c>
    </row>
    <row r="636" spans="1:5">
      <c r="A636" s="58" t="s">
        <v>4458</v>
      </c>
      <c r="B636" s="59" t="s">
        <v>4459</v>
      </c>
      <c r="C636" s="63">
        <v>0</v>
      </c>
      <c r="D636" s="63">
        <v>0</v>
      </c>
      <c r="E636" s="63">
        <v>0</v>
      </c>
    </row>
    <row r="637" spans="1:5">
      <c r="A637" s="58"/>
      <c r="B637" s="59"/>
      <c r="C637" s="66"/>
      <c r="D637" s="66"/>
      <c r="E637" s="66"/>
    </row>
    <row r="638" spans="1:5">
      <c r="A638" s="58" t="s">
        <v>4460</v>
      </c>
      <c r="B638" s="59" t="s">
        <v>4461</v>
      </c>
      <c r="C638" s="70">
        <v>0</v>
      </c>
      <c r="D638" s="70">
        <v>0</v>
      </c>
      <c r="E638" s="70">
        <v>0</v>
      </c>
    </row>
    <row r="639" spans="1:5">
      <c r="A639" s="58"/>
      <c r="B639" s="59"/>
      <c r="C639" s="58"/>
      <c r="D639" s="58"/>
      <c r="E639" s="58"/>
    </row>
    <row r="640" spans="1:5">
      <c r="A640" s="58" t="s">
        <v>4462</v>
      </c>
      <c r="B640" s="59" t="s">
        <v>4463</v>
      </c>
      <c r="C640" s="69"/>
      <c r="D640" s="69"/>
      <c r="E640" s="69"/>
    </row>
    <row r="641" spans="1:5">
      <c r="A641" s="58" t="s">
        <v>4464</v>
      </c>
      <c r="B641" s="59" t="s">
        <v>4465</v>
      </c>
      <c r="C641" s="63">
        <v>0</v>
      </c>
      <c r="D641" s="63">
        <v>0</v>
      </c>
      <c r="E641" s="63">
        <v>0</v>
      </c>
    </row>
    <row r="642" spans="1:5">
      <c r="A642" s="58" t="s">
        <v>4466</v>
      </c>
      <c r="B642" s="59" t="s">
        <v>4467</v>
      </c>
      <c r="C642" s="63">
        <v>0</v>
      </c>
      <c r="D642" s="63">
        <v>0</v>
      </c>
      <c r="E642" s="63">
        <v>0</v>
      </c>
    </row>
    <row r="643" spans="1:5">
      <c r="A643" s="58" t="s">
        <v>4468</v>
      </c>
      <c r="B643" s="59" t="s">
        <v>4469</v>
      </c>
      <c r="C643" s="63">
        <v>0</v>
      </c>
      <c r="D643" s="63">
        <v>0</v>
      </c>
      <c r="E643" s="63">
        <v>0</v>
      </c>
    </row>
    <row r="644" spans="1:5">
      <c r="A644" s="58"/>
      <c r="B644" s="59"/>
      <c r="C644" s="66"/>
      <c r="D644" s="66"/>
      <c r="E644" s="66"/>
    </row>
    <row r="645" spans="1:5">
      <c r="A645" s="58" t="s">
        <v>4470</v>
      </c>
      <c r="B645" s="59" t="s">
        <v>4471</v>
      </c>
      <c r="C645" s="70">
        <v>0</v>
      </c>
      <c r="D645" s="70">
        <v>0</v>
      </c>
      <c r="E645" s="70">
        <v>0</v>
      </c>
    </row>
    <row r="646" spans="1:5">
      <c r="A646" s="58"/>
      <c r="B646" s="59"/>
      <c r="C646" s="58"/>
      <c r="D646" s="58"/>
      <c r="E646" s="58"/>
    </row>
    <row r="647" spans="1:5">
      <c r="A647" s="58" t="s">
        <v>4472</v>
      </c>
      <c r="B647" s="59" t="s">
        <v>4473</v>
      </c>
      <c r="C647" s="69"/>
      <c r="D647" s="69"/>
      <c r="E647" s="69"/>
    </row>
    <row r="648" spans="1:5">
      <c r="A648" s="58" t="s">
        <v>4474</v>
      </c>
      <c r="B648" s="59" t="s">
        <v>4475</v>
      </c>
      <c r="C648" s="63">
        <v>0</v>
      </c>
      <c r="D648" s="63">
        <v>0</v>
      </c>
      <c r="E648" s="63">
        <v>0</v>
      </c>
    </row>
    <row r="649" spans="1:5">
      <c r="A649" s="58" t="s">
        <v>4476</v>
      </c>
      <c r="B649" s="59" t="s">
        <v>4477</v>
      </c>
      <c r="C649" s="63">
        <v>0</v>
      </c>
      <c r="D649" s="63">
        <v>0</v>
      </c>
      <c r="E649" s="63">
        <v>0</v>
      </c>
    </row>
    <row r="650" spans="1:5">
      <c r="A650" s="58" t="s">
        <v>4478</v>
      </c>
      <c r="B650" s="59" t="s">
        <v>4479</v>
      </c>
      <c r="C650" s="63">
        <v>0</v>
      </c>
      <c r="D650" s="63">
        <v>0</v>
      </c>
      <c r="E650" s="63">
        <v>0</v>
      </c>
    </row>
    <row r="651" spans="1:5">
      <c r="A651" s="58"/>
      <c r="B651" s="59"/>
      <c r="C651" s="66"/>
      <c r="D651" s="66"/>
      <c r="E651" s="66"/>
    </row>
    <row r="652" spans="1:5">
      <c r="A652" s="58" t="s">
        <v>4480</v>
      </c>
      <c r="B652" s="59" t="s">
        <v>4481</v>
      </c>
      <c r="C652" s="70">
        <v>0</v>
      </c>
      <c r="D652" s="70">
        <v>0</v>
      </c>
      <c r="E652" s="70">
        <v>0</v>
      </c>
    </row>
    <row r="653" spans="1:5">
      <c r="A653" s="58"/>
      <c r="B653" s="59"/>
      <c r="C653" s="58"/>
      <c r="D653" s="58"/>
      <c r="E653" s="58"/>
    </row>
    <row r="654" spans="1:5">
      <c r="A654" s="58" t="s">
        <v>4482</v>
      </c>
      <c r="B654" s="59" t="s">
        <v>4483</v>
      </c>
      <c r="C654" s="69"/>
      <c r="D654" s="69"/>
      <c r="E654" s="69"/>
    </row>
    <row r="655" spans="1:5">
      <c r="A655" s="58" t="s">
        <v>4484</v>
      </c>
      <c r="B655" s="59" t="s">
        <v>4485</v>
      </c>
      <c r="C655" s="63">
        <v>0</v>
      </c>
      <c r="D655" s="63">
        <v>0</v>
      </c>
      <c r="E655" s="63">
        <v>0</v>
      </c>
    </row>
    <row r="656" spans="1:5">
      <c r="A656" s="58" t="s">
        <v>4486</v>
      </c>
      <c r="B656" s="59" t="s">
        <v>4487</v>
      </c>
      <c r="C656" s="63">
        <v>0</v>
      </c>
      <c r="D656" s="63">
        <v>0</v>
      </c>
      <c r="E656" s="63">
        <v>0</v>
      </c>
    </row>
    <row r="657" spans="1:5">
      <c r="A657" s="58" t="s">
        <v>4488</v>
      </c>
      <c r="B657" s="59" t="s">
        <v>4489</v>
      </c>
      <c r="C657" s="63">
        <v>0</v>
      </c>
      <c r="D657" s="63">
        <v>0</v>
      </c>
      <c r="E657" s="63">
        <v>0</v>
      </c>
    </row>
    <row r="658" spans="1:5">
      <c r="A658" s="58"/>
      <c r="B658" s="59"/>
      <c r="C658" s="66"/>
      <c r="D658" s="66"/>
      <c r="E658" s="66"/>
    </row>
    <row r="659" spans="1:5">
      <c r="A659" s="58" t="s">
        <v>4490</v>
      </c>
      <c r="B659" s="59" t="s">
        <v>4491</v>
      </c>
      <c r="C659" s="70">
        <v>0</v>
      </c>
      <c r="D659" s="70">
        <v>0</v>
      </c>
      <c r="E659" s="70">
        <v>0</v>
      </c>
    </row>
    <row r="660" spans="1:5">
      <c r="A660" s="58"/>
      <c r="B660" s="59"/>
      <c r="C660" s="58"/>
      <c r="D660" s="58"/>
      <c r="E660" s="58"/>
    </row>
    <row r="661" spans="1:5">
      <c r="A661" s="58" t="s">
        <v>4492</v>
      </c>
      <c r="B661" s="59" t="s">
        <v>4493</v>
      </c>
      <c r="C661" s="69"/>
      <c r="D661" s="69"/>
      <c r="E661" s="69"/>
    </row>
    <row r="662" spans="1:5">
      <c r="A662" s="58" t="s">
        <v>4494</v>
      </c>
      <c r="B662" s="59" t="s">
        <v>4495</v>
      </c>
      <c r="C662" s="63">
        <v>0</v>
      </c>
      <c r="D662" s="63">
        <v>0</v>
      </c>
      <c r="E662" s="63">
        <v>0</v>
      </c>
    </row>
    <row r="663" spans="1:5">
      <c r="A663" s="58" t="s">
        <v>4496</v>
      </c>
      <c r="B663" s="59" t="s">
        <v>4497</v>
      </c>
      <c r="C663" s="63">
        <v>0</v>
      </c>
      <c r="D663" s="63">
        <v>0</v>
      </c>
      <c r="E663" s="63">
        <v>0</v>
      </c>
    </row>
    <row r="664" spans="1:5">
      <c r="A664" s="58" t="s">
        <v>4498</v>
      </c>
      <c r="B664" s="59" t="s">
        <v>4499</v>
      </c>
      <c r="C664" s="63">
        <v>0</v>
      </c>
      <c r="D664" s="63">
        <v>0</v>
      </c>
      <c r="E664" s="63">
        <v>0</v>
      </c>
    </row>
    <row r="665" spans="1:5">
      <c r="A665" s="58"/>
      <c r="B665" s="59"/>
      <c r="C665" s="66"/>
      <c r="D665" s="66"/>
      <c r="E665" s="66"/>
    </row>
    <row r="666" spans="1:5">
      <c r="A666" s="58" t="s">
        <v>4500</v>
      </c>
      <c r="B666" s="59" t="s">
        <v>4501</v>
      </c>
      <c r="C666" s="70">
        <v>0</v>
      </c>
      <c r="D666" s="70">
        <v>0</v>
      </c>
      <c r="E666" s="70">
        <v>0</v>
      </c>
    </row>
    <row r="667" spans="1:5">
      <c r="A667" s="58"/>
      <c r="B667" s="59"/>
      <c r="C667" s="58"/>
      <c r="D667" s="58"/>
      <c r="E667" s="58"/>
    </row>
    <row r="668" spans="1:5">
      <c r="A668" s="58" t="s">
        <v>4502</v>
      </c>
      <c r="B668" s="59" t="s">
        <v>4503</v>
      </c>
      <c r="C668" s="69"/>
      <c r="D668" s="69"/>
      <c r="E668" s="69"/>
    </row>
    <row r="669" spans="1:5">
      <c r="A669" s="58" t="s">
        <v>4504</v>
      </c>
      <c r="B669" s="59" t="s">
        <v>4505</v>
      </c>
      <c r="C669" s="63">
        <v>0</v>
      </c>
      <c r="D669" s="63">
        <v>0</v>
      </c>
      <c r="E669" s="63">
        <v>0</v>
      </c>
    </row>
    <row r="670" spans="1:5">
      <c r="A670" s="58" t="s">
        <v>4506</v>
      </c>
      <c r="B670" s="59" t="s">
        <v>4507</v>
      </c>
      <c r="C670" s="63">
        <v>0</v>
      </c>
      <c r="D670" s="63">
        <v>0</v>
      </c>
      <c r="E670" s="63">
        <v>0</v>
      </c>
    </row>
    <row r="671" spans="1:5">
      <c r="A671" s="58" t="s">
        <v>4508</v>
      </c>
      <c r="B671" s="59" t="s">
        <v>4509</v>
      </c>
      <c r="C671" s="63">
        <v>0</v>
      </c>
      <c r="D671" s="63">
        <v>0</v>
      </c>
      <c r="E671" s="63">
        <v>0</v>
      </c>
    </row>
    <row r="672" spans="1:5">
      <c r="A672" s="58"/>
      <c r="B672" s="59"/>
      <c r="C672" s="66"/>
      <c r="D672" s="66"/>
      <c r="E672" s="66"/>
    </row>
    <row r="673" spans="1:5">
      <c r="A673" s="58" t="s">
        <v>4510</v>
      </c>
      <c r="B673" s="59" t="s">
        <v>4503</v>
      </c>
      <c r="C673" s="70">
        <v>0</v>
      </c>
      <c r="D673" s="70">
        <v>0</v>
      </c>
      <c r="E673" s="70">
        <v>0</v>
      </c>
    </row>
    <row r="674" spans="1:5">
      <c r="A674" s="58"/>
      <c r="B674" s="59"/>
      <c r="C674" s="58"/>
      <c r="D674" s="58"/>
      <c r="E674" s="58"/>
    </row>
    <row r="675" spans="1:5">
      <c r="A675" s="58" t="s">
        <v>4511</v>
      </c>
      <c r="B675" s="59" t="s">
        <v>4512</v>
      </c>
      <c r="C675" s="69"/>
      <c r="D675" s="69"/>
      <c r="E675" s="69"/>
    </row>
    <row r="676" spans="1:5">
      <c r="A676" s="58" t="s">
        <v>4513</v>
      </c>
      <c r="B676" s="59" t="s">
        <v>4514</v>
      </c>
      <c r="C676" s="63">
        <v>0</v>
      </c>
      <c r="D676" s="63">
        <v>0</v>
      </c>
      <c r="E676" s="63">
        <v>0</v>
      </c>
    </row>
    <row r="677" spans="1:5">
      <c r="A677" s="58" t="s">
        <v>4515</v>
      </c>
      <c r="B677" s="59" t="s">
        <v>4516</v>
      </c>
      <c r="C677" s="63">
        <v>0</v>
      </c>
      <c r="D677" s="63">
        <v>0</v>
      </c>
      <c r="E677" s="63">
        <v>0</v>
      </c>
    </row>
    <row r="678" spans="1:5">
      <c r="A678" s="58" t="s">
        <v>4517</v>
      </c>
      <c r="B678" s="59" t="s">
        <v>4518</v>
      </c>
      <c r="C678" s="63">
        <v>0</v>
      </c>
      <c r="D678" s="63">
        <v>0</v>
      </c>
      <c r="E678" s="63">
        <v>0</v>
      </c>
    </row>
    <row r="679" spans="1:5">
      <c r="A679" s="58"/>
      <c r="B679" s="59"/>
      <c r="C679" s="66"/>
      <c r="D679" s="66"/>
      <c r="E679" s="66"/>
    </row>
    <row r="680" spans="1:5">
      <c r="A680" s="58" t="s">
        <v>4519</v>
      </c>
      <c r="B680" s="59" t="s">
        <v>4520</v>
      </c>
      <c r="C680" s="70">
        <v>0</v>
      </c>
      <c r="D680" s="70">
        <v>0</v>
      </c>
      <c r="E680" s="70">
        <v>0</v>
      </c>
    </row>
    <row r="681" spans="1:5">
      <c r="A681" s="58"/>
      <c r="B681" s="59"/>
      <c r="C681" s="58"/>
      <c r="D681" s="58"/>
      <c r="E681" s="58"/>
    </row>
    <row r="682" spans="1:5">
      <c r="A682" s="58" t="s">
        <v>4521</v>
      </c>
      <c r="B682" s="59" t="s">
        <v>4522</v>
      </c>
      <c r="C682" s="69"/>
      <c r="D682" s="69"/>
      <c r="E682" s="69"/>
    </row>
    <row r="683" spans="1:5">
      <c r="A683" s="58" t="s">
        <v>4523</v>
      </c>
      <c r="B683" s="59" t="s">
        <v>4524</v>
      </c>
      <c r="C683" s="63">
        <v>0</v>
      </c>
      <c r="D683" s="63">
        <v>0</v>
      </c>
      <c r="E683" s="63">
        <v>0</v>
      </c>
    </row>
    <row r="684" spans="1:5">
      <c r="A684" s="58" t="s">
        <v>4525</v>
      </c>
      <c r="B684" s="59" t="s">
        <v>4526</v>
      </c>
      <c r="C684" s="63">
        <v>0</v>
      </c>
      <c r="D684" s="63">
        <v>0</v>
      </c>
      <c r="E684" s="63">
        <v>0</v>
      </c>
    </row>
    <row r="685" spans="1:5">
      <c r="A685" s="58" t="s">
        <v>4527</v>
      </c>
      <c r="B685" s="59" t="s">
        <v>4528</v>
      </c>
      <c r="C685" s="63">
        <v>0</v>
      </c>
      <c r="D685" s="63">
        <v>0</v>
      </c>
      <c r="E685" s="63">
        <v>0</v>
      </c>
    </row>
    <row r="686" spans="1:5">
      <c r="A686" s="58"/>
      <c r="B686" s="59"/>
      <c r="C686" s="66"/>
      <c r="D686" s="66"/>
      <c r="E686" s="66"/>
    </row>
    <row r="687" spans="1:5">
      <c r="A687" s="58" t="s">
        <v>4529</v>
      </c>
      <c r="B687" s="59" t="s">
        <v>4530</v>
      </c>
      <c r="C687" s="70">
        <v>0</v>
      </c>
      <c r="D687" s="70">
        <v>0</v>
      </c>
      <c r="E687" s="70">
        <v>0</v>
      </c>
    </row>
    <row r="688" spans="1:5">
      <c r="A688" s="58"/>
      <c r="B688" s="59"/>
      <c r="C688" s="58"/>
      <c r="D688" s="58"/>
      <c r="E688" s="58"/>
    </row>
    <row r="689" spans="1:5">
      <c r="A689" s="58" t="s">
        <v>4531</v>
      </c>
      <c r="B689" s="59" t="s">
        <v>4532</v>
      </c>
      <c r="C689" s="69"/>
      <c r="D689" s="69"/>
      <c r="E689" s="69"/>
    </row>
    <row r="690" spans="1:5">
      <c r="A690" s="58" t="s">
        <v>4533</v>
      </c>
      <c r="B690" s="59" t="s">
        <v>4534</v>
      </c>
      <c r="C690" s="63">
        <v>0</v>
      </c>
      <c r="D690" s="63">
        <v>0</v>
      </c>
      <c r="E690" s="63">
        <v>0</v>
      </c>
    </row>
    <row r="691" spans="1:5">
      <c r="A691" s="58" t="s">
        <v>4535</v>
      </c>
      <c r="B691" s="59" t="s">
        <v>4536</v>
      </c>
      <c r="C691" s="63">
        <v>0</v>
      </c>
      <c r="D691" s="63">
        <v>0</v>
      </c>
      <c r="E691" s="63">
        <v>0</v>
      </c>
    </row>
    <row r="692" spans="1:5">
      <c r="A692" s="58" t="s">
        <v>4537</v>
      </c>
      <c r="B692" s="59" t="s">
        <v>4538</v>
      </c>
      <c r="C692" s="63">
        <v>0</v>
      </c>
      <c r="D692" s="63">
        <v>0</v>
      </c>
      <c r="E692" s="63">
        <v>0</v>
      </c>
    </row>
    <row r="693" spans="1:5">
      <c r="A693" s="58"/>
      <c r="B693" s="59"/>
      <c r="C693" s="66"/>
      <c r="D693" s="66"/>
      <c r="E693" s="66"/>
    </row>
    <row r="694" spans="1:5">
      <c r="A694" s="58" t="s">
        <v>4539</v>
      </c>
      <c r="B694" s="59" t="s">
        <v>4540</v>
      </c>
      <c r="C694" s="70">
        <v>0</v>
      </c>
      <c r="D694" s="70">
        <v>0</v>
      </c>
      <c r="E694" s="70">
        <v>0</v>
      </c>
    </row>
    <row r="695" spans="1:5">
      <c r="A695" s="58"/>
      <c r="B695" s="59"/>
      <c r="C695" s="58"/>
      <c r="D695" s="58"/>
      <c r="E695" s="58"/>
    </row>
    <row r="696" spans="1:5">
      <c r="A696" s="58" t="s">
        <v>4541</v>
      </c>
      <c r="B696" s="59" t="s">
        <v>4542</v>
      </c>
      <c r="C696" s="69"/>
      <c r="D696" s="69"/>
      <c r="E696" s="69"/>
    </row>
    <row r="697" spans="1:5">
      <c r="A697" s="58" t="s">
        <v>4543</v>
      </c>
      <c r="B697" s="59" t="s">
        <v>4544</v>
      </c>
      <c r="C697" s="63">
        <v>0</v>
      </c>
      <c r="D697" s="63">
        <v>0</v>
      </c>
      <c r="E697" s="63">
        <v>0</v>
      </c>
    </row>
    <row r="698" spans="1:5">
      <c r="A698" s="58" t="s">
        <v>4545</v>
      </c>
      <c r="B698" s="59" t="s">
        <v>4546</v>
      </c>
      <c r="C698" s="63">
        <v>0</v>
      </c>
      <c r="D698" s="63">
        <v>0</v>
      </c>
      <c r="E698" s="63">
        <v>0</v>
      </c>
    </row>
    <row r="699" spans="1:5">
      <c r="A699" s="58" t="s">
        <v>4547</v>
      </c>
      <c r="B699" s="59" t="s">
        <v>4548</v>
      </c>
      <c r="C699" s="63">
        <v>0</v>
      </c>
      <c r="D699" s="63">
        <v>0</v>
      </c>
      <c r="E699" s="63">
        <v>0</v>
      </c>
    </row>
    <row r="700" spans="1:5">
      <c r="A700" s="58"/>
      <c r="B700" s="59"/>
      <c r="C700" s="66"/>
      <c r="D700" s="66"/>
      <c r="E700" s="66"/>
    </row>
    <row r="701" spans="1:5">
      <c r="A701" s="58" t="s">
        <v>4549</v>
      </c>
      <c r="B701" s="59" t="s">
        <v>4550</v>
      </c>
      <c r="C701" s="70">
        <v>0</v>
      </c>
      <c r="D701" s="70">
        <v>0</v>
      </c>
      <c r="E701" s="70">
        <v>0</v>
      </c>
    </row>
    <row r="702" spans="1:5">
      <c r="A702" s="58"/>
      <c r="B702" s="59"/>
      <c r="C702" s="58"/>
      <c r="D702" s="58"/>
      <c r="E702" s="58"/>
    </row>
    <row r="703" spans="1:5">
      <c r="A703" s="58" t="s">
        <v>4551</v>
      </c>
      <c r="B703" s="59" t="s">
        <v>4552</v>
      </c>
      <c r="C703" s="69"/>
      <c r="D703" s="69"/>
      <c r="E703" s="69"/>
    </row>
    <row r="704" spans="1:5">
      <c r="A704" s="58" t="s">
        <v>4553</v>
      </c>
      <c r="B704" s="59" t="s">
        <v>4554</v>
      </c>
      <c r="C704" s="63">
        <v>0</v>
      </c>
      <c r="D704" s="63">
        <v>0</v>
      </c>
      <c r="E704" s="63">
        <v>0</v>
      </c>
    </row>
    <row r="705" spans="1:5">
      <c r="A705" s="58" t="s">
        <v>4555</v>
      </c>
      <c r="B705" s="59" t="s">
        <v>4556</v>
      </c>
      <c r="C705" s="63">
        <v>0</v>
      </c>
      <c r="D705" s="63">
        <v>0</v>
      </c>
      <c r="E705" s="63">
        <v>0</v>
      </c>
    </row>
    <row r="706" spans="1:5">
      <c r="A706" s="58" t="s">
        <v>4557</v>
      </c>
      <c r="B706" s="59" t="s">
        <v>4558</v>
      </c>
      <c r="C706" s="63">
        <v>0</v>
      </c>
      <c r="D706" s="63">
        <v>0</v>
      </c>
      <c r="E706" s="63">
        <v>0</v>
      </c>
    </row>
    <row r="707" spans="1:5">
      <c r="A707" s="58"/>
      <c r="B707" s="59"/>
      <c r="C707" s="66"/>
      <c r="D707" s="66"/>
      <c r="E707" s="66"/>
    </row>
    <row r="708" spans="1:5">
      <c r="A708" s="58" t="s">
        <v>4559</v>
      </c>
      <c r="B708" s="59" t="s">
        <v>4560</v>
      </c>
      <c r="C708" s="70">
        <v>0</v>
      </c>
      <c r="D708" s="70">
        <v>0</v>
      </c>
      <c r="E708" s="70">
        <v>0</v>
      </c>
    </row>
    <row r="709" spans="1:5">
      <c r="A709" s="58"/>
      <c r="B709" s="59"/>
      <c r="C709" s="58"/>
      <c r="D709" s="58"/>
      <c r="E709" s="58"/>
    </row>
    <row r="710" spans="1:5">
      <c r="A710" s="58" t="s">
        <v>4561</v>
      </c>
      <c r="B710" s="59" t="s">
        <v>4562</v>
      </c>
      <c r="C710" s="69"/>
      <c r="D710" s="69"/>
      <c r="E710" s="69"/>
    </row>
    <row r="711" spans="1:5">
      <c r="A711" s="58" t="s">
        <v>4563</v>
      </c>
      <c r="B711" s="59" t="s">
        <v>4564</v>
      </c>
      <c r="C711" s="63">
        <v>0</v>
      </c>
      <c r="D711" s="63">
        <v>0</v>
      </c>
      <c r="E711" s="63">
        <v>0</v>
      </c>
    </row>
    <row r="712" spans="1:5">
      <c r="A712" s="58" t="s">
        <v>4565</v>
      </c>
      <c r="B712" s="59" t="s">
        <v>4566</v>
      </c>
      <c r="C712" s="63">
        <v>0</v>
      </c>
      <c r="D712" s="63">
        <v>0</v>
      </c>
      <c r="E712" s="63">
        <v>0</v>
      </c>
    </row>
    <row r="713" spans="1:5">
      <c r="A713" s="58" t="s">
        <v>4567</v>
      </c>
      <c r="B713" s="59" t="s">
        <v>4568</v>
      </c>
      <c r="C713" s="63">
        <v>0</v>
      </c>
      <c r="D713" s="63">
        <v>0</v>
      </c>
      <c r="E713" s="63">
        <v>0</v>
      </c>
    </row>
    <row r="714" spans="1:5">
      <c r="A714" s="58"/>
      <c r="B714" s="59"/>
      <c r="C714" s="66"/>
      <c r="D714" s="66"/>
      <c r="E714" s="66"/>
    </row>
    <row r="715" spans="1:5">
      <c r="A715" s="58" t="s">
        <v>4569</v>
      </c>
      <c r="B715" s="59" t="s">
        <v>4570</v>
      </c>
      <c r="C715" s="70">
        <v>0</v>
      </c>
      <c r="D715" s="70">
        <v>0</v>
      </c>
      <c r="E715" s="70">
        <v>0</v>
      </c>
    </row>
    <row r="716" spans="1:5">
      <c r="A716" s="58"/>
      <c r="B716" s="59"/>
      <c r="C716" s="58"/>
      <c r="D716" s="58"/>
      <c r="E716" s="58"/>
    </row>
    <row r="717" spans="1:5">
      <c r="A717" s="58" t="s">
        <v>4571</v>
      </c>
      <c r="B717" s="59" t="s">
        <v>4572</v>
      </c>
      <c r="C717" s="69"/>
      <c r="D717" s="69"/>
      <c r="E717" s="69"/>
    </row>
    <row r="718" spans="1:5">
      <c r="A718" s="58" t="s">
        <v>4573</v>
      </c>
      <c r="B718" s="59" t="s">
        <v>4574</v>
      </c>
      <c r="C718" s="63">
        <v>0</v>
      </c>
      <c r="D718" s="63">
        <v>0</v>
      </c>
      <c r="E718" s="63">
        <v>0</v>
      </c>
    </row>
    <row r="719" spans="1:5">
      <c r="A719" s="58" t="s">
        <v>4575</v>
      </c>
      <c r="B719" s="59" t="s">
        <v>4576</v>
      </c>
      <c r="C719" s="63">
        <v>0</v>
      </c>
      <c r="D719" s="63">
        <v>0</v>
      </c>
      <c r="E719" s="63">
        <v>0</v>
      </c>
    </row>
    <row r="720" spans="1:5">
      <c r="A720" s="58" t="s">
        <v>4577</v>
      </c>
      <c r="B720" s="59" t="s">
        <v>4578</v>
      </c>
      <c r="C720" s="63">
        <v>0</v>
      </c>
      <c r="D720" s="63">
        <v>0</v>
      </c>
      <c r="E720" s="63">
        <v>0</v>
      </c>
    </row>
    <row r="721" spans="1:5">
      <c r="A721" s="58"/>
      <c r="B721" s="59"/>
      <c r="C721" s="66"/>
      <c r="D721" s="66"/>
      <c r="E721" s="66"/>
    </row>
    <row r="722" spans="1:5">
      <c r="A722" s="58" t="s">
        <v>4579</v>
      </c>
      <c r="B722" s="59" t="s">
        <v>4580</v>
      </c>
      <c r="C722" s="70">
        <v>0</v>
      </c>
      <c r="D722" s="70">
        <v>0</v>
      </c>
      <c r="E722" s="70">
        <v>0</v>
      </c>
    </row>
    <row r="723" spans="1:5">
      <c r="A723" s="58"/>
      <c r="B723" s="59"/>
      <c r="C723" s="58"/>
      <c r="D723" s="58"/>
      <c r="E723" s="58"/>
    </row>
    <row r="724" spans="1:5">
      <c r="A724" s="58" t="s">
        <v>4581</v>
      </c>
      <c r="B724" s="59" t="s">
        <v>4582</v>
      </c>
      <c r="C724" s="69"/>
      <c r="D724" s="69"/>
      <c r="E724" s="69"/>
    </row>
    <row r="725" spans="1:5">
      <c r="A725" s="58" t="s">
        <v>4583</v>
      </c>
      <c r="B725" s="59" t="s">
        <v>4584</v>
      </c>
      <c r="C725" s="63">
        <v>0</v>
      </c>
      <c r="D725" s="63">
        <v>0</v>
      </c>
      <c r="E725" s="63">
        <v>0</v>
      </c>
    </row>
    <row r="726" spans="1:5">
      <c r="A726" s="58" t="s">
        <v>4585</v>
      </c>
      <c r="B726" s="59" t="s">
        <v>4586</v>
      </c>
      <c r="C726" s="63">
        <v>0</v>
      </c>
      <c r="D726" s="63">
        <v>0</v>
      </c>
      <c r="E726" s="63">
        <v>0</v>
      </c>
    </row>
    <row r="727" spans="1:5">
      <c r="A727" s="58" t="s">
        <v>4587</v>
      </c>
      <c r="B727" s="59" t="s">
        <v>4588</v>
      </c>
      <c r="C727" s="63">
        <v>0</v>
      </c>
      <c r="D727" s="63">
        <v>0</v>
      </c>
      <c r="E727" s="63">
        <v>0</v>
      </c>
    </row>
    <row r="728" spans="1:5">
      <c r="A728" s="58"/>
      <c r="B728" s="59"/>
      <c r="C728" s="66"/>
      <c r="D728" s="66"/>
      <c r="E728" s="66"/>
    </row>
    <row r="729" spans="1:5">
      <c r="A729" s="58" t="s">
        <v>4589</v>
      </c>
      <c r="B729" s="59" t="s">
        <v>4590</v>
      </c>
      <c r="C729" s="70">
        <v>0</v>
      </c>
      <c r="D729" s="70">
        <v>0</v>
      </c>
      <c r="E729" s="70">
        <v>0</v>
      </c>
    </row>
    <row r="730" spans="1:5">
      <c r="A730" s="58"/>
      <c r="B730" s="59"/>
      <c r="C730" s="58"/>
      <c r="D730" s="58"/>
      <c r="E730" s="58"/>
    </row>
    <row r="731" spans="1:5">
      <c r="A731" s="58" t="s">
        <v>4591</v>
      </c>
      <c r="B731" s="59" t="s">
        <v>4592</v>
      </c>
      <c r="C731" s="69"/>
      <c r="D731" s="69"/>
      <c r="E731" s="69"/>
    </row>
    <row r="732" spans="1:5">
      <c r="A732" s="58" t="s">
        <v>4593</v>
      </c>
      <c r="B732" s="59" t="s">
        <v>4594</v>
      </c>
      <c r="C732" s="63">
        <v>0</v>
      </c>
      <c r="D732" s="63">
        <v>0</v>
      </c>
      <c r="E732" s="63">
        <v>0</v>
      </c>
    </row>
    <row r="733" spans="1:5">
      <c r="A733" s="58" t="s">
        <v>4595</v>
      </c>
      <c r="B733" s="59" t="s">
        <v>4596</v>
      </c>
      <c r="C733" s="63">
        <v>0</v>
      </c>
      <c r="D733" s="63">
        <v>0</v>
      </c>
      <c r="E733" s="63">
        <v>0</v>
      </c>
    </row>
    <row r="734" spans="1:5">
      <c r="A734" s="58" t="s">
        <v>4597</v>
      </c>
      <c r="B734" s="59" t="s">
        <v>4598</v>
      </c>
      <c r="C734" s="63">
        <v>0</v>
      </c>
      <c r="D734" s="63">
        <v>0</v>
      </c>
      <c r="E734" s="63">
        <v>0</v>
      </c>
    </row>
    <row r="735" spans="1:5">
      <c r="A735" s="58"/>
      <c r="B735" s="59"/>
      <c r="C735" s="66"/>
      <c r="D735" s="66"/>
      <c r="E735" s="66"/>
    </row>
    <row r="736" spans="1:5">
      <c r="A736" s="58" t="s">
        <v>4599</v>
      </c>
      <c r="B736" s="59" t="s">
        <v>4600</v>
      </c>
      <c r="C736" s="70">
        <v>0</v>
      </c>
      <c r="D736" s="70">
        <v>0</v>
      </c>
      <c r="E736" s="70">
        <v>0</v>
      </c>
    </row>
    <row r="737" spans="1:5">
      <c r="A737" s="58"/>
      <c r="B737" s="59"/>
      <c r="C737" s="58"/>
      <c r="D737" s="58"/>
      <c r="E737" s="58"/>
    </row>
    <row r="738" spans="1:5">
      <c r="A738" s="58" t="s">
        <v>4601</v>
      </c>
      <c r="B738" s="59" t="s">
        <v>4602</v>
      </c>
      <c r="C738" s="69"/>
      <c r="D738" s="69"/>
      <c r="E738" s="69"/>
    </row>
    <row r="739" spans="1:5">
      <c r="A739" s="58" t="s">
        <v>4603</v>
      </c>
      <c r="B739" s="59" t="s">
        <v>4604</v>
      </c>
      <c r="C739" s="63">
        <v>0</v>
      </c>
      <c r="D739" s="63">
        <v>0</v>
      </c>
      <c r="E739" s="63">
        <v>0</v>
      </c>
    </row>
    <row r="740" spans="1:5">
      <c r="A740" s="58" t="s">
        <v>4605</v>
      </c>
      <c r="B740" s="59" t="s">
        <v>4606</v>
      </c>
      <c r="C740" s="63">
        <v>0</v>
      </c>
      <c r="D740" s="63">
        <v>0</v>
      </c>
      <c r="E740" s="63">
        <v>0</v>
      </c>
    </row>
    <row r="741" spans="1:5">
      <c r="A741" s="58" t="s">
        <v>4607</v>
      </c>
      <c r="B741" s="59" t="s">
        <v>4608</v>
      </c>
      <c r="C741" s="63">
        <v>0</v>
      </c>
      <c r="D741" s="63">
        <v>0</v>
      </c>
      <c r="E741" s="63">
        <v>0</v>
      </c>
    </row>
    <row r="742" spans="1:5">
      <c r="A742" s="58"/>
      <c r="B742" s="59"/>
      <c r="C742" s="66"/>
      <c r="D742" s="66"/>
      <c r="E742" s="66"/>
    </row>
    <row r="743" spans="1:5">
      <c r="A743" s="58" t="s">
        <v>4609</v>
      </c>
      <c r="B743" s="59" t="s">
        <v>4610</v>
      </c>
      <c r="C743" s="70">
        <v>0</v>
      </c>
      <c r="D743" s="70">
        <v>0</v>
      </c>
      <c r="E743" s="70">
        <v>0</v>
      </c>
    </row>
    <row r="744" spans="1:5">
      <c r="A744" s="58"/>
      <c r="B744" s="59"/>
      <c r="C744" s="58"/>
      <c r="D744" s="58"/>
      <c r="E744" s="58"/>
    </row>
    <row r="745" spans="1:5">
      <c r="A745" s="58" t="s">
        <v>4611</v>
      </c>
      <c r="B745" s="59" t="s">
        <v>4612</v>
      </c>
      <c r="C745" s="69"/>
      <c r="D745" s="69"/>
      <c r="E745" s="69"/>
    </row>
    <row r="746" spans="1:5">
      <c r="A746" s="58" t="s">
        <v>4613</v>
      </c>
      <c r="B746" s="59" t="s">
        <v>4614</v>
      </c>
      <c r="C746" s="63">
        <v>0</v>
      </c>
      <c r="D746" s="63">
        <v>0</v>
      </c>
      <c r="E746" s="63">
        <v>0</v>
      </c>
    </row>
    <row r="747" spans="1:5">
      <c r="A747" s="58" t="s">
        <v>4615</v>
      </c>
      <c r="B747" s="59" t="s">
        <v>4616</v>
      </c>
      <c r="C747" s="63">
        <v>0</v>
      </c>
      <c r="D747" s="63">
        <v>0</v>
      </c>
      <c r="E747" s="63">
        <v>0</v>
      </c>
    </row>
    <row r="748" spans="1:5">
      <c r="A748" s="58" t="s">
        <v>4617</v>
      </c>
      <c r="B748" s="59" t="s">
        <v>4618</v>
      </c>
      <c r="C748" s="63">
        <v>0</v>
      </c>
      <c r="D748" s="63">
        <v>0</v>
      </c>
      <c r="E748" s="63">
        <v>0</v>
      </c>
    </row>
    <row r="749" spans="1:5">
      <c r="A749" s="58"/>
      <c r="B749" s="59"/>
      <c r="C749" s="66"/>
      <c r="D749" s="66"/>
      <c r="E749" s="66"/>
    </row>
    <row r="750" spans="1:5">
      <c r="A750" s="58" t="s">
        <v>4619</v>
      </c>
      <c r="B750" s="59" t="s">
        <v>4620</v>
      </c>
      <c r="C750" s="70">
        <v>0</v>
      </c>
      <c r="D750" s="70">
        <v>0</v>
      </c>
      <c r="E750" s="70">
        <v>0</v>
      </c>
    </row>
    <row r="751" spans="1:5">
      <c r="A751" s="58"/>
      <c r="B751" s="59"/>
      <c r="C751" s="58"/>
      <c r="D751" s="58"/>
      <c r="E751" s="58"/>
    </row>
    <row r="752" spans="1:5">
      <c r="A752" s="58" t="s">
        <v>4621</v>
      </c>
      <c r="B752" s="59" t="s">
        <v>4622</v>
      </c>
      <c r="C752" s="69"/>
      <c r="D752" s="69"/>
      <c r="E752" s="69"/>
    </row>
    <row r="753" spans="1:5">
      <c r="A753" s="58" t="s">
        <v>4623</v>
      </c>
      <c r="B753" s="59" t="s">
        <v>4624</v>
      </c>
      <c r="C753" s="63">
        <v>0</v>
      </c>
      <c r="D753" s="63">
        <v>0</v>
      </c>
      <c r="E753" s="63">
        <v>0</v>
      </c>
    </row>
    <row r="754" spans="1:5">
      <c r="A754" s="58" t="s">
        <v>4625</v>
      </c>
      <c r="B754" s="59" t="s">
        <v>4626</v>
      </c>
      <c r="C754" s="63">
        <v>0</v>
      </c>
      <c r="D754" s="63">
        <v>0</v>
      </c>
      <c r="E754" s="63">
        <v>0</v>
      </c>
    </row>
    <row r="755" spans="1:5">
      <c r="A755" s="58" t="s">
        <v>4627</v>
      </c>
      <c r="B755" s="59" t="s">
        <v>4628</v>
      </c>
      <c r="C755" s="63">
        <v>0</v>
      </c>
      <c r="D755" s="63">
        <v>0</v>
      </c>
      <c r="E755" s="63">
        <v>0</v>
      </c>
    </row>
    <row r="756" spans="1:5">
      <c r="A756" s="58"/>
      <c r="B756" s="59"/>
      <c r="C756" s="66"/>
      <c r="D756" s="66"/>
      <c r="E756" s="66"/>
    </row>
    <row r="757" spans="1:5">
      <c r="A757" s="58" t="s">
        <v>4629</v>
      </c>
      <c r="B757" s="59" t="s">
        <v>4630</v>
      </c>
      <c r="C757" s="70">
        <v>0</v>
      </c>
      <c r="D757" s="70">
        <v>0</v>
      </c>
      <c r="E757" s="70">
        <v>0</v>
      </c>
    </row>
    <row r="758" spans="1:5">
      <c r="A758" s="58"/>
      <c r="B758" s="59"/>
      <c r="C758" s="58"/>
      <c r="D758" s="58"/>
      <c r="E758" s="58"/>
    </row>
    <row r="759" spans="1:5">
      <c r="A759" s="58" t="s">
        <v>4631</v>
      </c>
      <c r="B759" s="59" t="s">
        <v>4632</v>
      </c>
      <c r="C759" s="69"/>
      <c r="D759" s="69"/>
      <c r="E759" s="69"/>
    </row>
    <row r="760" spans="1:5">
      <c r="A760" s="58" t="s">
        <v>4633</v>
      </c>
      <c r="B760" s="59" t="s">
        <v>4634</v>
      </c>
      <c r="C760" s="63">
        <v>0</v>
      </c>
      <c r="D760" s="63">
        <v>0</v>
      </c>
      <c r="E760" s="63">
        <v>0</v>
      </c>
    </row>
    <row r="761" spans="1:5">
      <c r="A761" s="58" t="s">
        <v>4635</v>
      </c>
      <c r="B761" s="59" t="s">
        <v>4636</v>
      </c>
      <c r="C761" s="63">
        <v>0</v>
      </c>
      <c r="D761" s="63">
        <v>0</v>
      </c>
      <c r="E761" s="63">
        <v>0</v>
      </c>
    </row>
    <row r="762" spans="1:5">
      <c r="A762" s="58" t="s">
        <v>4637</v>
      </c>
      <c r="B762" s="59" t="s">
        <v>4638</v>
      </c>
      <c r="C762" s="63">
        <v>0</v>
      </c>
      <c r="D762" s="63">
        <v>0</v>
      </c>
      <c r="E762" s="63">
        <v>0</v>
      </c>
    </row>
    <row r="763" spans="1:5">
      <c r="A763" s="58"/>
      <c r="B763" s="59"/>
      <c r="C763" s="66"/>
      <c r="D763" s="66"/>
      <c r="E763" s="66"/>
    </row>
    <row r="764" spans="1:5">
      <c r="A764" s="58" t="s">
        <v>4639</v>
      </c>
      <c r="B764" s="59" t="s">
        <v>4640</v>
      </c>
      <c r="C764" s="70">
        <v>0</v>
      </c>
      <c r="D764" s="70">
        <v>0</v>
      </c>
      <c r="E764" s="70">
        <v>0</v>
      </c>
    </row>
    <row r="765" spans="1:5">
      <c r="A765" s="58"/>
      <c r="B765" s="59"/>
      <c r="C765" s="58"/>
      <c r="D765" s="58"/>
      <c r="E765" s="58"/>
    </row>
    <row r="766" spans="1:5">
      <c r="A766" s="58" t="s">
        <v>4641</v>
      </c>
      <c r="B766" s="59" t="s">
        <v>4642</v>
      </c>
      <c r="C766" s="69"/>
      <c r="D766" s="69"/>
      <c r="E766" s="69"/>
    </row>
    <row r="767" spans="1:5">
      <c r="A767" s="58" t="s">
        <v>4643</v>
      </c>
      <c r="B767" s="59" t="s">
        <v>4644</v>
      </c>
      <c r="C767" s="63">
        <v>0</v>
      </c>
      <c r="D767" s="63">
        <v>0</v>
      </c>
      <c r="E767" s="63">
        <v>0</v>
      </c>
    </row>
    <row r="768" spans="1:5">
      <c r="A768" s="58" t="s">
        <v>4645</v>
      </c>
      <c r="B768" s="59" t="s">
        <v>4646</v>
      </c>
      <c r="C768" s="63">
        <v>0</v>
      </c>
      <c r="D768" s="63">
        <v>0</v>
      </c>
      <c r="E768" s="63">
        <v>0</v>
      </c>
    </row>
    <row r="769" spans="1:5">
      <c r="A769" s="58" t="s">
        <v>4647</v>
      </c>
      <c r="B769" s="59" t="s">
        <v>4648</v>
      </c>
      <c r="C769" s="63">
        <v>0</v>
      </c>
      <c r="D769" s="63">
        <v>0</v>
      </c>
      <c r="E769" s="63">
        <v>0</v>
      </c>
    </row>
    <row r="770" spans="1:5">
      <c r="A770" s="58"/>
      <c r="B770" s="59"/>
      <c r="C770" s="66"/>
      <c r="D770" s="66"/>
      <c r="E770" s="66"/>
    </row>
    <row r="771" spans="1:5">
      <c r="A771" s="58" t="s">
        <v>4649</v>
      </c>
      <c r="B771" s="59" t="s">
        <v>4650</v>
      </c>
      <c r="C771" s="70">
        <v>0</v>
      </c>
      <c r="D771" s="70">
        <v>0</v>
      </c>
      <c r="E771" s="70">
        <v>0</v>
      </c>
    </row>
    <row r="772" spans="1:5">
      <c r="A772" s="58" t="s">
        <v>4651</v>
      </c>
      <c r="B772" s="59" t="s">
        <v>4652</v>
      </c>
      <c r="C772" s="63">
        <v>0</v>
      </c>
      <c r="D772" s="63">
        <v>0</v>
      </c>
      <c r="E772" s="63">
        <v>0</v>
      </c>
    </row>
    <row r="773" spans="1:5">
      <c r="A773" s="58" t="s">
        <v>4653</v>
      </c>
      <c r="B773" s="59" t="s">
        <v>4654</v>
      </c>
      <c r="C773" s="63">
        <v>0</v>
      </c>
      <c r="D773" s="63">
        <v>0</v>
      </c>
      <c r="E773" s="63">
        <v>0</v>
      </c>
    </row>
    <row r="774" spans="1:5">
      <c r="A774" s="58" t="s">
        <v>4655</v>
      </c>
      <c r="B774" s="59" t="s">
        <v>4656</v>
      </c>
      <c r="C774" s="63">
        <v>0</v>
      </c>
      <c r="D774" s="63">
        <v>0</v>
      </c>
      <c r="E774" s="63">
        <v>0</v>
      </c>
    </row>
    <row r="775" spans="1:5">
      <c r="A775" s="58"/>
      <c r="B775" s="59"/>
      <c r="C775" s="66"/>
      <c r="D775" s="66"/>
      <c r="E775" s="66"/>
    </row>
    <row r="776" spans="1:5">
      <c r="A776" s="58" t="s">
        <v>4657</v>
      </c>
      <c r="B776" s="59" t="s">
        <v>4172</v>
      </c>
      <c r="C776" s="70">
        <v>0</v>
      </c>
      <c r="D776" s="70">
        <v>0</v>
      </c>
      <c r="E776" s="70">
        <v>0</v>
      </c>
    </row>
    <row r="777" spans="1:5">
      <c r="A777" s="58"/>
      <c r="B777" s="59"/>
      <c r="C777" s="66"/>
      <c r="D777" s="66"/>
      <c r="E777" s="66"/>
    </row>
    <row r="778" spans="1:5">
      <c r="A778" s="58" t="s">
        <v>4658</v>
      </c>
      <c r="B778" s="59" t="s">
        <v>113</v>
      </c>
      <c r="C778" s="70">
        <v>39846919.210000001</v>
      </c>
      <c r="D778" s="70">
        <v>39811416.560000002</v>
      </c>
      <c r="E778" s="70">
        <v>35502.65</v>
      </c>
    </row>
    <row r="779" spans="1:5">
      <c r="A779" s="58"/>
      <c r="B779" s="59"/>
      <c r="C779" s="58"/>
      <c r="D779" s="58"/>
      <c r="E779" s="58"/>
    </row>
    <row r="780" spans="1:5">
      <c r="A780" s="58" t="s">
        <v>1134</v>
      </c>
      <c r="B780" s="59" t="s">
        <v>4659</v>
      </c>
      <c r="C780" s="69"/>
      <c r="D780" s="69"/>
      <c r="E780" s="69"/>
    </row>
    <row r="781" spans="1:5">
      <c r="A781" s="58"/>
      <c r="B781" s="59"/>
      <c r="C781" s="58"/>
      <c r="D781" s="58"/>
      <c r="E781" s="58"/>
    </row>
    <row r="782" spans="1:5">
      <c r="A782" s="58" t="s">
        <v>1135</v>
      </c>
      <c r="B782" s="59" t="s">
        <v>114</v>
      </c>
      <c r="C782" s="69"/>
      <c r="D782" s="69"/>
      <c r="E782" s="69"/>
    </row>
    <row r="783" spans="1:5">
      <c r="A783" s="58"/>
      <c r="B783" s="59"/>
      <c r="C783" s="58"/>
      <c r="D783" s="58"/>
      <c r="E783" s="58"/>
    </row>
    <row r="784" spans="1:5">
      <c r="A784" s="58" t="s">
        <v>1137</v>
      </c>
      <c r="B784" s="59" t="s">
        <v>1136</v>
      </c>
      <c r="C784" s="69"/>
      <c r="D784" s="69"/>
      <c r="E784" s="69"/>
    </row>
    <row r="785" spans="1:5">
      <c r="A785" s="58" t="s">
        <v>4660</v>
      </c>
      <c r="B785" s="59" t="s">
        <v>2497</v>
      </c>
      <c r="C785" s="63">
        <v>77939.72</v>
      </c>
      <c r="D785" s="63">
        <v>10174.02</v>
      </c>
      <c r="E785" s="63">
        <v>67765.7</v>
      </c>
    </row>
    <row r="786" spans="1:5">
      <c r="A786" s="58" t="s">
        <v>4661</v>
      </c>
      <c r="B786" s="59" t="s">
        <v>4662</v>
      </c>
      <c r="C786" s="63">
        <v>0</v>
      </c>
      <c r="D786" s="63">
        <v>0</v>
      </c>
      <c r="E786" s="63">
        <v>0</v>
      </c>
    </row>
    <row r="787" spans="1:5">
      <c r="A787" s="58" t="s">
        <v>4663</v>
      </c>
      <c r="B787" s="59" t="s">
        <v>4664</v>
      </c>
      <c r="C787" s="63">
        <v>0</v>
      </c>
      <c r="D787" s="63">
        <v>0</v>
      </c>
      <c r="E787" s="63">
        <v>0</v>
      </c>
    </row>
    <row r="788" spans="1:5">
      <c r="A788" s="58" t="s">
        <v>4665</v>
      </c>
      <c r="B788" s="59" t="s">
        <v>4666</v>
      </c>
      <c r="C788" s="63">
        <v>0</v>
      </c>
      <c r="D788" s="63">
        <v>0</v>
      </c>
      <c r="E788" s="63">
        <v>0</v>
      </c>
    </row>
    <row r="789" spans="1:5">
      <c r="A789" s="58" t="s">
        <v>4667</v>
      </c>
      <c r="B789" s="59" t="s">
        <v>4668</v>
      </c>
      <c r="C789" s="63">
        <v>0</v>
      </c>
      <c r="D789" s="63">
        <v>0</v>
      </c>
      <c r="E789" s="63">
        <v>0</v>
      </c>
    </row>
    <row r="790" spans="1:5">
      <c r="A790" s="58" t="s">
        <v>4669</v>
      </c>
      <c r="B790" s="59" t="s">
        <v>4670</v>
      </c>
      <c r="C790" s="63">
        <v>0</v>
      </c>
      <c r="D790" s="63">
        <v>0</v>
      </c>
      <c r="E790" s="63">
        <v>0</v>
      </c>
    </row>
    <row r="791" spans="1:5">
      <c r="A791" s="58" t="s">
        <v>4671</v>
      </c>
      <c r="B791" s="59" t="s">
        <v>2498</v>
      </c>
      <c r="C791" s="63">
        <v>78855.16</v>
      </c>
      <c r="D791" s="63">
        <v>74468.5</v>
      </c>
      <c r="E791" s="63">
        <v>4386.66</v>
      </c>
    </row>
    <row r="792" spans="1:5">
      <c r="A792" s="58" t="s">
        <v>4672</v>
      </c>
      <c r="B792" s="59" t="s">
        <v>4673</v>
      </c>
      <c r="C792" s="63">
        <v>0</v>
      </c>
      <c r="D792" s="63">
        <v>0</v>
      </c>
      <c r="E792" s="63">
        <v>0</v>
      </c>
    </row>
    <row r="793" spans="1:5">
      <c r="A793" s="58" t="s">
        <v>4674</v>
      </c>
      <c r="B793" s="59" t="s">
        <v>4675</v>
      </c>
      <c r="C793" s="63">
        <v>39636.5</v>
      </c>
      <c r="D793" s="63">
        <v>32904.5</v>
      </c>
      <c r="E793" s="63">
        <v>6732</v>
      </c>
    </row>
    <row r="794" spans="1:5">
      <c r="A794" s="58" t="s">
        <v>4676</v>
      </c>
      <c r="B794" s="59" t="s">
        <v>4677</v>
      </c>
      <c r="C794" s="63">
        <v>0</v>
      </c>
      <c r="D794" s="63">
        <v>0</v>
      </c>
      <c r="E794" s="63">
        <v>0</v>
      </c>
    </row>
    <row r="795" spans="1:5">
      <c r="A795" s="58" t="s">
        <v>4678</v>
      </c>
      <c r="B795" s="59" t="s">
        <v>4679</v>
      </c>
      <c r="C795" s="63">
        <v>0</v>
      </c>
      <c r="D795" s="63">
        <v>0</v>
      </c>
      <c r="E795" s="63">
        <v>0</v>
      </c>
    </row>
    <row r="796" spans="1:5">
      <c r="A796" s="58" t="s">
        <v>4680</v>
      </c>
      <c r="B796" s="59" t="s">
        <v>4681</v>
      </c>
      <c r="C796" s="63">
        <v>0</v>
      </c>
      <c r="D796" s="63">
        <v>0</v>
      </c>
      <c r="E796" s="63">
        <v>0</v>
      </c>
    </row>
    <row r="797" spans="1:5">
      <c r="A797" s="58" t="s">
        <v>4682</v>
      </c>
      <c r="B797" s="59" t="s">
        <v>4683</v>
      </c>
      <c r="C797" s="63">
        <v>0</v>
      </c>
      <c r="D797" s="63">
        <v>0</v>
      </c>
      <c r="E797" s="63">
        <v>0</v>
      </c>
    </row>
    <row r="798" spans="1:5">
      <c r="A798" s="58" t="s">
        <v>4684</v>
      </c>
      <c r="B798" s="59" t="s">
        <v>4685</v>
      </c>
      <c r="C798" s="63">
        <v>0</v>
      </c>
      <c r="D798" s="63">
        <v>0</v>
      </c>
      <c r="E798" s="63">
        <v>0</v>
      </c>
    </row>
    <row r="799" spans="1:5">
      <c r="A799" s="58" t="s">
        <v>4686</v>
      </c>
      <c r="B799" s="59" t="s">
        <v>4687</v>
      </c>
      <c r="C799" s="63">
        <v>97923.78</v>
      </c>
      <c r="D799" s="63">
        <v>108415.61</v>
      </c>
      <c r="E799" s="63">
        <v>-10491.83</v>
      </c>
    </row>
    <row r="800" spans="1:5">
      <c r="A800" s="58" t="s">
        <v>4688</v>
      </c>
      <c r="B800" s="59" t="s">
        <v>4689</v>
      </c>
      <c r="C800" s="63">
        <v>83043.539999999994</v>
      </c>
      <c r="D800" s="63">
        <v>41521.769999999997</v>
      </c>
      <c r="E800" s="63">
        <v>41521.769999999997</v>
      </c>
    </row>
    <row r="801" spans="1:5">
      <c r="A801" s="58" t="s">
        <v>4690</v>
      </c>
      <c r="B801" s="59" t="s">
        <v>4691</v>
      </c>
      <c r="C801" s="63">
        <v>0</v>
      </c>
      <c r="D801" s="63">
        <v>0</v>
      </c>
      <c r="E801" s="63">
        <v>0</v>
      </c>
    </row>
    <row r="802" spans="1:5">
      <c r="A802" s="58" t="s">
        <v>4692</v>
      </c>
      <c r="B802" s="59" t="s">
        <v>4693</v>
      </c>
      <c r="C802" s="63">
        <v>10058.89</v>
      </c>
      <c r="D802" s="63">
        <v>11680.74</v>
      </c>
      <c r="E802" s="63">
        <v>-1621.85</v>
      </c>
    </row>
    <row r="803" spans="1:5">
      <c r="A803" s="58" t="s">
        <v>4694</v>
      </c>
      <c r="B803" s="59" t="s">
        <v>4695</v>
      </c>
      <c r="C803" s="63">
        <v>0</v>
      </c>
      <c r="D803" s="63">
        <v>0</v>
      </c>
      <c r="E803" s="63">
        <v>0</v>
      </c>
    </row>
    <row r="804" spans="1:5">
      <c r="A804" s="58" t="s">
        <v>4696</v>
      </c>
      <c r="B804" s="59" t="s">
        <v>3533</v>
      </c>
      <c r="C804" s="63">
        <v>0</v>
      </c>
      <c r="D804" s="63">
        <v>0</v>
      </c>
      <c r="E804" s="63">
        <v>0</v>
      </c>
    </row>
    <row r="805" spans="1:5">
      <c r="A805" s="58" t="s">
        <v>4697</v>
      </c>
      <c r="B805" s="59" t="s">
        <v>3602</v>
      </c>
      <c r="C805" s="63">
        <v>0</v>
      </c>
      <c r="D805" s="63">
        <v>0</v>
      </c>
      <c r="E805" s="63">
        <v>0</v>
      </c>
    </row>
    <row r="806" spans="1:5">
      <c r="A806" s="58" t="s">
        <v>4698</v>
      </c>
      <c r="B806" s="59" t="s">
        <v>4699</v>
      </c>
      <c r="C806" s="63">
        <v>0</v>
      </c>
      <c r="D806" s="63">
        <v>0</v>
      </c>
      <c r="E806" s="63">
        <v>0</v>
      </c>
    </row>
    <row r="807" spans="1:5">
      <c r="A807" s="58" t="s">
        <v>4700</v>
      </c>
      <c r="B807" s="59" t="s">
        <v>4701</v>
      </c>
      <c r="C807" s="63">
        <v>0</v>
      </c>
      <c r="D807" s="63">
        <v>0</v>
      </c>
      <c r="E807" s="63">
        <v>0</v>
      </c>
    </row>
    <row r="808" spans="1:5">
      <c r="A808" s="58" t="s">
        <v>4702</v>
      </c>
      <c r="B808" s="59" t="s">
        <v>4703</v>
      </c>
      <c r="C808" s="63">
        <v>0</v>
      </c>
      <c r="D808" s="63">
        <v>0</v>
      </c>
      <c r="E808" s="63">
        <v>0</v>
      </c>
    </row>
    <row r="809" spans="1:5">
      <c r="A809" s="58" t="s">
        <v>4704</v>
      </c>
      <c r="B809" s="59" t="s">
        <v>4705</v>
      </c>
      <c r="C809" s="63">
        <v>0</v>
      </c>
      <c r="D809" s="63">
        <v>0</v>
      </c>
      <c r="E809" s="63">
        <v>0</v>
      </c>
    </row>
    <row r="810" spans="1:5">
      <c r="A810" s="58" t="s">
        <v>4706</v>
      </c>
      <c r="B810" s="59" t="s">
        <v>4707</v>
      </c>
      <c r="C810" s="63">
        <v>0</v>
      </c>
      <c r="D810" s="63">
        <v>0</v>
      </c>
      <c r="E810" s="63">
        <v>0</v>
      </c>
    </row>
    <row r="811" spans="1:5">
      <c r="A811" s="58" t="s">
        <v>4708</v>
      </c>
      <c r="B811" s="59" t="s">
        <v>4709</v>
      </c>
      <c r="C811" s="63">
        <v>0</v>
      </c>
      <c r="D811" s="63">
        <v>0</v>
      </c>
      <c r="E811" s="63">
        <v>0</v>
      </c>
    </row>
    <row r="812" spans="1:5">
      <c r="A812" s="58" t="s">
        <v>4710</v>
      </c>
      <c r="B812" s="59" t="s">
        <v>4711</v>
      </c>
      <c r="C812" s="63">
        <v>0</v>
      </c>
      <c r="D812" s="63">
        <v>0</v>
      </c>
      <c r="E812" s="63">
        <v>0</v>
      </c>
    </row>
    <row r="813" spans="1:5">
      <c r="A813" s="58" t="s">
        <v>4712</v>
      </c>
      <c r="B813" s="59" t="s">
        <v>4713</v>
      </c>
      <c r="C813" s="63">
        <v>0</v>
      </c>
      <c r="D813" s="63">
        <v>0</v>
      </c>
      <c r="E813" s="63">
        <v>0</v>
      </c>
    </row>
    <row r="814" spans="1:5">
      <c r="A814" s="58" t="s">
        <v>4714</v>
      </c>
      <c r="B814" s="59" t="s">
        <v>4715</v>
      </c>
      <c r="C814" s="63">
        <v>0</v>
      </c>
      <c r="D814" s="63">
        <v>0</v>
      </c>
      <c r="E814" s="63">
        <v>0</v>
      </c>
    </row>
    <row r="815" spans="1:5">
      <c r="A815" s="58" t="s">
        <v>4716</v>
      </c>
      <c r="B815" s="59" t="s">
        <v>4717</v>
      </c>
      <c r="C815" s="63">
        <v>0</v>
      </c>
      <c r="D815" s="63">
        <v>0</v>
      </c>
      <c r="E815" s="63">
        <v>0</v>
      </c>
    </row>
    <row r="816" spans="1:5">
      <c r="A816" s="58"/>
      <c r="B816" s="59"/>
      <c r="C816" s="66"/>
      <c r="D816" s="66"/>
      <c r="E816" s="66"/>
    </row>
    <row r="817" spans="1:5">
      <c r="A817" s="58" t="s">
        <v>117</v>
      </c>
      <c r="B817" s="59" t="s">
        <v>118</v>
      </c>
      <c r="C817" s="70">
        <v>387457.59</v>
      </c>
      <c r="D817" s="70">
        <v>279165.14</v>
      </c>
      <c r="E817" s="70">
        <v>108292.45</v>
      </c>
    </row>
    <row r="818" spans="1:5">
      <c r="A818" s="58"/>
      <c r="B818" s="59"/>
      <c r="C818" s="58"/>
      <c r="D818" s="58"/>
      <c r="E818" s="58"/>
    </row>
    <row r="819" spans="1:5">
      <c r="A819" s="58" t="s">
        <v>119</v>
      </c>
      <c r="B819" s="59" t="s">
        <v>120</v>
      </c>
      <c r="C819" s="69"/>
      <c r="D819" s="69"/>
      <c r="E819" s="69"/>
    </row>
    <row r="820" spans="1:5">
      <c r="A820" s="58" t="s">
        <v>121</v>
      </c>
      <c r="B820" s="59" t="s">
        <v>122</v>
      </c>
      <c r="C820" s="63">
        <v>23800000</v>
      </c>
      <c r="D820" s="63">
        <v>23800000</v>
      </c>
      <c r="E820" s="63">
        <v>0</v>
      </c>
    </row>
    <row r="821" spans="1:5">
      <c r="A821" s="58" t="s">
        <v>4718</v>
      </c>
      <c r="B821" s="59" t="s">
        <v>4719</v>
      </c>
      <c r="C821" s="63">
        <v>0</v>
      </c>
      <c r="D821" s="63">
        <v>0</v>
      </c>
      <c r="E821" s="63">
        <v>0</v>
      </c>
    </row>
    <row r="822" spans="1:5">
      <c r="A822" s="58" t="s">
        <v>4720</v>
      </c>
      <c r="B822" s="59" t="s">
        <v>4721</v>
      </c>
      <c r="C822" s="63">
        <v>0</v>
      </c>
      <c r="D822" s="63">
        <v>0</v>
      </c>
      <c r="E822" s="63">
        <v>0</v>
      </c>
    </row>
    <row r="823" spans="1:5">
      <c r="A823" s="58" t="s">
        <v>4722</v>
      </c>
      <c r="B823" s="59" t="s">
        <v>4723</v>
      </c>
      <c r="C823" s="63">
        <v>0</v>
      </c>
      <c r="D823" s="63">
        <v>0</v>
      </c>
      <c r="E823" s="63">
        <v>0</v>
      </c>
    </row>
    <row r="824" spans="1:5">
      <c r="A824" s="58" t="s">
        <v>4724</v>
      </c>
      <c r="B824" s="59" t="s">
        <v>4725</v>
      </c>
      <c r="C824" s="63">
        <v>0</v>
      </c>
      <c r="D824" s="63">
        <v>0</v>
      </c>
      <c r="E824" s="63">
        <v>0</v>
      </c>
    </row>
    <row r="825" spans="1:5">
      <c r="A825" s="58" t="s">
        <v>4726</v>
      </c>
      <c r="B825" s="59" t="s">
        <v>4727</v>
      </c>
      <c r="C825" s="63">
        <v>0</v>
      </c>
      <c r="D825" s="63">
        <v>0</v>
      </c>
      <c r="E825" s="63">
        <v>0</v>
      </c>
    </row>
    <row r="826" spans="1:5">
      <c r="A826" s="58" t="s">
        <v>123</v>
      </c>
      <c r="B826" s="59" t="s">
        <v>124</v>
      </c>
      <c r="C826" s="63">
        <v>0</v>
      </c>
      <c r="D826" s="63">
        <v>0</v>
      </c>
      <c r="E826" s="63">
        <v>0</v>
      </c>
    </row>
    <row r="827" spans="1:5">
      <c r="A827" s="58" t="s">
        <v>125</v>
      </c>
      <c r="B827" s="59" t="s">
        <v>126</v>
      </c>
      <c r="C827" s="63">
        <v>0</v>
      </c>
      <c r="D827" s="63">
        <v>0</v>
      </c>
      <c r="E827" s="63">
        <v>0</v>
      </c>
    </row>
    <row r="828" spans="1:5">
      <c r="A828" s="58" t="s">
        <v>4728</v>
      </c>
      <c r="B828" s="59" t="s">
        <v>4729</v>
      </c>
      <c r="C828" s="63">
        <v>0</v>
      </c>
      <c r="D828" s="63">
        <v>0</v>
      </c>
      <c r="E828" s="63">
        <v>0</v>
      </c>
    </row>
    <row r="829" spans="1:5">
      <c r="A829" s="58"/>
      <c r="B829" s="59"/>
      <c r="C829" s="66"/>
      <c r="D829" s="66"/>
      <c r="E829" s="66"/>
    </row>
    <row r="830" spans="1:5">
      <c r="A830" s="58" t="s">
        <v>127</v>
      </c>
      <c r="B830" s="59" t="s">
        <v>128</v>
      </c>
      <c r="C830" s="70">
        <v>23800000</v>
      </c>
      <c r="D830" s="70">
        <v>23800000</v>
      </c>
      <c r="E830" s="70">
        <v>0</v>
      </c>
    </row>
    <row r="831" spans="1:5">
      <c r="A831" s="58" t="s">
        <v>4730</v>
      </c>
      <c r="B831" s="59" t="s">
        <v>4731</v>
      </c>
      <c r="C831" s="63">
        <v>0</v>
      </c>
      <c r="D831" s="63">
        <v>0</v>
      </c>
      <c r="E831" s="63">
        <v>0</v>
      </c>
    </row>
    <row r="832" spans="1:5">
      <c r="A832" s="58" t="s">
        <v>4732</v>
      </c>
      <c r="B832" s="59" t="s">
        <v>4733</v>
      </c>
      <c r="C832" s="63">
        <v>0</v>
      </c>
      <c r="D832" s="63">
        <v>0</v>
      </c>
      <c r="E832" s="63">
        <v>0</v>
      </c>
    </row>
    <row r="833" spans="1:5">
      <c r="A833" s="58" t="s">
        <v>4734</v>
      </c>
      <c r="B833" s="59" t="s">
        <v>4735</v>
      </c>
      <c r="C833" s="63">
        <v>0</v>
      </c>
      <c r="D833" s="63">
        <v>0</v>
      </c>
      <c r="E833" s="63">
        <v>0</v>
      </c>
    </row>
    <row r="834" spans="1:5">
      <c r="A834" s="58"/>
      <c r="B834" s="59"/>
      <c r="C834" s="66"/>
      <c r="D834" s="66"/>
      <c r="E834" s="66"/>
    </row>
    <row r="835" spans="1:5">
      <c r="A835" s="58" t="s">
        <v>4736</v>
      </c>
      <c r="B835" s="59" t="s">
        <v>4737</v>
      </c>
      <c r="C835" s="70">
        <v>0</v>
      </c>
      <c r="D835" s="70">
        <v>0</v>
      </c>
      <c r="E835" s="70">
        <v>0</v>
      </c>
    </row>
    <row r="836" spans="1:5">
      <c r="A836" s="58"/>
      <c r="B836" s="59"/>
      <c r="C836" s="66"/>
      <c r="D836" s="66"/>
      <c r="E836" s="66"/>
    </row>
    <row r="837" spans="1:5">
      <c r="A837" s="58" t="s">
        <v>129</v>
      </c>
      <c r="B837" s="59" t="s">
        <v>115</v>
      </c>
      <c r="C837" s="70">
        <v>24187457.59</v>
      </c>
      <c r="D837" s="70">
        <v>24079165.140000001</v>
      </c>
      <c r="E837" s="70">
        <v>108292.45</v>
      </c>
    </row>
    <row r="838" spans="1:5">
      <c r="A838" s="58"/>
      <c r="B838" s="59"/>
      <c r="C838" s="58"/>
      <c r="D838" s="58"/>
      <c r="E838" s="58"/>
    </row>
    <row r="839" spans="1:5">
      <c r="A839" s="58" t="s">
        <v>130</v>
      </c>
      <c r="B839" s="59" t="s">
        <v>131</v>
      </c>
      <c r="C839" s="69"/>
      <c r="D839" s="69"/>
      <c r="E839" s="69"/>
    </row>
    <row r="840" spans="1:5">
      <c r="A840" s="58"/>
      <c r="B840" s="59"/>
      <c r="C840" s="58"/>
      <c r="D840" s="58"/>
      <c r="E840" s="58"/>
    </row>
    <row r="841" spans="1:5">
      <c r="A841" s="58" t="s">
        <v>132</v>
      </c>
      <c r="B841" s="59" t="s">
        <v>133</v>
      </c>
      <c r="C841" s="69"/>
      <c r="D841" s="69"/>
      <c r="E841" s="69"/>
    </row>
    <row r="842" spans="1:5">
      <c r="A842" s="58" t="s">
        <v>134</v>
      </c>
      <c r="B842" s="59" t="s">
        <v>135</v>
      </c>
      <c r="C842" s="63">
        <v>15575000</v>
      </c>
      <c r="D842" s="63">
        <v>15575000</v>
      </c>
      <c r="E842" s="63">
        <v>0</v>
      </c>
    </row>
    <row r="843" spans="1:5">
      <c r="A843" s="58" t="s">
        <v>4738</v>
      </c>
      <c r="B843" s="59" t="s">
        <v>4739</v>
      </c>
      <c r="C843" s="63">
        <v>0</v>
      </c>
      <c r="D843" s="63">
        <v>0</v>
      </c>
      <c r="E843" s="63">
        <v>0</v>
      </c>
    </row>
    <row r="844" spans="1:5">
      <c r="A844" s="58" t="s">
        <v>4740</v>
      </c>
      <c r="B844" s="59" t="s">
        <v>4741</v>
      </c>
      <c r="C844" s="63">
        <v>0</v>
      </c>
      <c r="D844" s="63">
        <v>0</v>
      </c>
      <c r="E844" s="63">
        <v>0</v>
      </c>
    </row>
    <row r="845" spans="1:5">
      <c r="A845" s="58" t="s">
        <v>4742</v>
      </c>
      <c r="B845" s="59" t="s">
        <v>4743</v>
      </c>
      <c r="C845" s="63">
        <v>0</v>
      </c>
      <c r="D845" s="63">
        <v>0</v>
      </c>
      <c r="E845" s="63">
        <v>0</v>
      </c>
    </row>
    <row r="846" spans="1:5">
      <c r="A846" s="58" t="s">
        <v>4744</v>
      </c>
      <c r="B846" s="59" t="s">
        <v>4745</v>
      </c>
      <c r="C846" s="63">
        <v>0</v>
      </c>
      <c r="D846" s="63">
        <v>0</v>
      </c>
      <c r="E846" s="63">
        <v>0</v>
      </c>
    </row>
    <row r="847" spans="1:5">
      <c r="A847" s="58" t="s">
        <v>4746</v>
      </c>
      <c r="B847" s="59" t="s">
        <v>4747</v>
      </c>
      <c r="C847" s="63">
        <v>0</v>
      </c>
      <c r="D847" s="63">
        <v>0</v>
      </c>
      <c r="E847" s="63">
        <v>0</v>
      </c>
    </row>
    <row r="848" spans="1:5">
      <c r="A848" s="58" t="s">
        <v>4748</v>
      </c>
      <c r="B848" s="59" t="s">
        <v>4749</v>
      </c>
      <c r="C848" s="63">
        <v>0</v>
      </c>
      <c r="D848" s="63">
        <v>0</v>
      </c>
      <c r="E848" s="63">
        <v>0</v>
      </c>
    </row>
    <row r="849" spans="1:5">
      <c r="A849" s="58" t="s">
        <v>4750</v>
      </c>
      <c r="B849" s="59" t="s">
        <v>4751</v>
      </c>
      <c r="C849" s="63">
        <v>0</v>
      </c>
      <c r="D849" s="63">
        <v>0</v>
      </c>
      <c r="E849" s="63">
        <v>0</v>
      </c>
    </row>
    <row r="850" spans="1:5">
      <c r="A850" s="58" t="s">
        <v>4752</v>
      </c>
      <c r="B850" s="59" t="s">
        <v>4753</v>
      </c>
      <c r="C850" s="63">
        <v>0</v>
      </c>
      <c r="D850" s="63">
        <v>0</v>
      </c>
      <c r="E850" s="63">
        <v>0</v>
      </c>
    </row>
    <row r="851" spans="1:5">
      <c r="A851" s="58" t="s">
        <v>4754</v>
      </c>
      <c r="B851" s="59" t="s">
        <v>4755</v>
      </c>
      <c r="C851" s="63">
        <v>0</v>
      </c>
      <c r="D851" s="63">
        <v>0</v>
      </c>
      <c r="E851" s="63">
        <v>0</v>
      </c>
    </row>
    <row r="852" spans="1:5">
      <c r="A852" s="58" t="s">
        <v>4756</v>
      </c>
      <c r="B852" s="59" t="s">
        <v>4757</v>
      </c>
      <c r="C852" s="63">
        <v>0</v>
      </c>
      <c r="D852" s="63">
        <v>0</v>
      </c>
      <c r="E852" s="63">
        <v>0</v>
      </c>
    </row>
    <row r="853" spans="1:5">
      <c r="A853" s="58" t="s">
        <v>4758</v>
      </c>
      <c r="B853" s="59" t="s">
        <v>4759</v>
      </c>
      <c r="C853" s="63">
        <v>0</v>
      </c>
      <c r="D853" s="63">
        <v>0</v>
      </c>
      <c r="E853" s="63">
        <v>0</v>
      </c>
    </row>
    <row r="854" spans="1:5">
      <c r="A854" s="58" t="s">
        <v>4760</v>
      </c>
      <c r="B854" s="59" t="s">
        <v>4761</v>
      </c>
      <c r="C854" s="63">
        <v>0</v>
      </c>
      <c r="D854" s="63">
        <v>0</v>
      </c>
      <c r="E854" s="63">
        <v>0</v>
      </c>
    </row>
    <row r="855" spans="1:5">
      <c r="A855" s="58" t="s">
        <v>4762</v>
      </c>
      <c r="B855" s="59" t="s">
        <v>4763</v>
      </c>
      <c r="C855" s="63">
        <v>0</v>
      </c>
      <c r="D855" s="63">
        <v>0</v>
      </c>
      <c r="E855" s="63">
        <v>0</v>
      </c>
    </row>
    <row r="856" spans="1:5">
      <c r="A856" s="58" t="s">
        <v>4764</v>
      </c>
      <c r="B856" s="59" t="s">
        <v>4765</v>
      </c>
      <c r="C856" s="63">
        <v>0</v>
      </c>
      <c r="D856" s="63">
        <v>0</v>
      </c>
      <c r="E856" s="63">
        <v>0</v>
      </c>
    </row>
    <row r="857" spans="1:5">
      <c r="A857" s="58" t="s">
        <v>4766</v>
      </c>
      <c r="B857" s="59" t="s">
        <v>4767</v>
      </c>
      <c r="C857" s="63">
        <v>0</v>
      </c>
      <c r="D857" s="63">
        <v>0</v>
      </c>
      <c r="E857" s="63">
        <v>0</v>
      </c>
    </row>
    <row r="858" spans="1:5">
      <c r="A858" s="58" t="s">
        <v>4768</v>
      </c>
      <c r="B858" s="59" t="s">
        <v>4769</v>
      </c>
      <c r="C858" s="63">
        <v>0</v>
      </c>
      <c r="D858" s="63">
        <v>0</v>
      </c>
      <c r="E858" s="63">
        <v>0</v>
      </c>
    </row>
    <row r="859" spans="1:5">
      <c r="A859" s="58" t="s">
        <v>4770</v>
      </c>
      <c r="B859" s="59" t="s">
        <v>4771</v>
      </c>
      <c r="C859" s="63">
        <v>0</v>
      </c>
      <c r="D859" s="63">
        <v>0</v>
      </c>
      <c r="E859" s="63">
        <v>0</v>
      </c>
    </row>
    <row r="860" spans="1:5">
      <c r="A860" s="58" t="s">
        <v>4772</v>
      </c>
      <c r="B860" s="59" t="s">
        <v>4773</v>
      </c>
      <c r="C860" s="63">
        <v>0</v>
      </c>
      <c r="D860" s="63">
        <v>0</v>
      </c>
      <c r="E860" s="63">
        <v>0</v>
      </c>
    </row>
    <row r="861" spans="1:5">
      <c r="A861" s="58" t="s">
        <v>4774</v>
      </c>
      <c r="B861" s="59" t="s">
        <v>4775</v>
      </c>
      <c r="C861" s="63">
        <v>0</v>
      </c>
      <c r="D861" s="63">
        <v>0</v>
      </c>
      <c r="E861" s="63">
        <v>0</v>
      </c>
    </row>
    <row r="862" spans="1:5">
      <c r="A862" s="58" t="s">
        <v>4776</v>
      </c>
      <c r="B862" s="59" t="s">
        <v>4777</v>
      </c>
      <c r="C862" s="63">
        <v>0</v>
      </c>
      <c r="D862" s="63">
        <v>0</v>
      </c>
      <c r="E862" s="63">
        <v>0</v>
      </c>
    </row>
    <row r="863" spans="1:5">
      <c r="A863" s="58" t="s">
        <v>4778</v>
      </c>
      <c r="B863" s="59" t="s">
        <v>4779</v>
      </c>
      <c r="C863" s="63">
        <v>0</v>
      </c>
      <c r="D863" s="63">
        <v>0</v>
      </c>
      <c r="E863" s="63">
        <v>0</v>
      </c>
    </row>
    <row r="864" spans="1:5">
      <c r="A864" s="58" t="s">
        <v>4780</v>
      </c>
      <c r="B864" s="59" t="s">
        <v>4781</v>
      </c>
      <c r="C864" s="63">
        <v>0</v>
      </c>
      <c r="D864" s="63">
        <v>0</v>
      </c>
      <c r="E864" s="63">
        <v>0</v>
      </c>
    </row>
    <row r="865" spans="1:5">
      <c r="A865" s="58" t="s">
        <v>4782</v>
      </c>
      <c r="B865" s="59" t="s">
        <v>4783</v>
      </c>
      <c r="C865" s="63">
        <v>0</v>
      </c>
      <c r="D865" s="63">
        <v>0</v>
      </c>
      <c r="E865" s="63">
        <v>0</v>
      </c>
    </row>
    <row r="866" spans="1:5">
      <c r="A866" s="58" t="s">
        <v>4784</v>
      </c>
      <c r="B866" s="59" t="s">
        <v>4785</v>
      </c>
      <c r="C866" s="63">
        <v>0</v>
      </c>
      <c r="D866" s="63">
        <v>0</v>
      </c>
      <c r="E866" s="63">
        <v>0</v>
      </c>
    </row>
    <row r="867" spans="1:5">
      <c r="A867" s="58" t="s">
        <v>4786</v>
      </c>
      <c r="B867" s="59" t="s">
        <v>4787</v>
      </c>
      <c r="C867" s="63">
        <v>0</v>
      </c>
      <c r="D867" s="63">
        <v>0</v>
      </c>
      <c r="E867" s="63">
        <v>0</v>
      </c>
    </row>
    <row r="868" spans="1:5">
      <c r="A868" s="58" t="s">
        <v>4788</v>
      </c>
      <c r="B868" s="59" t="s">
        <v>4789</v>
      </c>
      <c r="C868" s="63">
        <v>0</v>
      </c>
      <c r="D868" s="63">
        <v>0</v>
      </c>
      <c r="E868" s="63">
        <v>0</v>
      </c>
    </row>
    <row r="869" spans="1:5">
      <c r="A869" s="58" t="s">
        <v>4790</v>
      </c>
      <c r="B869" s="59" t="s">
        <v>4791</v>
      </c>
      <c r="C869" s="63">
        <v>0</v>
      </c>
      <c r="D869" s="63">
        <v>0</v>
      </c>
      <c r="E869" s="63">
        <v>0</v>
      </c>
    </row>
    <row r="870" spans="1:5">
      <c r="A870" s="58" t="s">
        <v>4792</v>
      </c>
      <c r="B870" s="59" t="s">
        <v>4793</v>
      </c>
      <c r="C870" s="63">
        <v>0</v>
      </c>
      <c r="D870" s="63">
        <v>0</v>
      </c>
      <c r="E870" s="63">
        <v>0</v>
      </c>
    </row>
    <row r="871" spans="1:5">
      <c r="A871" s="58" t="s">
        <v>4794</v>
      </c>
      <c r="B871" s="59" t="s">
        <v>4795</v>
      </c>
      <c r="C871" s="63">
        <v>0</v>
      </c>
      <c r="D871" s="63">
        <v>0</v>
      </c>
      <c r="E871" s="63">
        <v>0</v>
      </c>
    </row>
    <row r="872" spans="1:5">
      <c r="A872" s="58" t="s">
        <v>4796</v>
      </c>
      <c r="B872" s="59" t="s">
        <v>4797</v>
      </c>
      <c r="C872" s="63">
        <v>0</v>
      </c>
      <c r="D872" s="63">
        <v>0</v>
      </c>
      <c r="E872" s="63">
        <v>0</v>
      </c>
    </row>
    <row r="873" spans="1:5">
      <c r="A873" s="58" t="s">
        <v>4798</v>
      </c>
      <c r="B873" s="59" t="s">
        <v>4799</v>
      </c>
      <c r="C873" s="63">
        <v>0</v>
      </c>
      <c r="D873" s="63">
        <v>0</v>
      </c>
      <c r="E873" s="63">
        <v>0</v>
      </c>
    </row>
    <row r="874" spans="1:5">
      <c r="A874" s="58" t="s">
        <v>4800</v>
      </c>
      <c r="B874" s="59" t="s">
        <v>4801</v>
      </c>
      <c r="C874" s="63">
        <v>0</v>
      </c>
      <c r="D874" s="63">
        <v>0</v>
      </c>
      <c r="E874" s="63">
        <v>0</v>
      </c>
    </row>
    <row r="875" spans="1:5">
      <c r="A875" s="58"/>
      <c r="B875" s="59"/>
      <c r="C875" s="66"/>
      <c r="D875" s="66"/>
      <c r="E875" s="66"/>
    </row>
    <row r="876" spans="1:5">
      <c r="A876" s="58" t="s">
        <v>136</v>
      </c>
      <c r="B876" s="59" t="s">
        <v>137</v>
      </c>
      <c r="C876" s="70">
        <v>15575000</v>
      </c>
      <c r="D876" s="70">
        <v>15575000</v>
      </c>
      <c r="E876" s="70">
        <v>0</v>
      </c>
    </row>
    <row r="877" spans="1:5">
      <c r="A877" s="58"/>
      <c r="B877" s="59"/>
      <c r="C877" s="58"/>
      <c r="D877" s="58"/>
      <c r="E877" s="58"/>
    </row>
    <row r="878" spans="1:5">
      <c r="A878" s="58" t="s">
        <v>138</v>
      </c>
      <c r="B878" s="59" t="s">
        <v>139</v>
      </c>
      <c r="C878" s="69"/>
      <c r="D878" s="69"/>
      <c r="E878" s="69"/>
    </row>
    <row r="879" spans="1:5">
      <c r="A879" s="58" t="s">
        <v>140</v>
      </c>
      <c r="B879" s="59" t="s">
        <v>141</v>
      </c>
      <c r="C879" s="63">
        <v>-120000</v>
      </c>
      <c r="D879" s="63">
        <v>0</v>
      </c>
      <c r="E879" s="63">
        <v>-120000</v>
      </c>
    </row>
    <row r="880" spans="1:5">
      <c r="A880" s="58" t="s">
        <v>4802</v>
      </c>
      <c r="B880" s="59" t="s">
        <v>4803</v>
      </c>
      <c r="C880" s="63">
        <v>0</v>
      </c>
      <c r="D880" s="63">
        <v>0</v>
      </c>
      <c r="E880" s="63">
        <v>0</v>
      </c>
    </row>
    <row r="881" spans="1:5">
      <c r="A881" s="58" t="s">
        <v>4804</v>
      </c>
      <c r="B881" s="59" t="s">
        <v>4805</v>
      </c>
      <c r="C881" s="63">
        <v>0</v>
      </c>
      <c r="D881" s="63">
        <v>0</v>
      </c>
      <c r="E881" s="63">
        <v>0</v>
      </c>
    </row>
    <row r="882" spans="1:5">
      <c r="A882" s="58" t="s">
        <v>4806</v>
      </c>
      <c r="B882" s="59" t="s">
        <v>4807</v>
      </c>
      <c r="C882" s="63">
        <v>0</v>
      </c>
      <c r="D882" s="63">
        <v>0</v>
      </c>
      <c r="E882" s="63">
        <v>0</v>
      </c>
    </row>
    <row r="883" spans="1:5">
      <c r="A883" s="58" t="s">
        <v>4808</v>
      </c>
      <c r="B883" s="59" t="s">
        <v>4809</v>
      </c>
      <c r="C883" s="63">
        <v>0</v>
      </c>
      <c r="D883" s="63">
        <v>0</v>
      </c>
      <c r="E883" s="63">
        <v>0</v>
      </c>
    </row>
    <row r="884" spans="1:5">
      <c r="A884" s="58" t="s">
        <v>4810</v>
      </c>
      <c r="B884" s="59" t="s">
        <v>4811</v>
      </c>
      <c r="C884" s="63">
        <v>0</v>
      </c>
      <c r="D884" s="63">
        <v>0</v>
      </c>
      <c r="E884" s="63">
        <v>0</v>
      </c>
    </row>
    <row r="885" spans="1:5">
      <c r="A885" s="58" t="s">
        <v>4812</v>
      </c>
      <c r="B885" s="59" t="s">
        <v>4813</v>
      </c>
      <c r="C885" s="63">
        <v>0</v>
      </c>
      <c r="D885" s="63">
        <v>0</v>
      </c>
      <c r="E885" s="63">
        <v>0</v>
      </c>
    </row>
    <row r="886" spans="1:5">
      <c r="A886" s="58" t="s">
        <v>4814</v>
      </c>
      <c r="B886" s="59" t="s">
        <v>4815</v>
      </c>
      <c r="C886" s="63">
        <v>0</v>
      </c>
      <c r="D886" s="63">
        <v>0</v>
      </c>
      <c r="E886" s="63">
        <v>0</v>
      </c>
    </row>
    <row r="887" spans="1:5">
      <c r="A887" s="58" t="s">
        <v>4816</v>
      </c>
      <c r="B887" s="59" t="s">
        <v>4817</v>
      </c>
      <c r="C887" s="63">
        <v>0</v>
      </c>
      <c r="D887" s="63">
        <v>0</v>
      </c>
      <c r="E887" s="63">
        <v>0</v>
      </c>
    </row>
    <row r="888" spans="1:5">
      <c r="A888" s="58" t="s">
        <v>4818</v>
      </c>
      <c r="B888" s="59" t="s">
        <v>4819</v>
      </c>
      <c r="C888" s="63">
        <v>0</v>
      </c>
      <c r="D888" s="63">
        <v>0</v>
      </c>
      <c r="E888" s="63">
        <v>0</v>
      </c>
    </row>
    <row r="889" spans="1:5">
      <c r="A889" s="58" t="s">
        <v>4820</v>
      </c>
      <c r="B889" s="59" t="s">
        <v>4821</v>
      </c>
      <c r="C889" s="63">
        <v>0</v>
      </c>
      <c r="D889" s="63">
        <v>0</v>
      </c>
      <c r="E889" s="63">
        <v>0</v>
      </c>
    </row>
    <row r="890" spans="1:5">
      <c r="A890" s="58" t="s">
        <v>4822</v>
      </c>
      <c r="B890" s="59" t="s">
        <v>4823</v>
      </c>
      <c r="C890" s="63">
        <v>0</v>
      </c>
      <c r="D890" s="63">
        <v>0</v>
      </c>
      <c r="E890" s="63">
        <v>0</v>
      </c>
    </row>
    <row r="891" spans="1:5">
      <c r="A891" s="58" t="s">
        <v>4824</v>
      </c>
      <c r="B891" s="59" t="s">
        <v>4825</v>
      </c>
      <c r="C891" s="63">
        <v>0</v>
      </c>
      <c r="D891" s="63">
        <v>0</v>
      </c>
      <c r="E891" s="63">
        <v>0</v>
      </c>
    </row>
    <row r="892" spans="1:5">
      <c r="A892" s="58" t="s">
        <v>4826</v>
      </c>
      <c r="B892" s="59" t="s">
        <v>4827</v>
      </c>
      <c r="C892" s="63">
        <v>0</v>
      </c>
      <c r="D892" s="63">
        <v>0</v>
      </c>
      <c r="E892" s="63">
        <v>0</v>
      </c>
    </row>
    <row r="893" spans="1:5">
      <c r="A893" s="58" t="s">
        <v>4828</v>
      </c>
      <c r="B893" s="59" t="s">
        <v>4829</v>
      </c>
      <c r="C893" s="63">
        <v>0</v>
      </c>
      <c r="D893" s="63">
        <v>0</v>
      </c>
      <c r="E893" s="63">
        <v>0</v>
      </c>
    </row>
    <row r="894" spans="1:5">
      <c r="A894" s="58" t="s">
        <v>4830</v>
      </c>
      <c r="B894" s="59" t="s">
        <v>4831</v>
      </c>
      <c r="C894" s="63">
        <v>0</v>
      </c>
      <c r="D894" s="63">
        <v>0</v>
      </c>
      <c r="E894" s="63">
        <v>0</v>
      </c>
    </row>
    <row r="895" spans="1:5">
      <c r="A895" s="58" t="s">
        <v>4832</v>
      </c>
      <c r="B895" s="59" t="s">
        <v>4833</v>
      </c>
      <c r="C895" s="63">
        <v>0</v>
      </c>
      <c r="D895" s="63">
        <v>0</v>
      </c>
      <c r="E895" s="63">
        <v>0</v>
      </c>
    </row>
    <row r="896" spans="1:5">
      <c r="A896" s="58" t="s">
        <v>4834</v>
      </c>
      <c r="B896" s="59" t="s">
        <v>4835</v>
      </c>
      <c r="C896" s="63">
        <v>0</v>
      </c>
      <c r="D896" s="63">
        <v>0</v>
      </c>
      <c r="E896" s="63">
        <v>0</v>
      </c>
    </row>
    <row r="897" spans="1:5">
      <c r="A897" s="58" t="s">
        <v>4836</v>
      </c>
      <c r="B897" s="59" t="s">
        <v>4837</v>
      </c>
      <c r="C897" s="63">
        <v>0</v>
      </c>
      <c r="D897" s="63">
        <v>0</v>
      </c>
      <c r="E897" s="63">
        <v>0</v>
      </c>
    </row>
    <row r="898" spans="1:5">
      <c r="A898" s="58" t="s">
        <v>4838</v>
      </c>
      <c r="B898" s="59" t="s">
        <v>4839</v>
      </c>
      <c r="C898" s="63">
        <v>0</v>
      </c>
      <c r="D898" s="63">
        <v>0</v>
      </c>
      <c r="E898" s="63">
        <v>0</v>
      </c>
    </row>
    <row r="899" spans="1:5">
      <c r="A899" s="58" t="s">
        <v>4840</v>
      </c>
      <c r="B899" s="59" t="s">
        <v>4841</v>
      </c>
      <c r="C899" s="63">
        <v>0</v>
      </c>
      <c r="D899" s="63">
        <v>0</v>
      </c>
      <c r="E899" s="63">
        <v>0</v>
      </c>
    </row>
    <row r="900" spans="1:5">
      <c r="A900" s="58" t="s">
        <v>4842</v>
      </c>
      <c r="B900" s="59" t="s">
        <v>4843</v>
      </c>
      <c r="C900" s="63">
        <v>0</v>
      </c>
      <c r="D900" s="63">
        <v>0</v>
      </c>
      <c r="E900" s="63">
        <v>0</v>
      </c>
    </row>
    <row r="901" spans="1:5">
      <c r="A901" s="58" t="s">
        <v>4844</v>
      </c>
      <c r="B901" s="59" t="s">
        <v>4845</v>
      </c>
      <c r="C901" s="63">
        <v>0</v>
      </c>
      <c r="D901" s="63">
        <v>0</v>
      </c>
      <c r="E901" s="63">
        <v>0</v>
      </c>
    </row>
    <row r="902" spans="1:5">
      <c r="A902" s="58" t="s">
        <v>4846</v>
      </c>
      <c r="B902" s="59" t="s">
        <v>4847</v>
      </c>
      <c r="C902" s="63">
        <v>0</v>
      </c>
      <c r="D902" s="63">
        <v>0</v>
      </c>
      <c r="E902" s="63">
        <v>0</v>
      </c>
    </row>
    <row r="903" spans="1:5">
      <c r="A903" s="58" t="s">
        <v>4848</v>
      </c>
      <c r="B903" s="59" t="s">
        <v>4849</v>
      </c>
      <c r="C903" s="63">
        <v>0</v>
      </c>
      <c r="D903" s="63">
        <v>0</v>
      </c>
      <c r="E903" s="63">
        <v>0</v>
      </c>
    </row>
    <row r="904" spans="1:5">
      <c r="A904" s="58" t="s">
        <v>4850</v>
      </c>
      <c r="B904" s="59" t="s">
        <v>4851</v>
      </c>
      <c r="C904" s="63">
        <v>0</v>
      </c>
      <c r="D904" s="63">
        <v>0</v>
      </c>
      <c r="E904" s="63">
        <v>0</v>
      </c>
    </row>
    <row r="905" spans="1:5">
      <c r="A905" s="58" t="s">
        <v>4852</v>
      </c>
      <c r="B905" s="59" t="s">
        <v>4853</v>
      </c>
      <c r="C905" s="63">
        <v>0</v>
      </c>
      <c r="D905" s="63">
        <v>0</v>
      </c>
      <c r="E905" s="63">
        <v>0</v>
      </c>
    </row>
    <row r="906" spans="1:5">
      <c r="A906" s="58" t="s">
        <v>4854</v>
      </c>
      <c r="B906" s="59" t="s">
        <v>4855</v>
      </c>
      <c r="C906" s="63">
        <v>0</v>
      </c>
      <c r="D906" s="63">
        <v>0</v>
      </c>
      <c r="E906" s="63">
        <v>0</v>
      </c>
    </row>
    <row r="907" spans="1:5">
      <c r="A907" s="58" t="s">
        <v>4856</v>
      </c>
      <c r="B907" s="59" t="s">
        <v>4857</v>
      </c>
      <c r="C907" s="63">
        <v>0</v>
      </c>
      <c r="D907" s="63">
        <v>0</v>
      </c>
      <c r="E907" s="63">
        <v>0</v>
      </c>
    </row>
    <row r="908" spans="1:5">
      <c r="A908" s="58" t="s">
        <v>4858</v>
      </c>
      <c r="B908" s="59" t="s">
        <v>4859</v>
      </c>
      <c r="C908" s="63">
        <v>0</v>
      </c>
      <c r="D908" s="63">
        <v>0</v>
      </c>
      <c r="E908" s="63">
        <v>0</v>
      </c>
    </row>
    <row r="909" spans="1:5">
      <c r="A909" s="58" t="s">
        <v>4860</v>
      </c>
      <c r="B909" s="59" t="s">
        <v>4861</v>
      </c>
      <c r="C909" s="63">
        <v>0</v>
      </c>
      <c r="D909" s="63">
        <v>0</v>
      </c>
      <c r="E909" s="63">
        <v>0</v>
      </c>
    </row>
    <row r="910" spans="1:5">
      <c r="A910" s="58" t="s">
        <v>4862</v>
      </c>
      <c r="B910" s="59" t="s">
        <v>4863</v>
      </c>
      <c r="C910" s="63">
        <v>0</v>
      </c>
      <c r="D910" s="63">
        <v>0</v>
      </c>
      <c r="E910" s="63">
        <v>0</v>
      </c>
    </row>
    <row r="911" spans="1:5">
      <c r="A911" s="58" t="s">
        <v>4864</v>
      </c>
      <c r="B911" s="59" t="s">
        <v>4865</v>
      </c>
      <c r="C911" s="63">
        <v>0</v>
      </c>
      <c r="D911" s="63">
        <v>0</v>
      </c>
      <c r="E911" s="63">
        <v>0</v>
      </c>
    </row>
    <row r="912" spans="1:5">
      <c r="A912" s="58" t="s">
        <v>4866</v>
      </c>
      <c r="B912" s="59" t="s">
        <v>4867</v>
      </c>
      <c r="C912" s="63">
        <v>0</v>
      </c>
      <c r="D912" s="63">
        <v>0</v>
      </c>
      <c r="E912" s="63">
        <v>0</v>
      </c>
    </row>
    <row r="913" spans="1:5">
      <c r="A913" s="58"/>
      <c r="B913" s="59"/>
      <c r="C913" s="66"/>
      <c r="D913" s="66"/>
      <c r="E913" s="66"/>
    </row>
    <row r="914" spans="1:5">
      <c r="A914" s="58" t="s">
        <v>142</v>
      </c>
      <c r="B914" s="59" t="s">
        <v>143</v>
      </c>
      <c r="C914" s="70">
        <v>-120000</v>
      </c>
      <c r="D914" s="70">
        <v>0</v>
      </c>
      <c r="E914" s="70">
        <v>-120000</v>
      </c>
    </row>
    <row r="915" spans="1:5">
      <c r="A915" s="58"/>
      <c r="B915" s="59"/>
      <c r="C915" s="58"/>
      <c r="D915" s="58"/>
      <c r="E915" s="58"/>
    </row>
    <row r="916" spans="1:5">
      <c r="A916" s="58" t="s">
        <v>4868</v>
      </c>
      <c r="B916" s="59" t="s">
        <v>4869</v>
      </c>
      <c r="C916" s="69"/>
      <c r="D916" s="69"/>
      <c r="E916" s="69"/>
    </row>
    <row r="917" spans="1:5">
      <c r="A917" s="58" t="s">
        <v>4870</v>
      </c>
      <c r="B917" s="59" t="s">
        <v>4871</v>
      </c>
      <c r="C917" s="63">
        <v>0</v>
      </c>
      <c r="D917" s="63">
        <v>0</v>
      </c>
      <c r="E917" s="63">
        <v>0</v>
      </c>
    </row>
    <row r="918" spans="1:5">
      <c r="A918" s="58" t="s">
        <v>4872</v>
      </c>
      <c r="B918" s="59" t="s">
        <v>4873</v>
      </c>
      <c r="C918" s="63">
        <v>0</v>
      </c>
      <c r="D918" s="63">
        <v>0</v>
      </c>
      <c r="E918" s="63">
        <v>0</v>
      </c>
    </row>
    <row r="919" spans="1:5">
      <c r="A919" s="58"/>
      <c r="B919" s="59"/>
      <c r="C919" s="66"/>
      <c r="D919" s="66"/>
      <c r="E919" s="66"/>
    </row>
    <row r="920" spans="1:5">
      <c r="A920" s="58" t="s">
        <v>4874</v>
      </c>
      <c r="B920" s="59" t="s">
        <v>4875</v>
      </c>
      <c r="C920" s="70">
        <v>0</v>
      </c>
      <c r="D920" s="70">
        <v>0</v>
      </c>
      <c r="E920" s="70">
        <v>0</v>
      </c>
    </row>
    <row r="921" spans="1:5">
      <c r="A921" s="58"/>
      <c r="B921" s="59"/>
      <c r="C921" s="58"/>
      <c r="D921" s="58"/>
      <c r="E921" s="58"/>
    </row>
    <row r="922" spans="1:5">
      <c r="A922" s="58" t="s">
        <v>4876</v>
      </c>
      <c r="B922" s="59" t="s">
        <v>4877</v>
      </c>
      <c r="C922" s="69"/>
      <c r="D922" s="69"/>
      <c r="E922" s="69"/>
    </row>
    <row r="923" spans="1:5">
      <c r="A923" s="58" t="s">
        <v>4878</v>
      </c>
      <c r="B923" s="59" t="s">
        <v>4879</v>
      </c>
      <c r="C923" s="63">
        <v>0</v>
      </c>
      <c r="D923" s="63">
        <v>0</v>
      </c>
      <c r="E923" s="63">
        <v>0</v>
      </c>
    </row>
    <row r="924" spans="1:5">
      <c r="A924" s="58" t="s">
        <v>4880</v>
      </c>
      <c r="B924" s="59" t="s">
        <v>4881</v>
      </c>
      <c r="C924" s="63">
        <v>0</v>
      </c>
      <c r="D924" s="63">
        <v>0</v>
      </c>
      <c r="E924" s="63">
        <v>0</v>
      </c>
    </row>
    <row r="925" spans="1:5">
      <c r="A925" s="58"/>
      <c r="B925" s="59"/>
      <c r="C925" s="66"/>
      <c r="D925" s="66"/>
      <c r="E925" s="66"/>
    </row>
    <row r="926" spans="1:5">
      <c r="A926" s="58" t="s">
        <v>4882</v>
      </c>
      <c r="B926" s="59" t="s">
        <v>4883</v>
      </c>
      <c r="C926" s="70">
        <v>0</v>
      </c>
      <c r="D926" s="70">
        <v>0</v>
      </c>
      <c r="E926" s="70">
        <v>0</v>
      </c>
    </row>
    <row r="927" spans="1:5">
      <c r="A927" s="58"/>
      <c r="B927" s="59"/>
      <c r="C927" s="58"/>
      <c r="D927" s="58"/>
      <c r="E927" s="58"/>
    </row>
    <row r="928" spans="1:5">
      <c r="A928" s="58" t="s">
        <v>4884</v>
      </c>
      <c r="B928" s="59" t="s">
        <v>4885</v>
      </c>
      <c r="C928" s="69"/>
      <c r="D928" s="69"/>
      <c r="E928" s="69"/>
    </row>
    <row r="929" spans="1:5">
      <c r="A929" s="58" t="s">
        <v>4886</v>
      </c>
      <c r="B929" s="59" t="s">
        <v>4887</v>
      </c>
      <c r="C929" s="63">
        <v>0</v>
      </c>
      <c r="D929" s="63">
        <v>0</v>
      </c>
      <c r="E929" s="63">
        <v>0</v>
      </c>
    </row>
    <row r="930" spans="1:5">
      <c r="A930" s="58" t="s">
        <v>4888</v>
      </c>
      <c r="B930" s="59" t="s">
        <v>4889</v>
      </c>
      <c r="C930" s="63">
        <v>0</v>
      </c>
      <c r="D930" s="63">
        <v>0</v>
      </c>
      <c r="E930" s="63">
        <v>0</v>
      </c>
    </row>
    <row r="931" spans="1:5">
      <c r="A931" s="58"/>
      <c r="B931" s="59"/>
      <c r="C931" s="66"/>
      <c r="D931" s="66"/>
      <c r="E931" s="66"/>
    </row>
    <row r="932" spans="1:5">
      <c r="A932" s="58" t="s">
        <v>4890</v>
      </c>
      <c r="B932" s="59" t="s">
        <v>4891</v>
      </c>
      <c r="C932" s="70">
        <v>0</v>
      </c>
      <c r="D932" s="70">
        <v>0</v>
      </c>
      <c r="E932" s="70">
        <v>0</v>
      </c>
    </row>
    <row r="933" spans="1:5">
      <c r="A933" s="58"/>
      <c r="B933" s="59"/>
      <c r="C933" s="58"/>
      <c r="D933" s="58"/>
      <c r="E933" s="58"/>
    </row>
    <row r="934" spans="1:5">
      <c r="A934" s="58" t="s">
        <v>144</v>
      </c>
      <c r="B934" s="59" t="s">
        <v>145</v>
      </c>
      <c r="C934" s="69"/>
      <c r="D934" s="69"/>
      <c r="E934" s="69"/>
    </row>
    <row r="935" spans="1:5">
      <c r="A935" s="58" t="s">
        <v>146</v>
      </c>
      <c r="B935" s="59" t="s">
        <v>147</v>
      </c>
      <c r="C935" s="63">
        <v>204461.62</v>
      </c>
      <c r="D935" s="63">
        <v>157251.42000000001</v>
      </c>
      <c r="E935" s="63">
        <v>47210.2</v>
      </c>
    </row>
    <row r="936" spans="1:5">
      <c r="A936" s="58" t="s">
        <v>148</v>
      </c>
      <c r="B936" s="59" t="s">
        <v>149</v>
      </c>
      <c r="C936" s="63">
        <v>0</v>
      </c>
      <c r="D936" s="63">
        <v>0</v>
      </c>
      <c r="E936" s="63">
        <v>0</v>
      </c>
    </row>
    <row r="937" spans="1:5">
      <c r="A937" s="58"/>
      <c r="B937" s="59"/>
      <c r="C937" s="66"/>
      <c r="D937" s="66"/>
      <c r="E937" s="66"/>
    </row>
    <row r="938" spans="1:5">
      <c r="A938" s="58" t="s">
        <v>150</v>
      </c>
      <c r="B938" s="59" t="s">
        <v>151</v>
      </c>
      <c r="C938" s="70">
        <v>204461.62</v>
      </c>
      <c r="D938" s="70">
        <v>157251.42000000001</v>
      </c>
      <c r="E938" s="70">
        <v>47210.2</v>
      </c>
    </row>
    <row r="939" spans="1:5">
      <c r="A939" s="58"/>
      <c r="B939" s="59"/>
      <c r="C939" s="66"/>
      <c r="D939" s="66"/>
      <c r="E939" s="66"/>
    </row>
    <row r="940" spans="1:5">
      <c r="A940" s="58" t="s">
        <v>152</v>
      </c>
      <c r="B940" s="59" t="s">
        <v>116</v>
      </c>
      <c r="C940" s="70">
        <v>15659461.619999999</v>
      </c>
      <c r="D940" s="70">
        <v>15732251.42</v>
      </c>
      <c r="E940" s="70">
        <v>-72789.8</v>
      </c>
    </row>
    <row r="941" spans="1:5">
      <c r="A941" s="58"/>
      <c r="B941" s="59"/>
      <c r="C941" s="66"/>
      <c r="D941" s="66"/>
      <c r="E941" s="66"/>
    </row>
    <row r="942" spans="1:5">
      <c r="A942" s="58" t="s">
        <v>153</v>
      </c>
      <c r="B942" s="59" t="s">
        <v>154</v>
      </c>
      <c r="C942" s="70">
        <v>39846919.210000001</v>
      </c>
      <c r="D942" s="70">
        <v>39811416.560000002</v>
      </c>
      <c r="E942" s="70">
        <v>35502.65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182B7-F1B4-4E12-BED1-EDF376EC5864}">
  <sheetPr>
    <tabColor theme="0"/>
  </sheetPr>
  <dimension ref="A1:CK465"/>
  <sheetViews>
    <sheetView zoomScale="80" zoomScaleNormal="80" workbookViewId="0">
      <pane ySplit="7" topLeftCell="A8" activePane="bottomLeft" state="frozen"/>
      <selection activeCell="T30" sqref="T30"/>
      <selection pane="bottomLeft" activeCell="B26" sqref="B26"/>
    </sheetView>
  </sheetViews>
  <sheetFormatPr defaultColWidth="8.6328125" defaultRowHeight="14.5"/>
  <cols>
    <col min="1" max="1" width="11.453125" customWidth="1"/>
    <col min="2" max="2" width="37.36328125" customWidth="1"/>
    <col min="3" max="15" width="12.6328125" customWidth="1"/>
    <col min="16" max="16" width="8.6328125" style="11"/>
    <col min="17" max="17" width="28.6328125" style="12" customWidth="1"/>
    <col min="18" max="18" width="10.36328125" style="11" customWidth="1"/>
    <col min="19" max="20" width="9.36328125" style="11" customWidth="1"/>
    <col min="2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17">
      <c r="A1" s="17" t="s">
        <v>5239</v>
      </c>
      <c r="B1" s="17"/>
      <c r="C1" s="17"/>
      <c r="D1" s="17"/>
      <c r="E1" s="17"/>
      <c r="F1" s="17"/>
      <c r="G1" s="17"/>
      <c r="H1" s="17"/>
      <c r="I1" s="17"/>
      <c r="J1" s="17"/>
      <c r="K1" s="17"/>
      <c r="L1" s="17"/>
      <c r="M1" s="17"/>
      <c r="N1" s="17"/>
      <c r="O1" s="17"/>
    </row>
    <row r="2" spans="1:17" ht="15">
      <c r="A2" s="18" t="s">
        <v>155</v>
      </c>
      <c r="B2" s="18"/>
      <c r="C2" s="18"/>
      <c r="D2" s="18"/>
      <c r="E2" s="18"/>
      <c r="F2" s="18"/>
      <c r="G2" s="18"/>
      <c r="H2" s="18"/>
      <c r="I2" s="18"/>
      <c r="J2" s="18"/>
      <c r="K2" s="18"/>
      <c r="L2" s="18"/>
      <c r="M2" s="18"/>
      <c r="N2" s="18"/>
      <c r="O2" s="18"/>
    </row>
    <row r="3" spans="1:17">
      <c r="A3" s="17" t="s">
        <v>4892</v>
      </c>
      <c r="B3" s="17"/>
      <c r="C3" s="17"/>
      <c r="D3" s="17"/>
      <c r="E3" s="17"/>
      <c r="F3" s="17"/>
      <c r="G3" s="17"/>
      <c r="H3" s="17"/>
      <c r="I3" s="17"/>
      <c r="J3" s="17"/>
      <c r="K3" s="17"/>
      <c r="L3" s="17"/>
      <c r="M3" s="17"/>
      <c r="N3" s="17"/>
      <c r="O3" s="17"/>
    </row>
    <row r="4" spans="1:17">
      <c r="A4" s="17" t="s">
        <v>156</v>
      </c>
      <c r="B4" s="17"/>
      <c r="C4" s="17"/>
      <c r="D4" s="17"/>
      <c r="E4" s="17"/>
      <c r="F4" s="17"/>
      <c r="G4" s="17"/>
      <c r="H4" s="17"/>
      <c r="I4" s="17"/>
      <c r="J4" s="17"/>
      <c r="K4" s="17"/>
      <c r="L4" s="17"/>
      <c r="M4" s="17"/>
      <c r="N4" s="17"/>
      <c r="O4" s="17"/>
    </row>
    <row r="5" spans="1:17">
      <c r="A5" s="56"/>
      <c r="B5" s="57"/>
      <c r="C5" s="56" t="s">
        <v>642</v>
      </c>
      <c r="D5" s="56" t="s">
        <v>643</v>
      </c>
      <c r="E5" s="56" t="s">
        <v>644</v>
      </c>
      <c r="F5" s="56" t="s">
        <v>8</v>
      </c>
      <c r="G5" s="56" t="s">
        <v>9</v>
      </c>
      <c r="H5" s="56" t="s">
        <v>10</v>
      </c>
      <c r="I5" s="56" t="s">
        <v>11</v>
      </c>
      <c r="J5" s="56" t="s">
        <v>12</v>
      </c>
      <c r="K5" s="56" t="s">
        <v>13</v>
      </c>
      <c r="L5" s="56" t="s">
        <v>14</v>
      </c>
      <c r="M5" s="56" t="s">
        <v>15</v>
      </c>
      <c r="N5" s="56" t="s">
        <v>16</v>
      </c>
      <c r="O5" s="56" t="s">
        <v>18</v>
      </c>
    </row>
    <row r="6" spans="1:17">
      <c r="A6" s="67"/>
      <c r="B6" s="68"/>
      <c r="C6" s="67"/>
      <c r="D6" s="67"/>
      <c r="E6" s="67"/>
      <c r="F6" s="67"/>
      <c r="G6" s="67"/>
      <c r="H6" s="67"/>
      <c r="I6" s="67"/>
      <c r="J6" s="67"/>
      <c r="K6" s="67"/>
      <c r="L6" s="67"/>
      <c r="M6" s="67"/>
      <c r="N6" s="67"/>
      <c r="O6" s="67"/>
    </row>
    <row r="7" spans="1:17">
      <c r="A7" s="58" t="s">
        <v>193</v>
      </c>
      <c r="B7" s="59" t="s">
        <v>194</v>
      </c>
      <c r="C7" s="69"/>
      <c r="D7" s="69"/>
      <c r="E7" s="69"/>
      <c r="F7" s="69"/>
      <c r="G7" s="69"/>
      <c r="H7" s="69"/>
      <c r="I7" s="69"/>
      <c r="J7" s="69"/>
      <c r="K7" s="69"/>
      <c r="L7" s="69"/>
      <c r="M7" s="69"/>
      <c r="N7" s="69"/>
      <c r="O7" s="69"/>
    </row>
    <row r="8" spans="1:17">
      <c r="A8" s="58"/>
      <c r="B8" s="59"/>
      <c r="C8" s="58"/>
      <c r="D8" s="58"/>
      <c r="E8" s="58"/>
      <c r="F8" s="58"/>
      <c r="G8" s="58"/>
      <c r="H8" s="58"/>
      <c r="I8" s="58"/>
      <c r="J8" s="58"/>
      <c r="K8" s="58"/>
      <c r="L8" s="58"/>
      <c r="M8" s="58"/>
      <c r="N8" s="58"/>
      <c r="O8" s="58"/>
    </row>
    <row r="9" spans="1:17">
      <c r="A9" s="58" t="s">
        <v>195</v>
      </c>
      <c r="B9" s="59" t="s">
        <v>196</v>
      </c>
      <c r="C9" s="69"/>
      <c r="D9" s="69"/>
      <c r="E9" s="69"/>
      <c r="F9" s="69"/>
      <c r="G9" s="69"/>
      <c r="H9" s="69"/>
      <c r="I9" s="69"/>
      <c r="J9" s="69"/>
      <c r="K9" s="69"/>
      <c r="L9" s="69"/>
      <c r="M9" s="69"/>
      <c r="N9" s="69"/>
      <c r="O9" s="69"/>
    </row>
    <row r="10" spans="1:17">
      <c r="A10" s="58"/>
      <c r="B10" s="59"/>
      <c r="C10" s="58"/>
      <c r="D10" s="58"/>
      <c r="E10" s="58"/>
      <c r="F10" s="58"/>
      <c r="G10" s="58"/>
      <c r="H10" s="58"/>
      <c r="I10" s="58"/>
      <c r="J10" s="58"/>
      <c r="K10" s="58"/>
      <c r="L10" s="58"/>
      <c r="M10" s="58"/>
      <c r="N10" s="58"/>
      <c r="O10" s="58"/>
    </row>
    <row r="11" spans="1:17">
      <c r="A11" s="58" t="s">
        <v>197</v>
      </c>
      <c r="B11" s="59" t="s">
        <v>198</v>
      </c>
      <c r="C11" s="69"/>
      <c r="D11" s="69"/>
      <c r="E11" s="69"/>
      <c r="F11" s="69"/>
      <c r="G11" s="69"/>
      <c r="H11" s="69"/>
      <c r="I11" s="69"/>
      <c r="J11" s="69"/>
      <c r="K11" s="69"/>
      <c r="L11" s="69"/>
      <c r="M11" s="69"/>
      <c r="N11" s="69"/>
      <c r="O11" s="69"/>
    </row>
    <row r="12" spans="1:17">
      <c r="A12" s="58"/>
      <c r="B12" s="59"/>
      <c r="C12" s="58"/>
      <c r="D12" s="58"/>
      <c r="E12" s="58"/>
      <c r="F12" s="58"/>
      <c r="G12" s="58"/>
      <c r="H12" s="58"/>
      <c r="I12" s="58"/>
      <c r="J12" s="58"/>
      <c r="K12" s="58"/>
      <c r="L12" s="58"/>
      <c r="M12" s="58"/>
      <c r="N12" s="58"/>
      <c r="O12" s="58"/>
    </row>
    <row r="13" spans="1:17">
      <c r="A13" s="58" t="s">
        <v>199</v>
      </c>
      <c r="B13" s="59" t="s">
        <v>200</v>
      </c>
      <c r="C13" s="69"/>
      <c r="D13" s="69"/>
      <c r="E13" s="69"/>
      <c r="F13" s="69"/>
      <c r="G13" s="69"/>
      <c r="H13" s="69"/>
      <c r="I13" s="69"/>
      <c r="J13" s="69"/>
      <c r="K13" s="69"/>
      <c r="L13" s="69"/>
      <c r="M13" s="69"/>
      <c r="N13" s="69"/>
      <c r="O13" s="69"/>
    </row>
    <row r="14" spans="1:17">
      <c r="A14" s="58" t="s">
        <v>201</v>
      </c>
      <c r="B14" s="59" t="s">
        <v>202</v>
      </c>
      <c r="C14" s="63">
        <v>0</v>
      </c>
      <c r="D14" s="63">
        <v>0</v>
      </c>
      <c r="E14" s="63">
        <v>0</v>
      </c>
      <c r="F14" s="63">
        <v>0</v>
      </c>
      <c r="G14" s="63">
        <v>0</v>
      </c>
      <c r="H14" s="63">
        <v>0</v>
      </c>
      <c r="I14" s="63">
        <v>0</v>
      </c>
      <c r="J14" s="63">
        <v>0</v>
      </c>
      <c r="K14" s="63">
        <v>300231</v>
      </c>
      <c r="L14" s="63">
        <v>290746</v>
      </c>
      <c r="M14" s="63">
        <v>290746</v>
      </c>
      <c r="N14" s="63">
        <v>291961</v>
      </c>
      <c r="O14" s="63">
        <v>1173684</v>
      </c>
      <c r="Q14" s="12" t="s">
        <v>20</v>
      </c>
    </row>
    <row r="15" spans="1:17">
      <c r="A15" s="58" t="s">
        <v>4893</v>
      </c>
      <c r="B15" s="59" t="s">
        <v>4894</v>
      </c>
      <c r="C15" s="63">
        <v>0</v>
      </c>
      <c r="D15" s="63">
        <v>0</v>
      </c>
      <c r="E15" s="63">
        <v>0</v>
      </c>
      <c r="F15" s="63">
        <v>0</v>
      </c>
      <c r="G15" s="63">
        <v>0</v>
      </c>
      <c r="H15" s="63">
        <v>0</v>
      </c>
      <c r="I15" s="63">
        <v>0</v>
      </c>
      <c r="J15" s="63">
        <v>30835.03</v>
      </c>
      <c r="K15" s="63">
        <v>0</v>
      </c>
      <c r="L15" s="63">
        <v>0</v>
      </c>
      <c r="M15" s="63">
        <v>0</v>
      </c>
      <c r="N15" s="63">
        <v>0</v>
      </c>
      <c r="O15" s="63">
        <v>30835.03</v>
      </c>
      <c r="Q15" s="12" t="s">
        <v>20</v>
      </c>
    </row>
    <row r="16" spans="1:17">
      <c r="A16" s="58" t="s">
        <v>203</v>
      </c>
      <c r="B16" s="59" t="s">
        <v>204</v>
      </c>
      <c r="C16" s="63">
        <v>0</v>
      </c>
      <c r="D16" s="63">
        <v>0</v>
      </c>
      <c r="E16" s="63">
        <v>0</v>
      </c>
      <c r="F16" s="63">
        <v>0</v>
      </c>
      <c r="G16" s="63">
        <v>0</v>
      </c>
      <c r="H16" s="63">
        <v>0</v>
      </c>
      <c r="I16" s="63">
        <v>0</v>
      </c>
      <c r="J16" s="63">
        <v>0</v>
      </c>
      <c r="K16" s="63">
        <v>14025</v>
      </c>
      <c r="L16" s="63">
        <v>23729</v>
      </c>
      <c r="M16" s="63">
        <v>23016</v>
      </c>
      <c r="N16" s="63">
        <v>21769</v>
      </c>
      <c r="O16" s="63">
        <v>82539</v>
      </c>
      <c r="Q16" s="12" t="s">
        <v>21</v>
      </c>
    </row>
    <row r="17" spans="1:17">
      <c r="A17" s="58"/>
      <c r="B17" s="59"/>
      <c r="C17" s="66"/>
      <c r="D17" s="66"/>
      <c r="E17" s="66"/>
      <c r="F17" s="66"/>
      <c r="G17" s="66"/>
      <c r="H17" s="66"/>
      <c r="I17" s="66"/>
      <c r="J17" s="66"/>
      <c r="K17" s="66"/>
      <c r="L17" s="66"/>
      <c r="M17" s="66"/>
      <c r="N17" s="66"/>
      <c r="O17" s="66"/>
    </row>
    <row r="18" spans="1:17">
      <c r="A18" s="58" t="s">
        <v>205</v>
      </c>
      <c r="B18" s="59" t="s">
        <v>206</v>
      </c>
      <c r="C18" s="70">
        <v>0</v>
      </c>
      <c r="D18" s="70">
        <v>0</v>
      </c>
      <c r="E18" s="70">
        <v>0</v>
      </c>
      <c r="F18" s="70">
        <v>0</v>
      </c>
      <c r="G18" s="70">
        <v>0</v>
      </c>
      <c r="H18" s="70">
        <v>0</v>
      </c>
      <c r="I18" s="70">
        <v>0</v>
      </c>
      <c r="J18" s="70">
        <v>30835.03</v>
      </c>
      <c r="K18" s="70">
        <v>314256</v>
      </c>
      <c r="L18" s="70">
        <v>314475</v>
      </c>
      <c r="M18" s="70">
        <v>313762</v>
      </c>
      <c r="N18" s="70">
        <v>313730</v>
      </c>
      <c r="O18" s="70">
        <v>1287058.03</v>
      </c>
    </row>
    <row r="19" spans="1:17">
      <c r="A19" s="58"/>
      <c r="B19" s="59"/>
      <c r="C19" s="58"/>
      <c r="D19" s="58"/>
      <c r="E19" s="58"/>
      <c r="F19" s="58"/>
      <c r="G19" s="58"/>
      <c r="H19" s="58"/>
      <c r="I19" s="58"/>
      <c r="J19" s="58"/>
      <c r="K19" s="58"/>
      <c r="L19" s="58"/>
      <c r="M19" s="58"/>
      <c r="N19" s="58"/>
      <c r="O19" s="58"/>
    </row>
    <row r="20" spans="1:17">
      <c r="A20" s="58" t="s">
        <v>207</v>
      </c>
      <c r="B20" s="59" t="s">
        <v>208</v>
      </c>
      <c r="C20" s="69"/>
      <c r="D20" s="69"/>
      <c r="E20" s="69"/>
      <c r="F20" s="69"/>
      <c r="G20" s="69"/>
      <c r="H20" s="69"/>
      <c r="I20" s="69"/>
      <c r="J20" s="69"/>
      <c r="K20" s="69"/>
      <c r="L20" s="69"/>
      <c r="M20" s="69"/>
      <c r="N20" s="69"/>
      <c r="O20" s="69"/>
    </row>
    <row r="21" spans="1:17">
      <c r="A21" s="58" t="s">
        <v>209</v>
      </c>
      <c r="B21" s="59" t="s">
        <v>210</v>
      </c>
      <c r="C21" s="63">
        <v>0</v>
      </c>
      <c r="D21" s="63">
        <v>0</v>
      </c>
      <c r="E21" s="63">
        <v>0</v>
      </c>
      <c r="F21" s="63">
        <v>0</v>
      </c>
      <c r="G21" s="63">
        <v>0</v>
      </c>
      <c r="H21" s="63">
        <v>0</v>
      </c>
      <c r="I21" s="63">
        <v>0</v>
      </c>
      <c r="J21" s="63">
        <v>0</v>
      </c>
      <c r="K21" s="63">
        <v>-1200</v>
      </c>
      <c r="L21" s="63">
        <v>-6200</v>
      </c>
      <c r="M21" s="63">
        <v>-200</v>
      </c>
      <c r="N21" s="63">
        <v>-5804.5</v>
      </c>
      <c r="O21" s="63">
        <v>-13404.5</v>
      </c>
      <c r="Q21" s="12" t="s">
        <v>22</v>
      </c>
    </row>
    <row r="22" spans="1:17">
      <c r="A22" s="58" t="s">
        <v>211</v>
      </c>
      <c r="B22" s="59" t="s">
        <v>212</v>
      </c>
      <c r="C22" s="63">
        <v>0</v>
      </c>
      <c r="D22" s="63">
        <v>0</v>
      </c>
      <c r="E22" s="63">
        <v>0</v>
      </c>
      <c r="F22" s="63">
        <v>0</v>
      </c>
      <c r="G22" s="63">
        <v>0</v>
      </c>
      <c r="H22" s="63">
        <v>0</v>
      </c>
      <c r="I22" s="63">
        <v>0</v>
      </c>
      <c r="J22" s="63">
        <v>0</v>
      </c>
      <c r="K22" s="63">
        <v>-23821.27</v>
      </c>
      <c r="L22" s="63">
        <v>-22819.439999999999</v>
      </c>
      <c r="M22" s="63">
        <v>-27810.78</v>
      </c>
      <c r="N22" s="63">
        <v>-30721.87</v>
      </c>
      <c r="O22" s="63">
        <v>-105173.36</v>
      </c>
      <c r="Q22" s="12" t="s">
        <v>26</v>
      </c>
    </row>
    <row r="23" spans="1:17">
      <c r="A23" s="58" t="s">
        <v>213</v>
      </c>
      <c r="B23" s="59" t="s">
        <v>214</v>
      </c>
      <c r="C23" s="63">
        <v>0</v>
      </c>
      <c r="D23" s="63">
        <v>0</v>
      </c>
      <c r="E23" s="63">
        <v>0</v>
      </c>
      <c r="F23" s="63">
        <v>0</v>
      </c>
      <c r="G23" s="63">
        <v>0</v>
      </c>
      <c r="H23" s="63">
        <v>0</v>
      </c>
      <c r="I23" s="63">
        <v>0</v>
      </c>
      <c r="J23" s="63">
        <v>0</v>
      </c>
      <c r="K23" s="63">
        <v>-1153.2</v>
      </c>
      <c r="L23" s="63">
        <v>-1153.2</v>
      </c>
      <c r="M23" s="63">
        <v>-1153.2</v>
      </c>
      <c r="N23" s="63">
        <v>-1153.2</v>
      </c>
      <c r="O23" s="63">
        <v>-4612.8</v>
      </c>
      <c r="Q23" s="12" t="s">
        <v>23</v>
      </c>
    </row>
    <row r="24" spans="1:17">
      <c r="A24" s="58" t="s">
        <v>4895</v>
      </c>
      <c r="B24" s="59" t="s">
        <v>4896</v>
      </c>
      <c r="C24" s="63">
        <v>0</v>
      </c>
      <c r="D24" s="63">
        <v>0</v>
      </c>
      <c r="E24" s="63">
        <v>0</v>
      </c>
      <c r="F24" s="63">
        <v>0</v>
      </c>
      <c r="G24" s="63">
        <v>0</v>
      </c>
      <c r="H24" s="63">
        <v>0</v>
      </c>
      <c r="I24" s="63">
        <v>0</v>
      </c>
      <c r="J24" s="63">
        <v>0</v>
      </c>
      <c r="K24" s="63">
        <v>0</v>
      </c>
      <c r="L24" s="63">
        <v>0</v>
      </c>
      <c r="M24" s="63">
        <v>0</v>
      </c>
      <c r="N24" s="63">
        <v>0</v>
      </c>
      <c r="O24" s="63">
        <v>0</v>
      </c>
      <c r="Q24" s="12" t="s">
        <v>27</v>
      </c>
    </row>
    <row r="25" spans="1:17">
      <c r="A25" s="58" t="s">
        <v>215</v>
      </c>
      <c r="B25" s="59" t="s">
        <v>216</v>
      </c>
      <c r="C25" s="63">
        <v>0</v>
      </c>
      <c r="D25" s="63">
        <v>0</v>
      </c>
      <c r="E25" s="63">
        <v>0</v>
      </c>
      <c r="F25" s="63">
        <v>0</v>
      </c>
      <c r="G25" s="63">
        <v>0</v>
      </c>
      <c r="H25" s="63">
        <v>0</v>
      </c>
      <c r="I25" s="63">
        <v>0</v>
      </c>
      <c r="J25" s="63">
        <v>0</v>
      </c>
      <c r="K25" s="63">
        <v>-1514</v>
      </c>
      <c r="L25" s="63">
        <v>-1474</v>
      </c>
      <c r="M25" s="63">
        <v>-1474</v>
      </c>
      <c r="N25" s="63">
        <v>-1474</v>
      </c>
      <c r="O25" s="63">
        <v>-5936</v>
      </c>
      <c r="Q25" s="12" t="s">
        <v>23</v>
      </c>
    </row>
    <row r="26" spans="1:17">
      <c r="A26" s="58" t="s">
        <v>217</v>
      </c>
      <c r="B26" s="59" t="s">
        <v>218</v>
      </c>
      <c r="C26" s="63">
        <v>0</v>
      </c>
      <c r="D26" s="63">
        <v>0</v>
      </c>
      <c r="E26" s="63">
        <v>0</v>
      </c>
      <c r="F26" s="63">
        <v>0</v>
      </c>
      <c r="G26" s="63">
        <v>0</v>
      </c>
      <c r="H26" s="63">
        <v>0</v>
      </c>
      <c r="I26" s="63">
        <v>0</v>
      </c>
      <c r="J26" s="63">
        <v>0</v>
      </c>
      <c r="K26" s="63">
        <v>0</v>
      </c>
      <c r="L26" s="63">
        <v>0</v>
      </c>
      <c r="M26" s="63">
        <v>0</v>
      </c>
      <c r="N26" s="63">
        <v>0</v>
      </c>
      <c r="O26" s="63">
        <v>0</v>
      </c>
      <c r="Q26" s="12" t="s">
        <v>23</v>
      </c>
    </row>
    <row r="27" spans="1:17">
      <c r="A27" s="58" t="s">
        <v>220</v>
      </c>
      <c r="B27" s="59" t="s">
        <v>221</v>
      </c>
      <c r="C27" s="63">
        <v>0</v>
      </c>
      <c r="D27" s="63">
        <v>0</v>
      </c>
      <c r="E27" s="63">
        <v>0</v>
      </c>
      <c r="F27" s="63">
        <v>0</v>
      </c>
      <c r="G27" s="63">
        <v>0</v>
      </c>
      <c r="H27" s="63">
        <v>0</v>
      </c>
      <c r="I27" s="63">
        <v>0</v>
      </c>
      <c r="J27" s="63">
        <v>0</v>
      </c>
      <c r="K27" s="63">
        <v>0</v>
      </c>
      <c r="L27" s="63">
        <v>-966.19</v>
      </c>
      <c r="M27" s="63">
        <v>-12072.8</v>
      </c>
      <c r="N27" s="63">
        <v>-4015.3</v>
      </c>
      <c r="O27" s="63">
        <v>-17054.29</v>
      </c>
      <c r="Q27" s="12" t="s">
        <v>27</v>
      </c>
    </row>
    <row r="28" spans="1:17">
      <c r="A28" s="58" t="s">
        <v>4897</v>
      </c>
      <c r="B28" s="59" t="s">
        <v>4898</v>
      </c>
      <c r="C28" s="63">
        <v>0</v>
      </c>
      <c r="D28" s="63">
        <v>0</v>
      </c>
      <c r="E28" s="63">
        <v>0</v>
      </c>
      <c r="F28" s="63">
        <v>0</v>
      </c>
      <c r="G28" s="63">
        <v>0</v>
      </c>
      <c r="H28" s="63">
        <v>0</v>
      </c>
      <c r="I28" s="63">
        <v>0</v>
      </c>
      <c r="J28" s="63">
        <v>0</v>
      </c>
      <c r="K28" s="63">
        <v>0</v>
      </c>
      <c r="L28" s="63">
        <v>0</v>
      </c>
      <c r="M28" s="63">
        <v>0</v>
      </c>
      <c r="N28" s="63">
        <v>0</v>
      </c>
      <c r="O28" s="63">
        <v>0</v>
      </c>
      <c r="Q28" s="12" t="s">
        <v>27</v>
      </c>
    </row>
    <row r="29" spans="1:17">
      <c r="A29" s="58" t="s">
        <v>4899</v>
      </c>
      <c r="B29" s="59" t="s">
        <v>4900</v>
      </c>
      <c r="C29" s="63">
        <v>0</v>
      </c>
      <c r="D29" s="63">
        <v>0</v>
      </c>
      <c r="E29" s="63">
        <v>0</v>
      </c>
      <c r="F29" s="63">
        <v>0</v>
      </c>
      <c r="G29" s="63">
        <v>0</v>
      </c>
      <c r="H29" s="63">
        <v>0</v>
      </c>
      <c r="I29" s="63">
        <v>0</v>
      </c>
      <c r="J29" s="63">
        <v>0</v>
      </c>
      <c r="K29" s="63">
        <v>0</v>
      </c>
      <c r="L29" s="63">
        <v>0</v>
      </c>
      <c r="M29" s="63">
        <v>0</v>
      </c>
      <c r="N29" s="63">
        <v>0</v>
      </c>
      <c r="O29" s="63">
        <v>0</v>
      </c>
      <c r="Q29" s="12" t="s">
        <v>27</v>
      </c>
    </row>
    <row r="30" spans="1:17">
      <c r="A30" s="58" t="s">
        <v>1138</v>
      </c>
      <c r="B30" s="59" t="s">
        <v>4901</v>
      </c>
      <c r="C30" s="63">
        <v>0</v>
      </c>
      <c r="D30" s="63">
        <v>0</v>
      </c>
      <c r="E30" s="63">
        <v>0</v>
      </c>
      <c r="F30" s="63">
        <v>0</v>
      </c>
      <c r="G30" s="63">
        <v>0</v>
      </c>
      <c r="H30" s="63">
        <v>0</v>
      </c>
      <c r="I30" s="63">
        <v>0</v>
      </c>
      <c r="J30" s="63">
        <v>0</v>
      </c>
      <c r="K30" s="63">
        <v>0</v>
      </c>
      <c r="L30" s="63">
        <v>0</v>
      </c>
      <c r="M30" s="63">
        <v>0</v>
      </c>
      <c r="N30" s="63">
        <v>0</v>
      </c>
      <c r="O30" s="63">
        <v>0</v>
      </c>
      <c r="Q30" s="12" t="s">
        <v>27</v>
      </c>
    </row>
    <row r="31" spans="1:17">
      <c r="A31" s="58" t="s">
        <v>4902</v>
      </c>
      <c r="B31" s="59" t="s">
        <v>4903</v>
      </c>
      <c r="C31" s="63">
        <v>0</v>
      </c>
      <c r="D31" s="63">
        <v>0</v>
      </c>
      <c r="E31" s="63">
        <v>0</v>
      </c>
      <c r="F31" s="63">
        <v>0</v>
      </c>
      <c r="G31" s="63">
        <v>0</v>
      </c>
      <c r="H31" s="63">
        <v>0</v>
      </c>
      <c r="I31" s="63">
        <v>0</v>
      </c>
      <c r="J31" s="63">
        <v>0</v>
      </c>
      <c r="K31" s="63">
        <v>0</v>
      </c>
      <c r="L31" s="63">
        <v>0</v>
      </c>
      <c r="M31" s="63">
        <v>0</v>
      </c>
      <c r="N31" s="63">
        <v>0</v>
      </c>
      <c r="O31" s="63">
        <v>0</v>
      </c>
      <c r="Q31" s="12" t="s">
        <v>27</v>
      </c>
    </row>
    <row r="32" spans="1:17">
      <c r="A32" s="58" t="s">
        <v>4904</v>
      </c>
      <c r="B32" s="59" t="s">
        <v>4905</v>
      </c>
      <c r="C32" s="63">
        <v>0</v>
      </c>
      <c r="D32" s="63">
        <v>0</v>
      </c>
      <c r="E32" s="63">
        <v>0</v>
      </c>
      <c r="F32" s="63">
        <v>0</v>
      </c>
      <c r="G32" s="63">
        <v>0</v>
      </c>
      <c r="H32" s="63">
        <v>0</v>
      </c>
      <c r="I32" s="63">
        <v>0</v>
      </c>
      <c r="J32" s="63">
        <v>0</v>
      </c>
      <c r="K32" s="63">
        <v>0</v>
      </c>
      <c r="L32" s="63">
        <v>-400</v>
      </c>
      <c r="M32" s="63">
        <v>0</v>
      </c>
      <c r="N32" s="63">
        <v>0</v>
      </c>
      <c r="O32" s="63">
        <v>-400</v>
      </c>
      <c r="Q32" s="12" t="s">
        <v>22</v>
      </c>
    </row>
    <row r="33" spans="1:17">
      <c r="A33" s="58"/>
      <c r="B33" s="59"/>
      <c r="C33" s="66"/>
      <c r="D33" s="66"/>
      <c r="E33" s="66"/>
      <c r="F33" s="66"/>
      <c r="G33" s="66"/>
      <c r="H33" s="66"/>
      <c r="I33" s="66"/>
      <c r="J33" s="66"/>
      <c r="K33" s="66"/>
      <c r="L33" s="66"/>
      <c r="M33" s="66"/>
      <c r="N33" s="66"/>
      <c r="O33" s="66"/>
    </row>
    <row r="34" spans="1:17">
      <c r="A34" s="58" t="s">
        <v>222</v>
      </c>
      <c r="B34" s="59" t="s">
        <v>223</v>
      </c>
      <c r="C34" s="70">
        <v>0</v>
      </c>
      <c r="D34" s="70">
        <v>0</v>
      </c>
      <c r="E34" s="70">
        <v>0</v>
      </c>
      <c r="F34" s="70">
        <v>0</v>
      </c>
      <c r="G34" s="70">
        <v>0</v>
      </c>
      <c r="H34" s="70">
        <v>0</v>
      </c>
      <c r="I34" s="70">
        <v>0</v>
      </c>
      <c r="J34" s="70">
        <v>0</v>
      </c>
      <c r="K34" s="70">
        <v>-27688.47</v>
      </c>
      <c r="L34" s="70">
        <v>-33012.83</v>
      </c>
      <c r="M34" s="70">
        <v>-42710.78</v>
      </c>
      <c r="N34" s="70">
        <v>-43168.87</v>
      </c>
      <c r="O34" s="70">
        <v>-146580.95000000001</v>
      </c>
    </row>
    <row r="35" spans="1:17">
      <c r="A35" s="58"/>
      <c r="B35" s="59"/>
      <c r="C35" s="58"/>
      <c r="D35" s="58"/>
      <c r="E35" s="58"/>
      <c r="F35" s="58"/>
      <c r="G35" s="58"/>
      <c r="H35" s="58"/>
      <c r="I35" s="58"/>
      <c r="J35" s="58"/>
      <c r="K35" s="58"/>
      <c r="L35" s="58"/>
      <c r="M35" s="58"/>
      <c r="N35" s="58"/>
      <c r="O35" s="58"/>
    </row>
    <row r="36" spans="1:17">
      <c r="A36" s="58" t="s">
        <v>224</v>
      </c>
      <c r="B36" s="59" t="s">
        <v>225</v>
      </c>
      <c r="C36" s="69"/>
      <c r="D36" s="69"/>
      <c r="E36" s="69"/>
      <c r="F36" s="69"/>
      <c r="G36" s="69"/>
      <c r="H36" s="69"/>
      <c r="I36" s="69"/>
      <c r="J36" s="69"/>
      <c r="K36" s="69"/>
      <c r="L36" s="69"/>
      <c r="M36" s="69"/>
      <c r="N36" s="69"/>
      <c r="O36" s="69"/>
    </row>
    <row r="37" spans="1:17">
      <c r="A37" s="58" t="s">
        <v>226</v>
      </c>
      <c r="B37" s="59" t="s">
        <v>227</v>
      </c>
      <c r="C37" s="63">
        <v>0</v>
      </c>
      <c r="D37" s="63">
        <v>0</v>
      </c>
      <c r="E37" s="63">
        <v>0</v>
      </c>
      <c r="F37" s="63">
        <v>0</v>
      </c>
      <c r="G37" s="63">
        <v>0</v>
      </c>
      <c r="H37" s="63">
        <v>0</v>
      </c>
      <c r="I37" s="63">
        <v>0</v>
      </c>
      <c r="J37" s="63">
        <v>-46.38</v>
      </c>
      <c r="K37" s="63">
        <v>0</v>
      </c>
      <c r="L37" s="63">
        <v>0</v>
      </c>
      <c r="M37" s="63">
        <v>0</v>
      </c>
      <c r="N37" s="63">
        <v>0</v>
      </c>
      <c r="O37" s="63">
        <v>-46.38</v>
      </c>
      <c r="Q37" s="12" t="s">
        <v>36</v>
      </c>
    </row>
    <row r="38" spans="1:17">
      <c r="A38" s="58" t="s">
        <v>228</v>
      </c>
      <c r="B38" s="59" t="s">
        <v>229</v>
      </c>
      <c r="C38" s="63">
        <v>0</v>
      </c>
      <c r="D38" s="63">
        <v>0</v>
      </c>
      <c r="E38" s="63">
        <v>0</v>
      </c>
      <c r="F38" s="63">
        <v>0</v>
      </c>
      <c r="G38" s="63">
        <v>0</v>
      </c>
      <c r="H38" s="63">
        <v>0</v>
      </c>
      <c r="I38" s="63">
        <v>0</v>
      </c>
      <c r="J38" s="63">
        <v>0</v>
      </c>
      <c r="K38" s="63">
        <v>0</v>
      </c>
      <c r="L38" s="63">
        <v>0</v>
      </c>
      <c r="M38" s="63">
        <v>0</v>
      </c>
      <c r="N38" s="63">
        <v>0</v>
      </c>
      <c r="O38" s="63">
        <v>0</v>
      </c>
      <c r="Q38" s="12" t="s">
        <v>36</v>
      </c>
    </row>
    <row r="39" spans="1:17">
      <c r="A39" s="58" t="s">
        <v>230</v>
      </c>
      <c r="B39" s="59" t="s">
        <v>231</v>
      </c>
      <c r="C39" s="63">
        <v>0</v>
      </c>
      <c r="D39" s="63">
        <v>0</v>
      </c>
      <c r="E39" s="63">
        <v>0</v>
      </c>
      <c r="F39" s="63">
        <v>0</v>
      </c>
      <c r="G39" s="63">
        <v>0</v>
      </c>
      <c r="H39" s="63">
        <v>0</v>
      </c>
      <c r="I39" s="63">
        <v>0</v>
      </c>
      <c r="J39" s="63">
        <v>-14.73</v>
      </c>
      <c r="K39" s="63">
        <v>56.36</v>
      </c>
      <c r="L39" s="63">
        <v>134.04</v>
      </c>
      <c r="M39" s="63">
        <v>135</v>
      </c>
      <c r="N39" s="63">
        <v>135</v>
      </c>
      <c r="O39" s="63">
        <v>445.67</v>
      </c>
      <c r="Q39" s="12" t="s">
        <v>31</v>
      </c>
    </row>
    <row r="40" spans="1:17">
      <c r="A40" s="58" t="s">
        <v>4906</v>
      </c>
      <c r="B40" s="59" t="s">
        <v>4907</v>
      </c>
      <c r="C40" s="63">
        <v>0</v>
      </c>
      <c r="D40" s="63">
        <v>0</v>
      </c>
      <c r="E40" s="63">
        <v>0</v>
      </c>
      <c r="F40" s="63">
        <v>0</v>
      </c>
      <c r="G40" s="63">
        <v>0</v>
      </c>
      <c r="H40" s="63">
        <v>0</v>
      </c>
      <c r="I40" s="63">
        <v>0</v>
      </c>
      <c r="J40" s="63">
        <v>0</v>
      </c>
      <c r="K40" s="63">
        <v>0</v>
      </c>
      <c r="L40" s="63">
        <v>0</v>
      </c>
      <c r="M40" s="63">
        <v>0</v>
      </c>
      <c r="N40" s="63">
        <v>0</v>
      </c>
      <c r="O40" s="63">
        <v>0</v>
      </c>
      <c r="Q40" s="12" t="s">
        <v>36</v>
      </c>
    </row>
    <row r="41" spans="1:17">
      <c r="A41" s="58" t="s">
        <v>232</v>
      </c>
      <c r="B41" s="59" t="s">
        <v>233</v>
      </c>
      <c r="C41" s="63">
        <v>0</v>
      </c>
      <c r="D41" s="63">
        <v>0</v>
      </c>
      <c r="E41" s="63">
        <v>0</v>
      </c>
      <c r="F41" s="63">
        <v>0</v>
      </c>
      <c r="G41" s="63">
        <v>0</v>
      </c>
      <c r="H41" s="63">
        <v>0</v>
      </c>
      <c r="I41" s="63">
        <v>0</v>
      </c>
      <c r="J41" s="63">
        <v>-4</v>
      </c>
      <c r="K41" s="63">
        <v>41.46</v>
      </c>
      <c r="L41" s="63">
        <v>101.62</v>
      </c>
      <c r="M41" s="63">
        <v>102.77</v>
      </c>
      <c r="N41" s="63">
        <v>143.71</v>
      </c>
      <c r="O41" s="63">
        <v>385.56</v>
      </c>
      <c r="Q41" s="12" t="s">
        <v>36</v>
      </c>
    </row>
    <row r="42" spans="1:17">
      <c r="A42" s="58" t="s">
        <v>234</v>
      </c>
      <c r="B42" s="59" t="s">
        <v>235</v>
      </c>
      <c r="C42" s="63">
        <v>0</v>
      </c>
      <c r="D42" s="63">
        <v>0</v>
      </c>
      <c r="E42" s="63">
        <v>0</v>
      </c>
      <c r="F42" s="63">
        <v>0</v>
      </c>
      <c r="G42" s="63">
        <v>0</v>
      </c>
      <c r="H42" s="63">
        <v>0</v>
      </c>
      <c r="I42" s="63">
        <v>0</v>
      </c>
      <c r="J42" s="63">
        <v>-5.99</v>
      </c>
      <c r="K42" s="63">
        <v>0</v>
      </c>
      <c r="L42" s="63">
        <v>300</v>
      </c>
      <c r="M42" s="63">
        <v>0</v>
      </c>
      <c r="N42" s="63">
        <v>0</v>
      </c>
      <c r="O42" s="63">
        <v>294.01</v>
      </c>
      <c r="Q42" s="12" t="s">
        <v>36</v>
      </c>
    </row>
    <row r="43" spans="1:17">
      <c r="A43" s="58" t="s">
        <v>236</v>
      </c>
      <c r="B43" s="59" t="s">
        <v>237</v>
      </c>
      <c r="C43" s="63">
        <v>0</v>
      </c>
      <c r="D43" s="63">
        <v>0</v>
      </c>
      <c r="E43" s="63">
        <v>0</v>
      </c>
      <c r="F43" s="63">
        <v>0</v>
      </c>
      <c r="G43" s="63">
        <v>0</v>
      </c>
      <c r="H43" s="63">
        <v>0</v>
      </c>
      <c r="I43" s="63">
        <v>0</v>
      </c>
      <c r="J43" s="63">
        <v>-166</v>
      </c>
      <c r="K43" s="63">
        <v>2658.7</v>
      </c>
      <c r="L43" s="63">
        <v>6640.7</v>
      </c>
      <c r="M43" s="63">
        <v>4097.8</v>
      </c>
      <c r="N43" s="63">
        <v>4724.8</v>
      </c>
      <c r="O43" s="63">
        <v>17956</v>
      </c>
      <c r="Q43" s="12" t="s">
        <v>31</v>
      </c>
    </row>
    <row r="44" spans="1:17">
      <c r="A44" s="58" t="s">
        <v>238</v>
      </c>
      <c r="B44" s="59" t="s">
        <v>239</v>
      </c>
      <c r="C44" s="63">
        <v>0</v>
      </c>
      <c r="D44" s="63">
        <v>0</v>
      </c>
      <c r="E44" s="63">
        <v>0</v>
      </c>
      <c r="F44" s="63">
        <v>0</v>
      </c>
      <c r="G44" s="63">
        <v>0</v>
      </c>
      <c r="H44" s="63">
        <v>0</v>
      </c>
      <c r="I44" s="63">
        <v>0</v>
      </c>
      <c r="J44" s="63">
        <v>396.99</v>
      </c>
      <c r="K44" s="63">
        <v>74.12</v>
      </c>
      <c r="L44" s="63">
        <v>98.21</v>
      </c>
      <c r="M44" s="63">
        <v>254.12</v>
      </c>
      <c r="N44" s="63">
        <v>204.89</v>
      </c>
      <c r="O44" s="63">
        <v>1028.33</v>
      </c>
      <c r="Q44" s="12" t="s">
        <v>31</v>
      </c>
    </row>
    <row r="45" spans="1:17">
      <c r="A45" s="58" t="s">
        <v>4908</v>
      </c>
      <c r="B45" s="59" t="s">
        <v>4909</v>
      </c>
      <c r="C45" s="63">
        <v>0</v>
      </c>
      <c r="D45" s="63">
        <v>0</v>
      </c>
      <c r="E45" s="63">
        <v>0</v>
      </c>
      <c r="F45" s="63">
        <v>0</v>
      </c>
      <c r="G45" s="63">
        <v>0</v>
      </c>
      <c r="H45" s="63">
        <v>0</v>
      </c>
      <c r="I45" s="63">
        <v>0</v>
      </c>
      <c r="J45" s="63">
        <v>0</v>
      </c>
      <c r="K45" s="63">
        <v>0</v>
      </c>
      <c r="L45" s="63">
        <v>0</v>
      </c>
      <c r="M45" s="63">
        <v>0</v>
      </c>
      <c r="N45" s="63">
        <v>0</v>
      </c>
      <c r="O45" s="63">
        <v>0</v>
      </c>
      <c r="Q45" s="12" t="s">
        <v>31</v>
      </c>
    </row>
    <row r="46" spans="1:17">
      <c r="A46" s="58" t="s">
        <v>240</v>
      </c>
      <c r="B46" s="59" t="s">
        <v>241</v>
      </c>
      <c r="C46" s="63">
        <v>0</v>
      </c>
      <c r="D46" s="63">
        <v>0</v>
      </c>
      <c r="E46" s="63">
        <v>0</v>
      </c>
      <c r="F46" s="63">
        <v>0</v>
      </c>
      <c r="G46" s="63">
        <v>0</v>
      </c>
      <c r="H46" s="63">
        <v>0</v>
      </c>
      <c r="I46" s="63">
        <v>0</v>
      </c>
      <c r="J46" s="63">
        <v>0</v>
      </c>
      <c r="K46" s="63">
        <v>0</v>
      </c>
      <c r="L46" s="63">
        <v>0</v>
      </c>
      <c r="M46" s="63">
        <v>0</v>
      </c>
      <c r="N46" s="63">
        <v>0</v>
      </c>
      <c r="O46" s="63">
        <v>0</v>
      </c>
      <c r="Q46" s="12" t="s">
        <v>31</v>
      </c>
    </row>
    <row r="47" spans="1:17">
      <c r="A47" s="58" t="s">
        <v>242</v>
      </c>
      <c r="B47" s="59" t="s">
        <v>243</v>
      </c>
      <c r="C47" s="63">
        <v>0</v>
      </c>
      <c r="D47" s="63">
        <v>0</v>
      </c>
      <c r="E47" s="63">
        <v>0</v>
      </c>
      <c r="F47" s="63">
        <v>0</v>
      </c>
      <c r="G47" s="63">
        <v>0</v>
      </c>
      <c r="H47" s="63">
        <v>0</v>
      </c>
      <c r="I47" s="63">
        <v>0</v>
      </c>
      <c r="J47" s="63">
        <v>0</v>
      </c>
      <c r="K47" s="63">
        <v>0</v>
      </c>
      <c r="L47" s="63">
        <v>0</v>
      </c>
      <c r="M47" s="63">
        <v>-1940.49</v>
      </c>
      <c r="N47" s="63">
        <v>-2676.1</v>
      </c>
      <c r="O47" s="63">
        <v>-4616.59</v>
      </c>
      <c r="Q47" s="12" t="s">
        <v>27</v>
      </c>
    </row>
    <row r="48" spans="1:17">
      <c r="A48" s="58" t="s">
        <v>244</v>
      </c>
      <c r="B48" s="59" t="s">
        <v>245</v>
      </c>
      <c r="C48" s="63">
        <v>0</v>
      </c>
      <c r="D48" s="63">
        <v>0</v>
      </c>
      <c r="E48" s="63">
        <v>0</v>
      </c>
      <c r="F48" s="63">
        <v>0</v>
      </c>
      <c r="G48" s="63">
        <v>0</v>
      </c>
      <c r="H48" s="63">
        <v>0</v>
      </c>
      <c r="I48" s="63">
        <v>0</v>
      </c>
      <c r="J48" s="63">
        <v>0</v>
      </c>
      <c r="K48" s="63">
        <v>0</v>
      </c>
      <c r="L48" s="63">
        <v>0</v>
      </c>
      <c r="M48" s="63">
        <v>0</v>
      </c>
      <c r="N48" s="63">
        <v>0</v>
      </c>
      <c r="O48" s="63">
        <v>0</v>
      </c>
      <c r="Q48" s="12" t="s">
        <v>27</v>
      </c>
    </row>
    <row r="49" spans="1:17">
      <c r="A49" s="58" t="s">
        <v>246</v>
      </c>
      <c r="B49" s="59" t="s">
        <v>247</v>
      </c>
      <c r="C49" s="63">
        <v>0</v>
      </c>
      <c r="D49" s="63">
        <v>0</v>
      </c>
      <c r="E49" s="63">
        <v>0</v>
      </c>
      <c r="F49" s="63">
        <v>0</v>
      </c>
      <c r="G49" s="63">
        <v>0</v>
      </c>
      <c r="H49" s="63">
        <v>0</v>
      </c>
      <c r="I49" s="63">
        <v>0</v>
      </c>
      <c r="J49" s="63">
        <v>138239.82999999999</v>
      </c>
      <c r="K49" s="63">
        <v>0</v>
      </c>
      <c r="L49" s="63">
        <v>0</v>
      </c>
      <c r="M49" s="63">
        <v>0</v>
      </c>
      <c r="N49" s="63">
        <v>0</v>
      </c>
      <c r="O49" s="63">
        <v>138239.82999999999</v>
      </c>
      <c r="Q49" s="12" t="s">
        <v>31</v>
      </c>
    </row>
    <row r="50" spans="1:17">
      <c r="A50" s="58" t="s">
        <v>4910</v>
      </c>
      <c r="B50" s="59" t="s">
        <v>503</v>
      </c>
      <c r="C50" s="63">
        <v>0</v>
      </c>
      <c r="D50" s="63">
        <v>0</v>
      </c>
      <c r="E50" s="63">
        <v>0</v>
      </c>
      <c r="F50" s="63">
        <v>0</v>
      </c>
      <c r="G50" s="63">
        <v>0</v>
      </c>
      <c r="H50" s="63">
        <v>0</v>
      </c>
      <c r="I50" s="63">
        <v>0</v>
      </c>
      <c r="J50" s="63">
        <v>0</v>
      </c>
      <c r="K50" s="63">
        <v>0</v>
      </c>
      <c r="L50" s="63">
        <v>0</v>
      </c>
      <c r="M50" s="63">
        <v>0</v>
      </c>
      <c r="N50" s="63">
        <v>0</v>
      </c>
      <c r="O50" s="63">
        <v>0</v>
      </c>
      <c r="Q50" s="12" t="s">
        <v>31</v>
      </c>
    </row>
    <row r="51" spans="1:17">
      <c r="A51" s="58" t="s">
        <v>4911</v>
      </c>
      <c r="B51" s="59" t="s">
        <v>4912</v>
      </c>
      <c r="C51" s="63">
        <v>0</v>
      </c>
      <c r="D51" s="63">
        <v>0</v>
      </c>
      <c r="E51" s="63">
        <v>0</v>
      </c>
      <c r="F51" s="63">
        <v>0</v>
      </c>
      <c r="G51" s="63">
        <v>0</v>
      </c>
      <c r="H51" s="63">
        <v>0</v>
      </c>
      <c r="I51" s="63">
        <v>0</v>
      </c>
      <c r="J51" s="63">
        <v>0</v>
      </c>
      <c r="K51" s="63">
        <v>0</v>
      </c>
      <c r="L51" s="63">
        <v>0</v>
      </c>
      <c r="M51" s="63">
        <v>0</v>
      </c>
      <c r="N51" s="63">
        <v>0</v>
      </c>
      <c r="O51" s="63">
        <v>0</v>
      </c>
      <c r="Q51" s="12" t="s">
        <v>31</v>
      </c>
    </row>
    <row r="52" spans="1:17">
      <c r="A52" s="58" t="s">
        <v>4913</v>
      </c>
      <c r="B52" s="59" t="s">
        <v>4914</v>
      </c>
      <c r="C52" s="63">
        <v>0</v>
      </c>
      <c r="D52" s="63">
        <v>0</v>
      </c>
      <c r="E52" s="63">
        <v>0</v>
      </c>
      <c r="F52" s="63">
        <v>0</v>
      </c>
      <c r="G52" s="63">
        <v>0</v>
      </c>
      <c r="H52" s="63">
        <v>0</v>
      </c>
      <c r="I52" s="63">
        <v>0</v>
      </c>
      <c r="J52" s="63">
        <v>0</v>
      </c>
      <c r="K52" s="63">
        <v>0</v>
      </c>
      <c r="L52" s="63">
        <v>0</v>
      </c>
      <c r="M52" s="63">
        <v>0</v>
      </c>
      <c r="N52" s="63">
        <v>0</v>
      </c>
      <c r="O52" s="63">
        <v>0</v>
      </c>
      <c r="Q52" s="12" t="s">
        <v>31</v>
      </c>
    </row>
    <row r="53" spans="1:17">
      <c r="A53" s="58" t="s">
        <v>4915</v>
      </c>
      <c r="B53" s="59" t="s">
        <v>4916</v>
      </c>
      <c r="C53" s="63">
        <v>0</v>
      </c>
      <c r="D53" s="63">
        <v>0</v>
      </c>
      <c r="E53" s="63">
        <v>0</v>
      </c>
      <c r="F53" s="63">
        <v>0</v>
      </c>
      <c r="G53" s="63">
        <v>0</v>
      </c>
      <c r="H53" s="63">
        <v>0</v>
      </c>
      <c r="I53" s="63">
        <v>0</v>
      </c>
      <c r="J53" s="63">
        <v>0</v>
      </c>
      <c r="K53" s="63">
        <v>0</v>
      </c>
      <c r="L53" s="63">
        <v>0</v>
      </c>
      <c r="M53" s="63">
        <v>0</v>
      </c>
      <c r="N53" s="63">
        <v>0</v>
      </c>
      <c r="O53" s="63">
        <v>0</v>
      </c>
      <c r="Q53" s="12" t="s">
        <v>31</v>
      </c>
    </row>
    <row r="54" spans="1:17">
      <c r="A54" s="58" t="s">
        <v>248</v>
      </c>
      <c r="B54" s="59" t="s">
        <v>249</v>
      </c>
      <c r="C54" s="63">
        <v>0</v>
      </c>
      <c r="D54" s="63">
        <v>0</v>
      </c>
      <c r="E54" s="63">
        <v>0</v>
      </c>
      <c r="F54" s="63">
        <v>0</v>
      </c>
      <c r="G54" s="63">
        <v>0</v>
      </c>
      <c r="H54" s="63">
        <v>0</v>
      </c>
      <c r="I54" s="63">
        <v>0</v>
      </c>
      <c r="J54" s="63">
        <v>0</v>
      </c>
      <c r="K54" s="63">
        <v>620</v>
      </c>
      <c r="L54" s="63">
        <v>1055</v>
      </c>
      <c r="M54" s="63">
        <v>1324.24</v>
      </c>
      <c r="N54" s="63">
        <v>700</v>
      </c>
      <c r="O54" s="63">
        <v>3699.24</v>
      </c>
      <c r="Q54" s="12" t="s">
        <v>31</v>
      </c>
    </row>
    <row r="55" spans="1:17">
      <c r="A55" s="58" t="s">
        <v>4917</v>
      </c>
      <c r="B55" s="59" t="s">
        <v>4918</v>
      </c>
      <c r="C55" s="63">
        <v>0</v>
      </c>
      <c r="D55" s="63">
        <v>0</v>
      </c>
      <c r="E55" s="63">
        <v>0</v>
      </c>
      <c r="F55" s="63">
        <v>0</v>
      </c>
      <c r="G55" s="63">
        <v>0</v>
      </c>
      <c r="H55" s="63">
        <v>0</v>
      </c>
      <c r="I55" s="63">
        <v>0</v>
      </c>
      <c r="J55" s="63">
        <v>0</v>
      </c>
      <c r="K55" s="63">
        <v>1532.9</v>
      </c>
      <c r="L55" s="63">
        <v>1570</v>
      </c>
      <c r="M55" s="63">
        <v>1570</v>
      </c>
      <c r="N55" s="63">
        <v>1637.5</v>
      </c>
      <c r="O55" s="63">
        <v>6310.4</v>
      </c>
      <c r="Q55" s="12" t="s">
        <v>79</v>
      </c>
    </row>
    <row r="56" spans="1:17">
      <c r="A56" s="58" t="s">
        <v>250</v>
      </c>
      <c r="B56" s="59" t="s">
        <v>251</v>
      </c>
      <c r="C56" s="63">
        <v>0</v>
      </c>
      <c r="D56" s="63">
        <v>0</v>
      </c>
      <c r="E56" s="63">
        <v>0</v>
      </c>
      <c r="F56" s="63">
        <v>0</v>
      </c>
      <c r="G56" s="63">
        <v>0</v>
      </c>
      <c r="H56" s="63">
        <v>0</v>
      </c>
      <c r="I56" s="63">
        <v>0</v>
      </c>
      <c r="J56" s="63">
        <v>0</v>
      </c>
      <c r="K56" s="63">
        <v>0</v>
      </c>
      <c r="L56" s="63">
        <v>550</v>
      </c>
      <c r="M56" s="63">
        <v>150</v>
      </c>
      <c r="N56" s="63">
        <v>200</v>
      </c>
      <c r="O56" s="63">
        <v>900</v>
      </c>
      <c r="Q56" s="12" t="s">
        <v>31</v>
      </c>
    </row>
    <row r="57" spans="1:17">
      <c r="A57" s="58" t="s">
        <v>4919</v>
      </c>
      <c r="B57" s="59" t="s">
        <v>4920</v>
      </c>
      <c r="C57" s="63">
        <v>0</v>
      </c>
      <c r="D57" s="63">
        <v>0</v>
      </c>
      <c r="E57" s="63">
        <v>0</v>
      </c>
      <c r="F57" s="63">
        <v>0</v>
      </c>
      <c r="G57" s="63">
        <v>0</v>
      </c>
      <c r="H57" s="63">
        <v>0</v>
      </c>
      <c r="I57" s="63">
        <v>0</v>
      </c>
      <c r="J57" s="63">
        <v>0</v>
      </c>
      <c r="K57" s="63">
        <v>170</v>
      </c>
      <c r="L57" s="63">
        <v>0</v>
      </c>
      <c r="M57" s="63">
        <v>0</v>
      </c>
      <c r="N57" s="63">
        <v>0</v>
      </c>
      <c r="O57" s="63">
        <v>170</v>
      </c>
      <c r="Q57" s="12" t="s">
        <v>31</v>
      </c>
    </row>
    <row r="58" spans="1:17">
      <c r="A58" s="58" t="s">
        <v>252</v>
      </c>
      <c r="B58" s="59" t="s">
        <v>253</v>
      </c>
      <c r="C58" s="63">
        <v>0</v>
      </c>
      <c r="D58" s="63">
        <v>0</v>
      </c>
      <c r="E58" s="63">
        <v>0</v>
      </c>
      <c r="F58" s="63">
        <v>0</v>
      </c>
      <c r="G58" s="63">
        <v>0</v>
      </c>
      <c r="H58" s="63">
        <v>0</v>
      </c>
      <c r="I58" s="63">
        <v>0</v>
      </c>
      <c r="J58" s="63">
        <v>0</v>
      </c>
      <c r="K58" s="63">
        <v>0</v>
      </c>
      <c r="L58" s="63">
        <v>0</v>
      </c>
      <c r="M58" s="63">
        <v>0</v>
      </c>
      <c r="N58" s="63">
        <v>0</v>
      </c>
      <c r="O58" s="63">
        <v>0</v>
      </c>
      <c r="Q58" s="12" t="s">
        <v>31</v>
      </c>
    </row>
    <row r="59" spans="1:17">
      <c r="A59" s="58" t="s">
        <v>254</v>
      </c>
      <c r="B59" s="59" t="s">
        <v>255</v>
      </c>
      <c r="C59" s="63">
        <v>0</v>
      </c>
      <c r="D59" s="63">
        <v>0</v>
      </c>
      <c r="E59" s="63">
        <v>0</v>
      </c>
      <c r="F59" s="63">
        <v>0</v>
      </c>
      <c r="G59" s="63">
        <v>0</v>
      </c>
      <c r="H59" s="63">
        <v>0</v>
      </c>
      <c r="I59" s="63">
        <v>0</v>
      </c>
      <c r="J59" s="63">
        <v>0</v>
      </c>
      <c r="K59" s="63">
        <v>500</v>
      </c>
      <c r="L59" s="63">
        <v>500</v>
      </c>
      <c r="M59" s="63">
        <v>500</v>
      </c>
      <c r="N59" s="63">
        <v>500</v>
      </c>
      <c r="O59" s="63">
        <v>2000</v>
      </c>
      <c r="Q59" s="12" t="s">
        <v>31</v>
      </c>
    </row>
    <row r="60" spans="1:17">
      <c r="A60" s="58" t="s">
        <v>256</v>
      </c>
      <c r="B60" s="59" t="s">
        <v>257</v>
      </c>
      <c r="C60" s="63">
        <v>0</v>
      </c>
      <c r="D60" s="63">
        <v>0</v>
      </c>
      <c r="E60" s="63">
        <v>0</v>
      </c>
      <c r="F60" s="63">
        <v>0</v>
      </c>
      <c r="G60" s="63">
        <v>0</v>
      </c>
      <c r="H60" s="63">
        <v>0</v>
      </c>
      <c r="I60" s="63">
        <v>0</v>
      </c>
      <c r="J60" s="63">
        <v>0</v>
      </c>
      <c r="K60" s="63">
        <v>5272</v>
      </c>
      <c r="L60" s="63">
        <v>0</v>
      </c>
      <c r="M60" s="63">
        <v>1400</v>
      </c>
      <c r="N60" s="63">
        <v>2903</v>
      </c>
      <c r="O60" s="63">
        <v>9575</v>
      </c>
      <c r="Q60" s="12" t="s">
        <v>31</v>
      </c>
    </row>
    <row r="61" spans="1:17">
      <c r="A61" s="58" t="s">
        <v>4921</v>
      </c>
      <c r="B61" s="59" t="s">
        <v>4922</v>
      </c>
      <c r="C61" s="63">
        <v>0</v>
      </c>
      <c r="D61" s="63">
        <v>0</v>
      </c>
      <c r="E61" s="63">
        <v>0</v>
      </c>
      <c r="F61" s="63">
        <v>0</v>
      </c>
      <c r="G61" s="63">
        <v>0</v>
      </c>
      <c r="H61" s="63">
        <v>0</v>
      </c>
      <c r="I61" s="63">
        <v>0</v>
      </c>
      <c r="J61" s="63">
        <v>0</v>
      </c>
      <c r="K61" s="63">
        <v>0</v>
      </c>
      <c r="L61" s="63">
        <v>0</v>
      </c>
      <c r="M61" s="63">
        <v>0</v>
      </c>
      <c r="N61" s="63">
        <v>0</v>
      </c>
      <c r="O61" s="63">
        <v>0</v>
      </c>
      <c r="Q61" s="12" t="s">
        <v>31</v>
      </c>
    </row>
    <row r="62" spans="1:17">
      <c r="A62" s="58" t="s">
        <v>258</v>
      </c>
      <c r="B62" s="59" t="s">
        <v>259</v>
      </c>
      <c r="C62" s="63">
        <v>0</v>
      </c>
      <c r="D62" s="63">
        <v>0</v>
      </c>
      <c r="E62" s="63">
        <v>0</v>
      </c>
      <c r="F62" s="63">
        <v>0</v>
      </c>
      <c r="G62" s="63">
        <v>0</v>
      </c>
      <c r="H62" s="63">
        <v>0</v>
      </c>
      <c r="I62" s="63">
        <v>0</v>
      </c>
      <c r="J62" s="63">
        <v>150</v>
      </c>
      <c r="K62" s="63">
        <v>455</v>
      </c>
      <c r="L62" s="63">
        <v>830</v>
      </c>
      <c r="M62" s="63">
        <v>1200</v>
      </c>
      <c r="N62" s="63">
        <v>560</v>
      </c>
      <c r="O62" s="63">
        <v>3195</v>
      </c>
      <c r="Q62" s="12" t="s">
        <v>31</v>
      </c>
    </row>
    <row r="63" spans="1:17">
      <c r="A63" s="58" t="s">
        <v>4923</v>
      </c>
      <c r="B63" s="59" t="s">
        <v>4924</v>
      </c>
      <c r="C63" s="63">
        <v>0</v>
      </c>
      <c r="D63" s="63">
        <v>0</v>
      </c>
      <c r="E63" s="63">
        <v>0</v>
      </c>
      <c r="F63" s="63">
        <v>0</v>
      </c>
      <c r="G63" s="63">
        <v>0</v>
      </c>
      <c r="H63" s="63">
        <v>0</v>
      </c>
      <c r="I63" s="63">
        <v>0</v>
      </c>
      <c r="J63" s="63">
        <v>0</v>
      </c>
      <c r="K63" s="63">
        <v>0</v>
      </c>
      <c r="L63" s="63">
        <v>0</v>
      </c>
      <c r="M63" s="63">
        <v>0</v>
      </c>
      <c r="N63" s="63">
        <v>0</v>
      </c>
      <c r="O63" s="63">
        <v>0</v>
      </c>
      <c r="Q63" s="12" t="s">
        <v>31</v>
      </c>
    </row>
    <row r="64" spans="1:17">
      <c r="A64" s="58" t="s">
        <v>260</v>
      </c>
      <c r="B64" s="59" t="s">
        <v>261</v>
      </c>
      <c r="C64" s="63">
        <v>0</v>
      </c>
      <c r="D64" s="63">
        <v>0</v>
      </c>
      <c r="E64" s="63">
        <v>0</v>
      </c>
      <c r="F64" s="63">
        <v>0</v>
      </c>
      <c r="G64" s="63">
        <v>0</v>
      </c>
      <c r="H64" s="63">
        <v>0</v>
      </c>
      <c r="I64" s="63">
        <v>0</v>
      </c>
      <c r="J64" s="63">
        <v>0</v>
      </c>
      <c r="K64" s="63">
        <v>0</v>
      </c>
      <c r="L64" s="63">
        <v>0</v>
      </c>
      <c r="M64" s="63">
        <v>0</v>
      </c>
      <c r="N64" s="63">
        <v>0</v>
      </c>
      <c r="O64" s="63">
        <v>0</v>
      </c>
      <c r="Q64" s="12" t="s">
        <v>31</v>
      </c>
    </row>
    <row r="65" spans="1:17">
      <c r="A65" s="58" t="s">
        <v>262</v>
      </c>
      <c r="B65" s="59" t="s">
        <v>263</v>
      </c>
      <c r="C65" s="63">
        <v>0</v>
      </c>
      <c r="D65" s="63">
        <v>0</v>
      </c>
      <c r="E65" s="63">
        <v>0</v>
      </c>
      <c r="F65" s="63">
        <v>0</v>
      </c>
      <c r="G65" s="63">
        <v>0</v>
      </c>
      <c r="H65" s="63">
        <v>0</v>
      </c>
      <c r="I65" s="63">
        <v>0</v>
      </c>
      <c r="J65" s="63">
        <v>0</v>
      </c>
      <c r="K65" s="63">
        <v>0</v>
      </c>
      <c r="L65" s="63">
        <v>0</v>
      </c>
      <c r="M65" s="63">
        <v>1200</v>
      </c>
      <c r="N65" s="63">
        <v>1290</v>
      </c>
      <c r="O65" s="63">
        <v>2490</v>
      </c>
      <c r="Q65" s="12" t="s">
        <v>31</v>
      </c>
    </row>
    <row r="66" spans="1:17">
      <c r="A66" s="58" t="s">
        <v>4925</v>
      </c>
      <c r="B66" s="59" t="s">
        <v>4926</v>
      </c>
      <c r="C66" s="63">
        <v>0</v>
      </c>
      <c r="D66" s="63">
        <v>0</v>
      </c>
      <c r="E66" s="63">
        <v>0</v>
      </c>
      <c r="F66" s="63">
        <v>0</v>
      </c>
      <c r="G66" s="63">
        <v>0</v>
      </c>
      <c r="H66" s="63">
        <v>0</v>
      </c>
      <c r="I66" s="63">
        <v>0</v>
      </c>
      <c r="J66" s="63">
        <v>0</v>
      </c>
      <c r="K66" s="63">
        <v>285</v>
      </c>
      <c r="L66" s="63">
        <v>245</v>
      </c>
      <c r="M66" s="63">
        <v>290</v>
      </c>
      <c r="N66" s="63">
        <v>200</v>
      </c>
      <c r="O66" s="63">
        <v>1020</v>
      </c>
      <c r="Q66" s="12" t="s">
        <v>31</v>
      </c>
    </row>
    <row r="67" spans="1:17">
      <c r="A67" s="58" t="s">
        <v>264</v>
      </c>
      <c r="B67" s="59" t="s">
        <v>265</v>
      </c>
      <c r="C67" s="63">
        <v>0</v>
      </c>
      <c r="D67" s="63">
        <v>0</v>
      </c>
      <c r="E67" s="63">
        <v>0</v>
      </c>
      <c r="F67" s="63">
        <v>0</v>
      </c>
      <c r="G67" s="63">
        <v>0</v>
      </c>
      <c r="H67" s="63">
        <v>0</v>
      </c>
      <c r="I67" s="63">
        <v>0</v>
      </c>
      <c r="J67" s="63">
        <v>0</v>
      </c>
      <c r="K67" s="63">
        <v>0</v>
      </c>
      <c r="L67" s="63">
        <v>0</v>
      </c>
      <c r="M67" s="63">
        <v>0</v>
      </c>
      <c r="N67" s="63">
        <v>0</v>
      </c>
      <c r="O67" s="63">
        <v>0</v>
      </c>
      <c r="Q67" s="12" t="s">
        <v>31</v>
      </c>
    </row>
    <row r="68" spans="1:17">
      <c r="A68" s="58" t="s">
        <v>266</v>
      </c>
      <c r="B68" s="59" t="s">
        <v>267</v>
      </c>
      <c r="C68" s="63">
        <v>0</v>
      </c>
      <c r="D68" s="63">
        <v>0</v>
      </c>
      <c r="E68" s="63">
        <v>0</v>
      </c>
      <c r="F68" s="63">
        <v>0</v>
      </c>
      <c r="G68" s="63">
        <v>0</v>
      </c>
      <c r="H68" s="63">
        <v>0</v>
      </c>
      <c r="I68" s="63">
        <v>0</v>
      </c>
      <c r="J68" s="63">
        <v>0</v>
      </c>
      <c r="K68" s="63">
        <v>20</v>
      </c>
      <c r="L68" s="63">
        <v>463.89</v>
      </c>
      <c r="M68" s="63">
        <v>404.45</v>
      </c>
      <c r="N68" s="63">
        <v>816.11</v>
      </c>
      <c r="O68" s="63">
        <v>1704.45</v>
      </c>
      <c r="Q68" s="12" t="s">
        <v>31</v>
      </c>
    </row>
    <row r="69" spans="1:17">
      <c r="A69" s="58" t="s">
        <v>268</v>
      </c>
      <c r="B69" s="59" t="s">
        <v>269</v>
      </c>
      <c r="C69" s="63">
        <v>0</v>
      </c>
      <c r="D69" s="63">
        <v>0</v>
      </c>
      <c r="E69" s="63">
        <v>0</v>
      </c>
      <c r="F69" s="63">
        <v>0</v>
      </c>
      <c r="G69" s="63">
        <v>0</v>
      </c>
      <c r="H69" s="63">
        <v>0</v>
      </c>
      <c r="I69" s="63">
        <v>0</v>
      </c>
      <c r="J69" s="63">
        <v>0</v>
      </c>
      <c r="K69" s="63">
        <v>0</v>
      </c>
      <c r="L69" s="63">
        <v>0</v>
      </c>
      <c r="M69" s="63">
        <v>0</v>
      </c>
      <c r="N69" s="63">
        <v>0</v>
      </c>
      <c r="O69" s="63">
        <v>0</v>
      </c>
      <c r="Q69" s="12" t="s">
        <v>31</v>
      </c>
    </row>
    <row r="70" spans="1:17">
      <c r="A70" s="58" t="s">
        <v>270</v>
      </c>
      <c r="B70" s="59" t="s">
        <v>271</v>
      </c>
      <c r="C70" s="63">
        <v>0</v>
      </c>
      <c r="D70" s="63">
        <v>0</v>
      </c>
      <c r="E70" s="63">
        <v>0</v>
      </c>
      <c r="F70" s="63">
        <v>0</v>
      </c>
      <c r="G70" s="63">
        <v>0</v>
      </c>
      <c r="H70" s="63">
        <v>0</v>
      </c>
      <c r="I70" s="63">
        <v>0</v>
      </c>
      <c r="J70" s="63">
        <v>0</v>
      </c>
      <c r="K70" s="63">
        <v>45.1</v>
      </c>
      <c r="L70" s="63">
        <v>107.22</v>
      </c>
      <c r="M70" s="63">
        <v>36</v>
      </c>
      <c r="N70" s="63">
        <v>108</v>
      </c>
      <c r="O70" s="63">
        <v>296.32</v>
      </c>
      <c r="Q70" s="12" t="s">
        <v>31</v>
      </c>
    </row>
    <row r="71" spans="1:17">
      <c r="A71" s="58" t="s">
        <v>272</v>
      </c>
      <c r="B71" s="59" t="s">
        <v>273</v>
      </c>
      <c r="C71" s="63">
        <v>0</v>
      </c>
      <c r="D71" s="63">
        <v>0</v>
      </c>
      <c r="E71" s="63">
        <v>0</v>
      </c>
      <c r="F71" s="63">
        <v>0</v>
      </c>
      <c r="G71" s="63">
        <v>0</v>
      </c>
      <c r="H71" s="63">
        <v>0</v>
      </c>
      <c r="I71" s="63">
        <v>0</v>
      </c>
      <c r="J71" s="63">
        <v>0</v>
      </c>
      <c r="K71" s="63">
        <v>1800</v>
      </c>
      <c r="L71" s="63">
        <v>-700</v>
      </c>
      <c r="M71" s="63">
        <v>2700</v>
      </c>
      <c r="N71" s="63">
        <v>3100</v>
      </c>
      <c r="O71" s="63">
        <v>6900</v>
      </c>
      <c r="Q71" s="12" t="s">
        <v>31</v>
      </c>
    </row>
    <row r="72" spans="1:17">
      <c r="A72" s="58" t="s">
        <v>274</v>
      </c>
      <c r="B72" s="59" t="s">
        <v>275</v>
      </c>
      <c r="C72" s="63">
        <v>0</v>
      </c>
      <c r="D72" s="63">
        <v>0</v>
      </c>
      <c r="E72" s="63">
        <v>0</v>
      </c>
      <c r="F72" s="63">
        <v>0</v>
      </c>
      <c r="G72" s="63">
        <v>0</v>
      </c>
      <c r="H72" s="63">
        <v>0</v>
      </c>
      <c r="I72" s="63">
        <v>0</v>
      </c>
      <c r="J72" s="63">
        <v>0</v>
      </c>
      <c r="K72" s="63">
        <v>61.43</v>
      </c>
      <c r="L72" s="63">
        <v>156.01</v>
      </c>
      <c r="M72" s="63">
        <v>197.52</v>
      </c>
      <c r="N72" s="63">
        <v>291.56</v>
      </c>
      <c r="O72" s="63">
        <v>706.52</v>
      </c>
      <c r="Q72" s="12" t="s">
        <v>31</v>
      </c>
    </row>
    <row r="73" spans="1:17">
      <c r="A73" s="58" t="s">
        <v>4927</v>
      </c>
      <c r="B73" s="59" t="s">
        <v>4928</v>
      </c>
      <c r="C73" s="63">
        <v>0</v>
      </c>
      <c r="D73" s="63">
        <v>0</v>
      </c>
      <c r="E73" s="63">
        <v>0</v>
      </c>
      <c r="F73" s="63">
        <v>0</v>
      </c>
      <c r="G73" s="63">
        <v>0</v>
      </c>
      <c r="H73" s="63">
        <v>0</v>
      </c>
      <c r="I73" s="63">
        <v>0</v>
      </c>
      <c r="J73" s="63">
        <v>0</v>
      </c>
      <c r="K73" s="63">
        <v>0</v>
      </c>
      <c r="L73" s="63">
        <v>0</v>
      </c>
      <c r="M73" s="63">
        <v>0</v>
      </c>
      <c r="N73" s="63">
        <v>0</v>
      </c>
      <c r="O73" s="63">
        <v>0</v>
      </c>
      <c r="Q73" s="12" t="s">
        <v>31</v>
      </c>
    </row>
    <row r="74" spans="1:17">
      <c r="A74" s="58" t="s">
        <v>4929</v>
      </c>
      <c r="B74" s="59" t="s">
        <v>4930</v>
      </c>
      <c r="C74" s="63">
        <v>0</v>
      </c>
      <c r="D74" s="63">
        <v>0</v>
      </c>
      <c r="E74" s="63">
        <v>0</v>
      </c>
      <c r="F74" s="63">
        <v>0</v>
      </c>
      <c r="G74" s="63">
        <v>0</v>
      </c>
      <c r="H74" s="63">
        <v>0</v>
      </c>
      <c r="I74" s="63">
        <v>0</v>
      </c>
      <c r="J74" s="63">
        <v>0</v>
      </c>
      <c r="K74" s="63">
        <v>0</v>
      </c>
      <c r="L74" s="63">
        <v>0</v>
      </c>
      <c r="M74" s="63">
        <v>0</v>
      </c>
      <c r="N74" s="63">
        <v>0</v>
      </c>
      <c r="O74" s="63">
        <v>0</v>
      </c>
      <c r="Q74" s="12" t="s">
        <v>31</v>
      </c>
    </row>
    <row r="75" spans="1:17">
      <c r="A75" s="58" t="s">
        <v>4931</v>
      </c>
      <c r="B75" s="59" t="s">
        <v>4932</v>
      </c>
      <c r="C75" s="63">
        <v>0</v>
      </c>
      <c r="D75" s="63">
        <v>0</v>
      </c>
      <c r="E75" s="63">
        <v>0</v>
      </c>
      <c r="F75" s="63">
        <v>0</v>
      </c>
      <c r="G75" s="63">
        <v>0</v>
      </c>
      <c r="H75" s="63">
        <v>0</v>
      </c>
      <c r="I75" s="63">
        <v>0</v>
      </c>
      <c r="J75" s="63">
        <v>0</v>
      </c>
      <c r="K75" s="63">
        <v>0</v>
      </c>
      <c r="L75" s="63">
        <v>0</v>
      </c>
      <c r="M75" s="63">
        <v>0</v>
      </c>
      <c r="N75" s="63">
        <v>0</v>
      </c>
      <c r="O75" s="63">
        <v>0</v>
      </c>
      <c r="Q75" s="12" t="s">
        <v>79</v>
      </c>
    </row>
    <row r="76" spans="1:17">
      <c r="A76" s="58" t="s">
        <v>4933</v>
      </c>
      <c r="B76" s="59" t="s">
        <v>4934</v>
      </c>
      <c r="C76" s="63">
        <v>0</v>
      </c>
      <c r="D76" s="63">
        <v>0</v>
      </c>
      <c r="E76" s="63">
        <v>0</v>
      </c>
      <c r="F76" s="63">
        <v>0</v>
      </c>
      <c r="G76" s="63">
        <v>0</v>
      </c>
      <c r="H76" s="63">
        <v>0</v>
      </c>
      <c r="I76" s="63">
        <v>0</v>
      </c>
      <c r="J76" s="63">
        <v>0</v>
      </c>
      <c r="K76" s="63">
        <v>0</v>
      </c>
      <c r="L76" s="63">
        <v>0</v>
      </c>
      <c r="M76" s="63">
        <v>0</v>
      </c>
      <c r="N76" s="63">
        <v>0</v>
      </c>
      <c r="O76" s="63">
        <v>0</v>
      </c>
      <c r="Q76" s="12" t="s">
        <v>31</v>
      </c>
    </row>
    <row r="77" spans="1:17">
      <c r="A77" s="58" t="s">
        <v>4935</v>
      </c>
      <c r="B77" s="59" t="s">
        <v>4936</v>
      </c>
      <c r="C77" s="63">
        <v>0</v>
      </c>
      <c r="D77" s="63">
        <v>0</v>
      </c>
      <c r="E77" s="63">
        <v>0</v>
      </c>
      <c r="F77" s="63">
        <v>0</v>
      </c>
      <c r="G77" s="63">
        <v>0</v>
      </c>
      <c r="H77" s="63">
        <v>0</v>
      </c>
      <c r="I77" s="63">
        <v>0</v>
      </c>
      <c r="J77" s="63">
        <v>0</v>
      </c>
      <c r="K77" s="63">
        <v>0</v>
      </c>
      <c r="L77" s="63">
        <v>0</v>
      </c>
      <c r="M77" s="63">
        <v>0</v>
      </c>
      <c r="N77" s="63">
        <v>0</v>
      </c>
      <c r="O77" s="63">
        <v>0</v>
      </c>
      <c r="Q77" s="12" t="s">
        <v>31</v>
      </c>
    </row>
    <row r="78" spans="1:17">
      <c r="A78" s="58" t="s">
        <v>4937</v>
      </c>
      <c r="B78" s="59" t="s">
        <v>4938</v>
      </c>
      <c r="C78" s="63">
        <v>0</v>
      </c>
      <c r="D78" s="63">
        <v>0</v>
      </c>
      <c r="E78" s="63">
        <v>0</v>
      </c>
      <c r="F78" s="63">
        <v>0</v>
      </c>
      <c r="G78" s="63">
        <v>0</v>
      </c>
      <c r="H78" s="63">
        <v>0</v>
      </c>
      <c r="I78" s="63">
        <v>0</v>
      </c>
      <c r="J78" s="63">
        <v>0</v>
      </c>
      <c r="K78" s="63">
        <v>0</v>
      </c>
      <c r="L78" s="63">
        <v>0</v>
      </c>
      <c r="M78" s="63">
        <v>0</v>
      </c>
      <c r="N78" s="63">
        <v>0</v>
      </c>
      <c r="O78" s="63">
        <v>0</v>
      </c>
      <c r="Q78" s="12" t="s">
        <v>31</v>
      </c>
    </row>
    <row r="79" spans="1:17">
      <c r="A79" s="58" t="s">
        <v>4939</v>
      </c>
      <c r="B79" s="59" t="s">
        <v>4940</v>
      </c>
      <c r="C79" s="63">
        <v>0</v>
      </c>
      <c r="D79" s="63">
        <v>0</v>
      </c>
      <c r="E79" s="63">
        <v>0</v>
      </c>
      <c r="F79" s="63">
        <v>0</v>
      </c>
      <c r="G79" s="63">
        <v>0</v>
      </c>
      <c r="H79" s="63">
        <v>0</v>
      </c>
      <c r="I79" s="63">
        <v>0</v>
      </c>
      <c r="J79" s="63">
        <v>0</v>
      </c>
      <c r="K79" s="63">
        <v>0</v>
      </c>
      <c r="L79" s="63">
        <v>0</v>
      </c>
      <c r="M79" s="63">
        <v>0</v>
      </c>
      <c r="N79" s="63">
        <v>0</v>
      </c>
      <c r="O79" s="63">
        <v>0</v>
      </c>
      <c r="Q79" s="12" t="s">
        <v>31</v>
      </c>
    </row>
    <row r="80" spans="1:17">
      <c r="A80" s="58"/>
      <c r="B80" s="59"/>
      <c r="C80" s="66"/>
      <c r="D80" s="66"/>
      <c r="E80" s="66"/>
      <c r="F80" s="66"/>
      <c r="G80" s="66"/>
      <c r="H80" s="66"/>
      <c r="I80" s="66"/>
      <c r="J80" s="66"/>
      <c r="K80" s="66"/>
      <c r="L80" s="66"/>
      <c r="M80" s="66"/>
      <c r="N80" s="66"/>
      <c r="O80" s="66"/>
    </row>
    <row r="81" spans="1:17">
      <c r="A81" s="58" t="s">
        <v>276</v>
      </c>
      <c r="B81" s="59" t="s">
        <v>277</v>
      </c>
      <c r="C81" s="70">
        <v>0</v>
      </c>
      <c r="D81" s="70">
        <v>0</v>
      </c>
      <c r="E81" s="70">
        <v>0</v>
      </c>
      <c r="F81" s="70">
        <v>0</v>
      </c>
      <c r="G81" s="70">
        <v>0</v>
      </c>
      <c r="H81" s="70">
        <v>0</v>
      </c>
      <c r="I81" s="70">
        <v>0</v>
      </c>
      <c r="J81" s="70">
        <v>138549.72</v>
      </c>
      <c r="K81" s="70">
        <v>13592.07</v>
      </c>
      <c r="L81" s="70">
        <v>12051.69</v>
      </c>
      <c r="M81" s="70">
        <v>13621.41</v>
      </c>
      <c r="N81" s="70">
        <v>14838.47</v>
      </c>
      <c r="O81" s="70">
        <v>192653.36</v>
      </c>
    </row>
    <row r="82" spans="1:17">
      <c r="A82" s="58"/>
      <c r="B82" s="59"/>
      <c r="C82" s="58"/>
      <c r="D82" s="58"/>
      <c r="E82" s="58"/>
      <c r="F82" s="58"/>
      <c r="G82" s="58"/>
      <c r="H82" s="58"/>
      <c r="I82" s="58"/>
      <c r="J82" s="58"/>
      <c r="K82" s="58"/>
      <c r="L82" s="58"/>
      <c r="M82" s="58"/>
      <c r="N82" s="58"/>
      <c r="O82" s="58"/>
    </row>
    <row r="83" spans="1:17">
      <c r="A83" s="58" t="s">
        <v>4941</v>
      </c>
      <c r="B83" s="59" t="s">
        <v>157</v>
      </c>
      <c r="C83" s="69"/>
      <c r="D83" s="69"/>
      <c r="E83" s="69"/>
      <c r="F83" s="69"/>
      <c r="G83" s="69"/>
      <c r="H83" s="69"/>
      <c r="I83" s="69"/>
      <c r="J83" s="69"/>
      <c r="K83" s="69"/>
      <c r="L83" s="69"/>
      <c r="M83" s="69"/>
      <c r="N83" s="69"/>
      <c r="O83" s="69"/>
    </row>
    <row r="84" spans="1:17">
      <c r="A84" s="58" t="s">
        <v>4942</v>
      </c>
      <c r="B84" s="59" t="s">
        <v>4943</v>
      </c>
      <c r="C84" s="63">
        <v>0</v>
      </c>
      <c r="D84" s="63">
        <v>0</v>
      </c>
      <c r="E84" s="63">
        <v>0</v>
      </c>
      <c r="F84" s="63">
        <v>0</v>
      </c>
      <c r="G84" s="63">
        <v>0</v>
      </c>
      <c r="H84" s="63">
        <v>0</v>
      </c>
      <c r="I84" s="63">
        <v>0</v>
      </c>
      <c r="J84" s="63">
        <v>0</v>
      </c>
      <c r="K84" s="63">
        <v>0</v>
      </c>
      <c r="L84" s="63">
        <v>0</v>
      </c>
      <c r="M84" s="63">
        <v>0</v>
      </c>
      <c r="N84" s="63">
        <v>0</v>
      </c>
      <c r="O84" s="63">
        <v>0</v>
      </c>
      <c r="Q84" s="12" t="s">
        <v>31</v>
      </c>
    </row>
    <row r="85" spans="1:17">
      <c r="A85" s="58" t="s">
        <v>4944</v>
      </c>
      <c r="B85" s="59" t="s">
        <v>4945</v>
      </c>
      <c r="C85" s="63">
        <v>0</v>
      </c>
      <c r="D85" s="63">
        <v>0</v>
      </c>
      <c r="E85" s="63">
        <v>0</v>
      </c>
      <c r="F85" s="63">
        <v>0</v>
      </c>
      <c r="G85" s="63">
        <v>0</v>
      </c>
      <c r="H85" s="63">
        <v>0</v>
      </c>
      <c r="I85" s="63">
        <v>0</v>
      </c>
      <c r="J85" s="63">
        <v>0</v>
      </c>
      <c r="K85" s="63">
        <v>0</v>
      </c>
      <c r="L85" s="63">
        <v>0</v>
      </c>
      <c r="M85" s="63">
        <v>0</v>
      </c>
      <c r="N85" s="63">
        <v>0</v>
      </c>
      <c r="O85" s="63">
        <v>0</v>
      </c>
      <c r="Q85" s="12" t="s">
        <v>31</v>
      </c>
    </row>
    <row r="86" spans="1:17">
      <c r="A86" s="58" t="s">
        <v>4946</v>
      </c>
      <c r="B86" s="59" t="s">
        <v>4947</v>
      </c>
      <c r="C86" s="63">
        <v>0</v>
      </c>
      <c r="D86" s="63">
        <v>0</v>
      </c>
      <c r="E86" s="63">
        <v>0</v>
      </c>
      <c r="F86" s="63">
        <v>0</v>
      </c>
      <c r="G86" s="63">
        <v>0</v>
      </c>
      <c r="H86" s="63">
        <v>0</v>
      </c>
      <c r="I86" s="63">
        <v>0</v>
      </c>
      <c r="J86" s="63">
        <v>0</v>
      </c>
      <c r="K86" s="63">
        <v>0</v>
      </c>
      <c r="L86" s="63">
        <v>0</v>
      </c>
      <c r="M86" s="63">
        <v>0</v>
      </c>
      <c r="N86" s="63">
        <v>0</v>
      </c>
      <c r="O86" s="63">
        <v>0</v>
      </c>
      <c r="Q86" s="12" t="s">
        <v>31</v>
      </c>
    </row>
    <row r="87" spans="1:17">
      <c r="A87" s="58" t="s">
        <v>4948</v>
      </c>
      <c r="B87" s="59" t="s">
        <v>4949</v>
      </c>
      <c r="C87" s="63">
        <v>0</v>
      </c>
      <c r="D87" s="63">
        <v>0</v>
      </c>
      <c r="E87" s="63">
        <v>0</v>
      </c>
      <c r="F87" s="63">
        <v>0</v>
      </c>
      <c r="G87" s="63">
        <v>0</v>
      </c>
      <c r="H87" s="63">
        <v>0</v>
      </c>
      <c r="I87" s="63">
        <v>0</v>
      </c>
      <c r="J87" s="63">
        <v>0</v>
      </c>
      <c r="K87" s="63">
        <v>0</v>
      </c>
      <c r="L87" s="63">
        <v>0</v>
      </c>
      <c r="M87" s="63">
        <v>0</v>
      </c>
      <c r="N87" s="63">
        <v>0</v>
      </c>
      <c r="O87" s="63">
        <v>0</v>
      </c>
      <c r="Q87" s="12" t="s">
        <v>31</v>
      </c>
    </row>
    <row r="88" spans="1:17">
      <c r="A88" s="58" t="s">
        <v>4950</v>
      </c>
      <c r="B88" s="59" t="s">
        <v>4951</v>
      </c>
      <c r="C88" s="63">
        <v>0</v>
      </c>
      <c r="D88" s="63">
        <v>0</v>
      </c>
      <c r="E88" s="63">
        <v>0</v>
      </c>
      <c r="F88" s="63">
        <v>0</v>
      </c>
      <c r="G88" s="63">
        <v>0</v>
      </c>
      <c r="H88" s="63">
        <v>0</v>
      </c>
      <c r="I88" s="63">
        <v>0</v>
      </c>
      <c r="J88" s="63">
        <v>0</v>
      </c>
      <c r="K88" s="63">
        <v>0</v>
      </c>
      <c r="L88" s="63">
        <v>0</v>
      </c>
      <c r="M88" s="63">
        <v>0</v>
      </c>
      <c r="N88" s="63">
        <v>0</v>
      </c>
      <c r="O88" s="63">
        <v>0</v>
      </c>
      <c r="Q88" s="12" t="s">
        <v>31</v>
      </c>
    </row>
    <row r="89" spans="1:17">
      <c r="A89" s="58" t="s">
        <v>4952</v>
      </c>
      <c r="B89" s="59" t="s">
        <v>4953</v>
      </c>
      <c r="C89" s="63">
        <v>0</v>
      </c>
      <c r="D89" s="63">
        <v>0</v>
      </c>
      <c r="E89" s="63">
        <v>0</v>
      </c>
      <c r="F89" s="63">
        <v>0</v>
      </c>
      <c r="G89" s="63">
        <v>0</v>
      </c>
      <c r="H89" s="63">
        <v>0</v>
      </c>
      <c r="I89" s="63">
        <v>0</v>
      </c>
      <c r="J89" s="63">
        <v>0</v>
      </c>
      <c r="K89" s="63">
        <v>0</v>
      </c>
      <c r="L89" s="63">
        <v>0</v>
      </c>
      <c r="M89" s="63">
        <v>0</v>
      </c>
      <c r="N89" s="63">
        <v>0</v>
      </c>
      <c r="O89" s="63">
        <v>0</v>
      </c>
      <c r="Q89" s="12" t="s">
        <v>31</v>
      </c>
    </row>
    <row r="90" spans="1:17">
      <c r="A90" s="58" t="s">
        <v>4954</v>
      </c>
      <c r="B90" s="59" t="s">
        <v>239</v>
      </c>
      <c r="C90" s="63">
        <v>0</v>
      </c>
      <c r="D90" s="63">
        <v>0</v>
      </c>
      <c r="E90" s="63">
        <v>0</v>
      </c>
      <c r="F90" s="63">
        <v>0</v>
      </c>
      <c r="G90" s="63">
        <v>0</v>
      </c>
      <c r="H90" s="63">
        <v>0</v>
      </c>
      <c r="I90" s="63">
        <v>0</v>
      </c>
      <c r="J90" s="63">
        <v>0</v>
      </c>
      <c r="K90" s="63">
        <v>0</v>
      </c>
      <c r="L90" s="63">
        <v>0</v>
      </c>
      <c r="M90" s="63">
        <v>0</v>
      </c>
      <c r="N90" s="63">
        <v>0</v>
      </c>
      <c r="O90" s="63">
        <v>0</v>
      </c>
      <c r="Q90" s="12" t="s">
        <v>31</v>
      </c>
    </row>
    <row r="91" spans="1:17">
      <c r="A91" s="58" t="s">
        <v>4955</v>
      </c>
      <c r="B91" s="59" t="s">
        <v>4956</v>
      </c>
      <c r="C91" s="63">
        <v>0</v>
      </c>
      <c r="D91" s="63">
        <v>0</v>
      </c>
      <c r="E91" s="63">
        <v>0</v>
      </c>
      <c r="F91" s="63">
        <v>0</v>
      </c>
      <c r="G91" s="63">
        <v>0</v>
      </c>
      <c r="H91" s="63">
        <v>0</v>
      </c>
      <c r="I91" s="63">
        <v>0</v>
      </c>
      <c r="J91" s="63">
        <v>0</v>
      </c>
      <c r="K91" s="63">
        <v>0</v>
      </c>
      <c r="L91" s="63">
        <v>0</v>
      </c>
      <c r="M91" s="63">
        <v>0</v>
      </c>
      <c r="N91" s="63">
        <v>0</v>
      </c>
      <c r="O91" s="63">
        <v>0</v>
      </c>
      <c r="Q91" s="12" t="s">
        <v>31</v>
      </c>
    </row>
    <row r="92" spans="1:17">
      <c r="A92" s="58"/>
      <c r="B92" s="59"/>
      <c r="C92" s="66"/>
      <c r="D92" s="66"/>
      <c r="E92" s="66"/>
      <c r="F92" s="66"/>
      <c r="G92" s="66"/>
      <c r="H92" s="66"/>
      <c r="I92" s="66"/>
      <c r="J92" s="66"/>
      <c r="K92" s="66"/>
      <c r="L92" s="66"/>
      <c r="M92" s="66"/>
      <c r="N92" s="66"/>
      <c r="O92" s="66"/>
    </row>
    <row r="93" spans="1:17">
      <c r="A93" s="58" t="s">
        <v>4957</v>
      </c>
      <c r="B93" s="59" t="s">
        <v>4958</v>
      </c>
      <c r="C93" s="70">
        <v>0</v>
      </c>
      <c r="D93" s="70">
        <v>0</v>
      </c>
      <c r="E93" s="70">
        <v>0</v>
      </c>
      <c r="F93" s="70">
        <v>0</v>
      </c>
      <c r="G93" s="70">
        <v>0</v>
      </c>
      <c r="H93" s="70">
        <v>0</v>
      </c>
      <c r="I93" s="70">
        <v>0</v>
      </c>
      <c r="J93" s="70">
        <v>0</v>
      </c>
      <c r="K93" s="70">
        <v>0</v>
      </c>
      <c r="L93" s="70">
        <v>0</v>
      </c>
      <c r="M93" s="70">
        <v>0</v>
      </c>
      <c r="N93" s="70">
        <v>0</v>
      </c>
      <c r="O93" s="70">
        <v>0</v>
      </c>
    </row>
    <row r="94" spans="1:17">
      <c r="A94" s="58"/>
      <c r="B94" s="59"/>
      <c r="C94" s="58"/>
      <c r="D94" s="58"/>
      <c r="E94" s="58"/>
      <c r="F94" s="58"/>
      <c r="G94" s="58"/>
      <c r="H94" s="58"/>
      <c r="I94" s="58"/>
      <c r="J94" s="58"/>
      <c r="K94" s="58"/>
      <c r="L94" s="58"/>
      <c r="M94" s="58"/>
      <c r="N94" s="58"/>
      <c r="O94" s="58"/>
    </row>
    <row r="95" spans="1:17">
      <c r="A95" s="58" t="s">
        <v>4959</v>
      </c>
      <c r="B95" s="59" t="s">
        <v>541</v>
      </c>
      <c r="C95" s="69"/>
      <c r="D95" s="69"/>
      <c r="E95" s="69"/>
      <c r="F95" s="69"/>
      <c r="G95" s="69"/>
      <c r="H95" s="69"/>
      <c r="I95" s="69"/>
      <c r="J95" s="69"/>
      <c r="K95" s="69"/>
      <c r="L95" s="69"/>
      <c r="M95" s="69"/>
      <c r="N95" s="69"/>
      <c r="O95" s="69"/>
    </row>
    <row r="96" spans="1:17">
      <c r="A96" s="58" t="s">
        <v>4960</v>
      </c>
      <c r="B96" s="59" t="s">
        <v>4961</v>
      </c>
      <c r="C96" s="63">
        <v>0</v>
      </c>
      <c r="D96" s="63">
        <v>0</v>
      </c>
      <c r="E96" s="63">
        <v>0</v>
      </c>
      <c r="F96" s="63">
        <v>0</v>
      </c>
      <c r="G96" s="63">
        <v>0</v>
      </c>
      <c r="H96" s="63">
        <v>0</v>
      </c>
      <c r="I96" s="63">
        <v>0</v>
      </c>
      <c r="J96" s="63">
        <v>0</v>
      </c>
      <c r="K96" s="63">
        <v>0</v>
      </c>
      <c r="L96" s="63">
        <v>0</v>
      </c>
      <c r="M96" s="63">
        <v>0</v>
      </c>
      <c r="N96" s="63">
        <v>0</v>
      </c>
      <c r="O96" s="63">
        <v>0</v>
      </c>
      <c r="Q96" s="12" t="s">
        <v>31</v>
      </c>
    </row>
    <row r="97" spans="1:17">
      <c r="A97" s="58" t="s">
        <v>4962</v>
      </c>
      <c r="B97" s="59" t="s">
        <v>569</v>
      </c>
      <c r="C97" s="63">
        <v>0</v>
      </c>
      <c r="D97" s="63">
        <v>0</v>
      </c>
      <c r="E97" s="63">
        <v>0</v>
      </c>
      <c r="F97" s="63">
        <v>0</v>
      </c>
      <c r="G97" s="63">
        <v>0</v>
      </c>
      <c r="H97" s="63">
        <v>0</v>
      </c>
      <c r="I97" s="63">
        <v>0</v>
      </c>
      <c r="J97" s="63">
        <v>0</v>
      </c>
      <c r="K97" s="63">
        <v>0</v>
      </c>
      <c r="L97" s="63">
        <v>0</v>
      </c>
      <c r="M97" s="63">
        <v>0</v>
      </c>
      <c r="N97" s="63">
        <v>0</v>
      </c>
      <c r="O97" s="63">
        <v>0</v>
      </c>
      <c r="Q97" s="12" t="s">
        <v>31</v>
      </c>
    </row>
    <row r="98" spans="1:17">
      <c r="A98" s="58" t="s">
        <v>4963</v>
      </c>
      <c r="B98" s="59" t="s">
        <v>4964</v>
      </c>
      <c r="C98" s="63">
        <v>0</v>
      </c>
      <c r="D98" s="63">
        <v>0</v>
      </c>
      <c r="E98" s="63">
        <v>0</v>
      </c>
      <c r="F98" s="63">
        <v>0</v>
      </c>
      <c r="G98" s="63">
        <v>0</v>
      </c>
      <c r="H98" s="63">
        <v>0</v>
      </c>
      <c r="I98" s="63">
        <v>0</v>
      </c>
      <c r="J98" s="63">
        <v>0</v>
      </c>
      <c r="K98" s="63">
        <v>0</v>
      </c>
      <c r="L98" s="63">
        <v>0</v>
      </c>
      <c r="M98" s="63">
        <v>0</v>
      </c>
      <c r="N98" s="63">
        <v>0</v>
      </c>
      <c r="O98" s="63">
        <v>0</v>
      </c>
      <c r="Q98" s="12" t="s">
        <v>31</v>
      </c>
    </row>
    <row r="99" spans="1:17">
      <c r="A99" s="58" t="s">
        <v>4965</v>
      </c>
      <c r="B99" s="59" t="s">
        <v>4097</v>
      </c>
      <c r="C99" s="63">
        <v>0</v>
      </c>
      <c r="D99" s="63">
        <v>0</v>
      </c>
      <c r="E99" s="63">
        <v>0</v>
      </c>
      <c r="F99" s="63">
        <v>0</v>
      </c>
      <c r="G99" s="63">
        <v>0</v>
      </c>
      <c r="H99" s="63">
        <v>0</v>
      </c>
      <c r="I99" s="63">
        <v>0</v>
      </c>
      <c r="J99" s="63">
        <v>0</v>
      </c>
      <c r="K99" s="63">
        <v>0</v>
      </c>
      <c r="L99" s="63">
        <v>0</v>
      </c>
      <c r="M99" s="63">
        <v>0</v>
      </c>
      <c r="N99" s="63">
        <v>0</v>
      </c>
      <c r="O99" s="63">
        <v>0</v>
      </c>
      <c r="Q99" s="12" t="s">
        <v>31</v>
      </c>
    </row>
    <row r="100" spans="1:17">
      <c r="A100" s="58" t="s">
        <v>1142</v>
      </c>
      <c r="B100" s="59" t="s">
        <v>4966</v>
      </c>
      <c r="C100" s="63">
        <v>0</v>
      </c>
      <c r="D100" s="63">
        <v>0</v>
      </c>
      <c r="E100" s="63">
        <v>0</v>
      </c>
      <c r="F100" s="63">
        <v>0</v>
      </c>
      <c r="G100" s="63">
        <v>0</v>
      </c>
      <c r="H100" s="63">
        <v>0</v>
      </c>
      <c r="I100" s="63">
        <v>0</v>
      </c>
      <c r="J100" s="63">
        <v>0</v>
      </c>
      <c r="K100" s="63">
        <v>0</v>
      </c>
      <c r="L100" s="63">
        <v>0</v>
      </c>
      <c r="M100" s="63">
        <v>0</v>
      </c>
      <c r="N100" s="63">
        <v>0</v>
      </c>
      <c r="O100" s="63">
        <v>0</v>
      </c>
      <c r="Q100" s="12" t="s">
        <v>31</v>
      </c>
    </row>
    <row r="101" spans="1:17">
      <c r="A101" s="58" t="s">
        <v>4967</v>
      </c>
      <c r="B101" s="59" t="s">
        <v>4968</v>
      </c>
      <c r="C101" s="63">
        <v>0</v>
      </c>
      <c r="D101" s="63">
        <v>0</v>
      </c>
      <c r="E101" s="63">
        <v>0</v>
      </c>
      <c r="F101" s="63">
        <v>0</v>
      </c>
      <c r="G101" s="63">
        <v>0</v>
      </c>
      <c r="H101" s="63">
        <v>0</v>
      </c>
      <c r="I101" s="63">
        <v>0</v>
      </c>
      <c r="J101" s="63">
        <v>0</v>
      </c>
      <c r="K101" s="63">
        <v>0</v>
      </c>
      <c r="L101" s="63">
        <v>0</v>
      </c>
      <c r="M101" s="63">
        <v>0</v>
      </c>
      <c r="N101" s="63">
        <v>0</v>
      </c>
      <c r="O101" s="63">
        <v>0</v>
      </c>
      <c r="Q101" s="12" t="s">
        <v>31</v>
      </c>
    </row>
    <row r="102" spans="1:17">
      <c r="A102" s="58"/>
      <c r="B102" s="59"/>
      <c r="C102" s="66"/>
      <c r="D102" s="66"/>
      <c r="E102" s="66"/>
      <c r="F102" s="66"/>
      <c r="G102" s="66"/>
      <c r="H102" s="66"/>
      <c r="I102" s="66"/>
      <c r="J102" s="66"/>
      <c r="K102" s="66"/>
      <c r="L102" s="66"/>
      <c r="M102" s="66"/>
      <c r="N102" s="66"/>
      <c r="O102" s="66"/>
    </row>
    <row r="103" spans="1:17">
      <c r="A103" s="58" t="s">
        <v>4969</v>
      </c>
      <c r="B103" s="59" t="s">
        <v>545</v>
      </c>
      <c r="C103" s="70">
        <v>0</v>
      </c>
      <c r="D103" s="70">
        <v>0</v>
      </c>
      <c r="E103" s="70">
        <v>0</v>
      </c>
      <c r="F103" s="70">
        <v>0</v>
      </c>
      <c r="G103" s="70">
        <v>0</v>
      </c>
      <c r="H103" s="70">
        <v>0</v>
      </c>
      <c r="I103" s="70">
        <v>0</v>
      </c>
      <c r="J103" s="70">
        <v>0</v>
      </c>
      <c r="K103" s="70">
        <v>0</v>
      </c>
      <c r="L103" s="70">
        <v>0</v>
      </c>
      <c r="M103" s="70">
        <v>0</v>
      </c>
      <c r="N103" s="70">
        <v>0</v>
      </c>
      <c r="O103" s="70">
        <v>0</v>
      </c>
    </row>
    <row r="104" spans="1:17">
      <c r="A104" s="58"/>
      <c r="B104" s="59"/>
      <c r="C104" s="66"/>
      <c r="D104" s="66"/>
      <c r="E104" s="66"/>
      <c r="F104" s="66"/>
      <c r="G104" s="66"/>
      <c r="H104" s="66"/>
      <c r="I104" s="66"/>
      <c r="J104" s="66"/>
      <c r="K104" s="66"/>
      <c r="L104" s="66"/>
      <c r="M104" s="66"/>
      <c r="N104" s="66"/>
      <c r="O104" s="66"/>
    </row>
    <row r="105" spans="1:17">
      <c r="A105" s="58" t="s">
        <v>4970</v>
      </c>
      <c r="B105" s="59" t="s">
        <v>4971</v>
      </c>
      <c r="C105" s="70">
        <v>0</v>
      </c>
      <c r="D105" s="70">
        <v>0</v>
      </c>
      <c r="E105" s="70">
        <v>0</v>
      </c>
      <c r="F105" s="70">
        <v>0</v>
      </c>
      <c r="G105" s="70">
        <v>0</v>
      </c>
      <c r="H105" s="70">
        <v>0</v>
      </c>
      <c r="I105" s="70">
        <v>0</v>
      </c>
      <c r="J105" s="70">
        <v>0</v>
      </c>
      <c r="K105" s="70">
        <v>0</v>
      </c>
      <c r="L105" s="70">
        <v>0</v>
      </c>
      <c r="M105" s="70">
        <v>0</v>
      </c>
      <c r="N105" s="70">
        <v>0</v>
      </c>
      <c r="O105" s="70">
        <v>0</v>
      </c>
    </row>
    <row r="106" spans="1:17">
      <c r="A106" s="58"/>
      <c r="B106" s="59"/>
      <c r="C106" s="66"/>
      <c r="D106" s="66"/>
      <c r="E106" s="66"/>
      <c r="F106" s="66"/>
      <c r="G106" s="66"/>
      <c r="H106" s="66"/>
      <c r="I106" s="66"/>
      <c r="J106" s="66"/>
      <c r="K106" s="66"/>
      <c r="L106" s="66"/>
      <c r="M106" s="66"/>
      <c r="N106" s="66"/>
      <c r="O106" s="66"/>
    </row>
    <row r="107" spans="1:17">
      <c r="A107" s="58" t="s">
        <v>278</v>
      </c>
      <c r="B107" s="59" t="s">
        <v>279</v>
      </c>
      <c r="C107" s="70">
        <v>0</v>
      </c>
      <c r="D107" s="70">
        <v>0</v>
      </c>
      <c r="E107" s="70">
        <v>0</v>
      </c>
      <c r="F107" s="70">
        <v>0</v>
      </c>
      <c r="G107" s="70">
        <v>0</v>
      </c>
      <c r="H107" s="70">
        <v>0</v>
      </c>
      <c r="I107" s="70">
        <v>0</v>
      </c>
      <c r="J107" s="70">
        <v>169384.75</v>
      </c>
      <c r="K107" s="70">
        <v>300159.59999999998</v>
      </c>
      <c r="L107" s="70">
        <v>293513.86</v>
      </c>
      <c r="M107" s="70">
        <v>284672.63</v>
      </c>
      <c r="N107" s="70">
        <v>285399.59999999998</v>
      </c>
      <c r="O107" s="70">
        <v>1333130.44</v>
      </c>
    </row>
    <row r="108" spans="1:17">
      <c r="A108" s="58"/>
      <c r="B108" s="59"/>
      <c r="C108" s="58"/>
      <c r="D108" s="58"/>
      <c r="E108" s="58"/>
      <c r="F108" s="58"/>
      <c r="G108" s="58"/>
      <c r="H108" s="58"/>
      <c r="I108" s="58"/>
      <c r="J108" s="58"/>
      <c r="K108" s="58"/>
      <c r="L108" s="58"/>
      <c r="M108" s="58"/>
      <c r="N108" s="58"/>
      <c r="O108" s="58"/>
    </row>
    <row r="109" spans="1:17">
      <c r="A109" s="58" t="s">
        <v>280</v>
      </c>
      <c r="B109" s="59" t="s">
        <v>281</v>
      </c>
      <c r="C109" s="69"/>
      <c r="D109" s="69"/>
      <c r="E109" s="69"/>
      <c r="F109" s="69"/>
      <c r="G109" s="69"/>
      <c r="H109" s="69"/>
      <c r="I109" s="69"/>
      <c r="J109" s="69"/>
      <c r="K109" s="69"/>
      <c r="L109" s="69"/>
      <c r="M109" s="69"/>
      <c r="N109" s="69"/>
      <c r="O109" s="69"/>
    </row>
    <row r="110" spans="1:17">
      <c r="A110" s="58"/>
      <c r="B110" s="59"/>
      <c r="C110" s="58"/>
      <c r="D110" s="58"/>
      <c r="E110" s="58"/>
      <c r="F110" s="58"/>
      <c r="G110" s="58"/>
      <c r="H110" s="58"/>
      <c r="I110" s="58"/>
      <c r="J110" s="58"/>
      <c r="K110" s="58"/>
      <c r="L110" s="58"/>
      <c r="M110" s="58"/>
      <c r="N110" s="58"/>
      <c r="O110" s="58"/>
    </row>
    <row r="111" spans="1:17">
      <c r="A111" s="58" t="s">
        <v>282</v>
      </c>
      <c r="B111" s="59" t="s">
        <v>283</v>
      </c>
      <c r="C111" s="69"/>
      <c r="D111" s="69"/>
      <c r="E111" s="69"/>
      <c r="F111" s="69"/>
      <c r="G111" s="69"/>
      <c r="H111" s="69"/>
      <c r="I111" s="69"/>
      <c r="J111" s="69"/>
      <c r="K111" s="69"/>
      <c r="L111" s="69"/>
      <c r="M111" s="69"/>
      <c r="N111" s="69"/>
      <c r="O111" s="69"/>
    </row>
    <row r="112" spans="1:17">
      <c r="A112" s="58" t="s">
        <v>284</v>
      </c>
      <c r="B112" s="59" t="s">
        <v>285</v>
      </c>
      <c r="C112" s="63">
        <v>0</v>
      </c>
      <c r="D112" s="63">
        <v>0</v>
      </c>
      <c r="E112" s="63">
        <v>0</v>
      </c>
      <c r="F112" s="63">
        <v>0</v>
      </c>
      <c r="G112" s="63">
        <v>0</v>
      </c>
      <c r="H112" s="63">
        <v>0</v>
      </c>
      <c r="I112" s="63">
        <v>0</v>
      </c>
      <c r="J112" s="63">
        <v>3167.4</v>
      </c>
      <c r="K112" s="63">
        <v>10206.540000000001</v>
      </c>
      <c r="L112" s="63">
        <v>10207.39</v>
      </c>
      <c r="M112" s="63">
        <v>15297.09</v>
      </c>
      <c r="N112" s="63">
        <v>10202.02</v>
      </c>
      <c r="O112" s="63">
        <v>49080.44</v>
      </c>
      <c r="Q112" s="12" t="s">
        <v>40</v>
      </c>
    </row>
    <row r="113" spans="1:17">
      <c r="A113" s="58" t="s">
        <v>4972</v>
      </c>
      <c r="B113" s="59" t="s">
        <v>4973</v>
      </c>
      <c r="C113" s="63">
        <v>0</v>
      </c>
      <c r="D113" s="63">
        <v>0</v>
      </c>
      <c r="E113" s="63">
        <v>0</v>
      </c>
      <c r="F113" s="63">
        <v>0</v>
      </c>
      <c r="G113" s="63">
        <v>0</v>
      </c>
      <c r="H113" s="63">
        <v>0</v>
      </c>
      <c r="I113" s="63">
        <v>0</v>
      </c>
      <c r="J113" s="63">
        <v>0</v>
      </c>
      <c r="K113" s="63">
        <v>74.180000000000007</v>
      </c>
      <c r="L113" s="63">
        <v>4.03</v>
      </c>
      <c r="M113" s="63">
        <v>54.06</v>
      </c>
      <c r="N113" s="63">
        <v>0</v>
      </c>
      <c r="O113" s="63">
        <v>132.27000000000001</v>
      </c>
      <c r="Q113" s="12" t="s">
        <v>40</v>
      </c>
    </row>
    <row r="114" spans="1:17">
      <c r="A114" s="58" t="s">
        <v>286</v>
      </c>
      <c r="B114" s="59" t="s">
        <v>287</v>
      </c>
      <c r="C114" s="63">
        <v>0</v>
      </c>
      <c r="D114" s="63">
        <v>0</v>
      </c>
      <c r="E114" s="63">
        <v>0</v>
      </c>
      <c r="F114" s="63">
        <v>0</v>
      </c>
      <c r="G114" s="63">
        <v>0</v>
      </c>
      <c r="H114" s="63">
        <v>0</v>
      </c>
      <c r="I114" s="63">
        <v>0</v>
      </c>
      <c r="J114" s="63">
        <v>0</v>
      </c>
      <c r="K114" s="63">
        <v>0</v>
      </c>
      <c r="L114" s="63">
        <v>750</v>
      </c>
      <c r="M114" s="63">
        <v>0</v>
      </c>
      <c r="N114" s="63">
        <v>0</v>
      </c>
      <c r="O114" s="63">
        <v>750</v>
      </c>
      <c r="Q114" s="12" t="s">
        <v>40</v>
      </c>
    </row>
    <row r="115" spans="1:17">
      <c r="A115" s="58" t="s">
        <v>288</v>
      </c>
      <c r="B115" s="59" t="s">
        <v>289</v>
      </c>
      <c r="C115" s="63">
        <v>0</v>
      </c>
      <c r="D115" s="63">
        <v>0</v>
      </c>
      <c r="E115" s="63">
        <v>0</v>
      </c>
      <c r="F115" s="63">
        <v>0</v>
      </c>
      <c r="G115" s="63">
        <v>0</v>
      </c>
      <c r="H115" s="63">
        <v>0</v>
      </c>
      <c r="I115" s="63">
        <v>0</v>
      </c>
      <c r="J115" s="63">
        <v>0</v>
      </c>
      <c r="K115" s="63">
        <v>750</v>
      </c>
      <c r="L115" s="63">
        <v>300</v>
      </c>
      <c r="M115" s="63">
        <v>600</v>
      </c>
      <c r="N115" s="63">
        <v>600</v>
      </c>
      <c r="O115" s="63">
        <v>2250</v>
      </c>
      <c r="Q115" s="12" t="s">
        <v>40</v>
      </c>
    </row>
    <row r="116" spans="1:17">
      <c r="A116" s="58" t="s">
        <v>290</v>
      </c>
      <c r="B116" s="59" t="s">
        <v>291</v>
      </c>
      <c r="C116" s="63">
        <v>0</v>
      </c>
      <c r="D116" s="63">
        <v>0</v>
      </c>
      <c r="E116" s="63">
        <v>0</v>
      </c>
      <c r="F116" s="63">
        <v>0</v>
      </c>
      <c r="G116" s="63">
        <v>0</v>
      </c>
      <c r="H116" s="63">
        <v>0</v>
      </c>
      <c r="I116" s="63">
        <v>0</v>
      </c>
      <c r="J116" s="63">
        <v>451.34</v>
      </c>
      <c r="K116" s="63">
        <v>1402.46</v>
      </c>
      <c r="L116" s="63">
        <v>988.58</v>
      </c>
      <c r="M116" s="63">
        <v>1682.71</v>
      </c>
      <c r="N116" s="63">
        <v>922.06</v>
      </c>
      <c r="O116" s="63">
        <v>5447.15</v>
      </c>
      <c r="Q116" s="12" t="s">
        <v>40</v>
      </c>
    </row>
    <row r="117" spans="1:17">
      <c r="A117" s="58" t="s">
        <v>292</v>
      </c>
      <c r="B117" s="59" t="s">
        <v>293</v>
      </c>
      <c r="C117" s="63">
        <v>0</v>
      </c>
      <c r="D117" s="63">
        <v>0</v>
      </c>
      <c r="E117" s="63">
        <v>0</v>
      </c>
      <c r="F117" s="63">
        <v>0</v>
      </c>
      <c r="G117" s="63">
        <v>0</v>
      </c>
      <c r="H117" s="63">
        <v>0</v>
      </c>
      <c r="I117" s="63">
        <v>0</v>
      </c>
      <c r="J117" s="63">
        <v>0</v>
      </c>
      <c r="K117" s="63">
        <v>0</v>
      </c>
      <c r="L117" s="63">
        <v>0</v>
      </c>
      <c r="M117" s="63">
        <v>0</v>
      </c>
      <c r="N117" s="63">
        <v>0</v>
      </c>
      <c r="O117" s="63">
        <v>0</v>
      </c>
      <c r="Q117" s="12" t="s">
        <v>40</v>
      </c>
    </row>
    <row r="118" spans="1:17">
      <c r="A118" s="58" t="s">
        <v>294</v>
      </c>
      <c r="B118" s="59" t="s">
        <v>295</v>
      </c>
      <c r="C118" s="63">
        <v>0</v>
      </c>
      <c r="D118" s="63">
        <v>0</v>
      </c>
      <c r="E118" s="63">
        <v>0</v>
      </c>
      <c r="F118" s="63">
        <v>0</v>
      </c>
      <c r="G118" s="63">
        <v>0</v>
      </c>
      <c r="H118" s="63">
        <v>0</v>
      </c>
      <c r="I118" s="63">
        <v>0</v>
      </c>
      <c r="J118" s="63">
        <v>0</v>
      </c>
      <c r="K118" s="63">
        <v>0</v>
      </c>
      <c r="L118" s="63">
        <v>0</v>
      </c>
      <c r="M118" s="63">
        <v>0</v>
      </c>
      <c r="N118" s="63">
        <v>0</v>
      </c>
      <c r="O118" s="63">
        <v>0</v>
      </c>
      <c r="Q118" s="12" t="s">
        <v>40</v>
      </c>
    </row>
    <row r="119" spans="1:17">
      <c r="A119" s="58" t="s">
        <v>296</v>
      </c>
      <c r="B119" s="59" t="s">
        <v>297</v>
      </c>
      <c r="C119" s="63">
        <v>0</v>
      </c>
      <c r="D119" s="63">
        <v>0</v>
      </c>
      <c r="E119" s="63">
        <v>0</v>
      </c>
      <c r="F119" s="63">
        <v>0</v>
      </c>
      <c r="G119" s="63">
        <v>0</v>
      </c>
      <c r="H119" s="63">
        <v>0</v>
      </c>
      <c r="I119" s="63">
        <v>0</v>
      </c>
      <c r="J119" s="63">
        <v>0</v>
      </c>
      <c r="K119" s="63">
        <v>0</v>
      </c>
      <c r="L119" s="63">
        <v>0</v>
      </c>
      <c r="M119" s="63">
        <v>0</v>
      </c>
      <c r="N119" s="63">
        <v>0</v>
      </c>
      <c r="O119" s="63">
        <v>0</v>
      </c>
      <c r="Q119" s="12" t="s">
        <v>40</v>
      </c>
    </row>
    <row r="120" spans="1:17">
      <c r="A120" s="58" t="s">
        <v>298</v>
      </c>
      <c r="B120" s="59" t="s">
        <v>299</v>
      </c>
      <c r="C120" s="63">
        <v>0</v>
      </c>
      <c r="D120" s="63">
        <v>0</v>
      </c>
      <c r="E120" s="63">
        <v>0</v>
      </c>
      <c r="F120" s="63">
        <v>0</v>
      </c>
      <c r="G120" s="63">
        <v>0</v>
      </c>
      <c r="H120" s="63">
        <v>0</v>
      </c>
      <c r="I120" s="63">
        <v>0</v>
      </c>
      <c r="J120" s="63">
        <v>0</v>
      </c>
      <c r="K120" s="63">
        <v>0</v>
      </c>
      <c r="L120" s="63">
        <v>0</v>
      </c>
      <c r="M120" s="63">
        <v>0</v>
      </c>
      <c r="N120" s="63">
        <v>0</v>
      </c>
      <c r="O120" s="63">
        <v>0</v>
      </c>
      <c r="Q120" s="12" t="s">
        <v>40</v>
      </c>
    </row>
    <row r="121" spans="1:17">
      <c r="A121" s="58" t="s">
        <v>300</v>
      </c>
      <c r="B121" s="59" t="s">
        <v>301</v>
      </c>
      <c r="C121" s="63">
        <v>0</v>
      </c>
      <c r="D121" s="63">
        <v>0</v>
      </c>
      <c r="E121" s="63">
        <v>0</v>
      </c>
      <c r="F121" s="63">
        <v>0</v>
      </c>
      <c r="G121" s="63">
        <v>0</v>
      </c>
      <c r="H121" s="63">
        <v>0</v>
      </c>
      <c r="I121" s="63">
        <v>0</v>
      </c>
      <c r="J121" s="63">
        <v>0</v>
      </c>
      <c r="K121" s="63">
        <v>0</v>
      </c>
      <c r="L121" s="63">
        <v>0</v>
      </c>
      <c r="M121" s="63">
        <v>0</v>
      </c>
      <c r="N121" s="63">
        <v>0</v>
      </c>
      <c r="O121" s="63">
        <v>0</v>
      </c>
      <c r="Q121" s="12" t="s">
        <v>40</v>
      </c>
    </row>
    <row r="122" spans="1:17">
      <c r="A122" s="58" t="s">
        <v>302</v>
      </c>
      <c r="B122" s="59" t="s">
        <v>303</v>
      </c>
      <c r="C122" s="63">
        <v>0</v>
      </c>
      <c r="D122" s="63">
        <v>0</v>
      </c>
      <c r="E122" s="63">
        <v>0</v>
      </c>
      <c r="F122" s="63">
        <v>0</v>
      </c>
      <c r="G122" s="63">
        <v>0</v>
      </c>
      <c r="H122" s="63">
        <v>0</v>
      </c>
      <c r="I122" s="63">
        <v>0</v>
      </c>
      <c r="J122" s="63">
        <v>531.59</v>
      </c>
      <c r="K122" s="63">
        <v>1991.89</v>
      </c>
      <c r="L122" s="63">
        <v>2122.73</v>
      </c>
      <c r="M122" s="63">
        <v>3060.84</v>
      </c>
      <c r="N122" s="63">
        <v>1746.18</v>
      </c>
      <c r="O122" s="63">
        <v>9453.23</v>
      </c>
      <c r="Q122" s="12" t="s">
        <v>40</v>
      </c>
    </row>
    <row r="123" spans="1:17">
      <c r="A123" s="58" t="s">
        <v>304</v>
      </c>
      <c r="B123" s="59" t="s">
        <v>305</v>
      </c>
      <c r="C123" s="63">
        <v>0</v>
      </c>
      <c r="D123" s="63">
        <v>0</v>
      </c>
      <c r="E123" s="63">
        <v>0</v>
      </c>
      <c r="F123" s="63">
        <v>0</v>
      </c>
      <c r="G123" s="63">
        <v>0</v>
      </c>
      <c r="H123" s="63">
        <v>0</v>
      </c>
      <c r="I123" s="63">
        <v>0</v>
      </c>
      <c r="J123" s="63">
        <v>0</v>
      </c>
      <c r="K123" s="63">
        <v>0</v>
      </c>
      <c r="L123" s="63">
        <v>0</v>
      </c>
      <c r="M123" s="63">
        <v>0</v>
      </c>
      <c r="N123" s="63">
        <v>0</v>
      </c>
      <c r="O123" s="63">
        <v>0</v>
      </c>
      <c r="Q123" s="12" t="s">
        <v>40</v>
      </c>
    </row>
    <row r="124" spans="1:17">
      <c r="A124" s="58" t="s">
        <v>306</v>
      </c>
      <c r="B124" s="59" t="s">
        <v>307</v>
      </c>
      <c r="C124" s="63">
        <v>0</v>
      </c>
      <c r="D124" s="63">
        <v>0</v>
      </c>
      <c r="E124" s="63">
        <v>0</v>
      </c>
      <c r="F124" s="63">
        <v>0</v>
      </c>
      <c r="G124" s="63">
        <v>0</v>
      </c>
      <c r="H124" s="63">
        <v>0</v>
      </c>
      <c r="I124" s="63">
        <v>0</v>
      </c>
      <c r="J124" s="63">
        <v>0</v>
      </c>
      <c r="K124" s="63">
        <v>0</v>
      </c>
      <c r="L124" s="63">
        <v>250</v>
      </c>
      <c r="M124" s="63">
        <v>0</v>
      </c>
      <c r="N124" s="63">
        <v>0</v>
      </c>
      <c r="O124" s="63">
        <v>250</v>
      </c>
      <c r="Q124" s="12" t="s">
        <v>40</v>
      </c>
    </row>
    <row r="125" spans="1:17">
      <c r="A125" s="58" t="s">
        <v>308</v>
      </c>
      <c r="B125" s="59" t="s">
        <v>309</v>
      </c>
      <c r="C125" s="63">
        <v>0</v>
      </c>
      <c r="D125" s="63">
        <v>0</v>
      </c>
      <c r="E125" s="63">
        <v>0</v>
      </c>
      <c r="F125" s="63">
        <v>0</v>
      </c>
      <c r="G125" s="63">
        <v>0</v>
      </c>
      <c r="H125" s="63">
        <v>0</v>
      </c>
      <c r="I125" s="63">
        <v>0</v>
      </c>
      <c r="J125" s="63">
        <v>0</v>
      </c>
      <c r="K125" s="63">
        <v>300</v>
      </c>
      <c r="L125" s="63">
        <v>300</v>
      </c>
      <c r="M125" s="63">
        <v>300</v>
      </c>
      <c r="N125" s="63">
        <v>0</v>
      </c>
      <c r="O125" s="63">
        <v>900</v>
      </c>
      <c r="Q125" s="12" t="s">
        <v>40</v>
      </c>
    </row>
    <row r="126" spans="1:17">
      <c r="A126" s="58" t="s">
        <v>310</v>
      </c>
      <c r="B126" s="59" t="s">
        <v>311</v>
      </c>
      <c r="C126" s="63">
        <v>0</v>
      </c>
      <c r="D126" s="63">
        <v>0</v>
      </c>
      <c r="E126" s="63">
        <v>0</v>
      </c>
      <c r="F126" s="63">
        <v>0</v>
      </c>
      <c r="G126" s="63">
        <v>0</v>
      </c>
      <c r="H126" s="63">
        <v>0</v>
      </c>
      <c r="I126" s="63">
        <v>0</v>
      </c>
      <c r="J126" s="63">
        <v>75.75</v>
      </c>
      <c r="K126" s="63">
        <v>326.58999999999997</v>
      </c>
      <c r="L126" s="63">
        <v>380.87</v>
      </c>
      <c r="M126" s="63">
        <v>485.64</v>
      </c>
      <c r="N126" s="63">
        <v>252.34</v>
      </c>
      <c r="O126" s="63">
        <v>1521.19</v>
      </c>
      <c r="Q126" s="12" t="s">
        <v>40</v>
      </c>
    </row>
    <row r="127" spans="1:17">
      <c r="A127" s="58" t="s">
        <v>312</v>
      </c>
      <c r="B127" s="59" t="s">
        <v>313</v>
      </c>
      <c r="C127" s="63">
        <v>0</v>
      </c>
      <c r="D127" s="63">
        <v>0</v>
      </c>
      <c r="E127" s="63">
        <v>0</v>
      </c>
      <c r="F127" s="63">
        <v>0</v>
      </c>
      <c r="G127" s="63">
        <v>0</v>
      </c>
      <c r="H127" s="63">
        <v>0</v>
      </c>
      <c r="I127" s="63">
        <v>0</v>
      </c>
      <c r="J127" s="63">
        <v>908.48</v>
      </c>
      <c r="K127" s="63">
        <v>5292.44</v>
      </c>
      <c r="L127" s="63">
        <v>5543.14</v>
      </c>
      <c r="M127" s="63">
        <v>8739.7099999999991</v>
      </c>
      <c r="N127" s="63">
        <v>5712</v>
      </c>
      <c r="O127" s="63">
        <v>26195.77</v>
      </c>
      <c r="Q127" s="12" t="s">
        <v>40</v>
      </c>
    </row>
    <row r="128" spans="1:17">
      <c r="A128" s="58" t="s">
        <v>314</v>
      </c>
      <c r="B128" s="59" t="s">
        <v>315</v>
      </c>
      <c r="C128" s="63">
        <v>0</v>
      </c>
      <c r="D128" s="63">
        <v>0</v>
      </c>
      <c r="E128" s="63">
        <v>0</v>
      </c>
      <c r="F128" s="63">
        <v>0</v>
      </c>
      <c r="G128" s="63">
        <v>0</v>
      </c>
      <c r="H128" s="63">
        <v>0</v>
      </c>
      <c r="I128" s="63">
        <v>0</v>
      </c>
      <c r="J128" s="63">
        <v>0</v>
      </c>
      <c r="K128" s="63">
        <v>141.78</v>
      </c>
      <c r="L128" s="63">
        <v>948.61</v>
      </c>
      <c r="M128" s="63">
        <v>840.65</v>
      </c>
      <c r="N128" s="63">
        <v>870.42</v>
      </c>
      <c r="O128" s="63">
        <v>2801.46</v>
      </c>
      <c r="Q128" s="12" t="s">
        <v>40</v>
      </c>
    </row>
    <row r="129" spans="1:17">
      <c r="A129" s="58" t="s">
        <v>316</v>
      </c>
      <c r="B129" s="59" t="s">
        <v>317</v>
      </c>
      <c r="C129" s="63">
        <v>0</v>
      </c>
      <c r="D129" s="63">
        <v>0</v>
      </c>
      <c r="E129" s="63">
        <v>0</v>
      </c>
      <c r="F129" s="63">
        <v>0</v>
      </c>
      <c r="G129" s="63">
        <v>0</v>
      </c>
      <c r="H129" s="63">
        <v>0</v>
      </c>
      <c r="I129" s="63">
        <v>0</v>
      </c>
      <c r="J129" s="63">
        <v>0</v>
      </c>
      <c r="K129" s="63">
        <v>0</v>
      </c>
      <c r="L129" s="63">
        <v>250</v>
      </c>
      <c r="M129" s="63">
        <v>0</v>
      </c>
      <c r="N129" s="63">
        <v>0</v>
      </c>
      <c r="O129" s="63">
        <v>250</v>
      </c>
      <c r="Q129" s="12" t="s">
        <v>40</v>
      </c>
    </row>
    <row r="130" spans="1:17">
      <c r="A130" s="58" t="s">
        <v>4974</v>
      </c>
      <c r="B130" s="59" t="s">
        <v>4975</v>
      </c>
      <c r="C130" s="63">
        <v>0</v>
      </c>
      <c r="D130" s="63">
        <v>0</v>
      </c>
      <c r="E130" s="63">
        <v>0</v>
      </c>
      <c r="F130" s="63">
        <v>0</v>
      </c>
      <c r="G130" s="63">
        <v>0</v>
      </c>
      <c r="H130" s="63">
        <v>0</v>
      </c>
      <c r="I130" s="63">
        <v>0</v>
      </c>
      <c r="J130" s="63">
        <v>0</v>
      </c>
      <c r="K130" s="63">
        <v>0</v>
      </c>
      <c r="L130" s="63">
        <v>0</v>
      </c>
      <c r="M130" s="63">
        <v>0</v>
      </c>
      <c r="N130" s="63">
        <v>0</v>
      </c>
      <c r="O130" s="63">
        <v>0</v>
      </c>
      <c r="Q130" s="12" t="s">
        <v>40</v>
      </c>
    </row>
    <row r="131" spans="1:17">
      <c r="A131" s="58" t="s">
        <v>318</v>
      </c>
      <c r="B131" s="59" t="s">
        <v>319</v>
      </c>
      <c r="C131" s="63">
        <v>0</v>
      </c>
      <c r="D131" s="63">
        <v>0</v>
      </c>
      <c r="E131" s="63">
        <v>0</v>
      </c>
      <c r="F131" s="63">
        <v>0</v>
      </c>
      <c r="G131" s="63">
        <v>0</v>
      </c>
      <c r="H131" s="63">
        <v>0</v>
      </c>
      <c r="I131" s="63">
        <v>0</v>
      </c>
      <c r="J131" s="63">
        <v>99.48</v>
      </c>
      <c r="K131" s="63">
        <v>595.04999999999995</v>
      </c>
      <c r="L131" s="63">
        <v>568.39</v>
      </c>
      <c r="M131" s="63">
        <v>970.82</v>
      </c>
      <c r="N131" s="63">
        <v>481.2</v>
      </c>
      <c r="O131" s="63">
        <v>2714.94</v>
      </c>
      <c r="Q131" s="12" t="s">
        <v>40</v>
      </c>
    </row>
    <row r="132" spans="1:17">
      <c r="A132" s="58" t="s">
        <v>4976</v>
      </c>
      <c r="B132" s="59" t="s">
        <v>4977</v>
      </c>
      <c r="C132" s="63">
        <v>0</v>
      </c>
      <c r="D132" s="63">
        <v>0</v>
      </c>
      <c r="E132" s="63">
        <v>0</v>
      </c>
      <c r="F132" s="63">
        <v>0</v>
      </c>
      <c r="G132" s="63">
        <v>0</v>
      </c>
      <c r="H132" s="63">
        <v>0</v>
      </c>
      <c r="I132" s="63">
        <v>0</v>
      </c>
      <c r="J132" s="63">
        <v>0</v>
      </c>
      <c r="K132" s="63">
        <v>0</v>
      </c>
      <c r="L132" s="63">
        <v>0</v>
      </c>
      <c r="M132" s="63">
        <v>0</v>
      </c>
      <c r="N132" s="63">
        <v>0</v>
      </c>
      <c r="O132" s="63">
        <v>0</v>
      </c>
      <c r="Q132" s="12" t="s">
        <v>40</v>
      </c>
    </row>
    <row r="133" spans="1:17">
      <c r="A133" s="58" t="s">
        <v>4978</v>
      </c>
      <c r="B133" s="59" t="s">
        <v>4979</v>
      </c>
      <c r="C133" s="63">
        <v>0</v>
      </c>
      <c r="D133" s="63">
        <v>0</v>
      </c>
      <c r="E133" s="63">
        <v>0</v>
      </c>
      <c r="F133" s="63">
        <v>0</v>
      </c>
      <c r="G133" s="63">
        <v>0</v>
      </c>
      <c r="H133" s="63">
        <v>0</v>
      </c>
      <c r="I133" s="63">
        <v>0</v>
      </c>
      <c r="J133" s="63">
        <v>0</v>
      </c>
      <c r="K133" s="63">
        <v>0</v>
      </c>
      <c r="L133" s="63">
        <v>0</v>
      </c>
      <c r="M133" s="63">
        <v>0</v>
      </c>
      <c r="N133" s="63">
        <v>0</v>
      </c>
      <c r="O133" s="63">
        <v>0</v>
      </c>
      <c r="Q133" s="12" t="s">
        <v>40</v>
      </c>
    </row>
    <row r="134" spans="1:17">
      <c r="A134" s="58" t="s">
        <v>4980</v>
      </c>
      <c r="B134" s="59" t="s">
        <v>4981</v>
      </c>
      <c r="C134" s="63">
        <v>0</v>
      </c>
      <c r="D134" s="63">
        <v>0</v>
      </c>
      <c r="E134" s="63">
        <v>0</v>
      </c>
      <c r="F134" s="63">
        <v>0</v>
      </c>
      <c r="G134" s="63">
        <v>0</v>
      </c>
      <c r="H134" s="63">
        <v>0</v>
      </c>
      <c r="I134" s="63">
        <v>0</v>
      </c>
      <c r="J134" s="63">
        <v>0</v>
      </c>
      <c r="K134" s="63">
        <v>0</v>
      </c>
      <c r="L134" s="63">
        <v>0</v>
      </c>
      <c r="M134" s="63">
        <v>0</v>
      </c>
      <c r="N134" s="63">
        <v>0</v>
      </c>
      <c r="O134" s="63">
        <v>0</v>
      </c>
      <c r="Q134" s="12" t="s">
        <v>40</v>
      </c>
    </row>
    <row r="135" spans="1:17">
      <c r="A135" s="58" t="s">
        <v>4982</v>
      </c>
      <c r="B135" s="59" t="s">
        <v>4983</v>
      </c>
      <c r="C135" s="63">
        <v>0</v>
      </c>
      <c r="D135" s="63">
        <v>0</v>
      </c>
      <c r="E135" s="63">
        <v>0</v>
      </c>
      <c r="F135" s="63">
        <v>0</v>
      </c>
      <c r="G135" s="63">
        <v>0</v>
      </c>
      <c r="H135" s="63">
        <v>0</v>
      </c>
      <c r="I135" s="63">
        <v>0</v>
      </c>
      <c r="J135" s="63">
        <v>0</v>
      </c>
      <c r="K135" s="63">
        <v>0</v>
      </c>
      <c r="L135" s="63">
        <v>0</v>
      </c>
      <c r="M135" s="63">
        <v>0</v>
      </c>
      <c r="N135" s="63">
        <v>0</v>
      </c>
      <c r="O135" s="63">
        <v>0</v>
      </c>
      <c r="Q135" s="12" t="s">
        <v>40</v>
      </c>
    </row>
    <row r="136" spans="1:17">
      <c r="A136" s="58" t="s">
        <v>4984</v>
      </c>
      <c r="B136" s="59" t="s">
        <v>4985</v>
      </c>
      <c r="C136" s="63">
        <v>0</v>
      </c>
      <c r="D136" s="63">
        <v>0</v>
      </c>
      <c r="E136" s="63">
        <v>0</v>
      </c>
      <c r="F136" s="63">
        <v>0</v>
      </c>
      <c r="G136" s="63">
        <v>0</v>
      </c>
      <c r="H136" s="63">
        <v>0</v>
      </c>
      <c r="I136" s="63">
        <v>0</v>
      </c>
      <c r="J136" s="63">
        <v>0</v>
      </c>
      <c r="K136" s="63">
        <v>0</v>
      </c>
      <c r="L136" s="63">
        <v>0</v>
      </c>
      <c r="M136" s="63">
        <v>0</v>
      </c>
      <c r="N136" s="63">
        <v>0</v>
      </c>
      <c r="O136" s="63">
        <v>0</v>
      </c>
      <c r="Q136" s="12" t="s">
        <v>40</v>
      </c>
    </row>
    <row r="137" spans="1:17">
      <c r="A137" s="58" t="s">
        <v>4986</v>
      </c>
      <c r="B137" s="59" t="s">
        <v>4987</v>
      </c>
      <c r="C137" s="63">
        <v>0</v>
      </c>
      <c r="D137" s="63">
        <v>0</v>
      </c>
      <c r="E137" s="63">
        <v>0</v>
      </c>
      <c r="F137" s="63">
        <v>0</v>
      </c>
      <c r="G137" s="63">
        <v>0</v>
      </c>
      <c r="H137" s="63">
        <v>0</v>
      </c>
      <c r="I137" s="63">
        <v>0</v>
      </c>
      <c r="J137" s="63">
        <v>0</v>
      </c>
      <c r="K137" s="63">
        <v>0</v>
      </c>
      <c r="L137" s="63">
        <v>0</v>
      </c>
      <c r="M137" s="63">
        <v>0</v>
      </c>
      <c r="N137" s="63">
        <v>0</v>
      </c>
      <c r="O137" s="63">
        <v>0</v>
      </c>
      <c r="Q137" s="12" t="s">
        <v>40</v>
      </c>
    </row>
    <row r="138" spans="1:17">
      <c r="A138" s="58" t="s">
        <v>4988</v>
      </c>
      <c r="B138" s="59" t="s">
        <v>4989</v>
      </c>
      <c r="C138" s="63">
        <v>0</v>
      </c>
      <c r="D138" s="63">
        <v>0</v>
      </c>
      <c r="E138" s="63">
        <v>0</v>
      </c>
      <c r="F138" s="63">
        <v>0</v>
      </c>
      <c r="G138" s="63">
        <v>0</v>
      </c>
      <c r="H138" s="63">
        <v>0</v>
      </c>
      <c r="I138" s="63">
        <v>0</v>
      </c>
      <c r="J138" s="63">
        <v>0</v>
      </c>
      <c r="K138" s="63">
        <v>0</v>
      </c>
      <c r="L138" s="63">
        <v>0</v>
      </c>
      <c r="M138" s="63">
        <v>0</v>
      </c>
      <c r="N138" s="63">
        <v>0</v>
      </c>
      <c r="O138" s="63">
        <v>0</v>
      </c>
      <c r="Q138" s="12" t="s">
        <v>40</v>
      </c>
    </row>
    <row r="139" spans="1:17">
      <c r="A139" s="58" t="s">
        <v>4990</v>
      </c>
      <c r="B139" s="59" t="s">
        <v>4991</v>
      </c>
      <c r="C139" s="63">
        <v>0</v>
      </c>
      <c r="D139" s="63">
        <v>0</v>
      </c>
      <c r="E139" s="63">
        <v>0</v>
      </c>
      <c r="F139" s="63">
        <v>0</v>
      </c>
      <c r="G139" s="63">
        <v>0</v>
      </c>
      <c r="H139" s="63">
        <v>0</v>
      </c>
      <c r="I139" s="63">
        <v>0</v>
      </c>
      <c r="J139" s="63">
        <v>0</v>
      </c>
      <c r="K139" s="63">
        <v>0</v>
      </c>
      <c r="L139" s="63">
        <v>0</v>
      </c>
      <c r="M139" s="63">
        <v>0</v>
      </c>
      <c r="N139" s="63">
        <v>0</v>
      </c>
      <c r="O139" s="63">
        <v>0</v>
      </c>
      <c r="Q139" s="12" t="s">
        <v>40</v>
      </c>
    </row>
    <row r="140" spans="1:17">
      <c r="A140" s="58" t="s">
        <v>4992</v>
      </c>
      <c r="B140" s="59" t="s">
        <v>4993</v>
      </c>
      <c r="C140" s="63">
        <v>0</v>
      </c>
      <c r="D140" s="63">
        <v>0</v>
      </c>
      <c r="E140" s="63">
        <v>0</v>
      </c>
      <c r="F140" s="63">
        <v>0</v>
      </c>
      <c r="G140" s="63">
        <v>0</v>
      </c>
      <c r="H140" s="63">
        <v>0</v>
      </c>
      <c r="I140" s="63">
        <v>0</v>
      </c>
      <c r="J140" s="63">
        <v>0</v>
      </c>
      <c r="K140" s="63">
        <v>0</v>
      </c>
      <c r="L140" s="63">
        <v>0</v>
      </c>
      <c r="M140" s="63">
        <v>0</v>
      </c>
      <c r="N140" s="63">
        <v>0</v>
      </c>
      <c r="O140" s="63">
        <v>0</v>
      </c>
      <c r="Q140" s="12" t="s">
        <v>40</v>
      </c>
    </row>
    <row r="141" spans="1:17">
      <c r="A141" s="58" t="s">
        <v>4994</v>
      </c>
      <c r="B141" s="59" t="s">
        <v>4128</v>
      </c>
      <c r="C141" s="63">
        <v>0</v>
      </c>
      <c r="D141" s="63">
        <v>0</v>
      </c>
      <c r="E141" s="63">
        <v>0</v>
      </c>
      <c r="F141" s="63">
        <v>0</v>
      </c>
      <c r="G141" s="63">
        <v>0</v>
      </c>
      <c r="H141" s="63">
        <v>0</v>
      </c>
      <c r="I141" s="63">
        <v>0</v>
      </c>
      <c r="J141" s="63">
        <v>0</v>
      </c>
      <c r="K141" s="63">
        <v>0</v>
      </c>
      <c r="L141" s="63">
        <v>0</v>
      </c>
      <c r="M141" s="63">
        <v>0</v>
      </c>
      <c r="N141" s="63">
        <v>0</v>
      </c>
      <c r="O141" s="63">
        <v>0</v>
      </c>
      <c r="Q141" s="12" t="s">
        <v>40</v>
      </c>
    </row>
    <row r="142" spans="1:17">
      <c r="A142" s="58" t="s">
        <v>4995</v>
      </c>
      <c r="B142" s="59" t="s">
        <v>4996</v>
      </c>
      <c r="C142" s="63">
        <v>0</v>
      </c>
      <c r="D142" s="63">
        <v>0</v>
      </c>
      <c r="E142" s="63">
        <v>0</v>
      </c>
      <c r="F142" s="63">
        <v>0</v>
      </c>
      <c r="G142" s="63">
        <v>0</v>
      </c>
      <c r="H142" s="63">
        <v>0</v>
      </c>
      <c r="I142" s="63">
        <v>0</v>
      </c>
      <c r="J142" s="63">
        <v>0</v>
      </c>
      <c r="K142" s="63">
        <v>0</v>
      </c>
      <c r="L142" s="63">
        <v>0</v>
      </c>
      <c r="M142" s="63">
        <v>0</v>
      </c>
      <c r="N142" s="63">
        <v>0</v>
      </c>
      <c r="O142" s="63">
        <v>0</v>
      </c>
      <c r="Q142" s="12" t="s">
        <v>40</v>
      </c>
    </row>
    <row r="143" spans="1:17">
      <c r="A143" s="58" t="s">
        <v>4997</v>
      </c>
      <c r="B143" s="59" t="s">
        <v>4998</v>
      </c>
      <c r="C143" s="63">
        <v>0</v>
      </c>
      <c r="D143" s="63">
        <v>0</v>
      </c>
      <c r="E143" s="63">
        <v>0</v>
      </c>
      <c r="F143" s="63">
        <v>0</v>
      </c>
      <c r="G143" s="63">
        <v>0</v>
      </c>
      <c r="H143" s="63">
        <v>0</v>
      </c>
      <c r="I143" s="63">
        <v>0</v>
      </c>
      <c r="J143" s="63">
        <v>0</v>
      </c>
      <c r="K143" s="63">
        <v>0</v>
      </c>
      <c r="L143" s="63">
        <v>0</v>
      </c>
      <c r="M143" s="63">
        <v>0</v>
      </c>
      <c r="N143" s="63">
        <v>0</v>
      </c>
      <c r="O143" s="63">
        <v>0</v>
      </c>
      <c r="Q143" s="12" t="s">
        <v>40</v>
      </c>
    </row>
    <row r="144" spans="1:17">
      <c r="A144" s="58" t="s">
        <v>4999</v>
      </c>
      <c r="B144" s="59" t="s">
        <v>5000</v>
      </c>
      <c r="C144" s="63">
        <v>0</v>
      </c>
      <c r="D144" s="63">
        <v>0</v>
      </c>
      <c r="E144" s="63">
        <v>0</v>
      </c>
      <c r="F144" s="63">
        <v>0</v>
      </c>
      <c r="G144" s="63">
        <v>0</v>
      </c>
      <c r="H144" s="63">
        <v>0</v>
      </c>
      <c r="I144" s="63">
        <v>0</v>
      </c>
      <c r="J144" s="63">
        <v>0</v>
      </c>
      <c r="K144" s="63">
        <v>0</v>
      </c>
      <c r="L144" s="63">
        <v>0</v>
      </c>
      <c r="M144" s="63">
        <v>0</v>
      </c>
      <c r="N144" s="63">
        <v>0</v>
      </c>
      <c r="O144" s="63">
        <v>0</v>
      </c>
      <c r="Q144" s="12" t="s">
        <v>40</v>
      </c>
    </row>
    <row r="145" spans="1:17">
      <c r="A145" s="58" t="s">
        <v>320</v>
      </c>
      <c r="B145" s="59" t="s">
        <v>321</v>
      </c>
      <c r="C145" s="63">
        <v>0</v>
      </c>
      <c r="D145" s="63">
        <v>0</v>
      </c>
      <c r="E145" s="63">
        <v>0</v>
      </c>
      <c r="F145" s="63">
        <v>0</v>
      </c>
      <c r="G145" s="63">
        <v>0</v>
      </c>
      <c r="H145" s="63">
        <v>0</v>
      </c>
      <c r="I145" s="63">
        <v>0</v>
      </c>
      <c r="J145" s="63">
        <v>0</v>
      </c>
      <c r="K145" s="63">
        <v>0</v>
      </c>
      <c r="L145" s="63">
        <v>0</v>
      </c>
      <c r="M145" s="63">
        <v>0</v>
      </c>
      <c r="N145" s="63">
        <v>0</v>
      </c>
      <c r="O145" s="63">
        <v>0</v>
      </c>
      <c r="Q145" s="12" t="s">
        <v>40</v>
      </c>
    </row>
    <row r="146" spans="1:17">
      <c r="A146" s="58" t="s">
        <v>5001</v>
      </c>
      <c r="B146" s="59" t="s">
        <v>5002</v>
      </c>
      <c r="C146" s="63">
        <v>0</v>
      </c>
      <c r="D146" s="63">
        <v>0</v>
      </c>
      <c r="E146" s="63">
        <v>0</v>
      </c>
      <c r="F146" s="63">
        <v>0</v>
      </c>
      <c r="G146" s="63">
        <v>0</v>
      </c>
      <c r="H146" s="63">
        <v>0</v>
      </c>
      <c r="I146" s="63">
        <v>0</v>
      </c>
      <c r="J146" s="63">
        <v>0</v>
      </c>
      <c r="K146" s="63">
        <v>0</v>
      </c>
      <c r="L146" s="63">
        <v>0</v>
      </c>
      <c r="M146" s="63">
        <v>0</v>
      </c>
      <c r="N146" s="63">
        <v>0</v>
      </c>
      <c r="O146" s="63">
        <v>0</v>
      </c>
      <c r="Q146" s="12" t="s">
        <v>40</v>
      </c>
    </row>
    <row r="147" spans="1:17">
      <c r="A147" s="58" t="s">
        <v>322</v>
      </c>
      <c r="B147" s="59" t="s">
        <v>323</v>
      </c>
      <c r="C147" s="63">
        <v>0</v>
      </c>
      <c r="D147" s="63">
        <v>0</v>
      </c>
      <c r="E147" s="63">
        <v>0</v>
      </c>
      <c r="F147" s="63">
        <v>0</v>
      </c>
      <c r="G147" s="63">
        <v>0</v>
      </c>
      <c r="H147" s="63">
        <v>0</v>
      </c>
      <c r="I147" s="63">
        <v>0</v>
      </c>
      <c r="J147" s="63">
        <v>0</v>
      </c>
      <c r="K147" s="63">
        <v>101.52</v>
      </c>
      <c r="L147" s="63">
        <v>101.52</v>
      </c>
      <c r="M147" s="63">
        <v>101.52</v>
      </c>
      <c r="N147" s="63">
        <v>97.1</v>
      </c>
      <c r="O147" s="63">
        <v>401.66</v>
      </c>
      <c r="Q147" s="12" t="s">
        <v>40</v>
      </c>
    </row>
    <row r="148" spans="1:17">
      <c r="A148" s="58" t="s">
        <v>324</v>
      </c>
      <c r="B148" s="59" t="s">
        <v>325</v>
      </c>
      <c r="C148" s="63">
        <v>0</v>
      </c>
      <c r="D148" s="63">
        <v>0</v>
      </c>
      <c r="E148" s="63">
        <v>0</v>
      </c>
      <c r="F148" s="63">
        <v>0</v>
      </c>
      <c r="G148" s="63">
        <v>0</v>
      </c>
      <c r="H148" s="63">
        <v>0</v>
      </c>
      <c r="I148" s="63">
        <v>0</v>
      </c>
      <c r="J148" s="63">
        <v>0</v>
      </c>
      <c r="K148" s="63">
        <v>0</v>
      </c>
      <c r="L148" s="63">
        <v>0</v>
      </c>
      <c r="M148" s="63">
        <v>0</v>
      </c>
      <c r="N148" s="63">
        <v>0</v>
      </c>
      <c r="O148" s="63">
        <v>0</v>
      </c>
      <c r="Q148" s="12" t="s">
        <v>40</v>
      </c>
    </row>
    <row r="149" spans="1:17">
      <c r="A149" s="58" t="s">
        <v>326</v>
      </c>
      <c r="B149" s="59" t="s">
        <v>327</v>
      </c>
      <c r="C149" s="63">
        <v>0</v>
      </c>
      <c r="D149" s="63">
        <v>0</v>
      </c>
      <c r="E149" s="63">
        <v>0</v>
      </c>
      <c r="F149" s="63">
        <v>0</v>
      </c>
      <c r="G149" s="63">
        <v>0</v>
      </c>
      <c r="H149" s="63">
        <v>0</v>
      </c>
      <c r="I149" s="63">
        <v>0</v>
      </c>
      <c r="J149" s="63">
        <v>230.37</v>
      </c>
      <c r="K149" s="63">
        <v>982.84</v>
      </c>
      <c r="L149" s="63">
        <v>1078.8</v>
      </c>
      <c r="M149" s="63">
        <v>1489.62</v>
      </c>
      <c r="N149" s="63">
        <v>1001.53</v>
      </c>
      <c r="O149" s="63">
        <v>4783.16</v>
      </c>
      <c r="Q149" s="12" t="s">
        <v>40</v>
      </c>
    </row>
    <row r="150" spans="1:17">
      <c r="A150" s="58" t="s">
        <v>328</v>
      </c>
      <c r="B150" s="59" t="s">
        <v>329</v>
      </c>
      <c r="C150" s="63">
        <v>0</v>
      </c>
      <c r="D150" s="63">
        <v>0</v>
      </c>
      <c r="E150" s="63">
        <v>0</v>
      </c>
      <c r="F150" s="63">
        <v>0</v>
      </c>
      <c r="G150" s="63">
        <v>0</v>
      </c>
      <c r="H150" s="63">
        <v>0</v>
      </c>
      <c r="I150" s="63">
        <v>0</v>
      </c>
      <c r="J150" s="63">
        <v>0</v>
      </c>
      <c r="K150" s="63">
        <v>0</v>
      </c>
      <c r="L150" s="63">
        <v>0</v>
      </c>
      <c r="M150" s="63">
        <v>130.78</v>
      </c>
      <c r="N150" s="63">
        <v>130.78</v>
      </c>
      <c r="O150" s="63">
        <v>261.56</v>
      </c>
      <c r="Q150" s="12" t="s">
        <v>40</v>
      </c>
    </row>
    <row r="151" spans="1:17">
      <c r="A151" s="58" t="s">
        <v>1143</v>
      </c>
      <c r="B151" s="59" t="s">
        <v>5003</v>
      </c>
      <c r="C151" s="63">
        <v>0</v>
      </c>
      <c r="D151" s="63">
        <v>0</v>
      </c>
      <c r="E151" s="63">
        <v>0</v>
      </c>
      <c r="F151" s="63">
        <v>0</v>
      </c>
      <c r="G151" s="63">
        <v>0</v>
      </c>
      <c r="H151" s="63">
        <v>0</v>
      </c>
      <c r="I151" s="63">
        <v>0</v>
      </c>
      <c r="J151" s="63">
        <v>0</v>
      </c>
      <c r="K151" s="63">
        <v>0</v>
      </c>
      <c r="L151" s="63">
        <v>0</v>
      </c>
      <c r="M151" s="63">
        <v>0</v>
      </c>
      <c r="N151" s="63">
        <v>0</v>
      </c>
      <c r="O151" s="63">
        <v>0</v>
      </c>
      <c r="Q151" s="12" t="s">
        <v>40</v>
      </c>
    </row>
    <row r="152" spans="1:17">
      <c r="A152" s="58" t="s">
        <v>330</v>
      </c>
      <c r="B152" s="59" t="s">
        <v>331</v>
      </c>
      <c r="C152" s="63">
        <v>0</v>
      </c>
      <c r="D152" s="63">
        <v>0</v>
      </c>
      <c r="E152" s="63">
        <v>0</v>
      </c>
      <c r="F152" s="63">
        <v>0</v>
      </c>
      <c r="G152" s="63">
        <v>0</v>
      </c>
      <c r="H152" s="63">
        <v>0</v>
      </c>
      <c r="I152" s="63">
        <v>0</v>
      </c>
      <c r="J152" s="63">
        <v>0</v>
      </c>
      <c r="K152" s="63">
        <v>0</v>
      </c>
      <c r="L152" s="63">
        <v>1476.99</v>
      </c>
      <c r="M152" s="63">
        <v>1476.99</v>
      </c>
      <c r="N152" s="63">
        <v>1476.99</v>
      </c>
      <c r="O152" s="63">
        <v>4430.97</v>
      </c>
      <c r="Q152" s="100" t="s">
        <v>40</v>
      </c>
    </row>
    <row r="153" spans="1:17">
      <c r="A153" s="58" t="s">
        <v>332</v>
      </c>
      <c r="B153" s="59" t="s">
        <v>333</v>
      </c>
      <c r="C153" s="63">
        <v>0</v>
      </c>
      <c r="D153" s="63">
        <v>0</v>
      </c>
      <c r="E153" s="63">
        <v>0</v>
      </c>
      <c r="F153" s="63">
        <v>0</v>
      </c>
      <c r="G153" s="63">
        <v>0</v>
      </c>
      <c r="H153" s="63">
        <v>0</v>
      </c>
      <c r="I153" s="63">
        <v>0</v>
      </c>
      <c r="J153" s="63">
        <v>68.8</v>
      </c>
      <c r="K153" s="63">
        <v>339.29</v>
      </c>
      <c r="L153" s="63">
        <v>399.65</v>
      </c>
      <c r="M153" s="63">
        <v>563.92999999999995</v>
      </c>
      <c r="N153" s="63">
        <v>381.55</v>
      </c>
      <c r="O153" s="63">
        <v>1753.22</v>
      </c>
      <c r="Q153" s="12" t="s">
        <v>40</v>
      </c>
    </row>
    <row r="154" spans="1:17">
      <c r="A154" s="58" t="s">
        <v>1144</v>
      </c>
      <c r="B154" s="59" t="s">
        <v>5004</v>
      </c>
      <c r="C154" s="63">
        <v>0</v>
      </c>
      <c r="D154" s="63">
        <v>0</v>
      </c>
      <c r="E154" s="63">
        <v>0</v>
      </c>
      <c r="F154" s="63">
        <v>0</v>
      </c>
      <c r="G154" s="63">
        <v>0</v>
      </c>
      <c r="H154" s="63">
        <v>0</v>
      </c>
      <c r="I154" s="63">
        <v>0</v>
      </c>
      <c r="J154" s="63">
        <v>0</v>
      </c>
      <c r="K154" s="63">
        <v>0</v>
      </c>
      <c r="L154" s="63">
        <v>0</v>
      </c>
      <c r="M154" s="63">
        <v>0</v>
      </c>
      <c r="N154" s="63">
        <v>0</v>
      </c>
      <c r="O154" s="63">
        <v>0</v>
      </c>
      <c r="Q154" s="100" t="s">
        <v>40</v>
      </c>
    </row>
    <row r="155" spans="1:17">
      <c r="A155" s="58" t="s">
        <v>5005</v>
      </c>
      <c r="B155" s="59" t="s">
        <v>5006</v>
      </c>
      <c r="C155" s="63">
        <v>0</v>
      </c>
      <c r="D155" s="63">
        <v>0</v>
      </c>
      <c r="E155" s="63">
        <v>0</v>
      </c>
      <c r="F155" s="63">
        <v>0</v>
      </c>
      <c r="G155" s="63">
        <v>0</v>
      </c>
      <c r="H155" s="63">
        <v>0</v>
      </c>
      <c r="I155" s="63">
        <v>0</v>
      </c>
      <c r="J155" s="63">
        <v>0</v>
      </c>
      <c r="K155" s="63">
        <v>0</v>
      </c>
      <c r="L155" s="63">
        <v>0</v>
      </c>
      <c r="M155" s="63">
        <v>0</v>
      </c>
      <c r="N155" s="63">
        <v>0</v>
      </c>
      <c r="O155" s="63">
        <v>0</v>
      </c>
      <c r="Q155" s="100" t="s">
        <v>40</v>
      </c>
    </row>
    <row r="156" spans="1:17">
      <c r="A156" s="58"/>
      <c r="B156" s="59"/>
      <c r="C156" s="66"/>
      <c r="D156" s="66"/>
      <c r="E156" s="66"/>
      <c r="F156" s="66"/>
      <c r="G156" s="66"/>
      <c r="H156" s="66"/>
      <c r="I156" s="66"/>
      <c r="J156" s="66"/>
      <c r="K156" s="66"/>
      <c r="L156" s="66"/>
      <c r="M156" s="66"/>
      <c r="N156" s="66"/>
      <c r="O156" s="66"/>
    </row>
    <row r="157" spans="1:17">
      <c r="A157" s="58" t="s">
        <v>334</v>
      </c>
      <c r="B157" s="59" t="s">
        <v>335</v>
      </c>
      <c r="C157" s="70">
        <v>0</v>
      </c>
      <c r="D157" s="70">
        <v>0</v>
      </c>
      <c r="E157" s="70">
        <v>0</v>
      </c>
      <c r="F157" s="70">
        <v>0</v>
      </c>
      <c r="G157" s="70">
        <v>0</v>
      </c>
      <c r="H157" s="70">
        <v>0</v>
      </c>
      <c r="I157" s="70">
        <v>0</v>
      </c>
      <c r="J157" s="70">
        <v>5533.21</v>
      </c>
      <c r="K157" s="70">
        <v>22504.58</v>
      </c>
      <c r="L157" s="70">
        <v>25670.7</v>
      </c>
      <c r="M157" s="70">
        <v>35794.36</v>
      </c>
      <c r="N157" s="70">
        <v>23874.17</v>
      </c>
      <c r="O157" s="70">
        <v>113377.02</v>
      </c>
      <c r="Q157" s="100"/>
    </row>
    <row r="158" spans="1:17">
      <c r="A158" s="58"/>
      <c r="B158" s="59"/>
      <c r="C158" s="58"/>
      <c r="D158" s="58"/>
      <c r="E158" s="58"/>
      <c r="F158" s="58"/>
      <c r="G158" s="58"/>
      <c r="H158" s="58"/>
      <c r="I158" s="58"/>
      <c r="J158" s="58"/>
      <c r="K158" s="58"/>
      <c r="L158" s="58"/>
      <c r="M158" s="58"/>
      <c r="N158" s="58"/>
      <c r="O158" s="58"/>
    </row>
    <row r="159" spans="1:17">
      <c r="A159" s="58" t="s">
        <v>5007</v>
      </c>
      <c r="B159" s="59" t="s">
        <v>5008</v>
      </c>
      <c r="C159" s="69"/>
      <c r="D159" s="69"/>
      <c r="E159" s="69"/>
      <c r="F159" s="69"/>
      <c r="G159" s="69"/>
      <c r="H159" s="69"/>
      <c r="I159" s="69"/>
      <c r="J159" s="69"/>
      <c r="K159" s="69"/>
      <c r="L159" s="69"/>
      <c r="M159" s="69"/>
      <c r="N159" s="69"/>
      <c r="O159" s="69"/>
    </row>
    <row r="160" spans="1:17">
      <c r="A160" s="58" t="s">
        <v>5009</v>
      </c>
      <c r="B160" s="59" t="s">
        <v>5010</v>
      </c>
      <c r="C160" s="63">
        <v>0</v>
      </c>
      <c r="D160" s="63">
        <v>0</v>
      </c>
      <c r="E160" s="63">
        <v>0</v>
      </c>
      <c r="F160" s="63">
        <v>0</v>
      </c>
      <c r="G160" s="63">
        <v>0</v>
      </c>
      <c r="H160" s="63">
        <v>0</v>
      </c>
      <c r="I160" s="63">
        <v>0</v>
      </c>
      <c r="J160" s="63">
        <v>0</v>
      </c>
      <c r="K160" s="63">
        <v>0</v>
      </c>
      <c r="L160" s="63">
        <v>0</v>
      </c>
      <c r="M160" s="63">
        <v>0</v>
      </c>
      <c r="N160" s="63">
        <v>0</v>
      </c>
      <c r="O160" s="63">
        <v>0</v>
      </c>
      <c r="Q160" s="100"/>
    </row>
    <row r="161" spans="1:17">
      <c r="A161" s="58" t="s">
        <v>5011</v>
      </c>
      <c r="B161" s="59" t="s">
        <v>5012</v>
      </c>
      <c r="C161" s="63">
        <v>0</v>
      </c>
      <c r="D161" s="63">
        <v>0</v>
      </c>
      <c r="E161" s="63">
        <v>0</v>
      </c>
      <c r="F161" s="63">
        <v>0</v>
      </c>
      <c r="G161" s="63">
        <v>0</v>
      </c>
      <c r="H161" s="63">
        <v>0</v>
      </c>
      <c r="I161" s="63">
        <v>0</v>
      </c>
      <c r="J161" s="63">
        <v>0</v>
      </c>
      <c r="K161" s="63">
        <v>0</v>
      </c>
      <c r="L161" s="63">
        <v>0</v>
      </c>
      <c r="M161" s="63">
        <v>0</v>
      </c>
      <c r="N161" s="63">
        <v>0</v>
      </c>
      <c r="O161" s="63">
        <v>0</v>
      </c>
    </row>
    <row r="162" spans="1:17">
      <c r="A162" s="58" t="s">
        <v>5013</v>
      </c>
      <c r="B162" s="59" t="s">
        <v>5014</v>
      </c>
      <c r="C162" s="63">
        <v>0</v>
      </c>
      <c r="D162" s="63">
        <v>0</v>
      </c>
      <c r="E162" s="63">
        <v>0</v>
      </c>
      <c r="F162" s="63">
        <v>0</v>
      </c>
      <c r="G162" s="63">
        <v>0</v>
      </c>
      <c r="H162" s="63">
        <v>0</v>
      </c>
      <c r="I162" s="63">
        <v>0</v>
      </c>
      <c r="J162" s="63">
        <v>0</v>
      </c>
      <c r="K162" s="63">
        <v>0</v>
      </c>
      <c r="L162" s="63">
        <v>0</v>
      </c>
      <c r="M162" s="63">
        <v>0</v>
      </c>
      <c r="N162" s="63">
        <v>0</v>
      </c>
      <c r="O162" s="63">
        <v>0</v>
      </c>
    </row>
    <row r="163" spans="1:17">
      <c r="A163" s="58" t="s">
        <v>5015</v>
      </c>
      <c r="B163" s="59" t="s">
        <v>5016</v>
      </c>
      <c r="C163" s="63">
        <v>0</v>
      </c>
      <c r="D163" s="63">
        <v>0</v>
      </c>
      <c r="E163" s="63">
        <v>0</v>
      </c>
      <c r="F163" s="63">
        <v>0</v>
      </c>
      <c r="G163" s="63">
        <v>0</v>
      </c>
      <c r="H163" s="63">
        <v>0</v>
      </c>
      <c r="I163" s="63">
        <v>0</v>
      </c>
      <c r="J163" s="63">
        <v>0</v>
      </c>
      <c r="K163" s="63">
        <v>0</v>
      </c>
      <c r="L163" s="63">
        <v>0</v>
      </c>
      <c r="M163" s="63">
        <v>0</v>
      </c>
      <c r="N163" s="63">
        <v>0</v>
      </c>
      <c r="O163" s="63">
        <v>0</v>
      </c>
    </row>
    <row r="164" spans="1:17">
      <c r="A164" s="58" t="s">
        <v>5017</v>
      </c>
      <c r="B164" s="59" t="s">
        <v>5018</v>
      </c>
      <c r="C164" s="63">
        <v>0</v>
      </c>
      <c r="D164" s="63">
        <v>0</v>
      </c>
      <c r="E164" s="63">
        <v>0</v>
      </c>
      <c r="F164" s="63">
        <v>0</v>
      </c>
      <c r="G164" s="63">
        <v>0</v>
      </c>
      <c r="H164" s="63">
        <v>0</v>
      </c>
      <c r="I164" s="63">
        <v>0</v>
      </c>
      <c r="J164" s="63">
        <v>0</v>
      </c>
      <c r="K164" s="63">
        <v>0</v>
      </c>
      <c r="L164" s="63">
        <v>0</v>
      </c>
      <c r="M164" s="63">
        <v>0</v>
      </c>
      <c r="N164" s="63">
        <v>0</v>
      </c>
      <c r="O164" s="63">
        <v>0</v>
      </c>
    </row>
    <row r="165" spans="1:17">
      <c r="A165" s="58" t="s">
        <v>5019</v>
      </c>
      <c r="B165" s="59" t="s">
        <v>5020</v>
      </c>
      <c r="C165" s="63">
        <v>0</v>
      </c>
      <c r="D165" s="63">
        <v>0</v>
      </c>
      <c r="E165" s="63">
        <v>0</v>
      </c>
      <c r="F165" s="63">
        <v>0</v>
      </c>
      <c r="G165" s="63">
        <v>0</v>
      </c>
      <c r="H165" s="63">
        <v>0</v>
      </c>
      <c r="I165" s="63">
        <v>0</v>
      </c>
      <c r="J165" s="63">
        <v>0</v>
      </c>
      <c r="K165" s="63">
        <v>0</v>
      </c>
      <c r="L165" s="63">
        <v>0</v>
      </c>
      <c r="M165" s="63">
        <v>0</v>
      </c>
      <c r="N165" s="63">
        <v>0</v>
      </c>
      <c r="O165" s="63">
        <v>0</v>
      </c>
    </row>
    <row r="166" spans="1:17">
      <c r="A166" s="58" t="s">
        <v>5021</v>
      </c>
      <c r="B166" s="59" t="s">
        <v>5022</v>
      </c>
      <c r="C166" s="63">
        <v>0</v>
      </c>
      <c r="D166" s="63">
        <v>0</v>
      </c>
      <c r="E166" s="63">
        <v>0</v>
      </c>
      <c r="F166" s="63">
        <v>0</v>
      </c>
      <c r="G166" s="63">
        <v>0</v>
      </c>
      <c r="H166" s="63">
        <v>0</v>
      </c>
      <c r="I166" s="63">
        <v>0</v>
      </c>
      <c r="J166" s="63">
        <v>0</v>
      </c>
      <c r="K166" s="63">
        <v>0</v>
      </c>
      <c r="L166" s="63">
        <v>0</v>
      </c>
      <c r="M166" s="63">
        <v>0</v>
      </c>
      <c r="N166" s="63">
        <v>0</v>
      </c>
      <c r="O166" s="63">
        <v>0</v>
      </c>
    </row>
    <row r="167" spans="1:17">
      <c r="A167" s="58" t="s">
        <v>5023</v>
      </c>
      <c r="B167" s="59" t="s">
        <v>5024</v>
      </c>
      <c r="C167" s="63">
        <v>0</v>
      </c>
      <c r="D167" s="63">
        <v>0</v>
      </c>
      <c r="E167" s="63">
        <v>0</v>
      </c>
      <c r="F167" s="63">
        <v>0</v>
      </c>
      <c r="G167" s="63">
        <v>0</v>
      </c>
      <c r="H167" s="63">
        <v>0</v>
      </c>
      <c r="I167" s="63">
        <v>0</v>
      </c>
      <c r="J167" s="63">
        <v>0</v>
      </c>
      <c r="K167" s="63">
        <v>0</v>
      </c>
      <c r="L167" s="63">
        <v>0</v>
      </c>
      <c r="M167" s="63">
        <v>0</v>
      </c>
      <c r="N167" s="63">
        <v>0</v>
      </c>
      <c r="O167" s="63">
        <v>0</v>
      </c>
    </row>
    <row r="168" spans="1:17">
      <c r="A168" s="58"/>
      <c r="B168" s="59"/>
      <c r="C168" s="66"/>
      <c r="D168" s="66"/>
      <c r="E168" s="66"/>
      <c r="F168" s="66"/>
      <c r="G168" s="66"/>
      <c r="H168" s="66"/>
      <c r="I168" s="66"/>
      <c r="J168" s="66"/>
      <c r="K168" s="66"/>
      <c r="L168" s="66"/>
      <c r="M168" s="66"/>
      <c r="N168" s="66"/>
      <c r="O168" s="66"/>
    </row>
    <row r="169" spans="1:17">
      <c r="A169" s="58" t="s">
        <v>5025</v>
      </c>
      <c r="B169" s="59" t="s">
        <v>5026</v>
      </c>
      <c r="C169" s="70">
        <v>0</v>
      </c>
      <c r="D169" s="70">
        <v>0</v>
      </c>
      <c r="E169" s="70">
        <v>0</v>
      </c>
      <c r="F169" s="70">
        <v>0</v>
      </c>
      <c r="G169" s="70">
        <v>0</v>
      </c>
      <c r="H169" s="70">
        <v>0</v>
      </c>
      <c r="I169" s="70">
        <v>0</v>
      </c>
      <c r="J169" s="70">
        <v>0</v>
      </c>
      <c r="K169" s="70">
        <v>0</v>
      </c>
      <c r="L169" s="70">
        <v>0</v>
      </c>
      <c r="M169" s="70">
        <v>0</v>
      </c>
      <c r="N169" s="70">
        <v>0</v>
      </c>
      <c r="O169" s="70">
        <v>0</v>
      </c>
    </row>
    <row r="170" spans="1:17">
      <c r="A170" s="58"/>
      <c r="B170" s="59"/>
      <c r="C170" s="58"/>
      <c r="D170" s="58"/>
      <c r="E170" s="58"/>
      <c r="F170" s="58"/>
      <c r="G170" s="58"/>
      <c r="H170" s="58"/>
      <c r="I170" s="58"/>
      <c r="J170" s="58"/>
      <c r="K170" s="58"/>
      <c r="L170" s="58"/>
      <c r="M170" s="58"/>
      <c r="N170" s="58"/>
      <c r="O170" s="58"/>
    </row>
    <row r="171" spans="1:17">
      <c r="A171" s="58" t="s">
        <v>336</v>
      </c>
      <c r="B171" s="59" t="s">
        <v>337</v>
      </c>
      <c r="C171" s="69"/>
      <c r="D171" s="69"/>
      <c r="E171" s="69"/>
      <c r="F171" s="69"/>
      <c r="G171" s="69"/>
      <c r="H171" s="69"/>
      <c r="I171" s="69"/>
      <c r="J171" s="69"/>
      <c r="K171" s="69"/>
      <c r="L171" s="69"/>
      <c r="M171" s="69"/>
      <c r="N171" s="69"/>
      <c r="O171" s="69"/>
    </row>
    <row r="172" spans="1:17">
      <c r="A172" s="58" t="s">
        <v>5027</v>
      </c>
      <c r="B172" s="59" t="s">
        <v>357</v>
      </c>
      <c r="C172" s="63">
        <v>0</v>
      </c>
      <c r="D172" s="63">
        <v>0</v>
      </c>
      <c r="E172" s="63">
        <v>0</v>
      </c>
      <c r="F172" s="63">
        <v>0</v>
      </c>
      <c r="G172" s="63">
        <v>0</v>
      </c>
      <c r="H172" s="63">
        <v>0</v>
      </c>
      <c r="I172" s="63">
        <v>0</v>
      </c>
      <c r="J172" s="63">
        <v>0</v>
      </c>
      <c r="K172" s="63">
        <v>0</v>
      </c>
      <c r="L172" s="63">
        <v>0</v>
      </c>
      <c r="M172" s="63">
        <v>0</v>
      </c>
      <c r="N172" s="63">
        <v>0</v>
      </c>
      <c r="O172" s="63">
        <v>0</v>
      </c>
      <c r="Q172" s="12" t="s">
        <v>55</v>
      </c>
    </row>
    <row r="173" spans="1:17">
      <c r="A173" s="58" t="s">
        <v>5028</v>
      </c>
      <c r="B173" s="59" t="s">
        <v>3913</v>
      </c>
      <c r="C173" s="63">
        <v>0</v>
      </c>
      <c r="D173" s="63">
        <v>0</v>
      </c>
      <c r="E173" s="63">
        <v>0</v>
      </c>
      <c r="F173" s="63">
        <v>0</v>
      </c>
      <c r="G173" s="63">
        <v>0</v>
      </c>
      <c r="H173" s="63">
        <v>0</v>
      </c>
      <c r="I173" s="63">
        <v>0</v>
      </c>
      <c r="J173" s="63">
        <v>0</v>
      </c>
      <c r="K173" s="63">
        <v>0</v>
      </c>
      <c r="L173" s="63">
        <v>0</v>
      </c>
      <c r="M173" s="63">
        <v>0</v>
      </c>
      <c r="N173" s="63">
        <v>0</v>
      </c>
      <c r="O173" s="63">
        <v>0</v>
      </c>
      <c r="Q173" s="12" t="s">
        <v>55</v>
      </c>
    </row>
    <row r="174" spans="1:17">
      <c r="A174" s="58" t="s">
        <v>338</v>
      </c>
      <c r="B174" s="59" t="s">
        <v>339</v>
      </c>
      <c r="C174" s="63">
        <v>0</v>
      </c>
      <c r="D174" s="63">
        <v>0</v>
      </c>
      <c r="E174" s="63">
        <v>0</v>
      </c>
      <c r="F174" s="63">
        <v>0</v>
      </c>
      <c r="G174" s="63">
        <v>0</v>
      </c>
      <c r="H174" s="63">
        <v>0</v>
      </c>
      <c r="I174" s="63">
        <v>0</v>
      </c>
      <c r="J174" s="63">
        <v>0</v>
      </c>
      <c r="K174" s="63">
        <v>2451</v>
      </c>
      <c r="L174" s="63">
        <v>2451</v>
      </c>
      <c r="M174" s="63">
        <v>2451</v>
      </c>
      <c r="N174" s="63">
        <v>2451</v>
      </c>
      <c r="O174" s="63">
        <v>9804</v>
      </c>
      <c r="Q174" s="12" t="s">
        <v>52</v>
      </c>
    </row>
    <row r="175" spans="1:17">
      <c r="A175" s="58" t="s">
        <v>340</v>
      </c>
      <c r="B175" s="59" t="s">
        <v>341</v>
      </c>
      <c r="C175" s="63">
        <v>0</v>
      </c>
      <c r="D175" s="63">
        <v>0</v>
      </c>
      <c r="E175" s="63">
        <v>0</v>
      </c>
      <c r="F175" s="63">
        <v>0</v>
      </c>
      <c r="G175" s="63">
        <v>0</v>
      </c>
      <c r="H175" s="63">
        <v>0</v>
      </c>
      <c r="I175" s="63">
        <v>0</v>
      </c>
      <c r="J175" s="63">
        <v>0</v>
      </c>
      <c r="K175" s="63">
        <v>0</v>
      </c>
      <c r="L175" s="63">
        <v>0</v>
      </c>
      <c r="M175" s="63">
        <v>507</v>
      </c>
      <c r="N175" s="63">
        <v>216</v>
      </c>
      <c r="O175" s="63">
        <v>723</v>
      </c>
      <c r="Q175" s="12" t="s">
        <v>55</v>
      </c>
    </row>
    <row r="176" spans="1:17">
      <c r="A176" s="58" t="s">
        <v>1712</v>
      </c>
      <c r="B176" s="59" t="s">
        <v>5029</v>
      </c>
      <c r="C176" s="63">
        <v>0</v>
      </c>
      <c r="D176" s="63">
        <v>0</v>
      </c>
      <c r="E176" s="63">
        <v>0</v>
      </c>
      <c r="F176" s="63">
        <v>0</v>
      </c>
      <c r="G176" s="63">
        <v>0</v>
      </c>
      <c r="H176" s="63">
        <v>0</v>
      </c>
      <c r="I176" s="63">
        <v>0</v>
      </c>
      <c r="J176" s="63">
        <v>0</v>
      </c>
      <c r="K176" s="63">
        <v>0</v>
      </c>
      <c r="L176" s="63">
        <v>0</v>
      </c>
      <c r="M176" s="63">
        <v>0</v>
      </c>
      <c r="N176" s="63">
        <v>0</v>
      </c>
      <c r="O176" s="63">
        <v>0</v>
      </c>
      <c r="Q176" s="12" t="s">
        <v>55</v>
      </c>
    </row>
    <row r="177" spans="1:17">
      <c r="A177" s="58" t="s">
        <v>342</v>
      </c>
      <c r="B177" s="59" t="s">
        <v>343</v>
      </c>
      <c r="C177" s="63">
        <v>0</v>
      </c>
      <c r="D177" s="63">
        <v>0</v>
      </c>
      <c r="E177" s="63">
        <v>0</v>
      </c>
      <c r="F177" s="63">
        <v>0</v>
      </c>
      <c r="G177" s="63">
        <v>0</v>
      </c>
      <c r="H177" s="63">
        <v>0</v>
      </c>
      <c r="I177" s="63">
        <v>0</v>
      </c>
      <c r="J177" s="63">
        <v>0</v>
      </c>
      <c r="K177" s="63">
        <v>0</v>
      </c>
      <c r="L177" s="63">
        <v>0</v>
      </c>
      <c r="M177" s="63">
        <v>0</v>
      </c>
      <c r="N177" s="63">
        <v>1785</v>
      </c>
      <c r="O177" s="63">
        <v>1785</v>
      </c>
      <c r="Q177" s="12" t="s">
        <v>52</v>
      </c>
    </row>
    <row r="178" spans="1:17">
      <c r="A178" s="58" t="s">
        <v>5030</v>
      </c>
      <c r="B178" s="59" t="s">
        <v>5031</v>
      </c>
      <c r="C178" s="63">
        <v>0</v>
      </c>
      <c r="D178" s="63">
        <v>0</v>
      </c>
      <c r="E178" s="63">
        <v>0</v>
      </c>
      <c r="F178" s="63">
        <v>0</v>
      </c>
      <c r="G178" s="63">
        <v>0</v>
      </c>
      <c r="H178" s="63">
        <v>0</v>
      </c>
      <c r="I178" s="63">
        <v>0</v>
      </c>
      <c r="J178" s="63">
        <v>0</v>
      </c>
      <c r="K178" s="63">
        <v>0</v>
      </c>
      <c r="L178" s="63">
        <v>0</v>
      </c>
      <c r="M178" s="63">
        <v>0</v>
      </c>
      <c r="N178" s="63">
        <v>0</v>
      </c>
      <c r="O178" s="63">
        <v>0</v>
      </c>
      <c r="Q178" s="12" t="s">
        <v>55</v>
      </c>
    </row>
    <row r="179" spans="1:17">
      <c r="A179" s="58" t="s">
        <v>344</v>
      </c>
      <c r="B179" s="59" t="s">
        <v>345</v>
      </c>
      <c r="C179" s="63">
        <v>0</v>
      </c>
      <c r="D179" s="63">
        <v>0</v>
      </c>
      <c r="E179" s="63">
        <v>0</v>
      </c>
      <c r="F179" s="63">
        <v>0</v>
      </c>
      <c r="G179" s="63">
        <v>0</v>
      </c>
      <c r="H179" s="63">
        <v>0</v>
      </c>
      <c r="I179" s="63">
        <v>0</v>
      </c>
      <c r="J179" s="63">
        <v>0</v>
      </c>
      <c r="K179" s="63">
        <v>0</v>
      </c>
      <c r="L179" s="63">
        <v>0</v>
      </c>
      <c r="M179" s="63">
        <v>0</v>
      </c>
      <c r="N179" s="63">
        <v>200</v>
      </c>
      <c r="O179" s="63">
        <v>200</v>
      </c>
      <c r="Q179" s="12" t="s">
        <v>55</v>
      </c>
    </row>
    <row r="180" spans="1:17">
      <c r="A180" s="58" t="s">
        <v>346</v>
      </c>
      <c r="B180" s="59" t="s">
        <v>347</v>
      </c>
      <c r="C180" s="63">
        <v>0</v>
      </c>
      <c r="D180" s="63">
        <v>0</v>
      </c>
      <c r="E180" s="63">
        <v>0</v>
      </c>
      <c r="F180" s="63">
        <v>0</v>
      </c>
      <c r="G180" s="63">
        <v>0</v>
      </c>
      <c r="H180" s="63">
        <v>0</v>
      </c>
      <c r="I180" s="63">
        <v>0</v>
      </c>
      <c r="J180" s="63">
        <v>0</v>
      </c>
      <c r="K180" s="63">
        <v>0</v>
      </c>
      <c r="L180" s="63">
        <v>0</v>
      </c>
      <c r="M180" s="63">
        <v>0</v>
      </c>
      <c r="N180" s="63">
        <v>0</v>
      </c>
      <c r="O180" s="63">
        <v>0</v>
      </c>
      <c r="Q180" s="12" t="s">
        <v>57</v>
      </c>
    </row>
    <row r="181" spans="1:17">
      <c r="A181" s="58" t="s">
        <v>348</v>
      </c>
      <c r="B181" s="59" t="s">
        <v>349</v>
      </c>
      <c r="C181" s="63">
        <v>0</v>
      </c>
      <c r="D181" s="63">
        <v>0</v>
      </c>
      <c r="E181" s="63">
        <v>0</v>
      </c>
      <c r="F181" s="63">
        <v>0</v>
      </c>
      <c r="G181" s="63">
        <v>0</v>
      </c>
      <c r="H181" s="63">
        <v>0</v>
      </c>
      <c r="I181" s="63">
        <v>0</v>
      </c>
      <c r="J181" s="63">
        <v>0</v>
      </c>
      <c r="K181" s="63">
        <v>0</v>
      </c>
      <c r="L181" s="63">
        <v>0</v>
      </c>
      <c r="M181" s="63">
        <v>0</v>
      </c>
      <c r="N181" s="63">
        <v>0</v>
      </c>
      <c r="O181" s="63">
        <v>0</v>
      </c>
      <c r="Q181" s="12" t="s">
        <v>55</v>
      </c>
    </row>
    <row r="182" spans="1:17">
      <c r="A182" s="58" t="s">
        <v>350</v>
      </c>
      <c r="B182" s="59" t="s">
        <v>351</v>
      </c>
      <c r="C182" s="63">
        <v>0</v>
      </c>
      <c r="D182" s="63">
        <v>0</v>
      </c>
      <c r="E182" s="63">
        <v>0</v>
      </c>
      <c r="F182" s="63">
        <v>0</v>
      </c>
      <c r="G182" s="63">
        <v>0</v>
      </c>
      <c r="H182" s="63">
        <v>0</v>
      </c>
      <c r="I182" s="63">
        <v>0</v>
      </c>
      <c r="J182" s="63">
        <v>0</v>
      </c>
      <c r="K182" s="63">
        <v>0</v>
      </c>
      <c r="L182" s="63">
        <v>0</v>
      </c>
      <c r="M182" s="63">
        <v>0</v>
      </c>
      <c r="N182" s="63">
        <v>300</v>
      </c>
      <c r="O182" s="63">
        <v>300</v>
      </c>
      <c r="Q182" s="12" t="s">
        <v>57</v>
      </c>
    </row>
    <row r="183" spans="1:17">
      <c r="A183" s="58" t="s">
        <v>5032</v>
      </c>
      <c r="B183" s="59" t="s">
        <v>5033</v>
      </c>
      <c r="C183" s="63">
        <v>0</v>
      </c>
      <c r="D183" s="63">
        <v>0</v>
      </c>
      <c r="E183" s="63">
        <v>0</v>
      </c>
      <c r="F183" s="63">
        <v>0</v>
      </c>
      <c r="G183" s="63">
        <v>0</v>
      </c>
      <c r="H183" s="63">
        <v>0</v>
      </c>
      <c r="I183" s="63">
        <v>0</v>
      </c>
      <c r="J183" s="63">
        <v>0</v>
      </c>
      <c r="K183" s="63">
        <v>0</v>
      </c>
      <c r="L183" s="63">
        <v>0</v>
      </c>
      <c r="M183" s="63">
        <v>0</v>
      </c>
      <c r="N183" s="63">
        <v>0</v>
      </c>
      <c r="O183" s="63">
        <v>0</v>
      </c>
      <c r="Q183" s="12" t="s">
        <v>52</v>
      </c>
    </row>
    <row r="184" spans="1:17">
      <c r="A184" s="58"/>
      <c r="B184" s="59"/>
      <c r="C184" s="66"/>
      <c r="D184" s="66"/>
      <c r="E184" s="66"/>
      <c r="F184" s="66"/>
      <c r="G184" s="66"/>
      <c r="H184" s="66"/>
      <c r="I184" s="66"/>
      <c r="J184" s="66"/>
      <c r="K184" s="66"/>
      <c r="L184" s="66"/>
      <c r="M184" s="66"/>
      <c r="N184" s="66"/>
      <c r="O184" s="66"/>
    </row>
    <row r="185" spans="1:17">
      <c r="A185" s="58" t="s">
        <v>352</v>
      </c>
      <c r="B185" s="59" t="s">
        <v>353</v>
      </c>
      <c r="C185" s="70">
        <v>0</v>
      </c>
      <c r="D185" s="70">
        <v>0</v>
      </c>
      <c r="E185" s="70">
        <v>0</v>
      </c>
      <c r="F185" s="70">
        <v>0</v>
      </c>
      <c r="G185" s="70">
        <v>0</v>
      </c>
      <c r="H185" s="70">
        <v>0</v>
      </c>
      <c r="I185" s="70">
        <v>0</v>
      </c>
      <c r="J185" s="70">
        <v>0</v>
      </c>
      <c r="K185" s="70">
        <v>2451</v>
      </c>
      <c r="L185" s="70">
        <v>2451</v>
      </c>
      <c r="M185" s="70">
        <v>2958</v>
      </c>
      <c r="N185" s="70">
        <v>4952</v>
      </c>
      <c r="O185" s="70">
        <v>12812</v>
      </c>
    </row>
    <row r="186" spans="1:17">
      <c r="A186" s="58"/>
      <c r="B186" s="59"/>
      <c r="C186" s="58"/>
      <c r="D186" s="58"/>
      <c r="E186" s="58"/>
      <c r="F186" s="58"/>
      <c r="G186" s="58"/>
      <c r="H186" s="58"/>
      <c r="I186" s="58"/>
      <c r="J186" s="58"/>
      <c r="K186" s="58"/>
      <c r="L186" s="58"/>
      <c r="M186" s="58"/>
      <c r="N186" s="58"/>
      <c r="O186" s="58"/>
    </row>
    <row r="187" spans="1:17">
      <c r="A187" s="58" t="s">
        <v>354</v>
      </c>
      <c r="B187" s="59" t="s">
        <v>355</v>
      </c>
      <c r="C187" s="69"/>
      <c r="D187" s="69"/>
      <c r="E187" s="69"/>
      <c r="F187" s="69"/>
      <c r="G187" s="69"/>
      <c r="H187" s="69"/>
      <c r="I187" s="69"/>
      <c r="J187" s="69"/>
      <c r="K187" s="69"/>
      <c r="L187" s="69"/>
      <c r="M187" s="69"/>
      <c r="N187" s="69"/>
      <c r="O187" s="69"/>
    </row>
    <row r="188" spans="1:17">
      <c r="A188" s="58" t="s">
        <v>356</v>
      </c>
      <c r="B188" s="59" t="s">
        <v>357</v>
      </c>
      <c r="C188" s="63">
        <v>0</v>
      </c>
      <c r="D188" s="63">
        <v>0</v>
      </c>
      <c r="E188" s="63">
        <v>0</v>
      </c>
      <c r="F188" s="63">
        <v>0</v>
      </c>
      <c r="G188" s="63">
        <v>0</v>
      </c>
      <c r="H188" s="63">
        <v>0</v>
      </c>
      <c r="I188" s="63">
        <v>0</v>
      </c>
      <c r="J188" s="63">
        <v>0</v>
      </c>
      <c r="K188" s="63">
        <v>0</v>
      </c>
      <c r="L188" s="63">
        <v>238.08</v>
      </c>
      <c r="M188" s="63">
        <v>0</v>
      </c>
      <c r="N188" s="63">
        <v>0</v>
      </c>
      <c r="O188" s="63">
        <v>238.08</v>
      </c>
      <c r="Q188" s="12" t="s">
        <v>55</v>
      </c>
    </row>
    <row r="189" spans="1:17">
      <c r="A189" s="58" t="s">
        <v>358</v>
      </c>
      <c r="B189" s="59" t="s">
        <v>359</v>
      </c>
      <c r="C189" s="63">
        <v>0</v>
      </c>
      <c r="D189" s="63">
        <v>0</v>
      </c>
      <c r="E189" s="63">
        <v>0</v>
      </c>
      <c r="F189" s="63">
        <v>0</v>
      </c>
      <c r="G189" s="63">
        <v>0</v>
      </c>
      <c r="H189" s="63">
        <v>0</v>
      </c>
      <c r="I189" s="63">
        <v>0</v>
      </c>
      <c r="J189" s="63">
        <v>0</v>
      </c>
      <c r="K189" s="63">
        <v>0</v>
      </c>
      <c r="L189" s="63">
        <v>0</v>
      </c>
      <c r="M189" s="63">
        <v>0</v>
      </c>
      <c r="N189" s="63">
        <v>0</v>
      </c>
      <c r="O189" s="63">
        <v>0</v>
      </c>
      <c r="Q189" s="12" t="s">
        <v>55</v>
      </c>
    </row>
    <row r="190" spans="1:17">
      <c r="A190" s="58" t="s">
        <v>360</v>
      </c>
      <c r="B190" s="59" t="s">
        <v>361</v>
      </c>
      <c r="C190" s="63">
        <v>0</v>
      </c>
      <c r="D190" s="63">
        <v>0</v>
      </c>
      <c r="E190" s="63">
        <v>0</v>
      </c>
      <c r="F190" s="63">
        <v>0</v>
      </c>
      <c r="G190" s="63">
        <v>0</v>
      </c>
      <c r="H190" s="63">
        <v>0</v>
      </c>
      <c r="I190" s="63">
        <v>0</v>
      </c>
      <c r="J190" s="63">
        <v>0</v>
      </c>
      <c r="K190" s="63">
        <v>0</v>
      </c>
      <c r="L190" s="63">
        <v>468.2</v>
      </c>
      <c r="M190" s="63">
        <v>0</v>
      </c>
      <c r="N190" s="63">
        <v>27.11</v>
      </c>
      <c r="O190" s="63">
        <v>495.31</v>
      </c>
      <c r="Q190" s="12" t="s">
        <v>55</v>
      </c>
    </row>
    <row r="191" spans="1:17">
      <c r="A191" s="58" t="s">
        <v>362</v>
      </c>
      <c r="B191" s="59" t="s">
        <v>363</v>
      </c>
      <c r="C191" s="63">
        <v>0</v>
      </c>
      <c r="D191" s="63">
        <v>0</v>
      </c>
      <c r="E191" s="63">
        <v>0</v>
      </c>
      <c r="F191" s="63">
        <v>0</v>
      </c>
      <c r="G191" s="63">
        <v>0</v>
      </c>
      <c r="H191" s="63">
        <v>0</v>
      </c>
      <c r="I191" s="63">
        <v>0</v>
      </c>
      <c r="J191" s="63">
        <v>0</v>
      </c>
      <c r="K191" s="63">
        <v>0</v>
      </c>
      <c r="L191" s="63">
        <v>0</v>
      </c>
      <c r="M191" s="63">
        <v>0</v>
      </c>
      <c r="N191" s="63">
        <v>84.22</v>
      </c>
      <c r="O191" s="63">
        <v>84.22</v>
      </c>
      <c r="Q191" s="12" t="s">
        <v>55</v>
      </c>
    </row>
    <row r="192" spans="1:17">
      <c r="A192" s="58" t="s">
        <v>364</v>
      </c>
      <c r="B192" s="59" t="s">
        <v>365</v>
      </c>
      <c r="C192" s="63">
        <v>0</v>
      </c>
      <c r="D192" s="63">
        <v>0</v>
      </c>
      <c r="E192" s="63">
        <v>0</v>
      </c>
      <c r="F192" s="63">
        <v>0</v>
      </c>
      <c r="G192" s="63">
        <v>0</v>
      </c>
      <c r="H192" s="63">
        <v>0</v>
      </c>
      <c r="I192" s="63">
        <v>0</v>
      </c>
      <c r="J192" s="63">
        <v>0</v>
      </c>
      <c r="K192" s="63">
        <v>0</v>
      </c>
      <c r="L192" s="63">
        <v>0</v>
      </c>
      <c r="M192" s="63">
        <v>385</v>
      </c>
      <c r="N192" s="63">
        <v>0</v>
      </c>
      <c r="O192" s="63">
        <v>385</v>
      </c>
      <c r="Q192" s="12" t="s">
        <v>55</v>
      </c>
    </row>
    <row r="193" spans="1:17">
      <c r="A193" s="58" t="s">
        <v>366</v>
      </c>
      <c r="B193" s="59" t="s">
        <v>367</v>
      </c>
      <c r="C193" s="63">
        <v>0</v>
      </c>
      <c r="D193" s="63">
        <v>0</v>
      </c>
      <c r="E193" s="63">
        <v>0</v>
      </c>
      <c r="F193" s="63">
        <v>0</v>
      </c>
      <c r="G193" s="63">
        <v>0</v>
      </c>
      <c r="H193" s="63">
        <v>0</v>
      </c>
      <c r="I193" s="63">
        <v>0</v>
      </c>
      <c r="J193" s="63">
        <v>0</v>
      </c>
      <c r="K193" s="63">
        <v>0</v>
      </c>
      <c r="L193" s="63">
        <v>0</v>
      </c>
      <c r="M193" s="63">
        <v>0</v>
      </c>
      <c r="N193" s="63">
        <v>0</v>
      </c>
      <c r="O193" s="63">
        <v>0</v>
      </c>
      <c r="Q193" s="12" t="s">
        <v>55</v>
      </c>
    </row>
    <row r="194" spans="1:17">
      <c r="A194" s="58" t="s">
        <v>5034</v>
      </c>
      <c r="B194" s="59" t="s">
        <v>5035</v>
      </c>
      <c r="C194" s="63">
        <v>0</v>
      </c>
      <c r="D194" s="63">
        <v>0</v>
      </c>
      <c r="E194" s="63">
        <v>0</v>
      </c>
      <c r="F194" s="63">
        <v>0</v>
      </c>
      <c r="G194" s="63">
        <v>0</v>
      </c>
      <c r="H194" s="63">
        <v>0</v>
      </c>
      <c r="I194" s="63">
        <v>0</v>
      </c>
      <c r="J194" s="63">
        <v>0</v>
      </c>
      <c r="K194" s="63">
        <v>0</v>
      </c>
      <c r="L194" s="63">
        <v>0</v>
      </c>
      <c r="M194" s="63">
        <v>0</v>
      </c>
      <c r="N194" s="63">
        <v>325.58</v>
      </c>
      <c r="O194" s="63">
        <v>325.58</v>
      </c>
      <c r="Q194" s="12" t="s">
        <v>55</v>
      </c>
    </row>
    <row r="195" spans="1:17">
      <c r="A195" s="58" t="s">
        <v>368</v>
      </c>
      <c r="B195" s="59" t="s">
        <v>369</v>
      </c>
      <c r="C195" s="63">
        <v>0</v>
      </c>
      <c r="D195" s="63">
        <v>0</v>
      </c>
      <c r="E195" s="63">
        <v>0</v>
      </c>
      <c r="F195" s="63">
        <v>0</v>
      </c>
      <c r="G195" s="63">
        <v>0</v>
      </c>
      <c r="H195" s="63">
        <v>0</v>
      </c>
      <c r="I195" s="63">
        <v>0</v>
      </c>
      <c r="J195" s="63">
        <v>0</v>
      </c>
      <c r="K195" s="63">
        <v>0</v>
      </c>
      <c r="L195" s="63">
        <v>415.36</v>
      </c>
      <c r="M195" s="63">
        <v>0</v>
      </c>
      <c r="N195" s="63">
        <v>0</v>
      </c>
      <c r="O195" s="63">
        <v>415.36</v>
      </c>
      <c r="Q195" s="12" t="s">
        <v>55</v>
      </c>
    </row>
    <row r="196" spans="1:17">
      <c r="A196" s="58" t="s">
        <v>370</v>
      </c>
      <c r="B196" s="59" t="s">
        <v>371</v>
      </c>
      <c r="C196" s="63">
        <v>0</v>
      </c>
      <c r="D196" s="63">
        <v>0</v>
      </c>
      <c r="E196" s="63">
        <v>0</v>
      </c>
      <c r="F196" s="63">
        <v>0</v>
      </c>
      <c r="G196" s="63">
        <v>0</v>
      </c>
      <c r="H196" s="63">
        <v>0</v>
      </c>
      <c r="I196" s="63">
        <v>0</v>
      </c>
      <c r="J196" s="63">
        <v>0</v>
      </c>
      <c r="K196" s="63">
        <v>0</v>
      </c>
      <c r="L196" s="63">
        <v>0</v>
      </c>
      <c r="M196" s="63">
        <v>0</v>
      </c>
      <c r="N196" s="63">
        <v>0</v>
      </c>
      <c r="O196" s="63">
        <v>0</v>
      </c>
      <c r="Q196" s="12" t="s">
        <v>55</v>
      </c>
    </row>
    <row r="197" spans="1:17">
      <c r="A197" s="58" t="s">
        <v>1768</v>
      </c>
      <c r="B197" s="59" t="s">
        <v>5036</v>
      </c>
      <c r="C197" s="63">
        <v>0</v>
      </c>
      <c r="D197" s="63">
        <v>0</v>
      </c>
      <c r="E197" s="63">
        <v>0</v>
      </c>
      <c r="F197" s="63">
        <v>0</v>
      </c>
      <c r="G197" s="63">
        <v>0</v>
      </c>
      <c r="H197" s="63">
        <v>0</v>
      </c>
      <c r="I197" s="63">
        <v>0</v>
      </c>
      <c r="J197" s="63">
        <v>0</v>
      </c>
      <c r="K197" s="63">
        <v>0</v>
      </c>
      <c r="L197" s="63">
        <v>0</v>
      </c>
      <c r="M197" s="63">
        <v>0</v>
      </c>
      <c r="N197" s="63">
        <v>0</v>
      </c>
      <c r="O197" s="63">
        <v>0</v>
      </c>
      <c r="Q197" s="12" t="s">
        <v>55</v>
      </c>
    </row>
    <row r="198" spans="1:17">
      <c r="A198" s="58" t="s">
        <v>372</v>
      </c>
      <c r="B198" s="59" t="s">
        <v>373</v>
      </c>
      <c r="C198" s="63">
        <v>0</v>
      </c>
      <c r="D198" s="63">
        <v>0</v>
      </c>
      <c r="E198" s="63">
        <v>0</v>
      </c>
      <c r="F198" s="63">
        <v>0</v>
      </c>
      <c r="G198" s="63">
        <v>0</v>
      </c>
      <c r="H198" s="63">
        <v>0</v>
      </c>
      <c r="I198" s="63">
        <v>0</v>
      </c>
      <c r="J198" s="63">
        <v>0</v>
      </c>
      <c r="K198" s="63">
        <v>0</v>
      </c>
      <c r="L198" s="63">
        <v>0</v>
      </c>
      <c r="M198" s="63">
        <v>0</v>
      </c>
      <c r="N198" s="63">
        <v>13.78</v>
      </c>
      <c r="O198" s="63">
        <v>13.78</v>
      </c>
      <c r="Q198" s="12" t="s">
        <v>55</v>
      </c>
    </row>
    <row r="199" spans="1:17">
      <c r="A199" s="58" t="s">
        <v>374</v>
      </c>
      <c r="B199" s="59" t="s">
        <v>375</v>
      </c>
      <c r="C199" s="63">
        <v>0</v>
      </c>
      <c r="D199" s="63">
        <v>0</v>
      </c>
      <c r="E199" s="63">
        <v>0</v>
      </c>
      <c r="F199" s="63">
        <v>0</v>
      </c>
      <c r="G199" s="63">
        <v>0</v>
      </c>
      <c r="H199" s="63">
        <v>0</v>
      </c>
      <c r="I199" s="63">
        <v>0</v>
      </c>
      <c r="J199" s="63">
        <v>0</v>
      </c>
      <c r="K199" s="63">
        <v>0</v>
      </c>
      <c r="L199" s="63">
        <v>0</v>
      </c>
      <c r="M199" s="63">
        <v>0</v>
      </c>
      <c r="N199" s="63">
        <v>0</v>
      </c>
      <c r="O199" s="63">
        <v>0</v>
      </c>
      <c r="Q199" s="12" t="s">
        <v>52</v>
      </c>
    </row>
    <row r="200" spans="1:17">
      <c r="A200" s="58" t="s">
        <v>5037</v>
      </c>
      <c r="B200" s="59" t="s">
        <v>5038</v>
      </c>
      <c r="C200" s="63">
        <v>0</v>
      </c>
      <c r="D200" s="63">
        <v>0</v>
      </c>
      <c r="E200" s="63">
        <v>0</v>
      </c>
      <c r="F200" s="63">
        <v>0</v>
      </c>
      <c r="G200" s="63">
        <v>0</v>
      </c>
      <c r="H200" s="63">
        <v>0</v>
      </c>
      <c r="I200" s="63">
        <v>0</v>
      </c>
      <c r="J200" s="63">
        <v>0</v>
      </c>
      <c r="K200" s="63">
        <v>0</v>
      </c>
      <c r="L200" s="63">
        <v>0</v>
      </c>
      <c r="M200" s="63">
        <v>0</v>
      </c>
      <c r="N200" s="63">
        <v>0</v>
      </c>
      <c r="O200" s="63">
        <v>0</v>
      </c>
      <c r="Q200" s="12" t="s">
        <v>55</v>
      </c>
    </row>
    <row r="201" spans="1:17">
      <c r="A201" s="58" t="s">
        <v>376</v>
      </c>
      <c r="B201" s="59" t="s">
        <v>377</v>
      </c>
      <c r="C201" s="63">
        <v>0</v>
      </c>
      <c r="D201" s="63">
        <v>0</v>
      </c>
      <c r="E201" s="63">
        <v>0</v>
      </c>
      <c r="F201" s="63">
        <v>0</v>
      </c>
      <c r="G201" s="63">
        <v>0</v>
      </c>
      <c r="H201" s="63">
        <v>0</v>
      </c>
      <c r="I201" s="63">
        <v>0</v>
      </c>
      <c r="J201" s="63">
        <v>0</v>
      </c>
      <c r="K201" s="63">
        <v>0</v>
      </c>
      <c r="L201" s="63">
        <v>247.5</v>
      </c>
      <c r="M201" s="63">
        <v>0</v>
      </c>
      <c r="N201" s="63">
        <v>208.68</v>
      </c>
      <c r="O201" s="63">
        <v>456.18</v>
      </c>
      <c r="Q201" s="12" t="s">
        <v>55</v>
      </c>
    </row>
    <row r="202" spans="1:17">
      <c r="A202" s="58" t="s">
        <v>378</v>
      </c>
      <c r="B202" s="59" t="s">
        <v>379</v>
      </c>
      <c r="C202" s="63">
        <v>0</v>
      </c>
      <c r="D202" s="63">
        <v>0</v>
      </c>
      <c r="E202" s="63">
        <v>0</v>
      </c>
      <c r="F202" s="63">
        <v>0</v>
      </c>
      <c r="G202" s="63">
        <v>0</v>
      </c>
      <c r="H202" s="63">
        <v>0</v>
      </c>
      <c r="I202" s="63">
        <v>0</v>
      </c>
      <c r="J202" s="63">
        <v>0</v>
      </c>
      <c r="K202" s="63">
        <v>0</v>
      </c>
      <c r="L202" s="63">
        <v>0</v>
      </c>
      <c r="M202" s="63">
        <v>0</v>
      </c>
      <c r="N202" s="63">
        <v>0</v>
      </c>
      <c r="O202" s="63">
        <v>0</v>
      </c>
      <c r="Q202" s="12" t="s">
        <v>55</v>
      </c>
    </row>
    <row r="203" spans="1:17">
      <c r="A203" s="58" t="s">
        <v>380</v>
      </c>
      <c r="B203" s="59" t="s">
        <v>381</v>
      </c>
      <c r="C203" s="63">
        <v>0</v>
      </c>
      <c r="D203" s="63">
        <v>0</v>
      </c>
      <c r="E203" s="63">
        <v>0</v>
      </c>
      <c r="F203" s="63">
        <v>0</v>
      </c>
      <c r="G203" s="63">
        <v>0</v>
      </c>
      <c r="H203" s="63">
        <v>0</v>
      </c>
      <c r="I203" s="63">
        <v>0</v>
      </c>
      <c r="J203" s="63">
        <v>0</v>
      </c>
      <c r="K203" s="63">
        <v>0</v>
      </c>
      <c r="L203" s="63">
        <v>0</v>
      </c>
      <c r="M203" s="63">
        <v>0</v>
      </c>
      <c r="N203" s="63">
        <v>0</v>
      </c>
      <c r="O203" s="63">
        <v>0</v>
      </c>
      <c r="Q203" s="12" t="s">
        <v>55</v>
      </c>
    </row>
    <row r="204" spans="1:17">
      <c r="A204" s="58" t="s">
        <v>382</v>
      </c>
      <c r="B204" s="59" t="s">
        <v>383</v>
      </c>
      <c r="C204" s="63">
        <v>0</v>
      </c>
      <c r="D204" s="63">
        <v>0</v>
      </c>
      <c r="E204" s="63">
        <v>0</v>
      </c>
      <c r="F204" s="63">
        <v>0</v>
      </c>
      <c r="G204" s="63">
        <v>0</v>
      </c>
      <c r="H204" s="63">
        <v>0</v>
      </c>
      <c r="I204" s="63">
        <v>0</v>
      </c>
      <c r="J204" s="63">
        <v>0</v>
      </c>
      <c r="K204" s="63">
        <v>0</v>
      </c>
      <c r="L204" s="63">
        <v>0</v>
      </c>
      <c r="M204" s="63">
        <v>0</v>
      </c>
      <c r="N204" s="63">
        <v>0</v>
      </c>
      <c r="O204" s="63">
        <v>0</v>
      </c>
      <c r="Q204" s="12" t="s">
        <v>52</v>
      </c>
    </row>
    <row r="205" spans="1:17">
      <c r="A205" s="58" t="s">
        <v>384</v>
      </c>
      <c r="B205" s="59" t="s">
        <v>385</v>
      </c>
      <c r="C205" s="63">
        <v>0</v>
      </c>
      <c r="D205" s="63">
        <v>0</v>
      </c>
      <c r="E205" s="63">
        <v>0</v>
      </c>
      <c r="F205" s="63">
        <v>0</v>
      </c>
      <c r="G205" s="63">
        <v>0</v>
      </c>
      <c r="H205" s="63">
        <v>0</v>
      </c>
      <c r="I205" s="63">
        <v>0</v>
      </c>
      <c r="J205" s="63">
        <v>0</v>
      </c>
      <c r="K205" s="63">
        <v>0</v>
      </c>
      <c r="L205" s="63">
        <v>171.38</v>
      </c>
      <c r="M205" s="63">
        <v>0</v>
      </c>
      <c r="N205" s="63">
        <v>20.260000000000002</v>
      </c>
      <c r="O205" s="63">
        <v>191.64</v>
      </c>
      <c r="Q205" s="12" t="s">
        <v>55</v>
      </c>
    </row>
    <row r="206" spans="1:17">
      <c r="A206" s="58" t="s">
        <v>386</v>
      </c>
      <c r="B206" s="59" t="s">
        <v>387</v>
      </c>
      <c r="C206" s="63">
        <v>0</v>
      </c>
      <c r="D206" s="63">
        <v>0</v>
      </c>
      <c r="E206" s="63">
        <v>0</v>
      </c>
      <c r="F206" s="63">
        <v>0</v>
      </c>
      <c r="G206" s="63">
        <v>0</v>
      </c>
      <c r="H206" s="63">
        <v>0</v>
      </c>
      <c r="I206" s="63">
        <v>0</v>
      </c>
      <c r="J206" s="63">
        <v>0</v>
      </c>
      <c r="K206" s="63">
        <v>0</v>
      </c>
      <c r="L206" s="63">
        <v>0</v>
      </c>
      <c r="M206" s="63">
        <v>0</v>
      </c>
      <c r="N206" s="63">
        <v>0</v>
      </c>
      <c r="O206" s="63">
        <v>0</v>
      </c>
      <c r="Q206" s="12" t="s">
        <v>55</v>
      </c>
    </row>
    <row r="207" spans="1:17">
      <c r="A207" s="58" t="s">
        <v>388</v>
      </c>
      <c r="B207" s="59" t="s">
        <v>389</v>
      </c>
      <c r="C207" s="63">
        <v>0</v>
      </c>
      <c r="D207" s="63">
        <v>0</v>
      </c>
      <c r="E207" s="63">
        <v>0</v>
      </c>
      <c r="F207" s="63">
        <v>0</v>
      </c>
      <c r="G207" s="63">
        <v>0</v>
      </c>
      <c r="H207" s="63">
        <v>0</v>
      </c>
      <c r="I207" s="63">
        <v>0</v>
      </c>
      <c r="J207" s="63">
        <v>0</v>
      </c>
      <c r="K207" s="63">
        <v>0</v>
      </c>
      <c r="L207" s="63">
        <v>0</v>
      </c>
      <c r="M207" s="63">
        <v>0</v>
      </c>
      <c r="N207" s="63">
        <v>0</v>
      </c>
      <c r="O207" s="63">
        <v>0</v>
      </c>
      <c r="Q207" s="12" t="s">
        <v>55</v>
      </c>
    </row>
    <row r="208" spans="1:17">
      <c r="A208" s="58" t="s">
        <v>390</v>
      </c>
      <c r="B208" s="59" t="s">
        <v>391</v>
      </c>
      <c r="C208" s="63">
        <v>0</v>
      </c>
      <c r="D208" s="63">
        <v>0</v>
      </c>
      <c r="E208" s="63">
        <v>0</v>
      </c>
      <c r="F208" s="63">
        <v>0</v>
      </c>
      <c r="G208" s="63">
        <v>0</v>
      </c>
      <c r="H208" s="63">
        <v>0</v>
      </c>
      <c r="I208" s="63">
        <v>0</v>
      </c>
      <c r="J208" s="63">
        <v>0</v>
      </c>
      <c r="K208" s="63">
        <v>0</v>
      </c>
      <c r="L208" s="63">
        <v>0</v>
      </c>
      <c r="M208" s="63">
        <v>130</v>
      </c>
      <c r="N208" s="63">
        <v>0</v>
      </c>
      <c r="O208" s="63">
        <v>130</v>
      </c>
      <c r="Q208" s="12" t="s">
        <v>55</v>
      </c>
    </row>
    <row r="209" spans="1:17">
      <c r="A209" s="58" t="s">
        <v>392</v>
      </c>
      <c r="B209" s="59" t="s">
        <v>393</v>
      </c>
      <c r="C209" s="63">
        <v>0</v>
      </c>
      <c r="D209" s="63">
        <v>0</v>
      </c>
      <c r="E209" s="63">
        <v>0</v>
      </c>
      <c r="F209" s="63">
        <v>0</v>
      </c>
      <c r="G209" s="63">
        <v>0</v>
      </c>
      <c r="H209" s="63">
        <v>0</v>
      </c>
      <c r="I209" s="63">
        <v>0</v>
      </c>
      <c r="J209" s="63">
        <v>0</v>
      </c>
      <c r="K209" s="63">
        <v>0</v>
      </c>
      <c r="L209" s="63">
        <v>0</v>
      </c>
      <c r="M209" s="63">
        <v>0</v>
      </c>
      <c r="N209" s="63">
        <v>0</v>
      </c>
      <c r="O209" s="63">
        <v>0</v>
      </c>
      <c r="Q209" s="12" t="s">
        <v>55</v>
      </c>
    </row>
    <row r="210" spans="1:17">
      <c r="A210" s="58" t="s">
        <v>394</v>
      </c>
      <c r="B210" s="59" t="s">
        <v>395</v>
      </c>
      <c r="C210" s="63">
        <v>0</v>
      </c>
      <c r="D210" s="63">
        <v>0</v>
      </c>
      <c r="E210" s="63">
        <v>0</v>
      </c>
      <c r="F210" s="63">
        <v>0</v>
      </c>
      <c r="G210" s="63">
        <v>0</v>
      </c>
      <c r="H210" s="63">
        <v>0</v>
      </c>
      <c r="I210" s="63">
        <v>0</v>
      </c>
      <c r="J210" s="63">
        <v>0</v>
      </c>
      <c r="K210" s="63">
        <v>0</v>
      </c>
      <c r="L210" s="63">
        <v>490.12</v>
      </c>
      <c r="M210" s="63">
        <v>0</v>
      </c>
      <c r="N210" s="63">
        <v>0</v>
      </c>
      <c r="O210" s="63">
        <v>490.12</v>
      </c>
      <c r="Q210" s="12" t="s">
        <v>55</v>
      </c>
    </row>
    <row r="211" spans="1:17">
      <c r="A211" s="58" t="s">
        <v>396</v>
      </c>
      <c r="B211" s="59" t="s">
        <v>397</v>
      </c>
      <c r="C211" s="63">
        <v>0</v>
      </c>
      <c r="D211" s="63">
        <v>0</v>
      </c>
      <c r="E211" s="63">
        <v>0</v>
      </c>
      <c r="F211" s="63">
        <v>0</v>
      </c>
      <c r="G211" s="63">
        <v>0</v>
      </c>
      <c r="H211" s="63">
        <v>0</v>
      </c>
      <c r="I211" s="63">
        <v>0</v>
      </c>
      <c r="J211" s="63">
        <v>0</v>
      </c>
      <c r="K211" s="63">
        <v>0</v>
      </c>
      <c r="L211" s="63">
        <v>0</v>
      </c>
      <c r="M211" s="63">
        <v>0</v>
      </c>
      <c r="N211" s="63">
        <v>55.03</v>
      </c>
      <c r="O211" s="63">
        <v>55.03</v>
      </c>
      <c r="Q211" s="12" t="s">
        <v>55</v>
      </c>
    </row>
    <row r="212" spans="1:17">
      <c r="A212" s="58" t="s">
        <v>398</v>
      </c>
      <c r="B212" s="59" t="s">
        <v>399</v>
      </c>
      <c r="C212" s="63">
        <v>0</v>
      </c>
      <c r="D212" s="63">
        <v>0</v>
      </c>
      <c r="E212" s="63">
        <v>0</v>
      </c>
      <c r="F212" s="63">
        <v>0</v>
      </c>
      <c r="G212" s="63">
        <v>0</v>
      </c>
      <c r="H212" s="63">
        <v>0</v>
      </c>
      <c r="I212" s="63">
        <v>0</v>
      </c>
      <c r="J212" s="63">
        <v>0</v>
      </c>
      <c r="K212" s="63">
        <v>0</v>
      </c>
      <c r="L212" s="63">
        <v>0</v>
      </c>
      <c r="M212" s="63">
        <v>0</v>
      </c>
      <c r="N212" s="63">
        <v>0</v>
      </c>
      <c r="O212" s="63">
        <v>0</v>
      </c>
      <c r="Q212" s="12" t="s">
        <v>55</v>
      </c>
    </row>
    <row r="213" spans="1:17">
      <c r="A213" s="58" t="s">
        <v>5039</v>
      </c>
      <c r="B213" s="59" t="s">
        <v>5040</v>
      </c>
      <c r="C213" s="63">
        <v>0</v>
      </c>
      <c r="D213" s="63">
        <v>0</v>
      </c>
      <c r="E213" s="63">
        <v>0</v>
      </c>
      <c r="F213" s="63">
        <v>0</v>
      </c>
      <c r="G213" s="63">
        <v>0</v>
      </c>
      <c r="H213" s="63">
        <v>0</v>
      </c>
      <c r="I213" s="63">
        <v>0</v>
      </c>
      <c r="J213" s="63">
        <v>0</v>
      </c>
      <c r="K213" s="63">
        <v>0</v>
      </c>
      <c r="L213" s="63">
        <v>0</v>
      </c>
      <c r="M213" s="63">
        <v>0</v>
      </c>
      <c r="N213" s="63">
        <v>0</v>
      </c>
      <c r="O213" s="63">
        <v>0</v>
      </c>
      <c r="Q213" s="12" t="s">
        <v>55</v>
      </c>
    </row>
    <row r="214" spans="1:17">
      <c r="A214" s="58" t="s">
        <v>1774</v>
      </c>
      <c r="B214" s="59" t="s">
        <v>5041</v>
      </c>
      <c r="C214" s="63">
        <v>0</v>
      </c>
      <c r="D214" s="63">
        <v>0</v>
      </c>
      <c r="E214" s="63">
        <v>0</v>
      </c>
      <c r="F214" s="63">
        <v>0</v>
      </c>
      <c r="G214" s="63">
        <v>0</v>
      </c>
      <c r="H214" s="63">
        <v>0</v>
      </c>
      <c r="I214" s="63">
        <v>0</v>
      </c>
      <c r="J214" s="63">
        <v>0</v>
      </c>
      <c r="K214" s="63">
        <v>0</v>
      </c>
      <c r="L214" s="63">
        <v>0</v>
      </c>
      <c r="M214" s="63">
        <v>0</v>
      </c>
      <c r="N214" s="63">
        <v>0</v>
      </c>
      <c r="O214" s="63">
        <v>0</v>
      </c>
      <c r="Q214" s="12" t="s">
        <v>55</v>
      </c>
    </row>
    <row r="215" spans="1:17">
      <c r="A215" s="58" t="s">
        <v>400</v>
      </c>
      <c r="B215" s="59" t="s">
        <v>401</v>
      </c>
      <c r="C215" s="63">
        <v>0</v>
      </c>
      <c r="D215" s="63">
        <v>0</v>
      </c>
      <c r="E215" s="63">
        <v>0</v>
      </c>
      <c r="F215" s="63">
        <v>0</v>
      </c>
      <c r="G215" s="63">
        <v>0</v>
      </c>
      <c r="H215" s="63">
        <v>0</v>
      </c>
      <c r="I215" s="63">
        <v>0</v>
      </c>
      <c r="J215" s="63">
        <v>0</v>
      </c>
      <c r="K215" s="63">
        <v>0</v>
      </c>
      <c r="L215" s="63">
        <v>0</v>
      </c>
      <c r="M215" s="63">
        <v>0</v>
      </c>
      <c r="N215" s="63">
        <v>0</v>
      </c>
      <c r="O215" s="63">
        <v>0</v>
      </c>
      <c r="Q215" s="12" t="s">
        <v>52</v>
      </c>
    </row>
    <row r="216" spans="1:17">
      <c r="A216" s="58" t="s">
        <v>5042</v>
      </c>
      <c r="B216" s="59" t="s">
        <v>5043</v>
      </c>
      <c r="C216" s="63">
        <v>0</v>
      </c>
      <c r="D216" s="63">
        <v>0</v>
      </c>
      <c r="E216" s="63">
        <v>0</v>
      </c>
      <c r="F216" s="63">
        <v>0</v>
      </c>
      <c r="G216" s="63">
        <v>0</v>
      </c>
      <c r="H216" s="63">
        <v>0</v>
      </c>
      <c r="I216" s="63">
        <v>0</v>
      </c>
      <c r="J216" s="63">
        <v>0</v>
      </c>
      <c r="K216" s="63">
        <v>0</v>
      </c>
      <c r="L216" s="63">
        <v>0</v>
      </c>
      <c r="M216" s="63">
        <v>0</v>
      </c>
      <c r="N216" s="63">
        <v>0</v>
      </c>
      <c r="O216" s="63">
        <v>0</v>
      </c>
      <c r="Q216" s="12" t="s">
        <v>55</v>
      </c>
    </row>
    <row r="217" spans="1:17">
      <c r="A217" s="58" t="s">
        <v>402</v>
      </c>
      <c r="B217" s="59" t="s">
        <v>403</v>
      </c>
      <c r="C217" s="63">
        <v>0</v>
      </c>
      <c r="D217" s="63">
        <v>0</v>
      </c>
      <c r="E217" s="63">
        <v>0</v>
      </c>
      <c r="F217" s="63">
        <v>0</v>
      </c>
      <c r="G217" s="63">
        <v>0</v>
      </c>
      <c r="H217" s="63">
        <v>0</v>
      </c>
      <c r="I217" s="63">
        <v>0</v>
      </c>
      <c r="J217" s="63">
        <v>0</v>
      </c>
      <c r="K217" s="63">
        <v>0</v>
      </c>
      <c r="L217" s="63">
        <v>0</v>
      </c>
      <c r="M217" s="63">
        <v>145</v>
      </c>
      <c r="N217" s="63">
        <v>0</v>
      </c>
      <c r="O217" s="63">
        <v>145</v>
      </c>
      <c r="Q217" s="12" t="s">
        <v>55</v>
      </c>
    </row>
    <row r="218" spans="1:17">
      <c r="A218" s="58" t="s">
        <v>404</v>
      </c>
      <c r="B218" s="59" t="s">
        <v>405</v>
      </c>
      <c r="C218" s="63">
        <v>0</v>
      </c>
      <c r="D218" s="63">
        <v>0</v>
      </c>
      <c r="E218" s="63">
        <v>0</v>
      </c>
      <c r="F218" s="63">
        <v>0</v>
      </c>
      <c r="G218" s="63">
        <v>0</v>
      </c>
      <c r="H218" s="63">
        <v>0</v>
      </c>
      <c r="I218" s="63">
        <v>0</v>
      </c>
      <c r="J218" s="63">
        <v>0</v>
      </c>
      <c r="K218" s="63">
        <v>0</v>
      </c>
      <c r="L218" s="63">
        <v>0</v>
      </c>
      <c r="M218" s="63">
        <v>0</v>
      </c>
      <c r="N218" s="63">
        <v>0</v>
      </c>
      <c r="O218" s="63">
        <v>0</v>
      </c>
      <c r="Q218" s="12" t="s">
        <v>55</v>
      </c>
    </row>
    <row r="219" spans="1:17">
      <c r="A219" s="58" t="s">
        <v>406</v>
      </c>
      <c r="B219" s="59" t="s">
        <v>407</v>
      </c>
      <c r="C219" s="63">
        <v>0</v>
      </c>
      <c r="D219" s="63">
        <v>0</v>
      </c>
      <c r="E219" s="63">
        <v>0</v>
      </c>
      <c r="F219" s="63">
        <v>0</v>
      </c>
      <c r="G219" s="63">
        <v>0</v>
      </c>
      <c r="H219" s="63">
        <v>0</v>
      </c>
      <c r="I219" s="63">
        <v>0</v>
      </c>
      <c r="J219" s="63">
        <v>0</v>
      </c>
      <c r="K219" s="63">
        <v>0</v>
      </c>
      <c r="L219" s="63">
        <v>497.23</v>
      </c>
      <c r="M219" s="63">
        <v>0</v>
      </c>
      <c r="N219" s="63">
        <v>0</v>
      </c>
      <c r="O219" s="63">
        <v>497.23</v>
      </c>
      <c r="Q219" s="12" t="s">
        <v>55</v>
      </c>
    </row>
    <row r="220" spans="1:17">
      <c r="A220" s="58" t="s">
        <v>408</v>
      </c>
      <c r="B220" s="59" t="s">
        <v>409</v>
      </c>
      <c r="C220" s="63">
        <v>0</v>
      </c>
      <c r="D220" s="63">
        <v>0</v>
      </c>
      <c r="E220" s="63">
        <v>0</v>
      </c>
      <c r="F220" s="63">
        <v>0</v>
      </c>
      <c r="G220" s="63">
        <v>0</v>
      </c>
      <c r="H220" s="63">
        <v>0</v>
      </c>
      <c r="I220" s="63">
        <v>0</v>
      </c>
      <c r="J220" s="63">
        <v>0</v>
      </c>
      <c r="K220" s="63">
        <v>0</v>
      </c>
      <c r="L220" s="63">
        <v>0</v>
      </c>
      <c r="M220" s="63">
        <v>0</v>
      </c>
      <c r="N220" s="63">
        <v>0</v>
      </c>
      <c r="O220" s="63">
        <v>0</v>
      </c>
      <c r="Q220" s="12" t="s">
        <v>55</v>
      </c>
    </row>
    <row r="221" spans="1:17">
      <c r="A221" s="58" t="s">
        <v>410</v>
      </c>
      <c r="B221" s="59" t="s">
        <v>411</v>
      </c>
      <c r="C221" s="63">
        <v>0</v>
      </c>
      <c r="D221" s="63">
        <v>0</v>
      </c>
      <c r="E221" s="63">
        <v>0</v>
      </c>
      <c r="F221" s="63">
        <v>0</v>
      </c>
      <c r="G221" s="63">
        <v>0</v>
      </c>
      <c r="H221" s="63">
        <v>0</v>
      </c>
      <c r="I221" s="63">
        <v>0</v>
      </c>
      <c r="J221" s="63">
        <v>0</v>
      </c>
      <c r="K221" s="63">
        <v>0</v>
      </c>
      <c r="L221" s="63">
        <v>0</v>
      </c>
      <c r="M221" s="63">
        <v>0</v>
      </c>
      <c r="N221" s="63">
        <v>0</v>
      </c>
      <c r="O221" s="63">
        <v>0</v>
      </c>
      <c r="Q221" s="12" t="s">
        <v>55</v>
      </c>
    </row>
    <row r="222" spans="1:17">
      <c r="A222" s="58" t="s">
        <v>412</v>
      </c>
      <c r="B222" s="59" t="s">
        <v>413</v>
      </c>
      <c r="C222" s="63">
        <v>0</v>
      </c>
      <c r="D222" s="63">
        <v>0</v>
      </c>
      <c r="E222" s="63">
        <v>0</v>
      </c>
      <c r="F222" s="63">
        <v>0</v>
      </c>
      <c r="G222" s="63">
        <v>0</v>
      </c>
      <c r="H222" s="63">
        <v>0</v>
      </c>
      <c r="I222" s="63">
        <v>0</v>
      </c>
      <c r="J222" s="63">
        <v>0</v>
      </c>
      <c r="K222" s="63">
        <v>0</v>
      </c>
      <c r="L222" s="63">
        <v>0</v>
      </c>
      <c r="M222" s="63">
        <v>0</v>
      </c>
      <c r="N222" s="63">
        <v>0</v>
      </c>
      <c r="O222" s="63">
        <v>0</v>
      </c>
      <c r="Q222" s="12" t="s">
        <v>57</v>
      </c>
    </row>
    <row r="223" spans="1:17">
      <c r="A223" s="58" t="s">
        <v>414</v>
      </c>
      <c r="B223" s="59" t="s">
        <v>415</v>
      </c>
      <c r="C223" s="63">
        <v>0</v>
      </c>
      <c r="D223" s="63">
        <v>0</v>
      </c>
      <c r="E223" s="63">
        <v>0</v>
      </c>
      <c r="F223" s="63">
        <v>0</v>
      </c>
      <c r="G223" s="63">
        <v>0</v>
      </c>
      <c r="H223" s="63">
        <v>0</v>
      </c>
      <c r="I223" s="63">
        <v>0</v>
      </c>
      <c r="J223" s="63">
        <v>0</v>
      </c>
      <c r="K223" s="63">
        <v>0</v>
      </c>
      <c r="L223" s="63">
        <v>0</v>
      </c>
      <c r="M223" s="63">
        <v>0</v>
      </c>
      <c r="N223" s="63">
        <v>0</v>
      </c>
      <c r="O223" s="63">
        <v>0</v>
      </c>
      <c r="Q223" s="12" t="s">
        <v>55</v>
      </c>
    </row>
    <row r="224" spans="1:17">
      <c r="A224" s="58" t="s">
        <v>416</v>
      </c>
      <c r="B224" s="59" t="s">
        <v>417</v>
      </c>
      <c r="C224" s="63">
        <v>0</v>
      </c>
      <c r="D224" s="63">
        <v>0</v>
      </c>
      <c r="E224" s="63">
        <v>0</v>
      </c>
      <c r="F224" s="63">
        <v>0</v>
      </c>
      <c r="G224" s="63">
        <v>0</v>
      </c>
      <c r="H224" s="63">
        <v>0</v>
      </c>
      <c r="I224" s="63">
        <v>0</v>
      </c>
      <c r="J224" s="63">
        <v>0</v>
      </c>
      <c r="K224" s="63">
        <v>0</v>
      </c>
      <c r="L224" s="63">
        <v>0</v>
      </c>
      <c r="M224" s="63">
        <v>0</v>
      </c>
      <c r="N224" s="63">
        <v>0</v>
      </c>
      <c r="O224" s="63">
        <v>0</v>
      </c>
      <c r="Q224" s="12" t="s">
        <v>55</v>
      </c>
    </row>
    <row r="225" spans="1:17">
      <c r="A225" s="58" t="s">
        <v>418</v>
      </c>
      <c r="B225" s="59" t="s">
        <v>419</v>
      </c>
      <c r="C225" s="63">
        <v>0</v>
      </c>
      <c r="D225" s="63">
        <v>0</v>
      </c>
      <c r="E225" s="63">
        <v>0</v>
      </c>
      <c r="F225" s="63">
        <v>0</v>
      </c>
      <c r="G225" s="63">
        <v>0</v>
      </c>
      <c r="H225" s="63">
        <v>0</v>
      </c>
      <c r="I225" s="63">
        <v>0</v>
      </c>
      <c r="J225" s="63">
        <v>0</v>
      </c>
      <c r="K225" s="63">
        <v>0</v>
      </c>
      <c r="L225" s="63">
        <v>0</v>
      </c>
      <c r="M225" s="63">
        <v>0</v>
      </c>
      <c r="N225" s="63">
        <v>0</v>
      </c>
      <c r="O225" s="63">
        <v>0</v>
      </c>
      <c r="Q225" s="12" t="s">
        <v>55</v>
      </c>
    </row>
    <row r="226" spans="1:17">
      <c r="A226" s="58" t="s">
        <v>420</v>
      </c>
      <c r="B226" s="59" t="s">
        <v>421</v>
      </c>
      <c r="C226" s="63">
        <v>0</v>
      </c>
      <c r="D226" s="63">
        <v>0</v>
      </c>
      <c r="E226" s="63">
        <v>0</v>
      </c>
      <c r="F226" s="63">
        <v>0</v>
      </c>
      <c r="G226" s="63">
        <v>0</v>
      </c>
      <c r="H226" s="63">
        <v>0</v>
      </c>
      <c r="I226" s="63">
        <v>0</v>
      </c>
      <c r="J226" s="63">
        <v>0</v>
      </c>
      <c r="K226" s="63">
        <v>0</v>
      </c>
      <c r="L226" s="63">
        <v>0</v>
      </c>
      <c r="M226" s="63">
        <v>0</v>
      </c>
      <c r="N226" s="63">
        <v>0</v>
      </c>
      <c r="O226" s="63">
        <v>0</v>
      </c>
      <c r="Q226" s="12" t="s">
        <v>55</v>
      </c>
    </row>
    <row r="227" spans="1:17">
      <c r="A227" s="58" t="s">
        <v>422</v>
      </c>
      <c r="B227" s="59" t="s">
        <v>423</v>
      </c>
      <c r="C227" s="63">
        <v>0</v>
      </c>
      <c r="D227" s="63">
        <v>0</v>
      </c>
      <c r="E227" s="63">
        <v>0</v>
      </c>
      <c r="F227" s="63">
        <v>0</v>
      </c>
      <c r="G227" s="63">
        <v>0</v>
      </c>
      <c r="H227" s="63">
        <v>0</v>
      </c>
      <c r="I227" s="63">
        <v>0</v>
      </c>
      <c r="J227" s="63">
        <v>0</v>
      </c>
      <c r="K227" s="63">
        <v>0</v>
      </c>
      <c r="L227" s="63">
        <v>660</v>
      </c>
      <c r="M227" s="63">
        <v>0</v>
      </c>
      <c r="N227" s="63">
        <v>0</v>
      </c>
      <c r="O227" s="63">
        <v>660</v>
      </c>
      <c r="Q227" s="12" t="s">
        <v>55</v>
      </c>
    </row>
    <row r="228" spans="1:17">
      <c r="A228" s="58" t="s">
        <v>5044</v>
      </c>
      <c r="B228" s="59" t="s">
        <v>5045</v>
      </c>
      <c r="C228" s="63">
        <v>0</v>
      </c>
      <c r="D228" s="63">
        <v>0</v>
      </c>
      <c r="E228" s="63">
        <v>0</v>
      </c>
      <c r="F228" s="63">
        <v>0</v>
      </c>
      <c r="G228" s="63">
        <v>0</v>
      </c>
      <c r="H228" s="63">
        <v>0</v>
      </c>
      <c r="I228" s="63">
        <v>0</v>
      </c>
      <c r="J228" s="63">
        <v>0</v>
      </c>
      <c r="K228" s="63">
        <v>0</v>
      </c>
      <c r="L228" s="63">
        <v>0</v>
      </c>
      <c r="M228" s="63">
        <v>0</v>
      </c>
      <c r="N228" s="63">
        <v>0</v>
      </c>
      <c r="O228" s="63">
        <v>0</v>
      </c>
      <c r="Q228" s="12" t="s">
        <v>55</v>
      </c>
    </row>
    <row r="229" spans="1:17">
      <c r="A229" s="58" t="s">
        <v>424</v>
      </c>
      <c r="B229" s="59" t="s">
        <v>425</v>
      </c>
      <c r="C229" s="63">
        <v>0</v>
      </c>
      <c r="D229" s="63">
        <v>0</v>
      </c>
      <c r="E229" s="63">
        <v>0</v>
      </c>
      <c r="F229" s="63">
        <v>0</v>
      </c>
      <c r="G229" s="63">
        <v>0</v>
      </c>
      <c r="H229" s="63">
        <v>0</v>
      </c>
      <c r="I229" s="63">
        <v>0</v>
      </c>
      <c r="J229" s="63">
        <v>0</v>
      </c>
      <c r="K229" s="63">
        <v>0</v>
      </c>
      <c r="L229" s="63">
        <v>0</v>
      </c>
      <c r="M229" s="63">
        <v>0</v>
      </c>
      <c r="N229" s="63">
        <v>0</v>
      </c>
      <c r="O229" s="63">
        <v>0</v>
      </c>
      <c r="Q229" s="12" t="s">
        <v>57</v>
      </c>
    </row>
    <row r="230" spans="1:17">
      <c r="A230" s="58" t="s">
        <v>5046</v>
      </c>
      <c r="B230" s="59" t="s">
        <v>5047</v>
      </c>
      <c r="C230" s="63">
        <v>0</v>
      </c>
      <c r="D230" s="63">
        <v>0</v>
      </c>
      <c r="E230" s="63">
        <v>0</v>
      </c>
      <c r="F230" s="63">
        <v>0</v>
      </c>
      <c r="G230" s="63">
        <v>0</v>
      </c>
      <c r="H230" s="63">
        <v>0</v>
      </c>
      <c r="I230" s="63">
        <v>0</v>
      </c>
      <c r="J230" s="63">
        <v>0</v>
      </c>
      <c r="K230" s="63">
        <v>0</v>
      </c>
      <c r="L230" s="63">
        <v>0</v>
      </c>
      <c r="M230" s="63">
        <v>0</v>
      </c>
      <c r="N230" s="63">
        <v>0</v>
      </c>
      <c r="O230" s="63">
        <v>0</v>
      </c>
      <c r="Q230" s="12" t="s">
        <v>55</v>
      </c>
    </row>
    <row r="231" spans="1:17">
      <c r="A231" s="58" t="s">
        <v>5048</v>
      </c>
      <c r="B231" s="59" t="s">
        <v>5049</v>
      </c>
      <c r="C231" s="63">
        <v>0</v>
      </c>
      <c r="D231" s="63">
        <v>0</v>
      </c>
      <c r="E231" s="63">
        <v>0</v>
      </c>
      <c r="F231" s="63">
        <v>0</v>
      </c>
      <c r="G231" s="63">
        <v>0</v>
      </c>
      <c r="H231" s="63">
        <v>0</v>
      </c>
      <c r="I231" s="63">
        <v>0</v>
      </c>
      <c r="J231" s="63">
        <v>0</v>
      </c>
      <c r="K231" s="63">
        <v>0</v>
      </c>
      <c r="L231" s="63">
        <v>0</v>
      </c>
      <c r="M231" s="63">
        <v>0</v>
      </c>
      <c r="N231" s="63">
        <v>0</v>
      </c>
      <c r="O231" s="63">
        <v>0</v>
      </c>
      <c r="Q231" s="12" t="s">
        <v>55</v>
      </c>
    </row>
    <row r="232" spans="1:17">
      <c r="A232" s="58"/>
      <c r="B232" s="59"/>
      <c r="C232" s="66"/>
      <c r="D232" s="66"/>
      <c r="E232" s="66"/>
      <c r="F232" s="66"/>
      <c r="G232" s="66"/>
      <c r="H232" s="66"/>
      <c r="I232" s="66"/>
      <c r="J232" s="66"/>
      <c r="K232" s="66"/>
      <c r="L232" s="66"/>
      <c r="M232" s="66"/>
      <c r="N232" s="66"/>
      <c r="O232" s="66"/>
    </row>
    <row r="233" spans="1:17">
      <c r="A233" s="58" t="s">
        <v>426</v>
      </c>
      <c r="B233" s="59" t="s">
        <v>427</v>
      </c>
      <c r="C233" s="70">
        <v>0</v>
      </c>
      <c r="D233" s="70">
        <v>0</v>
      </c>
      <c r="E233" s="70">
        <v>0</v>
      </c>
      <c r="F233" s="70">
        <v>0</v>
      </c>
      <c r="G233" s="70">
        <v>0</v>
      </c>
      <c r="H233" s="70">
        <v>0</v>
      </c>
      <c r="I233" s="70">
        <v>0</v>
      </c>
      <c r="J233" s="70">
        <v>0</v>
      </c>
      <c r="K233" s="70">
        <v>0</v>
      </c>
      <c r="L233" s="70">
        <v>3187.87</v>
      </c>
      <c r="M233" s="70">
        <v>660</v>
      </c>
      <c r="N233" s="70">
        <v>734.66</v>
      </c>
      <c r="O233" s="70">
        <v>4582.53</v>
      </c>
    </row>
    <row r="234" spans="1:17">
      <c r="A234" s="58"/>
      <c r="B234" s="59"/>
      <c r="C234" s="58"/>
      <c r="D234" s="58"/>
      <c r="E234" s="58"/>
      <c r="F234" s="58"/>
      <c r="G234" s="58"/>
      <c r="H234" s="58"/>
      <c r="I234" s="58"/>
      <c r="J234" s="58"/>
      <c r="K234" s="58"/>
      <c r="L234" s="58"/>
      <c r="M234" s="58"/>
      <c r="N234" s="58"/>
      <c r="O234" s="58"/>
    </row>
    <row r="235" spans="1:17">
      <c r="A235" s="58" t="s">
        <v>428</v>
      </c>
      <c r="B235" s="59" t="s">
        <v>429</v>
      </c>
      <c r="C235" s="69"/>
      <c r="D235" s="69"/>
      <c r="E235" s="69"/>
      <c r="F235" s="69"/>
      <c r="G235" s="69"/>
      <c r="H235" s="69"/>
      <c r="I235" s="69"/>
      <c r="J235" s="69"/>
      <c r="K235" s="69"/>
      <c r="L235" s="69"/>
      <c r="M235" s="69"/>
      <c r="N235" s="69"/>
      <c r="O235" s="69"/>
    </row>
    <row r="236" spans="1:17">
      <c r="A236" s="58" t="s">
        <v>430</v>
      </c>
      <c r="B236" s="59" t="s">
        <v>431</v>
      </c>
      <c r="C236" s="63">
        <v>0</v>
      </c>
      <c r="D236" s="63">
        <v>0</v>
      </c>
      <c r="E236" s="63">
        <v>0</v>
      </c>
      <c r="F236" s="63">
        <v>0</v>
      </c>
      <c r="G236" s="63">
        <v>0</v>
      </c>
      <c r="H236" s="63">
        <v>0</v>
      </c>
      <c r="I236" s="63">
        <v>0</v>
      </c>
      <c r="J236" s="63">
        <v>0</v>
      </c>
      <c r="K236" s="63">
        <v>0</v>
      </c>
      <c r="L236" s="63">
        <v>430</v>
      </c>
      <c r="M236" s="63">
        <v>0</v>
      </c>
      <c r="N236" s="63">
        <v>0</v>
      </c>
      <c r="O236" s="63">
        <v>430</v>
      </c>
      <c r="Q236" s="12" t="s">
        <v>54</v>
      </c>
    </row>
    <row r="237" spans="1:17">
      <c r="A237" s="58" t="s">
        <v>432</v>
      </c>
      <c r="B237" s="59" t="s">
        <v>403</v>
      </c>
      <c r="C237" s="63">
        <v>0</v>
      </c>
      <c r="D237" s="63">
        <v>0</v>
      </c>
      <c r="E237" s="63">
        <v>0</v>
      </c>
      <c r="F237" s="63">
        <v>0</v>
      </c>
      <c r="G237" s="63">
        <v>0</v>
      </c>
      <c r="H237" s="63">
        <v>0</v>
      </c>
      <c r="I237" s="63">
        <v>0</v>
      </c>
      <c r="J237" s="63">
        <v>0</v>
      </c>
      <c r="K237" s="63">
        <v>0</v>
      </c>
      <c r="L237" s="63">
        <v>0</v>
      </c>
      <c r="M237" s="63">
        <v>0</v>
      </c>
      <c r="N237" s="63">
        <v>495</v>
      </c>
      <c r="O237" s="63">
        <v>495</v>
      </c>
      <c r="Q237" s="12" t="s">
        <v>54</v>
      </c>
    </row>
    <row r="238" spans="1:17">
      <c r="A238" s="58" t="s">
        <v>433</v>
      </c>
      <c r="B238" s="59" t="s">
        <v>434</v>
      </c>
      <c r="C238" s="63">
        <v>0</v>
      </c>
      <c r="D238" s="63">
        <v>0</v>
      </c>
      <c r="E238" s="63">
        <v>0</v>
      </c>
      <c r="F238" s="63">
        <v>0</v>
      </c>
      <c r="G238" s="63">
        <v>0</v>
      </c>
      <c r="H238" s="63">
        <v>0</v>
      </c>
      <c r="I238" s="63">
        <v>0</v>
      </c>
      <c r="J238" s="63">
        <v>0</v>
      </c>
      <c r="K238" s="63">
        <v>0</v>
      </c>
      <c r="L238" s="63">
        <v>405</v>
      </c>
      <c r="M238" s="63">
        <v>0</v>
      </c>
      <c r="N238" s="63">
        <v>0</v>
      </c>
      <c r="O238" s="63">
        <v>405</v>
      </c>
      <c r="Q238" s="12" t="s">
        <v>54</v>
      </c>
    </row>
    <row r="239" spans="1:17">
      <c r="A239" s="58" t="s">
        <v>435</v>
      </c>
      <c r="B239" s="59" t="s">
        <v>436</v>
      </c>
      <c r="C239" s="63">
        <v>0</v>
      </c>
      <c r="D239" s="63">
        <v>0</v>
      </c>
      <c r="E239" s="63">
        <v>0</v>
      </c>
      <c r="F239" s="63">
        <v>0</v>
      </c>
      <c r="G239" s="63">
        <v>0</v>
      </c>
      <c r="H239" s="63">
        <v>0</v>
      </c>
      <c r="I239" s="63">
        <v>0</v>
      </c>
      <c r="J239" s="63">
        <v>0</v>
      </c>
      <c r="K239" s="63">
        <v>0</v>
      </c>
      <c r="L239" s="63">
        <v>0</v>
      </c>
      <c r="M239" s="63">
        <v>0</v>
      </c>
      <c r="N239" s="63">
        <v>0</v>
      </c>
      <c r="O239" s="63">
        <v>0</v>
      </c>
      <c r="Q239" s="12" t="s">
        <v>54</v>
      </c>
    </row>
    <row r="240" spans="1:17">
      <c r="A240" s="58" t="s">
        <v>437</v>
      </c>
      <c r="B240" s="59" t="s">
        <v>438</v>
      </c>
      <c r="C240" s="63">
        <v>0</v>
      </c>
      <c r="D240" s="63">
        <v>0</v>
      </c>
      <c r="E240" s="63">
        <v>0</v>
      </c>
      <c r="F240" s="63">
        <v>0</v>
      </c>
      <c r="G240" s="63">
        <v>0</v>
      </c>
      <c r="H240" s="63">
        <v>0</v>
      </c>
      <c r="I240" s="63">
        <v>0</v>
      </c>
      <c r="J240" s="63">
        <v>0</v>
      </c>
      <c r="K240" s="63">
        <v>0</v>
      </c>
      <c r="L240" s="63">
        <v>2715</v>
      </c>
      <c r="M240" s="63">
        <v>0</v>
      </c>
      <c r="N240" s="63">
        <v>100</v>
      </c>
      <c r="O240" s="63">
        <v>2815</v>
      </c>
      <c r="Q240" s="12" t="s">
        <v>54</v>
      </c>
    </row>
    <row r="241" spans="1:17">
      <c r="A241" s="58" t="s">
        <v>439</v>
      </c>
      <c r="B241" s="59" t="s">
        <v>440</v>
      </c>
      <c r="C241" s="63">
        <v>0</v>
      </c>
      <c r="D241" s="63">
        <v>0</v>
      </c>
      <c r="E241" s="63">
        <v>0</v>
      </c>
      <c r="F241" s="63">
        <v>0</v>
      </c>
      <c r="G241" s="63">
        <v>0</v>
      </c>
      <c r="H241" s="63">
        <v>0</v>
      </c>
      <c r="I241" s="63">
        <v>0</v>
      </c>
      <c r="J241" s="63">
        <v>0</v>
      </c>
      <c r="K241" s="63">
        <v>0</v>
      </c>
      <c r="L241" s="63">
        <v>0</v>
      </c>
      <c r="M241" s="63">
        <v>0</v>
      </c>
      <c r="N241" s="63">
        <v>0</v>
      </c>
      <c r="O241" s="63">
        <v>0</v>
      </c>
      <c r="Q241" s="12" t="s">
        <v>54</v>
      </c>
    </row>
    <row r="242" spans="1:17">
      <c r="A242" s="58" t="s">
        <v>441</v>
      </c>
      <c r="B242" s="59" t="s">
        <v>442</v>
      </c>
      <c r="C242" s="63">
        <v>0</v>
      </c>
      <c r="D242" s="63">
        <v>0</v>
      </c>
      <c r="E242" s="63">
        <v>0</v>
      </c>
      <c r="F242" s="63">
        <v>0</v>
      </c>
      <c r="G242" s="63">
        <v>0</v>
      </c>
      <c r="H242" s="63">
        <v>0</v>
      </c>
      <c r="I242" s="63">
        <v>0</v>
      </c>
      <c r="J242" s="63">
        <v>0</v>
      </c>
      <c r="K242" s="63">
        <v>0</v>
      </c>
      <c r="L242" s="63">
        <v>0</v>
      </c>
      <c r="M242" s="63">
        <v>0</v>
      </c>
      <c r="N242" s="63">
        <v>0</v>
      </c>
      <c r="O242" s="63">
        <v>0</v>
      </c>
      <c r="Q242" s="12" t="s">
        <v>54</v>
      </c>
    </row>
    <row r="243" spans="1:17">
      <c r="A243" s="58" t="s">
        <v>443</v>
      </c>
      <c r="B243" s="59" t="s">
        <v>369</v>
      </c>
      <c r="C243" s="63">
        <v>0</v>
      </c>
      <c r="D243" s="63">
        <v>0</v>
      </c>
      <c r="E243" s="63">
        <v>0</v>
      </c>
      <c r="F243" s="63">
        <v>0</v>
      </c>
      <c r="G243" s="63">
        <v>0</v>
      </c>
      <c r="H243" s="63">
        <v>0</v>
      </c>
      <c r="I243" s="63">
        <v>0</v>
      </c>
      <c r="J243" s="63">
        <v>0</v>
      </c>
      <c r="K243" s="63">
        <v>0</v>
      </c>
      <c r="L243" s="63">
        <v>0</v>
      </c>
      <c r="M243" s="63">
        <v>0</v>
      </c>
      <c r="N243" s="63">
        <v>0</v>
      </c>
      <c r="O243" s="63">
        <v>0</v>
      </c>
      <c r="Q243" s="12" t="s">
        <v>54</v>
      </c>
    </row>
    <row r="244" spans="1:17">
      <c r="A244" s="58" t="s">
        <v>444</v>
      </c>
      <c r="B244" s="59" t="s">
        <v>445</v>
      </c>
      <c r="C244" s="63">
        <v>0</v>
      </c>
      <c r="D244" s="63">
        <v>0</v>
      </c>
      <c r="E244" s="63">
        <v>0</v>
      </c>
      <c r="F244" s="63">
        <v>0</v>
      </c>
      <c r="G244" s="63">
        <v>0</v>
      </c>
      <c r="H244" s="63">
        <v>0</v>
      </c>
      <c r="I244" s="63">
        <v>0</v>
      </c>
      <c r="J244" s="63">
        <v>0</v>
      </c>
      <c r="K244" s="63">
        <v>0</v>
      </c>
      <c r="L244" s="63">
        <v>0</v>
      </c>
      <c r="M244" s="63">
        <v>0</v>
      </c>
      <c r="N244" s="63">
        <v>0</v>
      </c>
      <c r="O244" s="63">
        <v>0</v>
      </c>
      <c r="Q244" s="12" t="s">
        <v>54</v>
      </c>
    </row>
    <row r="245" spans="1:17">
      <c r="A245" s="58" t="s">
        <v>446</v>
      </c>
      <c r="B245" s="59" t="s">
        <v>447</v>
      </c>
      <c r="C245" s="63">
        <v>0</v>
      </c>
      <c r="D245" s="63">
        <v>0</v>
      </c>
      <c r="E245" s="63">
        <v>0</v>
      </c>
      <c r="F245" s="63">
        <v>0</v>
      </c>
      <c r="G245" s="63">
        <v>0</v>
      </c>
      <c r="H245" s="63">
        <v>0</v>
      </c>
      <c r="I245" s="63">
        <v>0</v>
      </c>
      <c r="J245" s="63">
        <v>0</v>
      </c>
      <c r="K245" s="63">
        <v>0</v>
      </c>
      <c r="L245" s="63">
        <v>0</v>
      </c>
      <c r="M245" s="63">
        <v>0</v>
      </c>
      <c r="N245" s="63">
        <v>0</v>
      </c>
      <c r="O245" s="63">
        <v>0</v>
      </c>
      <c r="Q245" s="12" t="s">
        <v>54</v>
      </c>
    </row>
    <row r="246" spans="1:17">
      <c r="A246" s="58" t="s">
        <v>5050</v>
      </c>
      <c r="B246" s="59" t="s">
        <v>5051</v>
      </c>
      <c r="C246" s="63">
        <v>0</v>
      </c>
      <c r="D246" s="63">
        <v>0</v>
      </c>
      <c r="E246" s="63">
        <v>0</v>
      </c>
      <c r="F246" s="63">
        <v>0</v>
      </c>
      <c r="G246" s="63">
        <v>0</v>
      </c>
      <c r="H246" s="63">
        <v>0</v>
      </c>
      <c r="I246" s="63">
        <v>0</v>
      </c>
      <c r="J246" s="63">
        <v>0</v>
      </c>
      <c r="K246" s="63">
        <v>0</v>
      </c>
      <c r="L246" s="63">
        <v>0</v>
      </c>
      <c r="M246" s="63">
        <v>0</v>
      </c>
      <c r="N246" s="63">
        <v>0</v>
      </c>
      <c r="O246" s="63">
        <v>0</v>
      </c>
      <c r="Q246" s="12" t="s">
        <v>54</v>
      </c>
    </row>
    <row r="247" spans="1:17">
      <c r="A247" s="58" t="s">
        <v>448</v>
      </c>
      <c r="B247" s="59" t="s">
        <v>449</v>
      </c>
      <c r="C247" s="63">
        <v>0</v>
      </c>
      <c r="D247" s="63">
        <v>0</v>
      </c>
      <c r="E247" s="63">
        <v>0</v>
      </c>
      <c r="F247" s="63">
        <v>0</v>
      </c>
      <c r="G247" s="63">
        <v>0</v>
      </c>
      <c r="H247" s="63">
        <v>0</v>
      </c>
      <c r="I247" s="63">
        <v>0</v>
      </c>
      <c r="J247" s="63">
        <v>0</v>
      </c>
      <c r="K247" s="63">
        <v>0</v>
      </c>
      <c r="L247" s="63">
        <v>0</v>
      </c>
      <c r="M247" s="63">
        <v>0</v>
      </c>
      <c r="N247" s="63">
        <v>0</v>
      </c>
      <c r="O247" s="63">
        <v>0</v>
      </c>
      <c r="Q247" s="12" t="s">
        <v>54</v>
      </c>
    </row>
    <row r="248" spans="1:17">
      <c r="A248" s="58" t="s">
        <v>450</v>
      </c>
      <c r="B248" s="59" t="s">
        <v>451</v>
      </c>
      <c r="C248" s="63">
        <v>0</v>
      </c>
      <c r="D248" s="63">
        <v>0</v>
      </c>
      <c r="E248" s="63">
        <v>0</v>
      </c>
      <c r="F248" s="63">
        <v>0</v>
      </c>
      <c r="G248" s="63">
        <v>0</v>
      </c>
      <c r="H248" s="63">
        <v>0</v>
      </c>
      <c r="I248" s="63">
        <v>0</v>
      </c>
      <c r="J248" s="63">
        <v>0</v>
      </c>
      <c r="K248" s="63">
        <v>0</v>
      </c>
      <c r="L248" s="63">
        <v>0</v>
      </c>
      <c r="M248" s="63">
        <v>0</v>
      </c>
      <c r="N248" s="63">
        <v>1700</v>
      </c>
      <c r="O248" s="63">
        <v>1700</v>
      </c>
      <c r="Q248" s="12" t="s">
        <v>54</v>
      </c>
    </row>
    <row r="249" spans="1:17">
      <c r="A249" s="58" t="s">
        <v>452</v>
      </c>
      <c r="B249" s="59" t="s">
        <v>453</v>
      </c>
      <c r="C249" s="63">
        <v>0</v>
      </c>
      <c r="D249" s="63">
        <v>0</v>
      </c>
      <c r="E249" s="63">
        <v>0</v>
      </c>
      <c r="F249" s="63">
        <v>0</v>
      </c>
      <c r="G249" s="63">
        <v>0</v>
      </c>
      <c r="H249" s="63">
        <v>0</v>
      </c>
      <c r="I249" s="63">
        <v>0</v>
      </c>
      <c r="J249" s="63">
        <v>0</v>
      </c>
      <c r="K249" s="63">
        <v>0</v>
      </c>
      <c r="L249" s="63">
        <v>0</v>
      </c>
      <c r="M249" s="63">
        <v>0</v>
      </c>
      <c r="N249" s="63">
        <v>0</v>
      </c>
      <c r="O249" s="63">
        <v>0</v>
      </c>
      <c r="Q249" s="12" t="s">
        <v>54</v>
      </c>
    </row>
    <row r="250" spans="1:17">
      <c r="A250" s="58" t="s">
        <v>454</v>
      </c>
      <c r="B250" s="59" t="s">
        <v>455</v>
      </c>
      <c r="C250" s="63">
        <v>0</v>
      </c>
      <c r="D250" s="63">
        <v>0</v>
      </c>
      <c r="E250" s="63">
        <v>0</v>
      </c>
      <c r="F250" s="63">
        <v>0</v>
      </c>
      <c r="G250" s="63">
        <v>0</v>
      </c>
      <c r="H250" s="63">
        <v>0</v>
      </c>
      <c r="I250" s="63">
        <v>0</v>
      </c>
      <c r="J250" s="63">
        <v>0</v>
      </c>
      <c r="K250" s="63">
        <v>0</v>
      </c>
      <c r="L250" s="63">
        <v>455</v>
      </c>
      <c r="M250" s="63">
        <v>0</v>
      </c>
      <c r="N250" s="63">
        <v>0</v>
      </c>
      <c r="O250" s="63">
        <v>455</v>
      </c>
      <c r="Q250" s="12" t="s">
        <v>54</v>
      </c>
    </row>
    <row r="251" spans="1:17">
      <c r="A251" s="58"/>
      <c r="B251" s="59"/>
      <c r="C251" s="66"/>
      <c r="D251" s="66"/>
      <c r="E251" s="66"/>
      <c r="F251" s="66"/>
      <c r="G251" s="66"/>
      <c r="H251" s="66"/>
      <c r="I251" s="66"/>
      <c r="J251" s="66"/>
      <c r="K251" s="66"/>
      <c r="L251" s="66"/>
      <c r="M251" s="66"/>
      <c r="N251" s="66"/>
      <c r="O251" s="66"/>
    </row>
    <row r="252" spans="1:17">
      <c r="A252" s="58" t="s">
        <v>456</v>
      </c>
      <c r="B252" s="59" t="s">
        <v>457</v>
      </c>
      <c r="C252" s="70">
        <v>0</v>
      </c>
      <c r="D252" s="70">
        <v>0</v>
      </c>
      <c r="E252" s="70">
        <v>0</v>
      </c>
      <c r="F252" s="70">
        <v>0</v>
      </c>
      <c r="G252" s="70">
        <v>0</v>
      </c>
      <c r="H252" s="70">
        <v>0</v>
      </c>
      <c r="I252" s="70">
        <v>0</v>
      </c>
      <c r="J252" s="70">
        <v>0</v>
      </c>
      <c r="K252" s="70">
        <v>0</v>
      </c>
      <c r="L252" s="70">
        <v>4005</v>
      </c>
      <c r="M252" s="70">
        <v>0</v>
      </c>
      <c r="N252" s="70">
        <v>2295</v>
      </c>
      <c r="O252" s="70">
        <v>6300</v>
      </c>
    </row>
    <row r="253" spans="1:17">
      <c r="A253" s="58"/>
      <c r="B253" s="59"/>
      <c r="C253" s="58"/>
      <c r="D253" s="58"/>
      <c r="E253" s="58"/>
      <c r="F253" s="58"/>
      <c r="G253" s="58"/>
      <c r="H253" s="58"/>
      <c r="I253" s="58"/>
      <c r="J253" s="58"/>
      <c r="K253" s="58"/>
      <c r="L253" s="58"/>
      <c r="M253" s="58"/>
      <c r="N253" s="58"/>
      <c r="O253" s="58"/>
    </row>
    <row r="254" spans="1:17">
      <c r="A254" s="58" t="s">
        <v>458</v>
      </c>
      <c r="B254" s="59" t="s">
        <v>459</v>
      </c>
      <c r="C254" s="69"/>
      <c r="D254" s="69"/>
      <c r="E254" s="69"/>
      <c r="F254" s="69"/>
      <c r="G254" s="69"/>
      <c r="H254" s="69"/>
      <c r="I254" s="69"/>
      <c r="J254" s="69"/>
      <c r="K254" s="69"/>
      <c r="L254" s="69"/>
      <c r="M254" s="69"/>
      <c r="N254" s="69"/>
      <c r="O254" s="69"/>
    </row>
    <row r="255" spans="1:17">
      <c r="A255" s="58" t="s">
        <v>460</v>
      </c>
      <c r="B255" s="59" t="s">
        <v>461</v>
      </c>
      <c r="C255" s="63">
        <v>0</v>
      </c>
      <c r="D255" s="63">
        <v>0</v>
      </c>
      <c r="E255" s="63">
        <v>0</v>
      </c>
      <c r="F255" s="63">
        <v>0</v>
      </c>
      <c r="G255" s="63">
        <v>0</v>
      </c>
      <c r="H255" s="63">
        <v>0</v>
      </c>
      <c r="I255" s="63">
        <v>0</v>
      </c>
      <c r="J255" s="63">
        <v>0</v>
      </c>
      <c r="K255" s="63">
        <v>0</v>
      </c>
      <c r="L255" s="63">
        <v>0</v>
      </c>
      <c r="M255" s="63">
        <v>6680.02</v>
      </c>
      <c r="N255" s="63">
        <v>4500.0200000000004</v>
      </c>
      <c r="O255" s="63">
        <v>11180.04</v>
      </c>
      <c r="Q255" s="12" t="s">
        <v>59</v>
      </c>
    </row>
    <row r="256" spans="1:17">
      <c r="A256" s="58" t="s">
        <v>5052</v>
      </c>
      <c r="B256" s="59" t="s">
        <v>5053</v>
      </c>
      <c r="C256" s="63">
        <v>0</v>
      </c>
      <c r="D256" s="63">
        <v>0</v>
      </c>
      <c r="E256" s="63">
        <v>0</v>
      </c>
      <c r="F256" s="63">
        <v>0</v>
      </c>
      <c r="G256" s="63">
        <v>0</v>
      </c>
      <c r="H256" s="63">
        <v>0</v>
      </c>
      <c r="I256" s="63">
        <v>0</v>
      </c>
      <c r="J256" s="63">
        <v>0</v>
      </c>
      <c r="K256" s="63">
        <v>0</v>
      </c>
      <c r="L256" s="63">
        <v>0</v>
      </c>
      <c r="M256" s="63">
        <v>0</v>
      </c>
      <c r="N256" s="63">
        <v>0</v>
      </c>
      <c r="O256" s="63">
        <v>0</v>
      </c>
      <c r="Q256" s="12" t="s">
        <v>59</v>
      </c>
    </row>
    <row r="257" spans="1:17">
      <c r="A257" s="58" t="s">
        <v>5054</v>
      </c>
      <c r="B257" s="59" t="s">
        <v>2550</v>
      </c>
      <c r="C257" s="63">
        <v>0</v>
      </c>
      <c r="D257" s="63">
        <v>0</v>
      </c>
      <c r="E257" s="63">
        <v>0</v>
      </c>
      <c r="F257" s="63">
        <v>0</v>
      </c>
      <c r="G257" s="63">
        <v>0</v>
      </c>
      <c r="H257" s="63">
        <v>0</v>
      </c>
      <c r="I257" s="63">
        <v>0</v>
      </c>
      <c r="J257" s="63">
        <v>0</v>
      </c>
      <c r="K257" s="63">
        <v>0</v>
      </c>
      <c r="L257" s="63">
        <v>0</v>
      </c>
      <c r="M257" s="63">
        <v>0</v>
      </c>
      <c r="N257" s="63">
        <v>0</v>
      </c>
      <c r="O257" s="63">
        <v>0</v>
      </c>
      <c r="Q257" s="12" t="s">
        <v>59</v>
      </c>
    </row>
    <row r="258" spans="1:17">
      <c r="A258" s="58" t="s">
        <v>5055</v>
      </c>
      <c r="B258" s="59" t="s">
        <v>5056</v>
      </c>
      <c r="C258" s="63">
        <v>0</v>
      </c>
      <c r="D258" s="63">
        <v>0</v>
      </c>
      <c r="E258" s="63">
        <v>0</v>
      </c>
      <c r="F258" s="63">
        <v>0</v>
      </c>
      <c r="G258" s="63">
        <v>0</v>
      </c>
      <c r="H258" s="63">
        <v>0</v>
      </c>
      <c r="I258" s="63">
        <v>0</v>
      </c>
      <c r="J258" s="63">
        <v>0</v>
      </c>
      <c r="K258" s="63">
        <v>0</v>
      </c>
      <c r="L258" s="63">
        <v>0</v>
      </c>
      <c r="M258" s="63">
        <v>0</v>
      </c>
      <c r="N258" s="63">
        <v>0</v>
      </c>
      <c r="O258" s="63">
        <v>0</v>
      </c>
      <c r="Q258" s="12" t="s">
        <v>59</v>
      </c>
    </row>
    <row r="259" spans="1:17">
      <c r="A259" s="58" t="s">
        <v>462</v>
      </c>
      <c r="B259" s="59" t="s">
        <v>463</v>
      </c>
      <c r="C259" s="63">
        <v>0</v>
      </c>
      <c r="D259" s="63">
        <v>0</v>
      </c>
      <c r="E259" s="63">
        <v>0</v>
      </c>
      <c r="F259" s="63">
        <v>0</v>
      </c>
      <c r="G259" s="63">
        <v>0</v>
      </c>
      <c r="H259" s="63">
        <v>0</v>
      </c>
      <c r="I259" s="63">
        <v>0</v>
      </c>
      <c r="J259" s="63">
        <v>0</v>
      </c>
      <c r="K259" s="63">
        <v>10431.5</v>
      </c>
      <c r="L259" s="63">
        <v>10431.5</v>
      </c>
      <c r="M259" s="63">
        <v>10024.94</v>
      </c>
      <c r="N259" s="63">
        <v>11283</v>
      </c>
      <c r="O259" s="63">
        <v>42170.94</v>
      </c>
      <c r="Q259" s="12" t="s">
        <v>59</v>
      </c>
    </row>
    <row r="260" spans="1:17">
      <c r="A260" s="58" t="s">
        <v>5057</v>
      </c>
      <c r="B260" s="59" t="s">
        <v>5058</v>
      </c>
      <c r="C260" s="63">
        <v>0</v>
      </c>
      <c r="D260" s="63">
        <v>0</v>
      </c>
      <c r="E260" s="63">
        <v>0</v>
      </c>
      <c r="F260" s="63">
        <v>0</v>
      </c>
      <c r="G260" s="63">
        <v>0</v>
      </c>
      <c r="H260" s="63">
        <v>0</v>
      </c>
      <c r="I260" s="63">
        <v>0</v>
      </c>
      <c r="J260" s="63">
        <v>0</v>
      </c>
      <c r="K260" s="63">
        <v>0</v>
      </c>
      <c r="L260" s="63">
        <v>0</v>
      </c>
      <c r="M260" s="63">
        <v>0</v>
      </c>
      <c r="N260" s="63">
        <v>0</v>
      </c>
      <c r="O260" s="63">
        <v>0</v>
      </c>
      <c r="Q260" s="12" t="s">
        <v>59</v>
      </c>
    </row>
    <row r="261" spans="1:17">
      <c r="A261" s="58" t="s">
        <v>464</v>
      </c>
      <c r="B261" s="59" t="s">
        <v>465</v>
      </c>
      <c r="C261" s="63">
        <v>0</v>
      </c>
      <c r="D261" s="63">
        <v>0</v>
      </c>
      <c r="E261" s="63">
        <v>0</v>
      </c>
      <c r="F261" s="63">
        <v>0</v>
      </c>
      <c r="G261" s="63">
        <v>0</v>
      </c>
      <c r="H261" s="63">
        <v>0</v>
      </c>
      <c r="I261" s="63">
        <v>0</v>
      </c>
      <c r="J261" s="63">
        <v>0</v>
      </c>
      <c r="K261" s="63">
        <v>2042.72</v>
      </c>
      <c r="L261" s="63">
        <v>2042.71</v>
      </c>
      <c r="M261" s="63">
        <v>2042.72</v>
      </c>
      <c r="N261" s="63">
        <v>2687.22</v>
      </c>
      <c r="O261" s="63">
        <v>8815.3700000000008</v>
      </c>
      <c r="Q261" s="12" t="s">
        <v>61</v>
      </c>
    </row>
    <row r="262" spans="1:17">
      <c r="A262" s="58" t="s">
        <v>466</v>
      </c>
      <c r="B262" s="59" t="s">
        <v>467</v>
      </c>
      <c r="C262" s="63">
        <v>0</v>
      </c>
      <c r="D262" s="63">
        <v>0</v>
      </c>
      <c r="E262" s="63">
        <v>0</v>
      </c>
      <c r="F262" s="63">
        <v>0</v>
      </c>
      <c r="G262" s="63">
        <v>0</v>
      </c>
      <c r="H262" s="63">
        <v>0</v>
      </c>
      <c r="I262" s="63">
        <v>0</v>
      </c>
      <c r="J262" s="63">
        <v>0</v>
      </c>
      <c r="K262" s="63">
        <v>0</v>
      </c>
      <c r="L262" s="63">
        <v>0</v>
      </c>
      <c r="M262" s="63">
        <v>0</v>
      </c>
      <c r="N262" s="63">
        <v>0</v>
      </c>
      <c r="O262" s="63">
        <v>0</v>
      </c>
      <c r="Q262" s="12" t="s">
        <v>61</v>
      </c>
    </row>
    <row r="263" spans="1:17">
      <c r="A263" s="58" t="s">
        <v>5059</v>
      </c>
      <c r="B263" s="59" t="s">
        <v>5060</v>
      </c>
      <c r="C263" s="63">
        <v>0</v>
      </c>
      <c r="D263" s="63">
        <v>0</v>
      </c>
      <c r="E263" s="63">
        <v>0</v>
      </c>
      <c r="F263" s="63">
        <v>0</v>
      </c>
      <c r="G263" s="63">
        <v>0</v>
      </c>
      <c r="H263" s="63">
        <v>0</v>
      </c>
      <c r="I263" s="63">
        <v>0</v>
      </c>
      <c r="J263" s="63">
        <v>0</v>
      </c>
      <c r="K263" s="63">
        <v>0</v>
      </c>
      <c r="L263" s="63">
        <v>0</v>
      </c>
      <c r="M263" s="63">
        <v>0</v>
      </c>
      <c r="N263" s="63">
        <v>0</v>
      </c>
      <c r="O263" s="63">
        <v>0</v>
      </c>
      <c r="Q263" s="12" t="s">
        <v>59</v>
      </c>
    </row>
    <row r="264" spans="1:17">
      <c r="A264" s="58" t="s">
        <v>1840</v>
      </c>
      <c r="B264" s="59" t="s">
        <v>5061</v>
      </c>
      <c r="C264" s="63">
        <v>0</v>
      </c>
      <c r="D264" s="63">
        <v>0</v>
      </c>
      <c r="E264" s="63">
        <v>0</v>
      </c>
      <c r="F264" s="63">
        <v>0</v>
      </c>
      <c r="G264" s="63">
        <v>0</v>
      </c>
      <c r="H264" s="63">
        <v>0</v>
      </c>
      <c r="I264" s="63">
        <v>0</v>
      </c>
      <c r="J264" s="63">
        <v>0</v>
      </c>
      <c r="K264" s="63">
        <v>0</v>
      </c>
      <c r="L264" s="63">
        <v>0</v>
      </c>
      <c r="M264" s="63">
        <v>0</v>
      </c>
      <c r="N264" s="63">
        <v>0</v>
      </c>
      <c r="O264" s="63">
        <v>0</v>
      </c>
      <c r="Q264" s="12" t="s">
        <v>59</v>
      </c>
    </row>
    <row r="265" spans="1:17">
      <c r="A265" s="58" t="s">
        <v>468</v>
      </c>
      <c r="B265" s="59" t="s">
        <v>469</v>
      </c>
      <c r="C265" s="63">
        <v>0</v>
      </c>
      <c r="D265" s="63">
        <v>0</v>
      </c>
      <c r="E265" s="63">
        <v>0</v>
      </c>
      <c r="F265" s="63">
        <v>0</v>
      </c>
      <c r="G265" s="63">
        <v>0</v>
      </c>
      <c r="H265" s="63">
        <v>0</v>
      </c>
      <c r="I265" s="63">
        <v>0</v>
      </c>
      <c r="J265" s="63">
        <v>0</v>
      </c>
      <c r="K265" s="63">
        <v>0</v>
      </c>
      <c r="L265" s="63">
        <v>0</v>
      </c>
      <c r="M265" s="63">
        <v>0</v>
      </c>
      <c r="N265" s="63">
        <v>1406.16</v>
      </c>
      <c r="O265" s="63">
        <v>1406.16</v>
      </c>
      <c r="Q265" s="12" t="s">
        <v>59</v>
      </c>
    </row>
    <row r="266" spans="1:17">
      <c r="A266" s="58" t="s">
        <v>5062</v>
      </c>
      <c r="B266" s="59" t="s">
        <v>5063</v>
      </c>
      <c r="C266" s="63">
        <v>0</v>
      </c>
      <c r="D266" s="63">
        <v>0</v>
      </c>
      <c r="E266" s="63">
        <v>0</v>
      </c>
      <c r="F266" s="63">
        <v>0</v>
      </c>
      <c r="G266" s="63">
        <v>0</v>
      </c>
      <c r="H266" s="63">
        <v>0</v>
      </c>
      <c r="I266" s="63">
        <v>0</v>
      </c>
      <c r="J266" s="63">
        <v>2047.95</v>
      </c>
      <c r="K266" s="63">
        <v>0</v>
      </c>
      <c r="L266" s="63">
        <v>0</v>
      </c>
      <c r="M266" s="63">
        <v>0</v>
      </c>
      <c r="N266" s="63">
        <v>0</v>
      </c>
      <c r="O266" s="63">
        <v>2047.95</v>
      </c>
      <c r="Q266" s="12" t="s">
        <v>59</v>
      </c>
    </row>
    <row r="267" spans="1:17">
      <c r="A267" s="58"/>
      <c r="B267" s="59"/>
      <c r="C267" s="66"/>
      <c r="D267" s="66"/>
      <c r="E267" s="66"/>
      <c r="F267" s="66"/>
      <c r="G267" s="66"/>
      <c r="H267" s="66"/>
      <c r="I267" s="66"/>
      <c r="J267" s="66"/>
      <c r="K267" s="66"/>
      <c r="L267" s="66"/>
      <c r="M267" s="66"/>
      <c r="N267" s="66"/>
      <c r="O267" s="66"/>
    </row>
    <row r="268" spans="1:17">
      <c r="A268" s="58" t="s">
        <v>470</v>
      </c>
      <c r="B268" s="59" t="s">
        <v>471</v>
      </c>
      <c r="C268" s="70">
        <v>0</v>
      </c>
      <c r="D268" s="70">
        <v>0</v>
      </c>
      <c r="E268" s="70">
        <v>0</v>
      </c>
      <c r="F268" s="70">
        <v>0</v>
      </c>
      <c r="G268" s="70">
        <v>0</v>
      </c>
      <c r="H268" s="70">
        <v>0</v>
      </c>
      <c r="I268" s="70">
        <v>0</v>
      </c>
      <c r="J268" s="70">
        <v>2047.95</v>
      </c>
      <c r="K268" s="70">
        <v>12474.22</v>
      </c>
      <c r="L268" s="70">
        <v>12474.21</v>
      </c>
      <c r="M268" s="70">
        <v>18747.68</v>
      </c>
      <c r="N268" s="70">
        <v>19876.400000000001</v>
      </c>
      <c r="O268" s="70">
        <v>65620.460000000006</v>
      </c>
    </row>
    <row r="269" spans="1:17">
      <c r="A269" s="58"/>
      <c r="B269" s="59"/>
      <c r="C269" s="58"/>
      <c r="D269" s="58"/>
      <c r="E269" s="58"/>
      <c r="F269" s="58"/>
      <c r="G269" s="58"/>
      <c r="H269" s="58"/>
      <c r="I269" s="58"/>
      <c r="J269" s="58"/>
      <c r="K269" s="58"/>
      <c r="L269" s="58"/>
      <c r="M269" s="58"/>
      <c r="N269" s="58"/>
      <c r="O269" s="58"/>
    </row>
    <row r="270" spans="1:17">
      <c r="A270" s="58" t="s">
        <v>472</v>
      </c>
      <c r="B270" s="59" t="s">
        <v>473</v>
      </c>
      <c r="C270" s="69"/>
      <c r="D270" s="69"/>
      <c r="E270" s="69"/>
      <c r="F270" s="69"/>
      <c r="G270" s="69"/>
      <c r="H270" s="69"/>
      <c r="I270" s="69"/>
      <c r="J270" s="69"/>
      <c r="K270" s="69"/>
      <c r="L270" s="69"/>
      <c r="M270" s="69"/>
      <c r="N270" s="69"/>
      <c r="O270" s="69"/>
    </row>
    <row r="271" spans="1:17">
      <c r="A271" s="58" t="s">
        <v>474</v>
      </c>
      <c r="B271" s="59" t="s">
        <v>475</v>
      </c>
      <c r="C271" s="63">
        <v>0</v>
      </c>
      <c r="D271" s="63">
        <v>0</v>
      </c>
      <c r="E271" s="63">
        <v>0</v>
      </c>
      <c r="F271" s="63">
        <v>0</v>
      </c>
      <c r="G271" s="63">
        <v>0</v>
      </c>
      <c r="H271" s="63">
        <v>0</v>
      </c>
      <c r="I271" s="63">
        <v>0</v>
      </c>
      <c r="J271" s="63">
        <v>0</v>
      </c>
      <c r="K271" s="63">
        <v>0</v>
      </c>
      <c r="L271" s="63">
        <v>0</v>
      </c>
      <c r="M271" s="63">
        <v>9389.0400000000009</v>
      </c>
      <c r="N271" s="63">
        <v>5106.57</v>
      </c>
      <c r="O271" s="63">
        <v>14495.61</v>
      </c>
      <c r="Q271" s="12" t="s">
        <v>42</v>
      </c>
    </row>
    <row r="272" spans="1:17">
      <c r="A272" s="58" t="s">
        <v>476</v>
      </c>
      <c r="B272" s="59" t="s">
        <v>477</v>
      </c>
      <c r="C272" s="63">
        <v>0</v>
      </c>
      <c r="D272" s="63">
        <v>0</v>
      </c>
      <c r="E272" s="63">
        <v>0</v>
      </c>
      <c r="F272" s="63">
        <v>0</v>
      </c>
      <c r="G272" s="63">
        <v>0</v>
      </c>
      <c r="H272" s="63">
        <v>0</v>
      </c>
      <c r="I272" s="63">
        <v>0</v>
      </c>
      <c r="J272" s="63">
        <v>0</v>
      </c>
      <c r="K272" s="63">
        <v>0</v>
      </c>
      <c r="L272" s="63">
        <v>0</v>
      </c>
      <c r="M272" s="63">
        <v>0</v>
      </c>
      <c r="N272" s="63">
        <v>0</v>
      </c>
      <c r="O272" s="63">
        <v>0</v>
      </c>
      <c r="Q272" s="12" t="s">
        <v>42</v>
      </c>
    </row>
    <row r="273" spans="1:17">
      <c r="A273" s="58" t="s">
        <v>478</v>
      </c>
      <c r="B273" s="59" t="s">
        <v>479</v>
      </c>
      <c r="C273" s="63">
        <v>0</v>
      </c>
      <c r="D273" s="63">
        <v>0</v>
      </c>
      <c r="E273" s="63">
        <v>0</v>
      </c>
      <c r="F273" s="63">
        <v>0</v>
      </c>
      <c r="G273" s="63">
        <v>0</v>
      </c>
      <c r="H273" s="63">
        <v>0</v>
      </c>
      <c r="I273" s="63">
        <v>0</v>
      </c>
      <c r="J273" s="63">
        <v>0</v>
      </c>
      <c r="K273" s="63">
        <v>0</v>
      </c>
      <c r="L273" s="63">
        <v>0</v>
      </c>
      <c r="M273" s="63">
        <v>0</v>
      </c>
      <c r="N273" s="63">
        <v>0</v>
      </c>
      <c r="O273" s="63">
        <v>0</v>
      </c>
      <c r="Q273" s="12" t="s">
        <v>42</v>
      </c>
    </row>
    <row r="274" spans="1:17">
      <c r="A274" s="58" t="s">
        <v>480</v>
      </c>
      <c r="B274" s="59" t="s">
        <v>481</v>
      </c>
      <c r="C274" s="63">
        <v>0</v>
      </c>
      <c r="D274" s="63">
        <v>0</v>
      </c>
      <c r="E274" s="63">
        <v>0</v>
      </c>
      <c r="F274" s="63">
        <v>0</v>
      </c>
      <c r="G274" s="63">
        <v>0</v>
      </c>
      <c r="H274" s="63">
        <v>0</v>
      </c>
      <c r="I274" s="63">
        <v>0</v>
      </c>
      <c r="J274" s="63">
        <v>0</v>
      </c>
      <c r="K274" s="63">
        <v>0</v>
      </c>
      <c r="L274" s="63">
        <v>0</v>
      </c>
      <c r="M274" s="63">
        <v>0</v>
      </c>
      <c r="N274" s="63">
        <v>0</v>
      </c>
      <c r="O274" s="63">
        <v>0</v>
      </c>
      <c r="Q274" s="12" t="s">
        <v>42</v>
      </c>
    </row>
    <row r="275" spans="1:17">
      <c r="A275" s="58" t="s">
        <v>1848</v>
      </c>
      <c r="B275" s="59" t="s">
        <v>5064</v>
      </c>
      <c r="C275" s="63">
        <v>0</v>
      </c>
      <c r="D275" s="63">
        <v>0</v>
      </c>
      <c r="E275" s="63">
        <v>0</v>
      </c>
      <c r="F275" s="63">
        <v>0</v>
      </c>
      <c r="G275" s="63">
        <v>0</v>
      </c>
      <c r="H275" s="63">
        <v>0</v>
      </c>
      <c r="I275" s="63">
        <v>0</v>
      </c>
      <c r="J275" s="63">
        <v>0</v>
      </c>
      <c r="K275" s="63">
        <v>0</v>
      </c>
      <c r="L275" s="63">
        <v>0</v>
      </c>
      <c r="M275" s="63">
        <v>0</v>
      </c>
      <c r="N275" s="63">
        <v>0</v>
      </c>
      <c r="O275" s="63">
        <v>0</v>
      </c>
      <c r="Q275" s="12" t="s">
        <v>42</v>
      </c>
    </row>
    <row r="276" spans="1:17">
      <c r="A276" s="58" t="s">
        <v>482</v>
      </c>
      <c r="B276" s="59" t="s">
        <v>483</v>
      </c>
      <c r="C276" s="63">
        <v>0</v>
      </c>
      <c r="D276" s="63">
        <v>0</v>
      </c>
      <c r="E276" s="63">
        <v>0</v>
      </c>
      <c r="F276" s="63">
        <v>0</v>
      </c>
      <c r="G276" s="63">
        <v>0</v>
      </c>
      <c r="H276" s="63">
        <v>0</v>
      </c>
      <c r="I276" s="63">
        <v>0</v>
      </c>
      <c r="J276" s="63">
        <v>0</v>
      </c>
      <c r="K276" s="63">
        <v>0</v>
      </c>
      <c r="L276" s="63">
        <v>0</v>
      </c>
      <c r="M276" s="63">
        <v>0</v>
      </c>
      <c r="N276" s="63">
        <v>0</v>
      </c>
      <c r="O276" s="63">
        <v>0</v>
      </c>
      <c r="Q276" s="12" t="s">
        <v>42</v>
      </c>
    </row>
    <row r="277" spans="1:17">
      <c r="A277" s="58" t="s">
        <v>5065</v>
      </c>
      <c r="B277" s="59" t="s">
        <v>5066</v>
      </c>
      <c r="C277" s="63">
        <v>0</v>
      </c>
      <c r="D277" s="63">
        <v>0</v>
      </c>
      <c r="E277" s="63">
        <v>0</v>
      </c>
      <c r="F277" s="63">
        <v>0</v>
      </c>
      <c r="G277" s="63">
        <v>0</v>
      </c>
      <c r="H277" s="63">
        <v>0</v>
      </c>
      <c r="I277" s="63">
        <v>0</v>
      </c>
      <c r="J277" s="63">
        <v>0</v>
      </c>
      <c r="K277" s="63">
        <v>0</v>
      </c>
      <c r="L277" s="63">
        <v>0</v>
      </c>
      <c r="M277" s="63">
        <v>0</v>
      </c>
      <c r="N277" s="63">
        <v>0</v>
      </c>
      <c r="O277" s="63">
        <v>0</v>
      </c>
      <c r="Q277" s="12" t="s">
        <v>42</v>
      </c>
    </row>
    <row r="278" spans="1:17">
      <c r="A278" s="58" t="s">
        <v>5067</v>
      </c>
      <c r="B278" s="59" t="s">
        <v>5068</v>
      </c>
      <c r="C278" s="63">
        <v>0</v>
      </c>
      <c r="D278" s="63">
        <v>0</v>
      </c>
      <c r="E278" s="63">
        <v>0</v>
      </c>
      <c r="F278" s="63">
        <v>0</v>
      </c>
      <c r="G278" s="63">
        <v>0</v>
      </c>
      <c r="H278" s="63">
        <v>0</v>
      </c>
      <c r="I278" s="63">
        <v>0</v>
      </c>
      <c r="J278" s="63">
        <v>0</v>
      </c>
      <c r="K278" s="63">
        <v>0</v>
      </c>
      <c r="L278" s="63">
        <v>0</v>
      </c>
      <c r="M278" s="63">
        <v>0</v>
      </c>
      <c r="N278" s="63">
        <v>0</v>
      </c>
      <c r="O278" s="63">
        <v>0</v>
      </c>
      <c r="Q278" s="12" t="s">
        <v>42</v>
      </c>
    </row>
    <row r="279" spans="1:17">
      <c r="A279" s="58" t="s">
        <v>5069</v>
      </c>
      <c r="B279" s="59" t="s">
        <v>5070</v>
      </c>
      <c r="C279" s="63">
        <v>0</v>
      </c>
      <c r="D279" s="63">
        <v>0</v>
      </c>
      <c r="E279" s="63">
        <v>0</v>
      </c>
      <c r="F279" s="63">
        <v>0</v>
      </c>
      <c r="G279" s="63">
        <v>0</v>
      </c>
      <c r="H279" s="63">
        <v>0</v>
      </c>
      <c r="I279" s="63">
        <v>0</v>
      </c>
      <c r="J279" s="63">
        <v>0</v>
      </c>
      <c r="K279" s="63">
        <v>0</v>
      </c>
      <c r="L279" s="63">
        <v>0</v>
      </c>
      <c r="M279" s="63">
        <v>0</v>
      </c>
      <c r="N279" s="63">
        <v>0</v>
      </c>
      <c r="O279" s="63">
        <v>0</v>
      </c>
      <c r="Q279" s="12" t="s">
        <v>42</v>
      </c>
    </row>
    <row r="280" spans="1:17">
      <c r="A280" s="58" t="s">
        <v>484</v>
      </c>
      <c r="B280" s="59" t="s">
        <v>485</v>
      </c>
      <c r="C280" s="63">
        <v>0</v>
      </c>
      <c r="D280" s="63">
        <v>0</v>
      </c>
      <c r="E280" s="63">
        <v>0</v>
      </c>
      <c r="F280" s="63">
        <v>0</v>
      </c>
      <c r="G280" s="63">
        <v>0</v>
      </c>
      <c r="H280" s="63">
        <v>0</v>
      </c>
      <c r="I280" s="63">
        <v>0</v>
      </c>
      <c r="J280" s="63">
        <v>0</v>
      </c>
      <c r="K280" s="63">
        <v>0</v>
      </c>
      <c r="L280" s="63">
        <v>0</v>
      </c>
      <c r="M280" s="63">
        <v>0</v>
      </c>
      <c r="N280" s="63">
        <v>0</v>
      </c>
      <c r="O280" s="63">
        <v>0</v>
      </c>
      <c r="Q280" s="12" t="s">
        <v>42</v>
      </c>
    </row>
    <row r="281" spans="1:17">
      <c r="A281" s="58"/>
      <c r="B281" s="59"/>
      <c r="C281" s="66"/>
      <c r="D281" s="66"/>
      <c r="E281" s="66"/>
      <c r="F281" s="66"/>
      <c r="G281" s="66"/>
      <c r="H281" s="66"/>
      <c r="I281" s="66"/>
      <c r="J281" s="66"/>
      <c r="K281" s="66"/>
      <c r="L281" s="66"/>
      <c r="M281" s="66"/>
      <c r="N281" s="66"/>
      <c r="O281" s="66"/>
    </row>
    <row r="282" spans="1:17">
      <c r="A282" s="58" t="s">
        <v>486</v>
      </c>
      <c r="B282" s="59" t="s">
        <v>487</v>
      </c>
      <c r="C282" s="70">
        <v>0</v>
      </c>
      <c r="D282" s="70">
        <v>0</v>
      </c>
      <c r="E282" s="70">
        <v>0</v>
      </c>
      <c r="F282" s="70">
        <v>0</v>
      </c>
      <c r="G282" s="70">
        <v>0</v>
      </c>
      <c r="H282" s="70">
        <v>0</v>
      </c>
      <c r="I282" s="70">
        <v>0</v>
      </c>
      <c r="J282" s="70">
        <v>0</v>
      </c>
      <c r="K282" s="70">
        <v>0</v>
      </c>
      <c r="L282" s="70">
        <v>0</v>
      </c>
      <c r="M282" s="70">
        <v>9389.0400000000009</v>
      </c>
      <c r="N282" s="70">
        <v>5106.57</v>
      </c>
      <c r="O282" s="70">
        <v>14495.61</v>
      </c>
    </row>
    <row r="283" spans="1:17">
      <c r="A283" s="58"/>
      <c r="B283" s="59"/>
      <c r="C283" s="58"/>
      <c r="D283" s="58"/>
      <c r="E283" s="58"/>
      <c r="F283" s="58"/>
      <c r="G283" s="58"/>
      <c r="H283" s="58"/>
      <c r="I283" s="58"/>
      <c r="J283" s="58"/>
      <c r="K283" s="58"/>
      <c r="L283" s="58"/>
      <c r="M283" s="58"/>
      <c r="N283" s="58"/>
      <c r="O283" s="58"/>
    </row>
    <row r="284" spans="1:17">
      <c r="A284" s="58" t="s">
        <v>488</v>
      </c>
      <c r="B284" s="59" t="s">
        <v>489</v>
      </c>
      <c r="C284" s="69"/>
      <c r="D284" s="69"/>
      <c r="E284" s="69"/>
      <c r="F284" s="69"/>
      <c r="G284" s="69"/>
      <c r="H284" s="69"/>
      <c r="I284" s="69"/>
      <c r="J284" s="69"/>
      <c r="K284" s="69"/>
      <c r="L284" s="69"/>
      <c r="M284" s="69"/>
      <c r="N284" s="69"/>
      <c r="O284" s="69"/>
    </row>
    <row r="285" spans="1:17">
      <c r="A285" s="58" t="s">
        <v>490</v>
      </c>
      <c r="B285" s="59" t="s">
        <v>491</v>
      </c>
      <c r="C285" s="63">
        <v>0</v>
      </c>
      <c r="D285" s="63">
        <v>0</v>
      </c>
      <c r="E285" s="63">
        <v>0</v>
      </c>
      <c r="F285" s="63">
        <v>0</v>
      </c>
      <c r="G285" s="63">
        <v>0</v>
      </c>
      <c r="H285" s="63">
        <v>0</v>
      </c>
      <c r="I285" s="63">
        <v>0</v>
      </c>
      <c r="J285" s="63">
        <v>0</v>
      </c>
      <c r="K285" s="63">
        <v>0</v>
      </c>
      <c r="L285" s="63">
        <v>0</v>
      </c>
      <c r="M285" s="63">
        <v>0</v>
      </c>
      <c r="N285" s="63">
        <v>0</v>
      </c>
      <c r="O285" s="63">
        <v>0</v>
      </c>
      <c r="Q285" s="12" t="s">
        <v>43</v>
      </c>
    </row>
    <row r="286" spans="1:17">
      <c r="A286" s="58" t="s">
        <v>492</v>
      </c>
      <c r="B286" s="59" t="s">
        <v>493</v>
      </c>
      <c r="C286" s="63">
        <v>0</v>
      </c>
      <c r="D286" s="63">
        <v>0</v>
      </c>
      <c r="E286" s="63">
        <v>0</v>
      </c>
      <c r="F286" s="63">
        <v>0</v>
      </c>
      <c r="G286" s="63">
        <v>0</v>
      </c>
      <c r="H286" s="63">
        <v>0</v>
      </c>
      <c r="I286" s="63">
        <v>0</v>
      </c>
      <c r="J286" s="63">
        <v>0</v>
      </c>
      <c r="K286" s="63">
        <v>1355.37</v>
      </c>
      <c r="L286" s="63">
        <v>908.93</v>
      </c>
      <c r="M286" s="63">
        <v>1350.48</v>
      </c>
      <c r="N286" s="63">
        <v>1608.24</v>
      </c>
      <c r="O286" s="63">
        <v>5223.0200000000004</v>
      </c>
      <c r="Q286" s="12" t="s">
        <v>43</v>
      </c>
    </row>
    <row r="287" spans="1:17">
      <c r="A287" s="58" t="s">
        <v>5071</v>
      </c>
      <c r="B287" s="59" t="s">
        <v>5072</v>
      </c>
      <c r="C287" s="63">
        <v>0</v>
      </c>
      <c r="D287" s="63">
        <v>0</v>
      </c>
      <c r="E287" s="63">
        <v>0</v>
      </c>
      <c r="F287" s="63">
        <v>0</v>
      </c>
      <c r="G287" s="63">
        <v>0</v>
      </c>
      <c r="H287" s="63">
        <v>0</v>
      </c>
      <c r="I287" s="63">
        <v>0</v>
      </c>
      <c r="J287" s="63">
        <v>0</v>
      </c>
      <c r="K287" s="63">
        <v>0</v>
      </c>
      <c r="L287" s="63">
        <v>0</v>
      </c>
      <c r="M287" s="63">
        <v>0</v>
      </c>
      <c r="N287" s="63">
        <v>0</v>
      </c>
      <c r="O287" s="63">
        <v>0</v>
      </c>
      <c r="Q287" s="12" t="s">
        <v>43</v>
      </c>
    </row>
    <row r="288" spans="1:17">
      <c r="A288" s="58" t="s">
        <v>494</v>
      </c>
      <c r="B288" s="59" t="s">
        <v>495</v>
      </c>
      <c r="C288" s="63">
        <v>0</v>
      </c>
      <c r="D288" s="63">
        <v>0</v>
      </c>
      <c r="E288" s="63">
        <v>0</v>
      </c>
      <c r="F288" s="63">
        <v>0</v>
      </c>
      <c r="G288" s="63">
        <v>0</v>
      </c>
      <c r="H288" s="63">
        <v>0</v>
      </c>
      <c r="I288" s="63">
        <v>0</v>
      </c>
      <c r="J288" s="63">
        <v>0</v>
      </c>
      <c r="K288" s="63">
        <v>231.76</v>
      </c>
      <c r="L288" s="63">
        <v>231.76</v>
      </c>
      <c r="M288" s="63">
        <v>231.76</v>
      </c>
      <c r="N288" s="63">
        <v>225.84</v>
      </c>
      <c r="O288" s="63">
        <v>921.12</v>
      </c>
      <c r="Q288" s="12" t="s">
        <v>43</v>
      </c>
    </row>
    <row r="289" spans="1:17">
      <c r="A289" s="58" t="s">
        <v>496</v>
      </c>
      <c r="B289" s="59" t="s">
        <v>497</v>
      </c>
      <c r="C289" s="63">
        <v>0</v>
      </c>
      <c r="D289" s="63">
        <v>0</v>
      </c>
      <c r="E289" s="63">
        <v>0</v>
      </c>
      <c r="F289" s="63">
        <v>0</v>
      </c>
      <c r="G289" s="63">
        <v>0</v>
      </c>
      <c r="H289" s="63">
        <v>0</v>
      </c>
      <c r="I289" s="63">
        <v>0</v>
      </c>
      <c r="J289" s="63">
        <v>0</v>
      </c>
      <c r="K289" s="63">
        <v>0</v>
      </c>
      <c r="L289" s="63">
        <v>783.82</v>
      </c>
      <c r="M289" s="63">
        <v>0</v>
      </c>
      <c r="N289" s="63">
        <v>0</v>
      </c>
      <c r="O289" s="63">
        <v>783.82</v>
      </c>
      <c r="Q289" s="12" t="s">
        <v>43</v>
      </c>
    </row>
    <row r="290" spans="1:17">
      <c r="A290" s="58" t="s">
        <v>5073</v>
      </c>
      <c r="B290" s="59" t="s">
        <v>5074</v>
      </c>
      <c r="C290" s="63">
        <v>0</v>
      </c>
      <c r="D290" s="63">
        <v>0</v>
      </c>
      <c r="E290" s="63">
        <v>0</v>
      </c>
      <c r="F290" s="63">
        <v>0</v>
      </c>
      <c r="G290" s="63">
        <v>0</v>
      </c>
      <c r="H290" s="63">
        <v>0</v>
      </c>
      <c r="I290" s="63">
        <v>0</v>
      </c>
      <c r="J290" s="63">
        <v>0</v>
      </c>
      <c r="K290" s="63">
        <v>0</v>
      </c>
      <c r="L290" s="63">
        <v>0</v>
      </c>
      <c r="M290" s="63">
        <v>0</v>
      </c>
      <c r="N290" s="63">
        <v>0</v>
      </c>
      <c r="O290" s="63">
        <v>0</v>
      </c>
      <c r="Q290" s="12" t="s">
        <v>43</v>
      </c>
    </row>
    <row r="291" spans="1:17">
      <c r="A291" s="58" t="s">
        <v>498</v>
      </c>
      <c r="B291" s="59" t="s">
        <v>499</v>
      </c>
      <c r="C291" s="63">
        <v>0</v>
      </c>
      <c r="D291" s="63">
        <v>0</v>
      </c>
      <c r="E291" s="63">
        <v>0</v>
      </c>
      <c r="F291" s="63">
        <v>0</v>
      </c>
      <c r="G291" s="63">
        <v>0</v>
      </c>
      <c r="H291" s="63">
        <v>0</v>
      </c>
      <c r="I291" s="63">
        <v>0</v>
      </c>
      <c r="J291" s="63">
        <v>0</v>
      </c>
      <c r="K291" s="63">
        <v>2027.9</v>
      </c>
      <c r="L291" s="63">
        <v>1887.43</v>
      </c>
      <c r="M291" s="63">
        <v>920.69</v>
      </c>
      <c r="N291" s="63">
        <v>1331.12</v>
      </c>
      <c r="O291" s="63">
        <v>6167.14</v>
      </c>
      <c r="Q291" s="12" t="s">
        <v>43</v>
      </c>
    </row>
    <row r="292" spans="1:17">
      <c r="A292" s="58" t="s">
        <v>500</v>
      </c>
      <c r="B292" s="59" t="s">
        <v>501</v>
      </c>
      <c r="C292" s="63">
        <v>0</v>
      </c>
      <c r="D292" s="63">
        <v>0</v>
      </c>
      <c r="E292" s="63">
        <v>0</v>
      </c>
      <c r="F292" s="63">
        <v>0</v>
      </c>
      <c r="G292" s="63">
        <v>0</v>
      </c>
      <c r="H292" s="63">
        <v>0</v>
      </c>
      <c r="I292" s="63">
        <v>0</v>
      </c>
      <c r="J292" s="63">
        <v>0</v>
      </c>
      <c r="K292" s="63">
        <v>265.68</v>
      </c>
      <c r="L292" s="63">
        <v>276.48</v>
      </c>
      <c r="M292" s="63">
        <v>263.52</v>
      </c>
      <c r="N292" s="63">
        <v>263.52</v>
      </c>
      <c r="O292" s="63">
        <v>1069.2</v>
      </c>
      <c r="Q292" s="12" t="s">
        <v>43</v>
      </c>
    </row>
    <row r="293" spans="1:17">
      <c r="A293" s="58" t="s">
        <v>502</v>
      </c>
      <c r="B293" s="59" t="s">
        <v>503</v>
      </c>
      <c r="C293" s="63">
        <v>0</v>
      </c>
      <c r="D293" s="63">
        <v>0</v>
      </c>
      <c r="E293" s="63">
        <v>0</v>
      </c>
      <c r="F293" s="63">
        <v>0</v>
      </c>
      <c r="G293" s="63">
        <v>0</v>
      </c>
      <c r="H293" s="63">
        <v>0</v>
      </c>
      <c r="I293" s="63">
        <v>0</v>
      </c>
      <c r="J293" s="63">
        <v>0</v>
      </c>
      <c r="K293" s="63">
        <v>0</v>
      </c>
      <c r="L293" s="63">
        <v>414.79</v>
      </c>
      <c r="M293" s="63">
        <v>716.92</v>
      </c>
      <c r="N293" s="63">
        <v>304.11</v>
      </c>
      <c r="O293" s="63">
        <v>1435.82</v>
      </c>
      <c r="Q293" s="12" t="s">
        <v>43</v>
      </c>
    </row>
    <row r="294" spans="1:17">
      <c r="A294" s="58" t="s">
        <v>504</v>
      </c>
      <c r="B294" s="59" t="s">
        <v>505</v>
      </c>
      <c r="C294" s="63">
        <v>0</v>
      </c>
      <c r="D294" s="63">
        <v>0</v>
      </c>
      <c r="E294" s="63">
        <v>0</v>
      </c>
      <c r="F294" s="63">
        <v>0</v>
      </c>
      <c r="G294" s="63">
        <v>0</v>
      </c>
      <c r="H294" s="63">
        <v>0</v>
      </c>
      <c r="I294" s="63">
        <v>0</v>
      </c>
      <c r="J294" s="63">
        <v>0</v>
      </c>
      <c r="K294" s="63">
        <v>0</v>
      </c>
      <c r="L294" s="63">
        <v>251.86</v>
      </c>
      <c r="M294" s="63">
        <v>355.05</v>
      </c>
      <c r="N294" s="63">
        <v>457.49</v>
      </c>
      <c r="O294" s="63">
        <v>1064.4000000000001</v>
      </c>
      <c r="Q294" s="12" t="s">
        <v>43</v>
      </c>
    </row>
    <row r="295" spans="1:17">
      <c r="A295" s="58"/>
      <c r="B295" s="59"/>
      <c r="C295" s="66"/>
      <c r="D295" s="66"/>
      <c r="E295" s="66"/>
      <c r="F295" s="66"/>
      <c r="G295" s="66"/>
      <c r="H295" s="66"/>
      <c r="I295" s="66"/>
      <c r="J295" s="66"/>
      <c r="K295" s="66"/>
      <c r="L295" s="66"/>
      <c r="M295" s="66"/>
      <c r="N295" s="66"/>
      <c r="O295" s="66"/>
    </row>
    <row r="296" spans="1:17">
      <c r="A296" s="58" t="s">
        <v>506</v>
      </c>
      <c r="B296" s="59" t="s">
        <v>507</v>
      </c>
      <c r="C296" s="70">
        <v>0</v>
      </c>
      <c r="D296" s="70">
        <v>0</v>
      </c>
      <c r="E296" s="70">
        <v>0</v>
      </c>
      <c r="F296" s="70">
        <v>0</v>
      </c>
      <c r="G296" s="70">
        <v>0</v>
      </c>
      <c r="H296" s="70">
        <v>0</v>
      </c>
      <c r="I296" s="70">
        <v>0</v>
      </c>
      <c r="J296" s="70">
        <v>0</v>
      </c>
      <c r="K296" s="70">
        <v>3880.71</v>
      </c>
      <c r="L296" s="70">
        <v>4755.07</v>
      </c>
      <c r="M296" s="70">
        <v>3838.42</v>
      </c>
      <c r="N296" s="70">
        <v>4190.32</v>
      </c>
      <c r="O296" s="70">
        <v>16664.52</v>
      </c>
    </row>
    <row r="297" spans="1:17">
      <c r="A297" s="58"/>
      <c r="B297" s="59"/>
      <c r="C297" s="58"/>
      <c r="D297" s="58"/>
      <c r="E297" s="58"/>
      <c r="F297" s="58"/>
      <c r="G297" s="58"/>
      <c r="H297" s="58"/>
      <c r="I297" s="58"/>
      <c r="J297" s="58"/>
      <c r="K297" s="58"/>
      <c r="L297" s="58"/>
      <c r="M297" s="58"/>
      <c r="N297" s="58"/>
      <c r="O297" s="58"/>
    </row>
    <row r="298" spans="1:17">
      <c r="A298" s="58" t="s">
        <v>508</v>
      </c>
      <c r="B298" s="59" t="s">
        <v>509</v>
      </c>
      <c r="C298" s="69"/>
      <c r="D298" s="69"/>
      <c r="E298" s="69"/>
      <c r="F298" s="69"/>
      <c r="G298" s="69"/>
      <c r="H298" s="69"/>
      <c r="I298" s="69"/>
      <c r="J298" s="69"/>
      <c r="K298" s="69"/>
      <c r="L298" s="69"/>
      <c r="M298" s="69"/>
      <c r="N298" s="69"/>
      <c r="O298" s="69"/>
    </row>
    <row r="299" spans="1:17">
      <c r="A299" s="58" t="s">
        <v>510</v>
      </c>
      <c r="B299" s="59" t="s">
        <v>511</v>
      </c>
      <c r="C299" s="63">
        <v>0</v>
      </c>
      <c r="D299" s="63">
        <v>0</v>
      </c>
      <c r="E299" s="63">
        <v>0</v>
      </c>
      <c r="F299" s="63">
        <v>0</v>
      </c>
      <c r="G299" s="63">
        <v>0</v>
      </c>
      <c r="H299" s="63">
        <v>0</v>
      </c>
      <c r="I299" s="63">
        <v>0</v>
      </c>
      <c r="J299" s="63">
        <v>1895.96</v>
      </c>
      <c r="K299" s="63">
        <v>211.13</v>
      </c>
      <c r="L299" s="63">
        <v>179.32</v>
      </c>
      <c r="M299" s="63">
        <v>284.14999999999998</v>
      </c>
      <c r="N299" s="63">
        <v>462.45</v>
      </c>
      <c r="O299" s="63">
        <v>3033.01</v>
      </c>
      <c r="Q299" s="12" t="s">
        <v>43</v>
      </c>
    </row>
    <row r="300" spans="1:17">
      <c r="A300" s="58" t="s">
        <v>512</v>
      </c>
      <c r="B300" s="59" t="s">
        <v>513</v>
      </c>
      <c r="C300" s="63">
        <v>0</v>
      </c>
      <c r="D300" s="63">
        <v>0</v>
      </c>
      <c r="E300" s="63">
        <v>0</v>
      </c>
      <c r="F300" s="63">
        <v>0</v>
      </c>
      <c r="G300" s="63">
        <v>0</v>
      </c>
      <c r="H300" s="63">
        <v>0</v>
      </c>
      <c r="I300" s="63">
        <v>0</v>
      </c>
      <c r="J300" s="63">
        <v>0</v>
      </c>
      <c r="K300" s="63">
        <v>0</v>
      </c>
      <c r="L300" s="63">
        <v>119</v>
      </c>
      <c r="M300" s="63">
        <v>310.22000000000003</v>
      </c>
      <c r="N300" s="63">
        <v>238</v>
      </c>
      <c r="O300" s="63">
        <v>667.22</v>
      </c>
      <c r="Q300" s="12" t="s">
        <v>43</v>
      </c>
    </row>
    <row r="301" spans="1:17">
      <c r="A301" s="58" t="s">
        <v>514</v>
      </c>
      <c r="B301" s="59" t="s">
        <v>515</v>
      </c>
      <c r="C301" s="63">
        <v>0</v>
      </c>
      <c r="D301" s="63">
        <v>0</v>
      </c>
      <c r="E301" s="63">
        <v>0</v>
      </c>
      <c r="F301" s="63">
        <v>0</v>
      </c>
      <c r="G301" s="63">
        <v>0</v>
      </c>
      <c r="H301" s="63">
        <v>0</v>
      </c>
      <c r="I301" s="63">
        <v>0</v>
      </c>
      <c r="J301" s="63">
        <v>0</v>
      </c>
      <c r="K301" s="63">
        <v>0</v>
      </c>
      <c r="L301" s="63">
        <v>0</v>
      </c>
      <c r="M301" s="63">
        <v>0</v>
      </c>
      <c r="N301" s="63">
        <v>200</v>
      </c>
      <c r="O301" s="63">
        <v>200</v>
      </c>
      <c r="Q301" s="12" t="s">
        <v>43</v>
      </c>
    </row>
    <row r="302" spans="1:17">
      <c r="A302" s="58" t="s">
        <v>516</v>
      </c>
      <c r="B302" s="59" t="s">
        <v>517</v>
      </c>
      <c r="C302" s="63">
        <v>0</v>
      </c>
      <c r="D302" s="63">
        <v>0</v>
      </c>
      <c r="E302" s="63">
        <v>0</v>
      </c>
      <c r="F302" s="63">
        <v>0</v>
      </c>
      <c r="G302" s="63">
        <v>0</v>
      </c>
      <c r="H302" s="63">
        <v>0</v>
      </c>
      <c r="I302" s="63">
        <v>0</v>
      </c>
      <c r="J302" s="63">
        <v>0</v>
      </c>
      <c r="K302" s="63">
        <v>0</v>
      </c>
      <c r="L302" s="63">
        <v>0</v>
      </c>
      <c r="M302" s="63">
        <v>0</v>
      </c>
      <c r="N302" s="63">
        <v>0</v>
      </c>
      <c r="O302" s="63">
        <v>0</v>
      </c>
      <c r="Q302" s="12" t="s">
        <v>43</v>
      </c>
    </row>
    <row r="303" spans="1:17">
      <c r="A303" s="58" t="s">
        <v>518</v>
      </c>
      <c r="B303" s="59" t="s">
        <v>519</v>
      </c>
      <c r="C303" s="63">
        <v>0</v>
      </c>
      <c r="D303" s="63">
        <v>0</v>
      </c>
      <c r="E303" s="63">
        <v>0</v>
      </c>
      <c r="F303" s="63">
        <v>0</v>
      </c>
      <c r="G303" s="63">
        <v>0</v>
      </c>
      <c r="H303" s="63">
        <v>0</v>
      </c>
      <c r="I303" s="63">
        <v>0</v>
      </c>
      <c r="J303" s="63">
        <v>0</v>
      </c>
      <c r="K303" s="63">
        <v>0</v>
      </c>
      <c r="L303" s="63">
        <v>79.95</v>
      </c>
      <c r="M303" s="63">
        <v>0</v>
      </c>
      <c r="N303" s="63">
        <v>318.02</v>
      </c>
      <c r="O303" s="63">
        <v>397.97</v>
      </c>
      <c r="Q303" s="12" t="s">
        <v>43</v>
      </c>
    </row>
    <row r="304" spans="1:17">
      <c r="A304" s="58" t="s">
        <v>520</v>
      </c>
      <c r="B304" s="59" t="s">
        <v>521</v>
      </c>
      <c r="C304" s="63">
        <v>0</v>
      </c>
      <c r="D304" s="63">
        <v>0</v>
      </c>
      <c r="E304" s="63">
        <v>0</v>
      </c>
      <c r="F304" s="63">
        <v>0</v>
      </c>
      <c r="G304" s="63">
        <v>0</v>
      </c>
      <c r="H304" s="63">
        <v>0</v>
      </c>
      <c r="I304" s="63">
        <v>0</v>
      </c>
      <c r="J304" s="63">
        <v>0</v>
      </c>
      <c r="K304" s="63">
        <v>0</v>
      </c>
      <c r="L304" s="63">
        <v>0</v>
      </c>
      <c r="M304" s="63">
        <v>0</v>
      </c>
      <c r="N304" s="63">
        <v>0</v>
      </c>
      <c r="O304" s="63">
        <v>0</v>
      </c>
      <c r="Q304" s="12" t="s">
        <v>43</v>
      </c>
    </row>
    <row r="305" spans="1:17">
      <c r="A305" s="58" t="s">
        <v>5075</v>
      </c>
      <c r="B305" s="59" t="s">
        <v>5076</v>
      </c>
      <c r="C305" s="63">
        <v>0</v>
      </c>
      <c r="D305" s="63">
        <v>0</v>
      </c>
      <c r="E305" s="63">
        <v>0</v>
      </c>
      <c r="F305" s="63">
        <v>0</v>
      </c>
      <c r="G305" s="63">
        <v>0</v>
      </c>
      <c r="H305" s="63">
        <v>0</v>
      </c>
      <c r="I305" s="63">
        <v>0</v>
      </c>
      <c r="J305" s="63">
        <v>0</v>
      </c>
      <c r="K305" s="63">
        <v>0</v>
      </c>
      <c r="L305" s="63">
        <v>0</v>
      </c>
      <c r="M305" s="63">
        <v>0</v>
      </c>
      <c r="N305" s="63">
        <v>0</v>
      </c>
      <c r="O305" s="63">
        <v>0</v>
      </c>
      <c r="Q305" s="12" t="s">
        <v>43</v>
      </c>
    </row>
    <row r="306" spans="1:17">
      <c r="A306" s="58" t="s">
        <v>5077</v>
      </c>
      <c r="B306" s="59" t="s">
        <v>5078</v>
      </c>
      <c r="C306" s="63">
        <v>0</v>
      </c>
      <c r="D306" s="63">
        <v>0</v>
      </c>
      <c r="E306" s="63">
        <v>0</v>
      </c>
      <c r="F306" s="63">
        <v>0</v>
      </c>
      <c r="G306" s="63">
        <v>0</v>
      </c>
      <c r="H306" s="63">
        <v>0</v>
      </c>
      <c r="I306" s="63">
        <v>0</v>
      </c>
      <c r="J306" s="63">
        <v>0</v>
      </c>
      <c r="K306" s="63">
        <v>0</v>
      </c>
      <c r="L306" s="63">
        <v>0</v>
      </c>
      <c r="M306" s="63">
        <v>0</v>
      </c>
      <c r="N306" s="63">
        <v>0</v>
      </c>
      <c r="O306" s="63">
        <v>0</v>
      </c>
      <c r="Q306" s="12" t="s">
        <v>43</v>
      </c>
    </row>
    <row r="307" spans="1:17">
      <c r="A307" s="58" t="s">
        <v>522</v>
      </c>
      <c r="B307" s="59" t="s">
        <v>523</v>
      </c>
      <c r="C307" s="63">
        <v>0</v>
      </c>
      <c r="D307" s="63">
        <v>0</v>
      </c>
      <c r="E307" s="63">
        <v>0</v>
      </c>
      <c r="F307" s="63">
        <v>0</v>
      </c>
      <c r="G307" s="63">
        <v>0</v>
      </c>
      <c r="H307" s="63">
        <v>0</v>
      </c>
      <c r="I307" s="63">
        <v>0</v>
      </c>
      <c r="J307" s="63">
        <v>0</v>
      </c>
      <c r="K307" s="63">
        <v>0</v>
      </c>
      <c r="L307" s="63">
        <v>1402.2</v>
      </c>
      <c r="M307" s="63">
        <v>0</v>
      </c>
      <c r="N307" s="63">
        <v>0</v>
      </c>
      <c r="O307" s="63">
        <v>1402.2</v>
      </c>
      <c r="Q307" s="12" t="s">
        <v>43</v>
      </c>
    </row>
    <row r="308" spans="1:17">
      <c r="A308" s="58" t="s">
        <v>1924</v>
      </c>
      <c r="B308" s="59" t="s">
        <v>5079</v>
      </c>
      <c r="C308" s="63">
        <v>0</v>
      </c>
      <c r="D308" s="63">
        <v>0</v>
      </c>
      <c r="E308" s="63">
        <v>0</v>
      </c>
      <c r="F308" s="63">
        <v>0</v>
      </c>
      <c r="G308" s="63">
        <v>0</v>
      </c>
      <c r="H308" s="63">
        <v>0</v>
      </c>
      <c r="I308" s="63">
        <v>0</v>
      </c>
      <c r="J308" s="63">
        <v>0</v>
      </c>
      <c r="K308" s="63">
        <v>0</v>
      </c>
      <c r="L308" s="63">
        <v>0</v>
      </c>
      <c r="M308" s="63">
        <v>0</v>
      </c>
      <c r="N308" s="63">
        <v>0</v>
      </c>
      <c r="O308" s="63">
        <v>0</v>
      </c>
      <c r="Q308" s="12" t="s">
        <v>43</v>
      </c>
    </row>
    <row r="309" spans="1:17">
      <c r="A309" s="58" t="s">
        <v>524</v>
      </c>
      <c r="B309" s="59" t="s">
        <v>525</v>
      </c>
      <c r="C309" s="63">
        <v>0</v>
      </c>
      <c r="D309" s="63">
        <v>0</v>
      </c>
      <c r="E309" s="63">
        <v>0</v>
      </c>
      <c r="F309" s="63">
        <v>0</v>
      </c>
      <c r="G309" s="63">
        <v>0</v>
      </c>
      <c r="H309" s="63">
        <v>0</v>
      </c>
      <c r="I309" s="63">
        <v>0</v>
      </c>
      <c r="J309" s="63">
        <v>0</v>
      </c>
      <c r="K309" s="63">
        <v>0</v>
      </c>
      <c r="L309" s="63">
        <v>0</v>
      </c>
      <c r="M309" s="63">
        <v>0</v>
      </c>
      <c r="N309" s="63">
        <v>0</v>
      </c>
      <c r="O309" s="63">
        <v>0</v>
      </c>
      <c r="Q309" s="12" t="s">
        <v>43</v>
      </c>
    </row>
    <row r="310" spans="1:17">
      <c r="A310" s="58" t="s">
        <v>5080</v>
      </c>
      <c r="B310" s="59" t="s">
        <v>5081</v>
      </c>
      <c r="C310" s="63">
        <v>0</v>
      </c>
      <c r="D310" s="63">
        <v>0</v>
      </c>
      <c r="E310" s="63">
        <v>0</v>
      </c>
      <c r="F310" s="63">
        <v>0</v>
      </c>
      <c r="G310" s="63">
        <v>0</v>
      </c>
      <c r="H310" s="63">
        <v>0</v>
      </c>
      <c r="I310" s="63">
        <v>0</v>
      </c>
      <c r="J310" s="63">
        <v>0</v>
      </c>
      <c r="K310" s="63">
        <v>0</v>
      </c>
      <c r="L310" s="63">
        <v>0</v>
      </c>
      <c r="M310" s="63">
        <v>0</v>
      </c>
      <c r="N310" s="63">
        <v>0</v>
      </c>
      <c r="O310" s="63">
        <v>0</v>
      </c>
      <c r="Q310" s="12" t="s">
        <v>43</v>
      </c>
    </row>
    <row r="311" spans="1:17">
      <c r="A311" s="58" t="s">
        <v>5082</v>
      </c>
      <c r="B311" s="59" t="s">
        <v>5083</v>
      </c>
      <c r="C311" s="63">
        <v>0</v>
      </c>
      <c r="D311" s="63">
        <v>0</v>
      </c>
      <c r="E311" s="63">
        <v>0</v>
      </c>
      <c r="F311" s="63">
        <v>0</v>
      </c>
      <c r="G311" s="63">
        <v>0</v>
      </c>
      <c r="H311" s="63">
        <v>0</v>
      </c>
      <c r="I311" s="63">
        <v>0</v>
      </c>
      <c r="J311" s="63">
        <v>0</v>
      </c>
      <c r="K311" s="63">
        <v>0</v>
      </c>
      <c r="L311" s="63">
        <v>0</v>
      </c>
      <c r="M311" s="63">
        <v>0</v>
      </c>
      <c r="N311" s="63">
        <v>0</v>
      </c>
      <c r="O311" s="63">
        <v>0</v>
      </c>
      <c r="Q311" s="12" t="s">
        <v>43</v>
      </c>
    </row>
    <row r="312" spans="1:17">
      <c r="A312" s="58" t="s">
        <v>5084</v>
      </c>
      <c r="B312" s="59" t="s">
        <v>5085</v>
      </c>
      <c r="C312" s="63">
        <v>0</v>
      </c>
      <c r="D312" s="63">
        <v>0</v>
      </c>
      <c r="E312" s="63">
        <v>0</v>
      </c>
      <c r="F312" s="63">
        <v>0</v>
      </c>
      <c r="G312" s="63">
        <v>0</v>
      </c>
      <c r="H312" s="63">
        <v>0</v>
      </c>
      <c r="I312" s="63">
        <v>0</v>
      </c>
      <c r="J312" s="63">
        <v>0</v>
      </c>
      <c r="K312" s="63">
        <v>60.59</v>
      </c>
      <c r="L312" s="63">
        <v>0</v>
      </c>
      <c r="M312" s="63">
        <v>0</v>
      </c>
      <c r="N312" s="63">
        <v>0</v>
      </c>
      <c r="O312" s="63">
        <v>60.59</v>
      </c>
      <c r="Q312" s="12" t="s">
        <v>43</v>
      </c>
    </row>
    <row r="313" spans="1:17">
      <c r="A313" s="58" t="s">
        <v>526</v>
      </c>
      <c r="B313" s="59" t="s">
        <v>527</v>
      </c>
      <c r="C313" s="63">
        <v>0</v>
      </c>
      <c r="D313" s="63">
        <v>0</v>
      </c>
      <c r="E313" s="63">
        <v>0</v>
      </c>
      <c r="F313" s="63">
        <v>0</v>
      </c>
      <c r="G313" s="63">
        <v>0</v>
      </c>
      <c r="H313" s="63">
        <v>0</v>
      </c>
      <c r="I313" s="63">
        <v>0</v>
      </c>
      <c r="J313" s="63">
        <v>0</v>
      </c>
      <c r="K313" s="63">
        <v>100</v>
      </c>
      <c r="L313" s="63">
        <v>100</v>
      </c>
      <c r="M313" s="63">
        <v>100</v>
      </c>
      <c r="N313" s="63">
        <v>100</v>
      </c>
      <c r="O313" s="63">
        <v>400</v>
      </c>
      <c r="Q313" s="12" t="s">
        <v>43</v>
      </c>
    </row>
    <row r="314" spans="1:17">
      <c r="A314" s="58" t="s">
        <v>528</v>
      </c>
      <c r="B314" s="59" t="s">
        <v>529</v>
      </c>
      <c r="C314" s="63">
        <v>0</v>
      </c>
      <c r="D314" s="63">
        <v>0</v>
      </c>
      <c r="E314" s="63">
        <v>0</v>
      </c>
      <c r="F314" s="63">
        <v>0</v>
      </c>
      <c r="G314" s="63">
        <v>0</v>
      </c>
      <c r="H314" s="63">
        <v>0</v>
      </c>
      <c r="I314" s="63">
        <v>0</v>
      </c>
      <c r="J314" s="63">
        <v>0</v>
      </c>
      <c r="K314" s="63">
        <v>0</v>
      </c>
      <c r="L314" s="63">
        <v>0</v>
      </c>
      <c r="M314" s="63">
        <v>0</v>
      </c>
      <c r="N314" s="63">
        <v>0</v>
      </c>
      <c r="O314" s="63">
        <v>0</v>
      </c>
      <c r="Q314" s="12" t="s">
        <v>43</v>
      </c>
    </row>
    <row r="315" spans="1:17">
      <c r="A315" s="58"/>
      <c r="B315" s="59"/>
      <c r="C315" s="66"/>
      <c r="D315" s="66"/>
      <c r="E315" s="66"/>
      <c r="F315" s="66"/>
      <c r="G315" s="66"/>
      <c r="H315" s="66"/>
      <c r="I315" s="66"/>
      <c r="J315" s="66"/>
      <c r="K315" s="66"/>
      <c r="L315" s="66"/>
      <c r="M315" s="66"/>
      <c r="N315" s="66"/>
      <c r="O315" s="66"/>
    </row>
    <row r="316" spans="1:17">
      <c r="A316" s="58" t="s">
        <v>530</v>
      </c>
      <c r="B316" s="59" t="s">
        <v>531</v>
      </c>
      <c r="C316" s="70">
        <v>0</v>
      </c>
      <c r="D316" s="70">
        <v>0</v>
      </c>
      <c r="E316" s="70">
        <v>0</v>
      </c>
      <c r="F316" s="70">
        <v>0</v>
      </c>
      <c r="G316" s="70">
        <v>0</v>
      </c>
      <c r="H316" s="70">
        <v>0</v>
      </c>
      <c r="I316" s="70">
        <v>0</v>
      </c>
      <c r="J316" s="70">
        <v>1895.96</v>
      </c>
      <c r="K316" s="70">
        <v>371.72</v>
      </c>
      <c r="L316" s="70">
        <v>1880.47</v>
      </c>
      <c r="M316" s="70">
        <v>694.37</v>
      </c>
      <c r="N316" s="70">
        <v>1318.47</v>
      </c>
      <c r="O316" s="70">
        <v>6160.99</v>
      </c>
    </row>
    <row r="317" spans="1:17">
      <c r="A317" s="58"/>
      <c r="B317" s="59"/>
      <c r="C317" s="58"/>
      <c r="D317" s="58"/>
      <c r="E317" s="58"/>
      <c r="F317" s="58"/>
      <c r="G317" s="58"/>
      <c r="H317" s="58"/>
      <c r="I317" s="58"/>
      <c r="J317" s="58"/>
      <c r="K317" s="58"/>
      <c r="L317" s="58"/>
      <c r="M317" s="58"/>
      <c r="N317" s="58"/>
      <c r="O317" s="58"/>
    </row>
    <row r="318" spans="1:17">
      <c r="A318" s="58" t="s">
        <v>532</v>
      </c>
      <c r="B318" s="59" t="s">
        <v>533</v>
      </c>
      <c r="C318" s="69"/>
      <c r="D318" s="69"/>
      <c r="E318" s="69"/>
      <c r="F318" s="69"/>
      <c r="G318" s="69"/>
      <c r="H318" s="69"/>
      <c r="I318" s="69"/>
      <c r="J318" s="69"/>
      <c r="K318" s="69"/>
      <c r="L318" s="69"/>
      <c r="M318" s="69"/>
      <c r="N318" s="69"/>
      <c r="O318" s="69"/>
    </row>
    <row r="319" spans="1:17">
      <c r="A319" s="58" t="s">
        <v>534</v>
      </c>
      <c r="B319" s="59" t="s">
        <v>535</v>
      </c>
      <c r="C319" s="63">
        <v>0</v>
      </c>
      <c r="D319" s="63">
        <v>0</v>
      </c>
      <c r="E319" s="63">
        <v>0</v>
      </c>
      <c r="F319" s="63">
        <v>0</v>
      </c>
      <c r="G319" s="63">
        <v>0</v>
      </c>
      <c r="H319" s="63">
        <v>0</v>
      </c>
      <c r="I319" s="63">
        <v>0</v>
      </c>
      <c r="J319" s="63">
        <v>84477.84</v>
      </c>
      <c r="K319" s="63">
        <v>40312.400000000001</v>
      </c>
      <c r="L319" s="63">
        <v>40312.400000000001</v>
      </c>
      <c r="M319" s="63">
        <v>41521.769999999997</v>
      </c>
      <c r="N319" s="63">
        <v>41521.769999999997</v>
      </c>
      <c r="O319" s="63">
        <v>248146.18</v>
      </c>
      <c r="Q319" s="12" t="s">
        <v>66</v>
      </c>
    </row>
    <row r="320" spans="1:17">
      <c r="A320" s="58" t="s">
        <v>5086</v>
      </c>
      <c r="B320" s="59" t="s">
        <v>5087</v>
      </c>
      <c r="C320" s="63">
        <v>0</v>
      </c>
      <c r="D320" s="63">
        <v>0</v>
      </c>
      <c r="E320" s="63">
        <v>0</v>
      </c>
      <c r="F320" s="63">
        <v>0</v>
      </c>
      <c r="G320" s="63">
        <v>0</v>
      </c>
      <c r="H320" s="63">
        <v>0</v>
      </c>
      <c r="I320" s="63">
        <v>0</v>
      </c>
      <c r="J320" s="63">
        <v>0</v>
      </c>
      <c r="K320" s="63">
        <v>0</v>
      </c>
      <c r="L320" s="63">
        <v>0</v>
      </c>
      <c r="M320" s="63">
        <v>0</v>
      </c>
      <c r="N320" s="63">
        <v>0</v>
      </c>
      <c r="O320" s="63">
        <v>0</v>
      </c>
      <c r="Q320" s="12" t="s">
        <v>66</v>
      </c>
    </row>
    <row r="321" spans="1:17">
      <c r="A321" s="58" t="s">
        <v>5088</v>
      </c>
      <c r="B321" s="59" t="s">
        <v>5089</v>
      </c>
      <c r="C321" s="63">
        <v>0</v>
      </c>
      <c r="D321" s="63">
        <v>0</v>
      </c>
      <c r="E321" s="63">
        <v>0</v>
      </c>
      <c r="F321" s="63">
        <v>0</v>
      </c>
      <c r="G321" s="63">
        <v>0</v>
      </c>
      <c r="H321" s="63">
        <v>0</v>
      </c>
      <c r="I321" s="63">
        <v>0</v>
      </c>
      <c r="J321" s="63">
        <v>0</v>
      </c>
      <c r="K321" s="63">
        <v>0</v>
      </c>
      <c r="L321" s="63">
        <v>0</v>
      </c>
      <c r="M321" s="63">
        <v>0</v>
      </c>
      <c r="N321" s="63">
        <v>0</v>
      </c>
      <c r="O321" s="63">
        <v>0</v>
      </c>
      <c r="Q321" s="12" t="s">
        <v>66</v>
      </c>
    </row>
    <row r="322" spans="1:17">
      <c r="A322" s="58" t="s">
        <v>5090</v>
      </c>
      <c r="B322" s="59" t="s">
        <v>5091</v>
      </c>
      <c r="C322" s="63">
        <v>0</v>
      </c>
      <c r="D322" s="63">
        <v>0</v>
      </c>
      <c r="E322" s="63">
        <v>0</v>
      </c>
      <c r="F322" s="63">
        <v>0</v>
      </c>
      <c r="G322" s="63">
        <v>0</v>
      </c>
      <c r="H322" s="63">
        <v>0</v>
      </c>
      <c r="I322" s="63">
        <v>0</v>
      </c>
      <c r="J322" s="63">
        <v>0</v>
      </c>
      <c r="K322" s="63">
        <v>0</v>
      </c>
      <c r="L322" s="63">
        <v>0</v>
      </c>
      <c r="M322" s="63">
        <v>0</v>
      </c>
      <c r="N322" s="63">
        <v>0</v>
      </c>
      <c r="O322" s="63">
        <v>0</v>
      </c>
      <c r="Q322" s="12" t="s">
        <v>66</v>
      </c>
    </row>
    <row r="323" spans="1:17">
      <c r="A323" s="58" t="s">
        <v>1958</v>
      </c>
      <c r="B323" s="59" t="s">
        <v>5092</v>
      </c>
      <c r="C323" s="63">
        <v>0</v>
      </c>
      <c r="D323" s="63">
        <v>0</v>
      </c>
      <c r="E323" s="63">
        <v>0</v>
      </c>
      <c r="F323" s="63">
        <v>0</v>
      </c>
      <c r="G323" s="63">
        <v>0</v>
      </c>
      <c r="H323" s="63">
        <v>0</v>
      </c>
      <c r="I323" s="63">
        <v>0</v>
      </c>
      <c r="J323" s="63">
        <v>0</v>
      </c>
      <c r="K323" s="63">
        <v>0</v>
      </c>
      <c r="L323" s="63">
        <v>0</v>
      </c>
      <c r="M323" s="63">
        <v>0</v>
      </c>
      <c r="N323" s="63">
        <v>0</v>
      </c>
      <c r="O323" s="63">
        <v>0</v>
      </c>
      <c r="Q323" s="12" t="s">
        <v>66</v>
      </c>
    </row>
    <row r="324" spans="1:17">
      <c r="A324" s="58" t="s">
        <v>5093</v>
      </c>
      <c r="B324" s="59" t="s">
        <v>5094</v>
      </c>
      <c r="C324" s="63">
        <v>0</v>
      </c>
      <c r="D324" s="63">
        <v>0</v>
      </c>
      <c r="E324" s="63">
        <v>0</v>
      </c>
      <c r="F324" s="63">
        <v>0</v>
      </c>
      <c r="G324" s="63">
        <v>0</v>
      </c>
      <c r="H324" s="63">
        <v>0</v>
      </c>
      <c r="I324" s="63">
        <v>0</v>
      </c>
      <c r="J324" s="63">
        <v>0</v>
      </c>
      <c r="K324" s="63">
        <v>0</v>
      </c>
      <c r="L324" s="63">
        <v>0</v>
      </c>
      <c r="M324" s="63">
        <v>0</v>
      </c>
      <c r="N324" s="63">
        <v>0</v>
      </c>
      <c r="O324" s="63">
        <v>0</v>
      </c>
      <c r="Q324" s="12" t="s">
        <v>66</v>
      </c>
    </row>
    <row r="325" spans="1:17">
      <c r="A325" s="58" t="s">
        <v>5095</v>
      </c>
      <c r="B325" s="59" t="s">
        <v>5096</v>
      </c>
      <c r="C325" s="63">
        <v>0</v>
      </c>
      <c r="D325" s="63">
        <v>0</v>
      </c>
      <c r="E325" s="63">
        <v>0</v>
      </c>
      <c r="F325" s="63">
        <v>0</v>
      </c>
      <c r="G325" s="63">
        <v>0</v>
      </c>
      <c r="H325" s="63">
        <v>0</v>
      </c>
      <c r="I325" s="63">
        <v>0</v>
      </c>
      <c r="J325" s="63">
        <v>0</v>
      </c>
      <c r="K325" s="63">
        <v>0</v>
      </c>
      <c r="L325" s="63">
        <v>0</v>
      </c>
      <c r="M325" s="63">
        <v>0</v>
      </c>
      <c r="N325" s="63">
        <v>0</v>
      </c>
      <c r="O325" s="63">
        <v>0</v>
      </c>
      <c r="Q325" s="12" t="s">
        <v>66</v>
      </c>
    </row>
    <row r="326" spans="1:17">
      <c r="A326" s="58" t="s">
        <v>536</v>
      </c>
      <c r="B326" s="59" t="s">
        <v>537</v>
      </c>
      <c r="C326" s="63">
        <v>0</v>
      </c>
      <c r="D326" s="63">
        <v>0</v>
      </c>
      <c r="E326" s="63">
        <v>0</v>
      </c>
      <c r="F326" s="63">
        <v>0</v>
      </c>
      <c r="G326" s="63">
        <v>0</v>
      </c>
      <c r="H326" s="63">
        <v>0</v>
      </c>
      <c r="I326" s="63">
        <v>0</v>
      </c>
      <c r="J326" s="63">
        <v>0</v>
      </c>
      <c r="K326" s="63">
        <v>17654.240000000002</v>
      </c>
      <c r="L326" s="63">
        <v>17654.240000000002</v>
      </c>
      <c r="M326" s="63">
        <v>17654.240000000002</v>
      </c>
      <c r="N326" s="63">
        <v>17654.240000000002</v>
      </c>
      <c r="O326" s="63">
        <v>70616.960000000006</v>
      </c>
      <c r="Q326" s="12" t="s">
        <v>64</v>
      </c>
    </row>
    <row r="327" spans="1:17">
      <c r="A327" s="58" t="s">
        <v>5097</v>
      </c>
      <c r="B327" s="59" t="s">
        <v>5098</v>
      </c>
      <c r="C327" s="63">
        <v>0</v>
      </c>
      <c r="D327" s="63">
        <v>0</v>
      </c>
      <c r="E327" s="63">
        <v>0</v>
      </c>
      <c r="F327" s="63">
        <v>0</v>
      </c>
      <c r="G327" s="63">
        <v>0</v>
      </c>
      <c r="H327" s="63">
        <v>0</v>
      </c>
      <c r="I327" s="63">
        <v>0</v>
      </c>
      <c r="J327" s="63">
        <v>0</v>
      </c>
      <c r="K327" s="63">
        <v>0</v>
      </c>
      <c r="L327" s="63">
        <v>0</v>
      </c>
      <c r="M327" s="63">
        <v>0</v>
      </c>
      <c r="N327" s="63">
        <v>0</v>
      </c>
      <c r="O327" s="63">
        <v>0</v>
      </c>
      <c r="Q327" s="12" t="s">
        <v>64</v>
      </c>
    </row>
    <row r="328" spans="1:17">
      <c r="A328" s="58" t="s">
        <v>2820</v>
      </c>
      <c r="B328" s="59" t="s">
        <v>5099</v>
      </c>
      <c r="C328" s="63">
        <v>0</v>
      </c>
      <c r="D328" s="63">
        <v>0</v>
      </c>
      <c r="E328" s="63">
        <v>0</v>
      </c>
      <c r="F328" s="63">
        <v>0</v>
      </c>
      <c r="G328" s="63">
        <v>0</v>
      </c>
      <c r="H328" s="63">
        <v>0</v>
      </c>
      <c r="I328" s="63">
        <v>0</v>
      </c>
      <c r="J328" s="63">
        <v>0</v>
      </c>
      <c r="K328" s="63">
        <v>0</v>
      </c>
      <c r="L328" s="63">
        <v>0</v>
      </c>
      <c r="M328" s="63">
        <v>0</v>
      </c>
      <c r="N328" s="63">
        <v>0</v>
      </c>
      <c r="O328" s="63">
        <v>0</v>
      </c>
      <c r="Q328" s="12" t="s">
        <v>64</v>
      </c>
    </row>
    <row r="329" spans="1:17">
      <c r="A329" s="58" t="s">
        <v>5100</v>
      </c>
      <c r="B329" s="59" t="s">
        <v>5101</v>
      </c>
      <c r="C329" s="63">
        <v>0</v>
      </c>
      <c r="D329" s="63">
        <v>0</v>
      </c>
      <c r="E329" s="63">
        <v>0</v>
      </c>
      <c r="F329" s="63">
        <v>0</v>
      </c>
      <c r="G329" s="63">
        <v>0</v>
      </c>
      <c r="H329" s="63">
        <v>0</v>
      </c>
      <c r="I329" s="63">
        <v>0</v>
      </c>
      <c r="J329" s="63">
        <v>0</v>
      </c>
      <c r="K329" s="63">
        <v>0</v>
      </c>
      <c r="L329" s="63">
        <v>0</v>
      </c>
      <c r="M329" s="63">
        <v>0</v>
      </c>
      <c r="N329" s="63">
        <v>0</v>
      </c>
      <c r="O329" s="63">
        <v>0</v>
      </c>
      <c r="Q329" s="12" t="s">
        <v>64</v>
      </c>
    </row>
    <row r="330" spans="1:17">
      <c r="A330" s="58" t="s">
        <v>5102</v>
      </c>
      <c r="B330" s="59" t="s">
        <v>5103</v>
      </c>
      <c r="C330" s="63">
        <v>0</v>
      </c>
      <c r="D330" s="63">
        <v>0</v>
      </c>
      <c r="E330" s="63">
        <v>0</v>
      </c>
      <c r="F330" s="63">
        <v>0</v>
      </c>
      <c r="G330" s="63">
        <v>0</v>
      </c>
      <c r="H330" s="63">
        <v>0</v>
      </c>
      <c r="I330" s="63">
        <v>0</v>
      </c>
      <c r="J330" s="63">
        <v>0</v>
      </c>
      <c r="K330" s="63">
        <v>222.83</v>
      </c>
      <c r="L330" s="63">
        <v>222.83</v>
      </c>
      <c r="M330" s="63">
        <v>222.83</v>
      </c>
      <c r="N330" s="63">
        <v>222.83</v>
      </c>
      <c r="O330" s="63">
        <v>891.32</v>
      </c>
      <c r="Q330" s="12" t="s">
        <v>64</v>
      </c>
    </row>
    <row r="331" spans="1:17">
      <c r="A331" s="58" t="s">
        <v>5104</v>
      </c>
      <c r="B331" s="59" t="s">
        <v>5105</v>
      </c>
      <c r="C331" s="63">
        <v>0</v>
      </c>
      <c r="D331" s="63">
        <v>0</v>
      </c>
      <c r="E331" s="63">
        <v>0</v>
      </c>
      <c r="F331" s="63">
        <v>0</v>
      </c>
      <c r="G331" s="63">
        <v>0</v>
      </c>
      <c r="H331" s="63">
        <v>0</v>
      </c>
      <c r="I331" s="63">
        <v>0</v>
      </c>
      <c r="J331" s="63">
        <v>0</v>
      </c>
      <c r="K331" s="63">
        <v>0</v>
      </c>
      <c r="L331" s="63">
        <v>0</v>
      </c>
      <c r="M331" s="63">
        <v>0</v>
      </c>
      <c r="N331" s="63">
        <v>0</v>
      </c>
      <c r="O331" s="63">
        <v>0</v>
      </c>
      <c r="Q331" s="12" t="s">
        <v>64</v>
      </c>
    </row>
    <row r="332" spans="1:17">
      <c r="A332" s="58" t="s">
        <v>5106</v>
      </c>
      <c r="B332" s="59" t="s">
        <v>5107</v>
      </c>
      <c r="C332" s="63">
        <v>0</v>
      </c>
      <c r="D332" s="63">
        <v>0</v>
      </c>
      <c r="E332" s="63">
        <v>0</v>
      </c>
      <c r="F332" s="63">
        <v>0</v>
      </c>
      <c r="G332" s="63">
        <v>0</v>
      </c>
      <c r="H332" s="63">
        <v>0</v>
      </c>
      <c r="I332" s="63">
        <v>0</v>
      </c>
      <c r="J332" s="63">
        <v>0</v>
      </c>
      <c r="K332" s="63">
        <v>0</v>
      </c>
      <c r="L332" s="63">
        <v>0</v>
      </c>
      <c r="M332" s="63">
        <v>0</v>
      </c>
      <c r="N332" s="63">
        <v>0</v>
      </c>
      <c r="O332" s="63">
        <v>0</v>
      </c>
      <c r="Q332" s="12" t="s">
        <v>64</v>
      </c>
    </row>
    <row r="333" spans="1:17">
      <c r="A333" s="58" t="s">
        <v>5108</v>
      </c>
      <c r="B333" s="59" t="s">
        <v>5109</v>
      </c>
      <c r="C333" s="63">
        <v>0</v>
      </c>
      <c r="D333" s="63">
        <v>0</v>
      </c>
      <c r="E333" s="63">
        <v>0</v>
      </c>
      <c r="F333" s="63">
        <v>0</v>
      </c>
      <c r="G333" s="63">
        <v>0</v>
      </c>
      <c r="H333" s="63">
        <v>0</v>
      </c>
      <c r="I333" s="63">
        <v>0</v>
      </c>
      <c r="J333" s="63">
        <v>0</v>
      </c>
      <c r="K333" s="63">
        <v>0</v>
      </c>
      <c r="L333" s="63">
        <v>0</v>
      </c>
      <c r="M333" s="63">
        <v>0</v>
      </c>
      <c r="N333" s="63">
        <v>0</v>
      </c>
      <c r="O333" s="63">
        <v>0</v>
      </c>
      <c r="Q333" s="12" t="s">
        <v>64</v>
      </c>
    </row>
    <row r="334" spans="1:17">
      <c r="A334" s="58" t="s">
        <v>5110</v>
      </c>
      <c r="B334" s="59" t="s">
        <v>5111</v>
      </c>
      <c r="C334" s="63">
        <v>0</v>
      </c>
      <c r="D334" s="63">
        <v>0</v>
      </c>
      <c r="E334" s="63">
        <v>0</v>
      </c>
      <c r="F334" s="63">
        <v>0</v>
      </c>
      <c r="G334" s="63">
        <v>0</v>
      </c>
      <c r="H334" s="63">
        <v>0</v>
      </c>
      <c r="I334" s="63">
        <v>0</v>
      </c>
      <c r="J334" s="63">
        <v>0</v>
      </c>
      <c r="K334" s="63">
        <v>0</v>
      </c>
      <c r="L334" s="63">
        <v>0</v>
      </c>
      <c r="M334" s="63">
        <v>0</v>
      </c>
      <c r="N334" s="63">
        <v>0</v>
      </c>
      <c r="O334" s="63">
        <v>0</v>
      </c>
      <c r="Q334" s="12" t="s">
        <v>64</v>
      </c>
    </row>
    <row r="335" spans="1:17">
      <c r="A335" s="58" t="s">
        <v>5112</v>
      </c>
      <c r="B335" s="59" t="s">
        <v>5113</v>
      </c>
      <c r="C335" s="63">
        <v>0</v>
      </c>
      <c r="D335" s="63">
        <v>0</v>
      </c>
      <c r="E335" s="63">
        <v>0</v>
      </c>
      <c r="F335" s="63">
        <v>0</v>
      </c>
      <c r="G335" s="63">
        <v>0</v>
      </c>
      <c r="H335" s="63">
        <v>0</v>
      </c>
      <c r="I335" s="63">
        <v>0</v>
      </c>
      <c r="J335" s="63">
        <v>0</v>
      </c>
      <c r="K335" s="63">
        <v>0</v>
      </c>
      <c r="L335" s="63">
        <v>0</v>
      </c>
      <c r="M335" s="63">
        <v>0</v>
      </c>
      <c r="N335" s="63">
        <v>0</v>
      </c>
      <c r="O335" s="63">
        <v>0</v>
      </c>
      <c r="Q335" s="12" t="s">
        <v>64</v>
      </c>
    </row>
    <row r="336" spans="1:17">
      <c r="A336" s="58" t="s">
        <v>5114</v>
      </c>
      <c r="B336" s="59" t="s">
        <v>5115</v>
      </c>
      <c r="C336" s="63">
        <v>0</v>
      </c>
      <c r="D336" s="63">
        <v>0</v>
      </c>
      <c r="E336" s="63">
        <v>0</v>
      </c>
      <c r="F336" s="63">
        <v>0</v>
      </c>
      <c r="G336" s="63">
        <v>0</v>
      </c>
      <c r="H336" s="63">
        <v>0</v>
      </c>
      <c r="I336" s="63">
        <v>0</v>
      </c>
      <c r="J336" s="63">
        <v>0</v>
      </c>
      <c r="K336" s="63">
        <v>0</v>
      </c>
      <c r="L336" s="63">
        <v>0</v>
      </c>
      <c r="M336" s="63">
        <v>0</v>
      </c>
      <c r="N336" s="63">
        <v>0</v>
      </c>
      <c r="O336" s="63">
        <v>0</v>
      </c>
      <c r="Q336" s="12" t="s">
        <v>64</v>
      </c>
    </row>
    <row r="337" spans="1:17">
      <c r="A337" s="58" t="s">
        <v>5116</v>
      </c>
      <c r="B337" s="59" t="s">
        <v>5117</v>
      </c>
      <c r="C337" s="63">
        <v>0</v>
      </c>
      <c r="D337" s="63">
        <v>0</v>
      </c>
      <c r="E337" s="63">
        <v>0</v>
      </c>
      <c r="F337" s="63">
        <v>0</v>
      </c>
      <c r="G337" s="63">
        <v>0</v>
      </c>
      <c r="H337" s="63">
        <v>0</v>
      </c>
      <c r="I337" s="63">
        <v>0</v>
      </c>
      <c r="J337" s="63">
        <v>0</v>
      </c>
      <c r="K337" s="63">
        <v>0</v>
      </c>
      <c r="L337" s="63">
        <v>0</v>
      </c>
      <c r="M337" s="63">
        <v>0</v>
      </c>
      <c r="N337" s="63">
        <v>0</v>
      </c>
      <c r="O337" s="63">
        <v>0</v>
      </c>
      <c r="Q337" s="12" t="s">
        <v>64</v>
      </c>
    </row>
    <row r="338" spans="1:17">
      <c r="A338" s="58" t="s">
        <v>5118</v>
      </c>
      <c r="B338" s="59" t="s">
        <v>5119</v>
      </c>
      <c r="C338" s="63">
        <v>0</v>
      </c>
      <c r="D338" s="63">
        <v>0</v>
      </c>
      <c r="E338" s="63">
        <v>0</v>
      </c>
      <c r="F338" s="63">
        <v>0</v>
      </c>
      <c r="G338" s="63">
        <v>0</v>
      </c>
      <c r="H338" s="63">
        <v>0</v>
      </c>
      <c r="I338" s="63">
        <v>0</v>
      </c>
      <c r="J338" s="63">
        <v>0</v>
      </c>
      <c r="K338" s="63">
        <v>0</v>
      </c>
      <c r="L338" s="63">
        <v>0</v>
      </c>
      <c r="M338" s="63">
        <v>0</v>
      </c>
      <c r="N338" s="63">
        <v>0</v>
      </c>
      <c r="O338" s="63">
        <v>0</v>
      </c>
      <c r="Q338" s="12" t="s">
        <v>64</v>
      </c>
    </row>
    <row r="339" spans="1:17">
      <c r="A339" s="58"/>
      <c r="B339" s="59"/>
      <c r="C339" s="66"/>
      <c r="D339" s="66"/>
      <c r="E339" s="66"/>
      <c r="F339" s="66"/>
      <c r="G339" s="66"/>
      <c r="H339" s="66"/>
      <c r="I339" s="66"/>
      <c r="J339" s="66"/>
      <c r="K339" s="66"/>
      <c r="L339" s="66"/>
      <c r="M339" s="66"/>
      <c r="N339" s="66"/>
      <c r="O339" s="66"/>
    </row>
    <row r="340" spans="1:17">
      <c r="A340" s="58" t="s">
        <v>538</v>
      </c>
      <c r="B340" s="59" t="s">
        <v>539</v>
      </c>
      <c r="C340" s="70">
        <v>0</v>
      </c>
      <c r="D340" s="70">
        <v>0</v>
      </c>
      <c r="E340" s="70">
        <v>0</v>
      </c>
      <c r="F340" s="70">
        <v>0</v>
      </c>
      <c r="G340" s="70">
        <v>0</v>
      </c>
      <c r="H340" s="70">
        <v>0</v>
      </c>
      <c r="I340" s="70">
        <v>0</v>
      </c>
      <c r="J340" s="70">
        <v>84477.84</v>
      </c>
      <c r="K340" s="70">
        <v>58189.47</v>
      </c>
      <c r="L340" s="70">
        <v>58189.47</v>
      </c>
      <c r="M340" s="70">
        <v>59398.84</v>
      </c>
      <c r="N340" s="70">
        <v>59398.84</v>
      </c>
      <c r="O340" s="70">
        <v>319654.46000000002</v>
      </c>
    </row>
    <row r="341" spans="1:17">
      <c r="A341" s="58"/>
      <c r="B341" s="59"/>
      <c r="C341" s="58"/>
      <c r="D341" s="58"/>
      <c r="E341" s="58"/>
      <c r="F341" s="58"/>
      <c r="G341" s="58"/>
      <c r="H341" s="58"/>
      <c r="I341" s="58"/>
      <c r="J341" s="58"/>
      <c r="K341" s="58"/>
      <c r="L341" s="58"/>
      <c r="M341" s="58"/>
      <c r="N341" s="58"/>
      <c r="O341" s="58"/>
    </row>
    <row r="342" spans="1:17">
      <c r="A342" s="58" t="s">
        <v>540</v>
      </c>
      <c r="B342" s="59" t="s">
        <v>541</v>
      </c>
      <c r="C342" s="69"/>
      <c r="D342" s="69"/>
      <c r="E342" s="69"/>
      <c r="F342" s="69"/>
      <c r="G342" s="69"/>
      <c r="H342" s="69"/>
      <c r="I342" s="69"/>
      <c r="J342" s="69"/>
      <c r="K342" s="69"/>
      <c r="L342" s="69"/>
      <c r="M342" s="69"/>
      <c r="N342" s="69"/>
      <c r="O342" s="69"/>
    </row>
    <row r="343" spans="1:17">
      <c r="A343" s="58" t="s">
        <v>542</v>
      </c>
      <c r="B343" s="59" t="s">
        <v>543</v>
      </c>
      <c r="C343" s="63">
        <v>0</v>
      </c>
      <c r="D343" s="63">
        <v>0</v>
      </c>
      <c r="E343" s="63">
        <v>0</v>
      </c>
      <c r="F343" s="63">
        <v>0</v>
      </c>
      <c r="G343" s="63">
        <v>0</v>
      </c>
      <c r="H343" s="63">
        <v>0</v>
      </c>
      <c r="I343" s="63">
        <v>0</v>
      </c>
      <c r="J343" s="63">
        <v>0</v>
      </c>
      <c r="K343" s="63">
        <v>0</v>
      </c>
      <c r="L343" s="63">
        <v>20780.77</v>
      </c>
      <c r="M343" s="63">
        <v>5670.13</v>
      </c>
      <c r="N343" s="63">
        <v>5552.1</v>
      </c>
      <c r="O343" s="63">
        <v>32003</v>
      </c>
      <c r="Q343" s="12" t="s">
        <v>51</v>
      </c>
    </row>
    <row r="344" spans="1:17">
      <c r="A344" s="58" t="s">
        <v>5120</v>
      </c>
      <c r="B344" s="59" t="s">
        <v>5121</v>
      </c>
      <c r="C344" s="63">
        <v>0</v>
      </c>
      <c r="D344" s="63">
        <v>0</v>
      </c>
      <c r="E344" s="63">
        <v>0</v>
      </c>
      <c r="F344" s="63">
        <v>0</v>
      </c>
      <c r="G344" s="63">
        <v>0</v>
      </c>
      <c r="H344" s="63">
        <v>0</v>
      </c>
      <c r="I344" s="63">
        <v>0</v>
      </c>
      <c r="J344" s="63">
        <v>0</v>
      </c>
      <c r="K344" s="63">
        <v>0</v>
      </c>
      <c r="L344" s="63">
        <v>0</v>
      </c>
      <c r="M344" s="63">
        <v>0</v>
      </c>
      <c r="N344" s="63">
        <v>0</v>
      </c>
      <c r="O344" s="63">
        <v>0</v>
      </c>
      <c r="Q344" s="12" t="s">
        <v>51</v>
      </c>
    </row>
    <row r="345" spans="1:17">
      <c r="A345" s="58" t="s">
        <v>5122</v>
      </c>
      <c r="B345" s="59" t="s">
        <v>5123</v>
      </c>
      <c r="C345" s="63">
        <v>0</v>
      </c>
      <c r="D345" s="63">
        <v>0</v>
      </c>
      <c r="E345" s="63">
        <v>0</v>
      </c>
      <c r="F345" s="63">
        <v>0</v>
      </c>
      <c r="G345" s="63">
        <v>0</v>
      </c>
      <c r="H345" s="63">
        <v>0</v>
      </c>
      <c r="I345" s="63">
        <v>0</v>
      </c>
      <c r="J345" s="63">
        <v>0</v>
      </c>
      <c r="K345" s="63">
        <v>0</v>
      </c>
      <c r="L345" s="63">
        <v>0</v>
      </c>
      <c r="M345" s="63">
        <v>0</v>
      </c>
      <c r="N345" s="63">
        <v>0</v>
      </c>
      <c r="O345" s="63">
        <v>0</v>
      </c>
      <c r="Q345" s="12" t="s">
        <v>51</v>
      </c>
    </row>
    <row r="346" spans="1:17">
      <c r="A346" s="58"/>
      <c r="B346" s="59"/>
      <c r="C346" s="66"/>
      <c r="D346" s="66"/>
      <c r="E346" s="66"/>
      <c r="F346" s="66"/>
      <c r="G346" s="66"/>
      <c r="H346" s="66"/>
      <c r="I346" s="66"/>
      <c r="J346" s="66"/>
      <c r="K346" s="66"/>
      <c r="L346" s="66"/>
      <c r="M346" s="66"/>
      <c r="N346" s="66"/>
      <c r="O346" s="66"/>
    </row>
    <row r="347" spans="1:17">
      <c r="A347" s="58" t="s">
        <v>544</v>
      </c>
      <c r="B347" s="59" t="s">
        <v>545</v>
      </c>
      <c r="C347" s="70">
        <v>0</v>
      </c>
      <c r="D347" s="70">
        <v>0</v>
      </c>
      <c r="E347" s="70">
        <v>0</v>
      </c>
      <c r="F347" s="70">
        <v>0</v>
      </c>
      <c r="G347" s="70">
        <v>0</v>
      </c>
      <c r="H347" s="70">
        <v>0</v>
      </c>
      <c r="I347" s="70">
        <v>0</v>
      </c>
      <c r="J347" s="70">
        <v>0</v>
      </c>
      <c r="K347" s="70">
        <v>0</v>
      </c>
      <c r="L347" s="70">
        <v>20780.77</v>
      </c>
      <c r="M347" s="70">
        <v>5670.13</v>
      </c>
      <c r="N347" s="70">
        <v>5552.1</v>
      </c>
      <c r="O347" s="70">
        <v>32003</v>
      </c>
    </row>
    <row r="348" spans="1:17">
      <c r="A348" s="58"/>
      <c r="B348" s="59"/>
      <c r="C348" s="66"/>
      <c r="D348" s="66"/>
      <c r="E348" s="66"/>
      <c r="F348" s="66"/>
      <c r="G348" s="66"/>
      <c r="H348" s="66"/>
      <c r="I348" s="66"/>
      <c r="J348" s="66"/>
      <c r="K348" s="66"/>
      <c r="L348" s="66"/>
      <c r="M348" s="66"/>
      <c r="N348" s="66"/>
      <c r="O348" s="66"/>
    </row>
    <row r="349" spans="1:17">
      <c r="A349" s="58" t="s">
        <v>546</v>
      </c>
      <c r="B349" s="59" t="s">
        <v>547</v>
      </c>
      <c r="C349" s="70">
        <v>0</v>
      </c>
      <c r="D349" s="70">
        <v>0</v>
      </c>
      <c r="E349" s="70">
        <v>0</v>
      </c>
      <c r="F349" s="70">
        <v>0</v>
      </c>
      <c r="G349" s="70">
        <v>0</v>
      </c>
      <c r="H349" s="70">
        <v>0</v>
      </c>
      <c r="I349" s="70">
        <v>0</v>
      </c>
      <c r="J349" s="70">
        <v>93954.96</v>
      </c>
      <c r="K349" s="70">
        <v>99871.7</v>
      </c>
      <c r="L349" s="70">
        <v>133394.56</v>
      </c>
      <c r="M349" s="70">
        <v>137150.84</v>
      </c>
      <c r="N349" s="70">
        <v>127298.53</v>
      </c>
      <c r="O349" s="70">
        <v>591670.59</v>
      </c>
    </row>
    <row r="350" spans="1:17">
      <c r="A350" s="58"/>
      <c r="B350" s="59"/>
      <c r="C350" s="66"/>
      <c r="D350" s="66"/>
      <c r="E350" s="66"/>
      <c r="F350" s="66"/>
      <c r="G350" s="66"/>
      <c r="H350" s="66"/>
      <c r="I350" s="66"/>
      <c r="J350" s="66"/>
      <c r="K350" s="66"/>
      <c r="L350" s="66"/>
      <c r="M350" s="66"/>
      <c r="N350" s="66"/>
      <c r="O350" s="66"/>
    </row>
    <row r="351" spans="1:17">
      <c r="A351" s="58" t="s">
        <v>548</v>
      </c>
      <c r="B351" s="59" t="s">
        <v>549</v>
      </c>
      <c r="C351" s="70">
        <v>0</v>
      </c>
      <c r="D351" s="70">
        <v>0</v>
      </c>
      <c r="E351" s="70">
        <v>0</v>
      </c>
      <c r="F351" s="70">
        <v>0</v>
      </c>
      <c r="G351" s="70">
        <v>0</v>
      </c>
      <c r="H351" s="70">
        <v>0</v>
      </c>
      <c r="I351" s="70">
        <v>0</v>
      </c>
      <c r="J351" s="70">
        <v>75429.789999999994</v>
      </c>
      <c r="K351" s="70">
        <v>200287.9</v>
      </c>
      <c r="L351" s="70">
        <v>160119.29999999999</v>
      </c>
      <c r="M351" s="70">
        <v>147521.79</v>
      </c>
      <c r="N351" s="70">
        <v>158101.07</v>
      </c>
      <c r="O351" s="70">
        <v>741459.85</v>
      </c>
    </row>
    <row r="352" spans="1:17">
      <c r="A352" s="58"/>
      <c r="B352" s="59"/>
      <c r="C352" s="58"/>
      <c r="D352" s="58"/>
      <c r="E352" s="58"/>
      <c r="F352" s="58"/>
      <c r="G352" s="58"/>
      <c r="H352" s="58"/>
      <c r="I352" s="58"/>
      <c r="J352" s="58"/>
      <c r="K352" s="58"/>
      <c r="L352" s="58"/>
      <c r="M352" s="58"/>
      <c r="N352" s="58"/>
      <c r="O352" s="58"/>
    </row>
    <row r="353" spans="1:17">
      <c r="A353" s="58" t="s">
        <v>550</v>
      </c>
      <c r="B353" s="59" t="s">
        <v>551</v>
      </c>
      <c r="C353" s="69"/>
      <c r="D353" s="69"/>
      <c r="E353" s="69"/>
      <c r="F353" s="69"/>
      <c r="G353" s="69"/>
      <c r="H353" s="69"/>
      <c r="I353" s="69"/>
      <c r="J353" s="69"/>
      <c r="K353" s="69"/>
      <c r="L353" s="69"/>
      <c r="M353" s="69"/>
      <c r="N353" s="69"/>
      <c r="O353" s="69"/>
    </row>
    <row r="354" spans="1:17">
      <c r="A354" s="58"/>
      <c r="B354" s="59"/>
      <c r="C354" s="58"/>
      <c r="D354" s="58"/>
      <c r="E354" s="58"/>
      <c r="F354" s="58"/>
      <c r="G354" s="58"/>
      <c r="H354" s="58"/>
      <c r="I354" s="58"/>
      <c r="J354" s="58"/>
      <c r="K354" s="58"/>
      <c r="L354" s="58"/>
      <c r="M354" s="58"/>
      <c r="N354" s="58"/>
      <c r="O354" s="58"/>
    </row>
    <row r="355" spans="1:17">
      <c r="A355" s="58" t="s">
        <v>552</v>
      </c>
      <c r="B355" s="59" t="s">
        <v>553</v>
      </c>
      <c r="C355" s="69"/>
      <c r="D355" s="69"/>
      <c r="E355" s="69"/>
      <c r="F355" s="69"/>
      <c r="G355" s="69"/>
      <c r="H355" s="69"/>
      <c r="I355" s="69"/>
      <c r="J355" s="69"/>
      <c r="K355" s="69"/>
      <c r="L355" s="69"/>
      <c r="M355" s="69"/>
      <c r="N355" s="69"/>
      <c r="O355" s="69"/>
    </row>
    <row r="356" spans="1:17">
      <c r="A356" s="58" t="s">
        <v>554</v>
      </c>
      <c r="B356" s="59" t="s">
        <v>555</v>
      </c>
      <c r="C356" s="63">
        <v>0</v>
      </c>
      <c r="D356" s="63">
        <v>0</v>
      </c>
      <c r="E356" s="63">
        <v>0</v>
      </c>
      <c r="F356" s="63">
        <v>0</v>
      </c>
      <c r="G356" s="63">
        <v>0</v>
      </c>
      <c r="H356" s="63">
        <v>0</v>
      </c>
      <c r="I356" s="63">
        <v>0</v>
      </c>
      <c r="J356" s="63">
        <v>59453.760000000002</v>
      </c>
      <c r="K356" s="63">
        <v>104918.33</v>
      </c>
      <c r="L356" s="63">
        <v>108415.61</v>
      </c>
      <c r="M356" s="63">
        <v>108415.61</v>
      </c>
      <c r="N356" s="63">
        <v>97923.78</v>
      </c>
      <c r="O356" s="63">
        <v>479127.09</v>
      </c>
      <c r="Q356" s="12" t="s">
        <v>68</v>
      </c>
    </row>
    <row r="357" spans="1:17">
      <c r="A357" s="58" t="s">
        <v>5124</v>
      </c>
      <c r="B357" s="59" t="s">
        <v>5125</v>
      </c>
      <c r="C357" s="63">
        <v>0</v>
      </c>
      <c r="D357" s="63">
        <v>0</v>
      </c>
      <c r="E357" s="63">
        <v>0</v>
      </c>
      <c r="F357" s="63">
        <v>0</v>
      </c>
      <c r="G357" s="63">
        <v>0</v>
      </c>
      <c r="H357" s="63">
        <v>0</v>
      </c>
      <c r="I357" s="63">
        <v>0</v>
      </c>
      <c r="J357" s="63">
        <v>0</v>
      </c>
      <c r="K357" s="63">
        <v>0</v>
      </c>
      <c r="L357" s="63">
        <v>0</v>
      </c>
      <c r="M357" s="63">
        <v>0</v>
      </c>
      <c r="N357" s="63">
        <v>0</v>
      </c>
      <c r="O357" s="63">
        <v>0</v>
      </c>
      <c r="Q357" s="12" t="s">
        <v>68</v>
      </c>
    </row>
    <row r="358" spans="1:17">
      <c r="A358" s="58" t="s">
        <v>5126</v>
      </c>
      <c r="B358" s="59" t="s">
        <v>5127</v>
      </c>
      <c r="C358" s="63">
        <v>0</v>
      </c>
      <c r="D358" s="63">
        <v>0</v>
      </c>
      <c r="E358" s="63">
        <v>0</v>
      </c>
      <c r="F358" s="63">
        <v>0</v>
      </c>
      <c r="G358" s="63">
        <v>0</v>
      </c>
      <c r="H358" s="63">
        <v>0</v>
      </c>
      <c r="I358" s="63">
        <v>0</v>
      </c>
      <c r="J358" s="63">
        <v>0</v>
      </c>
      <c r="K358" s="63">
        <v>0</v>
      </c>
      <c r="L358" s="63">
        <v>0</v>
      </c>
      <c r="M358" s="63">
        <v>0</v>
      </c>
      <c r="N358" s="63">
        <v>0</v>
      </c>
      <c r="O358" s="63">
        <v>0</v>
      </c>
      <c r="Q358" s="12" t="s">
        <v>68</v>
      </c>
    </row>
    <row r="359" spans="1:17">
      <c r="A359" s="58" t="s">
        <v>5128</v>
      </c>
      <c r="B359" s="59" t="s">
        <v>5129</v>
      </c>
      <c r="C359" s="63">
        <v>0</v>
      </c>
      <c r="D359" s="63">
        <v>0</v>
      </c>
      <c r="E359" s="63">
        <v>0</v>
      </c>
      <c r="F359" s="63">
        <v>0</v>
      </c>
      <c r="G359" s="63">
        <v>0</v>
      </c>
      <c r="H359" s="63">
        <v>0</v>
      </c>
      <c r="I359" s="63">
        <v>0</v>
      </c>
      <c r="J359" s="63">
        <v>0</v>
      </c>
      <c r="K359" s="63">
        <v>0</v>
      </c>
      <c r="L359" s="63">
        <v>0</v>
      </c>
      <c r="M359" s="63">
        <v>0</v>
      </c>
      <c r="N359" s="63">
        <v>0</v>
      </c>
      <c r="O359" s="63">
        <v>0</v>
      </c>
      <c r="Q359" s="12" t="s">
        <v>68</v>
      </c>
    </row>
    <row r="360" spans="1:17">
      <c r="A360" s="58" t="s">
        <v>5130</v>
      </c>
      <c r="B360" s="59" t="s">
        <v>5131</v>
      </c>
      <c r="C360" s="63">
        <v>0</v>
      </c>
      <c r="D360" s="63">
        <v>0</v>
      </c>
      <c r="E360" s="63">
        <v>0</v>
      </c>
      <c r="F360" s="63">
        <v>0</v>
      </c>
      <c r="G360" s="63">
        <v>0</v>
      </c>
      <c r="H360" s="63">
        <v>0</v>
      </c>
      <c r="I360" s="63">
        <v>0</v>
      </c>
      <c r="J360" s="63">
        <v>0</v>
      </c>
      <c r="K360" s="63">
        <v>0</v>
      </c>
      <c r="L360" s="63">
        <v>0</v>
      </c>
      <c r="M360" s="63">
        <v>0</v>
      </c>
      <c r="N360" s="63">
        <v>0</v>
      </c>
      <c r="O360" s="63">
        <v>0</v>
      </c>
      <c r="Q360" s="12" t="s">
        <v>68</v>
      </c>
    </row>
    <row r="361" spans="1:17">
      <c r="A361" s="58" t="s">
        <v>5132</v>
      </c>
      <c r="B361" s="59" t="s">
        <v>5133</v>
      </c>
      <c r="C361" s="63">
        <v>0</v>
      </c>
      <c r="D361" s="63">
        <v>0</v>
      </c>
      <c r="E361" s="63">
        <v>0</v>
      </c>
      <c r="F361" s="63">
        <v>0</v>
      </c>
      <c r="G361" s="63">
        <v>0</v>
      </c>
      <c r="H361" s="63">
        <v>0</v>
      </c>
      <c r="I361" s="63">
        <v>0</v>
      </c>
      <c r="J361" s="63">
        <v>0</v>
      </c>
      <c r="K361" s="63">
        <v>0</v>
      </c>
      <c r="L361" s="63">
        <v>0</v>
      </c>
      <c r="M361" s="63">
        <v>0</v>
      </c>
      <c r="N361" s="63">
        <v>0</v>
      </c>
      <c r="O361" s="63">
        <v>0</v>
      </c>
      <c r="Q361" s="12" t="s">
        <v>68</v>
      </c>
    </row>
    <row r="362" spans="1:17">
      <c r="A362" s="58" t="s">
        <v>556</v>
      </c>
      <c r="B362" s="59" t="s">
        <v>557</v>
      </c>
      <c r="C362" s="63">
        <v>0</v>
      </c>
      <c r="D362" s="63">
        <v>0</v>
      </c>
      <c r="E362" s="63">
        <v>0</v>
      </c>
      <c r="F362" s="63">
        <v>0</v>
      </c>
      <c r="G362" s="63">
        <v>0</v>
      </c>
      <c r="H362" s="63">
        <v>0</v>
      </c>
      <c r="I362" s="63">
        <v>0</v>
      </c>
      <c r="J362" s="63">
        <v>0</v>
      </c>
      <c r="K362" s="63">
        <v>0</v>
      </c>
      <c r="L362" s="63">
        <v>0</v>
      </c>
      <c r="M362" s="63">
        <v>0</v>
      </c>
      <c r="N362" s="63">
        <v>0</v>
      </c>
      <c r="O362" s="63">
        <v>0</v>
      </c>
      <c r="Q362" s="12" t="s">
        <v>68</v>
      </c>
    </row>
    <row r="363" spans="1:17">
      <c r="A363" s="58" t="s">
        <v>5134</v>
      </c>
      <c r="B363" s="59" t="s">
        <v>5135</v>
      </c>
      <c r="C363" s="63">
        <v>0</v>
      </c>
      <c r="D363" s="63">
        <v>0</v>
      </c>
      <c r="E363" s="63">
        <v>0</v>
      </c>
      <c r="F363" s="63">
        <v>0</v>
      </c>
      <c r="G363" s="63">
        <v>0</v>
      </c>
      <c r="H363" s="63">
        <v>0</v>
      </c>
      <c r="I363" s="63">
        <v>0</v>
      </c>
      <c r="J363" s="63">
        <v>0</v>
      </c>
      <c r="K363" s="63">
        <v>0</v>
      </c>
      <c r="L363" s="63">
        <v>0</v>
      </c>
      <c r="M363" s="63">
        <v>0</v>
      </c>
      <c r="N363" s="63">
        <v>0</v>
      </c>
      <c r="O363" s="63">
        <v>0</v>
      </c>
      <c r="Q363" s="12" t="s">
        <v>68</v>
      </c>
    </row>
    <row r="364" spans="1:17">
      <c r="A364" s="58" t="s">
        <v>5136</v>
      </c>
      <c r="B364" s="59" t="s">
        <v>5137</v>
      </c>
      <c r="C364" s="63">
        <v>0</v>
      </c>
      <c r="D364" s="63">
        <v>0</v>
      </c>
      <c r="E364" s="63">
        <v>0</v>
      </c>
      <c r="F364" s="63">
        <v>0</v>
      </c>
      <c r="G364" s="63">
        <v>0</v>
      </c>
      <c r="H364" s="63">
        <v>0</v>
      </c>
      <c r="I364" s="63">
        <v>0</v>
      </c>
      <c r="J364" s="63">
        <v>0</v>
      </c>
      <c r="K364" s="63">
        <v>0</v>
      </c>
      <c r="L364" s="63">
        <v>0</v>
      </c>
      <c r="M364" s="63">
        <v>0</v>
      </c>
      <c r="N364" s="63">
        <v>0</v>
      </c>
      <c r="O364" s="63">
        <v>0</v>
      </c>
      <c r="Q364" s="12" t="s">
        <v>68</v>
      </c>
    </row>
    <row r="365" spans="1:17">
      <c r="A365" s="58" t="s">
        <v>558</v>
      </c>
      <c r="B365" s="59" t="s">
        <v>559</v>
      </c>
      <c r="C365" s="63">
        <v>0</v>
      </c>
      <c r="D365" s="63">
        <v>0</v>
      </c>
      <c r="E365" s="63">
        <v>0</v>
      </c>
      <c r="F365" s="63">
        <v>0</v>
      </c>
      <c r="G365" s="63">
        <v>0</v>
      </c>
      <c r="H365" s="63">
        <v>0</v>
      </c>
      <c r="I365" s="63">
        <v>0</v>
      </c>
      <c r="J365" s="63">
        <v>0</v>
      </c>
      <c r="K365" s="63">
        <v>0</v>
      </c>
      <c r="L365" s="63">
        <v>0</v>
      </c>
      <c r="M365" s="63">
        <v>0</v>
      </c>
      <c r="N365" s="63">
        <v>0</v>
      </c>
      <c r="O365" s="63">
        <v>0</v>
      </c>
      <c r="Q365" s="12" t="s">
        <v>68</v>
      </c>
    </row>
    <row r="366" spans="1:17">
      <c r="A366" s="58"/>
      <c r="B366" s="59"/>
      <c r="C366" s="66"/>
      <c r="D366" s="66"/>
      <c r="E366" s="66"/>
      <c r="F366" s="66"/>
      <c r="G366" s="66"/>
      <c r="H366" s="66"/>
      <c r="I366" s="66"/>
      <c r="J366" s="66"/>
      <c r="K366" s="66"/>
      <c r="L366" s="66"/>
      <c r="M366" s="66"/>
      <c r="N366" s="66"/>
      <c r="O366" s="66"/>
    </row>
    <row r="367" spans="1:17">
      <c r="A367" s="58" t="s">
        <v>560</v>
      </c>
      <c r="B367" s="59" t="s">
        <v>561</v>
      </c>
      <c r="C367" s="70">
        <v>0</v>
      </c>
      <c r="D367" s="70">
        <v>0</v>
      </c>
      <c r="E367" s="70">
        <v>0</v>
      </c>
      <c r="F367" s="70">
        <v>0</v>
      </c>
      <c r="G367" s="70">
        <v>0</v>
      </c>
      <c r="H367" s="70">
        <v>0</v>
      </c>
      <c r="I367" s="70">
        <v>0</v>
      </c>
      <c r="J367" s="70">
        <v>59453.760000000002</v>
      </c>
      <c r="K367" s="70">
        <v>104918.33</v>
      </c>
      <c r="L367" s="70">
        <v>108415.61</v>
      </c>
      <c r="M367" s="70">
        <v>108415.61</v>
      </c>
      <c r="N367" s="70">
        <v>97923.78</v>
      </c>
      <c r="O367" s="70">
        <v>479127.09</v>
      </c>
    </row>
    <row r="368" spans="1:17">
      <c r="A368" s="58"/>
      <c r="B368" s="59"/>
      <c r="C368" s="58"/>
      <c r="D368" s="58"/>
      <c r="E368" s="58"/>
      <c r="F368" s="58"/>
      <c r="G368" s="58"/>
      <c r="H368" s="58"/>
      <c r="I368" s="58"/>
      <c r="J368" s="58"/>
      <c r="K368" s="58"/>
      <c r="L368" s="58"/>
      <c r="M368" s="58"/>
      <c r="N368" s="58"/>
      <c r="O368" s="58"/>
    </row>
    <row r="369" spans="1:17">
      <c r="A369" s="58" t="s">
        <v>562</v>
      </c>
      <c r="B369" s="59" t="s">
        <v>563</v>
      </c>
      <c r="C369" s="69"/>
      <c r="D369" s="69"/>
      <c r="E369" s="69"/>
      <c r="F369" s="69"/>
      <c r="G369" s="69"/>
      <c r="H369" s="69"/>
      <c r="I369" s="69"/>
      <c r="J369" s="69"/>
      <c r="K369" s="69"/>
      <c r="L369" s="69"/>
      <c r="M369" s="69"/>
      <c r="N369" s="69"/>
      <c r="O369" s="69"/>
    </row>
    <row r="370" spans="1:17">
      <c r="A370" s="58" t="s">
        <v>564</v>
      </c>
      <c r="B370" s="59" t="s">
        <v>565</v>
      </c>
      <c r="C370" s="63">
        <v>0</v>
      </c>
      <c r="D370" s="63">
        <v>0</v>
      </c>
      <c r="E370" s="63">
        <v>0</v>
      </c>
      <c r="F370" s="63">
        <v>0</v>
      </c>
      <c r="G370" s="63">
        <v>0</v>
      </c>
      <c r="H370" s="63">
        <v>0</v>
      </c>
      <c r="I370" s="63">
        <v>0</v>
      </c>
      <c r="J370" s="63">
        <v>0</v>
      </c>
      <c r="K370" s="63">
        <v>200</v>
      </c>
      <c r="L370" s="63">
        <v>0</v>
      </c>
      <c r="M370" s="63">
        <v>0</v>
      </c>
      <c r="N370" s="63">
        <v>0</v>
      </c>
      <c r="O370" s="63">
        <v>200</v>
      </c>
      <c r="Q370" s="12" t="s">
        <v>70</v>
      </c>
    </row>
    <row r="371" spans="1:17">
      <c r="A371" s="58" t="s">
        <v>566</v>
      </c>
      <c r="B371" s="59" t="s">
        <v>567</v>
      </c>
      <c r="C371" s="63">
        <v>0</v>
      </c>
      <c r="D371" s="63">
        <v>0</v>
      </c>
      <c r="E371" s="63">
        <v>0</v>
      </c>
      <c r="F371" s="63">
        <v>0</v>
      </c>
      <c r="G371" s="63">
        <v>0</v>
      </c>
      <c r="H371" s="63">
        <v>0</v>
      </c>
      <c r="I371" s="63">
        <v>0</v>
      </c>
      <c r="J371" s="63">
        <v>2450</v>
      </c>
      <c r="K371" s="63">
        <v>2820.4</v>
      </c>
      <c r="L371" s="63">
        <v>0</v>
      </c>
      <c r="M371" s="63">
        <v>0</v>
      </c>
      <c r="N371" s="63">
        <v>0</v>
      </c>
      <c r="O371" s="63">
        <v>5270.4</v>
      </c>
      <c r="Q371" s="12" t="s">
        <v>70</v>
      </c>
    </row>
    <row r="372" spans="1:17">
      <c r="A372" s="58" t="s">
        <v>5138</v>
      </c>
      <c r="B372" s="59" t="s">
        <v>5139</v>
      </c>
      <c r="C372" s="63">
        <v>0</v>
      </c>
      <c r="D372" s="63">
        <v>0</v>
      </c>
      <c r="E372" s="63">
        <v>0</v>
      </c>
      <c r="F372" s="63">
        <v>0</v>
      </c>
      <c r="G372" s="63">
        <v>0</v>
      </c>
      <c r="H372" s="63">
        <v>0</v>
      </c>
      <c r="I372" s="63">
        <v>0</v>
      </c>
      <c r="J372" s="63">
        <v>0</v>
      </c>
      <c r="K372" s="63">
        <v>0</v>
      </c>
      <c r="L372" s="63">
        <v>209.16</v>
      </c>
      <c r="M372" s="63">
        <v>0</v>
      </c>
      <c r="N372" s="63">
        <v>105.89</v>
      </c>
      <c r="O372" s="63">
        <v>315.05</v>
      </c>
      <c r="Q372" s="12" t="s">
        <v>70</v>
      </c>
    </row>
    <row r="373" spans="1:17">
      <c r="A373" s="58" t="s">
        <v>568</v>
      </c>
      <c r="B373" s="59" t="s">
        <v>569</v>
      </c>
      <c r="C373" s="63">
        <v>0</v>
      </c>
      <c r="D373" s="63">
        <v>0</v>
      </c>
      <c r="E373" s="63">
        <v>0</v>
      </c>
      <c r="F373" s="63">
        <v>0</v>
      </c>
      <c r="G373" s="63">
        <v>0</v>
      </c>
      <c r="H373" s="63">
        <v>0</v>
      </c>
      <c r="I373" s="63">
        <v>0</v>
      </c>
      <c r="J373" s="63">
        <v>0</v>
      </c>
      <c r="K373" s="63">
        <v>0</v>
      </c>
      <c r="L373" s="63">
        <v>12468.46</v>
      </c>
      <c r="M373" s="63">
        <v>3402.08</v>
      </c>
      <c r="N373" s="63">
        <v>3331.26</v>
      </c>
      <c r="O373" s="63">
        <v>19201.8</v>
      </c>
      <c r="Q373" s="12" t="s">
        <v>69</v>
      </c>
    </row>
    <row r="374" spans="1:17">
      <c r="A374" s="58" t="s">
        <v>570</v>
      </c>
      <c r="B374" s="59" t="s">
        <v>571</v>
      </c>
      <c r="C374" s="63">
        <v>0</v>
      </c>
      <c r="D374" s="63">
        <v>0</v>
      </c>
      <c r="E374" s="63">
        <v>0</v>
      </c>
      <c r="F374" s="63">
        <v>0</v>
      </c>
      <c r="G374" s="63">
        <v>0</v>
      </c>
      <c r="H374" s="63">
        <v>0</v>
      </c>
      <c r="I374" s="63">
        <v>0</v>
      </c>
      <c r="J374" s="63">
        <v>0</v>
      </c>
      <c r="K374" s="63">
        <v>0</v>
      </c>
      <c r="L374" s="63">
        <v>0</v>
      </c>
      <c r="M374" s="63">
        <v>0</v>
      </c>
      <c r="N374" s="63">
        <v>0</v>
      </c>
      <c r="O374" s="63">
        <v>0</v>
      </c>
      <c r="Q374" s="12" t="s">
        <v>69</v>
      </c>
    </row>
    <row r="375" spans="1:17">
      <c r="A375" s="58" t="s">
        <v>5140</v>
      </c>
      <c r="B375" s="59" t="s">
        <v>5141</v>
      </c>
      <c r="C375" s="63">
        <v>0</v>
      </c>
      <c r="D375" s="63">
        <v>0</v>
      </c>
      <c r="E375" s="63">
        <v>0</v>
      </c>
      <c r="F375" s="63">
        <v>0</v>
      </c>
      <c r="G375" s="63">
        <v>0</v>
      </c>
      <c r="H375" s="63">
        <v>0</v>
      </c>
      <c r="I375" s="63">
        <v>0</v>
      </c>
      <c r="J375" s="63">
        <v>0</v>
      </c>
      <c r="K375" s="63">
        <v>0</v>
      </c>
      <c r="L375" s="63">
        <v>0</v>
      </c>
      <c r="M375" s="63">
        <v>0</v>
      </c>
      <c r="N375" s="63">
        <v>0</v>
      </c>
      <c r="O375" s="63">
        <v>0</v>
      </c>
      <c r="Q375" s="12" t="s">
        <v>70</v>
      </c>
    </row>
    <row r="376" spans="1:17">
      <c r="A376" s="58" t="s">
        <v>5142</v>
      </c>
      <c r="B376" s="59" t="s">
        <v>5143</v>
      </c>
      <c r="C376" s="63">
        <v>0</v>
      </c>
      <c r="D376" s="63">
        <v>0</v>
      </c>
      <c r="E376" s="63">
        <v>0</v>
      </c>
      <c r="F376" s="63">
        <v>0</v>
      </c>
      <c r="G376" s="63">
        <v>0</v>
      </c>
      <c r="H376" s="63">
        <v>0</v>
      </c>
      <c r="I376" s="63">
        <v>0</v>
      </c>
      <c r="J376" s="63">
        <v>0</v>
      </c>
      <c r="K376" s="63">
        <v>0</v>
      </c>
      <c r="L376" s="63">
        <v>0</v>
      </c>
      <c r="M376" s="63">
        <v>0</v>
      </c>
      <c r="N376" s="63">
        <v>0</v>
      </c>
      <c r="O376" s="63">
        <v>0</v>
      </c>
      <c r="Q376" s="12" t="s">
        <v>70</v>
      </c>
    </row>
    <row r="377" spans="1:17">
      <c r="A377" s="58" t="s">
        <v>572</v>
      </c>
      <c r="B377" s="59" t="s">
        <v>573</v>
      </c>
      <c r="C377" s="63">
        <v>0</v>
      </c>
      <c r="D377" s="63">
        <v>0</v>
      </c>
      <c r="E377" s="63">
        <v>0</v>
      </c>
      <c r="F377" s="63">
        <v>0</v>
      </c>
      <c r="G377" s="63">
        <v>0</v>
      </c>
      <c r="H377" s="63">
        <v>0</v>
      </c>
      <c r="I377" s="63">
        <v>0</v>
      </c>
      <c r="J377" s="63">
        <v>0</v>
      </c>
      <c r="K377" s="63">
        <v>0</v>
      </c>
      <c r="L377" s="63">
        <v>0</v>
      </c>
      <c r="M377" s="63">
        <v>1000</v>
      </c>
      <c r="N377" s="63">
        <v>0</v>
      </c>
      <c r="O377" s="63">
        <v>1000</v>
      </c>
      <c r="Q377" s="12" t="s">
        <v>70</v>
      </c>
    </row>
    <row r="378" spans="1:17">
      <c r="A378" s="58" t="s">
        <v>574</v>
      </c>
      <c r="B378" s="59" t="s">
        <v>575</v>
      </c>
      <c r="C378" s="63">
        <v>0</v>
      </c>
      <c r="D378" s="63">
        <v>0</v>
      </c>
      <c r="E378" s="63">
        <v>0</v>
      </c>
      <c r="F378" s="63">
        <v>0</v>
      </c>
      <c r="G378" s="63">
        <v>0</v>
      </c>
      <c r="H378" s="63">
        <v>0</v>
      </c>
      <c r="I378" s="63">
        <v>0</v>
      </c>
      <c r="J378" s="63">
        <v>0</v>
      </c>
      <c r="K378" s="63">
        <v>0</v>
      </c>
      <c r="L378" s="63">
        <v>0</v>
      </c>
      <c r="M378" s="63">
        <v>0</v>
      </c>
      <c r="N378" s="63">
        <v>0</v>
      </c>
      <c r="O378" s="63">
        <v>0</v>
      </c>
      <c r="Q378" s="12" t="s">
        <v>70</v>
      </c>
    </row>
    <row r="379" spans="1:17">
      <c r="A379" s="58" t="s">
        <v>5144</v>
      </c>
      <c r="B379" s="59" t="s">
        <v>5145</v>
      </c>
      <c r="C379" s="63">
        <v>0</v>
      </c>
      <c r="D379" s="63">
        <v>0</v>
      </c>
      <c r="E379" s="63">
        <v>0</v>
      </c>
      <c r="F379" s="63">
        <v>0</v>
      </c>
      <c r="G379" s="63">
        <v>0</v>
      </c>
      <c r="H379" s="63">
        <v>0</v>
      </c>
      <c r="I379" s="63">
        <v>0</v>
      </c>
      <c r="J379" s="63">
        <v>0</v>
      </c>
      <c r="K379" s="63">
        <v>0</v>
      </c>
      <c r="L379" s="63">
        <v>3375</v>
      </c>
      <c r="M379" s="63">
        <v>3375</v>
      </c>
      <c r="N379" s="63">
        <v>0</v>
      </c>
      <c r="O379" s="63">
        <v>6750</v>
      </c>
      <c r="Q379" s="12" t="s">
        <v>70</v>
      </c>
    </row>
    <row r="380" spans="1:17">
      <c r="A380" s="58" t="s">
        <v>5146</v>
      </c>
      <c r="B380" s="59" t="s">
        <v>5147</v>
      </c>
      <c r="C380" s="63">
        <v>0</v>
      </c>
      <c r="D380" s="63">
        <v>0</v>
      </c>
      <c r="E380" s="63">
        <v>0</v>
      </c>
      <c r="F380" s="63">
        <v>0</v>
      </c>
      <c r="G380" s="63">
        <v>0</v>
      </c>
      <c r="H380" s="63">
        <v>0</v>
      </c>
      <c r="I380" s="63">
        <v>0</v>
      </c>
      <c r="J380" s="63">
        <v>0</v>
      </c>
      <c r="K380" s="63">
        <v>0</v>
      </c>
      <c r="L380" s="63">
        <v>0</v>
      </c>
      <c r="M380" s="63">
        <v>0</v>
      </c>
      <c r="N380" s="63">
        <v>0</v>
      </c>
      <c r="O380" s="63">
        <v>0</v>
      </c>
      <c r="Q380" s="12" t="s">
        <v>70</v>
      </c>
    </row>
    <row r="381" spans="1:17">
      <c r="A381" s="58" t="s">
        <v>5148</v>
      </c>
      <c r="B381" s="59" t="s">
        <v>5149</v>
      </c>
      <c r="C381" s="63">
        <v>0</v>
      </c>
      <c r="D381" s="63">
        <v>0</v>
      </c>
      <c r="E381" s="63">
        <v>0</v>
      </c>
      <c r="F381" s="63">
        <v>0</v>
      </c>
      <c r="G381" s="63">
        <v>0</v>
      </c>
      <c r="H381" s="63">
        <v>0</v>
      </c>
      <c r="I381" s="63">
        <v>0</v>
      </c>
      <c r="J381" s="63">
        <v>0</v>
      </c>
      <c r="K381" s="63">
        <v>0</v>
      </c>
      <c r="L381" s="63">
        <v>0</v>
      </c>
      <c r="M381" s="63">
        <v>0</v>
      </c>
      <c r="N381" s="63">
        <v>0</v>
      </c>
      <c r="O381" s="63">
        <v>0</v>
      </c>
      <c r="Q381" s="12" t="s">
        <v>70</v>
      </c>
    </row>
    <row r="382" spans="1:17">
      <c r="A382" s="58" t="s">
        <v>5150</v>
      </c>
      <c r="B382" s="59" t="s">
        <v>5151</v>
      </c>
      <c r="C382" s="63">
        <v>0</v>
      </c>
      <c r="D382" s="63">
        <v>0</v>
      </c>
      <c r="E382" s="63">
        <v>0</v>
      </c>
      <c r="F382" s="63">
        <v>0</v>
      </c>
      <c r="G382" s="63">
        <v>0</v>
      </c>
      <c r="H382" s="63">
        <v>0</v>
      </c>
      <c r="I382" s="63">
        <v>0</v>
      </c>
      <c r="J382" s="63">
        <v>0</v>
      </c>
      <c r="K382" s="63">
        <v>0</v>
      </c>
      <c r="L382" s="63">
        <v>0</v>
      </c>
      <c r="M382" s="63">
        <v>0</v>
      </c>
      <c r="N382" s="63">
        <v>0</v>
      </c>
      <c r="O382" s="63">
        <v>0</v>
      </c>
      <c r="Q382" s="12" t="s">
        <v>70</v>
      </c>
    </row>
    <row r="383" spans="1:17">
      <c r="A383" s="58" t="s">
        <v>5152</v>
      </c>
      <c r="B383" s="59" t="s">
        <v>5153</v>
      </c>
      <c r="C383" s="63">
        <v>0</v>
      </c>
      <c r="D383" s="63">
        <v>0</v>
      </c>
      <c r="E383" s="63">
        <v>0</v>
      </c>
      <c r="F383" s="63">
        <v>0</v>
      </c>
      <c r="G383" s="63">
        <v>0</v>
      </c>
      <c r="H383" s="63">
        <v>0</v>
      </c>
      <c r="I383" s="63">
        <v>0</v>
      </c>
      <c r="J383" s="63">
        <v>0</v>
      </c>
      <c r="K383" s="63">
        <v>0</v>
      </c>
      <c r="L383" s="63">
        <v>0</v>
      </c>
      <c r="M383" s="63">
        <v>0</v>
      </c>
      <c r="N383" s="63">
        <v>0</v>
      </c>
      <c r="O383" s="63">
        <v>0</v>
      </c>
      <c r="Q383" s="12" t="s">
        <v>70</v>
      </c>
    </row>
    <row r="384" spans="1:17">
      <c r="A384" s="58" t="s">
        <v>5154</v>
      </c>
      <c r="B384" s="59" t="s">
        <v>5155</v>
      </c>
      <c r="C384" s="63">
        <v>0</v>
      </c>
      <c r="D384" s="63">
        <v>0</v>
      </c>
      <c r="E384" s="63">
        <v>0</v>
      </c>
      <c r="F384" s="63">
        <v>0</v>
      </c>
      <c r="G384" s="63">
        <v>0</v>
      </c>
      <c r="H384" s="63">
        <v>0</v>
      </c>
      <c r="I384" s="63">
        <v>0</v>
      </c>
      <c r="J384" s="63">
        <v>0</v>
      </c>
      <c r="K384" s="63">
        <v>0</v>
      </c>
      <c r="L384" s="63">
        <v>0</v>
      </c>
      <c r="M384" s="63">
        <v>0</v>
      </c>
      <c r="N384" s="63">
        <v>0</v>
      </c>
      <c r="O384" s="63">
        <v>0</v>
      </c>
      <c r="Q384" s="12" t="s">
        <v>70</v>
      </c>
    </row>
    <row r="385" spans="1:17">
      <c r="A385" s="58" t="s">
        <v>5156</v>
      </c>
      <c r="B385" s="59" t="s">
        <v>5157</v>
      </c>
      <c r="C385" s="63">
        <v>0</v>
      </c>
      <c r="D385" s="63">
        <v>0</v>
      </c>
      <c r="E385" s="63">
        <v>0</v>
      </c>
      <c r="F385" s="63">
        <v>0</v>
      </c>
      <c r="G385" s="63">
        <v>0</v>
      </c>
      <c r="H385" s="63">
        <v>0</v>
      </c>
      <c r="I385" s="63">
        <v>0</v>
      </c>
      <c r="J385" s="63">
        <v>0</v>
      </c>
      <c r="K385" s="63">
        <v>0</v>
      </c>
      <c r="L385" s="63">
        <v>0</v>
      </c>
      <c r="M385" s="63">
        <v>0</v>
      </c>
      <c r="N385" s="63">
        <v>0</v>
      </c>
      <c r="O385" s="63">
        <v>0</v>
      </c>
      <c r="Q385" s="12" t="s">
        <v>70</v>
      </c>
    </row>
    <row r="386" spans="1:17">
      <c r="A386" s="58" t="s">
        <v>5158</v>
      </c>
      <c r="B386" s="59" t="s">
        <v>5159</v>
      </c>
      <c r="C386" s="63">
        <v>0</v>
      </c>
      <c r="D386" s="63">
        <v>0</v>
      </c>
      <c r="E386" s="63">
        <v>0</v>
      </c>
      <c r="F386" s="63">
        <v>0</v>
      </c>
      <c r="G386" s="63">
        <v>0</v>
      </c>
      <c r="H386" s="63">
        <v>0</v>
      </c>
      <c r="I386" s="63">
        <v>0</v>
      </c>
      <c r="J386" s="63">
        <v>0</v>
      </c>
      <c r="K386" s="63">
        <v>0</v>
      </c>
      <c r="L386" s="63">
        <v>0</v>
      </c>
      <c r="M386" s="63">
        <v>0</v>
      </c>
      <c r="N386" s="63">
        <v>0</v>
      </c>
      <c r="O386" s="63">
        <v>0</v>
      </c>
      <c r="Q386" s="12" t="s">
        <v>70</v>
      </c>
    </row>
    <row r="387" spans="1:17">
      <c r="A387" s="58" t="s">
        <v>5160</v>
      </c>
      <c r="B387" s="59" t="s">
        <v>5161</v>
      </c>
      <c r="C387" s="63">
        <v>0</v>
      </c>
      <c r="D387" s="63">
        <v>0</v>
      </c>
      <c r="E387" s="63">
        <v>0</v>
      </c>
      <c r="F387" s="63">
        <v>0</v>
      </c>
      <c r="G387" s="63">
        <v>0</v>
      </c>
      <c r="H387" s="63">
        <v>0</v>
      </c>
      <c r="I387" s="63">
        <v>0</v>
      </c>
      <c r="J387" s="63">
        <v>0</v>
      </c>
      <c r="K387" s="63">
        <v>0</v>
      </c>
      <c r="L387" s="63">
        <v>0</v>
      </c>
      <c r="M387" s="63">
        <v>0</v>
      </c>
      <c r="N387" s="63">
        <v>0</v>
      </c>
      <c r="O387" s="63">
        <v>0</v>
      </c>
      <c r="Q387" s="12" t="s">
        <v>70</v>
      </c>
    </row>
    <row r="388" spans="1:17">
      <c r="A388" s="58" t="s">
        <v>576</v>
      </c>
      <c r="B388" s="59" t="s">
        <v>577</v>
      </c>
      <c r="C388" s="63">
        <v>0</v>
      </c>
      <c r="D388" s="63">
        <v>0</v>
      </c>
      <c r="E388" s="63">
        <v>0</v>
      </c>
      <c r="F388" s="63">
        <v>0</v>
      </c>
      <c r="G388" s="63">
        <v>0</v>
      </c>
      <c r="H388" s="63">
        <v>0</v>
      </c>
      <c r="I388" s="63">
        <v>0</v>
      </c>
      <c r="J388" s="63">
        <v>0</v>
      </c>
      <c r="K388" s="63">
        <v>0</v>
      </c>
      <c r="L388" s="63">
        <v>0</v>
      </c>
      <c r="M388" s="63">
        <v>0</v>
      </c>
      <c r="N388" s="63">
        <v>0</v>
      </c>
      <c r="O388" s="63">
        <v>0</v>
      </c>
      <c r="Q388" s="12" t="s">
        <v>70</v>
      </c>
    </row>
    <row r="389" spans="1:17">
      <c r="A389" s="58" t="s">
        <v>5162</v>
      </c>
      <c r="B389" s="59" t="s">
        <v>5163</v>
      </c>
      <c r="C389" s="63">
        <v>0</v>
      </c>
      <c r="D389" s="63">
        <v>0</v>
      </c>
      <c r="E389" s="63">
        <v>0</v>
      </c>
      <c r="F389" s="63">
        <v>0</v>
      </c>
      <c r="G389" s="63">
        <v>0</v>
      </c>
      <c r="H389" s="63">
        <v>0</v>
      </c>
      <c r="I389" s="63">
        <v>0</v>
      </c>
      <c r="J389" s="63">
        <v>0</v>
      </c>
      <c r="K389" s="63">
        <v>0</v>
      </c>
      <c r="L389" s="63">
        <v>0</v>
      </c>
      <c r="M389" s="63">
        <v>0</v>
      </c>
      <c r="N389" s="63">
        <v>0</v>
      </c>
      <c r="O389" s="63">
        <v>0</v>
      </c>
      <c r="Q389" s="12" t="s">
        <v>70</v>
      </c>
    </row>
    <row r="390" spans="1:17">
      <c r="A390" s="58" t="s">
        <v>5164</v>
      </c>
      <c r="B390" s="59" t="s">
        <v>5165</v>
      </c>
      <c r="C390" s="63">
        <v>0</v>
      </c>
      <c r="D390" s="63">
        <v>0</v>
      </c>
      <c r="E390" s="63">
        <v>0</v>
      </c>
      <c r="F390" s="63">
        <v>0</v>
      </c>
      <c r="G390" s="63">
        <v>0</v>
      </c>
      <c r="H390" s="63">
        <v>0</v>
      </c>
      <c r="I390" s="63">
        <v>0</v>
      </c>
      <c r="J390" s="63">
        <v>0</v>
      </c>
      <c r="K390" s="63">
        <v>0</v>
      </c>
      <c r="L390" s="63">
        <v>0</v>
      </c>
      <c r="M390" s="63">
        <v>0</v>
      </c>
      <c r="N390" s="63">
        <v>0</v>
      </c>
      <c r="O390" s="63">
        <v>0</v>
      </c>
      <c r="Q390" s="12" t="s">
        <v>70</v>
      </c>
    </row>
    <row r="391" spans="1:17">
      <c r="A391" s="58" t="s">
        <v>578</v>
      </c>
      <c r="B391" s="59" t="s">
        <v>579</v>
      </c>
      <c r="C391" s="63">
        <v>0</v>
      </c>
      <c r="D391" s="63">
        <v>0</v>
      </c>
      <c r="E391" s="63">
        <v>0</v>
      </c>
      <c r="F391" s="63">
        <v>0</v>
      </c>
      <c r="G391" s="63">
        <v>0</v>
      </c>
      <c r="H391" s="63">
        <v>0</v>
      </c>
      <c r="I391" s="63">
        <v>0</v>
      </c>
      <c r="J391" s="63">
        <v>0</v>
      </c>
      <c r="K391" s="63">
        <v>205.2</v>
      </c>
      <c r="L391" s="63">
        <v>36.72</v>
      </c>
      <c r="M391" s="63">
        <v>71.28</v>
      </c>
      <c r="N391" s="63">
        <v>148.71</v>
      </c>
      <c r="O391" s="63">
        <v>461.91</v>
      </c>
      <c r="Q391" s="12" t="s">
        <v>70</v>
      </c>
    </row>
    <row r="392" spans="1:17">
      <c r="A392" s="58"/>
      <c r="B392" s="59"/>
      <c r="C392" s="66"/>
      <c r="D392" s="66"/>
      <c r="E392" s="66"/>
      <c r="F392" s="66"/>
      <c r="G392" s="66"/>
      <c r="H392" s="66"/>
      <c r="I392" s="66"/>
      <c r="J392" s="66"/>
      <c r="K392" s="66"/>
      <c r="L392" s="66"/>
      <c r="M392" s="66"/>
      <c r="N392" s="66"/>
      <c r="O392" s="66"/>
    </row>
    <row r="393" spans="1:17">
      <c r="A393" s="58" t="s">
        <v>580</v>
      </c>
      <c r="B393" s="59" t="s">
        <v>581</v>
      </c>
      <c r="C393" s="70">
        <v>0</v>
      </c>
      <c r="D393" s="70">
        <v>0</v>
      </c>
      <c r="E393" s="70">
        <v>0</v>
      </c>
      <c r="F393" s="70">
        <v>0</v>
      </c>
      <c r="G393" s="70">
        <v>0</v>
      </c>
      <c r="H393" s="70">
        <v>0</v>
      </c>
      <c r="I393" s="70">
        <v>0</v>
      </c>
      <c r="J393" s="70">
        <v>2450</v>
      </c>
      <c r="K393" s="70">
        <v>3225.6</v>
      </c>
      <c r="L393" s="70">
        <v>16089.34</v>
      </c>
      <c r="M393" s="70">
        <v>7848.36</v>
      </c>
      <c r="N393" s="70">
        <v>3585.86</v>
      </c>
      <c r="O393" s="70">
        <v>33199.160000000003</v>
      </c>
    </row>
    <row r="394" spans="1:17">
      <c r="A394" s="58"/>
      <c r="B394" s="59"/>
      <c r="C394" s="58"/>
      <c r="D394" s="58"/>
      <c r="E394" s="58"/>
      <c r="F394" s="58"/>
      <c r="G394" s="58"/>
      <c r="H394" s="58"/>
      <c r="I394" s="58"/>
      <c r="J394" s="58"/>
      <c r="K394" s="58"/>
      <c r="L394" s="58"/>
      <c r="M394" s="58"/>
      <c r="N394" s="58"/>
      <c r="O394" s="58"/>
    </row>
    <row r="395" spans="1:17">
      <c r="A395" s="58" t="s">
        <v>582</v>
      </c>
      <c r="B395" s="59" t="s">
        <v>583</v>
      </c>
      <c r="C395" s="69"/>
      <c r="D395" s="69"/>
      <c r="E395" s="69"/>
      <c r="F395" s="69"/>
      <c r="G395" s="69"/>
      <c r="H395" s="69"/>
      <c r="I395" s="69"/>
      <c r="J395" s="69"/>
      <c r="K395" s="69"/>
      <c r="L395" s="69"/>
      <c r="M395" s="69"/>
      <c r="N395" s="69"/>
      <c r="O395" s="69"/>
    </row>
    <row r="396" spans="1:17">
      <c r="A396" s="58" t="s">
        <v>584</v>
      </c>
      <c r="B396" s="59" t="s">
        <v>585</v>
      </c>
      <c r="C396" s="63">
        <v>0</v>
      </c>
      <c r="D396" s="63">
        <v>0</v>
      </c>
      <c r="E396" s="63">
        <v>0</v>
      </c>
      <c r="F396" s="63">
        <v>0</v>
      </c>
      <c r="G396" s="63">
        <v>0</v>
      </c>
      <c r="H396" s="63">
        <v>0</v>
      </c>
      <c r="I396" s="63">
        <v>0</v>
      </c>
      <c r="J396" s="63">
        <v>232.42</v>
      </c>
      <c r="K396" s="63">
        <v>1450.86</v>
      </c>
      <c r="L396" s="63">
        <v>0</v>
      </c>
      <c r="M396" s="63">
        <v>0</v>
      </c>
      <c r="N396" s="63">
        <v>925.94</v>
      </c>
      <c r="O396" s="63">
        <v>2609.2199999999998</v>
      </c>
      <c r="Q396" s="12" t="s">
        <v>70</v>
      </c>
    </row>
    <row r="397" spans="1:17">
      <c r="A397" s="58" t="s">
        <v>5166</v>
      </c>
      <c r="B397" s="59" t="s">
        <v>5167</v>
      </c>
      <c r="C397" s="63">
        <v>0</v>
      </c>
      <c r="D397" s="63">
        <v>0</v>
      </c>
      <c r="E397" s="63">
        <v>0</v>
      </c>
      <c r="F397" s="63">
        <v>0</v>
      </c>
      <c r="G397" s="63">
        <v>0</v>
      </c>
      <c r="H397" s="63">
        <v>0</v>
      </c>
      <c r="I397" s="63">
        <v>0</v>
      </c>
      <c r="J397" s="63">
        <v>0</v>
      </c>
      <c r="K397" s="63">
        <v>0</v>
      </c>
      <c r="L397" s="63">
        <v>0</v>
      </c>
      <c r="M397" s="63">
        <v>0</v>
      </c>
      <c r="N397" s="63">
        <v>0</v>
      </c>
      <c r="O397" s="63">
        <v>0</v>
      </c>
      <c r="Q397" s="12" t="s">
        <v>70</v>
      </c>
    </row>
    <row r="398" spans="1:17">
      <c r="A398" s="58" t="s">
        <v>586</v>
      </c>
      <c r="B398" s="59" t="s">
        <v>587</v>
      </c>
      <c r="C398" s="63">
        <v>0</v>
      </c>
      <c r="D398" s="63">
        <v>0</v>
      </c>
      <c r="E398" s="63">
        <v>0</v>
      </c>
      <c r="F398" s="63">
        <v>0</v>
      </c>
      <c r="G398" s="63">
        <v>0</v>
      </c>
      <c r="H398" s="63">
        <v>0</v>
      </c>
      <c r="I398" s="63">
        <v>0</v>
      </c>
      <c r="J398" s="63">
        <v>0</v>
      </c>
      <c r="K398" s="63">
        <v>1060.42</v>
      </c>
      <c r="L398" s="63">
        <v>0</v>
      </c>
      <c r="M398" s="63">
        <v>0</v>
      </c>
      <c r="N398" s="63">
        <v>0</v>
      </c>
      <c r="O398" s="63">
        <v>1060.42</v>
      </c>
      <c r="Q398" s="12" t="s">
        <v>70</v>
      </c>
    </row>
    <row r="399" spans="1:17">
      <c r="A399" s="58" t="s">
        <v>588</v>
      </c>
      <c r="B399" s="59" t="s">
        <v>589</v>
      </c>
      <c r="C399" s="63">
        <v>0</v>
      </c>
      <c r="D399" s="63">
        <v>0</v>
      </c>
      <c r="E399" s="63">
        <v>0</v>
      </c>
      <c r="F399" s="63">
        <v>0</v>
      </c>
      <c r="G399" s="63">
        <v>0</v>
      </c>
      <c r="H399" s="63">
        <v>0</v>
      </c>
      <c r="I399" s="63">
        <v>0</v>
      </c>
      <c r="J399" s="63">
        <v>0</v>
      </c>
      <c r="K399" s="63">
        <v>198.14</v>
      </c>
      <c r="L399" s="63">
        <v>0</v>
      </c>
      <c r="M399" s="63">
        <v>0</v>
      </c>
      <c r="N399" s="63">
        <v>0</v>
      </c>
      <c r="O399" s="63">
        <v>198.14</v>
      </c>
      <c r="Q399" s="12" t="s">
        <v>70</v>
      </c>
    </row>
    <row r="400" spans="1:17">
      <c r="A400" s="58" t="s">
        <v>590</v>
      </c>
      <c r="B400" s="59" t="s">
        <v>591</v>
      </c>
      <c r="C400" s="63">
        <v>0</v>
      </c>
      <c r="D400" s="63">
        <v>0</v>
      </c>
      <c r="E400" s="63">
        <v>0</v>
      </c>
      <c r="F400" s="63">
        <v>0</v>
      </c>
      <c r="G400" s="63">
        <v>0</v>
      </c>
      <c r="H400" s="63">
        <v>0</v>
      </c>
      <c r="I400" s="63">
        <v>0</v>
      </c>
      <c r="J400" s="63">
        <v>0</v>
      </c>
      <c r="K400" s="63">
        <v>0</v>
      </c>
      <c r="L400" s="63">
        <v>0</v>
      </c>
      <c r="M400" s="63">
        <v>0</v>
      </c>
      <c r="N400" s="63">
        <v>0</v>
      </c>
      <c r="O400" s="63">
        <v>0</v>
      </c>
      <c r="Q400" s="12" t="s">
        <v>70</v>
      </c>
    </row>
    <row r="401" spans="1:17">
      <c r="A401" s="58" t="s">
        <v>5168</v>
      </c>
      <c r="B401" s="59" t="s">
        <v>5169</v>
      </c>
      <c r="C401" s="63">
        <v>0</v>
      </c>
      <c r="D401" s="63">
        <v>0</v>
      </c>
      <c r="E401" s="63">
        <v>0</v>
      </c>
      <c r="F401" s="63">
        <v>0</v>
      </c>
      <c r="G401" s="63">
        <v>0</v>
      </c>
      <c r="H401" s="63">
        <v>0</v>
      </c>
      <c r="I401" s="63">
        <v>0</v>
      </c>
      <c r="J401" s="63">
        <v>0</v>
      </c>
      <c r="K401" s="63">
        <v>0</v>
      </c>
      <c r="L401" s="63">
        <v>0</v>
      </c>
      <c r="M401" s="63">
        <v>0</v>
      </c>
      <c r="N401" s="63">
        <v>0</v>
      </c>
      <c r="O401" s="63">
        <v>0</v>
      </c>
      <c r="Q401" s="12" t="s">
        <v>70</v>
      </c>
    </row>
    <row r="402" spans="1:17">
      <c r="A402" s="58" t="s">
        <v>592</v>
      </c>
      <c r="B402" s="59" t="s">
        <v>593</v>
      </c>
      <c r="C402" s="63">
        <v>0</v>
      </c>
      <c r="D402" s="63">
        <v>0</v>
      </c>
      <c r="E402" s="63">
        <v>0</v>
      </c>
      <c r="F402" s="63">
        <v>0</v>
      </c>
      <c r="G402" s="63">
        <v>0</v>
      </c>
      <c r="H402" s="63">
        <v>0</v>
      </c>
      <c r="I402" s="63">
        <v>0</v>
      </c>
      <c r="J402" s="63">
        <v>0</v>
      </c>
      <c r="K402" s="63">
        <v>0</v>
      </c>
      <c r="L402" s="63">
        <v>0</v>
      </c>
      <c r="M402" s="63">
        <v>0</v>
      </c>
      <c r="N402" s="63">
        <v>0</v>
      </c>
      <c r="O402" s="63">
        <v>0</v>
      </c>
      <c r="Q402" s="12" t="s">
        <v>70</v>
      </c>
    </row>
    <row r="403" spans="1:17">
      <c r="A403" s="58" t="s">
        <v>5170</v>
      </c>
      <c r="B403" s="59" t="s">
        <v>5171</v>
      </c>
      <c r="C403" s="63">
        <v>0</v>
      </c>
      <c r="D403" s="63">
        <v>0</v>
      </c>
      <c r="E403" s="63">
        <v>0</v>
      </c>
      <c r="F403" s="63">
        <v>0</v>
      </c>
      <c r="G403" s="63">
        <v>0</v>
      </c>
      <c r="H403" s="63">
        <v>0</v>
      </c>
      <c r="I403" s="63">
        <v>0</v>
      </c>
      <c r="J403" s="63">
        <v>0</v>
      </c>
      <c r="K403" s="63">
        <v>0</v>
      </c>
      <c r="L403" s="63">
        <v>0</v>
      </c>
      <c r="M403" s="63">
        <v>0</v>
      </c>
      <c r="N403" s="63">
        <v>0</v>
      </c>
      <c r="O403" s="63">
        <v>0</v>
      </c>
      <c r="Q403" s="12" t="s">
        <v>70</v>
      </c>
    </row>
    <row r="404" spans="1:17">
      <c r="A404" s="58"/>
      <c r="B404" s="59"/>
      <c r="C404" s="66"/>
      <c r="D404" s="66"/>
      <c r="E404" s="66"/>
      <c r="F404" s="66"/>
      <c r="G404" s="66"/>
      <c r="H404" s="66"/>
      <c r="I404" s="66"/>
      <c r="J404" s="66"/>
      <c r="K404" s="66"/>
      <c r="L404" s="66"/>
      <c r="M404" s="66"/>
      <c r="N404" s="66"/>
      <c r="O404" s="66"/>
    </row>
    <row r="405" spans="1:17">
      <c r="A405" s="58" t="s">
        <v>594</v>
      </c>
      <c r="B405" s="59" t="s">
        <v>595</v>
      </c>
      <c r="C405" s="70">
        <v>0</v>
      </c>
      <c r="D405" s="70">
        <v>0</v>
      </c>
      <c r="E405" s="70">
        <v>0</v>
      </c>
      <c r="F405" s="70">
        <v>0</v>
      </c>
      <c r="G405" s="70">
        <v>0</v>
      </c>
      <c r="H405" s="70">
        <v>0</v>
      </c>
      <c r="I405" s="70">
        <v>0</v>
      </c>
      <c r="J405" s="70">
        <v>232.42</v>
      </c>
      <c r="K405" s="70">
        <v>2709.42</v>
      </c>
      <c r="L405" s="70">
        <v>0</v>
      </c>
      <c r="M405" s="70">
        <v>0</v>
      </c>
      <c r="N405" s="70">
        <v>925.94</v>
      </c>
      <c r="O405" s="70">
        <v>3867.78</v>
      </c>
    </row>
    <row r="406" spans="1:17">
      <c r="A406" s="58"/>
      <c r="B406" s="59"/>
      <c r="C406" s="58"/>
      <c r="D406" s="58"/>
      <c r="E406" s="58"/>
      <c r="F406" s="58"/>
      <c r="G406" s="58"/>
      <c r="H406" s="58"/>
      <c r="I406" s="58"/>
      <c r="J406" s="58"/>
      <c r="K406" s="58"/>
      <c r="L406" s="58"/>
      <c r="M406" s="58"/>
      <c r="N406" s="58"/>
      <c r="O406" s="58"/>
    </row>
    <row r="407" spans="1:17">
      <c r="A407" s="58" t="s">
        <v>596</v>
      </c>
      <c r="B407" s="59" t="s">
        <v>597</v>
      </c>
      <c r="C407" s="69"/>
      <c r="D407" s="69"/>
      <c r="E407" s="69"/>
      <c r="F407" s="69"/>
      <c r="G407" s="69"/>
      <c r="H407" s="69"/>
      <c r="I407" s="69"/>
      <c r="J407" s="69"/>
      <c r="K407" s="69"/>
      <c r="L407" s="69"/>
      <c r="M407" s="69"/>
      <c r="N407" s="69"/>
      <c r="O407" s="69"/>
    </row>
    <row r="408" spans="1:17">
      <c r="A408" s="58" t="s">
        <v>598</v>
      </c>
      <c r="B408" s="59" t="s">
        <v>599</v>
      </c>
      <c r="C408" s="63">
        <v>0</v>
      </c>
      <c r="D408" s="63">
        <v>0</v>
      </c>
      <c r="E408" s="63">
        <v>0</v>
      </c>
      <c r="F408" s="63">
        <v>0</v>
      </c>
      <c r="G408" s="63">
        <v>0</v>
      </c>
      <c r="H408" s="63">
        <v>0</v>
      </c>
      <c r="I408" s="63">
        <v>0</v>
      </c>
      <c r="J408" s="63">
        <v>0</v>
      </c>
      <c r="K408" s="63">
        <v>0</v>
      </c>
      <c r="L408" s="63">
        <v>1261.57</v>
      </c>
      <c r="M408" s="63">
        <v>1620</v>
      </c>
      <c r="N408" s="63">
        <v>0</v>
      </c>
      <c r="O408" s="63">
        <v>2881.57</v>
      </c>
      <c r="Q408" s="12" t="s">
        <v>71</v>
      </c>
    </row>
    <row r="409" spans="1:17">
      <c r="A409" s="58" t="s">
        <v>600</v>
      </c>
      <c r="B409" s="59" t="s">
        <v>601</v>
      </c>
      <c r="C409" s="63">
        <v>0</v>
      </c>
      <c r="D409" s="63">
        <v>0</v>
      </c>
      <c r="E409" s="63">
        <v>0</v>
      </c>
      <c r="F409" s="63">
        <v>0</v>
      </c>
      <c r="G409" s="63">
        <v>0</v>
      </c>
      <c r="H409" s="63">
        <v>0</v>
      </c>
      <c r="I409" s="63">
        <v>0</v>
      </c>
      <c r="J409" s="63">
        <v>0</v>
      </c>
      <c r="K409" s="63">
        <v>0</v>
      </c>
      <c r="L409" s="63">
        <v>1141.79</v>
      </c>
      <c r="M409" s="63">
        <v>0</v>
      </c>
      <c r="N409" s="63">
        <v>0</v>
      </c>
      <c r="O409" s="63">
        <v>1141.79</v>
      </c>
      <c r="Q409" s="12" t="s">
        <v>71</v>
      </c>
    </row>
    <row r="410" spans="1:17">
      <c r="A410" s="58" t="s">
        <v>602</v>
      </c>
      <c r="B410" s="59" t="s">
        <v>603</v>
      </c>
      <c r="C410" s="63">
        <v>0</v>
      </c>
      <c r="D410" s="63">
        <v>0</v>
      </c>
      <c r="E410" s="63">
        <v>0</v>
      </c>
      <c r="F410" s="63">
        <v>0</v>
      </c>
      <c r="G410" s="63">
        <v>0</v>
      </c>
      <c r="H410" s="63">
        <v>0</v>
      </c>
      <c r="I410" s="63">
        <v>0</v>
      </c>
      <c r="J410" s="63">
        <v>0</v>
      </c>
      <c r="K410" s="63">
        <v>0</v>
      </c>
      <c r="L410" s="63">
        <v>0</v>
      </c>
      <c r="M410" s="63">
        <v>0</v>
      </c>
      <c r="N410" s="63">
        <v>0</v>
      </c>
      <c r="O410" s="63">
        <v>0</v>
      </c>
      <c r="Q410" s="12" t="s">
        <v>71</v>
      </c>
    </row>
    <row r="411" spans="1:17">
      <c r="A411" s="58" t="s">
        <v>5172</v>
      </c>
      <c r="B411" s="59" t="s">
        <v>5173</v>
      </c>
      <c r="C411" s="63">
        <v>0</v>
      </c>
      <c r="D411" s="63">
        <v>0</v>
      </c>
      <c r="E411" s="63">
        <v>0</v>
      </c>
      <c r="F411" s="63">
        <v>0</v>
      </c>
      <c r="G411" s="63">
        <v>0</v>
      </c>
      <c r="H411" s="63">
        <v>0</v>
      </c>
      <c r="I411" s="63">
        <v>0</v>
      </c>
      <c r="J411" s="63">
        <v>0</v>
      </c>
      <c r="K411" s="63">
        <v>0</v>
      </c>
      <c r="L411" s="63">
        <v>0</v>
      </c>
      <c r="M411" s="63">
        <v>0</v>
      </c>
      <c r="N411" s="63">
        <v>0</v>
      </c>
      <c r="O411" s="63">
        <v>0</v>
      </c>
      <c r="Q411" s="12" t="s">
        <v>71</v>
      </c>
    </row>
    <row r="412" spans="1:17">
      <c r="A412" s="58" t="s">
        <v>604</v>
      </c>
      <c r="B412" s="59" t="s">
        <v>605</v>
      </c>
      <c r="C412" s="63">
        <v>0</v>
      </c>
      <c r="D412" s="63">
        <v>0</v>
      </c>
      <c r="E412" s="63">
        <v>0</v>
      </c>
      <c r="F412" s="63">
        <v>0</v>
      </c>
      <c r="G412" s="63">
        <v>0</v>
      </c>
      <c r="H412" s="63">
        <v>0</v>
      </c>
      <c r="I412" s="63">
        <v>0</v>
      </c>
      <c r="J412" s="63">
        <v>0</v>
      </c>
      <c r="K412" s="63">
        <v>0</v>
      </c>
      <c r="L412" s="63">
        <v>0</v>
      </c>
      <c r="M412" s="63">
        <v>0</v>
      </c>
      <c r="N412" s="63">
        <v>0</v>
      </c>
      <c r="O412" s="63">
        <v>0</v>
      </c>
      <c r="Q412" s="12" t="s">
        <v>71</v>
      </c>
    </row>
    <row r="413" spans="1:17">
      <c r="A413" s="58" t="s">
        <v>606</v>
      </c>
      <c r="B413" s="59" t="s">
        <v>607</v>
      </c>
      <c r="C413" s="63">
        <v>0</v>
      </c>
      <c r="D413" s="63">
        <v>0</v>
      </c>
      <c r="E413" s="63">
        <v>0</v>
      </c>
      <c r="F413" s="63">
        <v>0</v>
      </c>
      <c r="G413" s="63">
        <v>0</v>
      </c>
      <c r="H413" s="63">
        <v>0</v>
      </c>
      <c r="I413" s="63">
        <v>0</v>
      </c>
      <c r="J413" s="63">
        <v>0</v>
      </c>
      <c r="K413" s="63">
        <v>0</v>
      </c>
      <c r="L413" s="63">
        <v>1027.75</v>
      </c>
      <c r="M413" s="63">
        <v>0</v>
      </c>
      <c r="N413" s="63">
        <v>980.29</v>
      </c>
      <c r="O413" s="63">
        <v>2008.04</v>
      </c>
      <c r="Q413" s="12" t="s">
        <v>71</v>
      </c>
    </row>
    <row r="414" spans="1:17">
      <c r="A414" s="58" t="s">
        <v>608</v>
      </c>
      <c r="B414" s="59" t="s">
        <v>609</v>
      </c>
      <c r="C414" s="63">
        <v>0</v>
      </c>
      <c r="D414" s="63">
        <v>0</v>
      </c>
      <c r="E414" s="63">
        <v>0</v>
      </c>
      <c r="F414" s="63">
        <v>0</v>
      </c>
      <c r="G414" s="63">
        <v>0</v>
      </c>
      <c r="H414" s="63">
        <v>0</v>
      </c>
      <c r="I414" s="63">
        <v>0</v>
      </c>
      <c r="J414" s="63">
        <v>0</v>
      </c>
      <c r="K414" s="63">
        <v>0</v>
      </c>
      <c r="L414" s="63">
        <v>0</v>
      </c>
      <c r="M414" s="63">
        <v>0</v>
      </c>
      <c r="N414" s="63">
        <v>0</v>
      </c>
      <c r="O414" s="63">
        <v>0</v>
      </c>
      <c r="Q414" s="12" t="s">
        <v>71</v>
      </c>
    </row>
    <row r="415" spans="1:17">
      <c r="A415" s="58" t="s">
        <v>5174</v>
      </c>
      <c r="B415" s="59" t="s">
        <v>5175</v>
      </c>
      <c r="C415" s="63">
        <v>0</v>
      </c>
      <c r="D415" s="63">
        <v>0</v>
      </c>
      <c r="E415" s="63">
        <v>0</v>
      </c>
      <c r="F415" s="63">
        <v>0</v>
      </c>
      <c r="G415" s="63">
        <v>0</v>
      </c>
      <c r="H415" s="63">
        <v>0</v>
      </c>
      <c r="I415" s="63">
        <v>0</v>
      </c>
      <c r="J415" s="63">
        <v>0</v>
      </c>
      <c r="K415" s="63">
        <v>0</v>
      </c>
      <c r="L415" s="63">
        <v>0</v>
      </c>
      <c r="M415" s="63">
        <v>0</v>
      </c>
      <c r="N415" s="63">
        <v>0</v>
      </c>
      <c r="O415" s="63">
        <v>0</v>
      </c>
      <c r="Q415" s="12" t="s">
        <v>71</v>
      </c>
    </row>
    <row r="416" spans="1:17">
      <c r="A416" s="58" t="s">
        <v>610</v>
      </c>
      <c r="B416" s="59" t="s">
        <v>611</v>
      </c>
      <c r="C416" s="63">
        <v>0</v>
      </c>
      <c r="D416" s="63">
        <v>0</v>
      </c>
      <c r="E416" s="63">
        <v>0</v>
      </c>
      <c r="F416" s="63">
        <v>0</v>
      </c>
      <c r="G416" s="63">
        <v>0</v>
      </c>
      <c r="H416" s="63">
        <v>0</v>
      </c>
      <c r="I416" s="63">
        <v>0</v>
      </c>
      <c r="J416" s="63">
        <v>0</v>
      </c>
      <c r="K416" s="63">
        <v>0</v>
      </c>
      <c r="L416" s="63">
        <v>0</v>
      </c>
      <c r="M416" s="63">
        <v>0</v>
      </c>
      <c r="N416" s="63">
        <v>0</v>
      </c>
      <c r="O416" s="63">
        <v>0</v>
      </c>
      <c r="Q416" s="12" t="s">
        <v>71</v>
      </c>
    </row>
    <row r="417" spans="1:17">
      <c r="A417" s="58" t="s">
        <v>612</v>
      </c>
      <c r="B417" s="59" t="s">
        <v>613</v>
      </c>
      <c r="C417" s="63">
        <v>0</v>
      </c>
      <c r="D417" s="63">
        <v>0</v>
      </c>
      <c r="E417" s="63">
        <v>0</v>
      </c>
      <c r="F417" s="63">
        <v>0</v>
      </c>
      <c r="G417" s="63">
        <v>0</v>
      </c>
      <c r="H417" s="63">
        <v>0</v>
      </c>
      <c r="I417" s="63">
        <v>0</v>
      </c>
      <c r="J417" s="63">
        <v>0</v>
      </c>
      <c r="K417" s="63">
        <v>0</v>
      </c>
      <c r="L417" s="63">
        <v>2455</v>
      </c>
      <c r="M417" s="63">
        <v>0</v>
      </c>
      <c r="N417" s="63">
        <v>5635</v>
      </c>
      <c r="O417" s="63">
        <v>8090</v>
      </c>
      <c r="Q417" s="12" t="s">
        <v>71</v>
      </c>
    </row>
    <row r="418" spans="1:17">
      <c r="A418" s="58" t="s">
        <v>614</v>
      </c>
      <c r="B418" s="59" t="s">
        <v>615</v>
      </c>
      <c r="C418" s="63">
        <v>0</v>
      </c>
      <c r="D418" s="63">
        <v>0</v>
      </c>
      <c r="E418" s="63">
        <v>0</v>
      </c>
      <c r="F418" s="63">
        <v>0</v>
      </c>
      <c r="G418" s="63">
        <v>0</v>
      </c>
      <c r="H418" s="63">
        <v>0</v>
      </c>
      <c r="I418" s="63">
        <v>0</v>
      </c>
      <c r="J418" s="63">
        <v>0</v>
      </c>
      <c r="K418" s="63">
        <v>0</v>
      </c>
      <c r="L418" s="63">
        <v>0</v>
      </c>
      <c r="M418" s="63">
        <v>0</v>
      </c>
      <c r="N418" s="63">
        <v>0</v>
      </c>
      <c r="O418" s="63">
        <v>0</v>
      </c>
      <c r="Q418" s="12" t="s">
        <v>71</v>
      </c>
    </row>
    <row r="419" spans="1:17">
      <c r="A419" s="58" t="s">
        <v>616</v>
      </c>
      <c r="B419" s="59" t="s">
        <v>617</v>
      </c>
      <c r="C419" s="63">
        <v>0</v>
      </c>
      <c r="D419" s="63">
        <v>0</v>
      </c>
      <c r="E419" s="63">
        <v>0</v>
      </c>
      <c r="F419" s="63">
        <v>0</v>
      </c>
      <c r="G419" s="63">
        <v>0</v>
      </c>
      <c r="H419" s="63">
        <v>0</v>
      </c>
      <c r="I419" s="63">
        <v>0</v>
      </c>
      <c r="J419" s="63">
        <v>0</v>
      </c>
      <c r="K419" s="63">
        <v>0</v>
      </c>
      <c r="L419" s="63">
        <v>505</v>
      </c>
      <c r="M419" s="63">
        <v>0</v>
      </c>
      <c r="N419" s="63">
        <v>0</v>
      </c>
      <c r="O419" s="63">
        <v>505</v>
      </c>
      <c r="Q419" s="12" t="s">
        <v>71</v>
      </c>
    </row>
    <row r="420" spans="1:17">
      <c r="A420" s="58" t="s">
        <v>618</v>
      </c>
      <c r="B420" s="59" t="s">
        <v>619</v>
      </c>
      <c r="C420" s="63">
        <v>0</v>
      </c>
      <c r="D420" s="63">
        <v>0</v>
      </c>
      <c r="E420" s="63">
        <v>0</v>
      </c>
      <c r="F420" s="63">
        <v>0</v>
      </c>
      <c r="G420" s="63">
        <v>0</v>
      </c>
      <c r="H420" s="63">
        <v>0</v>
      </c>
      <c r="I420" s="63">
        <v>0</v>
      </c>
      <c r="J420" s="63">
        <v>0</v>
      </c>
      <c r="K420" s="63">
        <v>0</v>
      </c>
      <c r="L420" s="63">
        <v>0</v>
      </c>
      <c r="M420" s="63">
        <v>0</v>
      </c>
      <c r="N420" s="63">
        <v>790</v>
      </c>
      <c r="O420" s="63">
        <v>790</v>
      </c>
      <c r="Q420" s="12" t="s">
        <v>71</v>
      </c>
    </row>
    <row r="421" spans="1:17">
      <c r="A421" s="58" t="s">
        <v>620</v>
      </c>
      <c r="B421" s="59" t="s">
        <v>621</v>
      </c>
      <c r="C421" s="63">
        <v>0</v>
      </c>
      <c r="D421" s="63">
        <v>0</v>
      </c>
      <c r="E421" s="63">
        <v>0</v>
      </c>
      <c r="F421" s="63">
        <v>0</v>
      </c>
      <c r="G421" s="63">
        <v>0</v>
      </c>
      <c r="H421" s="63">
        <v>0</v>
      </c>
      <c r="I421" s="63">
        <v>0</v>
      </c>
      <c r="J421" s="63">
        <v>0</v>
      </c>
      <c r="K421" s="63">
        <v>0</v>
      </c>
      <c r="L421" s="63">
        <v>0</v>
      </c>
      <c r="M421" s="63">
        <v>0</v>
      </c>
      <c r="N421" s="63">
        <v>0</v>
      </c>
      <c r="O421" s="63">
        <v>0</v>
      </c>
      <c r="Q421" s="12" t="s">
        <v>71</v>
      </c>
    </row>
    <row r="422" spans="1:17">
      <c r="A422" s="58" t="s">
        <v>5176</v>
      </c>
      <c r="B422" s="59" t="s">
        <v>5177</v>
      </c>
      <c r="C422" s="63">
        <v>0</v>
      </c>
      <c r="D422" s="63">
        <v>0</v>
      </c>
      <c r="E422" s="63">
        <v>0</v>
      </c>
      <c r="F422" s="63">
        <v>0</v>
      </c>
      <c r="G422" s="63">
        <v>0</v>
      </c>
      <c r="H422" s="63">
        <v>0</v>
      </c>
      <c r="I422" s="63">
        <v>0</v>
      </c>
      <c r="J422" s="63">
        <v>0</v>
      </c>
      <c r="K422" s="63">
        <v>0</v>
      </c>
      <c r="L422" s="63">
        <v>0</v>
      </c>
      <c r="M422" s="63">
        <v>0</v>
      </c>
      <c r="N422" s="63">
        <v>0</v>
      </c>
      <c r="O422" s="63">
        <v>0</v>
      </c>
      <c r="Q422" s="12" t="s">
        <v>71</v>
      </c>
    </row>
    <row r="423" spans="1:17">
      <c r="A423" s="58" t="s">
        <v>5178</v>
      </c>
      <c r="B423" s="59" t="s">
        <v>5179</v>
      </c>
      <c r="C423" s="63">
        <v>0</v>
      </c>
      <c r="D423" s="63">
        <v>0</v>
      </c>
      <c r="E423" s="63">
        <v>0</v>
      </c>
      <c r="F423" s="63">
        <v>0</v>
      </c>
      <c r="G423" s="63">
        <v>0</v>
      </c>
      <c r="H423" s="63">
        <v>0</v>
      </c>
      <c r="I423" s="63">
        <v>0</v>
      </c>
      <c r="J423" s="63">
        <v>0</v>
      </c>
      <c r="K423" s="63">
        <v>0</v>
      </c>
      <c r="L423" s="63">
        <v>0</v>
      </c>
      <c r="M423" s="63">
        <v>0</v>
      </c>
      <c r="N423" s="63">
        <v>0</v>
      </c>
      <c r="O423" s="63">
        <v>0</v>
      </c>
      <c r="Q423" s="12" t="s">
        <v>71</v>
      </c>
    </row>
    <row r="424" spans="1:17">
      <c r="A424" s="58" t="s">
        <v>622</v>
      </c>
      <c r="B424" s="59" t="s">
        <v>623</v>
      </c>
      <c r="C424" s="63">
        <v>0</v>
      </c>
      <c r="D424" s="63">
        <v>0</v>
      </c>
      <c r="E424" s="63">
        <v>0</v>
      </c>
      <c r="F424" s="63">
        <v>0</v>
      </c>
      <c r="G424" s="63">
        <v>0</v>
      </c>
      <c r="H424" s="63">
        <v>0</v>
      </c>
      <c r="I424" s="63">
        <v>0</v>
      </c>
      <c r="J424" s="63">
        <v>0</v>
      </c>
      <c r="K424" s="63">
        <v>0</v>
      </c>
      <c r="L424" s="63">
        <v>0</v>
      </c>
      <c r="M424" s="63">
        <v>783</v>
      </c>
      <c r="N424" s="63">
        <v>0</v>
      </c>
      <c r="O424" s="63">
        <v>783</v>
      </c>
      <c r="Q424" s="12" t="s">
        <v>71</v>
      </c>
    </row>
    <row r="425" spans="1:17">
      <c r="A425" s="58" t="s">
        <v>5180</v>
      </c>
      <c r="B425" s="59" t="s">
        <v>5181</v>
      </c>
      <c r="C425" s="63">
        <v>0</v>
      </c>
      <c r="D425" s="63">
        <v>0</v>
      </c>
      <c r="E425" s="63">
        <v>0</v>
      </c>
      <c r="F425" s="63">
        <v>0</v>
      </c>
      <c r="G425" s="63">
        <v>0</v>
      </c>
      <c r="H425" s="63">
        <v>0</v>
      </c>
      <c r="I425" s="63">
        <v>0</v>
      </c>
      <c r="J425" s="63">
        <v>0</v>
      </c>
      <c r="K425" s="63">
        <v>0</v>
      </c>
      <c r="L425" s="63">
        <v>0</v>
      </c>
      <c r="M425" s="63">
        <v>0</v>
      </c>
      <c r="N425" s="63">
        <v>0</v>
      </c>
      <c r="O425" s="63">
        <v>0</v>
      </c>
      <c r="Q425" s="12" t="s">
        <v>71</v>
      </c>
    </row>
    <row r="426" spans="1:17">
      <c r="A426" s="58" t="s">
        <v>624</v>
      </c>
      <c r="B426" s="59" t="s">
        <v>625</v>
      </c>
      <c r="C426" s="63">
        <v>0</v>
      </c>
      <c r="D426" s="63">
        <v>0</v>
      </c>
      <c r="E426" s="63">
        <v>0</v>
      </c>
      <c r="F426" s="63">
        <v>0</v>
      </c>
      <c r="G426" s="63">
        <v>0</v>
      </c>
      <c r="H426" s="63">
        <v>0</v>
      </c>
      <c r="I426" s="63">
        <v>0</v>
      </c>
      <c r="J426" s="63">
        <v>0</v>
      </c>
      <c r="K426" s="63">
        <v>0</v>
      </c>
      <c r="L426" s="63">
        <v>0</v>
      </c>
      <c r="M426" s="63">
        <v>0</v>
      </c>
      <c r="N426" s="63">
        <v>0</v>
      </c>
      <c r="O426" s="63">
        <v>0</v>
      </c>
      <c r="Q426" s="12" t="s">
        <v>71</v>
      </c>
    </row>
    <row r="427" spans="1:17">
      <c r="A427" s="58" t="s">
        <v>5182</v>
      </c>
      <c r="B427" s="59" t="s">
        <v>5183</v>
      </c>
      <c r="C427" s="63">
        <v>0</v>
      </c>
      <c r="D427" s="63">
        <v>0</v>
      </c>
      <c r="E427" s="63">
        <v>0</v>
      </c>
      <c r="F427" s="63">
        <v>0</v>
      </c>
      <c r="G427" s="63">
        <v>0</v>
      </c>
      <c r="H427" s="63">
        <v>0</v>
      </c>
      <c r="I427" s="63">
        <v>0</v>
      </c>
      <c r="J427" s="63">
        <v>0</v>
      </c>
      <c r="K427" s="63">
        <v>0</v>
      </c>
      <c r="L427" s="63">
        <v>2224.8000000000002</v>
      </c>
      <c r="M427" s="63">
        <v>0</v>
      </c>
      <c r="N427" s="63">
        <v>0</v>
      </c>
      <c r="O427" s="63">
        <v>2224.8000000000002</v>
      </c>
      <c r="Q427" s="12" t="s">
        <v>71</v>
      </c>
    </row>
    <row r="428" spans="1:17">
      <c r="A428" s="58" t="s">
        <v>5184</v>
      </c>
      <c r="B428" s="59" t="s">
        <v>4023</v>
      </c>
      <c r="C428" s="63">
        <v>0</v>
      </c>
      <c r="D428" s="63">
        <v>0</v>
      </c>
      <c r="E428" s="63">
        <v>0</v>
      </c>
      <c r="F428" s="63">
        <v>0</v>
      </c>
      <c r="G428" s="63">
        <v>0</v>
      </c>
      <c r="H428" s="63">
        <v>0</v>
      </c>
      <c r="I428" s="63">
        <v>0</v>
      </c>
      <c r="J428" s="63">
        <v>0</v>
      </c>
      <c r="K428" s="63">
        <v>0</v>
      </c>
      <c r="L428" s="63">
        <v>0</v>
      </c>
      <c r="M428" s="63">
        <v>0</v>
      </c>
      <c r="N428" s="63">
        <v>0</v>
      </c>
      <c r="O428" s="63">
        <v>0</v>
      </c>
      <c r="Q428" s="12" t="s">
        <v>71</v>
      </c>
    </row>
    <row r="429" spans="1:17">
      <c r="A429" s="58" t="s">
        <v>626</v>
      </c>
      <c r="B429" s="59" t="s">
        <v>627</v>
      </c>
      <c r="C429" s="63">
        <v>0</v>
      </c>
      <c r="D429" s="63">
        <v>0</v>
      </c>
      <c r="E429" s="63">
        <v>0</v>
      </c>
      <c r="F429" s="63">
        <v>0</v>
      </c>
      <c r="G429" s="63">
        <v>0</v>
      </c>
      <c r="H429" s="63">
        <v>0</v>
      </c>
      <c r="I429" s="63">
        <v>0</v>
      </c>
      <c r="J429" s="63">
        <v>0</v>
      </c>
      <c r="K429" s="63">
        <v>0</v>
      </c>
      <c r="L429" s="63">
        <v>0</v>
      </c>
      <c r="M429" s="63">
        <v>0</v>
      </c>
      <c r="N429" s="63">
        <v>0</v>
      </c>
      <c r="O429" s="63">
        <v>0</v>
      </c>
      <c r="Q429" s="12" t="s">
        <v>71</v>
      </c>
    </row>
    <row r="430" spans="1:17">
      <c r="A430" s="58" t="s">
        <v>5185</v>
      </c>
      <c r="B430" s="59" t="s">
        <v>5186</v>
      </c>
      <c r="C430" s="63">
        <v>0</v>
      </c>
      <c r="D430" s="63">
        <v>0</v>
      </c>
      <c r="E430" s="63">
        <v>0</v>
      </c>
      <c r="F430" s="63">
        <v>0</v>
      </c>
      <c r="G430" s="63">
        <v>0</v>
      </c>
      <c r="H430" s="63">
        <v>0</v>
      </c>
      <c r="I430" s="63">
        <v>0</v>
      </c>
      <c r="J430" s="63">
        <v>0</v>
      </c>
      <c r="K430" s="63">
        <v>0</v>
      </c>
      <c r="L430" s="63">
        <v>0</v>
      </c>
      <c r="M430" s="63">
        <v>0</v>
      </c>
      <c r="N430" s="63">
        <v>0</v>
      </c>
      <c r="O430" s="63">
        <v>0</v>
      </c>
      <c r="Q430" s="12" t="s">
        <v>71</v>
      </c>
    </row>
    <row r="431" spans="1:17">
      <c r="A431" s="58" t="s">
        <v>628</v>
      </c>
      <c r="B431" s="59" t="s">
        <v>629</v>
      </c>
      <c r="C431" s="63">
        <v>0</v>
      </c>
      <c r="D431" s="63">
        <v>0</v>
      </c>
      <c r="E431" s="63">
        <v>0</v>
      </c>
      <c r="F431" s="63">
        <v>0</v>
      </c>
      <c r="G431" s="63">
        <v>0</v>
      </c>
      <c r="H431" s="63">
        <v>0</v>
      </c>
      <c r="I431" s="63">
        <v>0</v>
      </c>
      <c r="J431" s="63">
        <v>0</v>
      </c>
      <c r="K431" s="63">
        <v>0</v>
      </c>
      <c r="L431" s="63">
        <v>1330</v>
      </c>
      <c r="M431" s="63">
        <v>0</v>
      </c>
      <c r="N431" s="63">
        <v>820</v>
      </c>
      <c r="O431" s="63">
        <v>2150</v>
      </c>
      <c r="Q431" s="12" t="s">
        <v>71</v>
      </c>
    </row>
    <row r="432" spans="1:17">
      <c r="A432" s="58" t="s">
        <v>630</v>
      </c>
      <c r="B432" s="59" t="s">
        <v>631</v>
      </c>
      <c r="C432" s="63">
        <v>0</v>
      </c>
      <c r="D432" s="63">
        <v>0</v>
      </c>
      <c r="E432" s="63">
        <v>0</v>
      </c>
      <c r="F432" s="63">
        <v>0</v>
      </c>
      <c r="G432" s="63">
        <v>0</v>
      </c>
      <c r="H432" s="63">
        <v>0</v>
      </c>
      <c r="I432" s="63">
        <v>0</v>
      </c>
      <c r="J432" s="63">
        <v>0</v>
      </c>
      <c r="K432" s="63">
        <v>0</v>
      </c>
      <c r="L432" s="63">
        <v>0</v>
      </c>
      <c r="M432" s="63">
        <v>0</v>
      </c>
      <c r="N432" s="63">
        <v>0</v>
      </c>
      <c r="O432" s="63">
        <v>0</v>
      </c>
      <c r="Q432" s="12" t="s">
        <v>71</v>
      </c>
    </row>
    <row r="433" spans="1:17">
      <c r="A433" s="58" t="s">
        <v>632</v>
      </c>
      <c r="B433" s="59" t="s">
        <v>633</v>
      </c>
      <c r="C433" s="63">
        <v>0</v>
      </c>
      <c r="D433" s="63">
        <v>0</v>
      </c>
      <c r="E433" s="63">
        <v>0</v>
      </c>
      <c r="F433" s="63">
        <v>0</v>
      </c>
      <c r="G433" s="63">
        <v>0</v>
      </c>
      <c r="H433" s="63">
        <v>0</v>
      </c>
      <c r="I433" s="63">
        <v>0</v>
      </c>
      <c r="J433" s="63">
        <v>0</v>
      </c>
      <c r="K433" s="63">
        <v>0</v>
      </c>
      <c r="L433" s="63">
        <v>0</v>
      </c>
      <c r="M433" s="63">
        <v>0</v>
      </c>
      <c r="N433" s="63">
        <v>230</v>
      </c>
      <c r="O433" s="63">
        <v>230</v>
      </c>
      <c r="Q433" s="12" t="s">
        <v>71</v>
      </c>
    </row>
    <row r="434" spans="1:17">
      <c r="A434" s="58" t="s">
        <v>5187</v>
      </c>
      <c r="B434" s="59" t="s">
        <v>5188</v>
      </c>
      <c r="C434" s="63">
        <v>0</v>
      </c>
      <c r="D434" s="63">
        <v>0</v>
      </c>
      <c r="E434" s="63">
        <v>0</v>
      </c>
      <c r="F434" s="63">
        <v>0</v>
      </c>
      <c r="G434" s="63">
        <v>0</v>
      </c>
      <c r="H434" s="63">
        <v>0</v>
      </c>
      <c r="I434" s="63">
        <v>0</v>
      </c>
      <c r="J434" s="63">
        <v>0</v>
      </c>
      <c r="K434" s="63">
        <v>0</v>
      </c>
      <c r="L434" s="63">
        <v>0</v>
      </c>
      <c r="M434" s="63">
        <v>0</v>
      </c>
      <c r="N434" s="63">
        <v>0</v>
      </c>
      <c r="O434" s="63">
        <v>0</v>
      </c>
      <c r="Q434" s="12" t="s">
        <v>71</v>
      </c>
    </row>
    <row r="435" spans="1:17">
      <c r="A435" s="58" t="s">
        <v>5189</v>
      </c>
      <c r="B435" s="59" t="s">
        <v>5190</v>
      </c>
      <c r="C435" s="63">
        <v>0</v>
      </c>
      <c r="D435" s="63">
        <v>0</v>
      </c>
      <c r="E435" s="63">
        <v>0</v>
      </c>
      <c r="F435" s="63">
        <v>0</v>
      </c>
      <c r="G435" s="63">
        <v>0</v>
      </c>
      <c r="H435" s="63">
        <v>0</v>
      </c>
      <c r="I435" s="63">
        <v>0</v>
      </c>
      <c r="J435" s="63">
        <v>0</v>
      </c>
      <c r="K435" s="63">
        <v>0</v>
      </c>
      <c r="L435" s="63">
        <v>0</v>
      </c>
      <c r="M435" s="63">
        <v>0</v>
      </c>
      <c r="N435" s="63">
        <v>0</v>
      </c>
      <c r="O435" s="63">
        <v>0</v>
      </c>
      <c r="Q435" s="12" t="s">
        <v>71</v>
      </c>
    </row>
    <row r="436" spans="1:17">
      <c r="A436" s="58" t="s">
        <v>5191</v>
      </c>
      <c r="B436" s="59" t="s">
        <v>5192</v>
      </c>
      <c r="C436" s="63">
        <v>0</v>
      </c>
      <c r="D436" s="63">
        <v>0</v>
      </c>
      <c r="E436" s="63">
        <v>0</v>
      </c>
      <c r="F436" s="63">
        <v>0</v>
      </c>
      <c r="G436" s="63">
        <v>0</v>
      </c>
      <c r="H436" s="63">
        <v>0</v>
      </c>
      <c r="I436" s="63">
        <v>0</v>
      </c>
      <c r="J436" s="63">
        <v>0</v>
      </c>
      <c r="K436" s="63">
        <v>0</v>
      </c>
      <c r="L436" s="63">
        <v>0</v>
      </c>
      <c r="M436" s="63">
        <v>0</v>
      </c>
      <c r="N436" s="63">
        <v>0</v>
      </c>
      <c r="O436" s="63">
        <v>0</v>
      </c>
      <c r="Q436" s="12" t="s">
        <v>71</v>
      </c>
    </row>
    <row r="437" spans="1:17">
      <c r="A437" s="58" t="s">
        <v>5193</v>
      </c>
      <c r="B437" s="59" t="s">
        <v>5194</v>
      </c>
      <c r="C437" s="63">
        <v>0</v>
      </c>
      <c r="D437" s="63">
        <v>0</v>
      </c>
      <c r="E437" s="63">
        <v>0</v>
      </c>
      <c r="F437" s="63">
        <v>0</v>
      </c>
      <c r="G437" s="63">
        <v>0</v>
      </c>
      <c r="H437" s="63">
        <v>0</v>
      </c>
      <c r="I437" s="63">
        <v>0</v>
      </c>
      <c r="J437" s="63">
        <v>0</v>
      </c>
      <c r="K437" s="63">
        <v>0</v>
      </c>
      <c r="L437" s="63">
        <v>0</v>
      </c>
      <c r="M437" s="63">
        <v>0</v>
      </c>
      <c r="N437" s="63">
        <v>0</v>
      </c>
      <c r="O437" s="63">
        <v>0</v>
      </c>
      <c r="Q437" s="12" t="s">
        <v>71</v>
      </c>
    </row>
    <row r="438" spans="1:17">
      <c r="A438" s="58" t="s">
        <v>5195</v>
      </c>
      <c r="B438" s="59" t="s">
        <v>5196</v>
      </c>
      <c r="C438" s="63">
        <v>0</v>
      </c>
      <c r="D438" s="63">
        <v>0</v>
      </c>
      <c r="E438" s="63">
        <v>0</v>
      </c>
      <c r="F438" s="63">
        <v>0</v>
      </c>
      <c r="G438" s="63">
        <v>0</v>
      </c>
      <c r="H438" s="63">
        <v>0</v>
      </c>
      <c r="I438" s="63">
        <v>0</v>
      </c>
      <c r="J438" s="63">
        <v>0</v>
      </c>
      <c r="K438" s="63">
        <v>0</v>
      </c>
      <c r="L438" s="63">
        <v>0</v>
      </c>
      <c r="M438" s="63">
        <v>0</v>
      </c>
      <c r="N438" s="63">
        <v>0</v>
      </c>
      <c r="O438" s="63">
        <v>0</v>
      </c>
      <c r="Q438" s="12" t="s">
        <v>71</v>
      </c>
    </row>
    <row r="439" spans="1:17">
      <c r="A439" s="58" t="s">
        <v>634</v>
      </c>
      <c r="B439" s="59" t="s">
        <v>635</v>
      </c>
      <c r="C439" s="63">
        <v>0</v>
      </c>
      <c r="D439" s="63">
        <v>0</v>
      </c>
      <c r="E439" s="63">
        <v>0</v>
      </c>
      <c r="F439" s="63">
        <v>0</v>
      </c>
      <c r="G439" s="63">
        <v>0</v>
      </c>
      <c r="H439" s="63">
        <v>0</v>
      </c>
      <c r="I439" s="63">
        <v>0</v>
      </c>
      <c r="J439" s="63">
        <v>0</v>
      </c>
      <c r="K439" s="63">
        <v>0</v>
      </c>
      <c r="L439" s="63">
        <v>0</v>
      </c>
      <c r="M439" s="63">
        <v>0</v>
      </c>
      <c r="N439" s="63">
        <v>0</v>
      </c>
      <c r="O439" s="63">
        <v>0</v>
      </c>
      <c r="Q439" s="12" t="s">
        <v>71</v>
      </c>
    </row>
    <row r="440" spans="1:17">
      <c r="A440" s="58" t="s">
        <v>1153</v>
      </c>
      <c r="B440" s="59" t="s">
        <v>5197</v>
      </c>
      <c r="C440" s="63">
        <v>0</v>
      </c>
      <c r="D440" s="63">
        <v>0</v>
      </c>
      <c r="E440" s="63">
        <v>0</v>
      </c>
      <c r="F440" s="63">
        <v>0</v>
      </c>
      <c r="G440" s="63">
        <v>0</v>
      </c>
      <c r="H440" s="63">
        <v>0</v>
      </c>
      <c r="I440" s="63">
        <v>0</v>
      </c>
      <c r="J440" s="63">
        <v>0</v>
      </c>
      <c r="K440" s="63">
        <v>0</v>
      </c>
      <c r="L440" s="63">
        <v>0</v>
      </c>
      <c r="M440" s="63">
        <v>0</v>
      </c>
      <c r="N440" s="63">
        <v>0</v>
      </c>
      <c r="O440" s="63">
        <v>0</v>
      </c>
      <c r="Q440" s="12" t="s">
        <v>71</v>
      </c>
    </row>
    <row r="441" spans="1:17">
      <c r="A441" s="58" t="s">
        <v>5198</v>
      </c>
      <c r="B441" s="59" t="s">
        <v>5199</v>
      </c>
      <c r="C441" s="63">
        <v>0</v>
      </c>
      <c r="D441" s="63">
        <v>0</v>
      </c>
      <c r="E441" s="63">
        <v>0</v>
      </c>
      <c r="F441" s="63">
        <v>0</v>
      </c>
      <c r="G441" s="63">
        <v>0</v>
      </c>
      <c r="H441" s="63">
        <v>0</v>
      </c>
      <c r="I441" s="63">
        <v>0</v>
      </c>
      <c r="J441" s="63">
        <v>0</v>
      </c>
      <c r="K441" s="63">
        <v>0</v>
      </c>
      <c r="L441" s="63">
        <v>0</v>
      </c>
      <c r="M441" s="63">
        <v>0</v>
      </c>
      <c r="N441" s="63">
        <v>0</v>
      </c>
      <c r="O441" s="63">
        <v>0</v>
      </c>
      <c r="Q441" s="12" t="s">
        <v>71</v>
      </c>
    </row>
    <row r="442" spans="1:17">
      <c r="A442" s="58"/>
      <c r="B442" s="59"/>
      <c r="C442" s="66"/>
      <c r="D442" s="66"/>
      <c r="E442" s="66"/>
      <c r="F442" s="66"/>
      <c r="G442" s="66"/>
      <c r="H442" s="66"/>
      <c r="I442" s="66"/>
      <c r="J442" s="66"/>
      <c r="K442" s="66"/>
      <c r="L442" s="66"/>
      <c r="M442" s="66"/>
      <c r="N442" s="66"/>
      <c r="O442" s="66"/>
    </row>
    <row r="443" spans="1:17">
      <c r="A443" s="58" t="s">
        <v>636</v>
      </c>
      <c r="B443" s="59" t="s">
        <v>637</v>
      </c>
      <c r="C443" s="70">
        <v>0</v>
      </c>
      <c r="D443" s="70">
        <v>0</v>
      </c>
      <c r="E443" s="70">
        <v>0</v>
      </c>
      <c r="F443" s="70">
        <v>0</v>
      </c>
      <c r="G443" s="70">
        <v>0</v>
      </c>
      <c r="H443" s="70">
        <v>0</v>
      </c>
      <c r="I443" s="70">
        <v>0</v>
      </c>
      <c r="J443" s="70">
        <v>0</v>
      </c>
      <c r="K443" s="70">
        <v>0</v>
      </c>
      <c r="L443" s="70">
        <v>9945.91</v>
      </c>
      <c r="M443" s="70">
        <v>2403</v>
      </c>
      <c r="N443" s="70">
        <v>8455.2900000000009</v>
      </c>
      <c r="O443" s="70">
        <v>20804.2</v>
      </c>
    </row>
    <row r="444" spans="1:17">
      <c r="A444" s="58" t="s">
        <v>5200</v>
      </c>
      <c r="B444" s="59" t="s">
        <v>3797</v>
      </c>
      <c r="C444" s="63">
        <v>0</v>
      </c>
      <c r="D444" s="63">
        <v>0</v>
      </c>
      <c r="E444" s="63">
        <v>0</v>
      </c>
      <c r="F444" s="63">
        <v>0</v>
      </c>
      <c r="G444" s="63">
        <v>0</v>
      </c>
      <c r="H444" s="63">
        <v>0</v>
      </c>
      <c r="I444" s="63">
        <v>0</v>
      </c>
      <c r="J444" s="63">
        <v>0</v>
      </c>
      <c r="K444" s="63">
        <v>0</v>
      </c>
      <c r="L444" s="63">
        <v>0</v>
      </c>
      <c r="M444" s="63">
        <v>0</v>
      </c>
      <c r="N444" s="63">
        <v>0</v>
      </c>
      <c r="O444" s="63">
        <v>0</v>
      </c>
    </row>
    <row r="445" spans="1:17">
      <c r="A445" s="58" t="s">
        <v>5201</v>
      </c>
      <c r="B445" s="59" t="s">
        <v>5202</v>
      </c>
      <c r="C445" s="63">
        <v>0</v>
      </c>
      <c r="D445" s="63">
        <v>0</v>
      </c>
      <c r="E445" s="63">
        <v>0</v>
      </c>
      <c r="F445" s="63">
        <v>0</v>
      </c>
      <c r="G445" s="63">
        <v>0</v>
      </c>
      <c r="H445" s="63">
        <v>0</v>
      </c>
      <c r="I445" s="63">
        <v>0</v>
      </c>
      <c r="J445" s="63">
        <v>0</v>
      </c>
      <c r="K445" s="63">
        <v>0</v>
      </c>
      <c r="L445" s="63">
        <v>0</v>
      </c>
      <c r="M445" s="63">
        <v>0</v>
      </c>
      <c r="N445" s="63">
        <v>0</v>
      </c>
      <c r="O445" s="63">
        <v>0</v>
      </c>
    </row>
    <row r="446" spans="1:17">
      <c r="A446" s="58" t="s">
        <v>5203</v>
      </c>
      <c r="B446" s="59" t="s">
        <v>5204</v>
      </c>
      <c r="C446" s="63">
        <v>0</v>
      </c>
      <c r="D446" s="63">
        <v>0</v>
      </c>
      <c r="E446" s="63">
        <v>0</v>
      </c>
      <c r="F446" s="63">
        <v>0</v>
      </c>
      <c r="G446" s="63">
        <v>0</v>
      </c>
      <c r="H446" s="63">
        <v>0</v>
      </c>
      <c r="I446" s="63">
        <v>0</v>
      </c>
      <c r="J446" s="63">
        <v>0</v>
      </c>
      <c r="K446" s="63">
        <v>0</v>
      </c>
      <c r="L446" s="63">
        <v>0</v>
      </c>
      <c r="M446" s="63">
        <v>0</v>
      </c>
      <c r="N446" s="63">
        <v>0</v>
      </c>
      <c r="O446" s="63">
        <v>0</v>
      </c>
      <c r="Q446" s="12" t="s">
        <v>70</v>
      </c>
    </row>
    <row r="447" spans="1:17">
      <c r="A447" s="58" t="s">
        <v>5205</v>
      </c>
      <c r="B447" s="59" t="s">
        <v>5206</v>
      </c>
      <c r="C447" s="63">
        <v>0</v>
      </c>
      <c r="D447" s="63">
        <v>0</v>
      </c>
      <c r="E447" s="63">
        <v>0</v>
      </c>
      <c r="F447" s="63">
        <v>0</v>
      </c>
      <c r="G447" s="63">
        <v>0</v>
      </c>
      <c r="H447" s="63">
        <v>0</v>
      </c>
      <c r="I447" s="63">
        <v>0</v>
      </c>
      <c r="J447" s="63">
        <v>0</v>
      </c>
      <c r="K447" s="63">
        <v>0</v>
      </c>
      <c r="L447" s="63">
        <v>0</v>
      </c>
      <c r="M447" s="63">
        <v>0</v>
      </c>
      <c r="N447" s="63">
        <v>0</v>
      </c>
      <c r="O447" s="63">
        <v>0</v>
      </c>
      <c r="Q447" s="12" t="s">
        <v>70</v>
      </c>
    </row>
    <row r="448" spans="1:17">
      <c r="A448" s="58" t="s">
        <v>5207</v>
      </c>
      <c r="B448" s="59" t="s">
        <v>5208</v>
      </c>
      <c r="C448" s="63">
        <v>0</v>
      </c>
      <c r="D448" s="63">
        <v>0</v>
      </c>
      <c r="E448" s="63">
        <v>0</v>
      </c>
      <c r="F448" s="63">
        <v>0</v>
      </c>
      <c r="G448" s="63">
        <v>0</v>
      </c>
      <c r="H448" s="63">
        <v>0</v>
      </c>
      <c r="I448" s="63">
        <v>0</v>
      </c>
      <c r="J448" s="63">
        <v>0</v>
      </c>
      <c r="K448" s="63">
        <v>0</v>
      </c>
      <c r="L448" s="63">
        <v>0</v>
      </c>
      <c r="M448" s="63">
        <v>0</v>
      </c>
      <c r="N448" s="63">
        <v>0</v>
      </c>
      <c r="O448" s="63">
        <v>0</v>
      </c>
      <c r="Q448" s="12" t="s">
        <v>70</v>
      </c>
    </row>
    <row r="449" spans="1:17">
      <c r="A449" s="58" t="s">
        <v>179</v>
      </c>
      <c r="B449" s="59" t="s">
        <v>180</v>
      </c>
      <c r="C449" s="63">
        <v>0</v>
      </c>
      <c r="D449" s="63">
        <v>0</v>
      </c>
      <c r="E449" s="63">
        <v>0</v>
      </c>
      <c r="F449" s="63">
        <v>0</v>
      </c>
      <c r="G449" s="63">
        <v>0</v>
      </c>
      <c r="H449" s="63">
        <v>0</v>
      </c>
      <c r="I449" s="63">
        <v>0</v>
      </c>
      <c r="J449" s="63">
        <v>0</v>
      </c>
      <c r="K449" s="63">
        <v>0</v>
      </c>
      <c r="L449" s="63">
        <v>0</v>
      </c>
      <c r="M449" s="63">
        <v>0</v>
      </c>
      <c r="N449" s="63">
        <v>0</v>
      </c>
      <c r="O449" s="63">
        <v>0</v>
      </c>
      <c r="Q449" s="12" t="s">
        <v>70</v>
      </c>
    </row>
    <row r="450" spans="1:17">
      <c r="A450" s="58" t="s">
        <v>5209</v>
      </c>
      <c r="B450" s="59" t="s">
        <v>4021</v>
      </c>
      <c r="C450" s="63">
        <v>0</v>
      </c>
      <c r="D450" s="63">
        <v>0</v>
      </c>
      <c r="E450" s="63">
        <v>0</v>
      </c>
      <c r="F450" s="63">
        <v>0</v>
      </c>
      <c r="G450" s="63">
        <v>0</v>
      </c>
      <c r="H450" s="63">
        <v>0</v>
      </c>
      <c r="I450" s="63">
        <v>0</v>
      </c>
      <c r="J450" s="63">
        <v>0</v>
      </c>
      <c r="K450" s="63">
        <v>0</v>
      </c>
      <c r="L450" s="63">
        <v>0</v>
      </c>
      <c r="M450" s="63">
        <v>0</v>
      </c>
      <c r="N450" s="63">
        <v>0</v>
      </c>
      <c r="O450" s="63">
        <v>0</v>
      </c>
      <c r="Q450" s="12" t="s">
        <v>70</v>
      </c>
    </row>
    <row r="451" spans="1:17">
      <c r="A451" s="58" t="s">
        <v>5210</v>
      </c>
      <c r="B451" s="59" t="s">
        <v>5211</v>
      </c>
      <c r="C451" s="63">
        <v>0</v>
      </c>
      <c r="D451" s="63">
        <v>0</v>
      </c>
      <c r="E451" s="63">
        <v>0</v>
      </c>
      <c r="F451" s="63">
        <v>0</v>
      </c>
      <c r="G451" s="63">
        <v>0</v>
      </c>
      <c r="H451" s="63">
        <v>0</v>
      </c>
      <c r="I451" s="63">
        <v>0</v>
      </c>
      <c r="J451" s="63">
        <v>0</v>
      </c>
      <c r="K451" s="63">
        <v>0</v>
      </c>
      <c r="L451" s="63">
        <v>0</v>
      </c>
      <c r="M451" s="63">
        <v>0</v>
      </c>
      <c r="N451" s="63">
        <v>0</v>
      </c>
      <c r="O451" s="63">
        <v>0</v>
      </c>
      <c r="Q451" s="12" t="s">
        <v>70</v>
      </c>
    </row>
    <row r="452" spans="1:17">
      <c r="A452" s="58"/>
      <c r="B452" s="59"/>
      <c r="C452" s="66"/>
      <c r="D452" s="66"/>
      <c r="E452" s="66"/>
      <c r="F452" s="66"/>
      <c r="G452" s="66"/>
      <c r="H452" s="66"/>
      <c r="I452" s="66"/>
      <c r="J452" s="66"/>
      <c r="K452" s="66"/>
      <c r="L452" s="66"/>
      <c r="M452" s="66"/>
      <c r="N452" s="66"/>
      <c r="O452" s="66"/>
    </row>
    <row r="453" spans="1:17">
      <c r="A453" s="58" t="s">
        <v>5212</v>
      </c>
      <c r="B453" s="59" t="s">
        <v>5213</v>
      </c>
      <c r="C453" s="70">
        <v>0</v>
      </c>
      <c r="D453" s="70">
        <v>0</v>
      </c>
      <c r="E453" s="70">
        <v>0</v>
      </c>
      <c r="F453" s="70">
        <v>0</v>
      </c>
      <c r="G453" s="70">
        <v>0</v>
      </c>
      <c r="H453" s="70">
        <v>0</v>
      </c>
      <c r="I453" s="70">
        <v>0</v>
      </c>
      <c r="J453" s="70">
        <v>0</v>
      </c>
      <c r="K453" s="70">
        <v>0</v>
      </c>
      <c r="L453" s="70">
        <v>0</v>
      </c>
      <c r="M453" s="70">
        <v>0</v>
      </c>
      <c r="N453" s="70">
        <v>0</v>
      </c>
      <c r="O453" s="70">
        <v>0</v>
      </c>
    </row>
    <row r="454" spans="1:17">
      <c r="A454" s="58"/>
      <c r="B454" s="59"/>
      <c r="C454" s="66"/>
      <c r="D454" s="66"/>
      <c r="E454" s="66"/>
      <c r="F454" s="66"/>
      <c r="G454" s="66"/>
      <c r="H454" s="66"/>
      <c r="I454" s="66"/>
      <c r="J454" s="66"/>
      <c r="K454" s="66"/>
      <c r="L454" s="66"/>
      <c r="M454" s="66"/>
      <c r="N454" s="66"/>
      <c r="O454" s="66"/>
    </row>
    <row r="455" spans="1:17">
      <c r="A455" s="58" t="s">
        <v>181</v>
      </c>
      <c r="B455" s="59" t="s">
        <v>182</v>
      </c>
      <c r="C455" s="70">
        <v>0</v>
      </c>
      <c r="D455" s="70">
        <v>0</v>
      </c>
      <c r="E455" s="70">
        <v>0</v>
      </c>
      <c r="F455" s="70">
        <v>0</v>
      </c>
      <c r="G455" s="70">
        <v>0</v>
      </c>
      <c r="H455" s="70">
        <v>0</v>
      </c>
      <c r="I455" s="70">
        <v>0</v>
      </c>
      <c r="J455" s="70">
        <v>62136.18</v>
      </c>
      <c r="K455" s="70">
        <v>110853.35</v>
      </c>
      <c r="L455" s="70">
        <v>134450.85999999999</v>
      </c>
      <c r="M455" s="70">
        <v>118666.97</v>
      </c>
      <c r="N455" s="70">
        <v>110890.87</v>
      </c>
      <c r="O455" s="70">
        <v>536998.23</v>
      </c>
    </row>
    <row r="456" spans="1:17">
      <c r="A456" s="58"/>
      <c r="B456" s="59"/>
      <c r="C456" s="58"/>
      <c r="D456" s="58"/>
      <c r="E456" s="58"/>
      <c r="F456" s="58"/>
      <c r="G456" s="58"/>
      <c r="H456" s="58"/>
      <c r="I456" s="58"/>
      <c r="J456" s="58"/>
      <c r="K456" s="58"/>
      <c r="L456" s="58"/>
      <c r="M456" s="58"/>
      <c r="N456" s="58"/>
      <c r="O456" s="58"/>
    </row>
    <row r="457" spans="1:17">
      <c r="A457" s="58" t="s">
        <v>5214</v>
      </c>
      <c r="B457" s="59" t="s">
        <v>5215</v>
      </c>
      <c r="C457" s="69"/>
      <c r="D457" s="69"/>
      <c r="E457" s="69"/>
      <c r="F457" s="69"/>
      <c r="G457" s="69"/>
      <c r="H457" s="69"/>
      <c r="I457" s="69"/>
      <c r="J457" s="69"/>
      <c r="K457" s="69"/>
      <c r="L457" s="69"/>
      <c r="M457" s="69"/>
      <c r="N457" s="69"/>
      <c r="O457" s="69"/>
    </row>
    <row r="458" spans="1:17">
      <c r="A458" s="58" t="s">
        <v>5216</v>
      </c>
      <c r="B458" s="59" t="s">
        <v>5217</v>
      </c>
      <c r="C458" s="63">
        <v>0</v>
      </c>
      <c r="D458" s="63">
        <v>0</v>
      </c>
      <c r="E458" s="63">
        <v>0</v>
      </c>
      <c r="F458" s="63">
        <v>0</v>
      </c>
      <c r="G458" s="63">
        <v>0</v>
      </c>
      <c r="H458" s="63">
        <v>0</v>
      </c>
      <c r="I458" s="63">
        <v>0</v>
      </c>
      <c r="J458" s="63">
        <v>0</v>
      </c>
      <c r="K458" s="63">
        <v>0</v>
      </c>
      <c r="L458" s="63">
        <v>0</v>
      </c>
      <c r="M458" s="63">
        <v>0</v>
      </c>
      <c r="N458" s="63">
        <v>0</v>
      </c>
      <c r="O458" s="63">
        <v>0</v>
      </c>
    </row>
    <row r="459" spans="1:17">
      <c r="A459" s="58" t="s">
        <v>5218</v>
      </c>
      <c r="B459" s="59" t="s">
        <v>5219</v>
      </c>
      <c r="C459" s="63">
        <v>0</v>
      </c>
      <c r="D459" s="63">
        <v>0</v>
      </c>
      <c r="E459" s="63">
        <v>0</v>
      </c>
      <c r="F459" s="63">
        <v>0</v>
      </c>
      <c r="G459" s="63">
        <v>0</v>
      </c>
      <c r="H459" s="63">
        <v>0</v>
      </c>
      <c r="I459" s="63">
        <v>0</v>
      </c>
      <c r="J459" s="63">
        <v>0</v>
      </c>
      <c r="K459" s="63">
        <v>0</v>
      </c>
      <c r="L459" s="63">
        <v>0</v>
      </c>
      <c r="M459" s="63">
        <v>0</v>
      </c>
      <c r="N459" s="63">
        <v>0</v>
      </c>
      <c r="O459" s="63">
        <v>0</v>
      </c>
    </row>
    <row r="460" spans="1:17">
      <c r="A460" s="58" t="s">
        <v>5220</v>
      </c>
      <c r="B460" s="59" t="s">
        <v>4993</v>
      </c>
      <c r="C460" s="63">
        <v>0</v>
      </c>
      <c r="D460" s="63">
        <v>0</v>
      </c>
      <c r="E460" s="63">
        <v>0</v>
      </c>
      <c r="F460" s="63">
        <v>0</v>
      </c>
      <c r="G460" s="63">
        <v>0</v>
      </c>
      <c r="H460" s="63">
        <v>0</v>
      </c>
      <c r="I460" s="63">
        <v>0</v>
      </c>
      <c r="J460" s="63">
        <v>0</v>
      </c>
      <c r="K460" s="63">
        <v>0</v>
      </c>
      <c r="L460" s="63">
        <v>0</v>
      </c>
      <c r="M460" s="63">
        <v>0</v>
      </c>
      <c r="N460" s="63">
        <v>0</v>
      </c>
      <c r="O460" s="63">
        <v>0</v>
      </c>
    </row>
    <row r="461" spans="1:17">
      <c r="A461" s="58" t="s">
        <v>5221</v>
      </c>
      <c r="B461" s="59" t="s">
        <v>5222</v>
      </c>
      <c r="C461" s="63">
        <v>0</v>
      </c>
      <c r="D461" s="63">
        <v>0</v>
      </c>
      <c r="E461" s="63">
        <v>0</v>
      </c>
      <c r="F461" s="63">
        <v>0</v>
      </c>
      <c r="G461" s="63">
        <v>0</v>
      </c>
      <c r="H461" s="63">
        <v>0</v>
      </c>
      <c r="I461" s="63">
        <v>0</v>
      </c>
      <c r="J461" s="63">
        <v>0</v>
      </c>
      <c r="K461" s="63">
        <v>0</v>
      </c>
      <c r="L461" s="63">
        <v>0</v>
      </c>
      <c r="M461" s="63">
        <v>0</v>
      </c>
      <c r="N461" s="63">
        <v>0</v>
      </c>
      <c r="O461" s="63">
        <v>0</v>
      </c>
    </row>
    <row r="462" spans="1:17">
      <c r="A462" s="58"/>
      <c r="B462" s="59"/>
      <c r="C462" s="66"/>
      <c r="D462" s="66"/>
      <c r="E462" s="66"/>
      <c r="F462" s="66"/>
      <c r="G462" s="66"/>
      <c r="H462" s="66"/>
      <c r="I462" s="66"/>
      <c r="J462" s="66"/>
      <c r="K462" s="66"/>
      <c r="L462" s="66"/>
      <c r="M462" s="66"/>
      <c r="N462" s="66"/>
      <c r="O462" s="66"/>
    </row>
    <row r="463" spans="1:17">
      <c r="A463" s="58" t="s">
        <v>5223</v>
      </c>
      <c r="B463" s="59" t="s">
        <v>5224</v>
      </c>
      <c r="C463" s="70">
        <v>0</v>
      </c>
      <c r="D463" s="70">
        <v>0</v>
      </c>
      <c r="E463" s="70">
        <v>0</v>
      </c>
      <c r="F463" s="70">
        <v>0</v>
      </c>
      <c r="G463" s="70">
        <v>0</v>
      </c>
      <c r="H463" s="70">
        <v>0</v>
      </c>
      <c r="I463" s="70">
        <v>0</v>
      </c>
      <c r="J463" s="70">
        <v>0</v>
      </c>
      <c r="K463" s="70">
        <v>0</v>
      </c>
      <c r="L463" s="70">
        <v>0</v>
      </c>
      <c r="M463" s="70">
        <v>0</v>
      </c>
      <c r="N463" s="70">
        <v>0</v>
      </c>
      <c r="O463" s="70">
        <v>0</v>
      </c>
    </row>
    <row r="464" spans="1:17">
      <c r="A464" s="58"/>
      <c r="B464" s="59"/>
      <c r="C464" s="66"/>
      <c r="D464" s="66"/>
      <c r="E464" s="66"/>
      <c r="F464" s="66"/>
      <c r="G464" s="66"/>
      <c r="H464" s="66"/>
      <c r="I464" s="66"/>
      <c r="J464" s="66"/>
      <c r="K464" s="66"/>
      <c r="L464" s="66"/>
      <c r="M464" s="66"/>
      <c r="N464" s="66"/>
      <c r="O464" s="66"/>
    </row>
    <row r="465" spans="1:15">
      <c r="A465" s="58" t="s">
        <v>177</v>
      </c>
      <c r="B465" s="59" t="s">
        <v>178</v>
      </c>
      <c r="C465" s="70">
        <v>0</v>
      </c>
      <c r="D465" s="70">
        <v>0</v>
      </c>
      <c r="E465" s="70">
        <v>0</v>
      </c>
      <c r="F465" s="70">
        <v>0</v>
      </c>
      <c r="G465" s="70">
        <v>0</v>
      </c>
      <c r="H465" s="70">
        <v>0</v>
      </c>
      <c r="I465" s="70">
        <v>0</v>
      </c>
      <c r="J465" s="70">
        <v>13293.61</v>
      </c>
      <c r="K465" s="70">
        <v>89434.55</v>
      </c>
      <c r="L465" s="70">
        <v>25668.44</v>
      </c>
      <c r="M465" s="70">
        <v>28854.82</v>
      </c>
      <c r="N465" s="70">
        <v>47210.2</v>
      </c>
      <c r="O465" s="70">
        <v>204461.62</v>
      </c>
    </row>
  </sheetData>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D511-B938-47A9-A861-DF49F21DDA72}">
  <sheetPr>
    <tabColor theme="5" tint="0.39997558519241921"/>
  </sheetPr>
  <dimension ref="A1:P63"/>
  <sheetViews>
    <sheetView topLeftCell="A31" zoomScale="85" zoomScaleNormal="85" workbookViewId="0">
      <selection activeCell="B48" sqref="B48"/>
    </sheetView>
  </sheetViews>
  <sheetFormatPr defaultRowHeight="14.5"/>
  <cols>
    <col min="1" max="1" width="25.36328125" bestFit="1" customWidth="1"/>
    <col min="2" max="11" width="12.54296875" customWidth="1"/>
    <col min="12" max="13" width="12.54296875" style="15" customWidth="1"/>
    <col min="14" max="14" width="12.54296875" customWidth="1"/>
    <col min="17" max="17" width="12.6328125" bestFit="1" customWidth="1"/>
    <col min="19" max="19" width="9.6328125" bestFit="1" customWidth="1"/>
  </cols>
  <sheetData>
    <row r="1" spans="1:16" ht="15" thickBot="1">
      <c r="A1" s="2" t="s">
        <v>75</v>
      </c>
      <c r="B1" s="78" t="str">
        <f>'Fieldstone Glen - Input (IS)'!C5</f>
        <v>Mar 2024</v>
      </c>
      <c r="C1" s="79" t="str">
        <f>'Fieldstone Glen - Input (IS)'!D5</f>
        <v>Apr 2024</v>
      </c>
      <c r="D1" s="78" t="str">
        <f>'Fieldstone Glen - Input (IS)'!E5</f>
        <v>May 2024</v>
      </c>
      <c r="E1" s="79" t="str">
        <f>'Fieldstone Glen - Input (IS)'!F5</f>
        <v>Jun 2024</v>
      </c>
      <c r="F1" s="78" t="str">
        <f>'Fieldstone Glen - Input (IS)'!G5</f>
        <v>Jul 2024</v>
      </c>
      <c r="G1" s="79" t="str">
        <f>'Fieldstone Glen - Input (IS)'!H5</f>
        <v>Aug 2024</v>
      </c>
      <c r="H1" s="78" t="str">
        <f>'Fieldstone Glen - Input (IS)'!I5</f>
        <v>Sep 2024</v>
      </c>
      <c r="I1" s="79" t="str">
        <f>'Fieldstone Glen - Input (IS)'!J5</f>
        <v>Oct 2024</v>
      </c>
      <c r="J1" s="78" t="str">
        <f>'Fieldstone Glen - Input (IS)'!K5</f>
        <v>Nov 2024</v>
      </c>
      <c r="K1" s="79" t="str">
        <f>'Fieldstone Glen - Input (IS)'!L5</f>
        <v>Dec 2024</v>
      </c>
      <c r="L1" s="86" t="str">
        <f>'Fieldstone Glen - Input (IS)'!M5</f>
        <v>Jan 2025</v>
      </c>
      <c r="M1" s="87" t="str">
        <f>'Fieldstone Glen - Input (IS)'!N5</f>
        <v>Feb 2025</v>
      </c>
      <c r="N1" s="80" t="s">
        <v>76</v>
      </c>
      <c r="P1" s="6">
        <v>1000</v>
      </c>
    </row>
    <row r="2" spans="1:16" ht="15" thickTop="1">
      <c r="A2" s="296" t="s">
        <v>20</v>
      </c>
      <c r="B2" s="286">
        <f>SUMIFS('Fieldstone Glen - Input (IS)'!C:C,'Fieldstone Glen - Input (IS)'!$Q:$Q,'Fieldstone Glen - CRES'!$A2)/'Fieldstone Glen - CRES'!$P$1</f>
        <v>0</v>
      </c>
      <c r="C2" s="287">
        <f>SUMIFS('Fieldstone Glen - Input (IS)'!D:D,'Fieldstone Glen - Input (IS)'!$Q:$Q,'Fieldstone Glen - CRES'!$A2)/'Fieldstone Glen - CRES'!$P$1</f>
        <v>0</v>
      </c>
      <c r="D2" s="286">
        <f>SUMIFS('Fieldstone Glen - Input (IS)'!E:E,'Fieldstone Glen - Input (IS)'!$Q:$Q,'Fieldstone Glen - CRES'!$A2)/'Fieldstone Glen - CRES'!$P$1</f>
        <v>0</v>
      </c>
      <c r="E2" s="287">
        <f>SUMIFS('Fieldstone Glen - Input (IS)'!F:F,'Fieldstone Glen - Input (IS)'!$Q:$Q,'Fieldstone Glen - CRES'!$A2)/'Fieldstone Glen - CRES'!$P$1</f>
        <v>0</v>
      </c>
      <c r="F2" s="286">
        <f>SUMIFS('Fieldstone Glen - Input (IS)'!G:G,'Fieldstone Glen - Input (IS)'!$Q:$Q,'Fieldstone Glen - CRES'!$A2)/'Fieldstone Glen - CRES'!$P$1</f>
        <v>0</v>
      </c>
      <c r="G2" s="287">
        <f>SUMIFS('Fieldstone Glen - Input (IS)'!H:H,'Fieldstone Glen - Input (IS)'!$Q:$Q,'Fieldstone Glen - CRES'!$A2)/'Fieldstone Glen - CRES'!$P$1</f>
        <v>0</v>
      </c>
      <c r="H2" s="286">
        <f>SUMIFS('Fieldstone Glen - Input (IS)'!I:I,'Fieldstone Glen - Input (IS)'!$Q:$Q,'Fieldstone Glen - CRES'!$A2)/'Fieldstone Glen - CRES'!$P$1</f>
        <v>0</v>
      </c>
      <c r="I2" s="287">
        <f>SUMIFS('Fieldstone Glen - Input (IS)'!J:J,'Fieldstone Glen - Input (IS)'!$Q:$Q,'Fieldstone Glen - CRES'!$A2)/'Fieldstone Glen - CRES'!$P$1</f>
        <v>30.83503</v>
      </c>
      <c r="J2" s="286">
        <f>SUMIFS('Fieldstone Glen - Input (IS)'!K:K,'Fieldstone Glen - Input (IS)'!$Q:$Q,'Fieldstone Glen - CRES'!$A2)/'Fieldstone Glen - CRES'!$P$1</f>
        <v>300.23099999999999</v>
      </c>
      <c r="K2" s="287">
        <f>SUMIFS('Fieldstone Glen - Input (IS)'!L:L,'Fieldstone Glen - Input (IS)'!$Q:$Q,'Fieldstone Glen - CRES'!$A2)/'Fieldstone Glen - CRES'!$P$1</f>
        <v>290.74599999999998</v>
      </c>
      <c r="L2" s="286">
        <f>SUMIFS('Fieldstone Glen - Input (IS)'!M:M,'Fieldstone Glen - Input (IS)'!$Q:$Q,'Fieldstone Glen - CRES'!$A2)/'Fieldstone Glen - CRES'!$P$1</f>
        <v>290.74599999999998</v>
      </c>
      <c r="M2" s="287">
        <f>SUMIFS('Fieldstone Glen - Input (IS)'!N:N,'Fieldstone Glen - Input (IS)'!$Q:$Q,'Fieldstone Glen - CRES'!$A2)/'Fieldstone Glen - CRES'!$P$1</f>
        <v>291.96100000000001</v>
      </c>
      <c r="N2" s="81">
        <f>SUM(B2:M2)</f>
        <v>1204.5190299999999</v>
      </c>
    </row>
    <row r="3" spans="1:16" ht="15" thickBot="1">
      <c r="A3" s="296" t="s">
        <v>21</v>
      </c>
      <c r="B3" s="286">
        <f>SUMIFS('Fieldstone Glen - Input (IS)'!C:C,'Fieldstone Glen - Input (IS)'!$Q:$Q,'Fieldstone Glen - CRES'!$A3)/'Fieldstone Glen - CRES'!$P$1</f>
        <v>0</v>
      </c>
      <c r="C3" s="287">
        <f>SUMIFS('Fieldstone Glen - Input (IS)'!D:D,'Fieldstone Glen - Input (IS)'!$Q:$Q,'Fieldstone Glen - CRES'!$A3)/'Fieldstone Glen - CRES'!$P$1</f>
        <v>0</v>
      </c>
      <c r="D3" s="286">
        <f>SUMIFS('Fieldstone Glen - Input (IS)'!E:E,'Fieldstone Glen - Input (IS)'!$Q:$Q,'Fieldstone Glen - CRES'!$A3)/'Fieldstone Glen - CRES'!$P$1</f>
        <v>0</v>
      </c>
      <c r="E3" s="287">
        <f>SUMIFS('Fieldstone Glen - Input (IS)'!F:F,'Fieldstone Glen - Input (IS)'!$Q:$Q,'Fieldstone Glen - CRES'!$A3)/'Fieldstone Glen - CRES'!$P$1</f>
        <v>0</v>
      </c>
      <c r="F3" s="286">
        <f>SUMIFS('Fieldstone Glen - Input (IS)'!G:G,'Fieldstone Glen - Input (IS)'!$Q:$Q,'Fieldstone Glen - CRES'!$A3)/'Fieldstone Glen - CRES'!$P$1</f>
        <v>0</v>
      </c>
      <c r="G3" s="287">
        <f>SUMIFS('Fieldstone Glen - Input (IS)'!H:H,'Fieldstone Glen - Input (IS)'!$Q:$Q,'Fieldstone Glen - CRES'!$A3)/'Fieldstone Glen - CRES'!$P$1</f>
        <v>0</v>
      </c>
      <c r="H3" s="286">
        <f>SUMIFS('Fieldstone Glen - Input (IS)'!I:I,'Fieldstone Glen - Input (IS)'!$Q:$Q,'Fieldstone Glen - CRES'!$A3)/'Fieldstone Glen - CRES'!$P$1</f>
        <v>0</v>
      </c>
      <c r="I3" s="287">
        <f>SUMIFS('Fieldstone Glen - Input (IS)'!J:J,'Fieldstone Glen - Input (IS)'!$Q:$Q,'Fieldstone Glen - CRES'!$A3)/'Fieldstone Glen - CRES'!$P$1</f>
        <v>0</v>
      </c>
      <c r="J3" s="286">
        <f>SUMIFS('Fieldstone Glen - Input (IS)'!K:K,'Fieldstone Glen - Input (IS)'!$Q:$Q,'Fieldstone Glen - CRES'!$A3)/'Fieldstone Glen - CRES'!$P$1</f>
        <v>14.025</v>
      </c>
      <c r="K3" s="287">
        <f>SUMIFS('Fieldstone Glen - Input (IS)'!L:L,'Fieldstone Glen - Input (IS)'!$Q:$Q,'Fieldstone Glen - CRES'!$A3)/'Fieldstone Glen - CRES'!$P$1</f>
        <v>23.728999999999999</v>
      </c>
      <c r="L3" s="286">
        <f>SUMIFS('Fieldstone Glen - Input (IS)'!M:M,'Fieldstone Glen - Input (IS)'!$Q:$Q,'Fieldstone Glen - CRES'!$A3)/'Fieldstone Glen - CRES'!$P$1</f>
        <v>23.015999999999998</v>
      </c>
      <c r="M3" s="287">
        <f>SUMIFS('Fieldstone Glen - Input (IS)'!N:N,'Fieldstone Glen - Input (IS)'!$Q:$Q,'Fieldstone Glen - CRES'!$A3)/'Fieldstone Glen - CRES'!$P$1</f>
        <v>21.768999999999998</v>
      </c>
      <c r="N3" s="271">
        <f t="shared" ref="N3:N14" si="0">SUM(B3:M3)</f>
        <v>82.538999999999987</v>
      </c>
    </row>
    <row r="4" spans="1:16" ht="15" thickBot="1">
      <c r="A4" s="187" t="s">
        <v>77</v>
      </c>
      <c r="B4" s="191">
        <f>SUM(B2:B3)</f>
        <v>0</v>
      </c>
      <c r="C4" s="192">
        <f t="shared" ref="C4:M4" si="1">SUM(C2:C3)</f>
        <v>0</v>
      </c>
      <c r="D4" s="191">
        <f t="shared" si="1"/>
        <v>0</v>
      </c>
      <c r="E4" s="192">
        <f t="shared" si="1"/>
        <v>0</v>
      </c>
      <c r="F4" s="191">
        <f t="shared" si="1"/>
        <v>0</v>
      </c>
      <c r="G4" s="192">
        <f t="shared" si="1"/>
        <v>0</v>
      </c>
      <c r="H4" s="191">
        <f t="shared" si="1"/>
        <v>0</v>
      </c>
      <c r="I4" s="192">
        <f t="shared" si="1"/>
        <v>30.83503</v>
      </c>
      <c r="J4" s="191">
        <f t="shared" si="1"/>
        <v>314.25599999999997</v>
      </c>
      <c r="K4" s="192">
        <f t="shared" si="1"/>
        <v>314.47499999999997</v>
      </c>
      <c r="L4" s="191">
        <f t="shared" si="1"/>
        <v>313.762</v>
      </c>
      <c r="M4" s="192">
        <f t="shared" si="1"/>
        <v>313.73</v>
      </c>
      <c r="N4" s="193">
        <f t="shared" si="0"/>
        <v>1287.0580299999999</v>
      </c>
    </row>
    <row r="5" spans="1:16">
      <c r="A5" s="306" t="s">
        <v>26</v>
      </c>
      <c r="B5" s="286">
        <f>SUMIFS('Fieldstone Glen - Input (IS)'!C:C,'Fieldstone Glen - Input (IS)'!$Q:$Q,'Fieldstone Glen - CRES'!$A5)/'Fieldstone Glen - CRES'!$P$1</f>
        <v>0</v>
      </c>
      <c r="C5" s="287">
        <f>SUMIFS('Fieldstone Glen - Input (IS)'!D:D,'Fieldstone Glen - Input (IS)'!$Q:$Q,'Fieldstone Glen - CRES'!$A5)/'Fieldstone Glen - CRES'!$P$1</f>
        <v>0</v>
      </c>
      <c r="D5" s="286">
        <f>SUMIFS('Fieldstone Glen - Input (IS)'!E:E,'Fieldstone Glen - Input (IS)'!$Q:$Q,'Fieldstone Glen - CRES'!$A5)/'Fieldstone Glen - CRES'!$P$1</f>
        <v>0</v>
      </c>
      <c r="E5" s="287">
        <f>SUMIFS('Fieldstone Glen - Input (IS)'!F:F,'Fieldstone Glen - Input (IS)'!$Q:$Q,'Fieldstone Glen - CRES'!$A5)/'Fieldstone Glen - CRES'!$P$1</f>
        <v>0</v>
      </c>
      <c r="F5" s="286">
        <f>SUMIFS('Fieldstone Glen - Input (IS)'!G:G,'Fieldstone Glen - Input (IS)'!$Q:$Q,'Fieldstone Glen - CRES'!$A5)/'Fieldstone Glen - CRES'!$P$1</f>
        <v>0</v>
      </c>
      <c r="G5" s="287">
        <f>SUMIFS('Fieldstone Glen - Input (IS)'!H:H,'Fieldstone Glen - Input (IS)'!$Q:$Q,'Fieldstone Glen - CRES'!$A5)/'Fieldstone Glen - CRES'!$P$1</f>
        <v>0</v>
      </c>
      <c r="H5" s="286">
        <f>SUMIFS('Fieldstone Glen - Input (IS)'!I:I,'Fieldstone Glen - Input (IS)'!$Q:$Q,'Fieldstone Glen - CRES'!$A5)/'Fieldstone Glen - CRES'!$P$1</f>
        <v>0</v>
      </c>
      <c r="I5" s="287">
        <f>SUMIFS('Fieldstone Glen - Input (IS)'!J:J,'Fieldstone Glen - Input (IS)'!$Q:$Q,'Fieldstone Glen - CRES'!$A5)/'Fieldstone Glen - CRES'!$P$1</f>
        <v>0</v>
      </c>
      <c r="J5" s="286">
        <f>SUMIFS('Fieldstone Glen - Input (IS)'!K:K,'Fieldstone Glen - Input (IS)'!$Q:$Q,'Fieldstone Glen - CRES'!$A5)/'Fieldstone Glen - CRES'!$P$1</f>
        <v>-23.821270000000002</v>
      </c>
      <c r="K5" s="287">
        <f>SUMIFS('Fieldstone Glen - Input (IS)'!L:L,'Fieldstone Glen - Input (IS)'!$Q:$Q,'Fieldstone Glen - CRES'!$A5)/'Fieldstone Glen - CRES'!$P$1</f>
        <v>-22.81944</v>
      </c>
      <c r="L5" s="286">
        <f>SUMIFS('Fieldstone Glen - Input (IS)'!M:M,'Fieldstone Glen - Input (IS)'!$Q:$Q,'Fieldstone Glen - CRES'!$A5)/'Fieldstone Glen - CRES'!$P$1</f>
        <v>-27.810779999999998</v>
      </c>
      <c r="M5" s="287">
        <f>SUMIFS('Fieldstone Glen - Input (IS)'!N:N,'Fieldstone Glen - Input (IS)'!$Q:$Q,'Fieldstone Glen - CRES'!$A5)/'Fieldstone Glen - CRES'!$P$1</f>
        <v>-30.721869999999999</v>
      </c>
      <c r="N5" s="271">
        <f t="shared" si="0"/>
        <v>-105.17335999999999</v>
      </c>
    </row>
    <row r="6" spans="1:16">
      <c r="A6" s="306" t="s">
        <v>23</v>
      </c>
      <c r="B6" s="286">
        <f>SUMIFS('Fieldstone Glen - Input (IS)'!C:C,'Fieldstone Glen - Input (IS)'!$Q:$Q,'Fieldstone Glen - CRES'!$A6)/'Fieldstone Glen - CRES'!$P$1</f>
        <v>0</v>
      </c>
      <c r="C6" s="287">
        <f>SUMIFS('Fieldstone Glen - Input (IS)'!D:D,'Fieldstone Glen - Input (IS)'!$Q:$Q,'Fieldstone Glen - CRES'!$A6)/'Fieldstone Glen - CRES'!$P$1</f>
        <v>0</v>
      </c>
      <c r="D6" s="286">
        <f>SUMIFS('Fieldstone Glen - Input (IS)'!E:E,'Fieldstone Glen - Input (IS)'!$Q:$Q,'Fieldstone Glen - CRES'!$A6)/'Fieldstone Glen - CRES'!$P$1</f>
        <v>0</v>
      </c>
      <c r="E6" s="287">
        <f>SUMIFS('Fieldstone Glen - Input (IS)'!F:F,'Fieldstone Glen - Input (IS)'!$Q:$Q,'Fieldstone Glen - CRES'!$A6)/'Fieldstone Glen - CRES'!$P$1</f>
        <v>0</v>
      </c>
      <c r="F6" s="286">
        <f>SUMIFS('Fieldstone Glen - Input (IS)'!G:G,'Fieldstone Glen - Input (IS)'!$Q:$Q,'Fieldstone Glen - CRES'!$A6)/'Fieldstone Glen - CRES'!$P$1</f>
        <v>0</v>
      </c>
      <c r="G6" s="287">
        <f>SUMIFS('Fieldstone Glen - Input (IS)'!H:H,'Fieldstone Glen - Input (IS)'!$Q:$Q,'Fieldstone Glen - CRES'!$A6)/'Fieldstone Glen - CRES'!$P$1</f>
        <v>0</v>
      </c>
      <c r="H6" s="286">
        <f>SUMIFS('Fieldstone Glen - Input (IS)'!I:I,'Fieldstone Glen - Input (IS)'!$Q:$Q,'Fieldstone Glen - CRES'!$A6)/'Fieldstone Glen - CRES'!$P$1</f>
        <v>0</v>
      </c>
      <c r="I6" s="287">
        <f>SUMIFS('Fieldstone Glen - Input (IS)'!J:J,'Fieldstone Glen - Input (IS)'!$Q:$Q,'Fieldstone Glen - CRES'!$A6)/'Fieldstone Glen - CRES'!$P$1</f>
        <v>0</v>
      </c>
      <c r="J6" s="286">
        <f>SUMIFS('Fieldstone Glen - Input (IS)'!K:K,'Fieldstone Glen - Input (IS)'!$Q:$Q,'Fieldstone Glen - CRES'!$A6)/'Fieldstone Glen - CRES'!$P$1</f>
        <v>-2.6671999999999998</v>
      </c>
      <c r="K6" s="287">
        <f>SUMIFS('Fieldstone Glen - Input (IS)'!L:L,'Fieldstone Glen - Input (IS)'!$Q:$Q,'Fieldstone Glen - CRES'!$A6)/'Fieldstone Glen - CRES'!$P$1</f>
        <v>-2.6271999999999998</v>
      </c>
      <c r="L6" s="286">
        <f>SUMIFS('Fieldstone Glen - Input (IS)'!M:M,'Fieldstone Glen - Input (IS)'!$Q:$Q,'Fieldstone Glen - CRES'!$A6)/'Fieldstone Glen - CRES'!$P$1</f>
        <v>-2.6271999999999998</v>
      </c>
      <c r="M6" s="287">
        <f>SUMIFS('Fieldstone Glen - Input (IS)'!N:N,'Fieldstone Glen - Input (IS)'!$Q:$Q,'Fieldstone Glen - CRES'!$A6)/'Fieldstone Glen - CRES'!$P$1</f>
        <v>-2.6271999999999998</v>
      </c>
      <c r="N6" s="271">
        <f t="shared" si="0"/>
        <v>-10.5488</v>
      </c>
    </row>
    <row r="7" spans="1:16">
      <c r="A7" s="306" t="s">
        <v>22</v>
      </c>
      <c r="B7" s="286">
        <f>SUMIFS('Fieldstone Glen - Input (IS)'!C:C,'Fieldstone Glen - Input (IS)'!$Q:$Q,'Fieldstone Glen - CRES'!$A7)/'Fieldstone Glen - CRES'!$P$1</f>
        <v>0</v>
      </c>
      <c r="C7" s="287">
        <f>SUMIFS('Fieldstone Glen - Input (IS)'!D:D,'Fieldstone Glen - Input (IS)'!$Q:$Q,'Fieldstone Glen - CRES'!$A7)/'Fieldstone Glen - CRES'!$P$1</f>
        <v>0</v>
      </c>
      <c r="D7" s="286">
        <f>SUMIFS('Fieldstone Glen - Input (IS)'!E:E,'Fieldstone Glen - Input (IS)'!$Q:$Q,'Fieldstone Glen - CRES'!$A7)/'Fieldstone Glen - CRES'!$P$1</f>
        <v>0</v>
      </c>
      <c r="E7" s="287">
        <f>SUMIFS('Fieldstone Glen - Input (IS)'!F:F,'Fieldstone Glen - Input (IS)'!$Q:$Q,'Fieldstone Glen - CRES'!$A7)/'Fieldstone Glen - CRES'!$P$1</f>
        <v>0</v>
      </c>
      <c r="F7" s="286">
        <f>SUMIFS('Fieldstone Glen - Input (IS)'!G:G,'Fieldstone Glen - Input (IS)'!$Q:$Q,'Fieldstone Glen - CRES'!$A7)/'Fieldstone Glen - CRES'!$P$1</f>
        <v>0</v>
      </c>
      <c r="G7" s="287">
        <f>SUMIFS('Fieldstone Glen - Input (IS)'!H:H,'Fieldstone Glen - Input (IS)'!$Q:$Q,'Fieldstone Glen - CRES'!$A7)/'Fieldstone Glen - CRES'!$P$1</f>
        <v>0</v>
      </c>
      <c r="H7" s="286">
        <f>SUMIFS('Fieldstone Glen - Input (IS)'!I:I,'Fieldstone Glen - Input (IS)'!$Q:$Q,'Fieldstone Glen - CRES'!$A7)/'Fieldstone Glen - CRES'!$P$1</f>
        <v>0</v>
      </c>
      <c r="I7" s="287">
        <f>SUMIFS('Fieldstone Glen - Input (IS)'!J:J,'Fieldstone Glen - Input (IS)'!$Q:$Q,'Fieldstone Glen - CRES'!$A7)/'Fieldstone Glen - CRES'!$P$1</f>
        <v>0</v>
      </c>
      <c r="J7" s="286">
        <f>SUMIFS('Fieldstone Glen - Input (IS)'!K:K,'Fieldstone Glen - Input (IS)'!$Q:$Q,'Fieldstone Glen - CRES'!$A7)/'Fieldstone Glen - CRES'!$P$1</f>
        <v>-1.2</v>
      </c>
      <c r="K7" s="287">
        <f>SUMIFS('Fieldstone Glen - Input (IS)'!L:L,'Fieldstone Glen - Input (IS)'!$Q:$Q,'Fieldstone Glen - CRES'!$A7)/'Fieldstone Glen - CRES'!$P$1</f>
        <v>-6.6</v>
      </c>
      <c r="L7" s="286">
        <f>SUMIFS('Fieldstone Glen - Input (IS)'!M:M,'Fieldstone Glen - Input (IS)'!$Q:$Q,'Fieldstone Glen - CRES'!$A7)/'Fieldstone Glen - CRES'!$P$1</f>
        <v>-0.2</v>
      </c>
      <c r="M7" s="287">
        <f>SUMIFS('Fieldstone Glen - Input (IS)'!N:N,'Fieldstone Glen - Input (IS)'!$Q:$Q,'Fieldstone Glen - CRES'!$A7)/'Fieldstone Glen - CRES'!$P$1</f>
        <v>-5.8045</v>
      </c>
      <c r="N7" s="271">
        <f t="shared" si="0"/>
        <v>-13.804500000000001</v>
      </c>
    </row>
    <row r="8" spans="1:16" ht="15" thickBot="1">
      <c r="A8" s="306" t="s">
        <v>27</v>
      </c>
      <c r="B8" s="286">
        <f>SUMIFS('Fieldstone Glen - Input (IS)'!C:C,'Fieldstone Glen - Input (IS)'!$Q:$Q,'Fieldstone Glen - CRES'!$A8)/'Fieldstone Glen - CRES'!$P$1</f>
        <v>0</v>
      </c>
      <c r="C8" s="287">
        <f>SUMIFS('Fieldstone Glen - Input (IS)'!D:D,'Fieldstone Glen - Input (IS)'!$Q:$Q,'Fieldstone Glen - CRES'!$A8)/'Fieldstone Glen - CRES'!$P$1</f>
        <v>0</v>
      </c>
      <c r="D8" s="286">
        <f>SUMIFS('Fieldstone Glen - Input (IS)'!E:E,'Fieldstone Glen - Input (IS)'!$Q:$Q,'Fieldstone Glen - CRES'!$A8)/'Fieldstone Glen - CRES'!$P$1</f>
        <v>0</v>
      </c>
      <c r="E8" s="287">
        <f>SUMIFS('Fieldstone Glen - Input (IS)'!F:F,'Fieldstone Glen - Input (IS)'!$Q:$Q,'Fieldstone Glen - CRES'!$A8)/'Fieldstone Glen - CRES'!$P$1</f>
        <v>0</v>
      </c>
      <c r="F8" s="286">
        <f>SUMIFS('Fieldstone Glen - Input (IS)'!G:G,'Fieldstone Glen - Input (IS)'!$Q:$Q,'Fieldstone Glen - CRES'!$A8)/'Fieldstone Glen - CRES'!$P$1</f>
        <v>0</v>
      </c>
      <c r="G8" s="287">
        <f>SUMIFS('Fieldstone Glen - Input (IS)'!H:H,'Fieldstone Glen - Input (IS)'!$Q:$Q,'Fieldstone Glen - CRES'!$A8)/'Fieldstone Glen - CRES'!$P$1</f>
        <v>0</v>
      </c>
      <c r="H8" s="286">
        <f>SUMIFS('Fieldstone Glen - Input (IS)'!I:I,'Fieldstone Glen - Input (IS)'!$Q:$Q,'Fieldstone Glen - CRES'!$A8)/'Fieldstone Glen - CRES'!$P$1</f>
        <v>0</v>
      </c>
      <c r="I8" s="287">
        <f>SUMIFS('Fieldstone Glen - Input (IS)'!J:J,'Fieldstone Glen - Input (IS)'!$Q:$Q,'Fieldstone Glen - CRES'!$A8)/'Fieldstone Glen - CRES'!$P$1</f>
        <v>0</v>
      </c>
      <c r="J8" s="286">
        <f>SUMIFS('Fieldstone Glen - Input (IS)'!K:K,'Fieldstone Glen - Input (IS)'!$Q:$Q,'Fieldstone Glen - CRES'!$A8)/'Fieldstone Glen - CRES'!$P$1</f>
        <v>0</v>
      </c>
      <c r="K8" s="287">
        <f>SUMIFS('Fieldstone Glen - Input (IS)'!L:L,'Fieldstone Glen - Input (IS)'!$Q:$Q,'Fieldstone Glen - CRES'!$A8)/'Fieldstone Glen - CRES'!$P$1</f>
        <v>-0.9661900000000001</v>
      </c>
      <c r="L8" s="286">
        <f>SUMIFS('Fieldstone Glen - Input (IS)'!M:M,'Fieldstone Glen - Input (IS)'!$Q:$Q,'Fieldstone Glen - CRES'!$A8)/'Fieldstone Glen - CRES'!$P$1</f>
        <v>-14.01329</v>
      </c>
      <c r="M8" s="287">
        <f>SUMIFS('Fieldstone Glen - Input (IS)'!N:N,'Fieldstone Glen - Input (IS)'!$Q:$Q,'Fieldstone Glen - CRES'!$A8)/'Fieldstone Glen - CRES'!$P$1</f>
        <v>-6.6913999999999998</v>
      </c>
      <c r="N8" s="271">
        <f t="shared" si="0"/>
        <v>-21.670879999999997</v>
      </c>
    </row>
    <row r="9" spans="1:16" ht="15" thickBot="1">
      <c r="A9" s="187" t="s">
        <v>78</v>
      </c>
      <c r="B9" s="191">
        <f>SUM(B4:B8)</f>
        <v>0</v>
      </c>
      <c r="C9" s="192">
        <f t="shared" ref="C9:M9" si="2">SUM(C4:C8)</f>
        <v>0</v>
      </c>
      <c r="D9" s="191">
        <f t="shared" si="2"/>
        <v>0</v>
      </c>
      <c r="E9" s="192">
        <f t="shared" si="2"/>
        <v>0</v>
      </c>
      <c r="F9" s="191">
        <f t="shared" si="2"/>
        <v>0</v>
      </c>
      <c r="G9" s="192">
        <f t="shared" si="2"/>
        <v>0</v>
      </c>
      <c r="H9" s="191">
        <f t="shared" si="2"/>
        <v>0</v>
      </c>
      <c r="I9" s="192">
        <f t="shared" si="2"/>
        <v>30.83503</v>
      </c>
      <c r="J9" s="191">
        <f t="shared" si="2"/>
        <v>286.56752999999998</v>
      </c>
      <c r="K9" s="192">
        <f t="shared" si="2"/>
        <v>281.46216999999996</v>
      </c>
      <c r="L9" s="191">
        <f t="shared" si="2"/>
        <v>269.11072999999999</v>
      </c>
      <c r="M9" s="192">
        <f t="shared" si="2"/>
        <v>267.88502999999997</v>
      </c>
      <c r="N9" s="193">
        <f t="shared" si="0"/>
        <v>1135.86049</v>
      </c>
    </row>
    <row r="10" spans="1:16">
      <c r="A10" s="306" t="s">
        <v>79</v>
      </c>
      <c r="B10" s="286">
        <f>SUMIFS('Fieldstone Glen - Input (IS)'!C:C,'Fieldstone Glen - Input (IS)'!$Q:$Q,'Fieldstone Glen - CRES'!$A10)/'Fieldstone Glen - CRES'!$P$1</f>
        <v>0</v>
      </c>
      <c r="C10" s="287">
        <f>SUMIFS('Fieldstone Glen - Input (IS)'!D:D,'Fieldstone Glen - Input (IS)'!$Q:$Q,'Fieldstone Glen - CRES'!$A10)/'Fieldstone Glen - CRES'!$P$1</f>
        <v>0</v>
      </c>
      <c r="D10" s="286">
        <f>SUMIFS('Fieldstone Glen - Input (IS)'!E:E,'Fieldstone Glen - Input (IS)'!$Q:$Q,'Fieldstone Glen - CRES'!$A10)/'Fieldstone Glen - CRES'!$P$1</f>
        <v>0</v>
      </c>
      <c r="E10" s="287">
        <f>SUMIFS('Fieldstone Glen - Input (IS)'!F:F,'Fieldstone Glen - Input (IS)'!$Q:$Q,'Fieldstone Glen - CRES'!$A10)/'Fieldstone Glen - CRES'!$P$1</f>
        <v>0</v>
      </c>
      <c r="F10" s="286">
        <f>SUMIFS('Fieldstone Glen - Input (IS)'!G:G,'Fieldstone Glen - Input (IS)'!$Q:$Q,'Fieldstone Glen - CRES'!$A10)/'Fieldstone Glen - CRES'!$P$1</f>
        <v>0</v>
      </c>
      <c r="G10" s="287">
        <f>SUMIFS('Fieldstone Glen - Input (IS)'!H:H,'Fieldstone Glen - Input (IS)'!$Q:$Q,'Fieldstone Glen - CRES'!$A10)/'Fieldstone Glen - CRES'!$P$1</f>
        <v>0</v>
      </c>
      <c r="H10" s="286">
        <f>SUMIFS('Fieldstone Glen - Input (IS)'!I:I,'Fieldstone Glen - Input (IS)'!$Q:$Q,'Fieldstone Glen - CRES'!$A10)/'Fieldstone Glen - CRES'!$P$1</f>
        <v>0</v>
      </c>
      <c r="I10" s="287">
        <f>SUMIFS('Fieldstone Glen - Input (IS)'!J:J,'Fieldstone Glen - Input (IS)'!$Q:$Q,'Fieldstone Glen - CRES'!$A10)/'Fieldstone Glen - CRES'!$P$1</f>
        <v>0</v>
      </c>
      <c r="J10" s="286">
        <f>SUMIFS('Fieldstone Glen - Input (IS)'!K:K,'Fieldstone Glen - Input (IS)'!$Q:$Q,'Fieldstone Glen - CRES'!$A10)/'Fieldstone Glen - CRES'!$P$1</f>
        <v>1.5329000000000002</v>
      </c>
      <c r="K10" s="287">
        <f>SUMIFS('Fieldstone Glen - Input (IS)'!L:L,'Fieldstone Glen - Input (IS)'!$Q:$Q,'Fieldstone Glen - CRES'!$A10)/'Fieldstone Glen - CRES'!$P$1</f>
        <v>1.57</v>
      </c>
      <c r="L10" s="286">
        <f>SUMIFS('Fieldstone Glen - Input (IS)'!M:M,'Fieldstone Glen - Input (IS)'!$Q:$Q,'Fieldstone Glen - CRES'!$A10)/'Fieldstone Glen - CRES'!$P$1</f>
        <v>1.57</v>
      </c>
      <c r="M10" s="287">
        <f>SUMIFS('Fieldstone Glen - Input (IS)'!N:N,'Fieldstone Glen - Input (IS)'!$Q:$Q,'Fieldstone Glen - CRES'!$A10)/'Fieldstone Glen - CRES'!$P$1</f>
        <v>1.6375</v>
      </c>
      <c r="N10" s="271">
        <f t="shared" si="0"/>
        <v>6.3104000000000005</v>
      </c>
    </row>
    <row r="11" spans="1:16">
      <c r="A11" s="306" t="s">
        <v>36</v>
      </c>
      <c r="B11" s="286">
        <f>SUMIFS('Fieldstone Glen - Input (IS)'!C:C,'Fieldstone Glen - Input (IS)'!$Q:$Q,'Fieldstone Glen - CRES'!$A11)/'Fieldstone Glen - CRES'!$P$1</f>
        <v>0</v>
      </c>
      <c r="C11" s="287">
        <f>SUMIFS('Fieldstone Glen - Input (IS)'!D:D,'Fieldstone Glen - Input (IS)'!$Q:$Q,'Fieldstone Glen - CRES'!$A11)/'Fieldstone Glen - CRES'!$P$1</f>
        <v>0</v>
      </c>
      <c r="D11" s="286">
        <f>SUMIFS('Fieldstone Glen - Input (IS)'!E:E,'Fieldstone Glen - Input (IS)'!$Q:$Q,'Fieldstone Glen - CRES'!$A11)/'Fieldstone Glen - CRES'!$P$1</f>
        <v>0</v>
      </c>
      <c r="E11" s="287">
        <f>SUMIFS('Fieldstone Glen - Input (IS)'!F:F,'Fieldstone Glen - Input (IS)'!$Q:$Q,'Fieldstone Glen - CRES'!$A11)/'Fieldstone Glen - CRES'!$P$1</f>
        <v>0</v>
      </c>
      <c r="F11" s="286">
        <f>SUMIFS('Fieldstone Glen - Input (IS)'!G:G,'Fieldstone Glen - Input (IS)'!$Q:$Q,'Fieldstone Glen - CRES'!$A11)/'Fieldstone Glen - CRES'!$P$1</f>
        <v>0</v>
      </c>
      <c r="G11" s="287">
        <f>SUMIFS('Fieldstone Glen - Input (IS)'!H:H,'Fieldstone Glen - Input (IS)'!$Q:$Q,'Fieldstone Glen - CRES'!$A11)/'Fieldstone Glen - CRES'!$P$1</f>
        <v>0</v>
      </c>
      <c r="H11" s="286">
        <f>SUMIFS('Fieldstone Glen - Input (IS)'!I:I,'Fieldstone Glen - Input (IS)'!$Q:$Q,'Fieldstone Glen - CRES'!$A11)/'Fieldstone Glen - CRES'!$P$1</f>
        <v>0</v>
      </c>
      <c r="I11" s="287">
        <f>SUMIFS('Fieldstone Glen - Input (IS)'!J:J,'Fieldstone Glen - Input (IS)'!$Q:$Q,'Fieldstone Glen - CRES'!$A11)/'Fieldstone Glen - CRES'!$P$1</f>
        <v>-5.6370000000000003E-2</v>
      </c>
      <c r="J11" s="286">
        <f>SUMIFS('Fieldstone Glen - Input (IS)'!K:K,'Fieldstone Glen - Input (IS)'!$Q:$Q,'Fieldstone Glen - CRES'!$A11)/'Fieldstone Glen - CRES'!$P$1</f>
        <v>4.1460000000000004E-2</v>
      </c>
      <c r="K11" s="287">
        <f>SUMIFS('Fieldstone Glen - Input (IS)'!L:L,'Fieldstone Glen - Input (IS)'!$Q:$Q,'Fieldstone Glen - CRES'!$A11)/'Fieldstone Glen - CRES'!$P$1</f>
        <v>0.40161999999999998</v>
      </c>
      <c r="L11" s="286">
        <f>SUMIFS('Fieldstone Glen - Input (IS)'!M:M,'Fieldstone Glen - Input (IS)'!$Q:$Q,'Fieldstone Glen - CRES'!$A11)/'Fieldstone Glen - CRES'!$P$1</f>
        <v>0.10277</v>
      </c>
      <c r="M11" s="287">
        <f>SUMIFS('Fieldstone Glen - Input (IS)'!N:N,'Fieldstone Glen - Input (IS)'!$Q:$Q,'Fieldstone Glen - CRES'!$A11)/'Fieldstone Glen - CRES'!$P$1</f>
        <v>0.14371</v>
      </c>
      <c r="N11" s="271">
        <f t="shared" si="0"/>
        <v>0.63319000000000003</v>
      </c>
    </row>
    <row r="12" spans="1:16" ht="15" thickBot="1">
      <c r="A12" s="188" t="s">
        <v>31</v>
      </c>
      <c r="B12" s="82">
        <f>SUMIFS('Fieldstone Glen - Input (IS)'!C:C,'Fieldstone Glen - Input (IS)'!$Q:$Q,'Fieldstone Glen - CRES'!$A12)/'Fieldstone Glen - CRES'!$P$1</f>
        <v>0</v>
      </c>
      <c r="C12" s="83">
        <f>SUMIFS('Fieldstone Glen - Input (IS)'!D:D,'Fieldstone Glen - Input (IS)'!$Q:$Q,'Fieldstone Glen - CRES'!$A12)/'Fieldstone Glen - CRES'!$P$1</f>
        <v>0</v>
      </c>
      <c r="D12" s="82">
        <f>SUMIFS('Fieldstone Glen - Input (IS)'!E:E,'Fieldstone Glen - Input (IS)'!$Q:$Q,'Fieldstone Glen - CRES'!$A12)/'Fieldstone Glen - CRES'!$P$1</f>
        <v>0</v>
      </c>
      <c r="E12" s="83">
        <f>SUMIFS('Fieldstone Glen - Input (IS)'!F:F,'Fieldstone Glen - Input (IS)'!$Q:$Q,'Fieldstone Glen - CRES'!$A12)/'Fieldstone Glen - CRES'!$P$1</f>
        <v>0</v>
      </c>
      <c r="F12" s="82">
        <f>SUMIFS('Fieldstone Glen - Input (IS)'!G:G,'Fieldstone Glen - Input (IS)'!$Q:$Q,'Fieldstone Glen - CRES'!$A12)/'Fieldstone Glen - CRES'!$P$1</f>
        <v>0</v>
      </c>
      <c r="G12" s="83">
        <f>SUMIFS('Fieldstone Glen - Input (IS)'!H:H,'Fieldstone Glen - Input (IS)'!$Q:$Q,'Fieldstone Glen - CRES'!$A12)/'Fieldstone Glen - CRES'!$P$1</f>
        <v>0</v>
      </c>
      <c r="H12" s="82">
        <f>SUMIFS('Fieldstone Glen - Input (IS)'!I:I,'Fieldstone Glen - Input (IS)'!$Q:$Q,'Fieldstone Glen - CRES'!$A12)/'Fieldstone Glen - CRES'!$P$1</f>
        <v>0</v>
      </c>
      <c r="I12" s="83">
        <f>SUMIFS('Fieldstone Glen - Input (IS)'!J:J,'Fieldstone Glen - Input (IS)'!$Q:$Q,'Fieldstone Glen - CRES'!$A12)/'Fieldstone Glen - CRES'!$P$1</f>
        <v>138.60608999999999</v>
      </c>
      <c r="J12" s="82">
        <f>SUMIFS('Fieldstone Glen - Input (IS)'!K:K,'Fieldstone Glen - Input (IS)'!$Q:$Q,'Fieldstone Glen - CRES'!$A12)/'Fieldstone Glen - CRES'!$P$1</f>
        <v>12.017710000000001</v>
      </c>
      <c r="K12" s="83">
        <f>SUMIFS('Fieldstone Glen - Input (IS)'!L:L,'Fieldstone Glen - Input (IS)'!$Q:$Q,'Fieldstone Glen - CRES'!$A12)/'Fieldstone Glen - CRES'!$P$1</f>
        <v>10.080069999999999</v>
      </c>
      <c r="L12" s="82">
        <f>SUMIFS('Fieldstone Glen - Input (IS)'!M:M,'Fieldstone Glen - Input (IS)'!$Q:$Q,'Fieldstone Glen - CRES'!$A12)/'Fieldstone Glen - CRES'!$P$1</f>
        <v>13.889130000000002</v>
      </c>
      <c r="M12" s="83">
        <f>SUMIFS('Fieldstone Glen - Input (IS)'!N:N,'Fieldstone Glen - Input (IS)'!$Q:$Q,'Fieldstone Glen - CRES'!$A12)/'Fieldstone Glen - CRES'!$P$1</f>
        <v>15.733360000000001</v>
      </c>
      <c r="N12" s="272">
        <f t="shared" si="0"/>
        <v>190.32635999999999</v>
      </c>
    </row>
    <row r="13" spans="1:16" ht="15" thickBot="1">
      <c r="A13" s="189" t="s">
        <v>80</v>
      </c>
      <c r="B13" s="194">
        <f>SUM(B10:B12)</f>
        <v>0</v>
      </c>
      <c r="C13" s="195">
        <f t="shared" ref="C13:M13" si="3">SUM(C10:C12)</f>
        <v>0</v>
      </c>
      <c r="D13" s="194">
        <f t="shared" si="3"/>
        <v>0</v>
      </c>
      <c r="E13" s="195">
        <f t="shared" si="3"/>
        <v>0</v>
      </c>
      <c r="F13" s="194">
        <f t="shared" si="3"/>
        <v>0</v>
      </c>
      <c r="G13" s="195">
        <f t="shared" si="3"/>
        <v>0</v>
      </c>
      <c r="H13" s="194">
        <f t="shared" si="3"/>
        <v>0</v>
      </c>
      <c r="I13" s="195">
        <f t="shared" si="3"/>
        <v>138.54972000000001</v>
      </c>
      <c r="J13" s="194">
        <f t="shared" si="3"/>
        <v>13.592070000000001</v>
      </c>
      <c r="K13" s="195">
        <f t="shared" si="3"/>
        <v>12.051689999999999</v>
      </c>
      <c r="L13" s="194">
        <f t="shared" si="3"/>
        <v>15.561900000000001</v>
      </c>
      <c r="M13" s="195">
        <f t="shared" si="3"/>
        <v>17.514570000000003</v>
      </c>
      <c r="N13" s="196">
        <f t="shared" si="0"/>
        <v>197.26995000000002</v>
      </c>
    </row>
    <row r="14" spans="1:16" ht="15.5" thickTop="1" thickBot="1">
      <c r="A14" s="190" t="s">
        <v>81</v>
      </c>
      <c r="B14" s="197">
        <f>SUM(B13,B9)</f>
        <v>0</v>
      </c>
      <c r="C14" s="198">
        <f t="shared" ref="C14:M14" si="4">SUM(C13,C9)</f>
        <v>0</v>
      </c>
      <c r="D14" s="197">
        <f t="shared" si="4"/>
        <v>0</v>
      </c>
      <c r="E14" s="198">
        <f t="shared" si="4"/>
        <v>0</v>
      </c>
      <c r="F14" s="197">
        <f t="shared" si="4"/>
        <v>0</v>
      </c>
      <c r="G14" s="198">
        <f t="shared" si="4"/>
        <v>0</v>
      </c>
      <c r="H14" s="197">
        <f t="shared" si="4"/>
        <v>0</v>
      </c>
      <c r="I14" s="198">
        <f t="shared" si="4"/>
        <v>169.38475</v>
      </c>
      <c r="J14" s="197">
        <f t="shared" si="4"/>
        <v>300.15959999999995</v>
      </c>
      <c r="K14" s="198">
        <f t="shared" si="4"/>
        <v>293.51385999999997</v>
      </c>
      <c r="L14" s="197">
        <f t="shared" si="4"/>
        <v>284.67262999999997</v>
      </c>
      <c r="M14" s="198">
        <f t="shared" si="4"/>
        <v>285.39959999999996</v>
      </c>
      <c r="N14" s="199">
        <f t="shared" si="0"/>
        <v>1333.1304399999999</v>
      </c>
    </row>
    <row r="15" spans="1:16" ht="15" thickTop="1">
      <c r="A15" s="91"/>
      <c r="B15" s="202"/>
      <c r="C15" s="214"/>
      <c r="D15" s="202"/>
      <c r="E15" s="214"/>
      <c r="F15" s="202"/>
      <c r="G15" s="214"/>
      <c r="H15" s="202"/>
      <c r="I15" s="214"/>
      <c r="J15" s="202"/>
      <c r="K15" s="214"/>
      <c r="L15" s="202"/>
      <c r="M15" s="214"/>
      <c r="N15" s="55"/>
    </row>
    <row r="16" spans="1:16" ht="15" thickBot="1">
      <c r="A16" s="55"/>
      <c r="B16" s="78" t="str">
        <f t="shared" ref="B16:M16" si="5">B1</f>
        <v>Mar 2024</v>
      </c>
      <c r="C16" s="79" t="str">
        <f t="shared" si="5"/>
        <v>Apr 2024</v>
      </c>
      <c r="D16" s="78" t="str">
        <f t="shared" si="5"/>
        <v>May 2024</v>
      </c>
      <c r="E16" s="79" t="str">
        <f t="shared" si="5"/>
        <v>Jun 2024</v>
      </c>
      <c r="F16" s="78" t="str">
        <f t="shared" si="5"/>
        <v>Jul 2024</v>
      </c>
      <c r="G16" s="79" t="str">
        <f t="shared" si="5"/>
        <v>Aug 2024</v>
      </c>
      <c r="H16" s="78" t="str">
        <f t="shared" si="5"/>
        <v>Sep 2024</v>
      </c>
      <c r="I16" s="79" t="str">
        <f t="shared" si="5"/>
        <v>Oct 2024</v>
      </c>
      <c r="J16" s="78" t="str">
        <f t="shared" si="5"/>
        <v>Nov 2024</v>
      </c>
      <c r="K16" s="79" t="str">
        <f t="shared" si="5"/>
        <v>Dec 2024</v>
      </c>
      <c r="L16" s="86" t="str">
        <f t="shared" si="5"/>
        <v>Jan 2025</v>
      </c>
      <c r="M16" s="87" t="str">
        <f t="shared" si="5"/>
        <v>Feb 2025</v>
      </c>
      <c r="N16" s="80" t="s">
        <v>76</v>
      </c>
      <c r="P16" s="6">
        <f>-1000</f>
        <v>-1000</v>
      </c>
    </row>
    <row r="17" spans="1:14" ht="15" thickTop="1">
      <c r="A17" s="296" t="s">
        <v>43</v>
      </c>
      <c r="B17" s="286">
        <f>SUMIFS('Fieldstone Glen - Input (IS)'!C:C,'Fieldstone Glen - Input (IS)'!$Q:$Q,'Fieldstone Glen - CRES'!$A17)/'Fieldstone Glen - CRES'!$P$16</f>
        <v>0</v>
      </c>
      <c r="C17" s="287">
        <f>SUMIFS('Fieldstone Glen - Input (IS)'!D:D,'Fieldstone Glen - Input (IS)'!$Q:$Q,'Fieldstone Glen - CRES'!$A17)/'Fieldstone Glen - CRES'!$P$16</f>
        <v>0</v>
      </c>
      <c r="D17" s="286">
        <f>SUMIFS('Fieldstone Glen - Input (IS)'!E:E,'Fieldstone Glen - Input (IS)'!$Q:$Q,'Fieldstone Glen - CRES'!$A17)/'Fieldstone Glen - CRES'!$P$16</f>
        <v>0</v>
      </c>
      <c r="E17" s="287">
        <f>SUMIFS('Fieldstone Glen - Input (IS)'!F:F,'Fieldstone Glen - Input (IS)'!$Q:$Q,'Fieldstone Glen - CRES'!$A17)/'Fieldstone Glen - CRES'!$P$16</f>
        <v>0</v>
      </c>
      <c r="F17" s="286">
        <f>SUMIFS('Fieldstone Glen - Input (IS)'!G:G,'Fieldstone Glen - Input (IS)'!$Q:$Q,'Fieldstone Glen - CRES'!$A17)/'Fieldstone Glen - CRES'!$P$16</f>
        <v>0</v>
      </c>
      <c r="G17" s="287">
        <f>SUMIFS('Fieldstone Glen - Input (IS)'!H:H,'Fieldstone Glen - Input (IS)'!$Q:$Q,'Fieldstone Glen - CRES'!$A17)/'Fieldstone Glen - CRES'!$P$16</f>
        <v>0</v>
      </c>
      <c r="H17" s="286">
        <f>SUMIFS('Fieldstone Glen - Input (IS)'!I:I,'Fieldstone Glen - Input (IS)'!$Q:$Q,'Fieldstone Glen - CRES'!$A17)/'Fieldstone Glen - CRES'!$P$16</f>
        <v>0</v>
      </c>
      <c r="I17" s="287">
        <f>SUMIFS('Fieldstone Glen - Input (IS)'!J:J,'Fieldstone Glen - Input (IS)'!$Q:$Q,'Fieldstone Glen - CRES'!$A17)/'Fieldstone Glen - CRES'!$P$16</f>
        <v>-1.8959600000000001</v>
      </c>
      <c r="J17" s="286">
        <f>SUMIFS('Fieldstone Glen - Input (IS)'!K:K,'Fieldstone Glen - Input (IS)'!$Q:$Q,'Fieldstone Glen - CRES'!$A17)/'Fieldstone Glen - CRES'!$P$16</f>
        <v>-4.2524299999999995</v>
      </c>
      <c r="K17" s="287">
        <f>SUMIFS('Fieldstone Glen - Input (IS)'!L:L,'Fieldstone Glen - Input (IS)'!$Q:$Q,'Fieldstone Glen - CRES'!$A17)/'Fieldstone Glen - CRES'!$P$16</f>
        <v>-6.6355399999999998</v>
      </c>
      <c r="L17" s="286">
        <f>SUMIFS('Fieldstone Glen - Input (IS)'!M:M,'Fieldstone Glen - Input (IS)'!$Q:$Q,'Fieldstone Glen - CRES'!$A17)/'Fieldstone Glen - CRES'!$P$16</f>
        <v>-4.5327900000000012</v>
      </c>
      <c r="M17" s="287">
        <f>SUMIFS('Fieldstone Glen - Input (IS)'!N:N,'Fieldstone Glen - Input (IS)'!$Q:$Q,'Fieldstone Glen - CRES'!$A17)/'Fieldstone Glen - CRES'!$P$16</f>
        <v>-5.5087899999999994</v>
      </c>
      <c r="N17" s="81">
        <f>SUM(B17:M17)</f>
        <v>-22.825510000000001</v>
      </c>
    </row>
    <row r="18" spans="1:14">
      <c r="A18" s="296" t="s">
        <v>51</v>
      </c>
      <c r="B18" s="286">
        <f>SUMIFS('Fieldstone Glen - Input (IS)'!C:C,'Fieldstone Glen - Input (IS)'!$Q:$Q,'Fieldstone Glen - CRES'!$A18)/'Fieldstone Glen - CRES'!$P$16</f>
        <v>0</v>
      </c>
      <c r="C18" s="287">
        <f>SUMIFS('Fieldstone Glen - Input (IS)'!D:D,'Fieldstone Glen - Input (IS)'!$Q:$Q,'Fieldstone Glen - CRES'!$A18)/'Fieldstone Glen - CRES'!$P$16</f>
        <v>0</v>
      </c>
      <c r="D18" s="286">
        <f>SUMIFS('Fieldstone Glen - Input (IS)'!E:E,'Fieldstone Glen - Input (IS)'!$Q:$Q,'Fieldstone Glen - CRES'!$A18)/'Fieldstone Glen - CRES'!$P$16</f>
        <v>0</v>
      </c>
      <c r="E18" s="287">
        <f>SUMIFS('Fieldstone Glen - Input (IS)'!F:F,'Fieldstone Glen - Input (IS)'!$Q:$Q,'Fieldstone Glen - CRES'!$A18)/'Fieldstone Glen - CRES'!$P$16</f>
        <v>0</v>
      </c>
      <c r="F18" s="286">
        <f>SUMIFS('Fieldstone Glen - Input (IS)'!G:G,'Fieldstone Glen - Input (IS)'!$Q:$Q,'Fieldstone Glen - CRES'!$A18)/'Fieldstone Glen - CRES'!$P$16</f>
        <v>0</v>
      </c>
      <c r="G18" s="287">
        <f>SUMIFS('Fieldstone Glen - Input (IS)'!H:H,'Fieldstone Glen - Input (IS)'!$Q:$Q,'Fieldstone Glen - CRES'!$A18)/'Fieldstone Glen - CRES'!$P$16</f>
        <v>0</v>
      </c>
      <c r="H18" s="286">
        <f>SUMIFS('Fieldstone Glen - Input (IS)'!I:I,'Fieldstone Glen - Input (IS)'!$Q:$Q,'Fieldstone Glen - CRES'!$A18)/'Fieldstone Glen - CRES'!$P$16</f>
        <v>0</v>
      </c>
      <c r="I18" s="287">
        <f>SUMIFS('Fieldstone Glen - Input (IS)'!J:J,'Fieldstone Glen - Input (IS)'!$Q:$Q,'Fieldstone Glen - CRES'!$A18)/'Fieldstone Glen - CRES'!$P$16</f>
        <v>0</v>
      </c>
      <c r="J18" s="286">
        <f>SUMIFS('Fieldstone Glen - Input (IS)'!K:K,'Fieldstone Glen - Input (IS)'!$Q:$Q,'Fieldstone Glen - CRES'!$A18)/'Fieldstone Glen - CRES'!$P$16</f>
        <v>0</v>
      </c>
      <c r="K18" s="287">
        <f>SUMIFS('Fieldstone Glen - Input (IS)'!L:L,'Fieldstone Glen - Input (IS)'!$Q:$Q,'Fieldstone Glen - CRES'!$A18)/'Fieldstone Glen - CRES'!$P$16</f>
        <v>-20.78077</v>
      </c>
      <c r="L18" s="286">
        <f>SUMIFS('Fieldstone Glen - Input (IS)'!M:M,'Fieldstone Glen - Input (IS)'!$Q:$Q,'Fieldstone Glen - CRES'!$A18)/'Fieldstone Glen - CRES'!$P$16</f>
        <v>-5.6701300000000003</v>
      </c>
      <c r="M18" s="287">
        <f>SUMIFS('Fieldstone Glen - Input (IS)'!N:N,'Fieldstone Glen - Input (IS)'!$Q:$Q,'Fieldstone Glen - CRES'!$A18)/'Fieldstone Glen - CRES'!$P$16</f>
        <v>-5.5521000000000003</v>
      </c>
      <c r="N18" s="271">
        <f t="shared" ref="N18:N32" si="6">SUM(B18:M18)</f>
        <v>-32.003</v>
      </c>
    </row>
    <row r="19" spans="1:14">
      <c r="A19" s="296" t="s">
        <v>40</v>
      </c>
      <c r="B19" s="286">
        <f>SUMIFS('Fieldstone Glen - Input (IS)'!C:C,'Fieldstone Glen - Input (IS)'!$Q:$Q,'Fieldstone Glen - CRES'!$A19)/'Fieldstone Glen - CRES'!$P$16</f>
        <v>0</v>
      </c>
      <c r="C19" s="287">
        <f>SUMIFS('Fieldstone Glen - Input (IS)'!D:D,'Fieldstone Glen - Input (IS)'!$Q:$Q,'Fieldstone Glen - CRES'!$A19)/'Fieldstone Glen - CRES'!$P$16</f>
        <v>0</v>
      </c>
      <c r="D19" s="286">
        <f>SUMIFS('Fieldstone Glen - Input (IS)'!E:E,'Fieldstone Glen - Input (IS)'!$Q:$Q,'Fieldstone Glen - CRES'!$A19)/'Fieldstone Glen - CRES'!$P$16</f>
        <v>0</v>
      </c>
      <c r="E19" s="287">
        <f>SUMIFS('Fieldstone Glen - Input (IS)'!F:F,'Fieldstone Glen - Input (IS)'!$Q:$Q,'Fieldstone Glen - CRES'!$A19)/'Fieldstone Glen - CRES'!$P$16</f>
        <v>0</v>
      </c>
      <c r="F19" s="286">
        <f>SUMIFS('Fieldstone Glen - Input (IS)'!G:G,'Fieldstone Glen - Input (IS)'!$Q:$Q,'Fieldstone Glen - CRES'!$A19)/'Fieldstone Glen - CRES'!$P$16</f>
        <v>0</v>
      </c>
      <c r="G19" s="287">
        <f>SUMIFS('Fieldstone Glen - Input (IS)'!H:H,'Fieldstone Glen - Input (IS)'!$Q:$Q,'Fieldstone Glen - CRES'!$A19)/'Fieldstone Glen - CRES'!$P$16</f>
        <v>0</v>
      </c>
      <c r="H19" s="286">
        <f>SUMIFS('Fieldstone Glen - Input (IS)'!I:I,'Fieldstone Glen - Input (IS)'!$Q:$Q,'Fieldstone Glen - CRES'!$A19)/'Fieldstone Glen - CRES'!$P$16</f>
        <v>0</v>
      </c>
      <c r="I19" s="287">
        <f>SUMIFS('Fieldstone Glen - Input (IS)'!J:J,'Fieldstone Glen - Input (IS)'!$Q:$Q,'Fieldstone Glen - CRES'!$A19)/'Fieldstone Glen - CRES'!$P$16</f>
        <v>-5.5332099999999995</v>
      </c>
      <c r="J19" s="286">
        <f>SUMIFS('Fieldstone Glen - Input (IS)'!K:K,'Fieldstone Glen - Input (IS)'!$Q:$Q,'Fieldstone Glen - CRES'!$A19)/'Fieldstone Glen - CRES'!$P$16</f>
        <v>-22.504579999999997</v>
      </c>
      <c r="K19" s="287">
        <f>SUMIFS('Fieldstone Glen - Input (IS)'!L:L,'Fieldstone Glen - Input (IS)'!$Q:$Q,'Fieldstone Glen - CRES'!$A19)/'Fieldstone Glen - CRES'!$P$16</f>
        <v>-25.670700000000004</v>
      </c>
      <c r="L19" s="286">
        <f>SUMIFS('Fieldstone Glen - Input (IS)'!M:M,'Fieldstone Glen - Input (IS)'!$Q:$Q,'Fieldstone Glen - CRES'!$A19)/'Fieldstone Glen - CRES'!$P$16</f>
        <v>-35.794359999999998</v>
      </c>
      <c r="M19" s="287">
        <f>SUMIFS('Fieldstone Glen - Input (IS)'!N:N,'Fieldstone Glen - Input (IS)'!$Q:$Q,'Fieldstone Glen - CRES'!$A19)/'Fieldstone Glen - CRES'!$P$16</f>
        <v>-23.874169999999996</v>
      </c>
      <c r="N19" s="271">
        <f t="shared" si="6"/>
        <v>-113.37701999999999</v>
      </c>
    </row>
    <row r="20" spans="1:14">
      <c r="A20" s="296" t="s">
        <v>64</v>
      </c>
      <c r="B20" s="286">
        <f>SUMIFS('Fieldstone Glen - Input (IS)'!C:C,'Fieldstone Glen - Input (IS)'!$Q:$Q,'Fieldstone Glen - CRES'!$A20)/'Fieldstone Glen - CRES'!$P$16</f>
        <v>0</v>
      </c>
      <c r="C20" s="287">
        <f>SUMIFS('Fieldstone Glen - Input (IS)'!D:D,'Fieldstone Glen - Input (IS)'!$Q:$Q,'Fieldstone Glen - CRES'!$A20)/'Fieldstone Glen - CRES'!$P$16</f>
        <v>0</v>
      </c>
      <c r="D20" s="286">
        <f>SUMIFS('Fieldstone Glen - Input (IS)'!E:E,'Fieldstone Glen - Input (IS)'!$Q:$Q,'Fieldstone Glen - CRES'!$A20)/'Fieldstone Glen - CRES'!$P$16</f>
        <v>0</v>
      </c>
      <c r="E20" s="287">
        <f>SUMIFS('Fieldstone Glen - Input (IS)'!F:F,'Fieldstone Glen - Input (IS)'!$Q:$Q,'Fieldstone Glen - CRES'!$A20)/'Fieldstone Glen - CRES'!$P$16</f>
        <v>0</v>
      </c>
      <c r="F20" s="286">
        <f>SUMIFS('Fieldstone Glen - Input (IS)'!G:G,'Fieldstone Glen - Input (IS)'!$Q:$Q,'Fieldstone Glen - CRES'!$A20)/'Fieldstone Glen - CRES'!$P$16</f>
        <v>0</v>
      </c>
      <c r="G20" s="287">
        <f>SUMIFS('Fieldstone Glen - Input (IS)'!H:H,'Fieldstone Glen - Input (IS)'!$Q:$Q,'Fieldstone Glen - CRES'!$A20)/'Fieldstone Glen - CRES'!$P$16</f>
        <v>0</v>
      </c>
      <c r="H20" s="286">
        <f>SUMIFS('Fieldstone Glen - Input (IS)'!I:I,'Fieldstone Glen - Input (IS)'!$Q:$Q,'Fieldstone Glen - CRES'!$A20)/'Fieldstone Glen - CRES'!$P$16</f>
        <v>0</v>
      </c>
      <c r="I20" s="287">
        <f>SUMIFS('Fieldstone Glen - Input (IS)'!J:J,'Fieldstone Glen - Input (IS)'!$Q:$Q,'Fieldstone Glen - CRES'!$A20)/'Fieldstone Glen - CRES'!$P$16</f>
        <v>0</v>
      </c>
      <c r="J20" s="286">
        <f>SUMIFS('Fieldstone Glen - Input (IS)'!K:K,'Fieldstone Glen - Input (IS)'!$Q:$Q,'Fieldstone Glen - CRES'!$A20)/'Fieldstone Glen - CRES'!$P$16</f>
        <v>-17.877070000000003</v>
      </c>
      <c r="K20" s="287">
        <f>SUMIFS('Fieldstone Glen - Input (IS)'!L:L,'Fieldstone Glen - Input (IS)'!$Q:$Q,'Fieldstone Glen - CRES'!$A20)/'Fieldstone Glen - CRES'!$P$16</f>
        <v>-17.877070000000003</v>
      </c>
      <c r="L20" s="286">
        <f>SUMIFS('Fieldstone Glen - Input (IS)'!M:M,'Fieldstone Glen - Input (IS)'!$Q:$Q,'Fieldstone Glen - CRES'!$A20)/'Fieldstone Glen - CRES'!$P$16</f>
        <v>-17.877070000000003</v>
      </c>
      <c r="M20" s="287">
        <f>SUMIFS('Fieldstone Glen - Input (IS)'!N:N,'Fieldstone Glen - Input (IS)'!$Q:$Q,'Fieldstone Glen - CRES'!$A20)/'Fieldstone Glen - CRES'!$P$16</f>
        <v>-17.877070000000003</v>
      </c>
      <c r="N20" s="271">
        <f t="shared" si="6"/>
        <v>-71.508280000000013</v>
      </c>
    </row>
    <row r="21" spans="1:14">
      <c r="A21" s="296" t="s">
        <v>66</v>
      </c>
      <c r="B21" s="286">
        <f>SUMIFS('Fieldstone Glen - Input (IS)'!C:C,'Fieldstone Glen - Input (IS)'!$Q:$Q,'Fieldstone Glen - CRES'!$A21)/'Fieldstone Glen - CRES'!$P$16</f>
        <v>0</v>
      </c>
      <c r="C21" s="287">
        <f>SUMIFS('Fieldstone Glen - Input (IS)'!D:D,'Fieldstone Glen - Input (IS)'!$Q:$Q,'Fieldstone Glen - CRES'!$A21)/'Fieldstone Glen - CRES'!$P$16</f>
        <v>0</v>
      </c>
      <c r="D21" s="286">
        <f>SUMIFS('Fieldstone Glen - Input (IS)'!E:E,'Fieldstone Glen - Input (IS)'!$Q:$Q,'Fieldstone Glen - CRES'!$A21)/'Fieldstone Glen - CRES'!$P$16</f>
        <v>0</v>
      </c>
      <c r="E21" s="287">
        <f>SUMIFS('Fieldstone Glen - Input (IS)'!F:F,'Fieldstone Glen - Input (IS)'!$Q:$Q,'Fieldstone Glen - CRES'!$A21)/'Fieldstone Glen - CRES'!$P$16</f>
        <v>0</v>
      </c>
      <c r="F21" s="286">
        <f>SUMIFS('Fieldstone Glen - Input (IS)'!G:G,'Fieldstone Glen - Input (IS)'!$Q:$Q,'Fieldstone Glen - CRES'!$A21)/'Fieldstone Glen - CRES'!$P$16</f>
        <v>0</v>
      </c>
      <c r="G21" s="287">
        <f>SUMIFS('Fieldstone Glen - Input (IS)'!H:H,'Fieldstone Glen - Input (IS)'!$Q:$Q,'Fieldstone Glen - CRES'!$A21)/'Fieldstone Glen - CRES'!$P$16</f>
        <v>0</v>
      </c>
      <c r="H21" s="286">
        <f>SUMIFS('Fieldstone Glen - Input (IS)'!I:I,'Fieldstone Glen - Input (IS)'!$Q:$Q,'Fieldstone Glen - CRES'!$A21)/'Fieldstone Glen - CRES'!$P$16</f>
        <v>0</v>
      </c>
      <c r="I21" s="287">
        <f>SUMIFS('Fieldstone Glen - Input (IS)'!J:J,'Fieldstone Glen - Input (IS)'!$Q:$Q,'Fieldstone Glen - CRES'!$A21)/'Fieldstone Glen - CRES'!$P$16</f>
        <v>-84.47784</v>
      </c>
      <c r="J21" s="286">
        <f>SUMIFS('Fieldstone Glen - Input (IS)'!K:K,'Fieldstone Glen - Input (IS)'!$Q:$Q,'Fieldstone Glen - CRES'!$A21)/'Fieldstone Glen - CRES'!$P$16</f>
        <v>-40.312400000000004</v>
      </c>
      <c r="K21" s="287">
        <f>SUMIFS('Fieldstone Glen - Input (IS)'!L:L,'Fieldstone Glen - Input (IS)'!$Q:$Q,'Fieldstone Glen - CRES'!$A21)/'Fieldstone Glen - CRES'!$P$16</f>
        <v>-40.312400000000004</v>
      </c>
      <c r="L21" s="286">
        <f>SUMIFS('Fieldstone Glen - Input (IS)'!M:M,'Fieldstone Glen - Input (IS)'!$Q:$Q,'Fieldstone Glen - CRES'!$A21)/'Fieldstone Glen - CRES'!$P$16</f>
        <v>-41.521769999999997</v>
      </c>
      <c r="M21" s="287">
        <f>SUMIFS('Fieldstone Glen - Input (IS)'!N:N,'Fieldstone Glen - Input (IS)'!$Q:$Q,'Fieldstone Glen - CRES'!$A21)/'Fieldstone Glen - CRES'!$P$16</f>
        <v>-41.521769999999997</v>
      </c>
      <c r="N21" s="271">
        <f t="shared" si="6"/>
        <v>-248.14618000000002</v>
      </c>
    </row>
    <row r="22" spans="1:14">
      <c r="A22" s="296" t="s">
        <v>42</v>
      </c>
      <c r="B22" s="286">
        <f>SUMIFS('Fieldstone Glen - Input (IS)'!C:C,'Fieldstone Glen - Input (IS)'!$Q:$Q,'Fieldstone Glen - CRES'!$A22)/'Fieldstone Glen - CRES'!$P$16</f>
        <v>0</v>
      </c>
      <c r="C22" s="287">
        <f>SUMIFS('Fieldstone Glen - Input (IS)'!D:D,'Fieldstone Glen - Input (IS)'!$Q:$Q,'Fieldstone Glen - CRES'!$A22)/'Fieldstone Glen - CRES'!$P$16</f>
        <v>0</v>
      </c>
      <c r="D22" s="286">
        <f>SUMIFS('Fieldstone Glen - Input (IS)'!E:E,'Fieldstone Glen - Input (IS)'!$Q:$Q,'Fieldstone Glen - CRES'!$A22)/'Fieldstone Glen - CRES'!$P$16</f>
        <v>0</v>
      </c>
      <c r="E22" s="287">
        <f>SUMIFS('Fieldstone Glen - Input (IS)'!F:F,'Fieldstone Glen - Input (IS)'!$Q:$Q,'Fieldstone Glen - CRES'!$A22)/'Fieldstone Glen - CRES'!$P$16</f>
        <v>0</v>
      </c>
      <c r="F22" s="286">
        <f>SUMIFS('Fieldstone Glen - Input (IS)'!G:G,'Fieldstone Glen - Input (IS)'!$Q:$Q,'Fieldstone Glen - CRES'!$A22)/'Fieldstone Glen - CRES'!$P$16</f>
        <v>0</v>
      </c>
      <c r="G22" s="287">
        <f>SUMIFS('Fieldstone Glen - Input (IS)'!H:H,'Fieldstone Glen - Input (IS)'!$Q:$Q,'Fieldstone Glen - CRES'!$A22)/'Fieldstone Glen - CRES'!$P$16</f>
        <v>0</v>
      </c>
      <c r="H22" s="286">
        <f>SUMIFS('Fieldstone Glen - Input (IS)'!I:I,'Fieldstone Glen - Input (IS)'!$Q:$Q,'Fieldstone Glen - CRES'!$A22)/'Fieldstone Glen - CRES'!$P$16</f>
        <v>0</v>
      </c>
      <c r="I22" s="287">
        <f>SUMIFS('Fieldstone Glen - Input (IS)'!J:J,'Fieldstone Glen - Input (IS)'!$Q:$Q,'Fieldstone Glen - CRES'!$A22)/'Fieldstone Glen - CRES'!$P$16</f>
        <v>0</v>
      </c>
      <c r="J22" s="286">
        <f>SUMIFS('Fieldstone Glen - Input (IS)'!K:K,'Fieldstone Glen - Input (IS)'!$Q:$Q,'Fieldstone Glen - CRES'!$A22)/'Fieldstone Glen - CRES'!$P$16</f>
        <v>0</v>
      </c>
      <c r="K22" s="287">
        <f>SUMIFS('Fieldstone Glen - Input (IS)'!L:L,'Fieldstone Glen - Input (IS)'!$Q:$Q,'Fieldstone Glen - CRES'!$A22)/'Fieldstone Glen - CRES'!$P$16</f>
        <v>0</v>
      </c>
      <c r="L22" s="286">
        <f>SUMIFS('Fieldstone Glen - Input (IS)'!M:M,'Fieldstone Glen - Input (IS)'!$Q:$Q,'Fieldstone Glen - CRES'!$A22)/'Fieldstone Glen - CRES'!$P$16</f>
        <v>-9.3890400000000014</v>
      </c>
      <c r="M22" s="287">
        <f>SUMIFS('Fieldstone Glen - Input (IS)'!N:N,'Fieldstone Glen - Input (IS)'!$Q:$Q,'Fieldstone Glen - CRES'!$A22)/'Fieldstone Glen - CRES'!$P$16</f>
        <v>-5.1065699999999996</v>
      </c>
      <c r="N22" s="271">
        <f t="shared" si="6"/>
        <v>-14.495610000000001</v>
      </c>
    </row>
    <row r="23" spans="1:14">
      <c r="A23" s="296" t="s">
        <v>82</v>
      </c>
      <c r="B23" s="286">
        <f>SUMIFS('Fieldstone Glen - Input (IS)'!C:C,'Fieldstone Glen - Input (IS)'!$Q:$Q,'Fieldstone Glen - CRES'!$A23)/'Fieldstone Glen - CRES'!$P$16</f>
        <v>0</v>
      </c>
      <c r="C23" s="287">
        <f>SUMIFS('Fieldstone Glen - Input (IS)'!D:D,'Fieldstone Glen - Input (IS)'!$Q:$Q,'Fieldstone Glen - CRES'!$A23)/'Fieldstone Glen - CRES'!$P$16</f>
        <v>0</v>
      </c>
      <c r="D23" s="286">
        <f>SUMIFS('Fieldstone Glen - Input (IS)'!E:E,'Fieldstone Glen - Input (IS)'!$Q:$Q,'Fieldstone Glen - CRES'!$A23)/'Fieldstone Glen - CRES'!$P$16</f>
        <v>0</v>
      </c>
      <c r="E23" s="287">
        <f>SUMIFS('Fieldstone Glen - Input (IS)'!F:F,'Fieldstone Glen - Input (IS)'!$Q:$Q,'Fieldstone Glen - CRES'!$A23)/'Fieldstone Glen - CRES'!$P$16</f>
        <v>0</v>
      </c>
      <c r="F23" s="286">
        <f>SUMIFS('Fieldstone Glen - Input (IS)'!G:G,'Fieldstone Glen - Input (IS)'!$Q:$Q,'Fieldstone Glen - CRES'!$A23)/'Fieldstone Glen - CRES'!$P$16</f>
        <v>0</v>
      </c>
      <c r="G23" s="287">
        <f>SUMIFS('Fieldstone Glen - Input (IS)'!H:H,'Fieldstone Glen - Input (IS)'!$Q:$Q,'Fieldstone Glen - CRES'!$A23)/'Fieldstone Glen - CRES'!$P$16</f>
        <v>0</v>
      </c>
      <c r="H23" s="286">
        <f>SUMIFS('Fieldstone Glen - Input (IS)'!I:I,'Fieldstone Glen - Input (IS)'!$Q:$Q,'Fieldstone Glen - CRES'!$A23)/'Fieldstone Glen - CRES'!$P$16</f>
        <v>0</v>
      </c>
      <c r="I23" s="287">
        <f>SUMIFS('Fieldstone Glen - Input (IS)'!J:J,'Fieldstone Glen - Input (IS)'!$Q:$Q,'Fieldstone Glen - CRES'!$A23)/'Fieldstone Glen - CRES'!$P$16</f>
        <v>0</v>
      </c>
      <c r="J23" s="286">
        <f>SUMIFS('Fieldstone Glen - Input (IS)'!K:K,'Fieldstone Glen - Input (IS)'!$Q:$Q,'Fieldstone Glen - CRES'!$A23)/'Fieldstone Glen - CRES'!$P$16</f>
        <v>0</v>
      </c>
      <c r="K23" s="287">
        <f>SUMIFS('Fieldstone Glen - Input (IS)'!L:L,'Fieldstone Glen - Input (IS)'!$Q:$Q,'Fieldstone Glen - CRES'!$A23)/'Fieldstone Glen - CRES'!$P$16</f>
        <v>0</v>
      </c>
      <c r="L23" s="286">
        <f>SUMIFS('Fieldstone Glen - Input (IS)'!M:M,'Fieldstone Glen - Input (IS)'!$Q:$Q,'Fieldstone Glen - CRES'!$A23)/'Fieldstone Glen - CRES'!$P$16</f>
        <v>0</v>
      </c>
      <c r="M23" s="287">
        <f>SUMIFS('Fieldstone Glen - Input (IS)'!N:N,'Fieldstone Glen - Input (IS)'!$Q:$Q,'Fieldstone Glen - CRES'!$A23)/'Fieldstone Glen - CRES'!$P$16</f>
        <v>0</v>
      </c>
      <c r="N23" s="271">
        <f t="shared" si="6"/>
        <v>0</v>
      </c>
    </row>
    <row r="24" spans="1:14">
      <c r="A24" s="296" t="s">
        <v>52</v>
      </c>
      <c r="B24" s="286">
        <f>SUMIFS('Fieldstone Glen - Input (IS)'!C:C,'Fieldstone Glen - Input (IS)'!$Q:$Q,'Fieldstone Glen - CRES'!$A24)/'Fieldstone Glen - CRES'!$P$16</f>
        <v>0</v>
      </c>
      <c r="C24" s="287">
        <f>SUMIFS('Fieldstone Glen - Input (IS)'!D:D,'Fieldstone Glen - Input (IS)'!$Q:$Q,'Fieldstone Glen - CRES'!$A24)/'Fieldstone Glen - CRES'!$P$16</f>
        <v>0</v>
      </c>
      <c r="D24" s="286">
        <f>SUMIFS('Fieldstone Glen - Input (IS)'!E:E,'Fieldstone Glen - Input (IS)'!$Q:$Q,'Fieldstone Glen - CRES'!$A24)/'Fieldstone Glen - CRES'!$P$16</f>
        <v>0</v>
      </c>
      <c r="E24" s="287">
        <f>SUMIFS('Fieldstone Glen - Input (IS)'!F:F,'Fieldstone Glen - Input (IS)'!$Q:$Q,'Fieldstone Glen - CRES'!$A24)/'Fieldstone Glen - CRES'!$P$16</f>
        <v>0</v>
      </c>
      <c r="F24" s="286">
        <f>SUMIFS('Fieldstone Glen - Input (IS)'!G:G,'Fieldstone Glen - Input (IS)'!$Q:$Q,'Fieldstone Glen - CRES'!$A24)/'Fieldstone Glen - CRES'!$P$16</f>
        <v>0</v>
      </c>
      <c r="G24" s="287">
        <f>SUMIFS('Fieldstone Glen - Input (IS)'!H:H,'Fieldstone Glen - Input (IS)'!$Q:$Q,'Fieldstone Glen - CRES'!$A24)/'Fieldstone Glen - CRES'!$P$16</f>
        <v>0</v>
      </c>
      <c r="H24" s="286">
        <f>SUMIFS('Fieldstone Glen - Input (IS)'!I:I,'Fieldstone Glen - Input (IS)'!$Q:$Q,'Fieldstone Glen - CRES'!$A24)/'Fieldstone Glen - CRES'!$P$16</f>
        <v>0</v>
      </c>
      <c r="I24" s="287">
        <f>SUMIFS('Fieldstone Glen - Input (IS)'!J:J,'Fieldstone Glen - Input (IS)'!$Q:$Q,'Fieldstone Glen - CRES'!$A24)/'Fieldstone Glen - CRES'!$P$16</f>
        <v>0</v>
      </c>
      <c r="J24" s="286">
        <f>SUMIFS('Fieldstone Glen - Input (IS)'!K:K,'Fieldstone Glen - Input (IS)'!$Q:$Q,'Fieldstone Glen - CRES'!$A24)/'Fieldstone Glen - CRES'!$P$16</f>
        <v>-2.4510000000000001</v>
      </c>
      <c r="K24" s="287">
        <f>SUMIFS('Fieldstone Glen - Input (IS)'!L:L,'Fieldstone Glen - Input (IS)'!$Q:$Q,'Fieldstone Glen - CRES'!$A24)/'Fieldstone Glen - CRES'!$P$16</f>
        <v>-2.4510000000000001</v>
      </c>
      <c r="L24" s="286">
        <f>SUMIFS('Fieldstone Glen - Input (IS)'!M:M,'Fieldstone Glen - Input (IS)'!$Q:$Q,'Fieldstone Glen - CRES'!$A24)/'Fieldstone Glen - CRES'!$P$16</f>
        <v>-2.4510000000000001</v>
      </c>
      <c r="M24" s="287">
        <f>SUMIFS('Fieldstone Glen - Input (IS)'!N:N,'Fieldstone Glen - Input (IS)'!$Q:$Q,'Fieldstone Glen - CRES'!$A24)/'Fieldstone Glen - CRES'!$P$16</f>
        <v>-4.2359999999999998</v>
      </c>
      <c r="N24" s="271">
        <f t="shared" si="6"/>
        <v>-11.588999999999999</v>
      </c>
    </row>
    <row r="25" spans="1:14">
      <c r="A25" s="296" t="s">
        <v>57</v>
      </c>
      <c r="B25" s="286">
        <f>SUMIFS('Fieldstone Glen - Input (IS)'!C:C,'Fieldstone Glen - Input (IS)'!$Q:$Q,'Fieldstone Glen - CRES'!$A25)/'Fieldstone Glen - CRES'!$P$16</f>
        <v>0</v>
      </c>
      <c r="C25" s="287">
        <f>SUMIFS('Fieldstone Glen - Input (IS)'!D:D,'Fieldstone Glen - Input (IS)'!$Q:$Q,'Fieldstone Glen - CRES'!$A25)/'Fieldstone Glen - CRES'!$P$16</f>
        <v>0</v>
      </c>
      <c r="D25" s="286">
        <f>SUMIFS('Fieldstone Glen - Input (IS)'!E:E,'Fieldstone Glen - Input (IS)'!$Q:$Q,'Fieldstone Glen - CRES'!$A25)/'Fieldstone Glen - CRES'!$P$16</f>
        <v>0</v>
      </c>
      <c r="E25" s="287">
        <f>SUMIFS('Fieldstone Glen - Input (IS)'!F:F,'Fieldstone Glen - Input (IS)'!$Q:$Q,'Fieldstone Glen - CRES'!$A25)/'Fieldstone Glen - CRES'!$P$16</f>
        <v>0</v>
      </c>
      <c r="F25" s="286">
        <f>SUMIFS('Fieldstone Glen - Input (IS)'!G:G,'Fieldstone Glen - Input (IS)'!$Q:$Q,'Fieldstone Glen - CRES'!$A25)/'Fieldstone Glen - CRES'!$P$16</f>
        <v>0</v>
      </c>
      <c r="G25" s="287">
        <f>SUMIFS('Fieldstone Glen - Input (IS)'!H:H,'Fieldstone Glen - Input (IS)'!$Q:$Q,'Fieldstone Glen - CRES'!$A25)/'Fieldstone Glen - CRES'!$P$16</f>
        <v>0</v>
      </c>
      <c r="H25" s="286">
        <f>SUMIFS('Fieldstone Glen - Input (IS)'!I:I,'Fieldstone Glen - Input (IS)'!$Q:$Q,'Fieldstone Glen - CRES'!$A25)/'Fieldstone Glen - CRES'!$P$16</f>
        <v>0</v>
      </c>
      <c r="I25" s="287">
        <f>SUMIFS('Fieldstone Glen - Input (IS)'!J:J,'Fieldstone Glen - Input (IS)'!$Q:$Q,'Fieldstone Glen - CRES'!$A25)/'Fieldstone Glen - CRES'!$P$16</f>
        <v>0</v>
      </c>
      <c r="J25" s="286">
        <f>SUMIFS('Fieldstone Glen - Input (IS)'!K:K,'Fieldstone Glen - Input (IS)'!$Q:$Q,'Fieldstone Glen - CRES'!$A25)/'Fieldstone Glen - CRES'!$P$16</f>
        <v>0</v>
      </c>
      <c r="K25" s="287">
        <f>SUMIFS('Fieldstone Glen - Input (IS)'!L:L,'Fieldstone Glen - Input (IS)'!$Q:$Q,'Fieldstone Glen - CRES'!$A25)/'Fieldstone Glen - CRES'!$P$16</f>
        <v>0</v>
      </c>
      <c r="L25" s="286">
        <f>SUMIFS('Fieldstone Glen - Input (IS)'!M:M,'Fieldstone Glen - Input (IS)'!$Q:$Q,'Fieldstone Glen - CRES'!$A25)/'Fieldstone Glen - CRES'!$P$16</f>
        <v>0</v>
      </c>
      <c r="M25" s="287">
        <f>SUMIFS('Fieldstone Glen - Input (IS)'!N:N,'Fieldstone Glen - Input (IS)'!$Q:$Q,'Fieldstone Glen - CRES'!$A25)/'Fieldstone Glen - CRES'!$P$16</f>
        <v>-0.3</v>
      </c>
      <c r="N25" s="271">
        <f t="shared" si="6"/>
        <v>-0.3</v>
      </c>
    </row>
    <row r="26" spans="1:14">
      <c r="A26" s="296" t="s">
        <v>55</v>
      </c>
      <c r="B26" s="286">
        <f>SUMIFS('Fieldstone Glen - Input (IS)'!C:C,'Fieldstone Glen - Input (IS)'!$Q:$Q,'Fieldstone Glen - CRES'!$A26)/'Fieldstone Glen - CRES'!$P$16</f>
        <v>0</v>
      </c>
      <c r="C26" s="287">
        <f>SUMIFS('Fieldstone Glen - Input (IS)'!D:D,'Fieldstone Glen - Input (IS)'!$Q:$Q,'Fieldstone Glen - CRES'!$A26)/'Fieldstone Glen - CRES'!$P$16</f>
        <v>0</v>
      </c>
      <c r="D26" s="286">
        <f>SUMIFS('Fieldstone Glen - Input (IS)'!E:E,'Fieldstone Glen - Input (IS)'!$Q:$Q,'Fieldstone Glen - CRES'!$A26)/'Fieldstone Glen - CRES'!$P$16</f>
        <v>0</v>
      </c>
      <c r="E26" s="287">
        <f>SUMIFS('Fieldstone Glen - Input (IS)'!F:F,'Fieldstone Glen - Input (IS)'!$Q:$Q,'Fieldstone Glen - CRES'!$A26)/'Fieldstone Glen - CRES'!$P$16</f>
        <v>0</v>
      </c>
      <c r="F26" s="286">
        <f>SUMIFS('Fieldstone Glen - Input (IS)'!G:G,'Fieldstone Glen - Input (IS)'!$Q:$Q,'Fieldstone Glen - CRES'!$A26)/'Fieldstone Glen - CRES'!$P$16</f>
        <v>0</v>
      </c>
      <c r="G26" s="287">
        <f>SUMIFS('Fieldstone Glen - Input (IS)'!H:H,'Fieldstone Glen - Input (IS)'!$Q:$Q,'Fieldstone Glen - CRES'!$A26)/'Fieldstone Glen - CRES'!$P$16</f>
        <v>0</v>
      </c>
      <c r="H26" s="286">
        <f>SUMIFS('Fieldstone Glen - Input (IS)'!I:I,'Fieldstone Glen - Input (IS)'!$Q:$Q,'Fieldstone Glen - CRES'!$A26)/'Fieldstone Glen - CRES'!$P$16</f>
        <v>0</v>
      </c>
      <c r="I26" s="287">
        <f>SUMIFS('Fieldstone Glen - Input (IS)'!J:J,'Fieldstone Glen - Input (IS)'!$Q:$Q,'Fieldstone Glen - CRES'!$A26)/'Fieldstone Glen - CRES'!$P$16</f>
        <v>0</v>
      </c>
      <c r="J26" s="286">
        <f>SUMIFS('Fieldstone Glen - Input (IS)'!K:K,'Fieldstone Glen - Input (IS)'!$Q:$Q,'Fieldstone Glen - CRES'!$A26)/'Fieldstone Glen - CRES'!$P$16</f>
        <v>0</v>
      </c>
      <c r="K26" s="287">
        <f>SUMIFS('Fieldstone Glen - Input (IS)'!L:L,'Fieldstone Glen - Input (IS)'!$Q:$Q,'Fieldstone Glen - CRES'!$A26)/'Fieldstone Glen - CRES'!$P$16</f>
        <v>-3.1878699999999998</v>
      </c>
      <c r="L26" s="286">
        <f>SUMIFS('Fieldstone Glen - Input (IS)'!M:M,'Fieldstone Glen - Input (IS)'!$Q:$Q,'Fieldstone Glen - CRES'!$A26)/'Fieldstone Glen - CRES'!$P$16</f>
        <v>-1.167</v>
      </c>
      <c r="M26" s="287">
        <f>SUMIFS('Fieldstone Glen - Input (IS)'!N:N,'Fieldstone Glen - Input (IS)'!$Q:$Q,'Fieldstone Glen - CRES'!$A26)/'Fieldstone Glen - CRES'!$P$16</f>
        <v>-1.15066</v>
      </c>
      <c r="N26" s="271">
        <f t="shared" si="6"/>
        <v>-5.5055300000000003</v>
      </c>
    </row>
    <row r="27" spans="1:14">
      <c r="A27" s="296" t="s">
        <v>54</v>
      </c>
      <c r="B27" s="286">
        <f>SUMIFS('Fieldstone Glen - Input (IS)'!C:C,'Fieldstone Glen - Input (IS)'!$Q:$Q,'Fieldstone Glen - CRES'!$A27)/'Fieldstone Glen - CRES'!$P$16</f>
        <v>0</v>
      </c>
      <c r="C27" s="287">
        <f>SUMIFS('Fieldstone Glen - Input (IS)'!D:D,'Fieldstone Glen - Input (IS)'!$Q:$Q,'Fieldstone Glen - CRES'!$A27)/'Fieldstone Glen - CRES'!$P$16</f>
        <v>0</v>
      </c>
      <c r="D27" s="286">
        <f>SUMIFS('Fieldstone Glen - Input (IS)'!E:E,'Fieldstone Glen - Input (IS)'!$Q:$Q,'Fieldstone Glen - CRES'!$A27)/'Fieldstone Glen - CRES'!$P$16</f>
        <v>0</v>
      </c>
      <c r="E27" s="287">
        <f>SUMIFS('Fieldstone Glen - Input (IS)'!F:F,'Fieldstone Glen - Input (IS)'!$Q:$Q,'Fieldstone Glen - CRES'!$A27)/'Fieldstone Glen - CRES'!$P$16</f>
        <v>0</v>
      </c>
      <c r="F27" s="286">
        <f>SUMIFS('Fieldstone Glen - Input (IS)'!G:G,'Fieldstone Glen - Input (IS)'!$Q:$Q,'Fieldstone Glen - CRES'!$A27)/'Fieldstone Glen - CRES'!$P$16</f>
        <v>0</v>
      </c>
      <c r="G27" s="287">
        <f>SUMIFS('Fieldstone Glen - Input (IS)'!H:H,'Fieldstone Glen - Input (IS)'!$Q:$Q,'Fieldstone Glen - CRES'!$A27)/'Fieldstone Glen - CRES'!$P$16</f>
        <v>0</v>
      </c>
      <c r="H27" s="286">
        <f>SUMIFS('Fieldstone Glen - Input (IS)'!I:I,'Fieldstone Glen - Input (IS)'!$Q:$Q,'Fieldstone Glen - CRES'!$A27)/'Fieldstone Glen - CRES'!$P$16</f>
        <v>0</v>
      </c>
      <c r="I27" s="287">
        <f>SUMIFS('Fieldstone Glen - Input (IS)'!J:J,'Fieldstone Glen - Input (IS)'!$Q:$Q,'Fieldstone Glen - CRES'!$A27)/'Fieldstone Glen - CRES'!$P$16</f>
        <v>0</v>
      </c>
      <c r="J27" s="286">
        <f>SUMIFS('Fieldstone Glen - Input (IS)'!K:K,'Fieldstone Glen - Input (IS)'!$Q:$Q,'Fieldstone Glen - CRES'!$A27)/'Fieldstone Glen - CRES'!$P$16</f>
        <v>0</v>
      </c>
      <c r="K27" s="287">
        <f>SUMIFS('Fieldstone Glen - Input (IS)'!L:L,'Fieldstone Glen - Input (IS)'!$Q:$Q,'Fieldstone Glen - CRES'!$A27)/'Fieldstone Glen - CRES'!$P$16</f>
        <v>-4.0049999999999999</v>
      </c>
      <c r="L27" s="286">
        <f>SUMIFS('Fieldstone Glen - Input (IS)'!M:M,'Fieldstone Glen - Input (IS)'!$Q:$Q,'Fieldstone Glen - CRES'!$A27)/'Fieldstone Glen - CRES'!$P$16</f>
        <v>0</v>
      </c>
      <c r="M27" s="287">
        <f>SUMIFS('Fieldstone Glen - Input (IS)'!N:N,'Fieldstone Glen - Input (IS)'!$Q:$Q,'Fieldstone Glen - CRES'!$A27)/'Fieldstone Glen - CRES'!$P$16</f>
        <v>-2.2949999999999999</v>
      </c>
      <c r="N27" s="271">
        <f t="shared" si="6"/>
        <v>-6.3</v>
      </c>
    </row>
    <row r="28" spans="1:14">
      <c r="A28" s="296" t="s">
        <v>59</v>
      </c>
      <c r="B28" s="286">
        <f>SUMIFS('Fieldstone Glen - Input (IS)'!C:C,'Fieldstone Glen - Input (IS)'!$Q:$Q,'Fieldstone Glen - CRES'!$A28)/'Fieldstone Glen - CRES'!$P$16</f>
        <v>0</v>
      </c>
      <c r="C28" s="287">
        <f>SUMIFS('Fieldstone Glen - Input (IS)'!D:D,'Fieldstone Glen - Input (IS)'!$Q:$Q,'Fieldstone Glen - CRES'!$A28)/'Fieldstone Glen - CRES'!$P$16</f>
        <v>0</v>
      </c>
      <c r="D28" s="286">
        <f>SUMIFS('Fieldstone Glen - Input (IS)'!E:E,'Fieldstone Glen - Input (IS)'!$Q:$Q,'Fieldstone Glen - CRES'!$A28)/'Fieldstone Glen - CRES'!$P$16</f>
        <v>0</v>
      </c>
      <c r="E28" s="287">
        <f>SUMIFS('Fieldstone Glen - Input (IS)'!F:F,'Fieldstone Glen - Input (IS)'!$Q:$Q,'Fieldstone Glen - CRES'!$A28)/'Fieldstone Glen - CRES'!$P$16</f>
        <v>0</v>
      </c>
      <c r="F28" s="286">
        <f>SUMIFS('Fieldstone Glen - Input (IS)'!G:G,'Fieldstone Glen - Input (IS)'!$Q:$Q,'Fieldstone Glen - CRES'!$A28)/'Fieldstone Glen - CRES'!$P$16</f>
        <v>0</v>
      </c>
      <c r="G28" s="287">
        <f>SUMIFS('Fieldstone Glen - Input (IS)'!H:H,'Fieldstone Glen - Input (IS)'!$Q:$Q,'Fieldstone Glen - CRES'!$A28)/'Fieldstone Glen - CRES'!$P$16</f>
        <v>0</v>
      </c>
      <c r="H28" s="286">
        <f>SUMIFS('Fieldstone Glen - Input (IS)'!I:I,'Fieldstone Glen - Input (IS)'!$Q:$Q,'Fieldstone Glen - CRES'!$A28)/'Fieldstone Glen - CRES'!$P$16</f>
        <v>0</v>
      </c>
      <c r="I28" s="287">
        <f>SUMIFS('Fieldstone Glen - Input (IS)'!J:J,'Fieldstone Glen - Input (IS)'!$Q:$Q,'Fieldstone Glen - CRES'!$A28)/'Fieldstone Glen - CRES'!$P$16</f>
        <v>-2.0479500000000002</v>
      </c>
      <c r="J28" s="286">
        <f>SUMIFS('Fieldstone Glen - Input (IS)'!K:K,'Fieldstone Glen - Input (IS)'!$Q:$Q,'Fieldstone Glen - CRES'!$A28)/'Fieldstone Glen - CRES'!$P$16</f>
        <v>-10.4315</v>
      </c>
      <c r="K28" s="287">
        <f>SUMIFS('Fieldstone Glen - Input (IS)'!L:L,'Fieldstone Glen - Input (IS)'!$Q:$Q,'Fieldstone Glen - CRES'!$A28)/'Fieldstone Glen - CRES'!$P$16</f>
        <v>-10.4315</v>
      </c>
      <c r="L28" s="286">
        <f>SUMIFS('Fieldstone Glen - Input (IS)'!M:M,'Fieldstone Glen - Input (IS)'!$Q:$Q,'Fieldstone Glen - CRES'!$A28)/'Fieldstone Glen - CRES'!$P$16</f>
        <v>-16.70496</v>
      </c>
      <c r="M28" s="287">
        <f>SUMIFS('Fieldstone Glen - Input (IS)'!N:N,'Fieldstone Glen - Input (IS)'!$Q:$Q,'Fieldstone Glen - CRES'!$A28)/'Fieldstone Glen - CRES'!$P$16</f>
        <v>-17.18918</v>
      </c>
      <c r="N28" s="271">
        <f t="shared" si="6"/>
        <v>-56.80509</v>
      </c>
    </row>
    <row r="29" spans="1:14">
      <c r="A29" s="296" t="s">
        <v>61</v>
      </c>
      <c r="B29" s="286">
        <f>SUMIFS('Fieldstone Glen - Input (IS)'!C:C,'Fieldstone Glen - Input (IS)'!$Q:$Q,'Fieldstone Glen - CRES'!$A29)/'Fieldstone Glen - CRES'!$P$16</f>
        <v>0</v>
      </c>
      <c r="C29" s="287">
        <f>SUMIFS('Fieldstone Glen - Input (IS)'!D:D,'Fieldstone Glen - Input (IS)'!$Q:$Q,'Fieldstone Glen - CRES'!$A29)/'Fieldstone Glen - CRES'!$P$16</f>
        <v>0</v>
      </c>
      <c r="D29" s="286">
        <f>SUMIFS('Fieldstone Glen - Input (IS)'!E:E,'Fieldstone Glen - Input (IS)'!$Q:$Q,'Fieldstone Glen - CRES'!$A29)/'Fieldstone Glen - CRES'!$P$16</f>
        <v>0</v>
      </c>
      <c r="E29" s="287">
        <f>SUMIFS('Fieldstone Glen - Input (IS)'!F:F,'Fieldstone Glen - Input (IS)'!$Q:$Q,'Fieldstone Glen - CRES'!$A29)/'Fieldstone Glen - CRES'!$P$16</f>
        <v>0</v>
      </c>
      <c r="F29" s="286">
        <f>SUMIFS('Fieldstone Glen - Input (IS)'!G:G,'Fieldstone Glen - Input (IS)'!$Q:$Q,'Fieldstone Glen - CRES'!$A29)/'Fieldstone Glen - CRES'!$P$16</f>
        <v>0</v>
      </c>
      <c r="G29" s="287">
        <f>SUMIFS('Fieldstone Glen - Input (IS)'!H:H,'Fieldstone Glen - Input (IS)'!$Q:$Q,'Fieldstone Glen - CRES'!$A29)/'Fieldstone Glen - CRES'!$P$16</f>
        <v>0</v>
      </c>
      <c r="H29" s="286">
        <f>SUMIFS('Fieldstone Glen - Input (IS)'!I:I,'Fieldstone Glen - Input (IS)'!$Q:$Q,'Fieldstone Glen - CRES'!$A29)/'Fieldstone Glen - CRES'!$P$16</f>
        <v>0</v>
      </c>
      <c r="I29" s="287">
        <f>SUMIFS('Fieldstone Glen - Input (IS)'!J:J,'Fieldstone Glen - Input (IS)'!$Q:$Q,'Fieldstone Glen - CRES'!$A29)/'Fieldstone Glen - CRES'!$P$16</f>
        <v>0</v>
      </c>
      <c r="J29" s="286">
        <f>SUMIFS('Fieldstone Glen - Input (IS)'!K:K,'Fieldstone Glen - Input (IS)'!$Q:$Q,'Fieldstone Glen - CRES'!$A29)/'Fieldstone Glen - CRES'!$P$16</f>
        <v>-2.0427200000000001</v>
      </c>
      <c r="K29" s="287">
        <f>SUMIFS('Fieldstone Glen - Input (IS)'!L:L,'Fieldstone Glen - Input (IS)'!$Q:$Q,'Fieldstone Glen - CRES'!$A29)/'Fieldstone Glen - CRES'!$P$16</f>
        <v>-2.04271</v>
      </c>
      <c r="L29" s="286">
        <f>SUMIFS('Fieldstone Glen - Input (IS)'!M:M,'Fieldstone Glen - Input (IS)'!$Q:$Q,'Fieldstone Glen - CRES'!$A29)/'Fieldstone Glen - CRES'!$P$16</f>
        <v>-2.0427200000000001</v>
      </c>
      <c r="M29" s="287">
        <f>SUMIFS('Fieldstone Glen - Input (IS)'!N:N,'Fieldstone Glen - Input (IS)'!$Q:$Q,'Fieldstone Glen - CRES'!$A29)/'Fieldstone Glen - CRES'!$P$16</f>
        <v>-2.6872199999999999</v>
      </c>
      <c r="N29" s="271">
        <f t="shared" si="6"/>
        <v>-8.8153700000000015</v>
      </c>
    </row>
    <row r="30" spans="1:14">
      <c r="A30" s="296" t="s">
        <v>83</v>
      </c>
      <c r="B30" s="286">
        <f>SUMIFS('Fieldstone Glen - Input (IS)'!C:C,'Fieldstone Glen - Input (IS)'!$Q:$Q,'Fieldstone Glen - CRES'!$A30)/'Fieldstone Glen - CRES'!$P$16</f>
        <v>0</v>
      </c>
      <c r="C30" s="287">
        <f>SUMIFS('Fieldstone Glen - Input (IS)'!D:D,'Fieldstone Glen - Input (IS)'!$Q:$Q,'Fieldstone Glen - CRES'!$A30)/'Fieldstone Glen - CRES'!$P$16</f>
        <v>0</v>
      </c>
      <c r="D30" s="286">
        <f>SUMIFS('Fieldstone Glen - Input (IS)'!E:E,'Fieldstone Glen - Input (IS)'!$Q:$Q,'Fieldstone Glen - CRES'!$A30)/'Fieldstone Glen - CRES'!$P$16</f>
        <v>0</v>
      </c>
      <c r="E30" s="287">
        <f>SUMIFS('Fieldstone Glen - Input (IS)'!F:F,'Fieldstone Glen - Input (IS)'!$Q:$Q,'Fieldstone Glen - CRES'!$A30)/'Fieldstone Glen - CRES'!$P$16</f>
        <v>0</v>
      </c>
      <c r="F30" s="286">
        <f>SUMIFS('Fieldstone Glen - Input (IS)'!G:G,'Fieldstone Glen - Input (IS)'!$Q:$Q,'Fieldstone Glen - CRES'!$A30)/'Fieldstone Glen - CRES'!$P$16</f>
        <v>0</v>
      </c>
      <c r="G30" s="287">
        <f>SUMIFS('Fieldstone Glen - Input (IS)'!H:H,'Fieldstone Glen - Input (IS)'!$Q:$Q,'Fieldstone Glen - CRES'!$A30)/'Fieldstone Glen - CRES'!$P$16</f>
        <v>0</v>
      </c>
      <c r="H30" s="286">
        <f>SUMIFS('Fieldstone Glen - Input (IS)'!I:I,'Fieldstone Glen - Input (IS)'!$Q:$Q,'Fieldstone Glen - CRES'!$A30)/'Fieldstone Glen - CRES'!$P$16</f>
        <v>0</v>
      </c>
      <c r="I30" s="287">
        <f>SUMIFS('Fieldstone Glen - Input (IS)'!J:J,'Fieldstone Glen - Input (IS)'!$Q:$Q,'Fieldstone Glen - CRES'!$A30)/'Fieldstone Glen - CRES'!$P$16</f>
        <v>0</v>
      </c>
      <c r="J30" s="286">
        <f>SUMIFS('Fieldstone Glen - Input (IS)'!K:K,'Fieldstone Glen - Input (IS)'!$Q:$Q,'Fieldstone Glen - CRES'!$A30)/'Fieldstone Glen - CRES'!$P$16</f>
        <v>0</v>
      </c>
      <c r="K30" s="287">
        <f>SUMIFS('Fieldstone Glen - Input (IS)'!L:L,'Fieldstone Glen - Input (IS)'!$Q:$Q,'Fieldstone Glen - CRES'!$A30)/'Fieldstone Glen - CRES'!$P$16</f>
        <v>0</v>
      </c>
      <c r="L30" s="286">
        <f>SUMIFS('Fieldstone Glen - Input (IS)'!M:M,'Fieldstone Glen - Input (IS)'!$Q:$Q,'Fieldstone Glen - CRES'!$A30)/'Fieldstone Glen - CRES'!$P$16</f>
        <v>0</v>
      </c>
      <c r="M30" s="287">
        <f>SUMIFS('Fieldstone Glen - Input (IS)'!N:N,'Fieldstone Glen - Input (IS)'!$Q:$Q,'Fieldstone Glen - CRES'!$A30)/'Fieldstone Glen - CRES'!$P$16</f>
        <v>0</v>
      </c>
      <c r="N30" s="271">
        <f t="shared" si="6"/>
        <v>0</v>
      </c>
    </row>
    <row r="31" spans="1:14" ht="15" thickBot="1">
      <c r="A31" s="3" t="s">
        <v>84</v>
      </c>
      <c r="B31" s="82">
        <f>SUMIFS('Fieldstone Glen - Input (IS)'!C:C,'Fieldstone Glen - Input (IS)'!$Q:$Q,'Fieldstone Glen - CRES'!$A31)/'Fieldstone Glen - CRES'!$P$16</f>
        <v>0</v>
      </c>
      <c r="C31" s="83">
        <f>SUMIFS('Fieldstone Glen - Input (IS)'!D:D,'Fieldstone Glen - Input (IS)'!$Q:$Q,'Fieldstone Glen - CRES'!$A31)/'Fieldstone Glen - CRES'!$P$16</f>
        <v>0</v>
      </c>
      <c r="D31" s="82">
        <f>SUMIFS('Fieldstone Glen - Input (IS)'!E:E,'Fieldstone Glen - Input (IS)'!$Q:$Q,'Fieldstone Glen - CRES'!$A31)/'Fieldstone Glen - CRES'!$P$16</f>
        <v>0</v>
      </c>
      <c r="E31" s="83">
        <f>SUMIFS('Fieldstone Glen - Input (IS)'!F:F,'Fieldstone Glen - Input (IS)'!$Q:$Q,'Fieldstone Glen - CRES'!$A31)/'Fieldstone Glen - CRES'!$P$16</f>
        <v>0</v>
      </c>
      <c r="F31" s="82">
        <f>SUMIFS('Fieldstone Glen - Input (IS)'!G:G,'Fieldstone Glen - Input (IS)'!$Q:$Q,'Fieldstone Glen - CRES'!$A31)/'Fieldstone Glen - CRES'!$P$16</f>
        <v>0</v>
      </c>
      <c r="G31" s="83">
        <f>SUMIFS('Fieldstone Glen - Input (IS)'!H:H,'Fieldstone Glen - Input (IS)'!$Q:$Q,'Fieldstone Glen - CRES'!$A31)/'Fieldstone Glen - CRES'!$P$16</f>
        <v>0</v>
      </c>
      <c r="H31" s="82">
        <f>SUMIFS('Fieldstone Glen - Input (IS)'!I:I,'Fieldstone Glen - Input (IS)'!$Q:$Q,'Fieldstone Glen - CRES'!$A31)/'Fieldstone Glen - CRES'!$P$16</f>
        <v>0</v>
      </c>
      <c r="I31" s="83">
        <f>SUMIFS('Fieldstone Glen - Input (IS)'!J:J,'Fieldstone Glen - Input (IS)'!$Q:$Q,'Fieldstone Glen - CRES'!$A31)/'Fieldstone Glen - CRES'!$P$16</f>
        <v>0</v>
      </c>
      <c r="J31" s="82">
        <f>SUMIFS('Fieldstone Glen - Input (IS)'!K:K,'Fieldstone Glen - Input (IS)'!$Q:$Q,'Fieldstone Glen - CRES'!$A31)/'Fieldstone Glen - CRES'!$P$16</f>
        <v>0</v>
      </c>
      <c r="K31" s="83">
        <f>SUMIFS('Fieldstone Glen - Input (IS)'!L:L,'Fieldstone Glen - Input (IS)'!$Q:$Q,'Fieldstone Glen - CRES'!$A31)/'Fieldstone Glen - CRES'!$P$16</f>
        <v>0</v>
      </c>
      <c r="L31" s="82">
        <f>SUMIFS('Fieldstone Glen - Input (IS)'!M:M,'Fieldstone Glen - Input (IS)'!$Q:$Q,'Fieldstone Glen - CRES'!$A31)/'Fieldstone Glen - CRES'!$P$16</f>
        <v>0</v>
      </c>
      <c r="M31" s="83">
        <f>SUMIFS('Fieldstone Glen - Input (IS)'!N:N,'Fieldstone Glen - Input (IS)'!$Q:$Q,'Fieldstone Glen - CRES'!$A31)/'Fieldstone Glen - CRES'!$P$16</f>
        <v>0</v>
      </c>
      <c r="N31" s="272">
        <f t="shared" si="6"/>
        <v>0</v>
      </c>
    </row>
    <row r="32" spans="1:14" ht="15.5" thickTop="1" thickBot="1">
      <c r="A32" s="84" t="s">
        <v>85</v>
      </c>
      <c r="B32" s="52">
        <f>SUM(B17:B31)</f>
        <v>0</v>
      </c>
      <c r="C32" s="53">
        <f t="shared" ref="C32:M32" si="7">SUM(C17:C31)</f>
        <v>0</v>
      </c>
      <c r="D32" s="52">
        <f t="shared" si="7"/>
        <v>0</v>
      </c>
      <c r="E32" s="53">
        <f t="shared" si="7"/>
        <v>0</v>
      </c>
      <c r="F32" s="52">
        <f t="shared" si="7"/>
        <v>0</v>
      </c>
      <c r="G32" s="53">
        <f t="shared" si="7"/>
        <v>0</v>
      </c>
      <c r="H32" s="52">
        <f t="shared" si="7"/>
        <v>0</v>
      </c>
      <c r="I32" s="53">
        <f t="shared" si="7"/>
        <v>-93.95496</v>
      </c>
      <c r="J32" s="52">
        <f t="shared" si="7"/>
        <v>-99.871700000000004</v>
      </c>
      <c r="K32" s="89">
        <f t="shared" si="7"/>
        <v>-133.39456000000001</v>
      </c>
      <c r="L32" s="52">
        <f t="shared" si="7"/>
        <v>-137.15083999999999</v>
      </c>
      <c r="M32" s="53">
        <f t="shared" si="7"/>
        <v>-127.29853</v>
      </c>
      <c r="N32" s="85">
        <f t="shared" si="6"/>
        <v>-591.67059000000006</v>
      </c>
    </row>
    <row r="34" spans="1:14" ht="15" thickBot="1">
      <c r="A34" s="55"/>
      <c r="B34" s="78" t="str">
        <f>B16</f>
        <v>Mar 2024</v>
      </c>
      <c r="C34" s="79" t="str">
        <f t="shared" ref="C34:M34" si="8">C16</f>
        <v>Apr 2024</v>
      </c>
      <c r="D34" s="78" t="str">
        <f t="shared" si="8"/>
        <v>May 2024</v>
      </c>
      <c r="E34" s="79" t="str">
        <f t="shared" si="8"/>
        <v>Jun 2024</v>
      </c>
      <c r="F34" s="78" t="str">
        <f t="shared" si="8"/>
        <v>Jul 2024</v>
      </c>
      <c r="G34" s="79" t="str">
        <f t="shared" si="8"/>
        <v>Aug 2024</v>
      </c>
      <c r="H34" s="78" t="str">
        <f t="shared" si="8"/>
        <v>Sep 2024</v>
      </c>
      <c r="I34" s="79" t="str">
        <f t="shared" si="8"/>
        <v>Oct 2024</v>
      </c>
      <c r="J34" s="78" t="str">
        <f t="shared" si="8"/>
        <v>Nov 2024</v>
      </c>
      <c r="K34" s="79" t="str">
        <f t="shared" si="8"/>
        <v>Dec 2024</v>
      </c>
      <c r="L34" s="86" t="str">
        <f t="shared" si="8"/>
        <v>Jan 2025</v>
      </c>
      <c r="M34" s="87" t="str">
        <f t="shared" si="8"/>
        <v>Feb 2025</v>
      </c>
      <c r="N34" s="80" t="s">
        <v>76</v>
      </c>
    </row>
    <row r="35" spans="1:14" ht="15.5" thickTop="1" thickBot="1">
      <c r="A35" s="84" t="s">
        <v>86</v>
      </c>
      <c r="B35" s="52">
        <f>SUM(B32,B14)</f>
        <v>0</v>
      </c>
      <c r="C35" s="53">
        <f t="shared" ref="C35:L35" si="9">SUM(C32,C14)</f>
        <v>0</v>
      </c>
      <c r="D35" s="52">
        <f t="shared" si="9"/>
        <v>0</v>
      </c>
      <c r="E35" s="53">
        <f t="shared" si="9"/>
        <v>0</v>
      </c>
      <c r="F35" s="52">
        <f t="shared" si="9"/>
        <v>0</v>
      </c>
      <c r="G35" s="53">
        <f t="shared" si="9"/>
        <v>0</v>
      </c>
      <c r="H35" s="52">
        <f t="shared" si="9"/>
        <v>0</v>
      </c>
      <c r="I35" s="53">
        <f t="shared" si="9"/>
        <v>75.429789999999997</v>
      </c>
      <c r="J35" s="52">
        <f t="shared" si="9"/>
        <v>200.28789999999995</v>
      </c>
      <c r="K35" s="53">
        <f t="shared" si="9"/>
        <v>160.11929999999995</v>
      </c>
      <c r="L35" s="52">
        <f t="shared" si="9"/>
        <v>147.52178999999998</v>
      </c>
      <c r="M35" s="53">
        <f>SUM(M32,M14)</f>
        <v>158.10106999999996</v>
      </c>
      <c r="N35" s="85">
        <f t="shared" ref="N35" si="10">SUM(N32,N14)</f>
        <v>741.45984999999985</v>
      </c>
    </row>
    <row r="36" spans="1:14" ht="15" thickTop="1">
      <c r="A36" s="55"/>
      <c r="B36" s="202" t="str">
        <f>IF(ABS(B35*$P$1-'Fieldstone Glen - Input (IS)'!C351)&lt;=1000, "Yes", "Error")</f>
        <v>Yes</v>
      </c>
      <c r="C36" s="202" t="str">
        <f>IF(ABS(C35*$P$1-'Fieldstone Glen - Input (IS)'!D351)&lt;=1000, "Yes", "Error")</f>
        <v>Yes</v>
      </c>
      <c r="D36" s="202" t="str">
        <f>IF(ABS(D35*$P$1-'Fieldstone Glen - Input (IS)'!E351)&lt;=1000, "Yes", "Error")</f>
        <v>Yes</v>
      </c>
      <c r="E36" s="202" t="str">
        <f>IF(ABS(E35*$P$1-'Fieldstone Glen - Input (IS)'!F351)&lt;=1000, "Yes", "Error")</f>
        <v>Yes</v>
      </c>
      <c r="F36" s="202" t="str">
        <f>IF(ABS(F35*$P$1-'Fieldstone Glen - Input (IS)'!G351)&lt;=1000, "Yes", "Error")</f>
        <v>Yes</v>
      </c>
      <c r="G36" s="202" t="str">
        <f>IF(ABS(G35*$P$1-'Fieldstone Glen - Input (IS)'!H351)&lt;=1000, "Yes", "Error")</f>
        <v>Yes</v>
      </c>
      <c r="H36" s="202" t="str">
        <f>IF(ABS(H35*$P$1-'Fieldstone Glen - Input (IS)'!I351)&lt;=1000, "Yes", "Error")</f>
        <v>Yes</v>
      </c>
      <c r="I36" s="202" t="str">
        <f>IF(ABS(I35*$P$1-'Fieldstone Glen - Input (IS)'!J351)&lt;=1000, "Yes", "Error")</f>
        <v>Yes</v>
      </c>
      <c r="J36" s="202" t="str">
        <f>IF(ABS(J35*$P$1-'Fieldstone Glen - Input (IS)'!K351)&lt;=1000, "Yes", "Error")</f>
        <v>Yes</v>
      </c>
      <c r="K36" s="202" t="str">
        <f>IF(ABS(K35*$P$1-'Fieldstone Glen - Input (IS)'!L351)&lt;=1000, "Yes", "Error")</f>
        <v>Yes</v>
      </c>
      <c r="L36" s="202" t="str">
        <f>IF(ABS(L35*$P$1-'Fieldstone Glen - Input (IS)'!M351)&lt;=1000, "Yes", "Error")</f>
        <v>Yes</v>
      </c>
      <c r="M36" s="202" t="str">
        <f>IF(ABS(M35*$P$1-'Fieldstone Glen - Input (IS)'!N351)&lt;=1000, "Yes", "Error")</f>
        <v>Yes</v>
      </c>
      <c r="N36" s="9"/>
    </row>
    <row r="37" spans="1:14" ht="15" thickBot="1">
      <c r="A37" s="55"/>
      <c r="B37" s="78" t="str">
        <f>B34</f>
        <v>Mar 2024</v>
      </c>
      <c r="C37" s="79" t="str">
        <f t="shared" ref="C37:M37" si="11">C34</f>
        <v>Apr 2024</v>
      </c>
      <c r="D37" s="78" t="str">
        <f t="shared" si="11"/>
        <v>May 2024</v>
      </c>
      <c r="E37" s="79" t="str">
        <f t="shared" si="11"/>
        <v>Jun 2024</v>
      </c>
      <c r="F37" s="78" t="str">
        <f t="shared" si="11"/>
        <v>Jul 2024</v>
      </c>
      <c r="G37" s="79" t="str">
        <f t="shared" si="11"/>
        <v>Aug 2024</v>
      </c>
      <c r="H37" s="78" t="str">
        <f t="shared" si="11"/>
        <v>Sep 2024</v>
      </c>
      <c r="I37" s="79" t="str">
        <f t="shared" si="11"/>
        <v>Oct 2024</v>
      </c>
      <c r="J37" s="78" t="str">
        <f t="shared" si="11"/>
        <v>Nov 2024</v>
      </c>
      <c r="K37" s="79" t="str">
        <f t="shared" si="11"/>
        <v>Dec 2024</v>
      </c>
      <c r="L37" s="86" t="str">
        <f t="shared" si="11"/>
        <v>Jan 2025</v>
      </c>
      <c r="M37" s="87" t="str">
        <f t="shared" si="11"/>
        <v>Feb 2025</v>
      </c>
      <c r="N37" s="80" t="s">
        <v>76</v>
      </c>
    </row>
    <row r="38" spans="1:14">
      <c r="A38" s="296" t="s">
        <v>71</v>
      </c>
      <c r="B38" s="286">
        <f>SUMIFS('Fieldstone Glen - Input (IS)'!C:C,'Fieldstone Glen - Input (IS)'!$Q:$Q,'Fieldstone Glen - CRES'!$A38)/'Fieldstone Glen - CRES'!$P$16</f>
        <v>0</v>
      </c>
      <c r="C38" s="287">
        <f>SUMIFS('Fieldstone Glen - Input (IS)'!D:D,'Fieldstone Glen - Input (IS)'!$Q:$Q,'Fieldstone Glen - CRES'!$A38)/'Fieldstone Glen - CRES'!$P$16</f>
        <v>0</v>
      </c>
      <c r="D38" s="286">
        <f>SUMIFS('Fieldstone Glen - Input (IS)'!E:E,'Fieldstone Glen - Input (IS)'!$Q:$Q,'Fieldstone Glen - CRES'!$A38)/'Fieldstone Glen - CRES'!$P$16</f>
        <v>0</v>
      </c>
      <c r="E38" s="287">
        <f>SUMIFS('Fieldstone Glen - Input (IS)'!F:F,'Fieldstone Glen - Input (IS)'!$Q:$Q,'Fieldstone Glen - CRES'!$A38)/'Fieldstone Glen - CRES'!$P$16</f>
        <v>0</v>
      </c>
      <c r="F38" s="286">
        <f>SUMIFS('Fieldstone Glen - Input (IS)'!G:G,'Fieldstone Glen - Input (IS)'!$Q:$Q,'Fieldstone Glen - CRES'!$A38)/'Fieldstone Glen - CRES'!$P$16</f>
        <v>0</v>
      </c>
      <c r="G38" s="287">
        <f>SUMIFS('Fieldstone Glen - Input (IS)'!H:H,'Fieldstone Glen - Input (IS)'!$Q:$Q,'Fieldstone Glen - CRES'!$A38)/'Fieldstone Glen - CRES'!$P$16</f>
        <v>0</v>
      </c>
      <c r="H38" s="286">
        <f>SUMIFS('Fieldstone Glen - Input (IS)'!I:I,'Fieldstone Glen - Input (IS)'!$Q:$Q,'Fieldstone Glen - CRES'!$A38)/'Fieldstone Glen - CRES'!$P$16</f>
        <v>0</v>
      </c>
      <c r="I38" s="287">
        <f>SUMIFS('Fieldstone Glen - Input (IS)'!J:J,'Fieldstone Glen - Input (IS)'!$Q:$Q,'Fieldstone Glen - CRES'!$A38)/'Fieldstone Glen - CRES'!$P$16</f>
        <v>0</v>
      </c>
      <c r="J38" s="286">
        <f>SUMIFS('Fieldstone Glen - Input (IS)'!K:K,'Fieldstone Glen - Input (IS)'!$Q:$Q,'Fieldstone Glen - CRES'!$A38)/'Fieldstone Glen - CRES'!$P$16</f>
        <v>0</v>
      </c>
      <c r="K38" s="287">
        <f>SUMIFS('Fieldstone Glen - Input (IS)'!L:L,'Fieldstone Glen - Input (IS)'!$Q:$Q,'Fieldstone Glen - CRES'!$A38)/'Fieldstone Glen - CRES'!$P$16</f>
        <v>-9.9459099999999996</v>
      </c>
      <c r="L38" s="286">
        <f>SUMIFS('Fieldstone Glen - Input (IS)'!M:M,'Fieldstone Glen - Input (IS)'!$Q:$Q,'Fieldstone Glen - CRES'!$A38)/'Fieldstone Glen - CRES'!$P$16</f>
        <v>-2.403</v>
      </c>
      <c r="M38" s="287">
        <f>SUMIFS('Fieldstone Glen - Input (IS)'!N:N,'Fieldstone Glen - Input (IS)'!$Q:$Q,'Fieldstone Glen - CRES'!$A38)/'Fieldstone Glen - CRES'!$P$16</f>
        <v>-8.4552900000000015</v>
      </c>
      <c r="N38" s="93">
        <f t="shared" ref="N38:N45" si="12">SUM(B38:M38)</f>
        <v>-20.804200000000002</v>
      </c>
    </row>
    <row r="39" spans="1:14">
      <c r="A39" s="4" t="s">
        <v>87</v>
      </c>
      <c r="B39" s="286">
        <f>SUMIFS('Fieldstone Glen - Input (IS)'!C:C,'Fieldstone Glen - Input (IS)'!$Q:$Q,'Fieldstone Glen - CRES'!$A39)/'Fieldstone Glen - CRES'!$P$16</f>
        <v>0</v>
      </c>
      <c r="C39" s="287">
        <f>SUMIFS('Fieldstone Glen - Input (IS)'!D:D,'Fieldstone Glen - Input (IS)'!$Q:$Q,'Fieldstone Glen - CRES'!$A39)/'Fieldstone Glen - CRES'!$P$16</f>
        <v>0</v>
      </c>
      <c r="D39" s="286">
        <f>SUMIFS('Fieldstone Glen - Input (IS)'!E:E,'Fieldstone Glen - Input (IS)'!$Q:$Q,'Fieldstone Glen - CRES'!$A39)/'Fieldstone Glen - CRES'!$P$16</f>
        <v>0</v>
      </c>
      <c r="E39" s="287">
        <f>SUMIFS('Fieldstone Glen - Input (IS)'!F:F,'Fieldstone Glen - Input (IS)'!$Q:$Q,'Fieldstone Glen - CRES'!$A39)/'Fieldstone Glen - CRES'!$P$16</f>
        <v>0</v>
      </c>
      <c r="F39" s="286">
        <f>SUMIFS('Fieldstone Glen - Input (IS)'!G:G,'Fieldstone Glen - Input (IS)'!$Q:$Q,'Fieldstone Glen - CRES'!$A39)/'Fieldstone Glen - CRES'!$P$16</f>
        <v>0</v>
      </c>
      <c r="G39" s="287">
        <f>SUMIFS('Fieldstone Glen - Input (IS)'!H:H,'Fieldstone Glen - Input (IS)'!$Q:$Q,'Fieldstone Glen - CRES'!$A39)/'Fieldstone Glen - CRES'!$P$16</f>
        <v>0</v>
      </c>
      <c r="H39" s="286">
        <f>SUMIFS('Fieldstone Glen - Input (IS)'!I:I,'Fieldstone Glen - Input (IS)'!$Q:$Q,'Fieldstone Glen - CRES'!$A39)/'Fieldstone Glen - CRES'!$P$16</f>
        <v>0</v>
      </c>
      <c r="I39" s="287">
        <f>SUMIFS('Fieldstone Glen - Input (IS)'!J:J,'Fieldstone Glen - Input (IS)'!$Q:$Q,'Fieldstone Glen - CRES'!$A39)/'Fieldstone Glen - CRES'!$P$16</f>
        <v>0</v>
      </c>
      <c r="J39" s="286">
        <f>SUMIFS('Fieldstone Glen - Input (IS)'!K:K,'Fieldstone Glen - Input (IS)'!$Q:$Q,'Fieldstone Glen - CRES'!$A39)/'Fieldstone Glen - CRES'!$P$16</f>
        <v>0</v>
      </c>
      <c r="K39" s="287">
        <f>SUMIFS('Fieldstone Glen - Input (IS)'!L:L,'Fieldstone Glen - Input (IS)'!$Q:$Q,'Fieldstone Glen - CRES'!$A39)/'Fieldstone Glen - CRES'!$P$16</f>
        <v>0</v>
      </c>
      <c r="L39" s="286">
        <f>SUMIFS('Fieldstone Glen - Input (IS)'!M:M,'Fieldstone Glen - Input (IS)'!$Q:$Q,'Fieldstone Glen - CRES'!$A39)/'Fieldstone Glen - CRES'!$P$16</f>
        <v>0</v>
      </c>
      <c r="M39" s="287">
        <f>SUMIFS('Fieldstone Glen - Input (IS)'!N:N,'Fieldstone Glen - Input (IS)'!$Q:$Q,'Fieldstone Glen - CRES'!$A39)/'Fieldstone Glen - CRES'!$P$16</f>
        <v>0</v>
      </c>
      <c r="N39" s="273">
        <f t="shared" si="12"/>
        <v>0</v>
      </c>
    </row>
    <row r="40" spans="1:14">
      <c r="A40" s="4" t="s">
        <v>70</v>
      </c>
      <c r="B40" s="286">
        <f>SUMIFS('Fieldstone Glen - Input (IS)'!C:C,'Fieldstone Glen - Input (IS)'!$Q:$Q,'Fieldstone Glen - CRES'!$A40)/'Fieldstone Glen - CRES'!$P$16</f>
        <v>0</v>
      </c>
      <c r="C40" s="287">
        <f>SUMIFS('Fieldstone Glen - Input (IS)'!D:D,'Fieldstone Glen - Input (IS)'!$Q:$Q,'Fieldstone Glen - CRES'!$A40)/'Fieldstone Glen - CRES'!$P$16</f>
        <v>0</v>
      </c>
      <c r="D40" s="286">
        <f>SUMIFS('Fieldstone Glen - Input (IS)'!E:E,'Fieldstone Glen - Input (IS)'!$Q:$Q,'Fieldstone Glen - CRES'!$A40)/'Fieldstone Glen - CRES'!$P$16</f>
        <v>0</v>
      </c>
      <c r="E40" s="287">
        <f>SUMIFS('Fieldstone Glen - Input (IS)'!F:F,'Fieldstone Glen - Input (IS)'!$Q:$Q,'Fieldstone Glen - CRES'!$A40)/'Fieldstone Glen - CRES'!$P$16</f>
        <v>0</v>
      </c>
      <c r="F40" s="286">
        <f>SUMIFS('Fieldstone Glen - Input (IS)'!G:G,'Fieldstone Glen - Input (IS)'!$Q:$Q,'Fieldstone Glen - CRES'!$A40)/'Fieldstone Glen - CRES'!$P$16</f>
        <v>0</v>
      </c>
      <c r="G40" s="287">
        <f>SUMIFS('Fieldstone Glen - Input (IS)'!H:H,'Fieldstone Glen - Input (IS)'!$Q:$Q,'Fieldstone Glen - CRES'!$A40)/'Fieldstone Glen - CRES'!$P$16</f>
        <v>0</v>
      </c>
      <c r="H40" s="286">
        <f>SUMIFS('Fieldstone Glen - Input (IS)'!I:I,'Fieldstone Glen - Input (IS)'!$Q:$Q,'Fieldstone Glen - CRES'!$A40)/'Fieldstone Glen - CRES'!$P$16</f>
        <v>0</v>
      </c>
      <c r="I40" s="287">
        <f>SUMIFS('Fieldstone Glen - Input (IS)'!J:J,'Fieldstone Glen - Input (IS)'!$Q:$Q,'Fieldstone Glen - CRES'!$A40)/'Fieldstone Glen - CRES'!$P$16</f>
        <v>-2.68242</v>
      </c>
      <c r="J40" s="286">
        <f>SUMIFS('Fieldstone Glen - Input (IS)'!K:K,'Fieldstone Glen - Input (IS)'!$Q:$Q,'Fieldstone Glen - CRES'!$A40)/'Fieldstone Glen - CRES'!$P$16</f>
        <v>-5.9350200000000006</v>
      </c>
      <c r="K40" s="287">
        <f>SUMIFS('Fieldstone Glen - Input (IS)'!L:L,'Fieldstone Glen - Input (IS)'!$Q:$Q,'Fieldstone Glen - CRES'!$A40)/'Fieldstone Glen - CRES'!$P$16</f>
        <v>-3.6208799999999997</v>
      </c>
      <c r="L40" s="286">
        <f>SUMIFS('Fieldstone Glen - Input (IS)'!M:M,'Fieldstone Glen - Input (IS)'!$Q:$Q,'Fieldstone Glen - CRES'!$A40)/'Fieldstone Glen - CRES'!$P$16</f>
        <v>-4.4462799999999998</v>
      </c>
      <c r="M40" s="287">
        <f>SUMIFS('Fieldstone Glen - Input (IS)'!N:N,'Fieldstone Glen - Input (IS)'!$Q:$Q,'Fieldstone Glen - CRES'!$A40)/'Fieldstone Glen - CRES'!$P$16</f>
        <v>-1.1805399999999999</v>
      </c>
      <c r="N40" s="273">
        <f t="shared" si="12"/>
        <v>-17.86514</v>
      </c>
    </row>
    <row r="41" spans="1:14">
      <c r="A41" s="4" t="s">
        <v>69</v>
      </c>
      <c r="B41" s="286">
        <f>SUMIFS('Fieldstone Glen - Input (IS)'!C:C,'Fieldstone Glen - Input (IS)'!$Q:$Q,'Fieldstone Glen - CRES'!$A41)/'Fieldstone Glen - CRES'!$P$16</f>
        <v>0</v>
      </c>
      <c r="C41" s="287">
        <f>SUMIFS('Fieldstone Glen - Input (IS)'!D:D,'Fieldstone Glen - Input (IS)'!$Q:$Q,'Fieldstone Glen - CRES'!$A41)/'Fieldstone Glen - CRES'!$P$16</f>
        <v>0</v>
      </c>
      <c r="D41" s="286">
        <f>SUMIFS('Fieldstone Glen - Input (IS)'!E:E,'Fieldstone Glen - Input (IS)'!$Q:$Q,'Fieldstone Glen - CRES'!$A41)/'Fieldstone Glen - CRES'!$P$16</f>
        <v>0</v>
      </c>
      <c r="E41" s="287">
        <f>SUMIFS('Fieldstone Glen - Input (IS)'!F:F,'Fieldstone Glen - Input (IS)'!$Q:$Q,'Fieldstone Glen - CRES'!$A41)/'Fieldstone Glen - CRES'!$P$16</f>
        <v>0</v>
      </c>
      <c r="F41" s="286">
        <f>SUMIFS('Fieldstone Glen - Input (IS)'!G:G,'Fieldstone Glen - Input (IS)'!$Q:$Q,'Fieldstone Glen - CRES'!$A41)/'Fieldstone Glen - CRES'!$P$16</f>
        <v>0</v>
      </c>
      <c r="G41" s="287">
        <f>SUMIFS('Fieldstone Glen - Input (IS)'!H:H,'Fieldstone Glen - Input (IS)'!$Q:$Q,'Fieldstone Glen - CRES'!$A41)/'Fieldstone Glen - CRES'!$P$16</f>
        <v>0</v>
      </c>
      <c r="H41" s="286">
        <f>SUMIFS('Fieldstone Glen - Input (IS)'!I:I,'Fieldstone Glen - Input (IS)'!$Q:$Q,'Fieldstone Glen - CRES'!$A41)/'Fieldstone Glen - CRES'!$P$16</f>
        <v>0</v>
      </c>
      <c r="I41" s="287">
        <f>SUMIFS('Fieldstone Glen - Input (IS)'!J:J,'Fieldstone Glen - Input (IS)'!$Q:$Q,'Fieldstone Glen - CRES'!$A41)/'Fieldstone Glen - CRES'!$P$16</f>
        <v>0</v>
      </c>
      <c r="J41" s="286">
        <f>SUMIFS('Fieldstone Glen - Input (IS)'!K:K,'Fieldstone Glen - Input (IS)'!$Q:$Q,'Fieldstone Glen - CRES'!$A41)/'Fieldstone Glen - CRES'!$P$16</f>
        <v>0</v>
      </c>
      <c r="K41" s="287">
        <f>SUMIFS('Fieldstone Glen - Input (IS)'!L:L,'Fieldstone Glen - Input (IS)'!$Q:$Q,'Fieldstone Glen - CRES'!$A41)/'Fieldstone Glen - CRES'!$P$16</f>
        <v>-12.468459999999999</v>
      </c>
      <c r="L41" s="286">
        <f>SUMIFS('Fieldstone Glen - Input (IS)'!M:M,'Fieldstone Glen - Input (IS)'!$Q:$Q,'Fieldstone Glen - CRES'!$A41)/'Fieldstone Glen - CRES'!$P$16</f>
        <v>-3.4020799999999998</v>
      </c>
      <c r="M41" s="287">
        <f>SUMIFS('Fieldstone Glen - Input (IS)'!N:N,'Fieldstone Glen - Input (IS)'!$Q:$Q,'Fieldstone Glen - CRES'!$A41)/'Fieldstone Glen - CRES'!$P$16</f>
        <v>-3.3312600000000003</v>
      </c>
      <c r="N41" s="273">
        <f t="shared" si="12"/>
        <v>-19.201799999999999</v>
      </c>
    </row>
    <row r="42" spans="1:14">
      <c r="A42" s="4" t="s">
        <v>68</v>
      </c>
      <c r="B42" s="286">
        <f>SUMIFS('Fieldstone Glen - Input (IS)'!C:C,'Fieldstone Glen - Input (IS)'!$Q:$Q,'Fieldstone Glen - CRES'!$A42)/'Fieldstone Glen - CRES'!$P$16</f>
        <v>0</v>
      </c>
      <c r="C42" s="287">
        <f>SUMIFS('Fieldstone Glen - Input (IS)'!D:D,'Fieldstone Glen - Input (IS)'!$Q:$Q,'Fieldstone Glen - CRES'!$A42)/'Fieldstone Glen - CRES'!$P$16</f>
        <v>0</v>
      </c>
      <c r="D42" s="286">
        <f>SUMIFS('Fieldstone Glen - Input (IS)'!E:E,'Fieldstone Glen - Input (IS)'!$Q:$Q,'Fieldstone Glen - CRES'!$A42)/'Fieldstone Glen - CRES'!$P$16</f>
        <v>0</v>
      </c>
      <c r="E42" s="287">
        <f>SUMIFS('Fieldstone Glen - Input (IS)'!F:F,'Fieldstone Glen - Input (IS)'!$Q:$Q,'Fieldstone Glen - CRES'!$A42)/'Fieldstone Glen - CRES'!$P$16</f>
        <v>0</v>
      </c>
      <c r="F42" s="286">
        <f>SUMIFS('Fieldstone Glen - Input (IS)'!G:G,'Fieldstone Glen - Input (IS)'!$Q:$Q,'Fieldstone Glen - CRES'!$A42)/'Fieldstone Glen - CRES'!$P$16</f>
        <v>0</v>
      </c>
      <c r="G42" s="287">
        <f>SUMIFS('Fieldstone Glen - Input (IS)'!H:H,'Fieldstone Glen - Input (IS)'!$Q:$Q,'Fieldstone Glen - CRES'!$A42)/'Fieldstone Glen - CRES'!$P$16</f>
        <v>0</v>
      </c>
      <c r="H42" s="286">
        <f>SUMIFS('Fieldstone Glen - Input (IS)'!I:I,'Fieldstone Glen - Input (IS)'!$Q:$Q,'Fieldstone Glen - CRES'!$A42)/'Fieldstone Glen - CRES'!$P$16</f>
        <v>0</v>
      </c>
      <c r="I42" s="287">
        <f>SUMIFS('Fieldstone Glen - Input (IS)'!J:J,'Fieldstone Glen - Input (IS)'!$Q:$Q,'Fieldstone Glen - CRES'!$A42)/'Fieldstone Glen - CRES'!$P$16</f>
        <v>-59.453760000000003</v>
      </c>
      <c r="J42" s="286">
        <f>SUMIFS('Fieldstone Glen - Input (IS)'!K:K,'Fieldstone Glen - Input (IS)'!$Q:$Q,'Fieldstone Glen - CRES'!$A42)/'Fieldstone Glen - CRES'!$P$16</f>
        <v>-104.91833</v>
      </c>
      <c r="K42" s="287">
        <f>SUMIFS('Fieldstone Glen - Input (IS)'!L:L,'Fieldstone Glen - Input (IS)'!$Q:$Q,'Fieldstone Glen - CRES'!$A42)/'Fieldstone Glen - CRES'!$P$16</f>
        <v>-108.41561</v>
      </c>
      <c r="L42" s="286">
        <f>SUMIFS('Fieldstone Glen - Input (IS)'!M:M,'Fieldstone Glen - Input (IS)'!$Q:$Q,'Fieldstone Glen - CRES'!$A42)/'Fieldstone Glen - CRES'!$P$16</f>
        <v>-108.41561</v>
      </c>
      <c r="M42" s="287">
        <f>SUMIFS('Fieldstone Glen - Input (IS)'!N:N,'Fieldstone Glen - Input (IS)'!$Q:$Q,'Fieldstone Glen - CRES'!$A42)/'Fieldstone Glen - CRES'!$P$16</f>
        <v>-97.923779999999994</v>
      </c>
      <c r="N42" s="273">
        <f t="shared" si="12"/>
        <v>-479.12709000000007</v>
      </c>
    </row>
    <row r="43" spans="1:14" ht="15" thickBot="1">
      <c r="A43" s="4" t="s">
        <v>88</v>
      </c>
      <c r="B43" s="286">
        <f>SUMIFS('Fieldstone Glen - Input (IS)'!C:C,'Fieldstone Glen - Input (IS)'!$Q:$Q,'Fieldstone Glen - CRES'!$A43)/'Fieldstone Glen - CRES'!$P$16</f>
        <v>0</v>
      </c>
      <c r="C43" s="287">
        <f>SUMIFS('Fieldstone Glen - Input (IS)'!D:D,'Fieldstone Glen - Input (IS)'!$Q:$Q,'Fieldstone Glen - CRES'!$A43)/'Fieldstone Glen - CRES'!$P$16</f>
        <v>0</v>
      </c>
      <c r="D43" s="286">
        <f>SUMIFS('Fieldstone Glen - Input (IS)'!E:E,'Fieldstone Glen - Input (IS)'!$Q:$Q,'Fieldstone Glen - CRES'!$A43)/'Fieldstone Glen - CRES'!$P$16</f>
        <v>0</v>
      </c>
      <c r="E43" s="287">
        <f>SUMIFS('Fieldstone Glen - Input (IS)'!F:F,'Fieldstone Glen - Input (IS)'!$Q:$Q,'Fieldstone Glen - CRES'!$A43)/'Fieldstone Glen - CRES'!$P$16</f>
        <v>0</v>
      </c>
      <c r="F43" s="286">
        <f>SUMIFS('Fieldstone Glen - Input (IS)'!G:G,'Fieldstone Glen - Input (IS)'!$Q:$Q,'Fieldstone Glen - CRES'!$A43)/'Fieldstone Glen - CRES'!$P$16</f>
        <v>0</v>
      </c>
      <c r="G43" s="287">
        <f>SUMIFS('Fieldstone Glen - Input (IS)'!H:H,'Fieldstone Glen - Input (IS)'!$Q:$Q,'Fieldstone Glen - CRES'!$A43)/'Fieldstone Glen - CRES'!$P$16</f>
        <v>0</v>
      </c>
      <c r="H43" s="286">
        <f>SUMIFS('Fieldstone Glen - Input (IS)'!I:I,'Fieldstone Glen - Input (IS)'!$Q:$Q,'Fieldstone Glen - CRES'!$A43)/'Fieldstone Glen - CRES'!$P$16</f>
        <v>0</v>
      </c>
      <c r="I43" s="287">
        <f>SUMIFS('Fieldstone Glen - Input (IS)'!J:J,'Fieldstone Glen - Input (IS)'!$Q:$Q,'Fieldstone Glen - CRES'!$A43)/'Fieldstone Glen - CRES'!$P$16</f>
        <v>0</v>
      </c>
      <c r="J43" s="286">
        <f>SUMIFS('Fieldstone Glen - Input (IS)'!K:K,'Fieldstone Glen - Input (IS)'!$Q:$Q,'Fieldstone Glen - CRES'!$A43)/'Fieldstone Glen - CRES'!$P$16</f>
        <v>0</v>
      </c>
      <c r="K43" s="287">
        <f>SUMIFS('Fieldstone Glen - Input (IS)'!L:L,'Fieldstone Glen - Input (IS)'!$Q:$Q,'Fieldstone Glen - CRES'!$A43)/'Fieldstone Glen - CRES'!$P$16</f>
        <v>0</v>
      </c>
      <c r="L43" s="286">
        <f>SUMIFS('Fieldstone Glen - Input (IS)'!M:M,'Fieldstone Glen - Input (IS)'!$Q:$Q,'Fieldstone Glen - CRES'!$A43)/'Fieldstone Glen - CRES'!$P$16</f>
        <v>0</v>
      </c>
      <c r="M43" s="287">
        <f>SUMIFS('Fieldstone Glen - Input (IS)'!N:N,'Fieldstone Glen - Input (IS)'!$Q:$Q,'Fieldstone Glen - CRES'!$A43)/'Fieldstone Glen - CRES'!$P$16</f>
        <v>0</v>
      </c>
      <c r="N43" s="273">
        <f t="shared" si="12"/>
        <v>0</v>
      </c>
    </row>
    <row r="44" spans="1:14" ht="15.5" thickTop="1" thickBot="1">
      <c r="A44" s="84" t="s">
        <v>89</v>
      </c>
      <c r="B44" s="52">
        <f>SUM(B38:B43)</f>
        <v>0</v>
      </c>
      <c r="C44" s="53">
        <f t="shared" ref="C44:M44" si="13">SUM(C38:C43)</f>
        <v>0</v>
      </c>
      <c r="D44" s="52">
        <f t="shared" si="13"/>
        <v>0</v>
      </c>
      <c r="E44" s="53">
        <f t="shared" si="13"/>
        <v>0</v>
      </c>
      <c r="F44" s="52">
        <f t="shared" si="13"/>
        <v>0</v>
      </c>
      <c r="G44" s="53">
        <f t="shared" si="13"/>
        <v>0</v>
      </c>
      <c r="H44" s="52">
        <f t="shared" si="13"/>
        <v>0</v>
      </c>
      <c r="I44" s="53">
        <f t="shared" si="13"/>
        <v>-62.136180000000003</v>
      </c>
      <c r="J44" s="52">
        <f t="shared" si="13"/>
        <v>-110.85334999999999</v>
      </c>
      <c r="K44" s="53">
        <f t="shared" si="13"/>
        <v>-134.45086000000001</v>
      </c>
      <c r="L44" s="52">
        <f t="shared" si="13"/>
        <v>-118.66697000000001</v>
      </c>
      <c r="M44" s="53">
        <f t="shared" si="13"/>
        <v>-110.89086999999999</v>
      </c>
      <c r="N44" s="94">
        <f t="shared" si="12"/>
        <v>-536.99822999999992</v>
      </c>
    </row>
    <row r="45" spans="1:14" ht="15.5" thickTop="1" thickBot="1">
      <c r="A45" s="5" t="s">
        <v>90</v>
      </c>
      <c r="B45" s="286">
        <f>SUMIFS('Fieldstone Glen - Input (IS)'!C:C,'Fieldstone Glen - Input (IS)'!$Q:$Q,'Fieldstone Glen - CRES'!$A45)/'Fieldstone Glen - CRES'!$P$1</f>
        <v>0</v>
      </c>
      <c r="C45" s="287">
        <f>SUMIFS('Fieldstone Glen - Input (IS)'!D:D,'Fieldstone Glen - Input (IS)'!$Q:$Q,'Fieldstone Glen - CRES'!$A45)/'Fieldstone Glen - CRES'!$P$1</f>
        <v>0</v>
      </c>
      <c r="D45" s="286">
        <f>SUMIFS('Fieldstone Glen - Input (IS)'!E:E,'Fieldstone Glen - Input (IS)'!$Q:$Q,'Fieldstone Glen - CRES'!$A45)/'Fieldstone Glen - CRES'!$P$1</f>
        <v>0</v>
      </c>
      <c r="E45" s="287">
        <f>SUMIFS('Fieldstone Glen - Input (IS)'!F:F,'Fieldstone Glen - Input (IS)'!$Q:$Q,'Fieldstone Glen - CRES'!$A45)/'Fieldstone Glen - CRES'!$P$1</f>
        <v>0</v>
      </c>
      <c r="F45" s="286">
        <f>SUMIFS('Fieldstone Glen - Input (IS)'!G:G,'Fieldstone Glen - Input (IS)'!$Q:$Q,'Fieldstone Glen - CRES'!$A45)/'Fieldstone Glen - CRES'!$P$1</f>
        <v>0</v>
      </c>
      <c r="G45" s="287">
        <f>SUMIFS('Fieldstone Glen - Input (IS)'!H:H,'Fieldstone Glen - Input (IS)'!$Q:$Q,'Fieldstone Glen - CRES'!$A45)/'Fieldstone Glen - CRES'!$P$1</f>
        <v>0</v>
      </c>
      <c r="H45" s="286">
        <f>SUMIFS('Fieldstone Glen - Input (IS)'!I:I,'Fieldstone Glen - Input (IS)'!$Q:$Q,'Fieldstone Glen - CRES'!$A45)/'Fieldstone Glen - CRES'!$P$1</f>
        <v>0</v>
      </c>
      <c r="I45" s="287">
        <f>SUMIFS('Fieldstone Glen - Input (IS)'!J:J,'Fieldstone Glen - Input (IS)'!$Q:$Q,'Fieldstone Glen - CRES'!$A45)/'Fieldstone Glen - CRES'!$P$1</f>
        <v>0</v>
      </c>
      <c r="J45" s="286">
        <f>SUMIFS('Fieldstone Glen - Input (IS)'!K:K,'Fieldstone Glen - Input (IS)'!$Q:$Q,'Fieldstone Glen - CRES'!$A45)/'Fieldstone Glen - CRES'!$P$1</f>
        <v>0</v>
      </c>
      <c r="K45" s="287">
        <f>SUMIFS('Fieldstone Glen - Input (IS)'!L:L,'Fieldstone Glen - Input (IS)'!$Q:$Q,'Fieldstone Glen - CRES'!$A45)/'Fieldstone Glen - CRES'!$P$1</f>
        <v>0</v>
      </c>
      <c r="L45" s="286">
        <f>SUMIFS('Fieldstone Glen - Input (IS)'!M:M,'Fieldstone Glen - Input (IS)'!$Q:$Q,'Fieldstone Glen - CRES'!$A45)/'Fieldstone Glen - CRES'!$P$1</f>
        <v>0</v>
      </c>
      <c r="M45" s="287">
        <f>SUMIFS('Fieldstone Glen - Input (IS)'!N:N,'Fieldstone Glen - Input (IS)'!$Q:$Q,'Fieldstone Glen - CRES'!$A45)/'Fieldstone Glen - CRES'!$P$16</f>
        <v>0</v>
      </c>
      <c r="N45" s="274">
        <f t="shared" si="12"/>
        <v>0</v>
      </c>
    </row>
    <row r="46" spans="1:14" ht="15" thickBot="1">
      <c r="A46" s="4"/>
      <c r="B46" s="78" t="str">
        <f>B37</f>
        <v>Mar 2024</v>
      </c>
      <c r="C46" s="79" t="str">
        <f t="shared" ref="C46:M46" si="14">C37</f>
        <v>Apr 2024</v>
      </c>
      <c r="D46" s="78" t="str">
        <f t="shared" si="14"/>
        <v>May 2024</v>
      </c>
      <c r="E46" s="79" t="str">
        <f t="shared" si="14"/>
        <v>Jun 2024</v>
      </c>
      <c r="F46" s="78" t="str">
        <f t="shared" si="14"/>
        <v>Jul 2024</v>
      </c>
      <c r="G46" s="79" t="str">
        <f t="shared" si="14"/>
        <v>Aug 2024</v>
      </c>
      <c r="H46" s="78" t="str">
        <f t="shared" si="14"/>
        <v>Sep 2024</v>
      </c>
      <c r="I46" s="79" t="str">
        <f t="shared" si="14"/>
        <v>Oct 2024</v>
      </c>
      <c r="J46" s="78" t="str">
        <f t="shared" si="14"/>
        <v>Nov 2024</v>
      </c>
      <c r="K46" s="79" t="str">
        <f t="shared" si="14"/>
        <v>Dec 2024</v>
      </c>
      <c r="L46" s="86" t="str">
        <f t="shared" si="14"/>
        <v>Jan 2025</v>
      </c>
      <c r="M46" s="87" t="str">
        <f t="shared" si="14"/>
        <v>Feb 2025</v>
      </c>
      <c r="N46" s="80" t="s">
        <v>76</v>
      </c>
    </row>
    <row r="47" spans="1:14" ht="15.5" thickTop="1" thickBot="1">
      <c r="A47" s="84" t="s">
        <v>91</v>
      </c>
      <c r="B47" s="95">
        <f t="shared" ref="B47:G47" si="15">SUM(B44,B35)</f>
        <v>0</v>
      </c>
      <c r="C47" s="96">
        <f t="shared" si="15"/>
        <v>0</v>
      </c>
      <c r="D47" s="95">
        <f t="shared" si="15"/>
        <v>0</v>
      </c>
      <c r="E47" s="96">
        <f t="shared" si="15"/>
        <v>0</v>
      </c>
      <c r="F47" s="95">
        <f t="shared" si="15"/>
        <v>0</v>
      </c>
      <c r="G47" s="96">
        <f t="shared" si="15"/>
        <v>0</v>
      </c>
      <c r="H47" s="95">
        <f>SUM(H44,H35)</f>
        <v>0</v>
      </c>
      <c r="I47" s="96">
        <f t="shared" ref="I47:M47" si="16">SUM(I44,I35)</f>
        <v>13.293609999999994</v>
      </c>
      <c r="J47" s="95">
        <f t="shared" si="16"/>
        <v>89.434549999999959</v>
      </c>
      <c r="K47" s="96">
        <f t="shared" si="16"/>
        <v>25.668439999999947</v>
      </c>
      <c r="L47" s="95">
        <f t="shared" si="16"/>
        <v>28.854819999999975</v>
      </c>
      <c r="M47" s="96">
        <f t="shared" si="16"/>
        <v>47.210199999999972</v>
      </c>
      <c r="N47" s="96">
        <f t="shared" ref="N47" si="17">SUM(B47:M47)</f>
        <v>204.46161999999987</v>
      </c>
    </row>
    <row r="48" spans="1:14" ht="15" thickTop="1">
      <c r="B48" s="15">
        <f>B47-'Fieldstone Glen - Input (IS)'!C465/1000</f>
        <v>0</v>
      </c>
      <c r="C48" s="15">
        <f>C47-'Fieldstone Glen - Input (IS)'!D465/1000</f>
        <v>0</v>
      </c>
      <c r="D48" s="15">
        <f>D47-'Fieldstone Glen - Input (IS)'!E465/1000</f>
        <v>0</v>
      </c>
      <c r="E48" s="15">
        <f>E47-'Fieldstone Glen - Input (IS)'!F465/1000</f>
        <v>0</v>
      </c>
      <c r="F48" s="15">
        <f>F47-'Fieldstone Glen - Input (IS)'!G465/1000</f>
        <v>0</v>
      </c>
      <c r="G48" s="15">
        <f>G47-'Fieldstone Glen - Input (IS)'!H465/1000</f>
        <v>0</v>
      </c>
      <c r="H48" s="15">
        <f>H47-'Fieldstone Glen - Input (IS)'!I465/1000</f>
        <v>0</v>
      </c>
      <c r="I48" s="15">
        <f>I47-'Fieldstone Glen - Input (IS)'!J465/1000</f>
        <v>0</v>
      </c>
      <c r="J48" s="15">
        <f>J47-'Fieldstone Glen - Input (IS)'!K465/1000</f>
        <v>0</v>
      </c>
      <c r="K48" s="15">
        <f>K47-'Fieldstone Glen - Input (IS)'!L465/1000</f>
        <v>-5.3290705182007514E-14</v>
      </c>
      <c r="L48" s="15">
        <f>L47-'Fieldstone Glen - Input (IS)'!M465/1000</f>
        <v>0</v>
      </c>
      <c r="M48" s="15">
        <f>M47-'Fieldstone Glen - Input (IS)'!N465/1000</f>
        <v>0</v>
      </c>
    </row>
    <row r="49" spans="1:13" hidden="1">
      <c r="A49" s="55"/>
      <c r="B49" s="78" t="str">
        <f t="shared" ref="B49:M49" si="18">B1</f>
        <v>Mar 2024</v>
      </c>
      <c r="C49" s="79" t="str">
        <f t="shared" si="18"/>
        <v>Apr 2024</v>
      </c>
      <c r="D49" s="78" t="str">
        <f t="shared" si="18"/>
        <v>May 2024</v>
      </c>
      <c r="E49" s="79" t="str">
        <f t="shared" si="18"/>
        <v>Jun 2024</v>
      </c>
      <c r="F49" s="78" t="str">
        <f t="shared" si="18"/>
        <v>Jul 2024</v>
      </c>
      <c r="G49" s="79" t="str">
        <f t="shared" si="18"/>
        <v>Aug 2024</v>
      </c>
      <c r="H49" s="78" t="str">
        <f t="shared" si="18"/>
        <v>Sep 2024</v>
      </c>
      <c r="I49" s="79" t="str">
        <f t="shared" si="18"/>
        <v>Oct 2024</v>
      </c>
      <c r="J49" s="78" t="str">
        <f t="shared" si="18"/>
        <v>Nov 2024</v>
      </c>
      <c r="K49" s="79" t="str">
        <f t="shared" si="18"/>
        <v>Dec 2024</v>
      </c>
      <c r="L49" s="78" t="str">
        <f t="shared" si="18"/>
        <v>Jan 2025</v>
      </c>
      <c r="M49" s="79" t="str">
        <f t="shared" si="18"/>
        <v>Feb 2025</v>
      </c>
    </row>
    <row r="50" spans="1:13" hidden="1">
      <c r="A50" s="298" t="s">
        <v>92</v>
      </c>
      <c r="B50" s="299"/>
      <c r="C50" s="299"/>
      <c r="D50" s="299"/>
      <c r="E50" s="299"/>
      <c r="F50" s="299"/>
      <c r="G50" s="299"/>
      <c r="H50" s="299"/>
      <c r="I50" s="299"/>
      <c r="J50" s="299"/>
      <c r="K50" s="299"/>
      <c r="L50" s="299"/>
      <c r="M50" s="299"/>
    </row>
    <row r="51" spans="1:13" hidden="1">
      <c r="A51" s="298" t="s">
        <v>93</v>
      </c>
      <c r="B51" s="300"/>
      <c r="C51" s="300"/>
      <c r="D51" s="300"/>
      <c r="E51" s="300"/>
      <c r="F51" s="300"/>
      <c r="G51" s="300"/>
      <c r="H51" s="300"/>
      <c r="I51" s="300"/>
      <c r="J51" s="300"/>
      <c r="K51" s="300"/>
      <c r="L51" s="300"/>
      <c r="M51" s="300"/>
    </row>
    <row r="52" spans="1:13" hidden="1">
      <c r="A52" s="298" t="s">
        <v>94</v>
      </c>
      <c r="B52" s="300"/>
      <c r="C52" s="300"/>
      <c r="D52" s="300"/>
      <c r="E52" s="300"/>
      <c r="F52" s="300"/>
      <c r="G52" s="300"/>
      <c r="H52" s="300"/>
      <c r="I52" s="300"/>
      <c r="J52" s="300"/>
      <c r="K52" s="300"/>
      <c r="L52" s="300"/>
      <c r="M52" s="300"/>
    </row>
    <row r="53" spans="1:13" ht="15" hidden="1" thickBot="1">
      <c r="A53" s="163" t="s">
        <v>95</v>
      </c>
      <c r="B53" s="164"/>
      <c r="C53" s="164"/>
      <c r="D53" s="164"/>
      <c r="E53" s="164"/>
      <c r="F53" s="164"/>
      <c r="G53" s="164"/>
      <c r="H53" s="164"/>
      <c r="I53" s="164"/>
      <c r="J53" s="164"/>
      <c r="K53" s="164"/>
      <c r="L53" s="164"/>
      <c r="M53" s="164"/>
    </row>
    <row r="54" spans="1:13" ht="15.5" hidden="1" thickTop="1" thickBot="1">
      <c r="A54" s="165" t="s">
        <v>96</v>
      </c>
      <c r="B54" s="166">
        <f>IF(B36="","",SUM(B50:B53))</f>
        <v>0</v>
      </c>
      <c r="C54" s="167">
        <f t="shared" ref="C54:M54" si="19">IF(C36="","",SUM(C50:C53))</f>
        <v>0</v>
      </c>
      <c r="D54" s="166">
        <f t="shared" si="19"/>
        <v>0</v>
      </c>
      <c r="E54" s="167">
        <f t="shared" si="19"/>
        <v>0</v>
      </c>
      <c r="F54" s="166">
        <f t="shared" si="19"/>
        <v>0</v>
      </c>
      <c r="G54" s="167">
        <f t="shared" si="19"/>
        <v>0</v>
      </c>
      <c r="H54" s="166">
        <f t="shared" si="19"/>
        <v>0</v>
      </c>
      <c r="I54" s="167">
        <f t="shared" si="19"/>
        <v>0</v>
      </c>
      <c r="J54" s="166">
        <f t="shared" si="19"/>
        <v>0</v>
      </c>
      <c r="K54" s="167">
        <f t="shared" si="19"/>
        <v>0</v>
      </c>
      <c r="L54" s="166">
        <f t="shared" si="19"/>
        <v>0</v>
      </c>
      <c r="M54" s="168">
        <f t="shared" si="19"/>
        <v>0</v>
      </c>
    </row>
    <row r="55" spans="1:13" ht="15" hidden="1" thickTop="1">
      <c r="A55" s="169" t="s">
        <v>97</v>
      </c>
      <c r="B55" s="299"/>
      <c r="C55" s="299"/>
      <c r="D55" s="299"/>
      <c r="E55" s="299"/>
      <c r="F55" s="299"/>
      <c r="G55" s="299"/>
      <c r="H55" s="299"/>
      <c r="I55" s="299"/>
      <c r="J55" s="299"/>
      <c r="K55" s="301"/>
      <c r="L55" s="301"/>
      <c r="M55" s="170"/>
    </row>
    <row r="56" spans="1:13" hidden="1">
      <c r="A56" s="298" t="s">
        <v>98</v>
      </c>
      <c r="B56" s="299"/>
      <c r="C56" s="299"/>
      <c r="D56" s="299"/>
      <c r="E56" s="299"/>
      <c r="F56" s="299"/>
      <c r="G56" s="299"/>
      <c r="H56" s="299"/>
      <c r="I56" s="299"/>
      <c r="J56" s="299"/>
      <c r="K56" s="301"/>
      <c r="L56" s="301"/>
      <c r="M56" s="302"/>
    </row>
    <row r="57" spans="1:13" hidden="1">
      <c r="A57" s="298" t="s">
        <v>99</v>
      </c>
      <c r="B57" s="299"/>
      <c r="C57" s="299"/>
      <c r="D57" s="299"/>
      <c r="E57" s="299"/>
      <c r="F57" s="299"/>
      <c r="G57" s="299"/>
      <c r="H57" s="299"/>
      <c r="I57" s="299"/>
      <c r="J57" s="299"/>
      <c r="K57" s="301"/>
      <c r="L57" s="301"/>
      <c r="M57" s="302"/>
    </row>
    <row r="58" spans="1:13" hidden="1">
      <c r="A58" s="298" t="s">
        <v>100</v>
      </c>
      <c r="B58" s="299"/>
      <c r="C58" s="299"/>
      <c r="D58" s="299"/>
      <c r="E58" s="299"/>
      <c r="F58" s="299"/>
      <c r="G58" s="299"/>
      <c r="H58" s="299"/>
      <c r="I58" s="299"/>
      <c r="J58" s="299"/>
      <c r="K58" s="301"/>
      <c r="L58" s="301"/>
      <c r="M58" s="302"/>
    </row>
    <row r="59" spans="1:13" hidden="1">
      <c r="A59" s="298" t="s">
        <v>101</v>
      </c>
      <c r="B59" s="299"/>
      <c r="C59" s="299"/>
      <c r="D59" s="299"/>
      <c r="E59" s="299"/>
      <c r="F59" s="299"/>
      <c r="G59" s="299"/>
      <c r="H59" s="299"/>
      <c r="I59" s="299"/>
      <c r="J59" s="299"/>
      <c r="K59" s="301"/>
      <c r="L59" s="301"/>
      <c r="M59" s="302"/>
    </row>
    <row r="60" spans="1:13" hidden="1">
      <c r="A60" s="296" t="s">
        <v>102</v>
      </c>
      <c r="B60" s="299"/>
      <c r="C60" s="299"/>
      <c r="D60" s="299"/>
      <c r="E60" s="299"/>
      <c r="F60" s="299"/>
      <c r="G60" s="299"/>
      <c r="H60" s="299"/>
      <c r="I60" s="299"/>
      <c r="J60" s="299"/>
      <c r="K60" s="301"/>
      <c r="L60" s="301"/>
      <c r="M60" s="303"/>
    </row>
    <row r="61" spans="1:13" hidden="1">
      <c r="A61" s="4"/>
      <c r="B61" s="171"/>
      <c r="C61" s="172"/>
      <c r="D61" s="171"/>
      <c r="E61" s="172"/>
      <c r="F61" s="171"/>
      <c r="G61" s="172"/>
      <c r="H61" s="171"/>
      <c r="I61" s="172"/>
      <c r="J61" s="171"/>
      <c r="K61" s="172"/>
      <c r="L61" s="171"/>
      <c r="M61" s="172"/>
    </row>
    <row r="62" spans="1:13" hidden="1">
      <c r="A62" s="296" t="s">
        <v>103</v>
      </c>
      <c r="B62" s="299"/>
      <c r="C62" s="299"/>
      <c r="D62" s="299"/>
      <c r="E62" s="299"/>
      <c r="F62" s="299"/>
      <c r="G62" s="299"/>
      <c r="H62" s="299"/>
      <c r="I62" s="299"/>
      <c r="J62" s="299"/>
      <c r="K62" s="301"/>
      <c r="L62" s="301"/>
      <c r="M62" s="301"/>
    </row>
    <row r="63" spans="1:13" hidden="1">
      <c r="A63" s="296" t="s">
        <v>104</v>
      </c>
      <c r="B63" s="299"/>
      <c r="C63" s="299"/>
      <c r="D63" s="299"/>
      <c r="E63" s="299"/>
      <c r="F63" s="299"/>
      <c r="G63" s="299"/>
      <c r="H63" s="299"/>
      <c r="I63" s="299"/>
      <c r="J63" s="299"/>
      <c r="K63" s="301"/>
      <c r="L63" s="301"/>
      <c r="M63" s="301"/>
    </row>
  </sheetData>
  <conditionalFormatting sqref="B15:M15">
    <cfRule type="containsText" dxfId="5" priority="3" operator="containsText" text="Yes">
      <formula>NOT(ISERROR(SEARCH("Yes",B15)))</formula>
    </cfRule>
    <cfRule type="cellIs" dxfId="4" priority="4" operator="equal">
      <formula>"ERROR"</formula>
    </cfRule>
  </conditionalFormatting>
  <conditionalFormatting sqref="B36:M36">
    <cfRule type="containsText" dxfId="3" priority="1" operator="containsText" text="Yes">
      <formula>NOT(ISERROR(SEARCH("Yes",B36)))</formula>
    </cfRule>
    <cfRule type="cellIs" dxfId="2" priority="2" operator="equal">
      <formula>"ERROR"</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2447-5D8B-409C-9118-80C5D6DCBAC9}">
  <dimension ref="A1:D97"/>
  <sheetViews>
    <sheetView workbookViewId="0">
      <selection activeCell="B27" sqref="B27:O27"/>
    </sheetView>
  </sheetViews>
  <sheetFormatPr defaultRowHeight="14.5"/>
  <cols>
    <col min="1" max="1" width="39.90625" customWidth="1"/>
    <col min="2" max="2" width="37.08984375" customWidth="1"/>
    <col min="3" max="4" width="17.08984375" customWidth="1"/>
  </cols>
  <sheetData>
    <row r="1" spans="1:4">
      <c r="A1" s="119" t="s">
        <v>2495</v>
      </c>
      <c r="B1" s="118"/>
      <c r="C1" s="118"/>
      <c r="D1" s="118"/>
    </row>
    <row r="2" spans="1:4">
      <c r="A2" s="119" t="s">
        <v>2495</v>
      </c>
      <c r="B2" s="118"/>
      <c r="C2" s="118"/>
      <c r="D2" s="118"/>
    </row>
    <row r="3" spans="1:4">
      <c r="A3" s="259" t="s">
        <v>5269</v>
      </c>
      <c r="B3" s="118"/>
      <c r="C3" s="118"/>
      <c r="D3" s="118"/>
    </row>
    <row r="4" spans="1:4">
      <c r="A4" s="259" t="s">
        <v>5270</v>
      </c>
      <c r="B4" s="118"/>
      <c r="C4" s="118"/>
      <c r="D4" s="118"/>
    </row>
    <row r="5" spans="1:4">
      <c r="A5" s="119" t="s">
        <v>2495</v>
      </c>
      <c r="B5" s="118"/>
      <c r="C5" s="118"/>
      <c r="D5" s="118"/>
    </row>
    <row r="6" spans="1:4" ht="18">
      <c r="A6" s="371" t="s">
        <v>5271</v>
      </c>
      <c r="B6" s="371"/>
      <c r="C6" s="371"/>
      <c r="D6" s="371"/>
    </row>
    <row r="7" spans="1:4" ht="18">
      <c r="A7" s="371" t="s">
        <v>5272</v>
      </c>
      <c r="B7" s="371"/>
      <c r="C7" s="371"/>
      <c r="D7" s="371"/>
    </row>
    <row r="8" spans="1:4" ht="15.5">
      <c r="A8" s="373" t="s">
        <v>5256</v>
      </c>
      <c r="B8" s="373"/>
      <c r="C8" s="373"/>
      <c r="D8" s="373"/>
    </row>
    <row r="9" spans="1:4">
      <c r="A9" s="260" t="s">
        <v>5240</v>
      </c>
      <c r="B9" s="372" t="s">
        <v>5241</v>
      </c>
      <c r="C9" s="372"/>
      <c r="D9" s="372"/>
    </row>
    <row r="10" spans="1:4">
      <c r="A10" s="260" t="s">
        <v>5242</v>
      </c>
      <c r="B10" s="372" t="s">
        <v>5244</v>
      </c>
      <c r="C10" s="372"/>
      <c r="D10" s="372"/>
    </row>
    <row r="11" spans="1:4">
      <c r="A11" s="374" t="s">
        <v>2495</v>
      </c>
      <c r="B11" s="374"/>
      <c r="C11" s="374"/>
      <c r="D11" s="374"/>
    </row>
    <row r="12" spans="1:4">
      <c r="A12" s="260" t="s">
        <v>2495</v>
      </c>
      <c r="B12" s="261" t="s">
        <v>5273</v>
      </c>
      <c r="C12" s="261" t="s">
        <v>5274</v>
      </c>
      <c r="D12" s="261" t="s">
        <v>5275</v>
      </c>
    </row>
    <row r="13" spans="1:4">
      <c r="A13" s="260" t="s">
        <v>2495</v>
      </c>
      <c r="B13" s="262" t="s">
        <v>5244</v>
      </c>
      <c r="C13" s="262" t="s">
        <v>5243</v>
      </c>
      <c r="D13" s="262" t="s">
        <v>111</v>
      </c>
    </row>
    <row r="14" spans="1:4">
      <c r="A14" s="212" t="s">
        <v>2495</v>
      </c>
      <c r="B14" s="263" t="s">
        <v>2495</v>
      </c>
      <c r="C14" s="263" t="s">
        <v>2495</v>
      </c>
      <c r="D14" s="263" t="s">
        <v>2495</v>
      </c>
    </row>
    <row r="15" spans="1:4">
      <c r="A15" s="264" t="s">
        <v>5253</v>
      </c>
      <c r="B15" s="264" t="s">
        <v>5245</v>
      </c>
      <c r="C15" s="264" t="s">
        <v>5245</v>
      </c>
      <c r="D15" s="264" t="s">
        <v>5245</v>
      </c>
    </row>
    <row r="16" spans="1:4">
      <c r="A16" s="372" t="s">
        <v>2495</v>
      </c>
      <c r="B16" s="372"/>
      <c r="C16" s="372"/>
      <c r="D16" s="372"/>
    </row>
    <row r="17" spans="1:4">
      <c r="A17" s="260" t="s">
        <v>5254</v>
      </c>
      <c r="B17" s="260" t="s">
        <v>5246</v>
      </c>
      <c r="C17" s="260" t="s">
        <v>5246</v>
      </c>
      <c r="D17" s="260" t="s">
        <v>5246</v>
      </c>
    </row>
    <row r="18" spans="1:4">
      <c r="A18" s="260" t="s">
        <v>5257</v>
      </c>
      <c r="B18" s="260" t="s">
        <v>5258</v>
      </c>
      <c r="C18" s="260" t="s">
        <v>5258</v>
      </c>
      <c r="D18" s="260" t="s">
        <v>5258</v>
      </c>
    </row>
    <row r="19" spans="1:4">
      <c r="A19" s="260" t="s">
        <v>5276</v>
      </c>
      <c r="B19" s="265">
        <v>77708.37</v>
      </c>
      <c r="C19" s="265">
        <v>0</v>
      </c>
      <c r="D19" s="265">
        <v>77708.37</v>
      </c>
    </row>
    <row r="20" spans="1:4">
      <c r="A20" s="260" t="s">
        <v>5277</v>
      </c>
      <c r="B20" s="265">
        <v>73942.5</v>
      </c>
      <c r="C20" s="265">
        <v>0</v>
      </c>
      <c r="D20" s="265">
        <v>73942.5</v>
      </c>
    </row>
    <row r="21" spans="1:4">
      <c r="A21" s="260" t="s">
        <v>5278</v>
      </c>
      <c r="B21" s="265">
        <v>270930.56</v>
      </c>
      <c r="C21" s="265">
        <v>469599.76</v>
      </c>
      <c r="D21" s="265">
        <v>-198669.2</v>
      </c>
    </row>
    <row r="22" spans="1:4">
      <c r="A22" s="260" t="s">
        <v>5259</v>
      </c>
      <c r="B22" s="266">
        <v>422581.43</v>
      </c>
      <c r="C22" s="266">
        <v>469599.76</v>
      </c>
      <c r="D22" s="266">
        <v>-47018.33</v>
      </c>
    </row>
    <row r="23" spans="1:4">
      <c r="A23" s="372" t="s">
        <v>2495</v>
      </c>
      <c r="B23" s="372"/>
      <c r="C23" s="372"/>
      <c r="D23" s="372"/>
    </row>
    <row r="24" spans="1:4">
      <c r="A24" s="260" t="s">
        <v>3431</v>
      </c>
      <c r="B24" s="260" t="s">
        <v>5258</v>
      </c>
      <c r="C24" s="260" t="s">
        <v>5258</v>
      </c>
      <c r="D24" s="260" t="s">
        <v>5258</v>
      </c>
    </row>
    <row r="25" spans="1:4">
      <c r="A25" s="260" t="s">
        <v>5279</v>
      </c>
      <c r="B25" s="265">
        <v>361101.6</v>
      </c>
      <c r="C25" s="265">
        <v>182930.97</v>
      </c>
      <c r="D25" s="265">
        <v>178170.63</v>
      </c>
    </row>
    <row r="26" spans="1:4">
      <c r="A26" s="260" t="s">
        <v>5280</v>
      </c>
      <c r="B26" s="265">
        <v>1004.34</v>
      </c>
      <c r="C26" s="265">
        <v>1004.34</v>
      </c>
      <c r="D26" s="265">
        <v>0</v>
      </c>
    </row>
    <row r="27" spans="1:4">
      <c r="A27" s="260" t="s">
        <v>5281</v>
      </c>
      <c r="B27" s="265">
        <v>-114621.45</v>
      </c>
      <c r="C27" s="265">
        <v>0</v>
      </c>
      <c r="D27" s="265">
        <v>-114621.45</v>
      </c>
    </row>
    <row r="28" spans="1:4">
      <c r="A28" s="260" t="s">
        <v>3432</v>
      </c>
      <c r="B28" s="266">
        <v>247484.49</v>
      </c>
      <c r="C28" s="266">
        <v>183935.31</v>
      </c>
      <c r="D28" s="266">
        <v>63549.18</v>
      </c>
    </row>
    <row r="29" spans="1:4">
      <c r="A29" s="372" t="s">
        <v>2495</v>
      </c>
      <c r="B29" s="372"/>
      <c r="C29" s="372"/>
      <c r="D29" s="372"/>
    </row>
    <row r="30" spans="1:4">
      <c r="A30" s="260" t="s">
        <v>5282</v>
      </c>
      <c r="B30" s="260" t="s">
        <v>5258</v>
      </c>
      <c r="C30" s="260" t="s">
        <v>5258</v>
      </c>
      <c r="D30" s="260" t="s">
        <v>5258</v>
      </c>
    </row>
    <row r="31" spans="1:4">
      <c r="A31" s="260" t="s">
        <v>5283</v>
      </c>
      <c r="B31" s="265">
        <v>172043.7</v>
      </c>
      <c r="C31" s="265">
        <v>163543.70000000001</v>
      </c>
      <c r="D31" s="265">
        <v>8500</v>
      </c>
    </row>
    <row r="32" spans="1:4">
      <c r="A32" s="260" t="s">
        <v>5284</v>
      </c>
      <c r="B32" s="265">
        <v>175276.16</v>
      </c>
      <c r="C32" s="265">
        <v>131174.87</v>
      </c>
      <c r="D32" s="265">
        <v>44101.29</v>
      </c>
    </row>
    <row r="33" spans="1:4">
      <c r="A33" s="260" t="s">
        <v>5285</v>
      </c>
      <c r="B33" s="265">
        <v>94243.46</v>
      </c>
      <c r="C33" s="265">
        <v>70838.75</v>
      </c>
      <c r="D33" s="265">
        <v>23404.71</v>
      </c>
    </row>
    <row r="34" spans="1:4">
      <c r="A34" s="260" t="s">
        <v>5286</v>
      </c>
      <c r="B34" s="266">
        <v>441563.32</v>
      </c>
      <c r="C34" s="266">
        <v>365557.32</v>
      </c>
      <c r="D34" s="266">
        <v>76006</v>
      </c>
    </row>
    <row r="35" spans="1:4">
      <c r="A35" s="372" t="s">
        <v>2495</v>
      </c>
      <c r="B35" s="372"/>
      <c r="C35" s="372"/>
      <c r="D35" s="372"/>
    </row>
    <row r="36" spans="1:4">
      <c r="A36" s="260" t="s">
        <v>3427</v>
      </c>
      <c r="B36" s="260" t="s">
        <v>5258</v>
      </c>
      <c r="C36" s="260" t="s">
        <v>5258</v>
      </c>
      <c r="D36" s="260" t="s">
        <v>5258</v>
      </c>
    </row>
    <row r="37" spans="1:4">
      <c r="A37" s="260" t="s">
        <v>5287</v>
      </c>
      <c r="B37" s="265">
        <v>1450.01</v>
      </c>
      <c r="C37" s="265">
        <v>-43527.22</v>
      </c>
      <c r="D37" s="265">
        <v>44977.23</v>
      </c>
    </row>
    <row r="38" spans="1:4">
      <c r="A38" s="260" t="s">
        <v>5288</v>
      </c>
      <c r="B38" s="265">
        <v>33049.54</v>
      </c>
      <c r="C38" s="265">
        <v>49574.31</v>
      </c>
      <c r="D38" s="265">
        <v>-16524.77</v>
      </c>
    </row>
    <row r="39" spans="1:4">
      <c r="A39" s="260" t="s">
        <v>3428</v>
      </c>
      <c r="B39" s="266">
        <v>34499.550000000003</v>
      </c>
      <c r="C39" s="266">
        <v>6047.09</v>
      </c>
      <c r="D39" s="266">
        <v>28452.46</v>
      </c>
    </row>
    <row r="40" spans="1:4">
      <c r="A40" s="372" t="s">
        <v>2495</v>
      </c>
      <c r="B40" s="372"/>
      <c r="C40" s="372"/>
      <c r="D40" s="372"/>
    </row>
    <row r="41" spans="1:4">
      <c r="A41" s="260" t="s">
        <v>5260</v>
      </c>
      <c r="B41" s="266">
        <v>1146128.79</v>
      </c>
      <c r="C41" s="266">
        <v>1025139.48</v>
      </c>
      <c r="D41" s="266">
        <v>120989.31</v>
      </c>
    </row>
    <row r="42" spans="1:4">
      <c r="A42" s="372" t="s">
        <v>2495</v>
      </c>
      <c r="B42" s="372"/>
      <c r="C42" s="372"/>
      <c r="D42" s="372"/>
    </row>
    <row r="43" spans="1:4">
      <c r="A43" s="260" t="s">
        <v>5255</v>
      </c>
      <c r="B43" s="260" t="s">
        <v>5246</v>
      </c>
      <c r="C43" s="260" t="s">
        <v>5246</v>
      </c>
      <c r="D43" s="260" t="s">
        <v>5246</v>
      </c>
    </row>
    <row r="44" spans="1:4">
      <c r="A44" s="260" t="s">
        <v>5289</v>
      </c>
      <c r="B44" s="265">
        <v>103000000</v>
      </c>
      <c r="C44" s="265">
        <v>103000000</v>
      </c>
      <c r="D44" s="265">
        <v>0</v>
      </c>
    </row>
    <row r="45" spans="1:4">
      <c r="A45" s="260" t="s">
        <v>5290</v>
      </c>
      <c r="B45" s="265">
        <v>700515.63</v>
      </c>
      <c r="C45" s="265">
        <v>700515.63</v>
      </c>
      <c r="D45" s="265">
        <v>0</v>
      </c>
    </row>
    <row r="46" spans="1:4">
      <c r="A46" s="260" t="s">
        <v>5291</v>
      </c>
      <c r="B46" s="265">
        <v>119986.61</v>
      </c>
      <c r="C46" s="265">
        <v>119986.61</v>
      </c>
      <c r="D46" s="265">
        <v>0</v>
      </c>
    </row>
    <row r="47" spans="1:4">
      <c r="A47" s="372" t="s">
        <v>2495</v>
      </c>
      <c r="B47" s="372"/>
      <c r="C47" s="372"/>
      <c r="D47" s="372"/>
    </row>
    <row r="48" spans="1:4">
      <c r="A48" s="260" t="s">
        <v>5292</v>
      </c>
      <c r="B48" s="266">
        <v>103820502.23999999</v>
      </c>
      <c r="C48" s="266">
        <v>103820502.23999999</v>
      </c>
      <c r="D48" s="266">
        <v>0</v>
      </c>
    </row>
    <row r="49" spans="1:4">
      <c r="A49" s="372" t="s">
        <v>2495</v>
      </c>
      <c r="B49" s="372"/>
      <c r="C49" s="372"/>
      <c r="D49" s="372"/>
    </row>
    <row r="50" spans="1:4">
      <c r="A50" s="260" t="s">
        <v>4152</v>
      </c>
      <c r="B50" s="260" t="s">
        <v>5246</v>
      </c>
      <c r="C50" s="260" t="s">
        <v>5246</v>
      </c>
      <c r="D50" s="260" t="s">
        <v>5246</v>
      </c>
    </row>
    <row r="51" spans="1:4">
      <c r="A51" s="260" t="s">
        <v>5293</v>
      </c>
      <c r="B51" s="265">
        <v>935693</v>
      </c>
      <c r="C51" s="265">
        <v>935693</v>
      </c>
      <c r="D51" s="265">
        <v>0</v>
      </c>
    </row>
    <row r="52" spans="1:4">
      <c r="A52" s="260" t="s">
        <v>5294</v>
      </c>
      <c r="B52" s="265">
        <v>-675242.4</v>
      </c>
      <c r="C52" s="265">
        <v>-655949.76</v>
      </c>
      <c r="D52" s="265">
        <v>-19292.64</v>
      </c>
    </row>
    <row r="53" spans="1:4">
      <c r="A53" s="260" t="s">
        <v>5295</v>
      </c>
      <c r="B53" s="265">
        <v>1448000</v>
      </c>
      <c r="C53" s="265">
        <v>1448000</v>
      </c>
      <c r="D53" s="265">
        <v>0</v>
      </c>
    </row>
    <row r="54" spans="1:4">
      <c r="A54" s="260" t="s">
        <v>5296</v>
      </c>
      <c r="B54" s="265">
        <v>2505</v>
      </c>
      <c r="C54" s="265">
        <v>2505</v>
      </c>
      <c r="D54" s="265">
        <v>0</v>
      </c>
    </row>
    <row r="55" spans="1:4">
      <c r="A55" s="260" t="s">
        <v>5297</v>
      </c>
      <c r="B55" s="266">
        <v>1710955.6</v>
      </c>
      <c r="C55" s="266">
        <v>1730248.24</v>
      </c>
      <c r="D55" s="266">
        <v>-19292.64</v>
      </c>
    </row>
    <row r="56" spans="1:4">
      <c r="A56" s="372" t="s">
        <v>2495</v>
      </c>
      <c r="B56" s="372"/>
      <c r="C56" s="372"/>
      <c r="D56" s="372"/>
    </row>
    <row r="57" spans="1:4" ht="15" thickBot="1">
      <c r="A57" s="264" t="s">
        <v>5261</v>
      </c>
      <c r="B57" s="267">
        <v>106677586.63</v>
      </c>
      <c r="C57" s="267">
        <v>106575889.95999999</v>
      </c>
      <c r="D57" s="267">
        <v>101696.67</v>
      </c>
    </row>
    <row r="58" spans="1:4" ht="15" thickTop="1">
      <c r="A58" s="264" t="s">
        <v>5262</v>
      </c>
      <c r="B58" s="268" t="s">
        <v>5245</v>
      </c>
      <c r="C58" s="268" t="s">
        <v>5245</v>
      </c>
      <c r="D58" s="268" t="s">
        <v>5245</v>
      </c>
    </row>
    <row r="59" spans="1:4">
      <c r="A59" s="372" t="s">
        <v>2495</v>
      </c>
      <c r="B59" s="372"/>
      <c r="C59" s="372"/>
      <c r="D59" s="372"/>
    </row>
    <row r="60" spans="1:4">
      <c r="A60" s="260" t="s">
        <v>5298</v>
      </c>
      <c r="B60" s="260" t="s">
        <v>5246</v>
      </c>
      <c r="C60" s="260" t="s">
        <v>5246</v>
      </c>
      <c r="D60" s="260" t="s">
        <v>5246</v>
      </c>
    </row>
    <row r="61" spans="1:4">
      <c r="A61" s="260" t="s">
        <v>3429</v>
      </c>
      <c r="B61" s="260" t="s">
        <v>5258</v>
      </c>
      <c r="C61" s="260" t="s">
        <v>5258</v>
      </c>
      <c r="D61" s="260" t="s">
        <v>5258</v>
      </c>
    </row>
    <row r="62" spans="1:4">
      <c r="A62" s="260" t="s">
        <v>5299</v>
      </c>
      <c r="B62" s="265">
        <v>28730.66</v>
      </c>
      <c r="C62" s="265">
        <v>0</v>
      </c>
      <c r="D62" s="265">
        <v>28730.66</v>
      </c>
    </row>
    <row r="63" spans="1:4">
      <c r="A63" s="260" t="s">
        <v>5300</v>
      </c>
      <c r="B63" s="265">
        <v>90426.74</v>
      </c>
      <c r="C63" s="265">
        <v>79127.11</v>
      </c>
      <c r="D63" s="265">
        <v>11299.63</v>
      </c>
    </row>
    <row r="64" spans="1:4">
      <c r="A64" s="260" t="s">
        <v>5301</v>
      </c>
      <c r="B64" s="265">
        <v>151608</v>
      </c>
      <c r="C64" s="265">
        <v>79505.5</v>
      </c>
      <c r="D64" s="265">
        <v>72102.5</v>
      </c>
    </row>
    <row r="65" spans="1:4">
      <c r="A65" s="260" t="s">
        <v>3430</v>
      </c>
      <c r="B65" s="266">
        <v>270765.40000000002</v>
      </c>
      <c r="C65" s="266">
        <v>158632.60999999999</v>
      </c>
      <c r="D65" s="266">
        <v>112132.79</v>
      </c>
    </row>
    <row r="66" spans="1:4">
      <c r="A66" s="372" t="s">
        <v>2495</v>
      </c>
      <c r="B66" s="372"/>
      <c r="C66" s="372"/>
      <c r="D66" s="372"/>
    </row>
    <row r="67" spans="1:4">
      <c r="A67" s="260" t="s">
        <v>5302</v>
      </c>
      <c r="B67" s="260" t="s">
        <v>5258</v>
      </c>
      <c r="C67" s="260" t="s">
        <v>5258</v>
      </c>
      <c r="D67" s="260" t="s">
        <v>5258</v>
      </c>
    </row>
    <row r="68" spans="1:4">
      <c r="A68" s="260" t="s">
        <v>5303</v>
      </c>
      <c r="B68" s="265">
        <v>85000</v>
      </c>
      <c r="C68" s="265">
        <v>85000</v>
      </c>
      <c r="D68" s="265">
        <v>0</v>
      </c>
    </row>
    <row r="69" spans="1:4">
      <c r="A69" s="260" t="s">
        <v>5304</v>
      </c>
      <c r="B69" s="265">
        <v>3831.7</v>
      </c>
      <c r="C69" s="265">
        <v>3831.7</v>
      </c>
      <c r="D69" s="265">
        <v>0</v>
      </c>
    </row>
    <row r="70" spans="1:4">
      <c r="A70" s="260" t="s">
        <v>5305</v>
      </c>
      <c r="B70" s="265">
        <v>383715.5</v>
      </c>
      <c r="C70" s="265">
        <v>331201.43</v>
      </c>
      <c r="D70" s="265">
        <v>52514.07</v>
      </c>
    </row>
    <row r="71" spans="1:4">
      <c r="A71" s="260" t="s">
        <v>5306</v>
      </c>
      <c r="B71" s="265">
        <v>504306.58</v>
      </c>
      <c r="C71" s="265">
        <v>504306.58</v>
      </c>
      <c r="D71" s="265">
        <v>0</v>
      </c>
    </row>
    <row r="72" spans="1:4">
      <c r="A72" s="260" t="s">
        <v>5307</v>
      </c>
      <c r="B72" s="265">
        <v>172176.56</v>
      </c>
      <c r="C72" s="265">
        <v>129132.42</v>
      </c>
      <c r="D72" s="265">
        <v>43044.14</v>
      </c>
    </row>
    <row r="73" spans="1:4">
      <c r="A73" s="260" t="s">
        <v>5308</v>
      </c>
      <c r="B73" s="265">
        <v>1022.68</v>
      </c>
      <c r="C73" s="265">
        <v>42876.73</v>
      </c>
      <c r="D73" s="265">
        <v>-41854.050000000003</v>
      </c>
    </row>
    <row r="74" spans="1:4">
      <c r="A74" s="260" t="s">
        <v>5309</v>
      </c>
      <c r="B74" s="266">
        <v>1150053.02</v>
      </c>
      <c r="C74" s="266">
        <v>1096348.8600000001</v>
      </c>
      <c r="D74" s="266">
        <v>53704.160000000003</v>
      </c>
    </row>
    <row r="75" spans="1:4">
      <c r="A75" s="372" t="s">
        <v>2495</v>
      </c>
      <c r="B75" s="372"/>
      <c r="C75" s="372"/>
      <c r="D75" s="372"/>
    </row>
    <row r="76" spans="1:4">
      <c r="A76" s="260" t="s">
        <v>5310</v>
      </c>
      <c r="B76" s="260" t="s">
        <v>5258</v>
      </c>
      <c r="C76" s="260" t="s">
        <v>5258</v>
      </c>
      <c r="D76" s="260" t="s">
        <v>5258</v>
      </c>
    </row>
    <row r="77" spans="1:4">
      <c r="A77" s="260" t="s">
        <v>5311</v>
      </c>
      <c r="B77" s="265">
        <v>70806061.620000005</v>
      </c>
      <c r="C77" s="265">
        <v>70806061.620000005</v>
      </c>
      <c r="D77" s="265">
        <v>0</v>
      </c>
    </row>
    <row r="78" spans="1:4">
      <c r="A78" s="260" t="s">
        <v>5312</v>
      </c>
      <c r="B78" s="266">
        <v>70806061.620000005</v>
      </c>
      <c r="C78" s="266">
        <v>70806061.620000005</v>
      </c>
      <c r="D78" s="266">
        <v>0</v>
      </c>
    </row>
    <row r="79" spans="1:4">
      <c r="A79" s="372" t="s">
        <v>2495</v>
      </c>
      <c r="B79" s="372"/>
      <c r="C79" s="372"/>
      <c r="D79" s="372"/>
    </row>
    <row r="80" spans="1:4">
      <c r="A80" s="260" t="s">
        <v>5313</v>
      </c>
      <c r="B80" s="266">
        <v>72226880.040000007</v>
      </c>
      <c r="C80" s="266">
        <v>72061043.090000004</v>
      </c>
      <c r="D80" s="266">
        <v>165836.95000000001</v>
      </c>
    </row>
    <row r="81" spans="1:4">
      <c r="A81" s="372" t="s">
        <v>2495</v>
      </c>
      <c r="B81" s="372"/>
      <c r="C81" s="372"/>
      <c r="D81" s="372"/>
    </row>
    <row r="82" spans="1:4">
      <c r="A82" s="372" t="s">
        <v>2495</v>
      </c>
      <c r="B82" s="372"/>
      <c r="C82" s="372"/>
      <c r="D82" s="372"/>
    </row>
    <row r="83" spans="1:4">
      <c r="A83" s="260" t="s">
        <v>5263</v>
      </c>
      <c r="B83" s="260" t="s">
        <v>5246</v>
      </c>
      <c r="C83" s="260" t="s">
        <v>5246</v>
      </c>
      <c r="D83" s="260" t="s">
        <v>5246</v>
      </c>
    </row>
    <row r="84" spans="1:4">
      <c r="A84" s="260" t="s">
        <v>5314</v>
      </c>
      <c r="B84" s="265">
        <v>-2465344.06</v>
      </c>
      <c r="C84" s="265">
        <v>-2465344.06</v>
      </c>
      <c r="D84" s="265">
        <v>0</v>
      </c>
    </row>
    <row r="85" spans="1:4">
      <c r="A85" s="260" t="s">
        <v>5315</v>
      </c>
      <c r="B85" s="265">
        <v>24944948.510000002</v>
      </c>
      <c r="C85" s="265">
        <v>24944948.510000002</v>
      </c>
      <c r="D85" s="265">
        <v>0</v>
      </c>
    </row>
    <row r="86" spans="1:4">
      <c r="A86" s="260" t="s">
        <v>5316</v>
      </c>
      <c r="B86" s="265">
        <v>20261389.699999999</v>
      </c>
      <c r="C86" s="265">
        <v>20261389.699999999</v>
      </c>
      <c r="D86" s="265">
        <v>0</v>
      </c>
    </row>
    <row r="87" spans="1:4">
      <c r="A87" s="260" t="s">
        <v>3433</v>
      </c>
      <c r="B87" s="265">
        <v>-7904161</v>
      </c>
      <c r="C87" s="265">
        <v>-7904161</v>
      </c>
      <c r="D87" s="265">
        <v>0</v>
      </c>
    </row>
    <row r="88" spans="1:4">
      <c r="A88" s="260" t="s">
        <v>5264</v>
      </c>
      <c r="B88" s="265">
        <v>-386126.56</v>
      </c>
      <c r="C88" s="265">
        <v>-321986.28000000003</v>
      </c>
      <c r="D88" s="265">
        <v>-64140.28</v>
      </c>
    </row>
    <row r="89" spans="1:4">
      <c r="A89" s="372" t="s">
        <v>2495</v>
      </c>
      <c r="B89" s="372"/>
      <c r="C89" s="372"/>
      <c r="D89" s="372"/>
    </row>
    <row r="90" spans="1:4">
      <c r="A90" s="260" t="s">
        <v>5265</v>
      </c>
      <c r="B90" s="266">
        <v>34450706.590000004</v>
      </c>
      <c r="C90" s="266">
        <v>34514846.869999997</v>
      </c>
      <c r="D90" s="266">
        <v>-64140.28</v>
      </c>
    </row>
    <row r="91" spans="1:4">
      <c r="A91" s="372" t="s">
        <v>2495</v>
      </c>
      <c r="B91" s="372"/>
      <c r="C91" s="372"/>
      <c r="D91" s="372"/>
    </row>
    <row r="92" spans="1:4" ht="15" thickBot="1">
      <c r="A92" s="264" t="s">
        <v>5266</v>
      </c>
      <c r="B92" s="267">
        <v>106677586.63</v>
      </c>
      <c r="C92" s="267">
        <v>106575889.95999999</v>
      </c>
      <c r="D92" s="267">
        <v>101696.67</v>
      </c>
    </row>
    <row r="93" spans="1:4" ht="15" thickTop="1">
      <c r="A93" s="119" t="s">
        <v>2495</v>
      </c>
      <c r="B93" s="118"/>
      <c r="C93" s="118"/>
      <c r="D93" s="118"/>
    </row>
    <row r="94" spans="1:4">
      <c r="A94" s="58"/>
      <c r="B94" s="59"/>
      <c r="C94" s="117"/>
      <c r="D94" s="117"/>
    </row>
    <row r="95" spans="1:4">
      <c r="A95" s="58"/>
      <c r="B95" s="59"/>
      <c r="C95" s="70"/>
      <c r="D95" s="70"/>
    </row>
    <row r="96" spans="1:4">
      <c r="A96" s="58"/>
      <c r="B96" s="59"/>
      <c r="C96" s="66"/>
      <c r="D96" s="66"/>
    </row>
    <row r="97" spans="1:4">
      <c r="A97" s="58"/>
      <c r="B97" s="59"/>
      <c r="C97" s="70"/>
      <c r="D97" s="70"/>
    </row>
  </sheetData>
  <mergeCells count="23">
    <mergeCell ref="A82:D82"/>
    <mergeCell ref="A89:D89"/>
    <mergeCell ref="A91:D91"/>
    <mergeCell ref="A56:D56"/>
    <mergeCell ref="A59:D59"/>
    <mergeCell ref="A66:D66"/>
    <mergeCell ref="A75:D75"/>
    <mergeCell ref="A79:D79"/>
    <mergeCell ref="A81:D81"/>
    <mergeCell ref="A6:D6"/>
    <mergeCell ref="A7:D7"/>
    <mergeCell ref="A49:D49"/>
    <mergeCell ref="A8:D8"/>
    <mergeCell ref="B9:D9"/>
    <mergeCell ref="B10:D10"/>
    <mergeCell ref="A11:D11"/>
    <mergeCell ref="A16:D16"/>
    <mergeCell ref="A23:D23"/>
    <mergeCell ref="A29:D29"/>
    <mergeCell ref="A35:D35"/>
    <mergeCell ref="A40:D40"/>
    <mergeCell ref="A42:D42"/>
    <mergeCell ref="A47:D47"/>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0863-2D6C-4F5D-9D4E-9392D399E621}">
  <sheetPr>
    <tabColor theme="0"/>
  </sheetPr>
  <dimension ref="A1:CK267"/>
  <sheetViews>
    <sheetView zoomScaleNormal="100" workbookViewId="0">
      <pane xSplit="2" topLeftCell="H1" activePane="topRight" state="frozen"/>
      <selection activeCell="B27" sqref="B27:O27"/>
      <selection pane="topRight" activeCell="B27" sqref="B27:O27"/>
    </sheetView>
  </sheetViews>
  <sheetFormatPr defaultColWidth="8.6328125" defaultRowHeight="14.5"/>
  <cols>
    <col min="1" max="1" width="3.08984375" customWidth="1"/>
    <col min="2" max="2" width="37.08984375" customWidth="1"/>
    <col min="3" max="15" width="12.90625" customWidth="1"/>
    <col min="16" max="16" width="3.54296875" style="136" customWidth="1"/>
    <col min="17" max="17" width="27.54296875" style="210" customWidth="1"/>
    <col min="18" max="19" width="8.6328125" style="136"/>
    <col min="20" max="20" width="8.6328125" style="200"/>
    <col min="21" max="30" width="8.6328125" style="136"/>
    <col min="31" max="34" width="18.36328125" style="11" customWidth="1"/>
    <col min="35" max="35" width="24.36328125" style="11" customWidth="1"/>
    <col min="36" max="36" width="8.6328125" style="11"/>
    <col min="37" max="37" width="9.36328125" style="11" hidden="1" customWidth="1"/>
    <col min="38" max="39" width="8.6328125" style="11"/>
    <col min="40" max="40" width="9.36328125" style="11" hidden="1" customWidth="1"/>
    <col min="41" max="42" width="8.6328125" style="11"/>
    <col min="43" max="43" width="9.36328125" style="11" hidden="1" customWidth="1"/>
    <col min="44" max="45" width="8.6328125" style="11"/>
    <col min="46" max="46" width="9.36328125" style="11" hidden="1" customWidth="1"/>
    <col min="47" max="48" width="8.6328125" style="11"/>
    <col min="49" max="49" width="9.36328125" style="11" hidden="1" customWidth="1"/>
    <col min="50" max="51" width="8.6328125" style="11"/>
    <col min="52" max="52" width="9.36328125" style="11" hidden="1" customWidth="1"/>
    <col min="53" max="54" width="8.6328125" style="11"/>
    <col min="55" max="55" width="9.36328125" style="11" hidden="1" customWidth="1"/>
    <col min="56" max="57" width="8.6328125" style="11"/>
    <col min="58" max="58" width="9.36328125" style="11" hidden="1" customWidth="1"/>
    <col min="59" max="60" width="8.6328125" style="11"/>
    <col min="61" max="61" width="9.36328125" style="11" hidden="1" customWidth="1"/>
    <col min="62" max="63" width="8.6328125" style="11"/>
    <col min="64" max="64" width="9.36328125" style="11" hidden="1" customWidth="1"/>
    <col min="65" max="67" width="8.6328125" style="11"/>
    <col min="68" max="68" width="9.36328125" style="11" hidden="1" customWidth="1"/>
    <col min="69" max="71" width="8.6328125" style="11"/>
    <col min="72" max="72" width="9.36328125" style="11" hidden="1" customWidth="1"/>
    <col min="73" max="75" width="8.6328125" style="11"/>
    <col min="76" max="76" width="9.36328125" style="11" hidden="1" customWidth="1"/>
    <col min="77" max="79" width="8.6328125" style="11"/>
    <col min="80" max="80" width="9.36328125" style="11" hidden="1" customWidth="1"/>
    <col min="81" max="84" width="8.6328125" style="11"/>
    <col min="85" max="89" width="9.36328125" style="11" hidden="1" customWidth="1"/>
    <col min="90" max="16384" width="8.6328125" style="11"/>
  </cols>
  <sheetData>
    <row r="1" spans="1:20" ht="14.4" customHeight="1">
      <c r="A1" s="17"/>
      <c r="B1" s="371" t="s">
        <v>5271</v>
      </c>
      <c r="C1" s="371"/>
      <c r="D1" s="371"/>
      <c r="E1" s="371"/>
      <c r="F1" s="371"/>
      <c r="G1" s="371"/>
      <c r="H1" s="371"/>
      <c r="I1" s="371"/>
      <c r="J1" s="371"/>
      <c r="K1" s="371"/>
      <c r="L1" s="371"/>
      <c r="M1" s="371"/>
      <c r="N1" s="371"/>
      <c r="O1" s="371"/>
    </row>
    <row r="2" spans="1:20" s="136" customFormat="1" ht="14.4" customHeight="1">
      <c r="A2" s="18"/>
      <c r="B2" s="371" t="s">
        <v>5317</v>
      </c>
      <c r="C2" s="371"/>
      <c r="D2" s="371"/>
      <c r="E2" s="371"/>
      <c r="F2" s="371"/>
      <c r="G2" s="371"/>
      <c r="H2" s="371"/>
      <c r="I2" s="371"/>
      <c r="J2" s="371"/>
      <c r="K2" s="371"/>
      <c r="L2" s="371"/>
      <c r="M2" s="371"/>
      <c r="N2" s="371"/>
      <c r="O2" s="371"/>
      <c r="Q2" s="210"/>
      <c r="T2" s="200"/>
    </row>
    <row r="3" spans="1:20" s="136" customFormat="1" ht="14.4" customHeight="1">
      <c r="A3" s="17"/>
      <c r="B3" s="373" t="s">
        <v>5256</v>
      </c>
      <c r="C3" s="373"/>
      <c r="D3" s="373"/>
      <c r="E3" s="373"/>
      <c r="F3" s="373"/>
      <c r="G3" s="373"/>
      <c r="H3" s="373"/>
      <c r="I3" s="373"/>
      <c r="J3" s="373"/>
      <c r="K3" s="373"/>
      <c r="L3" s="373"/>
      <c r="M3" s="373"/>
      <c r="N3" s="373"/>
      <c r="O3" s="373"/>
      <c r="Q3" s="210"/>
      <c r="T3" s="200"/>
    </row>
    <row r="4" spans="1:20" s="136" customFormat="1" ht="14.4" customHeight="1">
      <c r="A4" s="17"/>
      <c r="B4" s="252" t="s">
        <v>5240</v>
      </c>
      <c r="C4" s="375" t="s">
        <v>5241</v>
      </c>
      <c r="D4" s="375"/>
      <c r="E4" s="375"/>
      <c r="F4" s="375"/>
      <c r="G4" s="375"/>
      <c r="H4" s="375"/>
      <c r="I4" s="375"/>
      <c r="J4" s="375"/>
      <c r="K4" s="375"/>
      <c r="L4" s="375"/>
      <c r="M4" s="375"/>
      <c r="N4" s="375"/>
      <c r="O4" s="375"/>
      <c r="Q4" s="210"/>
      <c r="T4" s="200"/>
    </row>
    <row r="5" spans="1:20" s="136" customFormat="1" ht="14.4" customHeight="1">
      <c r="A5" s="56"/>
      <c r="B5" s="252" t="s">
        <v>5242</v>
      </c>
      <c r="C5" s="375" t="s">
        <v>5244</v>
      </c>
      <c r="D5" s="375"/>
      <c r="E5" s="375"/>
      <c r="F5" s="375"/>
      <c r="G5" s="375"/>
      <c r="H5" s="375"/>
      <c r="I5" s="375"/>
      <c r="J5" s="375"/>
      <c r="K5" s="375"/>
      <c r="L5" s="375"/>
      <c r="M5" s="375"/>
      <c r="N5" s="375"/>
      <c r="O5" s="375"/>
      <c r="Q5" s="210"/>
      <c r="T5" s="200"/>
    </row>
    <row r="6" spans="1:20" ht="14.4" customHeight="1">
      <c r="A6" s="67"/>
      <c r="B6" s="374" t="s">
        <v>2495</v>
      </c>
      <c r="C6" s="374"/>
      <c r="D6" s="374"/>
      <c r="E6" s="374"/>
      <c r="F6" s="374"/>
      <c r="G6" s="374"/>
      <c r="H6" s="374"/>
      <c r="I6" s="374"/>
      <c r="J6" s="374"/>
      <c r="K6" s="374"/>
      <c r="L6" s="374"/>
      <c r="M6" s="374"/>
      <c r="N6" s="374"/>
      <c r="O6" s="374"/>
    </row>
    <row r="7" spans="1:20" s="136" customFormat="1" ht="14.4" customHeight="1">
      <c r="A7" s="58"/>
      <c r="B7" s="252" t="s">
        <v>2495</v>
      </c>
      <c r="C7" s="252" t="s">
        <v>2495</v>
      </c>
      <c r="D7" s="252" t="s">
        <v>2495</v>
      </c>
      <c r="E7" s="252" t="s">
        <v>2495</v>
      </c>
      <c r="F7" s="252" t="s">
        <v>2495</v>
      </c>
      <c r="G7" s="252" t="s">
        <v>2495</v>
      </c>
      <c r="H7" s="252" t="s">
        <v>2495</v>
      </c>
      <c r="I7" s="252" t="s">
        <v>2495</v>
      </c>
      <c r="J7" s="252" t="s">
        <v>2495</v>
      </c>
      <c r="K7" s="252" t="s">
        <v>2495</v>
      </c>
      <c r="L7" s="252" t="s">
        <v>2495</v>
      </c>
      <c r="M7" s="252" t="s">
        <v>2495</v>
      </c>
      <c r="N7" s="252" t="s">
        <v>2495</v>
      </c>
      <c r="O7" s="252" t="s">
        <v>2495</v>
      </c>
      <c r="Q7" s="210"/>
      <c r="T7" s="200"/>
    </row>
    <row r="8" spans="1:20" s="136" customFormat="1" ht="14.4" customHeight="1">
      <c r="A8" s="58"/>
      <c r="B8" s="252" t="s">
        <v>2495</v>
      </c>
      <c r="C8" s="56" t="s">
        <v>644</v>
      </c>
      <c r="D8" s="56" t="s">
        <v>8</v>
      </c>
      <c r="E8" s="56" t="s">
        <v>9</v>
      </c>
      <c r="F8" s="56" t="s">
        <v>10</v>
      </c>
      <c r="G8" s="56" t="s">
        <v>11</v>
      </c>
      <c r="H8" s="56" t="s">
        <v>12</v>
      </c>
      <c r="I8" s="56" t="s">
        <v>13</v>
      </c>
      <c r="J8" s="56" t="s">
        <v>14</v>
      </c>
      <c r="K8" s="56" t="s">
        <v>15</v>
      </c>
      <c r="L8" s="56" t="s">
        <v>16</v>
      </c>
      <c r="M8" s="56" t="s">
        <v>17</v>
      </c>
      <c r="N8" s="56" t="s">
        <v>5</v>
      </c>
      <c r="O8" s="253" t="s">
        <v>2495</v>
      </c>
      <c r="Q8" s="210"/>
      <c r="T8" s="200"/>
    </row>
    <row r="9" spans="1:20" s="136" customFormat="1" ht="14.4" customHeight="1">
      <c r="A9" s="58"/>
      <c r="B9" s="254" t="s">
        <v>2495</v>
      </c>
      <c r="C9" s="255" t="s">
        <v>951</v>
      </c>
      <c r="D9" s="255" t="s">
        <v>951</v>
      </c>
      <c r="E9" s="255" t="s">
        <v>951</v>
      </c>
      <c r="F9" s="255" t="s">
        <v>951</v>
      </c>
      <c r="G9" s="255" t="s">
        <v>951</v>
      </c>
      <c r="H9" s="255" t="s">
        <v>951</v>
      </c>
      <c r="I9" s="255" t="s">
        <v>951</v>
      </c>
      <c r="J9" s="255" t="s">
        <v>951</v>
      </c>
      <c r="K9" s="255" t="s">
        <v>951</v>
      </c>
      <c r="L9" s="255" t="s">
        <v>951</v>
      </c>
      <c r="M9" s="255" t="s">
        <v>951</v>
      </c>
      <c r="N9" s="255" t="s">
        <v>951</v>
      </c>
      <c r="O9" s="255" t="s">
        <v>18</v>
      </c>
      <c r="P9" s="203"/>
      <c r="Q9" s="210"/>
      <c r="T9" s="200"/>
    </row>
    <row r="10" spans="1:20" s="136" customFormat="1" ht="14.4" customHeight="1">
      <c r="A10" s="58"/>
      <c r="B10" s="256" t="s">
        <v>5318</v>
      </c>
      <c r="C10" s="256" t="s">
        <v>5245</v>
      </c>
      <c r="D10" s="256" t="s">
        <v>5245</v>
      </c>
      <c r="E10" s="256" t="s">
        <v>5245</v>
      </c>
      <c r="F10" s="256" t="s">
        <v>5245</v>
      </c>
      <c r="G10" s="256" t="s">
        <v>5245</v>
      </c>
      <c r="H10" s="256" t="s">
        <v>5245</v>
      </c>
      <c r="I10" s="256" t="s">
        <v>5245</v>
      </c>
      <c r="J10" s="256" t="s">
        <v>5245</v>
      </c>
      <c r="K10" s="256" t="s">
        <v>5245</v>
      </c>
      <c r="L10" s="256" t="s">
        <v>5245</v>
      </c>
      <c r="M10" s="256" t="s">
        <v>5245</v>
      </c>
      <c r="N10" s="256" t="s">
        <v>5245</v>
      </c>
      <c r="O10" s="256" t="s">
        <v>5245</v>
      </c>
      <c r="P10" s="203"/>
      <c r="Q10" s="210"/>
      <c r="T10" s="200"/>
    </row>
    <row r="11" spans="1:20" s="136" customFormat="1" ht="14.4" customHeight="1">
      <c r="A11" s="58"/>
      <c r="B11" s="375" t="s">
        <v>2495</v>
      </c>
      <c r="C11" s="375"/>
      <c r="D11" s="375"/>
      <c r="E11" s="375"/>
      <c r="F11" s="375"/>
      <c r="G11" s="375"/>
      <c r="H11" s="375"/>
      <c r="I11" s="375"/>
      <c r="J11" s="375"/>
      <c r="K11" s="375"/>
      <c r="L11" s="375"/>
      <c r="M11" s="375"/>
      <c r="N11" s="375"/>
      <c r="O11" s="375"/>
      <c r="P11" s="204"/>
      <c r="Q11" s="224"/>
      <c r="T11" s="200"/>
    </row>
    <row r="12" spans="1:20" s="136" customFormat="1" ht="14.4" customHeight="1">
      <c r="A12" s="58"/>
      <c r="B12" s="256" t="s">
        <v>5319</v>
      </c>
      <c r="C12" s="252" t="s">
        <v>5246</v>
      </c>
      <c r="D12" s="252" t="s">
        <v>5246</v>
      </c>
      <c r="E12" s="252" t="s">
        <v>5246</v>
      </c>
      <c r="F12" s="252" t="s">
        <v>5246</v>
      </c>
      <c r="G12" s="252" t="s">
        <v>5246</v>
      </c>
      <c r="H12" s="252" t="s">
        <v>5246</v>
      </c>
      <c r="I12" s="252" t="s">
        <v>5246</v>
      </c>
      <c r="J12" s="252" t="s">
        <v>5246</v>
      </c>
      <c r="K12" s="252" t="s">
        <v>5246</v>
      </c>
      <c r="L12" s="252" t="s">
        <v>5246</v>
      </c>
      <c r="M12" s="252" t="s">
        <v>5246</v>
      </c>
      <c r="N12" s="252" t="s">
        <v>5246</v>
      </c>
      <c r="O12" s="252" t="s">
        <v>5246</v>
      </c>
      <c r="P12" s="205"/>
      <c r="Q12" s="210"/>
      <c r="T12" s="200"/>
    </row>
    <row r="13" spans="1:20" ht="14.4" customHeight="1">
      <c r="A13" s="58"/>
      <c r="B13" s="252" t="s">
        <v>5320</v>
      </c>
      <c r="C13" s="257">
        <v>0</v>
      </c>
      <c r="D13" s="257">
        <v>0</v>
      </c>
      <c r="E13" s="257">
        <v>0</v>
      </c>
      <c r="F13" s="257">
        <v>0</v>
      </c>
      <c r="G13" s="257">
        <v>0</v>
      </c>
      <c r="H13" s="257">
        <v>0</v>
      </c>
      <c r="I13" s="257">
        <v>0</v>
      </c>
      <c r="J13" s="257">
        <v>6931536</v>
      </c>
      <c r="K13" s="257">
        <v>578893</v>
      </c>
      <c r="L13" s="257">
        <v>540968</v>
      </c>
      <c r="M13" s="257">
        <v>540968</v>
      </c>
      <c r="N13" s="257">
        <v>540968</v>
      </c>
      <c r="O13" s="257">
        <v>9133333</v>
      </c>
      <c r="P13" s="206"/>
      <c r="Q13" s="210" t="s">
        <v>20</v>
      </c>
    </row>
    <row r="14" spans="1:20" s="136" customFormat="1" ht="14.4" customHeight="1">
      <c r="A14" s="58"/>
      <c r="B14" s="256" t="s">
        <v>5247</v>
      </c>
      <c r="C14" s="258">
        <v>0</v>
      </c>
      <c r="D14" s="258">
        <v>0</v>
      </c>
      <c r="E14" s="258">
        <v>0</v>
      </c>
      <c r="F14" s="258">
        <v>0</v>
      </c>
      <c r="G14" s="258">
        <v>0</v>
      </c>
      <c r="H14" s="258">
        <v>0</v>
      </c>
      <c r="I14" s="258">
        <v>0</v>
      </c>
      <c r="J14" s="258">
        <v>6931536</v>
      </c>
      <c r="K14" s="258">
        <v>578893</v>
      </c>
      <c r="L14" s="258">
        <v>540968</v>
      </c>
      <c r="M14" s="258">
        <v>540968</v>
      </c>
      <c r="N14" s="258">
        <v>540968</v>
      </c>
      <c r="O14" s="258">
        <v>9133333</v>
      </c>
      <c r="P14" s="207"/>
      <c r="Q14" s="211"/>
      <c r="T14" s="200"/>
    </row>
    <row r="15" spans="1:20" s="136" customFormat="1" ht="14.4" customHeight="1">
      <c r="A15" s="58"/>
      <c r="B15" s="375" t="s">
        <v>2495</v>
      </c>
      <c r="C15" s="375"/>
      <c r="D15" s="375"/>
      <c r="E15" s="375"/>
      <c r="F15" s="375"/>
      <c r="G15" s="375"/>
      <c r="H15" s="375"/>
      <c r="I15" s="375"/>
      <c r="J15" s="375"/>
      <c r="K15" s="375"/>
      <c r="L15" s="375"/>
      <c r="M15" s="375"/>
      <c r="N15" s="375"/>
      <c r="O15" s="375"/>
      <c r="P15" s="207"/>
      <c r="Q15" s="210"/>
      <c r="T15" s="200"/>
    </row>
    <row r="16" spans="1:20" s="136" customFormat="1" ht="14.4" customHeight="1">
      <c r="A16" s="58"/>
      <c r="B16" s="256" t="s">
        <v>5321</v>
      </c>
      <c r="C16" s="252" t="s">
        <v>5246</v>
      </c>
      <c r="D16" s="252" t="s">
        <v>5246</v>
      </c>
      <c r="E16" s="252" t="s">
        <v>5246</v>
      </c>
      <c r="F16" s="252" t="s">
        <v>5246</v>
      </c>
      <c r="G16" s="252" t="s">
        <v>5246</v>
      </c>
      <c r="H16" s="252" t="s">
        <v>5246</v>
      </c>
      <c r="I16" s="252" t="s">
        <v>5246</v>
      </c>
      <c r="J16" s="252" t="s">
        <v>5246</v>
      </c>
      <c r="K16" s="252" t="s">
        <v>5246</v>
      </c>
      <c r="L16" s="252" t="s">
        <v>5246</v>
      </c>
      <c r="M16" s="252" t="s">
        <v>5246</v>
      </c>
      <c r="N16" s="252" t="s">
        <v>5246</v>
      </c>
      <c r="O16" s="252" t="s">
        <v>5246</v>
      </c>
      <c r="P16" s="207"/>
      <c r="Q16" s="211"/>
      <c r="T16" s="200"/>
    </row>
    <row r="17" spans="1:17" s="136" customFormat="1" ht="14.4" customHeight="1">
      <c r="A17" s="58"/>
      <c r="B17" s="252" t="s">
        <v>5322</v>
      </c>
      <c r="C17" s="257">
        <v>0</v>
      </c>
      <c r="D17" s="257">
        <v>0</v>
      </c>
      <c r="E17" s="257">
        <v>0</v>
      </c>
      <c r="F17" s="257">
        <v>0</v>
      </c>
      <c r="G17" s="257">
        <v>0</v>
      </c>
      <c r="H17" s="257">
        <v>0</v>
      </c>
      <c r="I17" s="257">
        <v>0</v>
      </c>
      <c r="J17" s="257">
        <v>-389605</v>
      </c>
      <c r="K17" s="257">
        <v>-33947</v>
      </c>
      <c r="L17" s="257">
        <v>-30977</v>
      </c>
      <c r="M17" s="257">
        <v>-5524</v>
      </c>
      <c r="N17" s="257">
        <v>0</v>
      </c>
      <c r="O17" s="257">
        <v>-460053</v>
      </c>
      <c r="P17" s="207"/>
      <c r="Q17" s="211" t="s">
        <v>27</v>
      </c>
    </row>
    <row r="18" spans="1:17" s="136" customFormat="1" ht="14.4" customHeight="1">
      <c r="A18" s="58"/>
      <c r="B18" s="252" t="s">
        <v>5323</v>
      </c>
      <c r="C18" s="257">
        <v>0</v>
      </c>
      <c r="D18" s="257">
        <v>0</v>
      </c>
      <c r="E18" s="257">
        <v>0</v>
      </c>
      <c r="F18" s="257">
        <v>0</v>
      </c>
      <c r="G18" s="257">
        <v>0</v>
      </c>
      <c r="H18" s="257">
        <v>0</v>
      </c>
      <c r="I18" s="257">
        <v>0</v>
      </c>
      <c r="J18" s="257">
        <v>10858</v>
      </c>
      <c r="K18" s="257">
        <v>-1389</v>
      </c>
      <c r="L18" s="257">
        <v>0</v>
      </c>
      <c r="M18" s="257">
        <v>3078</v>
      </c>
      <c r="N18" s="257">
        <v>0</v>
      </c>
      <c r="O18" s="257">
        <v>12547</v>
      </c>
      <c r="P18" s="208"/>
      <c r="Q18" s="211" t="s">
        <v>27</v>
      </c>
    </row>
    <row r="19" spans="1:17" s="136" customFormat="1" ht="14.4" customHeight="1">
      <c r="A19" s="58"/>
      <c r="B19" s="252" t="s">
        <v>5324</v>
      </c>
      <c r="C19" s="257">
        <v>0</v>
      </c>
      <c r="D19" s="257">
        <v>0</v>
      </c>
      <c r="E19" s="257">
        <v>0</v>
      </c>
      <c r="F19" s="257">
        <v>0</v>
      </c>
      <c r="G19" s="257">
        <v>0</v>
      </c>
      <c r="H19" s="257">
        <v>0</v>
      </c>
      <c r="I19" s="257">
        <v>0</v>
      </c>
      <c r="J19" s="257">
        <v>-189614</v>
      </c>
      <c r="K19" s="257">
        <v>-21065</v>
      </c>
      <c r="L19" s="257">
        <v>10489</v>
      </c>
      <c r="M19" s="257">
        <v>14148</v>
      </c>
      <c r="N19" s="257">
        <v>9209</v>
      </c>
      <c r="O19" s="257">
        <v>-176834</v>
      </c>
      <c r="P19" s="206"/>
      <c r="Q19" s="224" t="s">
        <v>21</v>
      </c>
    </row>
    <row r="20" spans="1:17" ht="14.4" customHeight="1">
      <c r="A20" s="58"/>
      <c r="B20" s="252" t="s">
        <v>5325</v>
      </c>
      <c r="C20" s="257">
        <v>0</v>
      </c>
      <c r="D20" s="257">
        <v>0</v>
      </c>
      <c r="E20" s="257">
        <v>0</v>
      </c>
      <c r="F20" s="257">
        <v>0</v>
      </c>
      <c r="G20" s="257">
        <v>0</v>
      </c>
      <c r="H20" s="257">
        <v>0</v>
      </c>
      <c r="I20" s="257">
        <v>0</v>
      </c>
      <c r="J20" s="257">
        <v>-1014144</v>
      </c>
      <c r="K20" s="257">
        <v>-104872</v>
      </c>
      <c r="L20" s="257">
        <v>-109037</v>
      </c>
      <c r="M20" s="257">
        <v>-115297</v>
      </c>
      <c r="N20" s="257">
        <v>-131626</v>
      </c>
      <c r="O20" s="257">
        <v>-1474976</v>
      </c>
      <c r="P20" s="207"/>
      <c r="Q20" s="224" t="s">
        <v>26</v>
      </c>
    </row>
    <row r="21" spans="1:17" s="136" customFormat="1" ht="14.4" customHeight="1">
      <c r="A21" s="58"/>
      <c r="B21" s="252" t="s">
        <v>5326</v>
      </c>
      <c r="C21" s="257">
        <v>0</v>
      </c>
      <c r="D21" s="257">
        <v>0</v>
      </c>
      <c r="E21" s="257">
        <v>0</v>
      </c>
      <c r="F21" s="257">
        <v>0</v>
      </c>
      <c r="G21" s="257">
        <v>0</v>
      </c>
      <c r="H21" s="257">
        <v>0</v>
      </c>
      <c r="I21" s="257">
        <v>0</v>
      </c>
      <c r="J21" s="257">
        <v>-14400</v>
      </c>
      <c r="K21" s="257">
        <v>-1200</v>
      </c>
      <c r="L21" s="257">
        <v>-1125</v>
      </c>
      <c r="M21" s="257">
        <v>-1125</v>
      </c>
      <c r="N21" s="257">
        <v>-1125</v>
      </c>
      <c r="O21" s="257">
        <v>-18975</v>
      </c>
      <c r="P21" s="207"/>
      <c r="Q21" s="211" t="s">
        <v>23</v>
      </c>
    </row>
    <row r="22" spans="1:17" s="136" customFormat="1" ht="14.4" customHeight="1">
      <c r="A22" s="58"/>
      <c r="B22" s="252" t="s">
        <v>5327</v>
      </c>
      <c r="C22" s="257">
        <v>0</v>
      </c>
      <c r="D22" s="257">
        <v>0</v>
      </c>
      <c r="E22" s="257">
        <v>0</v>
      </c>
      <c r="F22" s="257">
        <v>0</v>
      </c>
      <c r="G22" s="257">
        <v>0</v>
      </c>
      <c r="H22" s="257">
        <v>0</v>
      </c>
      <c r="I22" s="257">
        <v>0</v>
      </c>
      <c r="J22" s="257">
        <v>-6593</v>
      </c>
      <c r="K22" s="257">
        <v>-532</v>
      </c>
      <c r="L22" s="257">
        <v>-266</v>
      </c>
      <c r="M22" s="257">
        <v>-265</v>
      </c>
      <c r="N22" s="257">
        <v>0</v>
      </c>
      <c r="O22" s="257">
        <v>-7655</v>
      </c>
      <c r="P22" s="207"/>
      <c r="Q22" s="211" t="s">
        <v>23</v>
      </c>
    </row>
    <row r="23" spans="1:17" s="136" customFormat="1" ht="14.4" customHeight="1">
      <c r="A23" s="58"/>
      <c r="B23" s="252" t="s">
        <v>5328</v>
      </c>
      <c r="C23" s="257">
        <v>0</v>
      </c>
      <c r="D23" s="257">
        <v>0</v>
      </c>
      <c r="E23" s="257">
        <v>0</v>
      </c>
      <c r="F23" s="257">
        <v>0</v>
      </c>
      <c r="G23" s="257">
        <v>0</v>
      </c>
      <c r="H23" s="257">
        <v>0</v>
      </c>
      <c r="I23" s="257">
        <v>0</v>
      </c>
      <c r="J23" s="257">
        <v>-253093</v>
      </c>
      <c r="K23" s="257">
        <v>-337</v>
      </c>
      <c r="L23" s="257">
        <v>500</v>
      </c>
      <c r="M23" s="257">
        <v>-1447</v>
      </c>
      <c r="N23" s="257">
        <v>-900</v>
      </c>
      <c r="O23" s="257">
        <v>-255277</v>
      </c>
      <c r="P23" s="207"/>
      <c r="Q23" s="211" t="s">
        <v>23</v>
      </c>
    </row>
    <row r="24" spans="1:17" s="136" customFormat="1" ht="14.4" customHeight="1">
      <c r="A24" s="58"/>
      <c r="B24" s="256" t="s">
        <v>5329</v>
      </c>
      <c r="C24" s="258">
        <v>0</v>
      </c>
      <c r="D24" s="258">
        <v>0</v>
      </c>
      <c r="E24" s="258">
        <v>0</v>
      </c>
      <c r="F24" s="258">
        <v>0</v>
      </c>
      <c r="G24" s="258">
        <v>0</v>
      </c>
      <c r="H24" s="258">
        <v>0</v>
      </c>
      <c r="I24" s="258">
        <v>0</v>
      </c>
      <c r="J24" s="258">
        <v>-1856591</v>
      </c>
      <c r="K24" s="258">
        <v>-163342</v>
      </c>
      <c r="L24" s="258">
        <v>-130416</v>
      </c>
      <c r="M24" s="258">
        <v>-106432</v>
      </c>
      <c r="N24" s="258">
        <v>-124442</v>
      </c>
      <c r="O24" s="258">
        <v>-2381223</v>
      </c>
      <c r="P24" s="207"/>
      <c r="Q24" s="211"/>
    </row>
    <row r="25" spans="1:17" s="136" customFormat="1" ht="14.4" customHeight="1">
      <c r="A25" s="58"/>
      <c r="B25" s="375" t="s">
        <v>2495</v>
      </c>
      <c r="C25" s="375"/>
      <c r="D25" s="375"/>
      <c r="E25" s="375"/>
      <c r="F25" s="375"/>
      <c r="G25" s="375"/>
      <c r="H25" s="375"/>
      <c r="I25" s="375"/>
      <c r="J25" s="375"/>
      <c r="K25" s="375"/>
      <c r="L25" s="375"/>
      <c r="M25" s="375"/>
      <c r="N25" s="375"/>
      <c r="O25" s="375"/>
      <c r="P25" s="207"/>
      <c r="Q25" s="211"/>
    </row>
    <row r="26" spans="1:17" s="136" customFormat="1" ht="14.4" customHeight="1">
      <c r="A26" s="58"/>
      <c r="B26" s="256" t="s">
        <v>5330</v>
      </c>
      <c r="C26" s="258">
        <v>0</v>
      </c>
      <c r="D26" s="258">
        <v>0</v>
      </c>
      <c r="E26" s="258">
        <v>0</v>
      </c>
      <c r="F26" s="258">
        <v>0</v>
      </c>
      <c r="G26" s="258">
        <v>0</v>
      </c>
      <c r="H26" s="258">
        <v>0</v>
      </c>
      <c r="I26" s="258">
        <v>0</v>
      </c>
      <c r="J26" s="258">
        <v>5074945</v>
      </c>
      <c r="K26" s="258">
        <v>415551</v>
      </c>
      <c r="L26" s="258">
        <v>410552</v>
      </c>
      <c r="M26" s="258">
        <v>434536</v>
      </c>
      <c r="N26" s="258">
        <v>416526</v>
      </c>
      <c r="O26" s="258">
        <v>6752110</v>
      </c>
      <c r="P26" s="207"/>
      <c r="Q26" s="225"/>
    </row>
    <row r="27" spans="1:17" s="136" customFormat="1" ht="14.4" customHeight="1">
      <c r="A27" s="58"/>
      <c r="B27" s="375" t="s">
        <v>2495</v>
      </c>
      <c r="C27" s="375"/>
      <c r="D27" s="375"/>
      <c r="E27" s="375"/>
      <c r="F27" s="375"/>
      <c r="G27" s="375"/>
      <c r="H27" s="375"/>
      <c r="I27" s="375"/>
      <c r="J27" s="375"/>
      <c r="K27" s="375"/>
      <c r="L27" s="375"/>
      <c r="M27" s="375"/>
      <c r="N27" s="375"/>
      <c r="O27" s="375"/>
      <c r="P27" s="207"/>
      <c r="Q27" s="225"/>
    </row>
    <row r="28" spans="1:17" s="136" customFormat="1" ht="14.4" customHeight="1">
      <c r="A28" s="58"/>
      <c r="B28" s="256" t="s">
        <v>5331</v>
      </c>
      <c r="C28" s="252" t="s">
        <v>5246</v>
      </c>
      <c r="D28" s="252" t="s">
        <v>5246</v>
      </c>
      <c r="E28" s="252" t="s">
        <v>5246</v>
      </c>
      <c r="F28" s="252" t="s">
        <v>5246</v>
      </c>
      <c r="G28" s="252" t="s">
        <v>5246</v>
      </c>
      <c r="H28" s="252" t="s">
        <v>5246</v>
      </c>
      <c r="I28" s="252" t="s">
        <v>5246</v>
      </c>
      <c r="J28" s="252" t="s">
        <v>5246</v>
      </c>
      <c r="K28" s="252" t="s">
        <v>5246</v>
      </c>
      <c r="L28" s="252" t="s">
        <v>5246</v>
      </c>
      <c r="M28" s="252" t="s">
        <v>5246</v>
      </c>
      <c r="N28" s="252" t="s">
        <v>5246</v>
      </c>
      <c r="O28" s="252" t="s">
        <v>5246</v>
      </c>
      <c r="P28" s="207"/>
      <c r="Q28" s="225"/>
    </row>
    <row r="29" spans="1:17" s="136" customFormat="1" ht="14.4" customHeight="1">
      <c r="A29" s="58"/>
      <c r="B29" s="252" t="s">
        <v>5332</v>
      </c>
      <c r="C29" s="257">
        <v>0</v>
      </c>
      <c r="D29" s="257">
        <v>0</v>
      </c>
      <c r="E29" s="257">
        <v>0</v>
      </c>
      <c r="F29" s="257">
        <v>0</v>
      </c>
      <c r="G29" s="257">
        <v>0</v>
      </c>
      <c r="H29" s="257">
        <v>0</v>
      </c>
      <c r="I29" s="257">
        <v>0</v>
      </c>
      <c r="J29" s="257">
        <v>78535</v>
      </c>
      <c r="K29" s="257">
        <v>2990</v>
      </c>
      <c r="L29" s="257">
        <v>3539</v>
      </c>
      <c r="M29" s="257">
        <v>2707</v>
      </c>
      <c r="N29" s="257">
        <v>2312</v>
      </c>
      <c r="O29" s="257">
        <v>90083</v>
      </c>
      <c r="P29" s="207"/>
      <c r="Q29" s="225" t="s">
        <v>31</v>
      </c>
    </row>
    <row r="30" spans="1:17" s="136" customFormat="1" ht="14.4" customHeight="1">
      <c r="A30" s="58"/>
      <c r="B30" s="252" t="s">
        <v>5333</v>
      </c>
      <c r="C30" s="257">
        <v>0</v>
      </c>
      <c r="D30" s="257">
        <v>0</v>
      </c>
      <c r="E30" s="257">
        <v>0</v>
      </c>
      <c r="F30" s="257">
        <v>0</v>
      </c>
      <c r="G30" s="257">
        <v>0</v>
      </c>
      <c r="H30" s="257">
        <v>0</v>
      </c>
      <c r="I30" s="257">
        <v>0</v>
      </c>
      <c r="J30" s="257">
        <v>35926</v>
      </c>
      <c r="K30" s="257">
        <v>1800</v>
      </c>
      <c r="L30" s="257">
        <v>975</v>
      </c>
      <c r="M30" s="257">
        <v>300</v>
      </c>
      <c r="N30" s="257">
        <v>75</v>
      </c>
      <c r="O30" s="257">
        <v>39076</v>
      </c>
      <c r="P30" s="207"/>
      <c r="Q30" s="225" t="s">
        <v>31</v>
      </c>
    </row>
    <row r="31" spans="1:17" s="136" customFormat="1" ht="14.4" customHeight="1">
      <c r="A31" s="58"/>
      <c r="B31" s="252" t="s">
        <v>5334</v>
      </c>
      <c r="C31" s="257">
        <v>0</v>
      </c>
      <c r="D31" s="257">
        <v>0</v>
      </c>
      <c r="E31" s="257">
        <v>0</v>
      </c>
      <c r="F31" s="257">
        <v>0</v>
      </c>
      <c r="G31" s="257">
        <v>0</v>
      </c>
      <c r="H31" s="257">
        <v>0</v>
      </c>
      <c r="I31" s="257">
        <v>0</v>
      </c>
      <c r="J31" s="257">
        <v>365265</v>
      </c>
      <c r="K31" s="257">
        <v>28639</v>
      </c>
      <c r="L31" s="257">
        <v>27928</v>
      </c>
      <c r="M31" s="257">
        <v>29876</v>
      </c>
      <c r="N31" s="257">
        <v>28836</v>
      </c>
      <c r="O31" s="257">
        <v>480544</v>
      </c>
      <c r="P31" s="207"/>
      <c r="Q31" s="225" t="s">
        <v>31</v>
      </c>
    </row>
    <row r="32" spans="1:17" ht="14.4" customHeight="1">
      <c r="A32" s="58"/>
      <c r="B32" s="252" t="s">
        <v>5335</v>
      </c>
      <c r="C32" s="257">
        <v>0</v>
      </c>
      <c r="D32" s="257">
        <v>0</v>
      </c>
      <c r="E32" s="257">
        <v>0</v>
      </c>
      <c r="F32" s="257">
        <v>0</v>
      </c>
      <c r="G32" s="257">
        <v>0</v>
      </c>
      <c r="H32" s="257">
        <v>0</v>
      </c>
      <c r="I32" s="257">
        <v>0</v>
      </c>
      <c r="J32" s="257">
        <v>3824</v>
      </c>
      <c r="K32" s="257">
        <v>0</v>
      </c>
      <c r="L32" s="257">
        <v>0</v>
      </c>
      <c r="M32" s="257">
        <v>0</v>
      </c>
      <c r="N32" s="257">
        <v>0</v>
      </c>
      <c r="O32" s="257">
        <v>3824</v>
      </c>
      <c r="P32" s="207"/>
      <c r="Q32" s="225" t="s">
        <v>31</v>
      </c>
    </row>
    <row r="33" spans="1:17" s="136" customFormat="1" ht="14.4" customHeight="1">
      <c r="A33" s="58"/>
      <c r="B33" s="252" t="s">
        <v>5336</v>
      </c>
      <c r="C33" s="257">
        <v>0</v>
      </c>
      <c r="D33" s="257">
        <v>0</v>
      </c>
      <c r="E33" s="257">
        <v>0</v>
      </c>
      <c r="F33" s="257">
        <v>0</v>
      </c>
      <c r="G33" s="257">
        <v>0</v>
      </c>
      <c r="H33" s="257">
        <v>0</v>
      </c>
      <c r="I33" s="257">
        <v>0</v>
      </c>
      <c r="J33" s="257">
        <v>265</v>
      </c>
      <c r="K33" s="257">
        <v>0</v>
      </c>
      <c r="L33" s="257">
        <v>0</v>
      </c>
      <c r="M33" s="257">
        <v>0</v>
      </c>
      <c r="N33" s="257">
        <v>0</v>
      </c>
      <c r="O33" s="257">
        <v>265</v>
      </c>
      <c r="P33" s="207"/>
      <c r="Q33" s="225" t="s">
        <v>31</v>
      </c>
    </row>
    <row r="34" spans="1:17" s="136" customFormat="1" ht="14.4" customHeight="1">
      <c r="A34" s="58"/>
      <c r="B34" s="252" t="s">
        <v>5337</v>
      </c>
      <c r="C34" s="257">
        <v>0</v>
      </c>
      <c r="D34" s="257">
        <v>0</v>
      </c>
      <c r="E34" s="257">
        <v>0</v>
      </c>
      <c r="F34" s="257">
        <v>0</v>
      </c>
      <c r="G34" s="257">
        <v>0</v>
      </c>
      <c r="H34" s="257">
        <v>0</v>
      </c>
      <c r="I34" s="257">
        <v>0</v>
      </c>
      <c r="J34" s="257">
        <v>54497</v>
      </c>
      <c r="K34" s="257">
        <v>5226</v>
      </c>
      <c r="L34" s="257">
        <v>4944</v>
      </c>
      <c r="M34" s="257">
        <v>4569</v>
      </c>
      <c r="N34" s="257">
        <v>7394</v>
      </c>
      <c r="O34" s="257">
        <v>76629</v>
      </c>
      <c r="P34" s="207"/>
      <c r="Q34" s="225" t="s">
        <v>31</v>
      </c>
    </row>
    <row r="35" spans="1:17" s="136" customFormat="1" ht="14.4" customHeight="1">
      <c r="A35" s="58"/>
      <c r="B35" s="252" t="s">
        <v>5338</v>
      </c>
      <c r="C35" s="257">
        <v>0</v>
      </c>
      <c r="D35" s="257">
        <v>0</v>
      </c>
      <c r="E35" s="257">
        <v>0</v>
      </c>
      <c r="F35" s="257">
        <v>0</v>
      </c>
      <c r="G35" s="257">
        <v>0</v>
      </c>
      <c r="H35" s="257">
        <v>0</v>
      </c>
      <c r="I35" s="257">
        <v>0</v>
      </c>
      <c r="J35" s="257">
        <v>3</v>
      </c>
      <c r="K35" s="257">
        <v>0</v>
      </c>
      <c r="L35" s="257">
        <v>0</v>
      </c>
      <c r="M35" s="257">
        <v>0</v>
      </c>
      <c r="N35" s="257">
        <v>0</v>
      </c>
      <c r="O35" s="257">
        <v>4</v>
      </c>
      <c r="P35" s="207"/>
      <c r="Q35" s="225" t="s">
        <v>31</v>
      </c>
    </row>
    <row r="36" spans="1:17" s="136" customFormat="1" ht="14.4" customHeight="1">
      <c r="A36" s="58"/>
      <c r="B36" s="252" t="s">
        <v>5339</v>
      </c>
      <c r="C36" s="257">
        <v>0</v>
      </c>
      <c r="D36" s="257">
        <v>0</v>
      </c>
      <c r="E36" s="257">
        <v>0</v>
      </c>
      <c r="F36" s="257">
        <v>0</v>
      </c>
      <c r="G36" s="257">
        <v>0</v>
      </c>
      <c r="H36" s="257">
        <v>0</v>
      </c>
      <c r="I36" s="257">
        <v>0</v>
      </c>
      <c r="J36" s="257">
        <v>24986</v>
      </c>
      <c r="K36" s="257">
        <v>-1730</v>
      </c>
      <c r="L36" s="257">
        <v>286</v>
      </c>
      <c r="M36" s="257">
        <v>311</v>
      </c>
      <c r="N36" s="257">
        <v>0</v>
      </c>
      <c r="O36" s="257">
        <v>23852</v>
      </c>
      <c r="P36" s="207"/>
      <c r="Q36" s="225" t="s">
        <v>31</v>
      </c>
    </row>
    <row r="37" spans="1:17" s="136" customFormat="1" ht="14.4" customHeight="1">
      <c r="A37" s="58"/>
      <c r="B37" s="252" t="s">
        <v>5340</v>
      </c>
      <c r="C37" s="257">
        <v>0</v>
      </c>
      <c r="D37" s="257">
        <v>0</v>
      </c>
      <c r="E37" s="257">
        <v>0</v>
      </c>
      <c r="F37" s="257">
        <v>0</v>
      </c>
      <c r="G37" s="257">
        <v>0</v>
      </c>
      <c r="H37" s="257">
        <v>0</v>
      </c>
      <c r="I37" s="257">
        <v>0</v>
      </c>
      <c r="J37" s="257">
        <v>43403</v>
      </c>
      <c r="K37" s="257">
        <v>2163</v>
      </c>
      <c r="L37" s="257">
        <v>2149</v>
      </c>
      <c r="M37" s="257">
        <v>3585</v>
      </c>
      <c r="N37" s="257">
        <v>2150</v>
      </c>
      <c r="O37" s="257">
        <v>53451</v>
      </c>
      <c r="P37" s="207"/>
      <c r="Q37" s="225" t="s">
        <v>31</v>
      </c>
    </row>
    <row r="38" spans="1:17" s="136" customFormat="1" ht="14.4" customHeight="1">
      <c r="A38" s="58"/>
      <c r="B38" s="252" t="s">
        <v>5341</v>
      </c>
      <c r="C38" s="257">
        <v>0</v>
      </c>
      <c r="D38" s="257">
        <v>0</v>
      </c>
      <c r="E38" s="257">
        <v>0</v>
      </c>
      <c r="F38" s="257">
        <v>0</v>
      </c>
      <c r="G38" s="257">
        <v>0</v>
      </c>
      <c r="H38" s="257">
        <v>0</v>
      </c>
      <c r="I38" s="257">
        <v>0</v>
      </c>
      <c r="J38" s="257">
        <v>22049</v>
      </c>
      <c r="K38" s="257">
        <v>1216</v>
      </c>
      <c r="L38" s="257">
        <v>1265</v>
      </c>
      <c r="M38" s="257">
        <v>796</v>
      </c>
      <c r="N38" s="257">
        <v>-946</v>
      </c>
      <c r="O38" s="257">
        <v>24380</v>
      </c>
      <c r="P38" s="207"/>
      <c r="Q38" s="225" t="s">
        <v>31</v>
      </c>
    </row>
    <row r="39" spans="1:17" s="136" customFormat="1" ht="14.4" customHeight="1">
      <c r="A39" s="58"/>
      <c r="B39" s="252" t="s">
        <v>5342</v>
      </c>
      <c r="C39" s="257">
        <v>0</v>
      </c>
      <c r="D39" s="257">
        <v>0</v>
      </c>
      <c r="E39" s="257">
        <v>0</v>
      </c>
      <c r="F39" s="257">
        <v>0</v>
      </c>
      <c r="G39" s="257">
        <v>0</v>
      </c>
      <c r="H39" s="257">
        <v>0</v>
      </c>
      <c r="I39" s="257">
        <v>0</v>
      </c>
      <c r="J39" s="257">
        <v>3045</v>
      </c>
      <c r="K39" s="257">
        <v>315</v>
      </c>
      <c r="L39" s="257">
        <v>105</v>
      </c>
      <c r="M39" s="257">
        <v>105</v>
      </c>
      <c r="N39" s="257">
        <v>70</v>
      </c>
      <c r="O39" s="257">
        <v>3640</v>
      </c>
      <c r="P39" s="207"/>
      <c r="Q39" s="225" t="s">
        <v>31</v>
      </c>
    </row>
    <row r="40" spans="1:17" s="136" customFormat="1" ht="14.4" customHeight="1">
      <c r="A40" s="58"/>
      <c r="B40" s="252" t="s">
        <v>5343</v>
      </c>
      <c r="C40" s="257">
        <v>0</v>
      </c>
      <c r="D40" s="257">
        <v>0</v>
      </c>
      <c r="E40" s="257">
        <v>0</v>
      </c>
      <c r="F40" s="257">
        <v>0</v>
      </c>
      <c r="G40" s="257">
        <v>0</v>
      </c>
      <c r="H40" s="257">
        <v>0</v>
      </c>
      <c r="I40" s="257">
        <v>0</v>
      </c>
      <c r="J40" s="257">
        <v>18700</v>
      </c>
      <c r="K40" s="257">
        <v>1488</v>
      </c>
      <c r="L40" s="257">
        <v>1458</v>
      </c>
      <c r="M40" s="257">
        <v>1559</v>
      </c>
      <c r="N40" s="257">
        <v>1503</v>
      </c>
      <c r="O40" s="257">
        <v>24708</v>
      </c>
      <c r="P40" s="207"/>
      <c r="Q40" s="225" t="s">
        <v>31</v>
      </c>
    </row>
    <row r="41" spans="1:17" s="136" customFormat="1" ht="14.4" customHeight="1">
      <c r="A41" s="58"/>
      <c r="B41" s="252" t="s">
        <v>5344</v>
      </c>
      <c r="C41" s="257">
        <v>0</v>
      </c>
      <c r="D41" s="257">
        <v>0</v>
      </c>
      <c r="E41" s="257">
        <v>0</v>
      </c>
      <c r="F41" s="257">
        <v>0</v>
      </c>
      <c r="G41" s="257">
        <v>0</v>
      </c>
      <c r="H41" s="257">
        <v>0</v>
      </c>
      <c r="I41" s="257">
        <v>0</v>
      </c>
      <c r="J41" s="257">
        <v>15274</v>
      </c>
      <c r="K41" s="257">
        <v>838</v>
      </c>
      <c r="L41" s="257">
        <v>1171</v>
      </c>
      <c r="M41" s="257">
        <v>825</v>
      </c>
      <c r="N41" s="257">
        <v>805</v>
      </c>
      <c r="O41" s="257">
        <v>18913</v>
      </c>
      <c r="P41" s="207"/>
      <c r="Q41" s="225" t="s">
        <v>31</v>
      </c>
    </row>
    <row r="42" spans="1:17" s="136" customFormat="1" ht="14.4" customHeight="1">
      <c r="A42" s="58"/>
      <c r="B42" s="252" t="s">
        <v>5345</v>
      </c>
      <c r="C42" s="257">
        <v>0</v>
      </c>
      <c r="D42" s="257">
        <v>0</v>
      </c>
      <c r="E42" s="257">
        <v>0</v>
      </c>
      <c r="F42" s="257">
        <v>0</v>
      </c>
      <c r="G42" s="257">
        <v>0</v>
      </c>
      <c r="H42" s="257">
        <v>0</v>
      </c>
      <c r="I42" s="257">
        <v>0</v>
      </c>
      <c r="J42" s="257">
        <v>8203</v>
      </c>
      <c r="K42" s="257">
        <v>1671</v>
      </c>
      <c r="L42" s="257">
        <v>855</v>
      </c>
      <c r="M42" s="257">
        <v>1280</v>
      </c>
      <c r="N42" s="257">
        <v>1375</v>
      </c>
      <c r="O42" s="257">
        <v>13384</v>
      </c>
      <c r="P42" s="207"/>
      <c r="Q42" s="225" t="s">
        <v>31</v>
      </c>
    </row>
    <row r="43" spans="1:17" s="136" customFormat="1" ht="14.4" customHeight="1">
      <c r="A43" s="58"/>
      <c r="B43" s="252" t="s">
        <v>5346</v>
      </c>
      <c r="C43" s="257">
        <v>0</v>
      </c>
      <c r="D43" s="257">
        <v>0</v>
      </c>
      <c r="E43" s="257">
        <v>0</v>
      </c>
      <c r="F43" s="257">
        <v>0</v>
      </c>
      <c r="G43" s="257">
        <v>0</v>
      </c>
      <c r="H43" s="257">
        <v>0</v>
      </c>
      <c r="I43" s="257">
        <v>0</v>
      </c>
      <c r="J43" s="257">
        <v>1200</v>
      </c>
      <c r="K43" s="257">
        <v>400</v>
      </c>
      <c r="L43" s="257">
        <v>400</v>
      </c>
      <c r="M43" s="257">
        <v>0</v>
      </c>
      <c r="N43" s="257">
        <v>0</v>
      </c>
      <c r="O43" s="257">
        <v>2000</v>
      </c>
      <c r="P43" s="207"/>
      <c r="Q43" s="225" t="s">
        <v>31</v>
      </c>
    </row>
    <row r="44" spans="1:17" s="136" customFormat="1" ht="14.4" customHeight="1">
      <c r="A44" s="58"/>
      <c r="B44" s="252" t="s">
        <v>5347</v>
      </c>
      <c r="C44" s="257">
        <v>0</v>
      </c>
      <c r="D44" s="257">
        <v>0</v>
      </c>
      <c r="E44" s="257">
        <v>0</v>
      </c>
      <c r="F44" s="257">
        <v>0</v>
      </c>
      <c r="G44" s="257">
        <v>0</v>
      </c>
      <c r="H44" s="257">
        <v>0</v>
      </c>
      <c r="I44" s="257">
        <v>0</v>
      </c>
      <c r="J44" s="257">
        <v>95880</v>
      </c>
      <c r="K44" s="257">
        <v>7591</v>
      </c>
      <c r="L44" s="257">
        <v>7392</v>
      </c>
      <c r="M44" s="257">
        <v>9196</v>
      </c>
      <c r="N44" s="257">
        <v>7630</v>
      </c>
      <c r="O44" s="257">
        <v>127690</v>
      </c>
      <c r="P44" s="207"/>
      <c r="Q44" s="225" t="s">
        <v>31</v>
      </c>
    </row>
    <row r="45" spans="1:17" s="136" customFormat="1" ht="14.4" customHeight="1">
      <c r="A45" s="58"/>
      <c r="B45" s="252" t="s">
        <v>5348</v>
      </c>
      <c r="C45" s="257">
        <v>0</v>
      </c>
      <c r="D45" s="257">
        <v>0</v>
      </c>
      <c r="E45" s="257">
        <v>0</v>
      </c>
      <c r="F45" s="257">
        <v>0</v>
      </c>
      <c r="G45" s="257">
        <v>0</v>
      </c>
      <c r="H45" s="257">
        <v>0</v>
      </c>
      <c r="I45" s="257">
        <v>0</v>
      </c>
      <c r="J45" s="257">
        <v>49732</v>
      </c>
      <c r="K45" s="257">
        <v>5291</v>
      </c>
      <c r="L45" s="257">
        <v>5205</v>
      </c>
      <c r="M45" s="257">
        <v>5650</v>
      </c>
      <c r="N45" s="257">
        <v>5537</v>
      </c>
      <c r="O45" s="257">
        <v>71415</v>
      </c>
      <c r="P45" s="207"/>
      <c r="Q45" s="225" t="s">
        <v>31</v>
      </c>
    </row>
    <row r="46" spans="1:17" s="136" customFormat="1" ht="14.4" customHeight="1">
      <c r="A46" s="58"/>
      <c r="B46" s="252" t="s">
        <v>5349</v>
      </c>
      <c r="C46" s="257">
        <v>0</v>
      </c>
      <c r="D46" s="257">
        <v>0</v>
      </c>
      <c r="E46" s="257">
        <v>0</v>
      </c>
      <c r="F46" s="257">
        <v>0</v>
      </c>
      <c r="G46" s="257">
        <v>0</v>
      </c>
      <c r="H46" s="257">
        <v>0</v>
      </c>
      <c r="I46" s="257">
        <v>0</v>
      </c>
      <c r="J46" s="257">
        <v>31905</v>
      </c>
      <c r="K46" s="257">
        <v>3336</v>
      </c>
      <c r="L46" s="257">
        <v>1587</v>
      </c>
      <c r="M46" s="257">
        <v>2730</v>
      </c>
      <c r="N46" s="257">
        <v>2809</v>
      </c>
      <c r="O46" s="257">
        <v>42365</v>
      </c>
      <c r="P46" s="208"/>
      <c r="Q46" s="225" t="s">
        <v>36</v>
      </c>
    </row>
    <row r="47" spans="1:17" s="136" customFormat="1" ht="14.4" customHeight="1">
      <c r="A47" s="58"/>
      <c r="B47" s="252" t="s">
        <v>5350</v>
      </c>
      <c r="C47" s="257">
        <v>0</v>
      </c>
      <c r="D47" s="257">
        <v>0</v>
      </c>
      <c r="E47" s="257">
        <v>0</v>
      </c>
      <c r="F47" s="257">
        <v>0</v>
      </c>
      <c r="G47" s="257">
        <v>0</v>
      </c>
      <c r="H47" s="257">
        <v>0</v>
      </c>
      <c r="I47" s="257">
        <v>0</v>
      </c>
      <c r="J47" s="257">
        <v>98994</v>
      </c>
      <c r="K47" s="257">
        <v>9790</v>
      </c>
      <c r="L47" s="257">
        <v>9635</v>
      </c>
      <c r="M47" s="257">
        <v>11058</v>
      </c>
      <c r="N47" s="257">
        <v>11629</v>
      </c>
      <c r="O47" s="257">
        <v>141108</v>
      </c>
      <c r="P47" s="208"/>
      <c r="Q47" s="225" t="s">
        <v>36</v>
      </c>
    </row>
    <row r="48" spans="1:17" s="136" customFormat="1" ht="14.4" customHeight="1">
      <c r="A48" s="58"/>
      <c r="B48" s="256" t="s">
        <v>5351</v>
      </c>
      <c r="C48" s="258">
        <v>0</v>
      </c>
      <c r="D48" s="258">
        <v>0</v>
      </c>
      <c r="E48" s="258">
        <v>0</v>
      </c>
      <c r="F48" s="258">
        <v>0</v>
      </c>
      <c r="G48" s="258">
        <v>0</v>
      </c>
      <c r="H48" s="258">
        <v>0</v>
      </c>
      <c r="I48" s="258">
        <v>0</v>
      </c>
      <c r="J48" s="258">
        <v>951686</v>
      </c>
      <c r="K48" s="258">
        <v>71024</v>
      </c>
      <c r="L48" s="258">
        <v>68894</v>
      </c>
      <c r="M48" s="258">
        <v>74547</v>
      </c>
      <c r="N48" s="258">
        <v>71179</v>
      </c>
      <c r="O48" s="258">
        <v>1237331</v>
      </c>
      <c r="P48" s="203"/>
      <c r="Q48" s="211"/>
    </row>
    <row r="49" spans="1:17" s="136" customFormat="1" ht="14.4" customHeight="1">
      <c r="A49" s="58"/>
      <c r="B49" s="375" t="s">
        <v>2495</v>
      </c>
      <c r="C49" s="375"/>
      <c r="D49" s="375"/>
      <c r="E49" s="375"/>
      <c r="F49" s="375"/>
      <c r="G49" s="375"/>
      <c r="H49" s="375"/>
      <c r="I49" s="375"/>
      <c r="J49" s="375"/>
      <c r="K49" s="375"/>
      <c r="L49" s="375"/>
      <c r="M49" s="375"/>
      <c r="N49" s="375"/>
      <c r="O49" s="375"/>
      <c r="P49" s="205"/>
      <c r="Q49" s="211"/>
    </row>
    <row r="50" spans="1:17" s="136" customFormat="1" ht="14.4" customHeight="1">
      <c r="A50" s="58"/>
      <c r="B50" s="256" t="s">
        <v>5352</v>
      </c>
      <c r="C50" s="258">
        <v>0</v>
      </c>
      <c r="D50" s="258">
        <v>0</v>
      </c>
      <c r="E50" s="258">
        <v>0</v>
      </c>
      <c r="F50" s="258">
        <v>0</v>
      </c>
      <c r="G50" s="258">
        <v>0</v>
      </c>
      <c r="H50" s="258">
        <v>0</v>
      </c>
      <c r="I50" s="258">
        <v>0</v>
      </c>
      <c r="J50" s="258">
        <v>6026631</v>
      </c>
      <c r="K50" s="258">
        <v>486575</v>
      </c>
      <c r="L50" s="258">
        <v>479446</v>
      </c>
      <c r="M50" s="258">
        <v>509083</v>
      </c>
      <c r="N50" s="258">
        <v>487705</v>
      </c>
      <c r="O50" s="258">
        <v>7989441</v>
      </c>
      <c r="P50" s="206"/>
      <c r="Q50" s="211"/>
    </row>
    <row r="51" spans="1:17" s="136" customFormat="1" ht="14.4" customHeight="1">
      <c r="A51" s="58"/>
      <c r="B51" s="375" t="s">
        <v>2495</v>
      </c>
      <c r="C51" s="375"/>
      <c r="D51" s="375"/>
      <c r="E51" s="375"/>
      <c r="F51" s="375"/>
      <c r="G51" s="375"/>
      <c r="H51" s="375"/>
      <c r="I51" s="375"/>
      <c r="J51" s="375"/>
      <c r="K51" s="375"/>
      <c r="L51" s="375"/>
      <c r="M51" s="375"/>
      <c r="N51" s="375"/>
      <c r="O51" s="375"/>
      <c r="P51" s="207"/>
      <c r="Q51" s="211"/>
    </row>
    <row r="52" spans="1:17" s="136" customFormat="1" ht="14.4" customHeight="1">
      <c r="A52" s="58"/>
      <c r="B52" s="256" t="s">
        <v>5353</v>
      </c>
      <c r="C52" s="256" t="s">
        <v>5245</v>
      </c>
      <c r="D52" s="256" t="s">
        <v>5245</v>
      </c>
      <c r="E52" s="256" t="s">
        <v>5245</v>
      </c>
      <c r="F52" s="256" t="s">
        <v>5245</v>
      </c>
      <c r="G52" s="256" t="s">
        <v>5245</v>
      </c>
      <c r="H52" s="256" t="s">
        <v>5245</v>
      </c>
      <c r="I52" s="256" t="s">
        <v>5245</v>
      </c>
      <c r="J52" s="256" t="s">
        <v>5245</v>
      </c>
      <c r="K52" s="256" t="s">
        <v>5245</v>
      </c>
      <c r="L52" s="256" t="s">
        <v>5245</v>
      </c>
      <c r="M52" s="256" t="s">
        <v>5245</v>
      </c>
      <c r="N52" s="256" t="s">
        <v>5245</v>
      </c>
      <c r="O52" s="256" t="s">
        <v>5245</v>
      </c>
      <c r="P52" s="207"/>
      <c r="Q52" s="211"/>
    </row>
    <row r="53" spans="1:17" s="136" customFormat="1" ht="14.4" customHeight="1">
      <c r="A53" s="58"/>
      <c r="B53" s="375" t="s">
        <v>2495</v>
      </c>
      <c r="C53" s="375"/>
      <c r="D53" s="375"/>
      <c r="E53" s="375"/>
      <c r="F53" s="375"/>
      <c r="G53" s="375"/>
      <c r="H53" s="375"/>
      <c r="I53" s="375"/>
      <c r="J53" s="375"/>
      <c r="K53" s="375"/>
      <c r="L53" s="375"/>
      <c r="M53" s="375"/>
      <c r="N53" s="375"/>
      <c r="O53" s="375"/>
      <c r="P53" s="207"/>
      <c r="Q53" s="211"/>
    </row>
    <row r="54" spans="1:17" s="136" customFormat="1" ht="14.4" customHeight="1">
      <c r="A54" s="58"/>
      <c r="B54" s="256" t="s">
        <v>5354</v>
      </c>
      <c r="C54" s="252" t="s">
        <v>5246</v>
      </c>
      <c r="D54" s="252" t="s">
        <v>5246</v>
      </c>
      <c r="E54" s="252" t="s">
        <v>5246</v>
      </c>
      <c r="F54" s="252" t="s">
        <v>5246</v>
      </c>
      <c r="G54" s="252" t="s">
        <v>5246</v>
      </c>
      <c r="H54" s="252" t="s">
        <v>5246</v>
      </c>
      <c r="I54" s="252" t="s">
        <v>5246</v>
      </c>
      <c r="J54" s="252" t="s">
        <v>5246</v>
      </c>
      <c r="K54" s="252" t="s">
        <v>5246</v>
      </c>
      <c r="L54" s="252" t="s">
        <v>5246</v>
      </c>
      <c r="M54" s="252" t="s">
        <v>5246</v>
      </c>
      <c r="N54" s="252" t="s">
        <v>5246</v>
      </c>
      <c r="O54" s="252" t="s">
        <v>5246</v>
      </c>
      <c r="P54" s="207"/>
      <c r="Q54" s="211"/>
    </row>
    <row r="55" spans="1:17" s="136" customFormat="1" ht="14.4" customHeight="1">
      <c r="A55" s="58"/>
      <c r="B55" s="252" t="s">
        <v>5355</v>
      </c>
      <c r="C55" s="257">
        <v>0</v>
      </c>
      <c r="D55" s="257">
        <v>0</v>
      </c>
      <c r="E55" s="257">
        <v>0</v>
      </c>
      <c r="F55" s="257">
        <v>0</v>
      </c>
      <c r="G55" s="257">
        <v>0</v>
      </c>
      <c r="H55" s="257">
        <v>0</v>
      </c>
      <c r="I55" s="257">
        <v>0</v>
      </c>
      <c r="J55" s="257">
        <v>240748</v>
      </c>
      <c r="K55" s="257">
        <v>23562</v>
      </c>
      <c r="L55" s="257">
        <v>15896</v>
      </c>
      <c r="M55" s="257">
        <v>14504</v>
      </c>
      <c r="N55" s="257">
        <v>17079</v>
      </c>
      <c r="O55" s="257">
        <v>311789</v>
      </c>
      <c r="P55" s="207"/>
      <c r="Q55" s="211" t="s">
        <v>40</v>
      </c>
    </row>
    <row r="56" spans="1:17" s="136" customFormat="1" ht="14.4" customHeight="1">
      <c r="A56" s="58"/>
      <c r="B56" s="252" t="s">
        <v>5356</v>
      </c>
      <c r="C56" s="257">
        <v>0</v>
      </c>
      <c r="D56" s="257">
        <v>0</v>
      </c>
      <c r="E56" s="257">
        <v>0</v>
      </c>
      <c r="F56" s="257">
        <v>0</v>
      </c>
      <c r="G56" s="257">
        <v>0</v>
      </c>
      <c r="H56" s="257">
        <v>0</v>
      </c>
      <c r="I56" s="257">
        <v>0</v>
      </c>
      <c r="J56" s="257">
        <v>38799</v>
      </c>
      <c r="K56" s="257">
        <v>1614</v>
      </c>
      <c r="L56" s="257">
        <v>1346</v>
      </c>
      <c r="M56" s="257">
        <v>1656</v>
      </c>
      <c r="N56" s="257">
        <v>175</v>
      </c>
      <c r="O56" s="257">
        <v>43590</v>
      </c>
      <c r="P56" s="207"/>
      <c r="Q56" s="211" t="s">
        <v>40</v>
      </c>
    </row>
    <row r="57" spans="1:17" s="136" customFormat="1" ht="14.4" customHeight="1">
      <c r="A57" s="58"/>
      <c r="B57" s="252" t="s">
        <v>5357</v>
      </c>
      <c r="C57" s="257">
        <v>0</v>
      </c>
      <c r="D57" s="257">
        <v>0</v>
      </c>
      <c r="E57" s="257">
        <v>0</v>
      </c>
      <c r="F57" s="257">
        <v>0</v>
      </c>
      <c r="G57" s="257">
        <v>0</v>
      </c>
      <c r="H57" s="257">
        <v>0</v>
      </c>
      <c r="I57" s="257">
        <v>0</v>
      </c>
      <c r="J57" s="257">
        <v>272906</v>
      </c>
      <c r="K57" s="257">
        <v>34882</v>
      </c>
      <c r="L57" s="257">
        <v>18636</v>
      </c>
      <c r="M57" s="257">
        <v>10324</v>
      </c>
      <c r="N57" s="257">
        <v>9181</v>
      </c>
      <c r="O57" s="257">
        <v>345930</v>
      </c>
      <c r="P57" s="207"/>
      <c r="Q57" s="211" t="s">
        <v>40</v>
      </c>
    </row>
    <row r="58" spans="1:17" s="136" customFormat="1" ht="14.4" customHeight="1">
      <c r="A58" s="58"/>
      <c r="B58" s="252" t="s">
        <v>5358</v>
      </c>
      <c r="C58" s="257">
        <v>0</v>
      </c>
      <c r="D58" s="257">
        <v>0</v>
      </c>
      <c r="E58" s="257">
        <v>0</v>
      </c>
      <c r="F58" s="257">
        <v>0</v>
      </c>
      <c r="G58" s="257">
        <v>0</v>
      </c>
      <c r="H58" s="257">
        <v>0</v>
      </c>
      <c r="I58" s="257">
        <v>0</v>
      </c>
      <c r="J58" s="257">
        <v>35555</v>
      </c>
      <c r="K58" s="257">
        <v>0</v>
      </c>
      <c r="L58" s="257">
        <v>0</v>
      </c>
      <c r="M58" s="257">
        <v>0</v>
      </c>
      <c r="N58" s="257">
        <v>1470</v>
      </c>
      <c r="O58" s="257">
        <v>37025</v>
      </c>
      <c r="P58" s="207"/>
      <c r="Q58" s="211" t="s">
        <v>40</v>
      </c>
    </row>
    <row r="59" spans="1:17" s="136" customFormat="1" ht="14.4" customHeight="1">
      <c r="A59" s="58"/>
      <c r="B59" s="252" t="s">
        <v>5359</v>
      </c>
      <c r="C59" s="257">
        <v>0</v>
      </c>
      <c r="D59" s="257">
        <v>0</v>
      </c>
      <c r="E59" s="257">
        <v>0</v>
      </c>
      <c r="F59" s="257">
        <v>0</v>
      </c>
      <c r="G59" s="257">
        <v>0</v>
      </c>
      <c r="H59" s="257">
        <v>0</v>
      </c>
      <c r="I59" s="257">
        <v>0</v>
      </c>
      <c r="J59" s="257">
        <v>50144</v>
      </c>
      <c r="K59" s="257">
        <v>0</v>
      </c>
      <c r="L59" s="257">
        <v>0</v>
      </c>
      <c r="M59" s="257">
        <v>386</v>
      </c>
      <c r="N59" s="257">
        <v>6717</v>
      </c>
      <c r="O59" s="257">
        <v>57248</v>
      </c>
      <c r="P59" s="207"/>
      <c r="Q59" s="211" t="s">
        <v>40</v>
      </c>
    </row>
    <row r="60" spans="1:17" s="136" customFormat="1" ht="14.4" customHeight="1">
      <c r="A60" s="58"/>
      <c r="B60" s="252" t="s">
        <v>5360</v>
      </c>
      <c r="C60" s="257">
        <v>0</v>
      </c>
      <c r="D60" s="257">
        <v>0</v>
      </c>
      <c r="E60" s="257">
        <v>0</v>
      </c>
      <c r="F60" s="257">
        <v>0</v>
      </c>
      <c r="G60" s="257">
        <v>0</v>
      </c>
      <c r="H60" s="257">
        <v>0</v>
      </c>
      <c r="I60" s="257">
        <v>0</v>
      </c>
      <c r="J60" s="257">
        <v>19713</v>
      </c>
      <c r="K60" s="257">
        <v>2250</v>
      </c>
      <c r="L60" s="257">
        <v>750</v>
      </c>
      <c r="M60" s="257">
        <v>0</v>
      </c>
      <c r="N60" s="257">
        <v>0</v>
      </c>
      <c r="O60" s="257">
        <v>22712</v>
      </c>
      <c r="P60" s="207"/>
      <c r="Q60" s="211" t="s">
        <v>40</v>
      </c>
    </row>
    <row r="61" spans="1:17" s="136" customFormat="1" ht="14.4" customHeight="1">
      <c r="A61" s="58"/>
      <c r="B61" s="252" t="s">
        <v>5361</v>
      </c>
      <c r="C61" s="257">
        <v>0</v>
      </c>
      <c r="D61" s="257">
        <v>0</v>
      </c>
      <c r="E61" s="257">
        <v>0</v>
      </c>
      <c r="F61" s="257">
        <v>0</v>
      </c>
      <c r="G61" s="257">
        <v>0</v>
      </c>
      <c r="H61" s="257">
        <v>0</v>
      </c>
      <c r="I61" s="257">
        <v>0</v>
      </c>
      <c r="J61" s="257">
        <v>54948</v>
      </c>
      <c r="K61" s="257">
        <v>5816</v>
      </c>
      <c r="L61" s="257">
        <v>3420</v>
      </c>
      <c r="M61" s="257">
        <v>2474</v>
      </c>
      <c r="N61" s="257">
        <v>4340</v>
      </c>
      <c r="O61" s="257">
        <v>70998</v>
      </c>
      <c r="P61" s="207"/>
      <c r="Q61" s="211" t="s">
        <v>40</v>
      </c>
    </row>
    <row r="62" spans="1:17" s="136" customFormat="1" ht="14.4" customHeight="1">
      <c r="A62" s="58"/>
      <c r="B62" s="252" t="s">
        <v>5362</v>
      </c>
      <c r="C62" s="257">
        <v>0</v>
      </c>
      <c r="D62" s="257">
        <v>0</v>
      </c>
      <c r="E62" s="257">
        <v>0</v>
      </c>
      <c r="F62" s="257">
        <v>0</v>
      </c>
      <c r="G62" s="257">
        <v>0</v>
      </c>
      <c r="H62" s="257">
        <v>0</v>
      </c>
      <c r="I62" s="257">
        <v>0</v>
      </c>
      <c r="J62" s="257">
        <v>77035</v>
      </c>
      <c r="K62" s="257">
        <v>8783</v>
      </c>
      <c r="L62" s="257">
        <v>6052</v>
      </c>
      <c r="M62" s="257">
        <v>4710</v>
      </c>
      <c r="N62" s="257">
        <v>3001</v>
      </c>
      <c r="O62" s="257">
        <v>99581</v>
      </c>
      <c r="P62" s="207"/>
      <c r="Q62" s="211" t="s">
        <v>40</v>
      </c>
    </row>
    <row r="63" spans="1:17" s="136" customFormat="1" ht="14.4" customHeight="1">
      <c r="A63" s="58"/>
      <c r="B63" s="252" t="s">
        <v>5363</v>
      </c>
      <c r="C63" s="257">
        <v>0</v>
      </c>
      <c r="D63" s="257">
        <v>0</v>
      </c>
      <c r="E63" s="257">
        <v>0</v>
      </c>
      <c r="F63" s="257">
        <v>0</v>
      </c>
      <c r="G63" s="257">
        <v>0</v>
      </c>
      <c r="H63" s="257">
        <v>0</v>
      </c>
      <c r="I63" s="257">
        <v>0</v>
      </c>
      <c r="J63" s="257">
        <v>424</v>
      </c>
      <c r="K63" s="257">
        <v>129</v>
      </c>
      <c r="L63" s="257">
        <v>89</v>
      </c>
      <c r="M63" s="257">
        <v>101</v>
      </c>
      <c r="N63" s="257">
        <v>79</v>
      </c>
      <c r="O63" s="257">
        <v>822</v>
      </c>
      <c r="P63" s="207"/>
      <c r="Q63" s="211" t="s">
        <v>40</v>
      </c>
    </row>
    <row r="64" spans="1:17" s="136" customFormat="1" ht="14.4" customHeight="1">
      <c r="A64" s="58"/>
      <c r="B64" s="252" t="s">
        <v>5364</v>
      </c>
      <c r="C64" s="257">
        <v>0</v>
      </c>
      <c r="D64" s="257">
        <v>0</v>
      </c>
      <c r="E64" s="257">
        <v>0</v>
      </c>
      <c r="F64" s="257">
        <v>0</v>
      </c>
      <c r="G64" s="257">
        <v>0</v>
      </c>
      <c r="H64" s="257">
        <v>0</v>
      </c>
      <c r="I64" s="257">
        <v>0</v>
      </c>
      <c r="J64" s="257">
        <v>0</v>
      </c>
      <c r="K64" s="257">
        <v>0</v>
      </c>
      <c r="L64" s="257">
        <v>0</v>
      </c>
      <c r="M64" s="257">
        <v>0</v>
      </c>
      <c r="N64" s="257">
        <v>160</v>
      </c>
      <c r="O64" s="257">
        <v>160</v>
      </c>
      <c r="P64" s="207"/>
      <c r="Q64" s="211" t="s">
        <v>40</v>
      </c>
    </row>
    <row r="65" spans="1:17" ht="14.4" customHeight="1">
      <c r="A65" s="58"/>
      <c r="B65" s="256" t="s">
        <v>5365</v>
      </c>
      <c r="C65" s="258">
        <v>0</v>
      </c>
      <c r="D65" s="258">
        <v>0</v>
      </c>
      <c r="E65" s="258">
        <v>0</v>
      </c>
      <c r="F65" s="258">
        <v>0</v>
      </c>
      <c r="G65" s="258">
        <v>0</v>
      </c>
      <c r="H65" s="258">
        <v>0</v>
      </c>
      <c r="I65" s="258">
        <v>0</v>
      </c>
      <c r="J65" s="258">
        <v>790272</v>
      </c>
      <c r="K65" s="258">
        <v>77036</v>
      </c>
      <c r="L65" s="258">
        <v>46189</v>
      </c>
      <c r="M65" s="258">
        <v>34155</v>
      </c>
      <c r="N65" s="258">
        <v>42202</v>
      </c>
      <c r="O65" s="258">
        <v>989855</v>
      </c>
      <c r="P65" s="207"/>
      <c r="Q65" s="211"/>
    </row>
    <row r="66" spans="1:17" s="136" customFormat="1" ht="14.4" customHeight="1">
      <c r="A66" s="58"/>
      <c r="B66" s="375" t="s">
        <v>2495</v>
      </c>
      <c r="C66" s="375"/>
      <c r="D66" s="375"/>
      <c r="E66" s="375"/>
      <c r="F66" s="375"/>
      <c r="G66" s="375"/>
      <c r="H66" s="375"/>
      <c r="I66" s="375"/>
      <c r="J66" s="375"/>
      <c r="K66" s="375"/>
      <c r="L66" s="375"/>
      <c r="M66" s="375"/>
      <c r="N66" s="375"/>
      <c r="O66" s="375"/>
      <c r="P66" s="207"/>
      <c r="Q66" s="211"/>
    </row>
    <row r="67" spans="1:17" ht="14.4" customHeight="1">
      <c r="A67" s="58"/>
      <c r="B67" s="256" t="s">
        <v>5366</v>
      </c>
      <c r="C67" s="252" t="s">
        <v>5246</v>
      </c>
      <c r="D67" s="252" t="s">
        <v>5246</v>
      </c>
      <c r="E67" s="252" t="s">
        <v>5246</v>
      </c>
      <c r="F67" s="252" t="s">
        <v>5246</v>
      </c>
      <c r="G67" s="252" t="s">
        <v>5246</v>
      </c>
      <c r="H67" s="252" t="s">
        <v>5246</v>
      </c>
      <c r="I67" s="252" t="s">
        <v>5246</v>
      </c>
      <c r="J67" s="252" t="s">
        <v>5246</v>
      </c>
      <c r="K67" s="252" t="s">
        <v>5246</v>
      </c>
      <c r="L67" s="252" t="s">
        <v>5246</v>
      </c>
      <c r="M67" s="252" t="s">
        <v>5246</v>
      </c>
      <c r="N67" s="252" t="s">
        <v>5246</v>
      </c>
      <c r="O67" s="252" t="s">
        <v>5246</v>
      </c>
      <c r="P67" s="208"/>
      <c r="Q67" s="211"/>
    </row>
    <row r="68" spans="1:17" s="136" customFormat="1" ht="14.4" customHeight="1">
      <c r="A68" s="58"/>
      <c r="B68" s="252" t="s">
        <v>5367</v>
      </c>
      <c r="C68" s="257">
        <v>0</v>
      </c>
      <c r="D68" s="257">
        <v>0</v>
      </c>
      <c r="E68" s="257">
        <v>0</v>
      </c>
      <c r="F68" s="257">
        <v>0</v>
      </c>
      <c r="G68" s="257">
        <v>0</v>
      </c>
      <c r="H68" s="257">
        <v>0</v>
      </c>
      <c r="I68" s="257">
        <v>0</v>
      </c>
      <c r="J68" s="257">
        <v>2278</v>
      </c>
      <c r="K68" s="257">
        <v>224</v>
      </c>
      <c r="L68" s="257">
        <v>225</v>
      </c>
      <c r="M68" s="257">
        <v>224</v>
      </c>
      <c r="N68" s="257">
        <v>0</v>
      </c>
      <c r="O68" s="257">
        <v>2952</v>
      </c>
      <c r="P68" s="206"/>
      <c r="Q68" s="225" t="s">
        <v>43</v>
      </c>
    </row>
    <row r="69" spans="1:17" s="136" customFormat="1" ht="14.4" customHeight="1">
      <c r="A69" s="58"/>
      <c r="B69" s="252" t="s">
        <v>5368</v>
      </c>
      <c r="C69" s="257">
        <v>0</v>
      </c>
      <c r="D69" s="257">
        <v>0</v>
      </c>
      <c r="E69" s="257">
        <v>0</v>
      </c>
      <c r="F69" s="257">
        <v>0</v>
      </c>
      <c r="G69" s="257">
        <v>0</v>
      </c>
      <c r="H69" s="257">
        <v>0</v>
      </c>
      <c r="I69" s="257">
        <v>0</v>
      </c>
      <c r="J69" s="257">
        <v>16376</v>
      </c>
      <c r="K69" s="257">
        <v>4128</v>
      </c>
      <c r="L69" s="257">
        <v>1264</v>
      </c>
      <c r="M69" s="257">
        <v>1579</v>
      </c>
      <c r="N69" s="257">
        <v>538</v>
      </c>
      <c r="O69" s="257">
        <v>23882</v>
      </c>
      <c r="P69" s="207"/>
      <c r="Q69" s="225" t="s">
        <v>43</v>
      </c>
    </row>
    <row r="70" spans="1:17" s="136" customFormat="1" ht="14.4" customHeight="1">
      <c r="A70" s="58"/>
      <c r="B70" s="252" t="s">
        <v>5369</v>
      </c>
      <c r="C70" s="257">
        <v>0</v>
      </c>
      <c r="D70" s="257">
        <v>0</v>
      </c>
      <c r="E70" s="257">
        <v>0</v>
      </c>
      <c r="F70" s="257">
        <v>0</v>
      </c>
      <c r="G70" s="257">
        <v>0</v>
      </c>
      <c r="H70" s="257">
        <v>0</v>
      </c>
      <c r="I70" s="257">
        <v>0</v>
      </c>
      <c r="J70" s="257">
        <v>201</v>
      </c>
      <c r="K70" s="257">
        <v>96</v>
      </c>
      <c r="L70" s="257">
        <v>64</v>
      </c>
      <c r="M70" s="257">
        <v>64</v>
      </c>
      <c r="N70" s="257">
        <v>64</v>
      </c>
      <c r="O70" s="257">
        <v>492</v>
      </c>
      <c r="P70" s="207"/>
      <c r="Q70" s="225" t="s">
        <v>43</v>
      </c>
    </row>
    <row r="71" spans="1:17" s="136" customFormat="1" ht="14.4" customHeight="1">
      <c r="A71" s="58"/>
      <c r="B71" s="252" t="s">
        <v>5370</v>
      </c>
      <c r="C71" s="257">
        <v>0</v>
      </c>
      <c r="D71" s="257">
        <v>0</v>
      </c>
      <c r="E71" s="257">
        <v>0</v>
      </c>
      <c r="F71" s="257">
        <v>0</v>
      </c>
      <c r="G71" s="257">
        <v>0</v>
      </c>
      <c r="H71" s="257">
        <v>0</v>
      </c>
      <c r="I71" s="257">
        <v>0</v>
      </c>
      <c r="J71" s="257">
        <v>48950</v>
      </c>
      <c r="K71" s="257">
        <v>3777</v>
      </c>
      <c r="L71" s="257">
        <v>4713</v>
      </c>
      <c r="M71" s="257">
        <v>3012</v>
      </c>
      <c r="N71" s="257">
        <v>2651</v>
      </c>
      <c r="O71" s="257">
        <v>63101</v>
      </c>
      <c r="P71" s="207"/>
      <c r="Q71" s="225" t="s">
        <v>43</v>
      </c>
    </row>
    <row r="72" spans="1:17" s="136" customFormat="1" ht="14.4" customHeight="1">
      <c r="A72" s="58"/>
      <c r="B72" s="252" t="s">
        <v>5371</v>
      </c>
      <c r="C72" s="257">
        <v>0</v>
      </c>
      <c r="D72" s="257">
        <v>0</v>
      </c>
      <c r="E72" s="257">
        <v>0</v>
      </c>
      <c r="F72" s="257">
        <v>0</v>
      </c>
      <c r="G72" s="257">
        <v>0</v>
      </c>
      <c r="H72" s="257">
        <v>0</v>
      </c>
      <c r="I72" s="257">
        <v>0</v>
      </c>
      <c r="J72" s="257">
        <v>4686</v>
      </c>
      <c r="K72" s="257">
        <v>372</v>
      </c>
      <c r="L72" s="257">
        <v>0</v>
      </c>
      <c r="M72" s="257">
        <v>0</v>
      </c>
      <c r="N72" s="257">
        <v>0</v>
      </c>
      <c r="O72" s="257">
        <v>5058</v>
      </c>
      <c r="P72" s="207"/>
      <c r="Q72" s="225" t="s">
        <v>43</v>
      </c>
    </row>
    <row r="73" spans="1:17" s="136" customFormat="1" ht="14.4" customHeight="1">
      <c r="A73" s="58"/>
      <c r="B73" s="252" t="s">
        <v>5372</v>
      </c>
      <c r="C73" s="257">
        <v>0</v>
      </c>
      <c r="D73" s="257">
        <v>0</v>
      </c>
      <c r="E73" s="257">
        <v>0</v>
      </c>
      <c r="F73" s="257">
        <v>0</v>
      </c>
      <c r="G73" s="257">
        <v>0</v>
      </c>
      <c r="H73" s="257">
        <v>0</v>
      </c>
      <c r="I73" s="257">
        <v>0</v>
      </c>
      <c r="J73" s="257">
        <v>2011</v>
      </c>
      <c r="K73" s="257">
        <v>0</v>
      </c>
      <c r="L73" s="257">
        <v>1466</v>
      </c>
      <c r="M73" s="257">
        <v>0</v>
      </c>
      <c r="N73" s="257">
        <v>0</v>
      </c>
      <c r="O73" s="257">
        <v>3477</v>
      </c>
      <c r="P73" s="207"/>
      <c r="Q73" s="225" t="s">
        <v>43</v>
      </c>
    </row>
    <row r="74" spans="1:17" s="136" customFormat="1" ht="14.4" customHeight="1">
      <c r="A74" s="58"/>
      <c r="B74" s="252" t="s">
        <v>5373</v>
      </c>
      <c r="C74" s="257">
        <v>0</v>
      </c>
      <c r="D74" s="257">
        <v>0</v>
      </c>
      <c r="E74" s="257">
        <v>0</v>
      </c>
      <c r="F74" s="257">
        <v>0</v>
      </c>
      <c r="G74" s="257">
        <v>0</v>
      </c>
      <c r="H74" s="257">
        <v>0</v>
      </c>
      <c r="I74" s="257">
        <v>0</v>
      </c>
      <c r="J74" s="257">
        <v>3946</v>
      </c>
      <c r="K74" s="257">
        <v>263</v>
      </c>
      <c r="L74" s="257">
        <v>770</v>
      </c>
      <c r="M74" s="257">
        <v>546</v>
      </c>
      <c r="N74" s="257">
        <v>732</v>
      </c>
      <c r="O74" s="257">
        <v>6259</v>
      </c>
      <c r="P74" s="207"/>
      <c r="Q74" s="225" t="s">
        <v>43</v>
      </c>
    </row>
    <row r="75" spans="1:17" s="136" customFormat="1" ht="14.4" customHeight="1">
      <c r="A75" s="58"/>
      <c r="B75" s="252" t="s">
        <v>5374</v>
      </c>
      <c r="C75" s="257">
        <v>0</v>
      </c>
      <c r="D75" s="257">
        <v>0</v>
      </c>
      <c r="E75" s="257">
        <v>0</v>
      </c>
      <c r="F75" s="257">
        <v>0</v>
      </c>
      <c r="G75" s="257">
        <v>0</v>
      </c>
      <c r="H75" s="257">
        <v>0</v>
      </c>
      <c r="I75" s="257">
        <v>0</v>
      </c>
      <c r="J75" s="257">
        <v>3510</v>
      </c>
      <c r="K75" s="257">
        <v>0</v>
      </c>
      <c r="L75" s="257">
        <v>205</v>
      </c>
      <c r="M75" s="257">
        <v>0</v>
      </c>
      <c r="N75" s="257">
        <v>0</v>
      </c>
      <c r="O75" s="257">
        <v>3715</v>
      </c>
      <c r="P75" s="207"/>
      <c r="Q75" s="225" t="s">
        <v>43</v>
      </c>
    </row>
    <row r="76" spans="1:17" s="136" customFormat="1" ht="14.4" customHeight="1">
      <c r="A76" s="58"/>
      <c r="B76" s="252" t="s">
        <v>5375</v>
      </c>
      <c r="C76" s="257">
        <v>0</v>
      </c>
      <c r="D76" s="257">
        <v>0</v>
      </c>
      <c r="E76" s="257">
        <v>0</v>
      </c>
      <c r="F76" s="257">
        <v>0</v>
      </c>
      <c r="G76" s="257">
        <v>0</v>
      </c>
      <c r="H76" s="257">
        <v>0</v>
      </c>
      <c r="I76" s="257">
        <v>0</v>
      </c>
      <c r="J76" s="257">
        <v>300</v>
      </c>
      <c r="K76" s="257">
        <v>0</v>
      </c>
      <c r="L76" s="257">
        <v>0</v>
      </c>
      <c r="M76" s="257">
        <v>0</v>
      </c>
      <c r="N76" s="257">
        <v>0</v>
      </c>
      <c r="O76" s="257">
        <v>300</v>
      </c>
      <c r="P76" s="207"/>
      <c r="Q76" s="225" t="s">
        <v>43</v>
      </c>
    </row>
    <row r="77" spans="1:17" s="136" customFormat="1" ht="14.4" customHeight="1">
      <c r="A77" s="58"/>
      <c r="B77" s="252" t="s">
        <v>5376</v>
      </c>
      <c r="C77" s="257">
        <v>0</v>
      </c>
      <c r="D77" s="257">
        <v>0</v>
      </c>
      <c r="E77" s="257">
        <v>0</v>
      </c>
      <c r="F77" s="257">
        <v>0</v>
      </c>
      <c r="G77" s="257">
        <v>0</v>
      </c>
      <c r="H77" s="257">
        <v>0</v>
      </c>
      <c r="I77" s="257">
        <v>0</v>
      </c>
      <c r="J77" s="257">
        <v>0</v>
      </c>
      <c r="K77" s="257">
        <v>0</v>
      </c>
      <c r="L77" s="257">
        <v>0</v>
      </c>
      <c r="M77" s="257">
        <v>0</v>
      </c>
      <c r="N77" s="257">
        <v>5155</v>
      </c>
      <c r="O77" s="257">
        <v>5154</v>
      </c>
      <c r="P77" s="208"/>
      <c r="Q77" s="225" t="s">
        <v>43</v>
      </c>
    </row>
    <row r="78" spans="1:17" ht="14.4" customHeight="1">
      <c r="A78" s="58"/>
      <c r="B78" s="252" t="s">
        <v>5377</v>
      </c>
      <c r="C78" s="257">
        <v>0</v>
      </c>
      <c r="D78" s="257">
        <v>0</v>
      </c>
      <c r="E78" s="257">
        <v>0</v>
      </c>
      <c r="F78" s="257">
        <v>0</v>
      </c>
      <c r="G78" s="257">
        <v>0</v>
      </c>
      <c r="H78" s="257">
        <v>0</v>
      </c>
      <c r="I78" s="257">
        <v>0</v>
      </c>
      <c r="J78" s="257">
        <v>139651</v>
      </c>
      <c r="K78" s="257">
        <v>4841</v>
      </c>
      <c r="L78" s="257">
        <v>3613</v>
      </c>
      <c r="M78" s="257">
        <v>4802</v>
      </c>
      <c r="N78" s="257">
        <v>2494</v>
      </c>
      <c r="O78" s="257">
        <v>155400</v>
      </c>
      <c r="P78" s="206"/>
      <c r="Q78" s="225" t="s">
        <v>43</v>
      </c>
    </row>
    <row r="79" spans="1:17" s="136" customFormat="1" ht="14.4" customHeight="1">
      <c r="A79" s="58"/>
      <c r="B79" s="252" t="s">
        <v>5378</v>
      </c>
      <c r="C79" s="257">
        <v>0</v>
      </c>
      <c r="D79" s="257">
        <v>0</v>
      </c>
      <c r="E79" s="257">
        <v>0</v>
      </c>
      <c r="F79" s="257">
        <v>0</v>
      </c>
      <c r="G79" s="257">
        <v>0</v>
      </c>
      <c r="H79" s="257">
        <v>0</v>
      </c>
      <c r="I79" s="257">
        <v>0</v>
      </c>
      <c r="J79" s="257">
        <v>18344</v>
      </c>
      <c r="K79" s="257">
        <v>0</v>
      </c>
      <c r="L79" s="257">
        <v>0</v>
      </c>
      <c r="M79" s="257">
        <v>0</v>
      </c>
      <c r="N79" s="257">
        <v>0</v>
      </c>
      <c r="O79" s="257">
        <v>18344</v>
      </c>
      <c r="P79" s="207"/>
      <c r="Q79" s="225" t="s">
        <v>43</v>
      </c>
    </row>
    <row r="80" spans="1:17" s="136" customFormat="1" ht="14.4" customHeight="1">
      <c r="A80" s="58"/>
      <c r="B80" s="252" t="s">
        <v>5379</v>
      </c>
      <c r="C80" s="257">
        <v>0</v>
      </c>
      <c r="D80" s="257">
        <v>0</v>
      </c>
      <c r="E80" s="257">
        <v>0</v>
      </c>
      <c r="F80" s="257">
        <v>0</v>
      </c>
      <c r="G80" s="257">
        <v>0</v>
      </c>
      <c r="H80" s="257">
        <v>0</v>
      </c>
      <c r="I80" s="257">
        <v>0</v>
      </c>
      <c r="J80" s="257">
        <v>6206</v>
      </c>
      <c r="K80" s="257">
        <v>518</v>
      </c>
      <c r="L80" s="257">
        <v>0</v>
      </c>
      <c r="M80" s="257">
        <v>0</v>
      </c>
      <c r="N80" s="257">
        <v>0</v>
      </c>
      <c r="O80" s="257">
        <v>6725</v>
      </c>
      <c r="P80" s="207"/>
      <c r="Q80" s="225" t="s">
        <v>43</v>
      </c>
    </row>
    <row r="81" spans="1:17" s="136" customFormat="1" ht="14.4" customHeight="1">
      <c r="A81" s="58"/>
      <c r="B81" s="252" t="s">
        <v>5380</v>
      </c>
      <c r="C81" s="257">
        <v>0</v>
      </c>
      <c r="D81" s="257">
        <v>0</v>
      </c>
      <c r="E81" s="257">
        <v>0</v>
      </c>
      <c r="F81" s="257">
        <v>0</v>
      </c>
      <c r="G81" s="257">
        <v>0</v>
      </c>
      <c r="H81" s="257">
        <v>0</v>
      </c>
      <c r="I81" s="257">
        <v>0</v>
      </c>
      <c r="J81" s="257">
        <v>697</v>
      </c>
      <c r="K81" s="257">
        <v>54</v>
      </c>
      <c r="L81" s="257">
        <v>111</v>
      </c>
      <c r="M81" s="257">
        <v>-48</v>
      </c>
      <c r="N81" s="257">
        <v>0</v>
      </c>
      <c r="O81" s="257">
        <v>813</v>
      </c>
      <c r="P81" s="207"/>
      <c r="Q81" s="225" t="s">
        <v>43</v>
      </c>
    </row>
    <row r="82" spans="1:17" s="136" customFormat="1" ht="14.4" customHeight="1">
      <c r="A82" s="58"/>
      <c r="B82" s="252" t="s">
        <v>5381</v>
      </c>
      <c r="C82" s="257">
        <v>0</v>
      </c>
      <c r="D82" s="257">
        <v>0</v>
      </c>
      <c r="E82" s="257">
        <v>0</v>
      </c>
      <c r="F82" s="257">
        <v>0</v>
      </c>
      <c r="G82" s="257">
        <v>0</v>
      </c>
      <c r="H82" s="257">
        <v>0</v>
      </c>
      <c r="I82" s="257">
        <v>0</v>
      </c>
      <c r="J82" s="257">
        <v>14654</v>
      </c>
      <c r="K82" s="257">
        <v>572</v>
      </c>
      <c r="L82" s="257">
        <v>1411</v>
      </c>
      <c r="M82" s="257">
        <v>762</v>
      </c>
      <c r="N82" s="257">
        <v>138</v>
      </c>
      <c r="O82" s="257">
        <v>17539</v>
      </c>
      <c r="P82" s="207"/>
      <c r="Q82" s="225" t="s">
        <v>43</v>
      </c>
    </row>
    <row r="83" spans="1:17" s="136" customFormat="1" ht="14.4" customHeight="1">
      <c r="A83" s="58"/>
      <c r="B83" s="252" t="s">
        <v>5382</v>
      </c>
      <c r="C83" s="257">
        <v>0</v>
      </c>
      <c r="D83" s="257">
        <v>0</v>
      </c>
      <c r="E83" s="257">
        <v>0</v>
      </c>
      <c r="F83" s="257">
        <v>0</v>
      </c>
      <c r="G83" s="257">
        <v>0</v>
      </c>
      <c r="H83" s="257">
        <v>0</v>
      </c>
      <c r="I83" s="257">
        <v>0</v>
      </c>
      <c r="J83" s="257">
        <v>0</v>
      </c>
      <c r="K83" s="257">
        <v>0</v>
      </c>
      <c r="L83" s="257">
        <v>0</v>
      </c>
      <c r="M83" s="257">
        <v>0</v>
      </c>
      <c r="N83" s="257">
        <v>4994</v>
      </c>
      <c r="O83" s="257">
        <v>4994</v>
      </c>
      <c r="P83" s="207"/>
      <c r="Q83" s="225" t="s">
        <v>43</v>
      </c>
    </row>
    <row r="84" spans="1:17" s="136" customFormat="1" ht="14.4" customHeight="1">
      <c r="A84" s="58"/>
      <c r="B84" s="252" t="s">
        <v>5383</v>
      </c>
      <c r="C84" s="257">
        <v>0</v>
      </c>
      <c r="D84" s="257">
        <v>0</v>
      </c>
      <c r="E84" s="257">
        <v>0</v>
      </c>
      <c r="F84" s="257">
        <v>0</v>
      </c>
      <c r="G84" s="257">
        <v>0</v>
      </c>
      <c r="H84" s="257">
        <v>0</v>
      </c>
      <c r="I84" s="257">
        <v>0</v>
      </c>
      <c r="J84" s="257">
        <v>10168</v>
      </c>
      <c r="K84" s="257">
        <v>91</v>
      </c>
      <c r="L84" s="257">
        <v>86</v>
      </c>
      <c r="M84" s="257">
        <v>825</v>
      </c>
      <c r="N84" s="257">
        <v>-166</v>
      </c>
      <c r="O84" s="257">
        <v>11002</v>
      </c>
      <c r="P84" s="207"/>
      <c r="Q84" s="225" t="s">
        <v>43</v>
      </c>
    </row>
    <row r="85" spans="1:17" s="136" customFormat="1" ht="14.4" customHeight="1">
      <c r="A85" s="58"/>
      <c r="B85" s="252" t="s">
        <v>5384</v>
      </c>
      <c r="C85" s="257">
        <v>0</v>
      </c>
      <c r="D85" s="257">
        <v>0</v>
      </c>
      <c r="E85" s="257">
        <v>0</v>
      </c>
      <c r="F85" s="257">
        <v>0</v>
      </c>
      <c r="G85" s="257">
        <v>0</v>
      </c>
      <c r="H85" s="257">
        <v>0</v>
      </c>
      <c r="I85" s="257">
        <v>0</v>
      </c>
      <c r="J85" s="257">
        <v>22940</v>
      </c>
      <c r="K85" s="257">
        <v>0</v>
      </c>
      <c r="L85" s="257">
        <v>0</v>
      </c>
      <c r="M85" s="257">
        <v>0</v>
      </c>
      <c r="N85" s="257">
        <v>0</v>
      </c>
      <c r="O85" s="257">
        <v>22940</v>
      </c>
      <c r="P85" s="207"/>
      <c r="Q85" s="225" t="s">
        <v>43</v>
      </c>
    </row>
    <row r="86" spans="1:17" s="136" customFormat="1" ht="14.4" customHeight="1">
      <c r="A86" s="58"/>
      <c r="B86" s="252" t="s">
        <v>5385</v>
      </c>
      <c r="C86" s="257">
        <v>0</v>
      </c>
      <c r="D86" s="257">
        <v>0</v>
      </c>
      <c r="E86" s="257">
        <v>0</v>
      </c>
      <c r="F86" s="257">
        <v>0</v>
      </c>
      <c r="G86" s="257">
        <v>0</v>
      </c>
      <c r="H86" s="257">
        <v>0</v>
      </c>
      <c r="I86" s="257">
        <v>0</v>
      </c>
      <c r="J86" s="257">
        <v>2410</v>
      </c>
      <c r="K86" s="257">
        <v>0</v>
      </c>
      <c r="L86" s="257">
        <v>0</v>
      </c>
      <c r="M86" s="257">
        <v>0</v>
      </c>
      <c r="N86" s="257">
        <v>0</v>
      </c>
      <c r="O86" s="257">
        <v>2410</v>
      </c>
      <c r="P86" s="207"/>
      <c r="Q86" s="225" t="s">
        <v>43</v>
      </c>
    </row>
    <row r="87" spans="1:17" s="136" customFormat="1" ht="14.4" customHeight="1">
      <c r="A87" s="58"/>
      <c r="B87" s="256" t="s">
        <v>5386</v>
      </c>
      <c r="C87" s="258">
        <v>0</v>
      </c>
      <c r="D87" s="258">
        <v>0</v>
      </c>
      <c r="E87" s="258">
        <v>0</v>
      </c>
      <c r="F87" s="258">
        <v>0</v>
      </c>
      <c r="G87" s="258">
        <v>0</v>
      </c>
      <c r="H87" s="258">
        <v>0</v>
      </c>
      <c r="I87" s="258">
        <v>0</v>
      </c>
      <c r="J87" s="258">
        <v>297328</v>
      </c>
      <c r="K87" s="258">
        <v>14936</v>
      </c>
      <c r="L87" s="258">
        <v>13928</v>
      </c>
      <c r="M87" s="258">
        <v>11766</v>
      </c>
      <c r="N87" s="258">
        <v>16600</v>
      </c>
      <c r="O87" s="258">
        <v>354557</v>
      </c>
      <c r="P87" s="207"/>
      <c r="Q87" s="225"/>
    </row>
    <row r="88" spans="1:17" s="136" customFormat="1" ht="14.4" customHeight="1">
      <c r="A88" s="58"/>
      <c r="B88" s="375" t="s">
        <v>2495</v>
      </c>
      <c r="C88" s="375"/>
      <c r="D88" s="375"/>
      <c r="E88" s="375"/>
      <c r="F88" s="375"/>
      <c r="G88" s="375"/>
      <c r="H88" s="375"/>
      <c r="I88" s="375"/>
      <c r="J88" s="375"/>
      <c r="K88" s="375"/>
      <c r="L88" s="375"/>
      <c r="M88" s="375"/>
      <c r="N88" s="375"/>
      <c r="O88" s="375"/>
      <c r="P88" s="207"/>
      <c r="Q88" s="225"/>
    </row>
    <row r="89" spans="1:17" s="136" customFormat="1" ht="14.4" customHeight="1">
      <c r="A89" s="58"/>
      <c r="B89" s="256" t="s">
        <v>5387</v>
      </c>
      <c r="C89" s="252" t="s">
        <v>5246</v>
      </c>
      <c r="D89" s="252" t="s">
        <v>5246</v>
      </c>
      <c r="E89" s="252" t="s">
        <v>5246</v>
      </c>
      <c r="F89" s="252" t="s">
        <v>5246</v>
      </c>
      <c r="G89" s="252" t="s">
        <v>5246</v>
      </c>
      <c r="H89" s="252" t="s">
        <v>5246</v>
      </c>
      <c r="I89" s="252" t="s">
        <v>5246</v>
      </c>
      <c r="J89" s="252" t="s">
        <v>5246</v>
      </c>
      <c r="K89" s="252" t="s">
        <v>5246</v>
      </c>
      <c r="L89" s="252" t="s">
        <v>5246</v>
      </c>
      <c r="M89" s="252" t="s">
        <v>5246</v>
      </c>
      <c r="N89" s="252" t="s">
        <v>5246</v>
      </c>
      <c r="O89" s="252" t="s">
        <v>5246</v>
      </c>
      <c r="P89" s="207"/>
      <c r="Q89" s="225"/>
    </row>
    <row r="90" spans="1:17" s="136" customFormat="1" ht="14.4" customHeight="1">
      <c r="A90" s="58"/>
      <c r="B90" s="252" t="s">
        <v>5388</v>
      </c>
      <c r="C90" s="257">
        <v>0</v>
      </c>
      <c r="D90" s="257">
        <v>0</v>
      </c>
      <c r="E90" s="257">
        <v>0</v>
      </c>
      <c r="F90" s="257">
        <v>0</v>
      </c>
      <c r="G90" s="257">
        <v>0</v>
      </c>
      <c r="H90" s="257">
        <v>0</v>
      </c>
      <c r="I90" s="257">
        <v>0</v>
      </c>
      <c r="J90" s="257">
        <v>71767</v>
      </c>
      <c r="K90" s="257">
        <v>1634</v>
      </c>
      <c r="L90" s="257">
        <v>3135</v>
      </c>
      <c r="M90" s="257">
        <v>-6121</v>
      </c>
      <c r="N90" s="257">
        <v>11171</v>
      </c>
      <c r="O90" s="257">
        <v>81587</v>
      </c>
      <c r="P90" s="207"/>
      <c r="Q90" s="211" t="s">
        <v>42</v>
      </c>
    </row>
    <row r="91" spans="1:17" s="136" customFormat="1" ht="14.4" customHeight="1">
      <c r="A91" s="58"/>
      <c r="B91" s="252" t="s">
        <v>5389</v>
      </c>
      <c r="C91" s="257">
        <v>0</v>
      </c>
      <c r="D91" s="257">
        <v>0</v>
      </c>
      <c r="E91" s="257">
        <v>0</v>
      </c>
      <c r="F91" s="257">
        <v>0</v>
      </c>
      <c r="G91" s="257">
        <v>0</v>
      </c>
      <c r="H91" s="257">
        <v>0</v>
      </c>
      <c r="I91" s="257">
        <v>0</v>
      </c>
      <c r="J91" s="257">
        <v>0</v>
      </c>
      <c r="K91" s="257">
        <v>0</v>
      </c>
      <c r="L91" s="257">
        <v>0</v>
      </c>
      <c r="M91" s="257">
        <v>0</v>
      </c>
      <c r="N91" s="257">
        <v>2179</v>
      </c>
      <c r="O91" s="257">
        <v>2178</v>
      </c>
      <c r="P91" s="207"/>
      <c r="Q91" s="211" t="s">
        <v>42</v>
      </c>
    </row>
    <row r="92" spans="1:17" s="136" customFormat="1" ht="14.4" customHeight="1">
      <c r="A92" s="58"/>
      <c r="B92" s="252" t="s">
        <v>5390</v>
      </c>
      <c r="C92" s="257">
        <v>0</v>
      </c>
      <c r="D92" s="257">
        <v>0</v>
      </c>
      <c r="E92" s="257">
        <v>0</v>
      </c>
      <c r="F92" s="257">
        <v>0</v>
      </c>
      <c r="G92" s="257">
        <v>0</v>
      </c>
      <c r="H92" s="257">
        <v>0</v>
      </c>
      <c r="I92" s="257">
        <v>0</v>
      </c>
      <c r="J92" s="257">
        <v>0</v>
      </c>
      <c r="K92" s="257">
        <v>0</v>
      </c>
      <c r="L92" s="257">
        <v>0</v>
      </c>
      <c r="M92" s="257">
        <v>0</v>
      </c>
      <c r="N92" s="257">
        <v>880</v>
      </c>
      <c r="O92" s="257">
        <v>880</v>
      </c>
      <c r="P92" s="207"/>
      <c r="Q92" s="211" t="s">
        <v>42</v>
      </c>
    </row>
    <row r="93" spans="1:17" s="136" customFormat="1" ht="14.4" customHeight="1">
      <c r="A93" s="58"/>
      <c r="B93" s="252" t="s">
        <v>5391</v>
      </c>
      <c r="C93" s="257">
        <v>0</v>
      </c>
      <c r="D93" s="257">
        <v>0</v>
      </c>
      <c r="E93" s="257">
        <v>0</v>
      </c>
      <c r="F93" s="257">
        <v>0</v>
      </c>
      <c r="G93" s="257">
        <v>0</v>
      </c>
      <c r="H93" s="257">
        <v>0</v>
      </c>
      <c r="I93" s="257">
        <v>0</v>
      </c>
      <c r="J93" s="257">
        <v>1859</v>
      </c>
      <c r="K93" s="257">
        <v>0</v>
      </c>
      <c r="L93" s="257">
        <v>0</v>
      </c>
      <c r="M93" s="257">
        <v>0</v>
      </c>
      <c r="N93" s="257">
        <v>0</v>
      </c>
      <c r="O93" s="257">
        <v>1860</v>
      </c>
      <c r="P93" s="207"/>
      <c r="Q93" s="211" t="s">
        <v>42</v>
      </c>
    </row>
    <row r="94" spans="1:17" s="136" customFormat="1" ht="14.4" customHeight="1">
      <c r="A94" s="58"/>
      <c r="B94" s="252" t="s">
        <v>5392</v>
      </c>
      <c r="C94" s="257">
        <v>0</v>
      </c>
      <c r="D94" s="257">
        <v>0</v>
      </c>
      <c r="E94" s="257">
        <v>0</v>
      </c>
      <c r="F94" s="257">
        <v>0</v>
      </c>
      <c r="G94" s="257">
        <v>0</v>
      </c>
      <c r="H94" s="257">
        <v>0</v>
      </c>
      <c r="I94" s="257">
        <v>0</v>
      </c>
      <c r="J94" s="257">
        <v>148</v>
      </c>
      <c r="K94" s="257">
        <v>0</v>
      </c>
      <c r="L94" s="257">
        <v>0</v>
      </c>
      <c r="M94" s="257">
        <v>0</v>
      </c>
      <c r="N94" s="257">
        <v>0</v>
      </c>
      <c r="O94" s="257">
        <v>148</v>
      </c>
      <c r="P94" s="207"/>
      <c r="Q94" s="211" t="s">
        <v>42</v>
      </c>
    </row>
    <row r="95" spans="1:17" s="136" customFormat="1" ht="14.4" customHeight="1">
      <c r="A95" s="58"/>
      <c r="B95" s="252" t="s">
        <v>5393</v>
      </c>
      <c r="C95" s="257">
        <v>0</v>
      </c>
      <c r="D95" s="257">
        <v>0</v>
      </c>
      <c r="E95" s="257">
        <v>0</v>
      </c>
      <c r="F95" s="257">
        <v>0</v>
      </c>
      <c r="G95" s="257">
        <v>0</v>
      </c>
      <c r="H95" s="257">
        <v>0</v>
      </c>
      <c r="I95" s="257">
        <v>0</v>
      </c>
      <c r="J95" s="257">
        <v>20120</v>
      </c>
      <c r="K95" s="257">
        <v>-6538</v>
      </c>
      <c r="L95" s="257">
        <v>0</v>
      </c>
      <c r="M95" s="257">
        <v>0</v>
      </c>
      <c r="N95" s="257">
        <v>0</v>
      </c>
      <c r="O95" s="257">
        <v>13582</v>
      </c>
      <c r="P95" s="207"/>
      <c r="Q95" s="211" t="s">
        <v>42</v>
      </c>
    </row>
    <row r="96" spans="1:17" s="136" customFormat="1" ht="14.4" customHeight="1">
      <c r="A96" s="58"/>
      <c r="B96" s="256" t="s">
        <v>5394</v>
      </c>
      <c r="C96" s="258">
        <v>0</v>
      </c>
      <c r="D96" s="258">
        <v>0</v>
      </c>
      <c r="E96" s="258">
        <v>0</v>
      </c>
      <c r="F96" s="258">
        <v>0</v>
      </c>
      <c r="G96" s="258">
        <v>0</v>
      </c>
      <c r="H96" s="258">
        <v>0</v>
      </c>
      <c r="I96" s="258">
        <v>0</v>
      </c>
      <c r="J96" s="258">
        <v>93894</v>
      </c>
      <c r="K96" s="258">
        <v>-4904</v>
      </c>
      <c r="L96" s="258">
        <v>3135</v>
      </c>
      <c r="M96" s="258">
        <v>-6121</v>
      </c>
      <c r="N96" s="258">
        <v>14230</v>
      </c>
      <c r="O96" s="258">
        <v>100235</v>
      </c>
      <c r="P96" s="207"/>
      <c r="Q96" s="225"/>
    </row>
    <row r="97" spans="1:17" s="136" customFormat="1" ht="14.4" customHeight="1">
      <c r="A97" s="58"/>
      <c r="B97" s="375" t="s">
        <v>2495</v>
      </c>
      <c r="C97" s="375"/>
      <c r="D97" s="375"/>
      <c r="E97" s="375"/>
      <c r="F97" s="375"/>
      <c r="G97" s="375"/>
      <c r="H97" s="375"/>
      <c r="I97" s="375"/>
      <c r="J97" s="375"/>
      <c r="K97" s="375"/>
      <c r="L97" s="375"/>
      <c r="M97" s="375"/>
      <c r="N97" s="375"/>
      <c r="O97" s="375"/>
      <c r="P97" s="207"/>
      <c r="Q97" s="225"/>
    </row>
    <row r="98" spans="1:17" s="136" customFormat="1" ht="14.4" customHeight="1">
      <c r="A98" s="58"/>
      <c r="B98" s="256" t="s">
        <v>5250</v>
      </c>
      <c r="C98" s="252" t="s">
        <v>5246</v>
      </c>
      <c r="D98" s="252" t="s">
        <v>5246</v>
      </c>
      <c r="E98" s="252" t="s">
        <v>5246</v>
      </c>
      <c r="F98" s="252" t="s">
        <v>5246</v>
      </c>
      <c r="G98" s="252" t="s">
        <v>5246</v>
      </c>
      <c r="H98" s="252" t="s">
        <v>5246</v>
      </c>
      <c r="I98" s="252" t="s">
        <v>5246</v>
      </c>
      <c r="J98" s="252" t="s">
        <v>5246</v>
      </c>
      <c r="K98" s="252" t="s">
        <v>5246</v>
      </c>
      <c r="L98" s="252" t="s">
        <v>5246</v>
      </c>
      <c r="M98" s="252" t="s">
        <v>5246</v>
      </c>
      <c r="N98" s="252" t="s">
        <v>5246</v>
      </c>
      <c r="O98" s="252" t="s">
        <v>5246</v>
      </c>
      <c r="P98" s="207"/>
      <c r="Q98" s="225"/>
    </row>
    <row r="99" spans="1:17" s="136" customFormat="1" ht="14.4" customHeight="1">
      <c r="A99" s="58"/>
      <c r="B99" s="252" t="s">
        <v>5395</v>
      </c>
      <c r="C99" s="257">
        <v>0</v>
      </c>
      <c r="D99" s="257">
        <v>0</v>
      </c>
      <c r="E99" s="257">
        <v>0</v>
      </c>
      <c r="F99" s="257">
        <v>0</v>
      </c>
      <c r="G99" s="257">
        <v>0</v>
      </c>
      <c r="H99" s="257">
        <v>0</v>
      </c>
      <c r="I99" s="257">
        <v>0</v>
      </c>
      <c r="J99" s="257">
        <v>56836</v>
      </c>
      <c r="K99" s="257">
        <v>5888</v>
      </c>
      <c r="L99" s="257">
        <v>2503</v>
      </c>
      <c r="M99" s="257">
        <v>7268</v>
      </c>
      <c r="N99" s="257">
        <v>4146</v>
      </c>
      <c r="O99" s="257">
        <v>76640</v>
      </c>
      <c r="P99" s="207"/>
      <c r="Q99" s="211" t="s">
        <v>59</v>
      </c>
    </row>
    <row r="100" spans="1:17" s="136" customFormat="1" ht="14.4" customHeight="1">
      <c r="A100" s="58"/>
      <c r="B100" s="252" t="s">
        <v>5396</v>
      </c>
      <c r="C100" s="257">
        <v>0</v>
      </c>
      <c r="D100" s="257">
        <v>0</v>
      </c>
      <c r="E100" s="257">
        <v>0</v>
      </c>
      <c r="F100" s="257">
        <v>0</v>
      </c>
      <c r="G100" s="257">
        <v>0</v>
      </c>
      <c r="H100" s="257">
        <v>0</v>
      </c>
      <c r="I100" s="257">
        <v>0</v>
      </c>
      <c r="J100" s="257">
        <v>56316</v>
      </c>
      <c r="K100" s="257">
        <v>6301</v>
      </c>
      <c r="L100" s="257">
        <v>3922</v>
      </c>
      <c r="M100" s="257">
        <v>4327</v>
      </c>
      <c r="N100" s="257">
        <v>4986</v>
      </c>
      <c r="O100" s="257">
        <v>75853</v>
      </c>
      <c r="P100" s="207"/>
      <c r="Q100" s="211" t="s">
        <v>59</v>
      </c>
    </row>
    <row r="101" spans="1:17" s="136" customFormat="1" ht="14.4" customHeight="1">
      <c r="A101" s="58"/>
      <c r="B101" s="252" t="s">
        <v>5397</v>
      </c>
      <c r="C101" s="257">
        <v>0</v>
      </c>
      <c r="D101" s="257">
        <v>0</v>
      </c>
      <c r="E101" s="257">
        <v>0</v>
      </c>
      <c r="F101" s="257">
        <v>0</v>
      </c>
      <c r="G101" s="257">
        <v>0</v>
      </c>
      <c r="H101" s="257">
        <v>0</v>
      </c>
      <c r="I101" s="257">
        <v>0</v>
      </c>
      <c r="J101" s="257">
        <v>32031</v>
      </c>
      <c r="K101" s="257">
        <v>2614</v>
      </c>
      <c r="L101" s="257">
        <v>2628</v>
      </c>
      <c r="M101" s="257">
        <v>2580</v>
      </c>
      <c r="N101" s="257">
        <v>-5693</v>
      </c>
      <c r="O101" s="257">
        <v>34159</v>
      </c>
      <c r="P101" s="207"/>
      <c r="Q101" s="211" t="s">
        <v>59</v>
      </c>
    </row>
    <row r="102" spans="1:17" s="136" customFormat="1" ht="14.4" customHeight="1">
      <c r="A102" s="58"/>
      <c r="B102" s="252" t="s">
        <v>5398</v>
      </c>
      <c r="C102" s="257">
        <v>0</v>
      </c>
      <c r="D102" s="257">
        <v>0</v>
      </c>
      <c r="E102" s="257">
        <v>0</v>
      </c>
      <c r="F102" s="257">
        <v>0</v>
      </c>
      <c r="G102" s="257">
        <v>0</v>
      </c>
      <c r="H102" s="257">
        <v>0</v>
      </c>
      <c r="I102" s="257">
        <v>0</v>
      </c>
      <c r="J102" s="257">
        <v>230916</v>
      </c>
      <c r="K102" s="257">
        <v>26720</v>
      </c>
      <c r="L102" s="257">
        <v>21995</v>
      </c>
      <c r="M102" s="257">
        <v>20711</v>
      </c>
      <c r="N102" s="257">
        <v>35546</v>
      </c>
      <c r="O102" s="257">
        <v>335890</v>
      </c>
      <c r="P102" s="207"/>
      <c r="Q102" s="211" t="s">
        <v>59</v>
      </c>
    </row>
    <row r="103" spans="1:17" s="136" customFormat="1" ht="14.4" customHeight="1">
      <c r="A103" s="58"/>
      <c r="B103" s="256" t="s">
        <v>5251</v>
      </c>
      <c r="C103" s="258">
        <v>0</v>
      </c>
      <c r="D103" s="258">
        <v>0</v>
      </c>
      <c r="E103" s="258">
        <v>0</v>
      </c>
      <c r="F103" s="258">
        <v>0</v>
      </c>
      <c r="G103" s="258">
        <v>0</v>
      </c>
      <c r="H103" s="258">
        <v>0</v>
      </c>
      <c r="I103" s="258">
        <v>0</v>
      </c>
      <c r="J103" s="258">
        <v>376099</v>
      </c>
      <c r="K103" s="258">
        <v>41523</v>
      </c>
      <c r="L103" s="258">
        <v>31048</v>
      </c>
      <c r="M103" s="258">
        <v>34886</v>
      </c>
      <c r="N103" s="258">
        <v>38985</v>
      </c>
      <c r="O103" s="258">
        <v>522542</v>
      </c>
      <c r="P103" s="207"/>
      <c r="Q103" s="225"/>
    </row>
    <row r="104" spans="1:17" s="136" customFormat="1" ht="14.4" customHeight="1">
      <c r="A104" s="58"/>
      <c r="B104" s="375" t="s">
        <v>2495</v>
      </c>
      <c r="C104" s="375"/>
      <c r="D104" s="375"/>
      <c r="E104" s="375"/>
      <c r="F104" s="375"/>
      <c r="G104" s="375"/>
      <c r="H104" s="375"/>
      <c r="I104" s="375"/>
      <c r="J104" s="375"/>
      <c r="K104" s="375"/>
      <c r="L104" s="375"/>
      <c r="M104" s="375"/>
      <c r="N104" s="375"/>
      <c r="O104" s="375"/>
      <c r="P104" s="207"/>
      <c r="Q104" s="211"/>
    </row>
    <row r="105" spans="1:17" s="136" customFormat="1" ht="14.4" customHeight="1">
      <c r="A105" s="58"/>
      <c r="B105" s="256" t="s">
        <v>5399</v>
      </c>
      <c r="C105" s="252" t="s">
        <v>5246</v>
      </c>
      <c r="D105" s="252" t="s">
        <v>5246</v>
      </c>
      <c r="E105" s="252" t="s">
        <v>5246</v>
      </c>
      <c r="F105" s="252" t="s">
        <v>5246</v>
      </c>
      <c r="G105" s="252" t="s">
        <v>5246</v>
      </c>
      <c r="H105" s="252" t="s">
        <v>5246</v>
      </c>
      <c r="I105" s="252" t="s">
        <v>5246</v>
      </c>
      <c r="J105" s="252" t="s">
        <v>5246</v>
      </c>
      <c r="K105" s="252" t="s">
        <v>5246</v>
      </c>
      <c r="L105" s="252" t="s">
        <v>5246</v>
      </c>
      <c r="M105" s="252" t="s">
        <v>5246</v>
      </c>
      <c r="N105" s="252" t="s">
        <v>5246</v>
      </c>
      <c r="O105" s="252" t="s">
        <v>5246</v>
      </c>
      <c r="P105" s="207"/>
      <c r="Q105" s="211"/>
    </row>
    <row r="106" spans="1:17" s="136" customFormat="1" ht="14.4" customHeight="1">
      <c r="A106" s="58"/>
      <c r="B106" s="252" t="s">
        <v>5400</v>
      </c>
      <c r="C106" s="257">
        <v>0</v>
      </c>
      <c r="D106" s="257">
        <v>0</v>
      </c>
      <c r="E106" s="257">
        <v>0</v>
      </c>
      <c r="F106" s="257">
        <v>0</v>
      </c>
      <c r="G106" s="257">
        <v>0</v>
      </c>
      <c r="H106" s="257">
        <v>0</v>
      </c>
      <c r="I106" s="257">
        <v>0</v>
      </c>
      <c r="J106" s="257">
        <v>8446</v>
      </c>
      <c r="K106" s="257">
        <v>26</v>
      </c>
      <c r="L106" s="257">
        <v>2851</v>
      </c>
      <c r="M106" s="257">
        <v>539</v>
      </c>
      <c r="N106" s="257">
        <v>0</v>
      </c>
      <c r="O106" s="257">
        <v>11861</v>
      </c>
      <c r="P106" s="208"/>
      <c r="Q106" s="211" t="s">
        <v>55</v>
      </c>
    </row>
    <row r="107" spans="1:17" s="136" customFormat="1" ht="14.4" customHeight="1">
      <c r="A107" s="58"/>
      <c r="B107" s="252" t="s">
        <v>5401</v>
      </c>
      <c r="C107" s="257">
        <v>0</v>
      </c>
      <c r="D107" s="257">
        <v>0</v>
      </c>
      <c r="E107" s="257">
        <v>0</v>
      </c>
      <c r="F107" s="257">
        <v>0</v>
      </c>
      <c r="G107" s="257">
        <v>0</v>
      </c>
      <c r="H107" s="257">
        <v>0</v>
      </c>
      <c r="I107" s="257">
        <v>0</v>
      </c>
      <c r="J107" s="257">
        <v>1530</v>
      </c>
      <c r="K107" s="257">
        <v>0</v>
      </c>
      <c r="L107" s="257">
        <v>0</v>
      </c>
      <c r="M107" s="257">
        <v>0</v>
      </c>
      <c r="N107" s="257">
        <v>0</v>
      </c>
      <c r="O107" s="257">
        <v>1531</v>
      </c>
      <c r="P107" s="206"/>
      <c r="Q107" s="211" t="s">
        <v>55</v>
      </c>
    </row>
    <row r="108" spans="1:17" s="136" customFormat="1" ht="14.4" customHeight="1">
      <c r="A108" s="58"/>
      <c r="B108" s="252" t="s">
        <v>5402</v>
      </c>
      <c r="C108" s="257">
        <v>0</v>
      </c>
      <c r="D108" s="257">
        <v>0</v>
      </c>
      <c r="E108" s="257">
        <v>0</v>
      </c>
      <c r="F108" s="257">
        <v>0</v>
      </c>
      <c r="G108" s="257">
        <v>0</v>
      </c>
      <c r="H108" s="257">
        <v>0</v>
      </c>
      <c r="I108" s="257">
        <v>0</v>
      </c>
      <c r="J108" s="257">
        <v>12031</v>
      </c>
      <c r="K108" s="257">
        <v>2474</v>
      </c>
      <c r="L108" s="257">
        <v>1020</v>
      </c>
      <c r="M108" s="257">
        <v>0</v>
      </c>
      <c r="N108" s="257">
        <v>0</v>
      </c>
      <c r="O108" s="257">
        <v>15525</v>
      </c>
      <c r="P108" s="207"/>
      <c r="Q108" s="211" t="s">
        <v>55</v>
      </c>
    </row>
    <row r="109" spans="1:17" s="136" customFormat="1" ht="14.4" customHeight="1">
      <c r="A109" s="58"/>
      <c r="B109" s="252" t="s">
        <v>5403</v>
      </c>
      <c r="C109" s="257">
        <v>0</v>
      </c>
      <c r="D109" s="257">
        <v>0</v>
      </c>
      <c r="E109" s="257">
        <v>0</v>
      </c>
      <c r="F109" s="257">
        <v>0</v>
      </c>
      <c r="G109" s="257">
        <v>0</v>
      </c>
      <c r="H109" s="257">
        <v>0</v>
      </c>
      <c r="I109" s="257">
        <v>0</v>
      </c>
      <c r="J109" s="257">
        <v>12462</v>
      </c>
      <c r="K109" s="257">
        <v>90</v>
      </c>
      <c r="L109" s="257">
        <v>483</v>
      </c>
      <c r="M109" s="257">
        <v>116</v>
      </c>
      <c r="N109" s="257">
        <v>0</v>
      </c>
      <c r="O109" s="257">
        <v>13151</v>
      </c>
      <c r="P109" s="207"/>
      <c r="Q109" s="211" t="s">
        <v>55</v>
      </c>
    </row>
    <row r="110" spans="1:17" s="136" customFormat="1" ht="14.4" customHeight="1">
      <c r="A110" s="58"/>
      <c r="B110" s="252" t="s">
        <v>5404</v>
      </c>
      <c r="C110" s="257">
        <v>0</v>
      </c>
      <c r="D110" s="257">
        <v>0</v>
      </c>
      <c r="E110" s="257">
        <v>0</v>
      </c>
      <c r="F110" s="257">
        <v>0</v>
      </c>
      <c r="G110" s="257">
        <v>0</v>
      </c>
      <c r="H110" s="257">
        <v>0</v>
      </c>
      <c r="I110" s="257">
        <v>0</v>
      </c>
      <c r="J110" s="257">
        <v>762</v>
      </c>
      <c r="K110" s="257">
        <v>0</v>
      </c>
      <c r="L110" s="257">
        <v>263</v>
      </c>
      <c r="M110" s="257">
        <v>0</v>
      </c>
      <c r="N110" s="257">
        <v>0</v>
      </c>
      <c r="O110" s="257">
        <v>1024</v>
      </c>
      <c r="P110" s="207"/>
      <c r="Q110" s="211" t="s">
        <v>55</v>
      </c>
    </row>
    <row r="111" spans="1:17" s="136" customFormat="1" ht="14.4" customHeight="1">
      <c r="A111" s="58"/>
      <c r="B111" s="252" t="s">
        <v>5405</v>
      </c>
      <c r="C111" s="257">
        <v>0</v>
      </c>
      <c r="D111" s="257">
        <v>0</v>
      </c>
      <c r="E111" s="257">
        <v>0</v>
      </c>
      <c r="F111" s="257">
        <v>0</v>
      </c>
      <c r="G111" s="257">
        <v>0</v>
      </c>
      <c r="H111" s="257">
        <v>0</v>
      </c>
      <c r="I111" s="257">
        <v>0</v>
      </c>
      <c r="J111" s="257">
        <v>39227</v>
      </c>
      <c r="K111" s="257">
        <v>349</v>
      </c>
      <c r="L111" s="257">
        <v>846</v>
      </c>
      <c r="M111" s="257">
        <v>0</v>
      </c>
      <c r="N111" s="257">
        <v>0</v>
      </c>
      <c r="O111" s="257">
        <v>40422</v>
      </c>
      <c r="P111" s="207"/>
      <c r="Q111" s="211" t="s">
        <v>55</v>
      </c>
    </row>
    <row r="112" spans="1:17" s="136" customFormat="1" ht="14.4" customHeight="1">
      <c r="A112" s="58"/>
      <c r="B112" s="252" t="s">
        <v>5406</v>
      </c>
      <c r="C112" s="257">
        <v>0</v>
      </c>
      <c r="D112" s="257">
        <v>0</v>
      </c>
      <c r="E112" s="257">
        <v>0</v>
      </c>
      <c r="F112" s="257">
        <v>0</v>
      </c>
      <c r="G112" s="257">
        <v>0</v>
      </c>
      <c r="H112" s="257">
        <v>0</v>
      </c>
      <c r="I112" s="257">
        <v>0</v>
      </c>
      <c r="J112" s="257">
        <v>10766</v>
      </c>
      <c r="K112" s="257">
        <v>75</v>
      </c>
      <c r="L112" s="257">
        <v>0</v>
      </c>
      <c r="M112" s="257">
        <v>177</v>
      </c>
      <c r="N112" s="257">
        <v>0</v>
      </c>
      <c r="O112" s="257">
        <v>11018</v>
      </c>
      <c r="P112" s="207"/>
      <c r="Q112" s="211" t="s">
        <v>55</v>
      </c>
    </row>
    <row r="113" spans="1:17" s="136" customFormat="1" ht="14.4" customHeight="1">
      <c r="A113" s="58"/>
      <c r="B113" s="252" t="s">
        <v>5407</v>
      </c>
      <c r="C113" s="257">
        <v>0</v>
      </c>
      <c r="D113" s="257">
        <v>0</v>
      </c>
      <c r="E113" s="257">
        <v>0</v>
      </c>
      <c r="F113" s="257">
        <v>0</v>
      </c>
      <c r="G113" s="257">
        <v>0</v>
      </c>
      <c r="H113" s="257">
        <v>0</v>
      </c>
      <c r="I113" s="257">
        <v>0</v>
      </c>
      <c r="J113" s="257">
        <v>8332</v>
      </c>
      <c r="K113" s="257">
        <v>364</v>
      </c>
      <c r="L113" s="257">
        <v>857</v>
      </c>
      <c r="M113" s="257">
        <v>264</v>
      </c>
      <c r="N113" s="257">
        <v>0</v>
      </c>
      <c r="O113" s="257">
        <v>9816</v>
      </c>
      <c r="Q113" s="211" t="s">
        <v>55</v>
      </c>
    </row>
    <row r="114" spans="1:17" s="136" customFormat="1" ht="14.4" customHeight="1">
      <c r="A114" s="58"/>
      <c r="B114" s="252" t="s">
        <v>5408</v>
      </c>
      <c r="C114" s="257">
        <v>0</v>
      </c>
      <c r="D114" s="257">
        <v>0</v>
      </c>
      <c r="E114" s="257">
        <v>0</v>
      </c>
      <c r="F114" s="257">
        <v>0</v>
      </c>
      <c r="G114" s="257">
        <v>0</v>
      </c>
      <c r="H114" s="257">
        <v>0</v>
      </c>
      <c r="I114" s="257">
        <v>0</v>
      </c>
      <c r="J114" s="257">
        <v>13393</v>
      </c>
      <c r="K114" s="257">
        <v>742</v>
      </c>
      <c r="L114" s="257">
        <v>365</v>
      </c>
      <c r="M114" s="257">
        <v>758</v>
      </c>
      <c r="N114" s="257">
        <v>0</v>
      </c>
      <c r="O114" s="257">
        <v>15259</v>
      </c>
      <c r="Q114" s="211" t="s">
        <v>55</v>
      </c>
    </row>
    <row r="115" spans="1:17" s="136" customFormat="1" ht="14.4" customHeight="1">
      <c r="A115" s="58"/>
      <c r="B115" s="252" t="s">
        <v>5409</v>
      </c>
      <c r="C115" s="257">
        <v>0</v>
      </c>
      <c r="D115" s="257">
        <v>0</v>
      </c>
      <c r="E115" s="257">
        <v>0</v>
      </c>
      <c r="F115" s="257">
        <v>0</v>
      </c>
      <c r="G115" s="257">
        <v>0</v>
      </c>
      <c r="H115" s="257">
        <v>0</v>
      </c>
      <c r="I115" s="257">
        <v>0</v>
      </c>
      <c r="J115" s="257">
        <v>14906</v>
      </c>
      <c r="K115" s="257">
        <v>0</v>
      </c>
      <c r="L115" s="257">
        <v>5650</v>
      </c>
      <c r="M115" s="257">
        <v>0</v>
      </c>
      <c r="N115" s="257">
        <v>0</v>
      </c>
      <c r="O115" s="257">
        <v>20556</v>
      </c>
      <c r="Q115" s="211" t="s">
        <v>55</v>
      </c>
    </row>
    <row r="116" spans="1:17" s="136" customFormat="1" ht="14.4" customHeight="1">
      <c r="A116" s="58"/>
      <c r="B116" s="252" t="s">
        <v>5410</v>
      </c>
      <c r="C116" s="257">
        <v>0</v>
      </c>
      <c r="D116" s="257">
        <v>0</v>
      </c>
      <c r="E116" s="257">
        <v>0</v>
      </c>
      <c r="F116" s="257">
        <v>0</v>
      </c>
      <c r="G116" s="257">
        <v>0</v>
      </c>
      <c r="H116" s="257">
        <v>0</v>
      </c>
      <c r="I116" s="257">
        <v>0</v>
      </c>
      <c r="J116" s="257">
        <v>29386</v>
      </c>
      <c r="K116" s="257">
        <v>635</v>
      </c>
      <c r="L116" s="257">
        <v>896</v>
      </c>
      <c r="M116" s="257">
        <v>140</v>
      </c>
      <c r="N116" s="257">
        <v>0</v>
      </c>
      <c r="O116" s="257">
        <v>31057</v>
      </c>
      <c r="Q116" s="211" t="s">
        <v>55</v>
      </c>
    </row>
    <row r="117" spans="1:17" s="136" customFormat="1" ht="14.4" customHeight="1">
      <c r="A117" s="58"/>
      <c r="B117" s="252" t="s">
        <v>5411</v>
      </c>
      <c r="C117" s="257">
        <v>0</v>
      </c>
      <c r="D117" s="257">
        <v>0</v>
      </c>
      <c r="E117" s="257">
        <v>0</v>
      </c>
      <c r="F117" s="257">
        <v>0</v>
      </c>
      <c r="G117" s="257">
        <v>0</v>
      </c>
      <c r="H117" s="257">
        <v>0</v>
      </c>
      <c r="I117" s="257">
        <v>0</v>
      </c>
      <c r="J117" s="257">
        <v>7934</v>
      </c>
      <c r="K117" s="257">
        <v>363</v>
      </c>
      <c r="L117" s="257">
        <v>364</v>
      </c>
      <c r="M117" s="257">
        <v>836</v>
      </c>
      <c r="N117" s="257">
        <v>0</v>
      </c>
      <c r="O117" s="257">
        <v>9497</v>
      </c>
      <c r="Q117" s="211" t="s">
        <v>52</v>
      </c>
    </row>
    <row r="118" spans="1:17" s="136" customFormat="1" ht="14.4" customHeight="1">
      <c r="A118" s="58"/>
      <c r="B118" s="252" t="s">
        <v>5412</v>
      </c>
      <c r="C118" s="257">
        <v>0</v>
      </c>
      <c r="D118" s="257">
        <v>0</v>
      </c>
      <c r="E118" s="257">
        <v>0</v>
      </c>
      <c r="F118" s="257">
        <v>0</v>
      </c>
      <c r="G118" s="257">
        <v>0</v>
      </c>
      <c r="H118" s="257">
        <v>0</v>
      </c>
      <c r="I118" s="257">
        <v>0</v>
      </c>
      <c r="J118" s="257">
        <v>3203</v>
      </c>
      <c r="K118" s="257">
        <v>0</v>
      </c>
      <c r="L118" s="257">
        <v>0</v>
      </c>
      <c r="M118" s="257">
        <v>0</v>
      </c>
      <c r="N118" s="257">
        <v>451</v>
      </c>
      <c r="O118" s="257">
        <v>3654</v>
      </c>
      <c r="Q118" s="211" t="s">
        <v>55</v>
      </c>
    </row>
    <row r="119" spans="1:17" s="136" customFormat="1" ht="14.4" customHeight="1">
      <c r="A119" s="58"/>
      <c r="B119" s="256" t="s">
        <v>5413</v>
      </c>
      <c r="C119" s="258">
        <v>0</v>
      </c>
      <c r="D119" s="258">
        <v>0</v>
      </c>
      <c r="E119" s="258">
        <v>0</v>
      </c>
      <c r="F119" s="258">
        <v>0</v>
      </c>
      <c r="G119" s="258">
        <v>0</v>
      </c>
      <c r="H119" s="258">
        <v>0</v>
      </c>
      <c r="I119" s="258">
        <v>0</v>
      </c>
      <c r="J119" s="258">
        <v>162378</v>
      </c>
      <c r="K119" s="258">
        <v>5118</v>
      </c>
      <c r="L119" s="258">
        <v>13595</v>
      </c>
      <c r="M119" s="258">
        <v>2830</v>
      </c>
      <c r="N119" s="258">
        <v>451</v>
      </c>
      <c r="O119" s="258">
        <v>184371</v>
      </c>
      <c r="Q119" s="211"/>
    </row>
    <row r="120" spans="1:17" s="136" customFormat="1" ht="14.4" customHeight="1">
      <c r="A120" s="58"/>
      <c r="B120" s="256" t="s">
        <v>5248</v>
      </c>
      <c r="C120" s="252" t="s">
        <v>5246</v>
      </c>
      <c r="D120" s="252" t="s">
        <v>5246</v>
      </c>
      <c r="E120" s="252" t="s">
        <v>5246</v>
      </c>
      <c r="F120" s="252" t="s">
        <v>5246</v>
      </c>
      <c r="G120" s="252" t="s">
        <v>5246</v>
      </c>
      <c r="H120" s="252" t="s">
        <v>5246</v>
      </c>
      <c r="I120" s="252" t="s">
        <v>5246</v>
      </c>
      <c r="J120" s="252" t="s">
        <v>5246</v>
      </c>
      <c r="K120" s="252" t="s">
        <v>5246</v>
      </c>
      <c r="L120" s="252" t="s">
        <v>5246</v>
      </c>
      <c r="M120" s="252" t="s">
        <v>5246</v>
      </c>
      <c r="N120" s="252" t="s">
        <v>5246</v>
      </c>
      <c r="O120" s="252" t="s">
        <v>5246</v>
      </c>
      <c r="Q120" s="211"/>
    </row>
    <row r="121" spans="1:17" s="136" customFormat="1" ht="14.4" customHeight="1">
      <c r="A121" s="58"/>
      <c r="B121" s="252" t="s">
        <v>5414</v>
      </c>
      <c r="C121" s="257">
        <v>0</v>
      </c>
      <c r="D121" s="257">
        <v>0</v>
      </c>
      <c r="E121" s="257">
        <v>0</v>
      </c>
      <c r="F121" s="257">
        <v>0</v>
      </c>
      <c r="G121" s="257">
        <v>0</v>
      </c>
      <c r="H121" s="257">
        <v>0</v>
      </c>
      <c r="I121" s="257">
        <v>0</v>
      </c>
      <c r="J121" s="257">
        <v>185677</v>
      </c>
      <c r="K121" s="257">
        <v>1724</v>
      </c>
      <c r="L121" s="257">
        <v>39034</v>
      </c>
      <c r="M121" s="257">
        <v>9051</v>
      </c>
      <c r="N121" s="257">
        <v>0</v>
      </c>
      <c r="O121" s="257">
        <v>235485</v>
      </c>
      <c r="Q121" s="211" t="s">
        <v>54</v>
      </c>
    </row>
    <row r="122" spans="1:17" s="136" customFormat="1" ht="14.4" customHeight="1">
      <c r="A122" s="58"/>
      <c r="B122" s="252" t="s">
        <v>5415</v>
      </c>
      <c r="C122" s="257">
        <v>0</v>
      </c>
      <c r="D122" s="257">
        <v>0</v>
      </c>
      <c r="E122" s="257">
        <v>0</v>
      </c>
      <c r="F122" s="257">
        <v>0</v>
      </c>
      <c r="G122" s="257">
        <v>0</v>
      </c>
      <c r="H122" s="257">
        <v>0</v>
      </c>
      <c r="I122" s="257">
        <v>0</v>
      </c>
      <c r="J122" s="257">
        <v>5789</v>
      </c>
      <c r="K122" s="257">
        <v>73</v>
      </c>
      <c r="L122" s="257">
        <v>340</v>
      </c>
      <c r="M122" s="257">
        <v>88</v>
      </c>
      <c r="N122" s="257">
        <v>0</v>
      </c>
      <c r="O122" s="257">
        <v>6291</v>
      </c>
      <c r="Q122" s="211" t="s">
        <v>54</v>
      </c>
    </row>
    <row r="123" spans="1:17" s="136" customFormat="1" ht="14.4" customHeight="1">
      <c r="A123" s="58"/>
      <c r="B123" s="252" t="s">
        <v>5416</v>
      </c>
      <c r="C123" s="257">
        <v>0</v>
      </c>
      <c r="D123" s="257">
        <v>0</v>
      </c>
      <c r="E123" s="257">
        <v>0</v>
      </c>
      <c r="F123" s="257">
        <v>0</v>
      </c>
      <c r="G123" s="257">
        <v>0</v>
      </c>
      <c r="H123" s="257">
        <v>0</v>
      </c>
      <c r="I123" s="257">
        <v>0</v>
      </c>
      <c r="J123" s="257">
        <v>62009</v>
      </c>
      <c r="K123" s="257">
        <v>100</v>
      </c>
      <c r="L123" s="257">
        <v>2860</v>
      </c>
      <c r="M123" s="257">
        <v>1860</v>
      </c>
      <c r="N123" s="257">
        <v>0</v>
      </c>
      <c r="O123" s="257">
        <v>66829</v>
      </c>
      <c r="Q123" s="211" t="s">
        <v>54</v>
      </c>
    </row>
    <row r="124" spans="1:17" s="136" customFormat="1" ht="14.4" customHeight="1">
      <c r="A124" s="58"/>
      <c r="B124" s="252" t="s">
        <v>5417</v>
      </c>
      <c r="C124" s="257">
        <v>0</v>
      </c>
      <c r="D124" s="257">
        <v>0</v>
      </c>
      <c r="E124" s="257">
        <v>0</v>
      </c>
      <c r="F124" s="257">
        <v>0</v>
      </c>
      <c r="G124" s="257">
        <v>0</v>
      </c>
      <c r="H124" s="257">
        <v>0</v>
      </c>
      <c r="I124" s="257">
        <v>0</v>
      </c>
      <c r="J124" s="257">
        <v>90139</v>
      </c>
      <c r="K124" s="257">
        <v>2125</v>
      </c>
      <c r="L124" s="257">
        <v>3995</v>
      </c>
      <c r="M124" s="257">
        <v>6446</v>
      </c>
      <c r="N124" s="257">
        <v>0</v>
      </c>
      <c r="O124" s="257">
        <v>102705</v>
      </c>
      <c r="Q124" s="211" t="s">
        <v>54</v>
      </c>
    </row>
    <row r="125" spans="1:17" s="136" customFormat="1" ht="14.4" customHeight="1">
      <c r="A125" s="58"/>
      <c r="B125" s="252" t="s">
        <v>5418</v>
      </c>
      <c r="C125" s="257">
        <v>0</v>
      </c>
      <c r="D125" s="257">
        <v>0</v>
      </c>
      <c r="E125" s="257">
        <v>0</v>
      </c>
      <c r="F125" s="257">
        <v>0</v>
      </c>
      <c r="G125" s="257">
        <v>0</v>
      </c>
      <c r="H125" s="257">
        <v>0</v>
      </c>
      <c r="I125" s="257">
        <v>0</v>
      </c>
      <c r="J125" s="257">
        <v>10557</v>
      </c>
      <c r="K125" s="257">
        <v>0</v>
      </c>
      <c r="L125" s="257">
        <v>1165</v>
      </c>
      <c r="M125" s="257">
        <v>3029</v>
      </c>
      <c r="N125" s="257">
        <v>0</v>
      </c>
      <c r="O125" s="257">
        <v>14751</v>
      </c>
      <c r="Q125" s="211" t="s">
        <v>54</v>
      </c>
    </row>
    <row r="126" spans="1:17" s="136" customFormat="1" ht="14.4" customHeight="1">
      <c r="A126" s="58"/>
      <c r="B126" s="252" t="s">
        <v>5419</v>
      </c>
      <c r="C126" s="257">
        <v>0</v>
      </c>
      <c r="D126" s="257">
        <v>0</v>
      </c>
      <c r="E126" s="257">
        <v>0</v>
      </c>
      <c r="F126" s="257">
        <v>0</v>
      </c>
      <c r="G126" s="257">
        <v>0</v>
      </c>
      <c r="H126" s="257">
        <v>0</v>
      </c>
      <c r="I126" s="257">
        <v>0</v>
      </c>
      <c r="J126" s="257">
        <v>19052</v>
      </c>
      <c r="K126" s="257">
        <v>572</v>
      </c>
      <c r="L126" s="257">
        <v>239</v>
      </c>
      <c r="M126" s="257">
        <v>538</v>
      </c>
      <c r="N126" s="257">
        <v>0</v>
      </c>
      <c r="O126" s="257">
        <v>20401</v>
      </c>
      <c r="Q126" s="211" t="s">
        <v>54</v>
      </c>
    </row>
    <row r="127" spans="1:17" s="136" customFormat="1" ht="14.4" customHeight="1">
      <c r="A127" s="58"/>
      <c r="B127" s="252" t="s">
        <v>5420</v>
      </c>
      <c r="C127" s="257">
        <v>0</v>
      </c>
      <c r="D127" s="257">
        <v>0</v>
      </c>
      <c r="E127" s="257">
        <v>0</v>
      </c>
      <c r="F127" s="257">
        <v>0</v>
      </c>
      <c r="G127" s="257">
        <v>0</v>
      </c>
      <c r="H127" s="257">
        <v>0</v>
      </c>
      <c r="I127" s="257">
        <v>0</v>
      </c>
      <c r="J127" s="257">
        <v>4937</v>
      </c>
      <c r="K127" s="257">
        <v>0</v>
      </c>
      <c r="L127" s="257">
        <v>0</v>
      </c>
      <c r="M127" s="257">
        <v>0</v>
      </c>
      <c r="N127" s="257">
        <v>0</v>
      </c>
      <c r="O127" s="257">
        <v>4937</v>
      </c>
      <c r="Q127" s="211" t="s">
        <v>54</v>
      </c>
    </row>
    <row r="128" spans="1:17" s="136" customFormat="1" ht="14.4" customHeight="1">
      <c r="A128" s="58"/>
      <c r="B128" s="256" t="s">
        <v>5249</v>
      </c>
      <c r="C128" s="258">
        <v>0</v>
      </c>
      <c r="D128" s="258">
        <v>0</v>
      </c>
      <c r="E128" s="258">
        <v>0</v>
      </c>
      <c r="F128" s="258">
        <v>0</v>
      </c>
      <c r="G128" s="258">
        <v>0</v>
      </c>
      <c r="H128" s="258">
        <v>0</v>
      </c>
      <c r="I128" s="258">
        <v>0</v>
      </c>
      <c r="J128" s="258">
        <v>378160</v>
      </c>
      <c r="K128" s="258">
        <v>4594</v>
      </c>
      <c r="L128" s="258">
        <v>47633</v>
      </c>
      <c r="M128" s="258">
        <v>21012</v>
      </c>
      <c r="N128" s="258">
        <v>0</v>
      </c>
      <c r="O128" s="258">
        <v>451399</v>
      </c>
      <c r="Q128" s="211"/>
    </row>
    <row r="129" spans="1:17" s="136" customFormat="1" ht="14.4" customHeight="1">
      <c r="A129" s="58"/>
      <c r="B129" s="256" t="s">
        <v>5421</v>
      </c>
      <c r="C129" s="252" t="s">
        <v>5246</v>
      </c>
      <c r="D129" s="252" t="s">
        <v>5246</v>
      </c>
      <c r="E129" s="252" t="s">
        <v>5246</v>
      </c>
      <c r="F129" s="252" t="s">
        <v>5246</v>
      </c>
      <c r="G129" s="252" t="s">
        <v>5246</v>
      </c>
      <c r="H129" s="252" t="s">
        <v>5246</v>
      </c>
      <c r="I129" s="252" t="s">
        <v>5246</v>
      </c>
      <c r="J129" s="252" t="s">
        <v>5246</v>
      </c>
      <c r="K129" s="252" t="s">
        <v>5246</v>
      </c>
      <c r="L129" s="252" t="s">
        <v>5246</v>
      </c>
      <c r="M129" s="252" t="s">
        <v>5246</v>
      </c>
      <c r="N129" s="252" t="s">
        <v>5246</v>
      </c>
      <c r="O129" s="252" t="s">
        <v>5246</v>
      </c>
      <c r="P129" s="207"/>
      <c r="Q129" s="211"/>
    </row>
    <row r="130" spans="1:17" s="136" customFormat="1" ht="14.4" customHeight="1">
      <c r="A130" s="58"/>
      <c r="B130" s="252" t="s">
        <v>5422</v>
      </c>
      <c r="C130" s="257">
        <v>0</v>
      </c>
      <c r="D130" s="257">
        <v>0</v>
      </c>
      <c r="E130" s="257">
        <v>0</v>
      </c>
      <c r="F130" s="257">
        <v>0</v>
      </c>
      <c r="G130" s="257">
        <v>0</v>
      </c>
      <c r="H130" s="257">
        <v>0</v>
      </c>
      <c r="I130" s="257">
        <v>0</v>
      </c>
      <c r="J130" s="257">
        <v>278892</v>
      </c>
      <c r="K130" s="257">
        <v>45838</v>
      </c>
      <c r="L130" s="257">
        <v>24858</v>
      </c>
      <c r="M130" s="257">
        <v>23863</v>
      </c>
      <c r="N130" s="257">
        <v>18811</v>
      </c>
      <c r="O130" s="257">
        <v>392261</v>
      </c>
      <c r="P130" s="207"/>
      <c r="Q130" s="211" t="s">
        <v>55</v>
      </c>
    </row>
    <row r="131" spans="1:17" s="136" customFormat="1" ht="14.4" customHeight="1">
      <c r="A131" s="58"/>
      <c r="B131" s="252" t="s">
        <v>5423</v>
      </c>
      <c r="C131" s="257">
        <v>0</v>
      </c>
      <c r="D131" s="257">
        <v>0</v>
      </c>
      <c r="E131" s="257">
        <v>0</v>
      </c>
      <c r="F131" s="257">
        <v>0</v>
      </c>
      <c r="G131" s="257">
        <v>0</v>
      </c>
      <c r="H131" s="257">
        <v>0</v>
      </c>
      <c r="I131" s="257">
        <v>0</v>
      </c>
      <c r="J131" s="257">
        <v>4678</v>
      </c>
      <c r="K131" s="257">
        <v>755</v>
      </c>
      <c r="L131" s="257">
        <v>0</v>
      </c>
      <c r="M131" s="257">
        <v>0</v>
      </c>
      <c r="N131" s="257">
        <v>0</v>
      </c>
      <c r="O131" s="257">
        <v>5434</v>
      </c>
      <c r="P131" s="207"/>
      <c r="Q131" s="211" t="s">
        <v>55</v>
      </c>
    </row>
    <row r="132" spans="1:17" s="136" customFormat="1" ht="14.4" customHeight="1">
      <c r="A132" s="58"/>
      <c r="B132" s="252" t="s">
        <v>5424</v>
      </c>
      <c r="C132" s="257">
        <v>0</v>
      </c>
      <c r="D132" s="257">
        <v>0</v>
      </c>
      <c r="E132" s="257">
        <v>0</v>
      </c>
      <c r="F132" s="257">
        <v>0</v>
      </c>
      <c r="G132" s="257">
        <v>0</v>
      </c>
      <c r="H132" s="257">
        <v>0</v>
      </c>
      <c r="I132" s="257">
        <v>0</v>
      </c>
      <c r="J132" s="257">
        <v>16230</v>
      </c>
      <c r="K132" s="257">
        <v>600</v>
      </c>
      <c r="L132" s="257">
        <v>600</v>
      </c>
      <c r="M132" s="257">
        <v>-2700</v>
      </c>
      <c r="N132" s="257">
        <v>300</v>
      </c>
      <c r="O132" s="257">
        <v>15030</v>
      </c>
      <c r="P132" s="207"/>
      <c r="Q132" s="211" t="s">
        <v>55</v>
      </c>
    </row>
    <row r="133" spans="1:17" s="136" customFormat="1" ht="14.4" customHeight="1">
      <c r="A133" s="58"/>
      <c r="B133" s="252" t="s">
        <v>5425</v>
      </c>
      <c r="C133" s="257">
        <v>0</v>
      </c>
      <c r="D133" s="257">
        <v>0</v>
      </c>
      <c r="E133" s="257">
        <v>0</v>
      </c>
      <c r="F133" s="257">
        <v>0</v>
      </c>
      <c r="G133" s="257">
        <v>0</v>
      </c>
      <c r="H133" s="257">
        <v>0</v>
      </c>
      <c r="I133" s="257">
        <v>0</v>
      </c>
      <c r="J133" s="257">
        <v>43664</v>
      </c>
      <c r="K133" s="257">
        <v>12693</v>
      </c>
      <c r="L133" s="257">
        <v>2378</v>
      </c>
      <c r="M133" s="257">
        <v>4231</v>
      </c>
      <c r="N133" s="257">
        <v>2200</v>
      </c>
      <c r="O133" s="257">
        <v>65165</v>
      </c>
      <c r="P133" s="207"/>
      <c r="Q133" s="211" t="s">
        <v>52</v>
      </c>
    </row>
    <row r="134" spans="1:17" s="136" customFormat="1" ht="14.4" customHeight="1">
      <c r="A134" s="58"/>
      <c r="B134" s="252" t="s">
        <v>5426</v>
      </c>
      <c r="C134" s="257">
        <v>0</v>
      </c>
      <c r="D134" s="257">
        <v>0</v>
      </c>
      <c r="E134" s="257">
        <v>0</v>
      </c>
      <c r="F134" s="257">
        <v>0</v>
      </c>
      <c r="G134" s="257">
        <v>0</v>
      </c>
      <c r="H134" s="257">
        <v>0</v>
      </c>
      <c r="I134" s="257">
        <v>0</v>
      </c>
      <c r="J134" s="257">
        <v>6145</v>
      </c>
      <c r="K134" s="257">
        <v>0</v>
      </c>
      <c r="L134" s="257">
        <v>0</v>
      </c>
      <c r="M134" s="257">
        <v>1773</v>
      </c>
      <c r="N134" s="257">
        <v>394</v>
      </c>
      <c r="O134" s="257">
        <v>8312</v>
      </c>
      <c r="P134" s="207"/>
      <c r="Q134" s="211" t="s">
        <v>55</v>
      </c>
    </row>
    <row r="135" spans="1:17" s="136" customFormat="1" ht="14.4" customHeight="1">
      <c r="A135" s="58"/>
      <c r="B135" s="252" t="s">
        <v>5427</v>
      </c>
      <c r="C135" s="257">
        <v>0</v>
      </c>
      <c r="D135" s="257">
        <v>0</v>
      </c>
      <c r="E135" s="257">
        <v>0</v>
      </c>
      <c r="F135" s="257">
        <v>0</v>
      </c>
      <c r="G135" s="257">
        <v>0</v>
      </c>
      <c r="H135" s="257">
        <v>0</v>
      </c>
      <c r="I135" s="257">
        <v>0</v>
      </c>
      <c r="J135" s="257">
        <v>15856</v>
      </c>
      <c r="K135" s="257">
        <v>0</v>
      </c>
      <c r="L135" s="257">
        <v>0</v>
      </c>
      <c r="M135" s="257">
        <v>0</v>
      </c>
      <c r="N135" s="257">
        <v>0</v>
      </c>
      <c r="O135" s="257">
        <v>15856</v>
      </c>
      <c r="P135" s="207"/>
      <c r="Q135" s="211" t="s">
        <v>57</v>
      </c>
    </row>
    <row r="136" spans="1:17" s="136" customFormat="1" ht="14.4" customHeight="1">
      <c r="A136" s="58"/>
      <c r="B136" s="252" t="s">
        <v>5428</v>
      </c>
      <c r="C136" s="257">
        <v>0</v>
      </c>
      <c r="D136" s="257">
        <v>0</v>
      </c>
      <c r="E136" s="257">
        <v>0</v>
      </c>
      <c r="F136" s="257">
        <v>0</v>
      </c>
      <c r="G136" s="257">
        <v>0</v>
      </c>
      <c r="H136" s="257">
        <v>0</v>
      </c>
      <c r="I136" s="257">
        <v>0</v>
      </c>
      <c r="J136" s="257">
        <v>65324</v>
      </c>
      <c r="K136" s="257">
        <v>5006</v>
      </c>
      <c r="L136" s="257">
        <v>5006</v>
      </c>
      <c r="M136" s="257">
        <v>5153</v>
      </c>
      <c r="N136" s="257">
        <v>294</v>
      </c>
      <c r="O136" s="257">
        <v>80783</v>
      </c>
      <c r="P136" s="207"/>
      <c r="Q136" s="211" t="s">
        <v>61</v>
      </c>
    </row>
    <row r="137" spans="1:17" s="136" customFormat="1" ht="14.4" customHeight="1">
      <c r="A137" s="58"/>
      <c r="B137" s="252" t="s">
        <v>5429</v>
      </c>
      <c r="C137" s="257">
        <v>0</v>
      </c>
      <c r="D137" s="257">
        <v>0</v>
      </c>
      <c r="E137" s="257">
        <v>0</v>
      </c>
      <c r="F137" s="257">
        <v>0</v>
      </c>
      <c r="G137" s="257">
        <v>0</v>
      </c>
      <c r="H137" s="257">
        <v>0</v>
      </c>
      <c r="I137" s="257">
        <v>0</v>
      </c>
      <c r="J137" s="257">
        <v>76816</v>
      </c>
      <c r="K137" s="257">
        <v>6475</v>
      </c>
      <c r="L137" s="257">
        <v>0</v>
      </c>
      <c r="M137" s="257">
        <v>12665</v>
      </c>
      <c r="N137" s="257">
        <v>546</v>
      </c>
      <c r="O137" s="257">
        <v>96503</v>
      </c>
      <c r="P137" s="207"/>
      <c r="Q137" s="211" t="s">
        <v>61</v>
      </c>
    </row>
    <row r="138" spans="1:17" s="136" customFormat="1" ht="14.4" customHeight="1">
      <c r="A138" s="58"/>
      <c r="B138" s="256" t="s">
        <v>5430</v>
      </c>
      <c r="C138" s="258">
        <v>0</v>
      </c>
      <c r="D138" s="258">
        <v>0</v>
      </c>
      <c r="E138" s="258">
        <v>0</v>
      </c>
      <c r="F138" s="258">
        <v>0</v>
      </c>
      <c r="G138" s="258">
        <v>0</v>
      </c>
      <c r="H138" s="258">
        <v>0</v>
      </c>
      <c r="I138" s="258">
        <v>0</v>
      </c>
      <c r="J138" s="258">
        <v>507605</v>
      </c>
      <c r="K138" s="258">
        <v>71367</v>
      </c>
      <c r="L138" s="258">
        <v>32842</v>
      </c>
      <c r="M138" s="258">
        <v>44985</v>
      </c>
      <c r="N138" s="258">
        <v>22545</v>
      </c>
      <c r="O138" s="258">
        <v>679344</v>
      </c>
      <c r="P138" s="207"/>
      <c r="Q138" s="211"/>
    </row>
    <row r="139" spans="1:17" s="136" customFormat="1" ht="14.4" customHeight="1">
      <c r="A139" s="58"/>
      <c r="B139" s="375" t="s">
        <v>2495</v>
      </c>
      <c r="C139" s="375"/>
      <c r="D139" s="375"/>
      <c r="E139" s="375"/>
      <c r="F139" s="375"/>
      <c r="G139" s="375"/>
      <c r="H139" s="375"/>
      <c r="I139" s="375"/>
      <c r="J139" s="375"/>
      <c r="K139" s="375"/>
      <c r="L139" s="375"/>
      <c r="M139" s="375"/>
      <c r="N139" s="375"/>
      <c r="O139" s="375"/>
      <c r="P139" s="207"/>
      <c r="Q139" s="211"/>
    </row>
    <row r="140" spans="1:17" s="136" customFormat="1" ht="14.4" customHeight="1">
      <c r="A140" s="58"/>
      <c r="B140" s="256" t="s">
        <v>5268</v>
      </c>
      <c r="C140" s="252" t="s">
        <v>5246</v>
      </c>
      <c r="D140" s="252" t="s">
        <v>5246</v>
      </c>
      <c r="E140" s="252" t="s">
        <v>5246</v>
      </c>
      <c r="F140" s="252" t="s">
        <v>5246</v>
      </c>
      <c r="G140" s="252" t="s">
        <v>5246</v>
      </c>
      <c r="H140" s="252" t="s">
        <v>5246</v>
      </c>
      <c r="I140" s="252" t="s">
        <v>5246</v>
      </c>
      <c r="J140" s="252" t="s">
        <v>5246</v>
      </c>
      <c r="K140" s="252" t="s">
        <v>5246</v>
      </c>
      <c r="L140" s="252" t="s">
        <v>5246</v>
      </c>
      <c r="M140" s="252" t="s">
        <v>5246</v>
      </c>
      <c r="N140" s="252" t="s">
        <v>5246</v>
      </c>
      <c r="O140" s="252" t="s">
        <v>5246</v>
      </c>
      <c r="P140" s="207"/>
      <c r="Q140" s="211"/>
    </row>
    <row r="141" spans="1:17" s="136" customFormat="1" ht="14.4" customHeight="1">
      <c r="A141" s="58"/>
      <c r="B141" s="252" t="s">
        <v>5431</v>
      </c>
      <c r="C141" s="257">
        <v>0</v>
      </c>
      <c r="D141" s="257">
        <v>0</v>
      </c>
      <c r="E141" s="257">
        <v>0</v>
      </c>
      <c r="F141" s="257">
        <v>0</v>
      </c>
      <c r="G141" s="257">
        <v>0</v>
      </c>
      <c r="H141" s="257">
        <v>0</v>
      </c>
      <c r="I141" s="257">
        <v>0</v>
      </c>
      <c r="J141" s="257">
        <v>144839</v>
      </c>
      <c r="K141" s="257">
        <v>14434</v>
      </c>
      <c r="L141" s="257">
        <v>12698</v>
      </c>
      <c r="M141" s="257">
        <v>12717</v>
      </c>
      <c r="N141" s="257">
        <v>2588</v>
      </c>
      <c r="O141" s="257">
        <v>187276</v>
      </c>
      <c r="P141" s="207"/>
      <c r="Q141" s="225" t="s">
        <v>51</v>
      </c>
    </row>
    <row r="142" spans="1:17" s="136" customFormat="1" ht="14.4" customHeight="1">
      <c r="A142" s="58"/>
      <c r="B142" s="252" t="s">
        <v>5432</v>
      </c>
      <c r="C142" s="257">
        <v>0</v>
      </c>
      <c r="D142" s="257">
        <v>0</v>
      </c>
      <c r="E142" s="257">
        <v>0</v>
      </c>
      <c r="F142" s="257">
        <v>0</v>
      </c>
      <c r="G142" s="257">
        <v>0</v>
      </c>
      <c r="H142" s="257">
        <v>0</v>
      </c>
      <c r="I142" s="257">
        <v>0</v>
      </c>
      <c r="J142" s="257">
        <v>36594</v>
      </c>
      <c r="K142" s="257">
        <v>0</v>
      </c>
      <c r="L142" s="257">
        <v>0</v>
      </c>
      <c r="M142" s="257">
        <v>0</v>
      </c>
      <c r="N142" s="257">
        <v>0</v>
      </c>
      <c r="O142" s="257">
        <v>36593</v>
      </c>
      <c r="P142" s="207"/>
      <c r="Q142" s="225" t="s">
        <v>51</v>
      </c>
    </row>
    <row r="143" spans="1:17" s="136" customFormat="1" ht="14.4" customHeight="1">
      <c r="A143" s="58"/>
      <c r="B143" s="256" t="s">
        <v>5433</v>
      </c>
      <c r="C143" s="258">
        <v>0</v>
      </c>
      <c r="D143" s="258">
        <v>0</v>
      </c>
      <c r="E143" s="258">
        <v>0</v>
      </c>
      <c r="F143" s="258">
        <v>0</v>
      </c>
      <c r="G143" s="258">
        <v>0</v>
      </c>
      <c r="H143" s="258">
        <v>0</v>
      </c>
      <c r="I143" s="258">
        <v>0</v>
      </c>
      <c r="J143" s="258">
        <v>181433</v>
      </c>
      <c r="K143" s="258">
        <v>14434</v>
      </c>
      <c r="L143" s="258">
        <v>12698</v>
      </c>
      <c r="M143" s="258">
        <v>12717</v>
      </c>
      <c r="N143" s="258">
        <v>2588</v>
      </c>
      <c r="O143" s="258">
        <v>223869</v>
      </c>
      <c r="P143" s="207"/>
      <c r="Q143" s="211"/>
    </row>
    <row r="144" spans="1:17" s="136" customFormat="1" ht="14.4" customHeight="1">
      <c r="A144" s="58"/>
      <c r="B144" s="375" t="s">
        <v>2495</v>
      </c>
      <c r="C144" s="375"/>
      <c r="D144" s="375"/>
      <c r="E144" s="375"/>
      <c r="F144" s="375"/>
      <c r="G144" s="375"/>
      <c r="H144" s="375"/>
      <c r="I144" s="375"/>
      <c r="J144" s="375"/>
      <c r="K144" s="375"/>
      <c r="L144" s="375"/>
      <c r="M144" s="375"/>
      <c r="N144" s="375"/>
      <c r="O144" s="375"/>
      <c r="P144" s="207"/>
      <c r="Q144" s="211"/>
    </row>
    <row r="145" spans="1:17" s="136" customFormat="1" ht="14.4" customHeight="1">
      <c r="A145" s="58"/>
      <c r="B145" s="256" t="s">
        <v>5434</v>
      </c>
      <c r="C145" s="252" t="s">
        <v>5246</v>
      </c>
      <c r="D145" s="252" t="s">
        <v>5246</v>
      </c>
      <c r="E145" s="252" t="s">
        <v>5246</v>
      </c>
      <c r="F145" s="252" t="s">
        <v>5246</v>
      </c>
      <c r="G145" s="252" t="s">
        <v>5246</v>
      </c>
      <c r="H145" s="252" t="s">
        <v>5246</v>
      </c>
      <c r="I145" s="252" t="s">
        <v>5246</v>
      </c>
      <c r="J145" s="252" t="s">
        <v>5246</v>
      </c>
      <c r="K145" s="252" t="s">
        <v>5246</v>
      </c>
      <c r="L145" s="252" t="s">
        <v>5246</v>
      </c>
      <c r="M145" s="252" t="s">
        <v>5246</v>
      </c>
      <c r="N145" s="252" t="s">
        <v>5246</v>
      </c>
      <c r="O145" s="252" t="s">
        <v>5246</v>
      </c>
      <c r="P145" s="207"/>
      <c r="Q145" s="211"/>
    </row>
    <row r="146" spans="1:17" s="136" customFormat="1" ht="14.4" customHeight="1">
      <c r="A146" s="58"/>
      <c r="B146" s="252" t="s">
        <v>5435</v>
      </c>
      <c r="C146" s="257">
        <v>0</v>
      </c>
      <c r="D146" s="257">
        <v>0</v>
      </c>
      <c r="E146" s="257">
        <v>0</v>
      </c>
      <c r="F146" s="257">
        <v>0</v>
      </c>
      <c r="G146" s="257">
        <v>0</v>
      </c>
      <c r="H146" s="257">
        <v>0</v>
      </c>
      <c r="I146" s="257">
        <v>0</v>
      </c>
      <c r="J146" s="257">
        <v>515942</v>
      </c>
      <c r="K146" s="257">
        <v>42980</v>
      </c>
      <c r="L146" s="257">
        <v>42980</v>
      </c>
      <c r="M146" s="257">
        <v>42980</v>
      </c>
      <c r="N146" s="257">
        <v>42980</v>
      </c>
      <c r="O146" s="257">
        <v>687863</v>
      </c>
      <c r="P146" s="208"/>
      <c r="Q146" s="211" t="s">
        <v>66</v>
      </c>
    </row>
    <row r="147" spans="1:17" s="136" customFormat="1" ht="14.4" customHeight="1">
      <c r="A147" s="58"/>
      <c r="B147" s="252" t="s">
        <v>5436</v>
      </c>
      <c r="C147" s="257">
        <v>0</v>
      </c>
      <c r="D147" s="257">
        <v>0</v>
      </c>
      <c r="E147" s="257">
        <v>0</v>
      </c>
      <c r="F147" s="257">
        <v>0</v>
      </c>
      <c r="G147" s="257">
        <v>0</v>
      </c>
      <c r="H147" s="257">
        <v>0</v>
      </c>
      <c r="I147" s="257">
        <v>0</v>
      </c>
      <c r="J147" s="257">
        <v>770</v>
      </c>
      <c r="K147" s="257">
        <v>64</v>
      </c>
      <c r="L147" s="257">
        <v>64</v>
      </c>
      <c r="M147" s="257">
        <v>64</v>
      </c>
      <c r="N147" s="257">
        <v>64</v>
      </c>
      <c r="O147" s="257">
        <v>1026</v>
      </c>
      <c r="P147" s="206"/>
      <c r="Q147" s="211" t="s">
        <v>66</v>
      </c>
    </row>
    <row r="148" spans="1:17" s="136" customFormat="1" ht="14.4" customHeight="1">
      <c r="A148" s="58"/>
      <c r="B148" s="252" t="s">
        <v>5437</v>
      </c>
      <c r="C148" s="257">
        <v>0</v>
      </c>
      <c r="D148" s="257">
        <v>0</v>
      </c>
      <c r="E148" s="257">
        <v>0</v>
      </c>
      <c r="F148" s="257">
        <v>0</v>
      </c>
      <c r="G148" s="257">
        <v>0</v>
      </c>
      <c r="H148" s="257">
        <v>0</v>
      </c>
      <c r="I148" s="257">
        <v>0</v>
      </c>
      <c r="J148" s="257">
        <v>259445</v>
      </c>
      <c r="K148" s="257">
        <v>16525</v>
      </c>
      <c r="L148" s="257">
        <v>16524</v>
      </c>
      <c r="M148" s="257">
        <v>16525</v>
      </c>
      <c r="N148" s="257">
        <v>16525</v>
      </c>
      <c r="O148" s="257">
        <v>325544</v>
      </c>
      <c r="P148" s="207"/>
      <c r="Q148" s="211" t="s">
        <v>64</v>
      </c>
    </row>
    <row r="149" spans="1:17" s="136" customFormat="1" ht="14.4" customHeight="1">
      <c r="A149" s="58"/>
      <c r="B149" s="256" t="s">
        <v>5438</v>
      </c>
      <c r="C149" s="258">
        <v>0</v>
      </c>
      <c r="D149" s="258">
        <v>0</v>
      </c>
      <c r="E149" s="258">
        <v>0</v>
      </c>
      <c r="F149" s="258">
        <v>0</v>
      </c>
      <c r="G149" s="258">
        <v>0</v>
      </c>
      <c r="H149" s="258">
        <v>0</v>
      </c>
      <c r="I149" s="258">
        <v>0</v>
      </c>
      <c r="J149" s="258">
        <v>776157</v>
      </c>
      <c r="K149" s="258">
        <v>59569</v>
      </c>
      <c r="L149" s="258">
        <v>59568</v>
      </c>
      <c r="M149" s="258">
        <v>59569</v>
      </c>
      <c r="N149" s="258">
        <v>59569</v>
      </c>
      <c r="O149" s="258">
        <v>1014433</v>
      </c>
      <c r="P149" s="207"/>
      <c r="Q149" s="211"/>
    </row>
    <row r="150" spans="1:17" s="136" customFormat="1" ht="14.4" customHeight="1">
      <c r="A150" s="58"/>
      <c r="B150" s="375" t="s">
        <v>2495</v>
      </c>
      <c r="C150" s="375"/>
      <c r="D150" s="375"/>
      <c r="E150" s="375"/>
      <c r="F150" s="375"/>
      <c r="G150" s="375"/>
      <c r="H150" s="375"/>
      <c r="I150" s="375"/>
      <c r="J150" s="375"/>
      <c r="K150" s="375"/>
      <c r="L150" s="375"/>
      <c r="M150" s="375"/>
      <c r="N150" s="375"/>
      <c r="O150" s="375"/>
      <c r="P150" s="207"/>
      <c r="Q150" s="211"/>
    </row>
    <row r="151" spans="1:17" s="136" customFormat="1" ht="14.4" customHeight="1">
      <c r="A151" s="58"/>
      <c r="B151" s="256" t="s">
        <v>5252</v>
      </c>
      <c r="C151" s="258">
        <v>0</v>
      </c>
      <c r="D151" s="258">
        <v>0</v>
      </c>
      <c r="E151" s="258">
        <v>0</v>
      </c>
      <c r="F151" s="258">
        <v>0</v>
      </c>
      <c r="G151" s="258">
        <v>0</v>
      </c>
      <c r="H151" s="258">
        <v>0</v>
      </c>
      <c r="I151" s="258">
        <v>0</v>
      </c>
      <c r="J151" s="258">
        <v>3563326</v>
      </c>
      <c r="K151" s="258">
        <v>283673</v>
      </c>
      <c r="L151" s="258">
        <v>260636</v>
      </c>
      <c r="M151" s="258">
        <v>215799</v>
      </c>
      <c r="N151" s="258">
        <v>197170</v>
      </c>
      <c r="O151" s="258">
        <v>4520605</v>
      </c>
      <c r="P151" s="207"/>
      <c r="Q151" s="211"/>
    </row>
    <row r="152" spans="1:17" s="136" customFormat="1" ht="14.4" customHeight="1">
      <c r="A152" s="58"/>
      <c r="B152" s="375" t="s">
        <v>2495</v>
      </c>
      <c r="C152" s="375"/>
      <c r="D152" s="375"/>
      <c r="E152" s="375"/>
      <c r="F152" s="375"/>
      <c r="G152" s="375"/>
      <c r="H152" s="375"/>
      <c r="I152" s="375"/>
      <c r="J152" s="375"/>
      <c r="K152" s="375"/>
      <c r="L152" s="375"/>
      <c r="M152" s="375"/>
      <c r="N152" s="375"/>
      <c r="O152" s="375"/>
      <c r="P152" s="207"/>
      <c r="Q152" s="211"/>
    </row>
    <row r="153" spans="1:17" s="136" customFormat="1" ht="14.4" customHeight="1">
      <c r="A153" s="58"/>
      <c r="B153" s="256" t="s">
        <v>5439</v>
      </c>
      <c r="C153" s="258">
        <v>0</v>
      </c>
      <c r="D153" s="258">
        <v>0</v>
      </c>
      <c r="E153" s="258">
        <v>0</v>
      </c>
      <c r="F153" s="258">
        <v>0</v>
      </c>
      <c r="G153" s="258">
        <v>0</v>
      </c>
      <c r="H153" s="258">
        <v>0</v>
      </c>
      <c r="I153" s="258">
        <v>0</v>
      </c>
      <c r="J153" s="258">
        <v>2463305</v>
      </c>
      <c r="K153" s="258">
        <v>202902</v>
      </c>
      <c r="L153" s="258">
        <v>218810</v>
      </c>
      <c r="M153" s="258">
        <v>293284</v>
      </c>
      <c r="N153" s="258">
        <v>290535</v>
      </c>
      <c r="O153" s="258">
        <v>3468836</v>
      </c>
      <c r="P153" s="207"/>
      <c r="Q153" s="211"/>
    </row>
    <row r="154" spans="1:17" s="136" customFormat="1" ht="14.4" customHeight="1">
      <c r="A154" s="58"/>
      <c r="B154" s="375" t="s">
        <v>2495</v>
      </c>
      <c r="C154" s="375"/>
      <c r="D154" s="375"/>
      <c r="E154" s="375"/>
      <c r="F154" s="375"/>
      <c r="G154" s="375"/>
      <c r="H154" s="375"/>
      <c r="I154" s="375"/>
      <c r="J154" s="375"/>
      <c r="K154" s="375"/>
      <c r="L154" s="375"/>
      <c r="M154" s="375"/>
      <c r="N154" s="375"/>
      <c r="O154" s="375"/>
      <c r="P154" s="207"/>
      <c r="Q154" s="211"/>
    </row>
    <row r="155" spans="1:17" s="136" customFormat="1" ht="14.4" customHeight="1">
      <c r="A155" s="58"/>
      <c r="B155" s="256" t="s">
        <v>5440</v>
      </c>
      <c r="C155" s="256" t="s">
        <v>5245</v>
      </c>
      <c r="D155" s="256" t="s">
        <v>5245</v>
      </c>
      <c r="E155" s="256" t="s">
        <v>5245</v>
      </c>
      <c r="F155" s="256" t="s">
        <v>5245</v>
      </c>
      <c r="G155" s="256" t="s">
        <v>5245</v>
      </c>
      <c r="H155" s="256" t="s">
        <v>5245</v>
      </c>
      <c r="I155" s="256" t="s">
        <v>5245</v>
      </c>
      <c r="J155" s="256" t="s">
        <v>5245</v>
      </c>
      <c r="K155" s="256" t="s">
        <v>5245</v>
      </c>
      <c r="L155" s="256" t="s">
        <v>5245</v>
      </c>
      <c r="M155" s="256" t="s">
        <v>5245</v>
      </c>
      <c r="N155" s="256" t="s">
        <v>5245</v>
      </c>
      <c r="O155" s="256" t="s">
        <v>5245</v>
      </c>
      <c r="P155" s="207"/>
      <c r="Q155" s="211"/>
    </row>
    <row r="156" spans="1:17" s="136" customFormat="1" ht="14.4" customHeight="1">
      <c r="A156" s="58"/>
      <c r="B156" s="375" t="s">
        <v>2495</v>
      </c>
      <c r="C156" s="375"/>
      <c r="D156" s="375"/>
      <c r="E156" s="375"/>
      <c r="F156" s="375"/>
      <c r="G156" s="375"/>
      <c r="H156" s="375"/>
      <c r="I156" s="375"/>
      <c r="J156" s="375"/>
      <c r="K156" s="375"/>
      <c r="L156" s="375"/>
      <c r="M156" s="375"/>
      <c r="N156" s="375"/>
      <c r="O156" s="375"/>
      <c r="P156" s="207"/>
      <c r="Q156" s="211"/>
    </row>
    <row r="157" spans="1:17" s="136" customFormat="1" ht="14.4" customHeight="1">
      <c r="A157" s="58"/>
      <c r="B157" s="256" t="s">
        <v>5441</v>
      </c>
      <c r="C157" s="252" t="s">
        <v>5246</v>
      </c>
      <c r="D157" s="252" t="s">
        <v>5246</v>
      </c>
      <c r="E157" s="252" t="s">
        <v>5246</v>
      </c>
      <c r="F157" s="252" t="s">
        <v>5246</v>
      </c>
      <c r="G157" s="252" t="s">
        <v>5246</v>
      </c>
      <c r="H157" s="252" t="s">
        <v>5246</v>
      </c>
      <c r="I157" s="252" t="s">
        <v>5246</v>
      </c>
      <c r="J157" s="252" t="s">
        <v>5246</v>
      </c>
      <c r="K157" s="252" t="s">
        <v>5246</v>
      </c>
      <c r="L157" s="252" t="s">
        <v>5246</v>
      </c>
      <c r="M157" s="252" t="s">
        <v>5246</v>
      </c>
      <c r="N157" s="252" t="s">
        <v>5246</v>
      </c>
      <c r="O157" s="252" t="s">
        <v>5246</v>
      </c>
      <c r="P157" s="207"/>
      <c r="Q157" s="211"/>
    </row>
    <row r="158" spans="1:17" s="136" customFormat="1" ht="14.4" customHeight="1">
      <c r="A158" s="58"/>
      <c r="B158" s="252" t="s">
        <v>5442</v>
      </c>
      <c r="C158" s="257">
        <v>0</v>
      </c>
      <c r="D158" s="257">
        <v>0</v>
      </c>
      <c r="E158" s="257">
        <v>0</v>
      </c>
      <c r="F158" s="257">
        <v>0</v>
      </c>
      <c r="G158" s="257">
        <v>0</v>
      </c>
      <c r="H158" s="257">
        <v>0</v>
      </c>
      <c r="I158" s="257">
        <v>0</v>
      </c>
      <c r="J158" s="257">
        <v>12304</v>
      </c>
      <c r="K158" s="257">
        <v>0</v>
      </c>
      <c r="L158" s="257">
        <v>0</v>
      </c>
      <c r="M158" s="257">
        <v>0</v>
      </c>
      <c r="N158" s="257">
        <v>0</v>
      </c>
      <c r="O158" s="257">
        <v>12304</v>
      </c>
      <c r="P158" s="207"/>
      <c r="Q158" s="211" t="s">
        <v>71</v>
      </c>
    </row>
    <row r="159" spans="1:17" s="136" customFormat="1" ht="14.4" customHeight="1">
      <c r="A159" s="58"/>
      <c r="B159" s="252" t="s">
        <v>5443</v>
      </c>
      <c r="C159" s="257">
        <v>0</v>
      </c>
      <c r="D159" s="257">
        <v>0</v>
      </c>
      <c r="E159" s="257">
        <v>0</v>
      </c>
      <c r="F159" s="257">
        <v>0</v>
      </c>
      <c r="G159" s="257">
        <v>0</v>
      </c>
      <c r="H159" s="257">
        <v>0</v>
      </c>
      <c r="I159" s="257">
        <v>0</v>
      </c>
      <c r="J159" s="257">
        <v>200709</v>
      </c>
      <c r="K159" s="257">
        <v>0</v>
      </c>
      <c r="L159" s="257">
        <v>0</v>
      </c>
      <c r="M159" s="257">
        <v>0</v>
      </c>
      <c r="N159" s="257">
        <v>0</v>
      </c>
      <c r="O159" s="257">
        <v>200709</v>
      </c>
      <c r="P159" s="207"/>
      <c r="Q159" s="211" t="s">
        <v>71</v>
      </c>
    </row>
    <row r="160" spans="1:17" s="136" customFormat="1" ht="14.4" customHeight="1">
      <c r="A160" s="58"/>
      <c r="B160" s="252" t="s">
        <v>5444</v>
      </c>
      <c r="C160" s="257">
        <v>0</v>
      </c>
      <c r="D160" s="257">
        <v>0</v>
      </c>
      <c r="E160" s="257">
        <v>0</v>
      </c>
      <c r="F160" s="257">
        <v>0</v>
      </c>
      <c r="G160" s="257">
        <v>0</v>
      </c>
      <c r="H160" s="257">
        <v>0</v>
      </c>
      <c r="I160" s="257">
        <v>0</v>
      </c>
      <c r="J160" s="257">
        <v>915326</v>
      </c>
      <c r="K160" s="257">
        <v>112</v>
      </c>
      <c r="L160" s="257">
        <v>-37852</v>
      </c>
      <c r="M160" s="257">
        <v>0</v>
      </c>
      <c r="N160" s="257">
        <v>0</v>
      </c>
      <c r="O160" s="257">
        <v>877586</v>
      </c>
      <c r="P160" s="207"/>
      <c r="Q160" s="211" t="s">
        <v>71</v>
      </c>
    </row>
    <row r="161" spans="1:17" s="136" customFormat="1" ht="14.4" customHeight="1">
      <c r="A161" s="58"/>
      <c r="B161" s="252" t="s">
        <v>5445</v>
      </c>
      <c r="C161" s="257">
        <v>0</v>
      </c>
      <c r="D161" s="257">
        <v>0</v>
      </c>
      <c r="E161" s="257">
        <v>0</v>
      </c>
      <c r="F161" s="257">
        <v>0</v>
      </c>
      <c r="G161" s="257">
        <v>0</v>
      </c>
      <c r="H161" s="257">
        <v>0</v>
      </c>
      <c r="I161" s="257">
        <v>0</v>
      </c>
      <c r="J161" s="257">
        <v>12876</v>
      </c>
      <c r="K161" s="257">
        <v>0</v>
      </c>
      <c r="L161" s="257">
        <v>0</v>
      </c>
      <c r="M161" s="257">
        <v>0</v>
      </c>
      <c r="N161" s="257">
        <v>0</v>
      </c>
      <c r="O161" s="257">
        <v>12876</v>
      </c>
      <c r="P161" s="207"/>
      <c r="Q161" s="211" t="s">
        <v>71</v>
      </c>
    </row>
    <row r="162" spans="1:17" s="136" customFormat="1" ht="14.4" customHeight="1">
      <c r="A162" s="58"/>
      <c r="B162" s="252" t="s">
        <v>5446</v>
      </c>
      <c r="C162" s="257">
        <v>0</v>
      </c>
      <c r="D162" s="257">
        <v>0</v>
      </c>
      <c r="E162" s="257">
        <v>0</v>
      </c>
      <c r="F162" s="257">
        <v>0</v>
      </c>
      <c r="G162" s="257">
        <v>0</v>
      </c>
      <c r="H162" s="257">
        <v>0</v>
      </c>
      <c r="I162" s="257">
        <v>0</v>
      </c>
      <c r="J162" s="257">
        <v>120550</v>
      </c>
      <c r="K162" s="257">
        <v>1094</v>
      </c>
      <c r="L162" s="257">
        <v>1932</v>
      </c>
      <c r="M162" s="257">
        <v>1416</v>
      </c>
      <c r="N162" s="257">
        <v>0</v>
      </c>
      <c r="O162" s="257">
        <v>124993</v>
      </c>
      <c r="P162" s="207"/>
      <c r="Q162" s="211" t="s">
        <v>71</v>
      </c>
    </row>
    <row r="163" spans="1:17" s="136" customFormat="1" ht="14.4" customHeight="1">
      <c r="A163" s="58"/>
      <c r="B163" s="256" t="s">
        <v>5447</v>
      </c>
      <c r="C163" s="258">
        <v>0</v>
      </c>
      <c r="D163" s="258">
        <v>0</v>
      </c>
      <c r="E163" s="258">
        <v>0</v>
      </c>
      <c r="F163" s="258">
        <v>0</v>
      </c>
      <c r="G163" s="258">
        <v>0</v>
      </c>
      <c r="H163" s="258">
        <v>0</v>
      </c>
      <c r="I163" s="258">
        <v>0</v>
      </c>
      <c r="J163" s="258">
        <v>1261765</v>
      </c>
      <c r="K163" s="258">
        <v>1206</v>
      </c>
      <c r="L163" s="258">
        <v>-35920</v>
      </c>
      <c r="M163" s="258">
        <v>1416</v>
      </c>
      <c r="N163" s="258">
        <v>0</v>
      </c>
      <c r="O163" s="258">
        <v>1228468</v>
      </c>
      <c r="P163" s="207"/>
      <c r="Q163" s="211"/>
    </row>
    <row r="164" spans="1:17" ht="14.4" customHeight="1">
      <c r="A164" s="58"/>
      <c r="B164" s="375" t="s">
        <v>2495</v>
      </c>
      <c r="C164" s="375"/>
      <c r="D164" s="375"/>
      <c r="E164" s="375"/>
      <c r="F164" s="375"/>
      <c r="G164" s="375"/>
      <c r="H164" s="375"/>
      <c r="I164" s="375"/>
      <c r="J164" s="375"/>
      <c r="K164" s="375"/>
      <c r="L164" s="375"/>
      <c r="M164" s="375"/>
      <c r="N164" s="375"/>
      <c r="O164" s="375"/>
      <c r="P164" s="207"/>
      <c r="Q164" s="211"/>
    </row>
    <row r="165" spans="1:17" s="136" customFormat="1" ht="14.4" customHeight="1">
      <c r="A165" s="58"/>
      <c r="B165" s="256" t="s">
        <v>5448</v>
      </c>
      <c r="C165" s="252" t="s">
        <v>5246</v>
      </c>
      <c r="D165" s="252" t="s">
        <v>5246</v>
      </c>
      <c r="E165" s="252" t="s">
        <v>5246</v>
      </c>
      <c r="F165" s="252" t="s">
        <v>5246</v>
      </c>
      <c r="G165" s="252" t="s">
        <v>5246</v>
      </c>
      <c r="H165" s="252" t="s">
        <v>5246</v>
      </c>
      <c r="I165" s="252" t="s">
        <v>5246</v>
      </c>
      <c r="J165" s="252" t="s">
        <v>5246</v>
      </c>
      <c r="K165" s="252" t="s">
        <v>5246</v>
      </c>
      <c r="L165" s="252" t="s">
        <v>5246</v>
      </c>
      <c r="M165" s="252" t="s">
        <v>5246</v>
      </c>
      <c r="N165" s="252" t="s">
        <v>5246</v>
      </c>
      <c r="O165" s="252" t="s">
        <v>5246</v>
      </c>
      <c r="P165" s="208"/>
      <c r="Q165" s="211"/>
    </row>
    <row r="166" spans="1:17" s="136" customFormat="1" ht="14.4" customHeight="1">
      <c r="A166" s="58"/>
      <c r="B166" s="252" t="s">
        <v>5449</v>
      </c>
      <c r="C166" s="257">
        <v>0</v>
      </c>
      <c r="D166" s="257">
        <v>0</v>
      </c>
      <c r="E166" s="257">
        <v>0</v>
      </c>
      <c r="F166" s="257">
        <v>0</v>
      </c>
      <c r="G166" s="257">
        <v>0</v>
      </c>
      <c r="H166" s="257">
        <v>0</v>
      </c>
      <c r="I166" s="257">
        <v>0</v>
      </c>
      <c r="J166" s="257">
        <v>231512</v>
      </c>
      <c r="K166" s="257">
        <v>19293</v>
      </c>
      <c r="L166" s="257">
        <v>19293</v>
      </c>
      <c r="M166" s="257">
        <v>19292</v>
      </c>
      <c r="N166" s="257">
        <v>19293</v>
      </c>
      <c r="O166" s="257">
        <v>308683</v>
      </c>
      <c r="P166" s="206"/>
      <c r="Q166" s="211"/>
    </row>
    <row r="167" spans="1:17" s="136" customFormat="1" ht="14.4" customHeight="1">
      <c r="A167" s="58"/>
      <c r="B167" s="256" t="s">
        <v>5450</v>
      </c>
      <c r="C167" s="258">
        <v>0</v>
      </c>
      <c r="D167" s="258">
        <v>0</v>
      </c>
      <c r="E167" s="258">
        <v>0</v>
      </c>
      <c r="F167" s="258">
        <v>0</v>
      </c>
      <c r="G167" s="258">
        <v>0</v>
      </c>
      <c r="H167" s="258">
        <v>0</v>
      </c>
      <c r="I167" s="258">
        <v>0</v>
      </c>
      <c r="J167" s="258">
        <v>231512</v>
      </c>
      <c r="K167" s="258">
        <v>19293</v>
      </c>
      <c r="L167" s="258">
        <v>19293</v>
      </c>
      <c r="M167" s="258">
        <v>19292</v>
      </c>
      <c r="N167" s="258">
        <v>19293</v>
      </c>
      <c r="O167" s="258">
        <v>308683</v>
      </c>
      <c r="P167" s="207"/>
      <c r="Q167" s="211"/>
    </row>
    <row r="168" spans="1:17" s="136" customFormat="1" ht="14.4" customHeight="1">
      <c r="A168" s="58"/>
      <c r="B168" s="375" t="s">
        <v>2495</v>
      </c>
      <c r="C168" s="375"/>
      <c r="D168" s="375"/>
      <c r="E168" s="375"/>
      <c r="F168" s="375"/>
      <c r="G168" s="375"/>
      <c r="H168" s="375"/>
      <c r="I168" s="375"/>
      <c r="J168" s="375"/>
      <c r="K168" s="375"/>
      <c r="L168" s="375"/>
      <c r="M168" s="375"/>
      <c r="N168" s="375"/>
      <c r="O168" s="375"/>
      <c r="P168" s="207"/>
      <c r="Q168" s="211"/>
    </row>
    <row r="169" spans="1:17" s="136" customFormat="1" ht="14.4" customHeight="1">
      <c r="A169" s="58"/>
      <c r="B169" s="256" t="s">
        <v>5451</v>
      </c>
      <c r="C169" s="252" t="s">
        <v>5246</v>
      </c>
      <c r="D169" s="252" t="s">
        <v>5246</v>
      </c>
      <c r="E169" s="252" t="s">
        <v>5246</v>
      </c>
      <c r="F169" s="252" t="s">
        <v>5246</v>
      </c>
      <c r="G169" s="252" t="s">
        <v>5246</v>
      </c>
      <c r="H169" s="252" t="s">
        <v>5246</v>
      </c>
      <c r="I169" s="252" t="s">
        <v>5246</v>
      </c>
      <c r="J169" s="252" t="s">
        <v>5246</v>
      </c>
      <c r="K169" s="252" t="s">
        <v>5246</v>
      </c>
      <c r="L169" s="252" t="s">
        <v>5246</v>
      </c>
      <c r="M169" s="252" t="s">
        <v>5246</v>
      </c>
      <c r="N169" s="252" t="s">
        <v>5246</v>
      </c>
      <c r="O169" s="252" t="s">
        <v>5246</v>
      </c>
      <c r="P169" s="207"/>
      <c r="Q169" s="211"/>
    </row>
    <row r="170" spans="1:17" s="136" customFormat="1" ht="14.4" customHeight="1">
      <c r="A170" s="58"/>
      <c r="B170" s="252" t="s">
        <v>5452</v>
      </c>
      <c r="C170" s="257">
        <v>0</v>
      </c>
      <c r="D170" s="257">
        <v>0</v>
      </c>
      <c r="E170" s="257">
        <v>0</v>
      </c>
      <c r="F170" s="257">
        <v>0</v>
      </c>
      <c r="G170" s="257">
        <v>0</v>
      </c>
      <c r="H170" s="257">
        <v>0</v>
      </c>
      <c r="I170" s="257">
        <v>0</v>
      </c>
      <c r="J170" s="257">
        <v>3916630</v>
      </c>
      <c r="K170" s="257">
        <v>335845</v>
      </c>
      <c r="L170" s="257">
        <v>296597</v>
      </c>
      <c r="M170" s="257">
        <v>349076</v>
      </c>
      <c r="N170" s="257">
        <v>325628</v>
      </c>
      <c r="O170" s="257">
        <v>5223777</v>
      </c>
      <c r="P170" s="207"/>
      <c r="Q170" s="211" t="s">
        <v>68</v>
      </c>
    </row>
    <row r="171" spans="1:17" s="136" customFormat="1" ht="14.4" customHeight="1">
      <c r="A171" s="58"/>
      <c r="B171" s="256" t="s">
        <v>5453</v>
      </c>
      <c r="C171" s="258">
        <v>0</v>
      </c>
      <c r="D171" s="258">
        <v>0</v>
      </c>
      <c r="E171" s="258">
        <v>0</v>
      </c>
      <c r="F171" s="258">
        <v>0</v>
      </c>
      <c r="G171" s="258">
        <v>0</v>
      </c>
      <c r="H171" s="258">
        <v>0</v>
      </c>
      <c r="I171" s="258">
        <v>0</v>
      </c>
      <c r="J171" s="258">
        <v>3916630</v>
      </c>
      <c r="K171" s="258">
        <v>335845</v>
      </c>
      <c r="L171" s="258">
        <v>296597</v>
      </c>
      <c r="M171" s="258">
        <v>349076</v>
      </c>
      <c r="N171" s="258">
        <v>325628</v>
      </c>
      <c r="O171" s="258">
        <v>5223777</v>
      </c>
      <c r="P171" s="207"/>
      <c r="Q171" s="211"/>
    </row>
    <row r="172" spans="1:17" s="136" customFormat="1" ht="14.4" customHeight="1">
      <c r="A172" s="58"/>
      <c r="B172" s="375" t="s">
        <v>2495</v>
      </c>
      <c r="C172" s="375"/>
      <c r="D172" s="375"/>
      <c r="E172" s="375"/>
      <c r="F172" s="375"/>
      <c r="G172" s="375"/>
      <c r="H172" s="375"/>
      <c r="I172" s="375"/>
      <c r="J172" s="375"/>
      <c r="K172" s="375"/>
      <c r="L172" s="375"/>
      <c r="M172" s="375"/>
      <c r="N172" s="375"/>
      <c r="O172" s="375"/>
      <c r="P172" s="207"/>
      <c r="Q172" s="211"/>
    </row>
    <row r="173" spans="1:17" s="136" customFormat="1" ht="14.4" customHeight="1">
      <c r="A173" s="58"/>
      <c r="B173" s="256" t="s">
        <v>5454</v>
      </c>
      <c r="C173" s="252" t="s">
        <v>5246</v>
      </c>
      <c r="D173" s="252" t="s">
        <v>5246</v>
      </c>
      <c r="E173" s="252" t="s">
        <v>5246</v>
      </c>
      <c r="F173" s="252" t="s">
        <v>5246</v>
      </c>
      <c r="G173" s="252" t="s">
        <v>5246</v>
      </c>
      <c r="H173" s="252" t="s">
        <v>5246</v>
      </c>
      <c r="I173" s="252" t="s">
        <v>5246</v>
      </c>
      <c r="J173" s="252" t="s">
        <v>5246</v>
      </c>
      <c r="K173" s="252" t="s">
        <v>5246</v>
      </c>
      <c r="L173" s="252" t="s">
        <v>5246</v>
      </c>
      <c r="M173" s="252" t="s">
        <v>5246</v>
      </c>
      <c r="N173" s="252" t="s">
        <v>5246</v>
      </c>
      <c r="O173" s="252" t="s">
        <v>5246</v>
      </c>
      <c r="P173" s="208"/>
      <c r="Q173" s="211"/>
    </row>
    <row r="174" spans="1:17" s="136" customFormat="1" ht="14.4" customHeight="1">
      <c r="A174" s="58"/>
      <c r="B174" s="252" t="s">
        <v>5455</v>
      </c>
      <c r="C174" s="257">
        <v>0</v>
      </c>
      <c r="D174" s="257">
        <v>0</v>
      </c>
      <c r="E174" s="257">
        <v>0</v>
      </c>
      <c r="F174" s="257">
        <v>0</v>
      </c>
      <c r="G174" s="257">
        <v>0</v>
      </c>
      <c r="H174" s="257">
        <v>0</v>
      </c>
      <c r="I174" s="257">
        <v>0</v>
      </c>
      <c r="J174" s="257">
        <v>120509</v>
      </c>
      <c r="K174" s="257">
        <v>9732</v>
      </c>
      <c r="L174" s="257">
        <v>9589</v>
      </c>
      <c r="M174" s="257">
        <v>10182</v>
      </c>
      <c r="N174" s="257">
        <v>9754</v>
      </c>
      <c r="O174" s="257">
        <v>159766</v>
      </c>
      <c r="P174" s="208"/>
      <c r="Q174" s="211" t="s">
        <v>69</v>
      </c>
    </row>
    <row r="175" spans="1:17" s="136" customFormat="1" ht="14.4" customHeight="1">
      <c r="A175" s="58"/>
      <c r="B175" s="252" t="s">
        <v>5456</v>
      </c>
      <c r="C175" s="257">
        <v>0</v>
      </c>
      <c r="D175" s="257">
        <v>0</v>
      </c>
      <c r="E175" s="257">
        <v>0</v>
      </c>
      <c r="F175" s="257">
        <v>0</v>
      </c>
      <c r="G175" s="257">
        <v>0</v>
      </c>
      <c r="H175" s="257">
        <v>0</v>
      </c>
      <c r="I175" s="257">
        <v>0</v>
      </c>
      <c r="J175" s="257">
        <v>57371</v>
      </c>
      <c r="K175" s="257">
        <v>1380</v>
      </c>
      <c r="L175" s="257">
        <v>0</v>
      </c>
      <c r="M175" s="257">
        <v>0</v>
      </c>
      <c r="N175" s="257">
        <v>0</v>
      </c>
      <c r="O175" s="257">
        <v>58751</v>
      </c>
      <c r="P175" s="208"/>
      <c r="Q175" s="211" t="s">
        <v>70</v>
      </c>
    </row>
    <row r="176" spans="1:17" s="136" customFormat="1" ht="14.4" customHeight="1">
      <c r="A176" s="58"/>
      <c r="B176" s="256" t="s">
        <v>5457</v>
      </c>
      <c r="C176" s="258">
        <v>0</v>
      </c>
      <c r="D176" s="258">
        <v>0</v>
      </c>
      <c r="E176" s="258">
        <v>0</v>
      </c>
      <c r="F176" s="258">
        <v>0</v>
      </c>
      <c r="G176" s="258">
        <v>0</v>
      </c>
      <c r="H176" s="258">
        <v>0</v>
      </c>
      <c r="I176" s="258">
        <v>0</v>
      </c>
      <c r="J176" s="258">
        <v>177880</v>
      </c>
      <c r="K176" s="258">
        <v>11112</v>
      </c>
      <c r="L176" s="258">
        <v>9589</v>
      </c>
      <c r="M176" s="258">
        <v>10182</v>
      </c>
      <c r="N176" s="258">
        <v>9754</v>
      </c>
      <c r="O176" s="258">
        <v>218517</v>
      </c>
      <c r="P176" s="206"/>
      <c r="Q176" s="211"/>
    </row>
    <row r="177" spans="1:20" s="136" customFormat="1" ht="14.4" customHeight="1">
      <c r="A177" s="58"/>
      <c r="B177" s="375" t="s">
        <v>2495</v>
      </c>
      <c r="C177" s="375"/>
      <c r="D177" s="375"/>
      <c r="E177" s="375"/>
      <c r="F177" s="375"/>
      <c r="G177" s="375"/>
      <c r="H177" s="375"/>
      <c r="I177" s="375"/>
      <c r="J177" s="375"/>
      <c r="K177" s="375"/>
      <c r="L177" s="375"/>
      <c r="M177" s="375"/>
      <c r="N177" s="375"/>
      <c r="O177" s="375"/>
      <c r="P177" s="207"/>
      <c r="Q177" s="211"/>
    </row>
    <row r="178" spans="1:20" s="136" customFormat="1" ht="14.4" customHeight="1">
      <c r="A178" s="58"/>
      <c r="B178" s="256" t="s">
        <v>5267</v>
      </c>
      <c r="C178" s="258">
        <v>0</v>
      </c>
      <c r="D178" s="258">
        <v>0</v>
      </c>
      <c r="E178" s="258">
        <v>0</v>
      </c>
      <c r="F178" s="258">
        <v>0</v>
      </c>
      <c r="G178" s="258">
        <v>0</v>
      </c>
      <c r="H178" s="258">
        <v>0</v>
      </c>
      <c r="I178" s="258">
        <v>0</v>
      </c>
      <c r="J178" s="258">
        <v>5587787</v>
      </c>
      <c r="K178" s="258">
        <v>367456</v>
      </c>
      <c r="L178" s="258">
        <v>289559</v>
      </c>
      <c r="M178" s="258">
        <v>379966</v>
      </c>
      <c r="N178" s="258">
        <v>354675</v>
      </c>
      <c r="O178" s="258">
        <v>6979445</v>
      </c>
      <c r="P178" s="207"/>
      <c r="Q178" s="211"/>
    </row>
    <row r="179" spans="1:20" s="136" customFormat="1" ht="14.4" customHeight="1">
      <c r="A179" s="58"/>
      <c r="B179" s="375" t="s">
        <v>2495</v>
      </c>
      <c r="C179" s="375"/>
      <c r="D179" s="375"/>
      <c r="E179" s="375"/>
      <c r="F179" s="375"/>
      <c r="G179" s="375"/>
      <c r="H179" s="375"/>
      <c r="I179" s="375"/>
      <c r="J179" s="375"/>
      <c r="K179" s="375"/>
      <c r="L179" s="375"/>
      <c r="M179" s="375"/>
      <c r="N179" s="375"/>
      <c r="O179" s="375"/>
      <c r="P179" s="207"/>
      <c r="Q179" s="211"/>
    </row>
    <row r="180" spans="1:20" s="136" customFormat="1" ht="14.4" customHeight="1">
      <c r="A180" s="221"/>
      <c r="B180" s="269" t="s">
        <v>5458</v>
      </c>
      <c r="C180" s="258">
        <v>0</v>
      </c>
      <c r="D180" s="258">
        <v>0</v>
      </c>
      <c r="E180" s="258">
        <v>0</v>
      </c>
      <c r="F180" s="258">
        <v>0</v>
      </c>
      <c r="G180" s="258">
        <v>0</v>
      </c>
      <c r="H180" s="258">
        <v>0</v>
      </c>
      <c r="I180" s="258">
        <v>0</v>
      </c>
      <c r="J180" s="258">
        <v>-3124482</v>
      </c>
      <c r="K180" s="258">
        <v>-164554</v>
      </c>
      <c r="L180" s="258">
        <v>-70749</v>
      </c>
      <c r="M180" s="258">
        <v>-86682</v>
      </c>
      <c r="N180" s="258">
        <v>-64140</v>
      </c>
      <c r="O180" s="258">
        <v>-3510609</v>
      </c>
      <c r="P180" s="207"/>
      <c r="Q180" s="211"/>
    </row>
    <row r="181" spans="1:20" s="136" customFormat="1" ht="14.4" customHeight="1">
      <c r="A181" s="221"/>
      <c r="B181" s="244"/>
      <c r="C181" s="220"/>
      <c r="D181" s="220"/>
      <c r="E181" s="220"/>
      <c r="F181" s="220"/>
      <c r="G181" s="220"/>
      <c r="H181" s="220"/>
      <c r="I181" s="220"/>
      <c r="J181" s="220"/>
      <c r="K181" s="220"/>
      <c r="L181" s="220"/>
      <c r="M181" s="220"/>
      <c r="N181" s="220"/>
      <c r="O181" s="220"/>
      <c r="P181" s="207"/>
      <c r="Q181" s="211"/>
    </row>
    <row r="182" spans="1:20" s="136" customFormat="1" ht="14.4" customHeight="1">
      <c r="A182" s="221"/>
      <c r="B182" s="244"/>
      <c r="C182" s="222"/>
      <c r="D182" s="222"/>
      <c r="E182" s="222"/>
      <c r="F182" s="222"/>
      <c r="G182" s="222"/>
      <c r="H182" s="222"/>
      <c r="I182" s="222"/>
      <c r="J182" s="222"/>
      <c r="K182" s="222"/>
      <c r="L182" s="222"/>
      <c r="M182" s="222"/>
      <c r="N182" s="222"/>
      <c r="O182" s="222"/>
      <c r="P182" s="208"/>
      <c r="Q182" s="211"/>
    </row>
    <row r="183" spans="1:20" s="136" customFormat="1" ht="14.4" customHeight="1">
      <c r="A183" s="221"/>
      <c r="B183" s="244"/>
      <c r="C183" s="221"/>
      <c r="D183" s="221"/>
      <c r="E183" s="221"/>
      <c r="F183" s="221"/>
      <c r="G183" s="221"/>
      <c r="H183" s="221"/>
      <c r="I183" s="221"/>
      <c r="J183" s="221"/>
      <c r="K183" s="221"/>
      <c r="L183" s="221"/>
      <c r="M183" s="221"/>
      <c r="N183" s="221"/>
      <c r="O183" s="221"/>
      <c r="P183" s="208"/>
      <c r="Q183" s="211"/>
    </row>
    <row r="184" spans="1:20" s="136" customFormat="1" ht="14.4" customHeight="1">
      <c r="A184" s="221"/>
      <c r="B184" s="244"/>
      <c r="C184" s="222"/>
      <c r="D184" s="222"/>
      <c r="E184" s="222"/>
      <c r="F184" s="222"/>
      <c r="G184" s="222"/>
      <c r="H184" s="222"/>
      <c r="I184" s="222"/>
      <c r="J184" s="222"/>
      <c r="K184" s="222"/>
      <c r="L184" s="222"/>
      <c r="M184" s="222"/>
      <c r="N184" s="222"/>
      <c r="O184" s="222"/>
      <c r="P184" s="208"/>
      <c r="Q184" s="211"/>
      <c r="T184" s="200"/>
    </row>
    <row r="185" spans="1:20" s="136" customFormat="1" ht="14.4" customHeight="1">
      <c r="A185" s="221"/>
      <c r="B185" s="244"/>
      <c r="C185" s="221"/>
      <c r="D185" s="221"/>
      <c r="E185" s="221"/>
      <c r="F185" s="221"/>
      <c r="G185" s="221"/>
      <c r="H185" s="221"/>
      <c r="I185" s="221"/>
      <c r="J185" s="221"/>
      <c r="K185" s="221"/>
      <c r="L185" s="221"/>
      <c r="M185" s="221"/>
      <c r="N185" s="221"/>
      <c r="O185" s="221"/>
      <c r="P185" s="205"/>
      <c r="Q185" s="211"/>
    </row>
    <row r="186" spans="1:20" s="136" customFormat="1" ht="14.4" customHeight="1">
      <c r="A186" s="221"/>
      <c r="B186" s="244"/>
      <c r="C186" s="222"/>
      <c r="D186" s="222"/>
      <c r="E186" s="222"/>
      <c r="F186" s="222"/>
      <c r="G186" s="222"/>
      <c r="H186" s="222"/>
      <c r="I186" s="222"/>
      <c r="J186" s="222"/>
      <c r="K186" s="222"/>
      <c r="L186" s="222"/>
      <c r="M186" s="222"/>
      <c r="N186" s="222"/>
      <c r="O186" s="222"/>
      <c r="P186" s="207"/>
      <c r="Q186" s="211"/>
    </row>
    <row r="187" spans="1:20" s="136" customFormat="1" ht="14.4" customHeight="1">
      <c r="A187" s="221"/>
      <c r="B187" s="244"/>
      <c r="C187" s="221"/>
      <c r="D187" s="221"/>
      <c r="E187" s="221"/>
      <c r="F187" s="221"/>
      <c r="G187" s="221"/>
      <c r="H187" s="221"/>
      <c r="I187" s="221"/>
      <c r="J187" s="221"/>
      <c r="K187" s="221"/>
      <c r="L187" s="221"/>
      <c r="M187" s="221"/>
      <c r="N187" s="221"/>
      <c r="O187" s="221"/>
      <c r="P187" s="207"/>
      <c r="Q187" s="211"/>
    </row>
    <row r="188" spans="1:20" s="136" customFormat="1" ht="14.4" customHeight="1">
      <c r="A188" s="221"/>
      <c r="B188" s="244"/>
      <c r="C188" s="220"/>
      <c r="D188" s="220"/>
      <c r="E188" s="220"/>
      <c r="F188" s="220"/>
      <c r="G188" s="220"/>
      <c r="H188" s="220"/>
      <c r="I188" s="220"/>
      <c r="J188" s="220"/>
      <c r="K188" s="220"/>
      <c r="L188" s="220"/>
      <c r="M188" s="220"/>
      <c r="N188" s="220"/>
      <c r="O188" s="220"/>
      <c r="P188" s="207"/>
      <c r="Q188" s="211"/>
    </row>
    <row r="189" spans="1:20" s="136" customFormat="1" ht="14.4" customHeight="1">
      <c r="A189" s="221"/>
      <c r="B189" s="244"/>
      <c r="C189" s="220"/>
      <c r="D189" s="220"/>
      <c r="E189" s="220"/>
      <c r="F189" s="220"/>
      <c r="G189" s="220"/>
      <c r="H189" s="220"/>
      <c r="I189" s="220"/>
      <c r="J189" s="220"/>
      <c r="K189" s="220"/>
      <c r="L189" s="220"/>
      <c r="M189" s="220"/>
      <c r="N189" s="220"/>
      <c r="O189" s="220"/>
      <c r="P189" s="207"/>
      <c r="Q189" s="211"/>
    </row>
    <row r="190" spans="1:20" s="136" customFormat="1" ht="14.4" customHeight="1">
      <c r="A190" s="221"/>
      <c r="B190" s="244"/>
      <c r="C190" s="222"/>
      <c r="D190" s="222"/>
      <c r="E190" s="222"/>
      <c r="F190" s="222"/>
      <c r="G190" s="222"/>
      <c r="H190" s="222"/>
      <c r="I190" s="222"/>
      <c r="J190" s="222"/>
      <c r="K190" s="222"/>
      <c r="L190" s="222"/>
      <c r="M190" s="222"/>
      <c r="N190" s="222"/>
      <c r="O190" s="222"/>
      <c r="P190" s="207"/>
      <c r="Q190" s="211"/>
    </row>
    <row r="191" spans="1:20" s="136" customFormat="1" ht="14.4" customHeight="1">
      <c r="A191" s="221"/>
      <c r="B191" s="244"/>
      <c r="C191" s="222"/>
      <c r="D191" s="222"/>
      <c r="E191" s="222"/>
      <c r="F191" s="222"/>
      <c r="G191" s="222"/>
      <c r="H191" s="222"/>
      <c r="I191" s="222"/>
      <c r="J191" s="222"/>
      <c r="K191" s="222"/>
      <c r="L191" s="222"/>
      <c r="M191" s="222"/>
      <c r="N191" s="222"/>
      <c r="O191" s="222"/>
      <c r="P191" s="207"/>
      <c r="Q191" s="211"/>
    </row>
    <row r="192" spans="1:20" s="136" customFormat="1" ht="14.4" customHeight="1">
      <c r="A192" s="221"/>
      <c r="B192" s="244"/>
      <c r="C192" s="222"/>
      <c r="D192" s="222"/>
      <c r="E192" s="222"/>
      <c r="F192" s="222"/>
      <c r="G192" s="222"/>
      <c r="H192" s="222"/>
      <c r="I192" s="222"/>
      <c r="J192" s="222"/>
      <c r="K192" s="222"/>
      <c r="L192" s="222"/>
      <c r="M192" s="222"/>
      <c r="N192" s="222"/>
      <c r="O192" s="222"/>
      <c r="P192" s="207"/>
      <c r="Q192" s="211"/>
    </row>
    <row r="193" spans="1:20" s="136" customFormat="1" ht="14.4" customHeight="1">
      <c r="A193" s="221"/>
      <c r="B193" s="244"/>
      <c r="C193" s="221"/>
      <c r="D193" s="221"/>
      <c r="E193" s="221"/>
      <c r="F193" s="221"/>
      <c r="G193" s="221"/>
      <c r="H193" s="221"/>
      <c r="I193" s="221"/>
      <c r="J193" s="221"/>
      <c r="K193" s="221"/>
      <c r="L193" s="221"/>
      <c r="M193" s="221"/>
      <c r="N193" s="221"/>
      <c r="O193" s="221"/>
      <c r="P193" s="207"/>
      <c r="Q193" s="211"/>
    </row>
    <row r="194" spans="1:20" s="136" customFormat="1" ht="14.4" customHeight="1">
      <c r="A194" s="221"/>
      <c r="B194" s="244"/>
      <c r="C194" s="222"/>
      <c r="D194" s="222"/>
      <c r="E194" s="222"/>
      <c r="F194" s="222"/>
      <c r="G194" s="222"/>
      <c r="H194" s="222"/>
      <c r="I194" s="222"/>
      <c r="J194" s="222"/>
      <c r="K194" s="222"/>
      <c r="L194" s="222"/>
      <c r="M194" s="222"/>
      <c r="N194" s="222"/>
      <c r="O194" s="222"/>
      <c r="P194" s="207"/>
      <c r="Q194" s="211"/>
    </row>
    <row r="195" spans="1:20" s="136" customFormat="1" ht="14.4" customHeight="1">
      <c r="A195" s="221"/>
      <c r="B195" s="244"/>
      <c r="C195" s="220"/>
      <c r="D195" s="220"/>
      <c r="E195" s="220"/>
      <c r="F195" s="220"/>
      <c r="G195" s="220"/>
      <c r="H195" s="220"/>
      <c r="I195" s="220"/>
      <c r="J195" s="220"/>
      <c r="K195" s="220"/>
      <c r="L195" s="220"/>
      <c r="M195" s="220"/>
      <c r="N195" s="220"/>
      <c r="O195" s="220"/>
      <c r="P195" s="207"/>
      <c r="Q195" s="211"/>
    </row>
    <row r="196" spans="1:20" s="136" customFormat="1" ht="14.4" customHeight="1">
      <c r="A196" s="221"/>
      <c r="B196" s="244"/>
      <c r="C196" s="222"/>
      <c r="D196" s="222"/>
      <c r="E196" s="222"/>
      <c r="F196" s="222"/>
      <c r="G196" s="222"/>
      <c r="H196" s="222"/>
      <c r="I196" s="222"/>
      <c r="J196" s="222"/>
      <c r="K196" s="222"/>
      <c r="L196" s="222"/>
      <c r="M196" s="222"/>
      <c r="N196" s="222"/>
      <c r="O196" s="222"/>
      <c r="P196" s="208"/>
      <c r="Q196" s="211"/>
    </row>
    <row r="197" spans="1:20" s="136" customFormat="1" ht="14.4" customHeight="1">
      <c r="A197" s="221"/>
      <c r="B197" s="244"/>
      <c r="C197" s="222"/>
      <c r="D197" s="222"/>
      <c r="E197" s="222"/>
      <c r="F197" s="222"/>
      <c r="G197" s="222"/>
      <c r="H197" s="222"/>
      <c r="I197" s="222"/>
      <c r="J197" s="222"/>
      <c r="K197" s="222"/>
      <c r="L197" s="222"/>
      <c r="M197" s="222"/>
      <c r="N197" s="222"/>
      <c r="O197" s="222"/>
      <c r="P197" s="205"/>
      <c r="Q197" s="211"/>
    </row>
    <row r="198" spans="1:20" s="136" customFormat="1" ht="14.4" customHeight="1">
      <c r="A198" s="221"/>
      <c r="B198" s="244"/>
      <c r="C198" s="221"/>
      <c r="D198" s="221"/>
      <c r="E198" s="221"/>
      <c r="F198" s="221"/>
      <c r="G198" s="221"/>
      <c r="H198" s="221"/>
      <c r="I198" s="221"/>
      <c r="J198" s="221"/>
      <c r="K198" s="221"/>
      <c r="L198" s="221"/>
      <c r="M198" s="221"/>
      <c r="N198" s="221"/>
      <c r="O198" s="221"/>
      <c r="P198" s="207"/>
      <c r="Q198" s="211"/>
    </row>
    <row r="199" spans="1:20" s="136" customFormat="1" ht="14.4" customHeight="1">
      <c r="A199" s="221"/>
      <c r="B199" s="244"/>
      <c r="C199" s="222"/>
      <c r="D199" s="222"/>
      <c r="E199" s="222"/>
      <c r="F199" s="222"/>
      <c r="G199" s="222"/>
      <c r="H199" s="222"/>
      <c r="I199" s="222"/>
      <c r="J199" s="222"/>
      <c r="K199" s="222"/>
      <c r="L199" s="222"/>
      <c r="M199" s="222"/>
      <c r="N199" s="222"/>
      <c r="O199" s="222"/>
      <c r="P199" s="207"/>
      <c r="Q199" s="211"/>
    </row>
    <row r="200" spans="1:20" s="136" customFormat="1" ht="14.4" customHeight="1">
      <c r="A200" s="221"/>
      <c r="B200" s="244"/>
      <c r="C200" s="220"/>
      <c r="D200" s="220"/>
      <c r="E200" s="220"/>
      <c r="F200" s="220"/>
      <c r="G200" s="220"/>
      <c r="H200" s="220"/>
      <c r="I200" s="220"/>
      <c r="J200" s="220"/>
      <c r="K200" s="220"/>
      <c r="L200" s="220"/>
      <c r="M200" s="220"/>
      <c r="N200" s="220"/>
      <c r="O200" s="220"/>
      <c r="P200" s="208"/>
      <c r="Q200" s="211"/>
    </row>
    <row r="201" spans="1:20" s="136" customFormat="1" ht="14.4" customHeight="1">
      <c r="A201" s="221"/>
      <c r="B201" s="244"/>
      <c r="C201" s="222"/>
      <c r="D201" s="222"/>
      <c r="E201" s="222"/>
      <c r="F201" s="222"/>
      <c r="G201" s="222"/>
      <c r="H201" s="222"/>
      <c r="I201" s="222"/>
      <c r="J201" s="222"/>
      <c r="K201" s="222"/>
      <c r="L201" s="222"/>
      <c r="M201" s="222"/>
      <c r="N201" s="222"/>
      <c r="O201" s="222"/>
      <c r="P201" s="205"/>
      <c r="Q201" s="211"/>
    </row>
    <row r="202" spans="1:20" s="136" customFormat="1" ht="14.4" customHeight="1">
      <c r="A202" s="221"/>
      <c r="B202" s="244"/>
      <c r="C202" s="222"/>
      <c r="D202" s="222"/>
      <c r="E202" s="222"/>
      <c r="F202" s="222"/>
      <c r="G202" s="222"/>
      <c r="H202" s="222"/>
      <c r="I202" s="222"/>
      <c r="J202" s="222"/>
      <c r="K202" s="222"/>
      <c r="L202" s="222"/>
      <c r="M202" s="222"/>
      <c r="N202" s="222"/>
      <c r="O202" s="222"/>
      <c r="P202" s="208"/>
      <c r="Q202" s="211"/>
    </row>
    <row r="203" spans="1:20" s="136" customFormat="1" ht="14.4" customHeight="1">
      <c r="A203" s="221"/>
      <c r="B203" s="244"/>
      <c r="C203" s="222"/>
      <c r="D203" s="222"/>
      <c r="E203" s="222"/>
      <c r="F203" s="222"/>
      <c r="G203" s="222"/>
      <c r="H203" s="222"/>
      <c r="I203" s="222"/>
      <c r="J203" s="222"/>
      <c r="K203" s="222"/>
      <c r="L203" s="222"/>
      <c r="M203" s="222"/>
      <c r="N203" s="222"/>
      <c r="O203" s="222"/>
      <c r="P203" s="208"/>
      <c r="Q203" s="211"/>
      <c r="T203" s="200"/>
    </row>
    <row r="204" spans="1:20" s="136" customFormat="1" ht="14.4" customHeight="1">
      <c r="A204" s="221"/>
      <c r="B204" s="244"/>
      <c r="C204" s="222"/>
      <c r="D204" s="222"/>
      <c r="E204" s="222"/>
      <c r="F204" s="222"/>
      <c r="G204" s="222"/>
      <c r="H204" s="222"/>
      <c r="I204" s="222"/>
      <c r="J204" s="222"/>
      <c r="K204" s="222"/>
      <c r="L204" s="222"/>
      <c r="M204" s="222"/>
      <c r="N204" s="222"/>
      <c r="O204" s="222"/>
      <c r="P204" s="208"/>
      <c r="Q204" s="211"/>
    </row>
    <row r="205" spans="1:20" s="136" customFormat="1" ht="14.4" customHeight="1">
      <c r="A205" s="221"/>
      <c r="B205" s="244"/>
      <c r="C205" s="222"/>
      <c r="D205" s="222"/>
      <c r="E205" s="222"/>
      <c r="F205" s="222"/>
      <c r="G205" s="222"/>
      <c r="H205" s="222"/>
      <c r="I205" s="222"/>
      <c r="J205" s="222"/>
      <c r="K205" s="222"/>
      <c r="L205" s="222"/>
      <c r="M205" s="222"/>
      <c r="N205" s="222"/>
      <c r="O205" s="222"/>
      <c r="P205" s="208"/>
      <c r="Q205" s="211"/>
    </row>
    <row r="206" spans="1:20" s="136" customFormat="1" ht="14.4" customHeight="1">
      <c r="A206" s="221"/>
      <c r="B206" s="244"/>
      <c r="C206" s="222"/>
      <c r="D206" s="222"/>
      <c r="E206" s="222"/>
      <c r="F206" s="222"/>
      <c r="G206" s="222"/>
      <c r="H206" s="222"/>
      <c r="I206" s="222"/>
      <c r="J206" s="222"/>
      <c r="K206" s="222"/>
      <c r="L206" s="222"/>
      <c r="M206" s="222"/>
      <c r="N206" s="222"/>
      <c r="O206" s="222"/>
      <c r="P206" s="208"/>
      <c r="Q206" s="211"/>
    </row>
    <row r="207" spans="1:20" s="136" customFormat="1" ht="14.4" customHeight="1">
      <c r="A207" s="221"/>
      <c r="B207" s="244"/>
      <c r="C207" s="222"/>
      <c r="D207" s="222"/>
      <c r="E207" s="222"/>
      <c r="F207" s="222"/>
      <c r="G207" s="222"/>
      <c r="H207" s="222"/>
      <c r="I207" s="222"/>
      <c r="J207" s="222"/>
      <c r="K207" s="222"/>
      <c r="L207" s="222"/>
      <c r="M207" s="222"/>
      <c r="N207" s="222"/>
      <c r="O207" s="222"/>
      <c r="P207" s="208"/>
      <c r="Q207" s="211"/>
    </row>
    <row r="208" spans="1:20" s="136" customFormat="1" ht="14.4" customHeight="1">
      <c r="A208" s="221"/>
      <c r="B208" s="244"/>
      <c r="C208" s="222"/>
      <c r="D208" s="222"/>
      <c r="E208" s="222"/>
      <c r="F208" s="222"/>
      <c r="G208" s="222"/>
      <c r="H208" s="222"/>
      <c r="I208" s="222"/>
      <c r="J208" s="222"/>
      <c r="K208" s="222"/>
      <c r="L208" s="222"/>
      <c r="M208" s="222"/>
      <c r="N208" s="222"/>
      <c r="O208" s="222"/>
      <c r="P208" s="208"/>
      <c r="Q208" s="211"/>
    </row>
    <row r="209" spans="1:20" s="136" customFormat="1" ht="14.4" customHeight="1">
      <c r="A209" s="221"/>
      <c r="B209" s="244"/>
      <c r="C209" s="222"/>
      <c r="D209" s="222"/>
      <c r="E209" s="222"/>
      <c r="F209" s="222"/>
      <c r="G209" s="222"/>
      <c r="H209" s="222"/>
      <c r="I209" s="222"/>
      <c r="J209" s="222"/>
      <c r="K209" s="222"/>
      <c r="L209" s="222"/>
      <c r="M209" s="222"/>
      <c r="N209" s="222"/>
      <c r="O209" s="222"/>
      <c r="P209" s="208"/>
      <c r="Q209" s="211"/>
    </row>
    <row r="210" spans="1:20" s="136" customFormat="1" ht="14.4" customHeight="1">
      <c r="A210" s="221"/>
      <c r="B210" s="244"/>
      <c r="C210" s="222"/>
      <c r="D210" s="222"/>
      <c r="E210" s="222"/>
      <c r="F210" s="222"/>
      <c r="G210" s="222"/>
      <c r="H210" s="222"/>
      <c r="I210" s="222"/>
      <c r="J210" s="222"/>
      <c r="K210" s="222"/>
      <c r="L210" s="222"/>
      <c r="M210" s="222"/>
      <c r="N210" s="222"/>
      <c r="O210" s="222"/>
      <c r="P210" s="208"/>
      <c r="Q210" s="211"/>
    </row>
    <row r="211" spans="1:20" s="136" customFormat="1" ht="14.4" customHeight="1">
      <c r="A211" s="221"/>
      <c r="B211" s="244"/>
      <c r="C211" s="222"/>
      <c r="D211" s="222"/>
      <c r="E211" s="222"/>
      <c r="F211" s="222"/>
      <c r="G211" s="222"/>
      <c r="H211" s="222"/>
      <c r="I211" s="222"/>
      <c r="J211" s="222"/>
      <c r="K211" s="222"/>
      <c r="L211" s="222"/>
      <c r="M211" s="222"/>
      <c r="N211" s="222"/>
      <c r="O211" s="222"/>
      <c r="P211" s="208"/>
      <c r="Q211" s="211"/>
    </row>
    <row r="212" spans="1:20" s="136" customFormat="1" ht="14.4" customHeight="1">
      <c r="A212" s="221"/>
      <c r="B212" s="244"/>
      <c r="C212" s="222"/>
      <c r="D212" s="222"/>
      <c r="E212" s="222"/>
      <c r="F212" s="222"/>
      <c r="G212" s="222"/>
      <c r="H212" s="222"/>
      <c r="I212" s="222"/>
      <c r="J212" s="222"/>
      <c r="K212" s="222"/>
      <c r="L212" s="222"/>
      <c r="M212" s="222"/>
      <c r="N212" s="222"/>
      <c r="O212" s="222"/>
      <c r="P212" s="208"/>
      <c r="Q212" s="211"/>
    </row>
    <row r="213" spans="1:20" s="136" customFormat="1" ht="14.4" customHeight="1">
      <c r="A213" s="221"/>
      <c r="B213" s="244"/>
      <c r="C213" s="221"/>
      <c r="D213" s="221"/>
      <c r="E213" s="221"/>
      <c r="F213" s="221"/>
      <c r="G213" s="221"/>
      <c r="H213" s="221"/>
      <c r="I213" s="221"/>
      <c r="J213" s="221"/>
      <c r="K213" s="221"/>
      <c r="L213" s="221"/>
      <c r="M213" s="221"/>
      <c r="N213" s="221"/>
      <c r="O213" s="221"/>
      <c r="P213" s="208"/>
      <c r="Q213" s="211"/>
    </row>
    <row r="214" spans="1:20" s="136" customFormat="1" ht="14.4" customHeight="1">
      <c r="A214" s="221"/>
      <c r="B214" s="244"/>
      <c r="C214" s="222"/>
      <c r="D214" s="222"/>
      <c r="E214" s="222"/>
      <c r="F214" s="222"/>
      <c r="G214" s="222"/>
      <c r="H214" s="222"/>
      <c r="I214" s="222"/>
      <c r="J214" s="222"/>
      <c r="K214" s="222"/>
      <c r="L214" s="222"/>
      <c r="M214" s="222"/>
      <c r="N214" s="222"/>
      <c r="O214" s="222"/>
      <c r="P214" s="208"/>
      <c r="Q214" s="211"/>
      <c r="T214" s="200"/>
    </row>
    <row r="215" spans="1:20" s="136" customFormat="1" ht="14.4" customHeight="1">
      <c r="A215" s="221"/>
      <c r="B215" s="244"/>
      <c r="C215" s="220"/>
      <c r="D215" s="220"/>
      <c r="E215" s="220"/>
      <c r="F215" s="220"/>
      <c r="G215" s="220"/>
      <c r="H215" s="220"/>
      <c r="I215" s="220"/>
      <c r="J215" s="220"/>
      <c r="K215" s="220"/>
      <c r="L215" s="220"/>
      <c r="M215" s="220"/>
      <c r="N215" s="220"/>
      <c r="O215" s="220"/>
      <c r="P215" s="208"/>
      <c r="Q215" s="211"/>
    </row>
    <row r="216" spans="1:20" s="136" customFormat="1" ht="14.4" customHeight="1">
      <c r="A216" s="221"/>
      <c r="B216" s="244"/>
      <c r="C216" s="222"/>
      <c r="D216" s="222"/>
      <c r="E216" s="222"/>
      <c r="F216" s="222"/>
      <c r="G216" s="222"/>
      <c r="H216" s="222"/>
      <c r="I216" s="222"/>
      <c r="J216" s="222"/>
      <c r="K216" s="222"/>
      <c r="L216" s="222"/>
      <c r="M216" s="222"/>
      <c r="N216" s="222"/>
      <c r="O216" s="222"/>
      <c r="P216" s="208"/>
      <c r="Q216" s="211"/>
      <c r="T216" s="200"/>
    </row>
    <row r="217" spans="1:20" s="136" customFormat="1" ht="14.4" customHeight="1">
      <c r="A217" s="221"/>
      <c r="B217" s="244"/>
      <c r="C217" s="221"/>
      <c r="D217" s="221"/>
      <c r="E217" s="221"/>
      <c r="F217" s="221"/>
      <c r="G217" s="221"/>
      <c r="H217" s="221"/>
      <c r="I217" s="221"/>
      <c r="J217" s="221"/>
      <c r="K217" s="221"/>
      <c r="L217" s="221"/>
      <c r="M217" s="221"/>
      <c r="N217" s="221"/>
      <c r="O217" s="221"/>
      <c r="P217" s="208"/>
      <c r="Q217" s="211"/>
    </row>
    <row r="218" spans="1:20" s="136" customFormat="1" ht="14.4" customHeight="1">
      <c r="A218" s="221"/>
      <c r="B218" s="244"/>
      <c r="C218" s="222"/>
      <c r="D218" s="222"/>
      <c r="E218" s="222"/>
      <c r="F218" s="222"/>
      <c r="G218" s="222"/>
      <c r="H218" s="222"/>
      <c r="I218" s="222"/>
      <c r="J218" s="222"/>
      <c r="K218" s="222"/>
      <c r="L218" s="222"/>
      <c r="M218" s="222"/>
      <c r="N218" s="222"/>
      <c r="O218" s="222"/>
      <c r="P218" s="208"/>
      <c r="Q218" s="211"/>
    </row>
    <row r="219" spans="1:20" s="136" customFormat="1" ht="14.4" customHeight="1">
      <c r="A219" s="221"/>
      <c r="B219" s="244"/>
      <c r="C219" s="221"/>
      <c r="D219" s="221"/>
      <c r="E219" s="221"/>
      <c r="F219" s="221"/>
      <c r="G219" s="221"/>
      <c r="H219" s="221"/>
      <c r="I219" s="221"/>
      <c r="J219" s="221"/>
      <c r="K219" s="221"/>
      <c r="L219" s="221"/>
      <c r="M219" s="221"/>
      <c r="N219" s="221"/>
      <c r="O219" s="221"/>
      <c r="P219" s="208"/>
      <c r="Q219" s="211"/>
    </row>
    <row r="220" spans="1:20" s="136" customFormat="1" ht="14.4" customHeight="1">
      <c r="A220" s="221"/>
      <c r="B220" s="244"/>
      <c r="C220" s="222"/>
      <c r="D220" s="222"/>
      <c r="E220" s="222"/>
      <c r="F220" s="222"/>
      <c r="G220" s="222"/>
      <c r="H220" s="222"/>
      <c r="I220" s="222"/>
      <c r="J220" s="222"/>
      <c r="K220" s="222"/>
      <c r="L220" s="222"/>
      <c r="M220" s="222"/>
      <c r="N220" s="222"/>
      <c r="O220" s="222"/>
      <c r="P220" s="208"/>
      <c r="Q220" s="211"/>
    </row>
    <row r="221" spans="1:20" s="136" customFormat="1" ht="14.4" customHeight="1">
      <c r="A221" s="221"/>
      <c r="B221" s="244"/>
      <c r="C221" s="221"/>
      <c r="D221" s="221"/>
      <c r="E221" s="221"/>
      <c r="F221" s="221"/>
      <c r="G221" s="221"/>
      <c r="H221" s="221"/>
      <c r="I221" s="221"/>
      <c r="J221" s="221"/>
      <c r="K221" s="221"/>
      <c r="L221" s="221"/>
      <c r="M221" s="221"/>
      <c r="N221" s="221"/>
      <c r="O221" s="221"/>
      <c r="P221" s="208"/>
      <c r="Q221" s="211"/>
    </row>
    <row r="222" spans="1:20" s="136" customFormat="1" ht="14.4" customHeight="1">
      <c r="A222" s="221"/>
      <c r="B222" s="244"/>
      <c r="C222" s="222"/>
      <c r="D222" s="222"/>
      <c r="E222" s="222"/>
      <c r="F222" s="222"/>
      <c r="G222" s="222"/>
      <c r="H222" s="222"/>
      <c r="I222" s="222"/>
      <c r="J222" s="222"/>
      <c r="K222" s="222"/>
      <c r="L222" s="222"/>
      <c r="M222" s="222"/>
      <c r="N222" s="222"/>
      <c r="O222" s="222"/>
      <c r="P222" s="208"/>
      <c r="Q222" s="211"/>
    </row>
    <row r="223" spans="1:20" s="136" customFormat="1" ht="14.4" customHeight="1">
      <c r="P223" s="208"/>
      <c r="Q223" s="211"/>
    </row>
    <row r="224" spans="1:20" s="136" customFormat="1" ht="14.4" customHeight="1">
      <c r="P224" s="205"/>
      <c r="Q224" s="211"/>
    </row>
    <row r="225" spans="16:17" s="136" customFormat="1" ht="14.4" customHeight="1">
      <c r="P225" s="207"/>
      <c r="Q225" s="211"/>
    </row>
    <row r="226" spans="16:17" s="136" customFormat="1" ht="14.4" customHeight="1">
      <c r="P226" s="207"/>
      <c r="Q226" s="211"/>
    </row>
    <row r="227" spans="16:17" s="136" customFormat="1" ht="14.4" customHeight="1">
      <c r="P227" s="207"/>
      <c r="Q227" s="211"/>
    </row>
    <row r="228" spans="16:17" s="136" customFormat="1" ht="14.4" customHeight="1">
      <c r="P228" s="207"/>
      <c r="Q228" s="211"/>
    </row>
    <row r="229" spans="16:17" s="136" customFormat="1" ht="14.4" customHeight="1">
      <c r="P229" s="207"/>
      <c r="Q229" s="211"/>
    </row>
    <row r="230" spans="16:17" s="136" customFormat="1" ht="14.4" customHeight="1">
      <c r="P230" s="208"/>
      <c r="Q230" s="211"/>
    </row>
    <row r="231" spans="16:17" s="136" customFormat="1" ht="14.4" customHeight="1">
      <c r="P231" s="208"/>
      <c r="Q231" s="211"/>
    </row>
    <row r="232" spans="16:17" s="136" customFormat="1" ht="14.4" customHeight="1">
      <c r="P232" s="209"/>
      <c r="Q232" s="211"/>
    </row>
    <row r="233" spans="16:17" s="136" customFormat="1" ht="14.4" customHeight="1">
      <c r="P233" s="175"/>
      <c r="Q233" s="211"/>
    </row>
    <row r="234" spans="16:17" s="136" customFormat="1" ht="14.4" customHeight="1">
      <c r="P234" s="175"/>
      <c r="Q234" s="211"/>
    </row>
    <row r="235" spans="16:17" s="136" customFormat="1" ht="14.4" customHeight="1">
      <c r="P235" s="175"/>
      <c r="Q235" s="211"/>
    </row>
    <row r="236" spans="16:17" s="136" customFormat="1" ht="14.4" customHeight="1">
      <c r="P236" s="175"/>
      <c r="Q236" s="211"/>
    </row>
    <row r="237" spans="16:17" s="136" customFormat="1" ht="14.4" customHeight="1">
      <c r="P237" s="175"/>
      <c r="Q237" s="211"/>
    </row>
    <row r="238" spans="16:17" s="136" customFormat="1" ht="14.4" customHeight="1">
      <c r="P238" s="175"/>
      <c r="Q238" s="211"/>
    </row>
    <row r="239" spans="16:17" s="136" customFormat="1" ht="14.4" customHeight="1">
      <c r="P239" s="175"/>
      <c r="Q239" s="211"/>
    </row>
    <row r="240" spans="16:17" s="136" customFormat="1" ht="14.4" customHeight="1">
      <c r="P240" s="175"/>
      <c r="Q240" s="211"/>
    </row>
    <row r="241" spans="16:20" s="136" customFormat="1" ht="14.4" customHeight="1">
      <c r="P241" s="175"/>
      <c r="Q241" s="211"/>
    </row>
    <row r="242" spans="16:20" s="136" customFormat="1" ht="14.4" customHeight="1">
      <c r="P242" s="175"/>
      <c r="Q242" s="211"/>
    </row>
    <row r="243" spans="16:20" s="136" customFormat="1" ht="14.4" customHeight="1">
      <c r="P243" s="175"/>
      <c r="Q243" s="211"/>
    </row>
    <row r="244" spans="16:20" s="136" customFormat="1" ht="14.4" customHeight="1">
      <c r="P244" s="175"/>
      <c r="Q244" s="211"/>
    </row>
    <row r="245" spans="16:20" s="136" customFormat="1" ht="14.4" customHeight="1">
      <c r="P245" s="175"/>
      <c r="Q245" s="211"/>
    </row>
    <row r="246" spans="16:20" s="136" customFormat="1" ht="14.4" customHeight="1">
      <c r="P246" s="175"/>
      <c r="Q246" s="211"/>
    </row>
    <row r="247" spans="16:20" s="136" customFormat="1" ht="14.4" customHeight="1">
      <c r="P247" s="175"/>
      <c r="Q247" s="211"/>
    </row>
    <row r="248" spans="16:20" s="136" customFormat="1" ht="14.4" customHeight="1">
      <c r="P248" s="175"/>
      <c r="Q248" s="211"/>
    </row>
    <row r="249" spans="16:20" s="136" customFormat="1" ht="14.4" customHeight="1">
      <c r="P249" s="175"/>
      <c r="Q249" s="211"/>
    </row>
    <row r="250" spans="16:20" s="136" customFormat="1" ht="14.4" customHeight="1">
      <c r="P250" s="175"/>
      <c r="Q250" s="211"/>
    </row>
    <row r="251" spans="16:20" s="136" customFormat="1" ht="14.4" customHeight="1">
      <c r="P251" s="175"/>
      <c r="Q251" s="211"/>
    </row>
    <row r="252" spans="16:20" s="136" customFormat="1" ht="14.4" customHeight="1">
      <c r="P252" s="175"/>
      <c r="Q252" s="211"/>
    </row>
    <row r="253" spans="16:20" s="136" customFormat="1" ht="14.4" customHeight="1">
      <c r="P253" s="186"/>
      <c r="Q253" s="211"/>
    </row>
    <row r="254" spans="16:20" s="136" customFormat="1" ht="14.4" customHeight="1">
      <c r="Q254" s="211"/>
      <c r="T254" s="200"/>
    </row>
    <row r="255" spans="16:20" s="136" customFormat="1" ht="14.4" customHeight="1">
      <c r="Q255" s="211"/>
    </row>
    <row r="256" spans="16:20" s="136" customFormat="1" ht="14.4" customHeight="1">
      <c r="P256" s="175"/>
      <c r="Q256" s="211"/>
    </row>
    <row r="257" spans="1:17" s="136" customFormat="1" ht="14.4" customHeight="1">
      <c r="P257" s="175"/>
      <c r="Q257" s="211"/>
    </row>
    <row r="258" spans="1:17" s="136" customFormat="1" ht="14.4" customHeight="1">
      <c r="P258" s="175"/>
      <c r="Q258" s="211"/>
    </row>
    <row r="259" spans="1:17" s="136" customFormat="1" ht="14.4" customHeight="1">
      <c r="P259" s="175"/>
      <c r="Q259" s="211"/>
    </row>
    <row r="260" spans="1:17" s="136" customFormat="1" ht="14.4" customHeight="1">
      <c r="P260" s="175"/>
      <c r="Q260" s="211"/>
    </row>
    <row r="261" spans="1:17" s="136" customFormat="1" ht="14.4" customHeight="1">
      <c r="P261" s="175"/>
      <c r="Q261" s="211"/>
    </row>
    <row r="262" spans="1:17" s="136" customFormat="1" ht="14.4" customHeight="1">
      <c r="P262" s="175"/>
      <c r="Q262" s="211"/>
    </row>
    <row r="263" spans="1:17" s="136" customFormat="1" ht="14.4" customHeight="1">
      <c r="P263" s="175"/>
      <c r="Q263" s="211"/>
    </row>
    <row r="264" spans="1:17" s="136" customFormat="1" ht="14.4" customHeight="1">
      <c r="A264"/>
      <c r="B264"/>
      <c r="C264"/>
      <c r="D264"/>
      <c r="E264"/>
      <c r="F264"/>
      <c r="G264"/>
      <c r="H264"/>
      <c r="I264"/>
      <c r="J264"/>
      <c r="K264"/>
      <c r="L264"/>
      <c r="M264"/>
      <c r="N264"/>
      <c r="O264"/>
      <c r="P264" s="175"/>
      <c r="Q264" s="211"/>
    </row>
    <row r="265" spans="1:17" s="136" customFormat="1">
      <c r="A265"/>
      <c r="B265"/>
      <c r="C265"/>
      <c r="D265"/>
      <c r="E265"/>
      <c r="F265"/>
      <c r="G265"/>
      <c r="H265"/>
      <c r="I265"/>
      <c r="J265"/>
      <c r="K265"/>
      <c r="L265"/>
      <c r="M265"/>
      <c r="N265"/>
      <c r="O265"/>
      <c r="P265" s="175"/>
      <c r="Q265" s="211"/>
    </row>
    <row r="266" spans="1:17">
      <c r="Q266" s="211"/>
    </row>
    <row r="267" spans="1:17">
      <c r="Q267" s="211"/>
    </row>
  </sheetData>
  <mergeCells count="28">
    <mergeCell ref="B179:O179"/>
    <mergeCell ref="B104:O104"/>
    <mergeCell ref="B139:O139"/>
    <mergeCell ref="B144:O144"/>
    <mergeCell ref="B150:O150"/>
    <mergeCell ref="B152:O152"/>
    <mergeCell ref="B154:O154"/>
    <mergeCell ref="B156:O156"/>
    <mergeCell ref="B164:O164"/>
    <mergeCell ref="B168:O168"/>
    <mergeCell ref="B172:O172"/>
    <mergeCell ref="B177:O177"/>
    <mergeCell ref="B1:O1"/>
    <mergeCell ref="B2:O2"/>
    <mergeCell ref="B3:O3"/>
    <mergeCell ref="C4:O4"/>
    <mergeCell ref="B97:O97"/>
    <mergeCell ref="C5:O5"/>
    <mergeCell ref="B6:O6"/>
    <mergeCell ref="B11:O11"/>
    <mergeCell ref="B15:O15"/>
    <mergeCell ref="B25:O25"/>
    <mergeCell ref="B27:O27"/>
    <mergeCell ref="B49:O49"/>
    <mergeCell ref="B51:O51"/>
    <mergeCell ref="B53:O53"/>
    <mergeCell ref="B66:O66"/>
    <mergeCell ref="B88:O88"/>
  </mergeCells>
  <pageMargins left="0.5" right="0.5" top="0.5" bottom="0.5" header="0.25" footer="0.25"/>
  <pageSetup orientation="landscape" r:id="rId1"/>
  <headerFooter>
    <oddHeader>&amp;L Income Statement - Trailing 12</oddHeader>
    <oddFooter>&amp;L Page &amp;P of &amp;N &amp;R &amp;I Income Statement 3.9 generated03/27/2024 at 2:14pm EDT&amp;I</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9ACB-AA0A-47F1-9F31-D3147BC2BE73}">
  <sheetPr>
    <tabColor theme="5" tint="0.39997558519241921"/>
  </sheetPr>
  <dimension ref="A1:P63"/>
  <sheetViews>
    <sheetView zoomScale="84" zoomScaleNormal="110" workbookViewId="0">
      <selection activeCell="B27" sqref="B27:O27"/>
    </sheetView>
  </sheetViews>
  <sheetFormatPr defaultColWidth="8.90625" defaultRowHeight="14.5"/>
  <cols>
    <col min="1" max="1" width="26.453125" style="15" customWidth="1"/>
    <col min="2" max="14" width="12.54296875" style="15" customWidth="1"/>
    <col min="15" max="15" width="8.90625" style="15"/>
    <col min="16" max="16" width="10.36328125" style="15" bestFit="1" customWidth="1"/>
    <col min="17" max="17" width="12.6328125" style="15" bestFit="1" customWidth="1"/>
    <col min="18" max="18" width="8.90625" style="15"/>
    <col min="19" max="19" width="9.6328125" style="15" bestFit="1" customWidth="1"/>
    <col min="20" max="16384" width="8.90625" style="15"/>
  </cols>
  <sheetData>
    <row r="1" spans="1:16" ht="15" thickBot="1">
      <c r="A1" s="226" t="s">
        <v>75</v>
      </c>
      <c r="B1" s="86" t="str">
        <f>'Ariel - Input  (IS)'!C8</f>
        <v>May 2024</v>
      </c>
      <c r="C1" s="87" t="str">
        <f>'Ariel - Input  (IS)'!D8</f>
        <v>Jun 2024</v>
      </c>
      <c r="D1" s="86" t="str">
        <f>'Ariel - Input  (IS)'!E8</f>
        <v>Jul 2024</v>
      </c>
      <c r="E1" s="87" t="str">
        <f>'Ariel - Input  (IS)'!F8</f>
        <v>Aug 2024</v>
      </c>
      <c r="F1" s="86" t="str">
        <f>'Ariel - Input  (IS)'!G8</f>
        <v>Sep 2024</v>
      </c>
      <c r="G1" s="87" t="str">
        <f>'Ariel - Input  (IS)'!H8</f>
        <v>Oct 2024</v>
      </c>
      <c r="H1" s="86" t="str">
        <f>'Ariel - Input  (IS)'!I8</f>
        <v>Nov 2024</v>
      </c>
      <c r="I1" s="87" t="str">
        <f>'Ariel - Input  (IS)'!J8</f>
        <v>Dec 2024</v>
      </c>
      <c r="J1" s="86" t="str">
        <f>'Ariel - Input  (IS)'!K8</f>
        <v>Jan 2025</v>
      </c>
      <c r="K1" s="87" t="str">
        <f>'Ariel - Input  (IS)'!L8</f>
        <v>Feb 2025</v>
      </c>
      <c r="L1" s="86" t="str">
        <f>'Ariel - Input  (IS)'!M8</f>
        <v>Mar 2025</v>
      </c>
      <c r="M1" s="87" t="str">
        <f>'Ariel - Input  (IS)'!N8</f>
        <v>Apr 2025</v>
      </c>
      <c r="N1" s="227" t="s">
        <v>76</v>
      </c>
      <c r="P1" s="228">
        <v>1000</v>
      </c>
    </row>
    <row r="2" spans="1:16" ht="15" thickTop="1">
      <c r="A2" s="285" t="s">
        <v>20</v>
      </c>
      <c r="B2" s="286">
        <f>SUMIFS('Ariel - Input  (IS)'!C:C,'Ariel - Input  (IS)'!$Q:$Q,'Ariel - CRES'!$A2)/'Ariel - CRES'!$P$1</f>
        <v>0</v>
      </c>
      <c r="C2" s="287">
        <f>SUMIFS('Ariel - Input  (IS)'!D:D,'Ariel - Input  (IS)'!$Q:$Q,'Ariel - CRES'!$A2)/'Ariel - CRES'!$P$1</f>
        <v>0</v>
      </c>
      <c r="D2" s="286">
        <f>SUMIFS('Ariel - Input  (IS)'!E:E,'Ariel - Input  (IS)'!$Q:$Q,'Ariel - CRES'!$A2)/'Ariel - CRES'!$P$1</f>
        <v>0</v>
      </c>
      <c r="E2" s="287">
        <f>SUMIFS('Ariel - Input  (IS)'!F:F,'Ariel - Input  (IS)'!$Q:$Q,'Ariel - CRES'!$A2)/'Ariel - CRES'!$P$1</f>
        <v>0</v>
      </c>
      <c r="F2" s="286">
        <f>SUMIFS('Ariel - Input  (IS)'!G:G,'Ariel - Input  (IS)'!$Q:$Q,'Ariel - CRES'!$A2)/'Ariel - CRES'!$P$1</f>
        <v>0</v>
      </c>
      <c r="G2" s="287">
        <f>SUMIFS('Ariel - Input  (IS)'!H:H,'Ariel - Input  (IS)'!$Q:$Q,'Ariel - CRES'!$A2)/'Ariel - CRES'!$P$1</f>
        <v>0</v>
      </c>
      <c r="H2" s="286">
        <f>SUMIFS('Ariel - Input  (IS)'!I:I,'Ariel - Input  (IS)'!$Q:$Q,'Ariel - CRES'!$A2)/'Ariel - CRES'!$P$1</f>
        <v>0</v>
      </c>
      <c r="I2" s="287">
        <f>SUMIFS('Ariel - Input  (IS)'!J:J,'Ariel - Input  (IS)'!$Q:$Q,'Ariel - CRES'!$A2)/'Ariel - CRES'!$P$1</f>
        <v>6931.5360000000001</v>
      </c>
      <c r="J2" s="286">
        <f>SUMIFS('Ariel - Input  (IS)'!K:K,'Ariel - Input  (IS)'!$Q:$Q,'Ariel - CRES'!$A2)/'Ariel - CRES'!$P$1</f>
        <v>578.89300000000003</v>
      </c>
      <c r="K2" s="287">
        <f>SUMIFS('Ariel - Input  (IS)'!L:L,'Ariel - Input  (IS)'!$Q:$Q,'Ariel - CRES'!$A2)/'Ariel - CRES'!$P$1</f>
        <v>540.96799999999996</v>
      </c>
      <c r="L2" s="286">
        <f>SUMIFS('Ariel - Input  (IS)'!M:M,'Ariel - Input  (IS)'!$Q:$Q,'Ariel - CRES'!$A2)/'Ariel - CRES'!$P$1</f>
        <v>540.96799999999996</v>
      </c>
      <c r="M2" s="287">
        <f>SUMIFS('Ariel - Input  (IS)'!N:N,'Ariel - Input  (IS)'!$Q:$Q,'Ariel - CRES'!$A2)/'Ariel - CRES'!$P$1</f>
        <v>540.96799999999996</v>
      </c>
      <c r="N2" s="81">
        <f>SUM(B2:M2)</f>
        <v>9133.3330000000005</v>
      </c>
    </row>
    <row r="3" spans="1:16" ht="15" thickBot="1">
      <c r="A3" s="285" t="s">
        <v>21</v>
      </c>
      <c r="B3" s="82">
        <f>SUMIFS('Ariel - Input  (IS)'!C:C,'Ariel - Input  (IS)'!$Q:$Q,'Ariel - CRES'!$A3)/'Ariel - CRES'!$P$1</f>
        <v>0</v>
      </c>
      <c r="C3" s="83">
        <f>SUMIFS('Ariel - Input  (IS)'!D:D,'Ariel - Input  (IS)'!$Q:$Q,'Ariel - CRES'!$A3)/'Ariel - CRES'!$P$1</f>
        <v>0</v>
      </c>
      <c r="D3" s="82">
        <f>SUMIFS('Ariel - Input  (IS)'!E:E,'Ariel - Input  (IS)'!$Q:$Q,'Ariel - CRES'!$A3)/'Ariel - CRES'!$P$1</f>
        <v>0</v>
      </c>
      <c r="E3" s="83">
        <f>SUMIFS('Ariel - Input  (IS)'!F:F,'Ariel - Input  (IS)'!$Q:$Q,'Ariel - CRES'!$A3)/'Ariel - CRES'!$P$1</f>
        <v>0</v>
      </c>
      <c r="F3" s="82">
        <f>SUMIFS('Ariel - Input  (IS)'!G:G,'Ariel - Input  (IS)'!$Q:$Q,'Ariel - CRES'!$A3)/'Ariel - CRES'!$P$1</f>
        <v>0</v>
      </c>
      <c r="G3" s="83">
        <f>SUMIFS('Ariel - Input  (IS)'!H:H,'Ariel - Input  (IS)'!$Q:$Q,'Ariel - CRES'!$A3)/'Ariel - CRES'!$P$1</f>
        <v>0</v>
      </c>
      <c r="H3" s="82">
        <f>SUMIFS('Ariel - Input  (IS)'!I:I,'Ariel - Input  (IS)'!$Q:$Q,'Ariel - CRES'!$A3)/'Ariel - CRES'!$P$1</f>
        <v>0</v>
      </c>
      <c r="I3" s="83">
        <f>SUMIFS('Ariel - Input  (IS)'!J:J,'Ariel - Input  (IS)'!$Q:$Q,'Ariel - CRES'!$A3)/'Ariel - CRES'!$P$1</f>
        <v>-189.614</v>
      </c>
      <c r="J3" s="82">
        <f>SUMIFS('Ariel - Input  (IS)'!K:K,'Ariel - Input  (IS)'!$Q:$Q,'Ariel - CRES'!$A3)/'Ariel - CRES'!$P$1</f>
        <v>-21.065000000000001</v>
      </c>
      <c r="K3" s="83">
        <f>SUMIFS('Ariel - Input  (IS)'!L:L,'Ariel - Input  (IS)'!$Q:$Q,'Ariel - CRES'!$A3)/'Ariel - CRES'!$P$1</f>
        <v>10.489000000000001</v>
      </c>
      <c r="L3" s="82">
        <f>SUMIFS('Ariel - Input  (IS)'!M:M,'Ariel - Input  (IS)'!$Q:$Q,'Ariel - CRES'!$A3)/'Ariel - CRES'!$P$1</f>
        <v>14.148</v>
      </c>
      <c r="M3" s="83">
        <f>SUMIFS('Ariel - Input  (IS)'!N:N,'Ariel - Input  (IS)'!$Q:$Q,'Ariel - CRES'!$A3)/'Ariel - CRES'!$P$1</f>
        <v>9.2089999999999996</v>
      </c>
      <c r="N3" s="271">
        <f t="shared" ref="N3:N14" si="0">SUM(B3:M3)</f>
        <v>-176.833</v>
      </c>
    </row>
    <row r="4" spans="1:16" ht="15" thickBot="1">
      <c r="A4" s="229" t="s">
        <v>77</v>
      </c>
      <c r="B4" s="191">
        <f>SUM(B2:B3)</f>
        <v>0</v>
      </c>
      <c r="C4" s="192">
        <f t="shared" ref="C4:M4" si="1">SUM(C2:C3)</f>
        <v>0</v>
      </c>
      <c r="D4" s="191">
        <f t="shared" si="1"/>
        <v>0</v>
      </c>
      <c r="E4" s="192">
        <f t="shared" si="1"/>
        <v>0</v>
      </c>
      <c r="F4" s="191">
        <f t="shared" si="1"/>
        <v>0</v>
      </c>
      <c r="G4" s="192">
        <f t="shared" si="1"/>
        <v>0</v>
      </c>
      <c r="H4" s="191">
        <f t="shared" si="1"/>
        <v>0</v>
      </c>
      <c r="I4" s="192">
        <f t="shared" si="1"/>
        <v>6741.9220000000005</v>
      </c>
      <c r="J4" s="191">
        <f t="shared" si="1"/>
        <v>557.82799999999997</v>
      </c>
      <c r="K4" s="192">
        <f t="shared" si="1"/>
        <v>551.45699999999999</v>
      </c>
      <c r="L4" s="191">
        <f t="shared" si="1"/>
        <v>555.11599999999999</v>
      </c>
      <c r="M4" s="192">
        <f t="shared" si="1"/>
        <v>550.17699999999991</v>
      </c>
      <c r="N4" s="193">
        <f t="shared" si="0"/>
        <v>8956.5</v>
      </c>
    </row>
    <row r="5" spans="1:16">
      <c r="A5" s="288" t="s">
        <v>26</v>
      </c>
      <c r="B5" s="245">
        <f>SUMIFS('Ariel - Input  (IS)'!C:C,'Ariel - Input  (IS)'!$Q:$Q,'Ariel - CRES'!$A5)/'Ariel - CRES'!$P$1</f>
        <v>0</v>
      </c>
      <c r="C5" s="246">
        <f>SUMIFS('Ariel - Input  (IS)'!D:D,'Ariel - Input  (IS)'!$Q:$Q,'Ariel - CRES'!$A5)/'Ariel - CRES'!$P$1</f>
        <v>0</v>
      </c>
      <c r="D5" s="245">
        <f>SUMIFS('Ariel - Input  (IS)'!E:E,'Ariel - Input  (IS)'!$Q:$Q,'Ariel - CRES'!$A5)/'Ariel - CRES'!$P$1</f>
        <v>0</v>
      </c>
      <c r="E5" s="246">
        <f>SUMIFS('Ariel - Input  (IS)'!F:F,'Ariel - Input  (IS)'!$Q:$Q,'Ariel - CRES'!$A5)/'Ariel - CRES'!$P$1</f>
        <v>0</v>
      </c>
      <c r="F5" s="245">
        <f>SUMIFS('Ariel - Input  (IS)'!G:G,'Ariel - Input  (IS)'!$Q:$Q,'Ariel - CRES'!$A5)/'Ariel - CRES'!$P$1</f>
        <v>0</v>
      </c>
      <c r="G5" s="246">
        <f>SUMIFS('Ariel - Input  (IS)'!H:H,'Ariel - Input  (IS)'!$Q:$Q,'Ariel - CRES'!$A5)/'Ariel - CRES'!$P$1</f>
        <v>0</v>
      </c>
      <c r="H5" s="245">
        <f>SUMIFS('Ariel - Input  (IS)'!I:I,'Ariel - Input  (IS)'!$Q:$Q,'Ariel - CRES'!$A5)/'Ariel - CRES'!$P$1</f>
        <v>0</v>
      </c>
      <c r="I5" s="246">
        <f>SUMIFS('Ariel - Input  (IS)'!J:J,'Ariel - Input  (IS)'!$Q:$Q,'Ariel - CRES'!$A5)/'Ariel - CRES'!$P$1</f>
        <v>-1014.144</v>
      </c>
      <c r="J5" s="245">
        <f>SUMIFS('Ariel - Input  (IS)'!K:K,'Ariel - Input  (IS)'!$Q:$Q,'Ariel - CRES'!$A5)/'Ariel - CRES'!$P$1</f>
        <v>-104.872</v>
      </c>
      <c r="K5" s="246">
        <f>SUMIFS('Ariel - Input  (IS)'!L:L,'Ariel - Input  (IS)'!$Q:$Q,'Ariel - CRES'!$A5)/'Ariel - CRES'!$P$1</f>
        <v>-109.03700000000001</v>
      </c>
      <c r="L5" s="245">
        <f>SUMIFS('Ariel - Input  (IS)'!M:M,'Ariel - Input  (IS)'!$Q:$Q,'Ariel - CRES'!$A5)/'Ariel - CRES'!$P$1</f>
        <v>-115.297</v>
      </c>
      <c r="M5" s="246">
        <f>SUMIFS('Ariel - Input  (IS)'!N:N,'Ariel - Input  (IS)'!$Q:$Q,'Ariel - CRES'!$A5)/'Ariel - CRES'!$P$1</f>
        <v>-131.626</v>
      </c>
      <c r="N5" s="271">
        <f t="shared" si="0"/>
        <v>-1474.9760000000001</v>
      </c>
    </row>
    <row r="6" spans="1:16">
      <c r="A6" s="288" t="s">
        <v>23</v>
      </c>
      <c r="B6" s="286">
        <f>SUMIFS('Ariel - Input  (IS)'!C:C,'Ariel - Input  (IS)'!$Q:$Q,'Ariel - CRES'!$A6)/'Ariel - CRES'!$P$1</f>
        <v>0</v>
      </c>
      <c r="C6" s="287">
        <f>SUMIFS('Ariel - Input  (IS)'!D:D,'Ariel - Input  (IS)'!$Q:$Q,'Ariel - CRES'!$A6)/'Ariel - CRES'!$P$1</f>
        <v>0</v>
      </c>
      <c r="D6" s="286">
        <f>SUMIFS('Ariel - Input  (IS)'!E:E,'Ariel - Input  (IS)'!$Q:$Q,'Ariel - CRES'!$A6)/'Ariel - CRES'!$P$1</f>
        <v>0</v>
      </c>
      <c r="E6" s="287">
        <f>SUMIFS('Ariel - Input  (IS)'!F:F,'Ariel - Input  (IS)'!$Q:$Q,'Ariel - CRES'!$A6)/'Ariel - CRES'!$P$1</f>
        <v>0</v>
      </c>
      <c r="F6" s="286">
        <f>SUMIFS('Ariel - Input  (IS)'!G:G,'Ariel - Input  (IS)'!$Q:$Q,'Ariel - CRES'!$A6)/'Ariel - CRES'!$P$1</f>
        <v>0</v>
      </c>
      <c r="G6" s="287">
        <f>SUMIFS('Ariel - Input  (IS)'!H:H,'Ariel - Input  (IS)'!$Q:$Q,'Ariel - CRES'!$A6)/'Ariel - CRES'!$P$1</f>
        <v>0</v>
      </c>
      <c r="H6" s="286">
        <f>SUMIFS('Ariel - Input  (IS)'!I:I,'Ariel - Input  (IS)'!$Q:$Q,'Ariel - CRES'!$A6)/'Ariel - CRES'!$P$1</f>
        <v>0</v>
      </c>
      <c r="I6" s="287">
        <f>SUMIFS('Ariel - Input  (IS)'!J:J,'Ariel - Input  (IS)'!$Q:$Q,'Ariel - CRES'!$A6)/'Ariel - CRES'!$P$1</f>
        <v>-274.08600000000001</v>
      </c>
      <c r="J6" s="286">
        <f>SUMIFS('Ariel - Input  (IS)'!K:K,'Ariel - Input  (IS)'!$Q:$Q,'Ariel - CRES'!$A6)/'Ariel - CRES'!$P$1</f>
        <v>-2.069</v>
      </c>
      <c r="K6" s="287">
        <f>SUMIFS('Ariel - Input  (IS)'!L:L,'Ariel - Input  (IS)'!$Q:$Q,'Ariel - CRES'!$A6)/'Ariel - CRES'!$P$1</f>
        <v>-0.89100000000000001</v>
      </c>
      <c r="L6" s="286">
        <f>SUMIFS('Ariel - Input  (IS)'!M:M,'Ariel - Input  (IS)'!$Q:$Q,'Ariel - CRES'!$A6)/'Ariel - CRES'!$P$1</f>
        <v>-2.8370000000000002</v>
      </c>
      <c r="M6" s="287">
        <f>SUMIFS('Ariel - Input  (IS)'!N:N,'Ariel - Input  (IS)'!$Q:$Q,'Ariel - CRES'!$A6)/'Ariel - CRES'!$P$1</f>
        <v>-2.0249999999999999</v>
      </c>
      <c r="N6" s="271">
        <f t="shared" si="0"/>
        <v>-281.90800000000002</v>
      </c>
    </row>
    <row r="7" spans="1:16">
      <c r="A7" s="288" t="s">
        <v>22</v>
      </c>
      <c r="B7" s="286">
        <f>SUMIFS('Ariel - Input  (IS)'!C:C,'Ariel - Input  (IS)'!$Q:$Q,'Ariel - CRES'!$A7)/'Ariel - CRES'!$P$1</f>
        <v>0</v>
      </c>
      <c r="C7" s="287">
        <f>SUMIFS('Ariel - Input  (IS)'!D:D,'Ariel - Input  (IS)'!$Q:$Q,'Ariel - CRES'!$A7)/'Ariel - CRES'!$P$1</f>
        <v>0</v>
      </c>
      <c r="D7" s="286">
        <f>SUMIFS('Ariel - Input  (IS)'!E:E,'Ariel - Input  (IS)'!$Q:$Q,'Ariel - CRES'!$A7)/'Ariel - CRES'!$P$1</f>
        <v>0</v>
      </c>
      <c r="E7" s="287">
        <f>SUMIFS('Ariel - Input  (IS)'!F:F,'Ariel - Input  (IS)'!$Q:$Q,'Ariel - CRES'!$A7)/'Ariel - CRES'!$P$1</f>
        <v>0</v>
      </c>
      <c r="F7" s="286">
        <f>SUMIFS('Ariel - Input  (IS)'!G:G,'Ariel - Input  (IS)'!$Q:$Q,'Ariel - CRES'!$A7)/'Ariel - CRES'!$P$1</f>
        <v>0</v>
      </c>
      <c r="G7" s="287">
        <f>SUMIFS('Ariel - Input  (IS)'!H:H,'Ariel - Input  (IS)'!$Q:$Q,'Ariel - CRES'!$A7)/'Ariel - CRES'!$P$1</f>
        <v>0</v>
      </c>
      <c r="H7" s="286">
        <f>SUMIFS('Ariel - Input  (IS)'!I:I,'Ariel - Input  (IS)'!$Q:$Q,'Ariel - CRES'!$A7)/'Ariel - CRES'!$P$1</f>
        <v>0</v>
      </c>
      <c r="I7" s="287">
        <f>SUMIFS('Ariel - Input  (IS)'!J:J,'Ariel - Input  (IS)'!$Q:$Q,'Ariel - CRES'!$A7)/'Ariel - CRES'!$P$1</f>
        <v>0</v>
      </c>
      <c r="J7" s="286">
        <f>SUMIFS('Ariel - Input  (IS)'!K:K,'Ariel - Input  (IS)'!$Q:$Q,'Ariel - CRES'!$A7)/'Ariel - CRES'!$P$1</f>
        <v>0</v>
      </c>
      <c r="K7" s="287">
        <f>SUMIFS('Ariel - Input  (IS)'!L:L,'Ariel - Input  (IS)'!$Q:$Q,'Ariel - CRES'!$A7)/'Ariel - CRES'!$P$1</f>
        <v>0</v>
      </c>
      <c r="L7" s="286">
        <f>SUMIFS('Ariel - Input  (IS)'!M:M,'Ariel - Input  (IS)'!$Q:$Q,'Ariel - CRES'!$A7)/'Ariel - CRES'!$P$1</f>
        <v>0</v>
      </c>
      <c r="M7" s="287">
        <f>SUMIFS('Ariel - Input  (IS)'!N:N,'Ariel - Input  (IS)'!$Q:$Q,'Ariel - CRES'!$A7)/'Ariel - CRES'!$P$1</f>
        <v>0</v>
      </c>
      <c r="N7" s="271">
        <f t="shared" si="0"/>
        <v>0</v>
      </c>
    </row>
    <row r="8" spans="1:16" ht="15" thickBot="1">
      <c r="A8" s="288" t="s">
        <v>27</v>
      </c>
      <c r="B8" s="286">
        <f>SUMIFS('Ariel - Input  (IS)'!C:C,'Ariel - Input  (IS)'!$Q:$Q,'Ariel - CRES'!$A8)/'Ariel - CRES'!$P$1</f>
        <v>0</v>
      </c>
      <c r="C8" s="287">
        <f>SUMIFS('Ariel - Input  (IS)'!D:D,'Ariel - Input  (IS)'!$Q:$Q,'Ariel - CRES'!$A8)/'Ariel - CRES'!$P$1</f>
        <v>0</v>
      </c>
      <c r="D8" s="286">
        <f>SUMIFS('Ariel - Input  (IS)'!E:E,'Ariel - Input  (IS)'!$Q:$Q,'Ariel - CRES'!$A8)/'Ariel - CRES'!$P$1</f>
        <v>0</v>
      </c>
      <c r="E8" s="287">
        <f>SUMIFS('Ariel - Input  (IS)'!F:F,'Ariel - Input  (IS)'!$Q:$Q,'Ariel - CRES'!$A8)/'Ariel - CRES'!$P$1</f>
        <v>0</v>
      </c>
      <c r="F8" s="286">
        <f>SUMIFS('Ariel - Input  (IS)'!G:G,'Ariel - Input  (IS)'!$Q:$Q,'Ariel - CRES'!$A8)/'Ariel - CRES'!$P$1</f>
        <v>0</v>
      </c>
      <c r="G8" s="287">
        <f>SUMIFS('Ariel - Input  (IS)'!H:H,'Ariel - Input  (IS)'!$Q:$Q,'Ariel - CRES'!$A8)/'Ariel - CRES'!$P$1</f>
        <v>0</v>
      </c>
      <c r="H8" s="286">
        <f>SUMIFS('Ariel - Input  (IS)'!I:I,'Ariel - Input  (IS)'!$Q:$Q,'Ariel - CRES'!$A8)/'Ariel - CRES'!$P$1</f>
        <v>0</v>
      </c>
      <c r="I8" s="287">
        <f>SUMIFS('Ariel - Input  (IS)'!J:J,'Ariel - Input  (IS)'!$Q:$Q,'Ariel - CRES'!$A8)/'Ariel - CRES'!$P$1</f>
        <v>-378.74700000000001</v>
      </c>
      <c r="J8" s="286">
        <f>SUMIFS('Ariel - Input  (IS)'!K:K,'Ariel - Input  (IS)'!$Q:$Q,'Ariel - CRES'!$A8)/'Ariel - CRES'!$P$1</f>
        <v>-35.335999999999999</v>
      </c>
      <c r="K8" s="287">
        <f>SUMIFS('Ariel - Input  (IS)'!L:L,'Ariel - Input  (IS)'!$Q:$Q,'Ariel - CRES'!$A8)/'Ariel - CRES'!$P$1</f>
        <v>-30.977</v>
      </c>
      <c r="L8" s="286">
        <f>SUMIFS('Ariel - Input  (IS)'!M:M,'Ariel - Input  (IS)'!$Q:$Q,'Ariel - CRES'!$A8)/'Ariel - CRES'!$P$1</f>
        <v>-2.4460000000000002</v>
      </c>
      <c r="M8" s="287">
        <f>SUMIFS('Ariel - Input  (IS)'!N:N,'Ariel - Input  (IS)'!$Q:$Q,'Ariel - CRES'!$A8)/'Ariel - CRES'!$P$1</f>
        <v>0</v>
      </c>
      <c r="N8" s="271">
        <f t="shared" si="0"/>
        <v>-447.50600000000003</v>
      </c>
    </row>
    <row r="9" spans="1:16" ht="15" thickBot="1">
      <c r="A9" s="229" t="s">
        <v>78</v>
      </c>
      <c r="B9" s="191">
        <f>SUM(B4:B8)</f>
        <v>0</v>
      </c>
      <c r="C9" s="192">
        <f t="shared" ref="C9:M9" si="2">SUM(C4:C8)</f>
        <v>0</v>
      </c>
      <c r="D9" s="191">
        <f t="shared" si="2"/>
        <v>0</v>
      </c>
      <c r="E9" s="192">
        <f t="shared" si="2"/>
        <v>0</v>
      </c>
      <c r="F9" s="191">
        <f t="shared" si="2"/>
        <v>0</v>
      </c>
      <c r="G9" s="192">
        <f t="shared" si="2"/>
        <v>0</v>
      </c>
      <c r="H9" s="191">
        <f t="shared" si="2"/>
        <v>0</v>
      </c>
      <c r="I9" s="192">
        <f t="shared" si="2"/>
        <v>5074.9449999999997</v>
      </c>
      <c r="J9" s="191">
        <f t="shared" si="2"/>
        <v>415.55099999999993</v>
      </c>
      <c r="K9" s="192">
        <f t="shared" si="2"/>
        <v>410.55199999999996</v>
      </c>
      <c r="L9" s="191">
        <f t="shared" si="2"/>
        <v>434.53599999999994</v>
      </c>
      <c r="M9" s="192">
        <f t="shared" si="2"/>
        <v>416.52599999999995</v>
      </c>
      <c r="N9" s="193">
        <f t="shared" si="0"/>
        <v>6752.1099999999988</v>
      </c>
    </row>
    <row r="10" spans="1:16">
      <c r="A10" s="288" t="s">
        <v>79</v>
      </c>
      <c r="B10" s="286">
        <f>SUMIFS('Ariel - Input  (IS)'!C:C,'Ariel - Input  (IS)'!$Q:$Q,'Ariel - CRES'!$A10)/'Ariel - CRES'!$P$1</f>
        <v>0</v>
      </c>
      <c r="C10" s="287">
        <f>SUMIFS('Ariel - Input  (IS)'!D:D,'Ariel - Input  (IS)'!$Q:$Q,'Ariel - CRES'!$A10)/'Ariel - CRES'!$P$1</f>
        <v>0</v>
      </c>
      <c r="D10" s="286">
        <f>SUMIFS('Ariel - Input  (IS)'!E:E,'Ariel - Input  (IS)'!$Q:$Q,'Ariel - CRES'!$A10)/'Ariel - CRES'!$P$1</f>
        <v>0</v>
      </c>
      <c r="E10" s="287">
        <f>SUMIFS('Ariel - Input  (IS)'!F:F,'Ariel - Input  (IS)'!$Q:$Q,'Ariel - CRES'!$A10)/'Ariel - CRES'!$P$1</f>
        <v>0</v>
      </c>
      <c r="F10" s="286">
        <f>SUMIFS('Ariel - Input  (IS)'!G:G,'Ariel - Input  (IS)'!$Q:$Q,'Ariel - CRES'!$A10)/'Ariel - CRES'!$P$1</f>
        <v>0</v>
      </c>
      <c r="G10" s="287">
        <f>SUMIFS('Ariel - Input  (IS)'!H:H,'Ariel - Input  (IS)'!$Q:$Q,'Ariel - CRES'!$A10)/'Ariel - CRES'!$P$1</f>
        <v>0</v>
      </c>
      <c r="H10" s="286">
        <f>SUMIFS('Ariel - Input  (IS)'!I:I,'Ariel - Input  (IS)'!$Q:$Q,'Ariel - CRES'!$A10)/'Ariel - CRES'!$P$1</f>
        <v>0</v>
      </c>
      <c r="I10" s="287">
        <f>SUMIFS('Ariel - Input  (IS)'!J:J,'Ariel - Input  (IS)'!$Q:$Q,'Ariel - CRES'!$A10)/'Ariel - CRES'!$P$1</f>
        <v>0</v>
      </c>
      <c r="J10" s="286">
        <f>SUMIFS('Ariel - Input  (IS)'!K:K,'Ariel - Input  (IS)'!$Q:$Q,'Ariel - CRES'!$A10)/'Ariel - CRES'!$P$1</f>
        <v>0</v>
      </c>
      <c r="K10" s="287">
        <f>SUMIFS('Ariel - Input  (IS)'!L:L,'Ariel - Input  (IS)'!$Q:$Q,'Ariel - CRES'!$A10)/'Ariel - CRES'!$P$1</f>
        <v>0</v>
      </c>
      <c r="L10" s="286">
        <f>SUMIFS('Ariel - Input  (IS)'!M:M,'Ariel - Input  (IS)'!$Q:$Q,'Ariel - CRES'!$A10)/'Ariel - CRES'!$P$1</f>
        <v>0</v>
      </c>
      <c r="M10" s="287">
        <f>SUMIFS('Ariel - Input  (IS)'!N:N,'Ariel - Input  (IS)'!$Q:$Q,'Ariel - CRES'!$A10)/'Ariel - CRES'!$P$1</f>
        <v>0</v>
      </c>
      <c r="N10" s="271">
        <f t="shared" si="0"/>
        <v>0</v>
      </c>
    </row>
    <row r="11" spans="1:16">
      <c r="A11" s="288" t="s">
        <v>36</v>
      </c>
      <c r="B11" s="286">
        <f>SUMIFS('Ariel - Input  (IS)'!C:C,'Ariel - Input  (IS)'!$Q:$Q,'Ariel - CRES'!$A11)/'Ariel - CRES'!$P$1</f>
        <v>0</v>
      </c>
      <c r="C11" s="287">
        <f>SUMIFS('Ariel - Input  (IS)'!D:D,'Ariel - Input  (IS)'!$Q:$Q,'Ariel - CRES'!$A11)/'Ariel - CRES'!$P$1</f>
        <v>0</v>
      </c>
      <c r="D11" s="286">
        <f>SUMIFS('Ariel - Input  (IS)'!E:E,'Ariel - Input  (IS)'!$Q:$Q,'Ariel - CRES'!$A11)/'Ariel - CRES'!$P$1</f>
        <v>0</v>
      </c>
      <c r="E11" s="287">
        <f>SUMIFS('Ariel - Input  (IS)'!F:F,'Ariel - Input  (IS)'!$Q:$Q,'Ariel - CRES'!$A11)/'Ariel - CRES'!$P$1</f>
        <v>0</v>
      </c>
      <c r="F11" s="286">
        <f>SUMIFS('Ariel - Input  (IS)'!G:G,'Ariel - Input  (IS)'!$Q:$Q,'Ariel - CRES'!$A11)/'Ariel - CRES'!$P$1</f>
        <v>0</v>
      </c>
      <c r="G11" s="287">
        <f>SUMIFS('Ariel - Input  (IS)'!H:H,'Ariel - Input  (IS)'!$Q:$Q,'Ariel - CRES'!$A11)/'Ariel - CRES'!$P$1</f>
        <v>0</v>
      </c>
      <c r="H11" s="286">
        <f>SUMIFS('Ariel - Input  (IS)'!I:I,'Ariel - Input  (IS)'!$Q:$Q,'Ariel - CRES'!$A11)/'Ariel - CRES'!$P$1</f>
        <v>0</v>
      </c>
      <c r="I11" s="287">
        <f>SUMIFS('Ariel - Input  (IS)'!J:J,'Ariel - Input  (IS)'!$Q:$Q,'Ariel - CRES'!$A11)/'Ariel - CRES'!$P$1</f>
        <v>130.899</v>
      </c>
      <c r="J11" s="286">
        <f>SUMIFS('Ariel - Input  (IS)'!K:K,'Ariel - Input  (IS)'!$Q:$Q,'Ariel - CRES'!$A11)/'Ariel - CRES'!$P$1</f>
        <v>13.125999999999999</v>
      </c>
      <c r="K11" s="287">
        <f>SUMIFS('Ariel - Input  (IS)'!L:L,'Ariel - Input  (IS)'!$Q:$Q,'Ariel - CRES'!$A11)/'Ariel - CRES'!$P$1</f>
        <v>11.222</v>
      </c>
      <c r="L11" s="286">
        <f>SUMIFS('Ariel - Input  (IS)'!M:M,'Ariel - Input  (IS)'!$Q:$Q,'Ariel - CRES'!$A11)/'Ariel - CRES'!$P$1</f>
        <v>13.788</v>
      </c>
      <c r="M11" s="287">
        <f>SUMIFS('Ariel - Input  (IS)'!N:N,'Ariel - Input  (IS)'!$Q:$Q,'Ariel - CRES'!$A11)/'Ariel - CRES'!$P$1</f>
        <v>14.438000000000001</v>
      </c>
      <c r="N11" s="271">
        <f t="shared" si="0"/>
        <v>183.47300000000001</v>
      </c>
    </row>
    <row r="12" spans="1:16" ht="15" thickBot="1">
      <c r="A12" s="230" t="s">
        <v>31</v>
      </c>
      <c r="B12" s="82">
        <f>SUMIFS('Ariel - Input  (IS)'!C:C,'Ariel - Input  (IS)'!$Q:$Q,'Ariel - CRES'!$A12)/'Ariel - CRES'!$P$1</f>
        <v>0</v>
      </c>
      <c r="C12" s="83">
        <f>SUMIFS('Ariel - Input  (IS)'!D:D,'Ariel - Input  (IS)'!$Q:$Q,'Ariel - CRES'!$A12)/'Ariel - CRES'!$P$1</f>
        <v>0</v>
      </c>
      <c r="D12" s="82">
        <f>SUMIFS('Ariel - Input  (IS)'!E:E,'Ariel - Input  (IS)'!$Q:$Q,'Ariel - CRES'!$A12)/'Ariel - CRES'!$P$1</f>
        <v>0</v>
      </c>
      <c r="E12" s="83">
        <f>SUMIFS('Ariel - Input  (IS)'!F:F,'Ariel - Input  (IS)'!$Q:$Q,'Ariel - CRES'!$A12)/'Ariel - CRES'!$P$1</f>
        <v>0</v>
      </c>
      <c r="F12" s="82">
        <f>SUMIFS('Ariel - Input  (IS)'!G:G,'Ariel - Input  (IS)'!$Q:$Q,'Ariel - CRES'!$A12)/'Ariel - CRES'!$P$1</f>
        <v>0</v>
      </c>
      <c r="G12" s="83">
        <f>SUMIFS('Ariel - Input  (IS)'!H:H,'Ariel - Input  (IS)'!$Q:$Q,'Ariel - CRES'!$A12)/'Ariel - CRES'!$P$1</f>
        <v>0</v>
      </c>
      <c r="H12" s="82">
        <f>SUMIFS('Ariel - Input  (IS)'!I:I,'Ariel - Input  (IS)'!$Q:$Q,'Ariel - CRES'!$A12)/'Ariel - CRES'!$P$1</f>
        <v>0</v>
      </c>
      <c r="I12" s="83">
        <f>SUMIFS('Ariel - Input  (IS)'!J:J,'Ariel - Input  (IS)'!$Q:$Q,'Ariel - CRES'!$A12)/'Ariel - CRES'!$P$1</f>
        <v>820.78700000000003</v>
      </c>
      <c r="J12" s="82">
        <f>SUMIFS('Ariel - Input  (IS)'!K:K,'Ariel - Input  (IS)'!$Q:$Q,'Ariel - CRES'!$A12)/'Ariel - CRES'!$P$1</f>
        <v>57.898000000000003</v>
      </c>
      <c r="K12" s="83">
        <f>SUMIFS('Ariel - Input  (IS)'!L:L,'Ariel - Input  (IS)'!$Q:$Q,'Ariel - CRES'!$A12)/'Ariel - CRES'!$P$1</f>
        <v>57.671999999999997</v>
      </c>
      <c r="L12" s="82">
        <f>SUMIFS('Ariel - Input  (IS)'!M:M,'Ariel - Input  (IS)'!$Q:$Q,'Ariel - CRES'!$A12)/'Ariel - CRES'!$P$1</f>
        <v>60.759</v>
      </c>
      <c r="M12" s="83">
        <f>SUMIFS('Ariel - Input  (IS)'!N:N,'Ariel - Input  (IS)'!$Q:$Q,'Ariel - CRES'!$A12)/'Ariel - CRES'!$P$1</f>
        <v>56.741</v>
      </c>
      <c r="N12" s="272">
        <f t="shared" si="0"/>
        <v>1053.8570000000002</v>
      </c>
    </row>
    <row r="13" spans="1:16" ht="15.5" thickTop="1" thickBot="1">
      <c r="A13" s="231" t="s">
        <v>80</v>
      </c>
      <c r="B13" s="52">
        <f>SUM(B10:B12)</f>
        <v>0</v>
      </c>
      <c r="C13" s="53">
        <f t="shared" ref="C13:M13" si="3">SUM(C10:C12)</f>
        <v>0</v>
      </c>
      <c r="D13" s="52">
        <f t="shared" si="3"/>
        <v>0</v>
      </c>
      <c r="E13" s="53">
        <f t="shared" si="3"/>
        <v>0</v>
      </c>
      <c r="F13" s="52">
        <f t="shared" si="3"/>
        <v>0</v>
      </c>
      <c r="G13" s="53">
        <f t="shared" si="3"/>
        <v>0</v>
      </c>
      <c r="H13" s="52">
        <f t="shared" si="3"/>
        <v>0</v>
      </c>
      <c r="I13" s="53">
        <f t="shared" si="3"/>
        <v>951.68600000000004</v>
      </c>
      <c r="J13" s="52">
        <f t="shared" si="3"/>
        <v>71.024000000000001</v>
      </c>
      <c r="K13" s="53">
        <f t="shared" si="3"/>
        <v>68.893999999999991</v>
      </c>
      <c r="L13" s="52">
        <f t="shared" si="3"/>
        <v>74.546999999999997</v>
      </c>
      <c r="M13" s="53">
        <f t="shared" si="3"/>
        <v>71.179000000000002</v>
      </c>
      <c r="N13" s="196">
        <f t="shared" si="0"/>
        <v>1237.3300000000002</v>
      </c>
    </row>
    <row r="14" spans="1:16" ht="15.5" thickTop="1" thickBot="1">
      <c r="A14" s="232" t="s">
        <v>81</v>
      </c>
      <c r="B14" s="197">
        <f>SUM(B13,B9)</f>
        <v>0</v>
      </c>
      <c r="C14" s="198">
        <f t="shared" ref="C14:M14" si="4">SUM(C13,C9)</f>
        <v>0</v>
      </c>
      <c r="D14" s="197">
        <f t="shared" si="4"/>
        <v>0</v>
      </c>
      <c r="E14" s="198">
        <f t="shared" si="4"/>
        <v>0</v>
      </c>
      <c r="F14" s="197">
        <f t="shared" si="4"/>
        <v>0</v>
      </c>
      <c r="G14" s="198">
        <f t="shared" si="4"/>
        <v>0</v>
      </c>
      <c r="H14" s="197">
        <f t="shared" si="4"/>
        <v>0</v>
      </c>
      <c r="I14" s="198">
        <f t="shared" si="4"/>
        <v>6026.6309999999994</v>
      </c>
      <c r="J14" s="197">
        <f t="shared" si="4"/>
        <v>486.57499999999993</v>
      </c>
      <c r="K14" s="247">
        <f t="shared" si="4"/>
        <v>479.44599999999997</v>
      </c>
      <c r="L14" s="248">
        <f t="shared" si="4"/>
        <v>509.08299999999997</v>
      </c>
      <c r="M14" s="247">
        <f t="shared" si="4"/>
        <v>487.70499999999993</v>
      </c>
      <c r="N14" s="249">
        <f t="shared" si="0"/>
        <v>7989.4399999999987</v>
      </c>
    </row>
    <row r="15" spans="1:16" ht="15" thickTop="1">
      <c r="A15" s="87"/>
      <c r="B15" s="114"/>
      <c r="C15" s="92"/>
      <c r="D15" s="114"/>
      <c r="E15" s="92"/>
      <c r="F15" s="114"/>
      <c r="G15" s="92"/>
      <c r="H15" s="114"/>
      <c r="I15" s="92"/>
      <c r="J15" s="114"/>
      <c r="K15" s="92"/>
      <c r="L15" s="114"/>
      <c r="M15" s="92"/>
      <c r="N15" s="92"/>
    </row>
    <row r="16" spans="1:16" ht="15" thickBot="1">
      <c r="A16" s="92"/>
      <c r="B16" s="86" t="str">
        <f t="shared" ref="B16:M16" si="5">B1</f>
        <v>May 2024</v>
      </c>
      <c r="C16" s="87" t="str">
        <f t="shared" si="5"/>
        <v>Jun 2024</v>
      </c>
      <c r="D16" s="86" t="str">
        <f t="shared" si="5"/>
        <v>Jul 2024</v>
      </c>
      <c r="E16" s="87" t="str">
        <f t="shared" si="5"/>
        <v>Aug 2024</v>
      </c>
      <c r="F16" s="86" t="str">
        <f t="shared" si="5"/>
        <v>Sep 2024</v>
      </c>
      <c r="G16" s="87" t="str">
        <f t="shared" si="5"/>
        <v>Oct 2024</v>
      </c>
      <c r="H16" s="86" t="str">
        <f t="shared" si="5"/>
        <v>Nov 2024</v>
      </c>
      <c r="I16" s="87" t="str">
        <f t="shared" si="5"/>
        <v>Dec 2024</v>
      </c>
      <c r="J16" s="86" t="str">
        <f t="shared" si="5"/>
        <v>Jan 2025</v>
      </c>
      <c r="K16" s="87" t="str">
        <f t="shared" si="5"/>
        <v>Feb 2025</v>
      </c>
      <c r="L16" s="86" t="str">
        <f t="shared" si="5"/>
        <v>Mar 2025</v>
      </c>
      <c r="M16" s="87" t="str">
        <f t="shared" si="5"/>
        <v>Apr 2025</v>
      </c>
      <c r="N16" s="227" t="s">
        <v>76</v>
      </c>
      <c r="P16" s="228">
        <f>-1000</f>
        <v>-1000</v>
      </c>
    </row>
    <row r="17" spans="1:14" ht="15" thickTop="1">
      <c r="A17" s="285" t="s">
        <v>43</v>
      </c>
      <c r="B17" s="286">
        <f>SUMIFS('Ariel - Input  (IS)'!C:C,'Ariel - Input  (IS)'!$Q:$Q,'Ariel - CRES'!$A17)/'Ariel - CRES'!$P$16</f>
        <v>0</v>
      </c>
      <c r="C17" s="287">
        <f>SUMIFS('Ariel - Input  (IS)'!D:D,'Ariel - Input  (IS)'!$Q:$Q,'Ariel - CRES'!$A17)/'Ariel - CRES'!$P$16</f>
        <v>0</v>
      </c>
      <c r="D17" s="286">
        <f>SUMIFS('Ariel - Input  (IS)'!E:E,'Ariel - Input  (IS)'!$Q:$Q,'Ariel - CRES'!$A17)/'Ariel - CRES'!$P$16</f>
        <v>0</v>
      </c>
      <c r="E17" s="287">
        <f>SUMIFS('Ariel - Input  (IS)'!F:F,'Ariel - Input  (IS)'!$Q:$Q,'Ariel - CRES'!$A17)/'Ariel - CRES'!$P$16</f>
        <v>0</v>
      </c>
      <c r="F17" s="286">
        <f>SUMIFS('Ariel - Input  (IS)'!G:G,'Ariel - Input  (IS)'!$Q:$Q,'Ariel - CRES'!$A17)/'Ariel - CRES'!$P$16</f>
        <v>0</v>
      </c>
      <c r="G17" s="287">
        <f>SUMIFS('Ariel - Input  (IS)'!H:H,'Ariel - Input  (IS)'!$Q:$Q,'Ariel - CRES'!$A17)/'Ariel - CRES'!$P$16</f>
        <v>0</v>
      </c>
      <c r="H17" s="286">
        <f>SUMIFS('Ariel - Input  (IS)'!I:I,'Ariel - Input  (IS)'!$Q:$Q,'Ariel - CRES'!$A17)/'Ariel - CRES'!$P$16</f>
        <v>0</v>
      </c>
      <c r="I17" s="287">
        <f>SUMIFS('Ariel - Input  (IS)'!J:J,'Ariel - Input  (IS)'!$Q:$Q,'Ariel - CRES'!$A17)/'Ariel - CRES'!$P$16</f>
        <v>-297.32799999999997</v>
      </c>
      <c r="J17" s="286">
        <f>SUMIFS('Ariel - Input  (IS)'!K:K,'Ariel - Input  (IS)'!$Q:$Q,'Ariel - CRES'!$A17)/'Ariel - CRES'!$P$16</f>
        <v>-14.936</v>
      </c>
      <c r="K17" s="287">
        <f>SUMIFS('Ariel - Input  (IS)'!L:L,'Ariel - Input  (IS)'!$Q:$Q,'Ariel - CRES'!$A17)/'Ariel - CRES'!$P$16</f>
        <v>-13.928000000000001</v>
      </c>
      <c r="L17" s="286">
        <f>SUMIFS('Ariel - Input  (IS)'!M:M,'Ariel - Input  (IS)'!$Q:$Q,'Ariel - CRES'!$A17)/'Ariel - CRES'!$P$16</f>
        <v>-11.766</v>
      </c>
      <c r="M17" s="287">
        <f>SUMIFS('Ariel - Input  (IS)'!N:N,'Ariel - Input  (IS)'!$Q:$Q,'Ariel - CRES'!$A17)/'Ariel - CRES'!$P$16</f>
        <v>-16.600000000000001</v>
      </c>
      <c r="N17" s="81">
        <f>SUM(B17:M17)</f>
        <v>-354.55799999999999</v>
      </c>
    </row>
    <row r="18" spans="1:14">
      <c r="A18" s="285" t="s">
        <v>51</v>
      </c>
      <c r="B18" s="286">
        <f>SUMIFS('Ariel - Input  (IS)'!C:C,'Ariel - Input  (IS)'!$Q:$Q,'Ariel - CRES'!$A18)/'Ariel - CRES'!$P$16</f>
        <v>0</v>
      </c>
      <c r="C18" s="287">
        <f>SUMIFS('Ariel - Input  (IS)'!D:D,'Ariel - Input  (IS)'!$Q:$Q,'Ariel - CRES'!$A18)/'Ariel - CRES'!$P$16</f>
        <v>0</v>
      </c>
      <c r="D18" s="286">
        <f>SUMIFS('Ariel - Input  (IS)'!E:E,'Ariel - Input  (IS)'!$Q:$Q,'Ariel - CRES'!$A18)/'Ariel - CRES'!$P$16</f>
        <v>0</v>
      </c>
      <c r="E18" s="287">
        <f>SUMIFS('Ariel - Input  (IS)'!F:F,'Ariel - Input  (IS)'!$Q:$Q,'Ariel - CRES'!$A18)/'Ariel - CRES'!$P$16</f>
        <v>0</v>
      </c>
      <c r="F18" s="286">
        <f>SUMIFS('Ariel - Input  (IS)'!G:G,'Ariel - Input  (IS)'!$Q:$Q,'Ariel - CRES'!$A18)/'Ariel - CRES'!$P$16</f>
        <v>0</v>
      </c>
      <c r="G18" s="287">
        <f>SUMIFS('Ariel - Input  (IS)'!H:H,'Ariel - Input  (IS)'!$Q:$Q,'Ariel - CRES'!$A18)/'Ariel - CRES'!$P$16</f>
        <v>0</v>
      </c>
      <c r="H18" s="286">
        <f>SUMIFS('Ariel - Input  (IS)'!I:I,'Ariel - Input  (IS)'!$Q:$Q,'Ariel - CRES'!$A18)/'Ariel - CRES'!$P$16</f>
        <v>0</v>
      </c>
      <c r="I18" s="287">
        <f>SUMIFS('Ariel - Input  (IS)'!J:J,'Ariel - Input  (IS)'!$Q:$Q,'Ariel - CRES'!$A18)/'Ariel - CRES'!$P$16</f>
        <v>-181.43299999999999</v>
      </c>
      <c r="J18" s="286">
        <f>SUMIFS('Ariel - Input  (IS)'!K:K,'Ariel - Input  (IS)'!$Q:$Q,'Ariel - CRES'!$A18)/'Ariel - CRES'!$P$16</f>
        <v>-14.433999999999999</v>
      </c>
      <c r="K18" s="287">
        <f>SUMIFS('Ariel - Input  (IS)'!L:L,'Ariel - Input  (IS)'!$Q:$Q,'Ariel - CRES'!$A18)/'Ariel - CRES'!$P$16</f>
        <v>-12.698</v>
      </c>
      <c r="L18" s="286">
        <f>SUMIFS('Ariel - Input  (IS)'!M:M,'Ariel - Input  (IS)'!$Q:$Q,'Ariel - CRES'!$A18)/'Ariel - CRES'!$P$16</f>
        <v>-12.717000000000001</v>
      </c>
      <c r="M18" s="287">
        <f>SUMIFS('Ariel - Input  (IS)'!N:N,'Ariel - Input  (IS)'!$Q:$Q,'Ariel - CRES'!$A18)/'Ariel - CRES'!$P$16</f>
        <v>-2.5880000000000001</v>
      </c>
      <c r="N18" s="271">
        <f t="shared" ref="N18:N32" si="6">SUM(B18:M18)</f>
        <v>-223.87</v>
      </c>
    </row>
    <row r="19" spans="1:14">
      <c r="A19" s="285" t="s">
        <v>40</v>
      </c>
      <c r="B19" s="286">
        <f>SUMIFS('Ariel - Input  (IS)'!C:C,'Ariel - Input  (IS)'!$Q:$Q,'Ariel - CRES'!$A19)/'Ariel - CRES'!$P$16</f>
        <v>0</v>
      </c>
      <c r="C19" s="287">
        <f>SUMIFS('Ariel - Input  (IS)'!D:D,'Ariel - Input  (IS)'!$Q:$Q,'Ariel - CRES'!$A19)/'Ariel - CRES'!$P$16</f>
        <v>0</v>
      </c>
      <c r="D19" s="286">
        <f>SUMIFS('Ariel - Input  (IS)'!E:E,'Ariel - Input  (IS)'!$Q:$Q,'Ariel - CRES'!$A19)/'Ariel - CRES'!$P$16</f>
        <v>0</v>
      </c>
      <c r="E19" s="287">
        <f>SUMIFS('Ariel - Input  (IS)'!F:F,'Ariel - Input  (IS)'!$Q:$Q,'Ariel - CRES'!$A19)/'Ariel - CRES'!$P$16</f>
        <v>0</v>
      </c>
      <c r="F19" s="286">
        <f>SUMIFS('Ariel - Input  (IS)'!G:G,'Ariel - Input  (IS)'!$Q:$Q,'Ariel - CRES'!$A19)/'Ariel - CRES'!$P$16</f>
        <v>0</v>
      </c>
      <c r="G19" s="287">
        <f>SUMIFS('Ariel - Input  (IS)'!H:H,'Ariel - Input  (IS)'!$Q:$Q,'Ariel - CRES'!$A19)/'Ariel - CRES'!$P$16</f>
        <v>0</v>
      </c>
      <c r="H19" s="286">
        <f>SUMIFS('Ariel - Input  (IS)'!I:I,'Ariel - Input  (IS)'!$Q:$Q,'Ariel - CRES'!$A19)/'Ariel - CRES'!$P$16</f>
        <v>0</v>
      </c>
      <c r="I19" s="287">
        <f>SUMIFS('Ariel - Input  (IS)'!J:J,'Ariel - Input  (IS)'!$Q:$Q,'Ariel - CRES'!$A19)/'Ariel - CRES'!$P$16</f>
        <v>-790.27200000000005</v>
      </c>
      <c r="J19" s="286">
        <f>SUMIFS('Ariel - Input  (IS)'!K:K,'Ariel - Input  (IS)'!$Q:$Q,'Ariel - CRES'!$A19)/'Ariel - CRES'!$P$16</f>
        <v>-77.036000000000001</v>
      </c>
      <c r="K19" s="287">
        <f>SUMIFS('Ariel - Input  (IS)'!L:L,'Ariel - Input  (IS)'!$Q:$Q,'Ariel - CRES'!$A19)/'Ariel - CRES'!$P$16</f>
        <v>-46.189</v>
      </c>
      <c r="L19" s="286">
        <f>SUMIFS('Ariel - Input  (IS)'!M:M,'Ariel - Input  (IS)'!$Q:$Q,'Ariel - CRES'!$A19)/'Ariel - CRES'!$P$16</f>
        <v>-34.155000000000001</v>
      </c>
      <c r="M19" s="287">
        <f>SUMIFS('Ariel - Input  (IS)'!N:N,'Ariel - Input  (IS)'!$Q:$Q,'Ariel - CRES'!$A19)/'Ariel - CRES'!$P$16</f>
        <v>-42.201999999999998</v>
      </c>
      <c r="N19" s="271">
        <f t="shared" si="6"/>
        <v>-989.85399999999993</v>
      </c>
    </row>
    <row r="20" spans="1:14">
      <c r="A20" s="285" t="s">
        <v>64</v>
      </c>
      <c r="B20" s="286">
        <f>SUMIFS('Ariel - Input  (IS)'!C:C,'Ariel - Input  (IS)'!$Q:$Q,'Ariel - CRES'!$A20)/'Ariel - CRES'!$P$16</f>
        <v>0</v>
      </c>
      <c r="C20" s="287">
        <f>SUMIFS('Ariel - Input  (IS)'!D:D,'Ariel - Input  (IS)'!$Q:$Q,'Ariel - CRES'!$A20)/'Ariel - CRES'!$P$16</f>
        <v>0</v>
      </c>
      <c r="D20" s="286">
        <f>SUMIFS('Ariel - Input  (IS)'!E:E,'Ariel - Input  (IS)'!$Q:$Q,'Ariel - CRES'!$A20)/'Ariel - CRES'!$P$16</f>
        <v>0</v>
      </c>
      <c r="E20" s="287">
        <f>SUMIFS('Ariel - Input  (IS)'!F:F,'Ariel - Input  (IS)'!$Q:$Q,'Ariel - CRES'!$A20)/'Ariel - CRES'!$P$16</f>
        <v>0</v>
      </c>
      <c r="F20" s="286">
        <f>SUMIFS('Ariel - Input  (IS)'!G:G,'Ariel - Input  (IS)'!$Q:$Q,'Ariel - CRES'!$A20)/'Ariel - CRES'!$P$16</f>
        <v>0</v>
      </c>
      <c r="G20" s="287">
        <f>SUMIFS('Ariel - Input  (IS)'!H:H,'Ariel - Input  (IS)'!$Q:$Q,'Ariel - CRES'!$A20)/'Ariel - CRES'!$P$16</f>
        <v>0</v>
      </c>
      <c r="H20" s="286">
        <f>SUMIFS('Ariel - Input  (IS)'!I:I,'Ariel - Input  (IS)'!$Q:$Q,'Ariel - CRES'!$A20)/'Ariel - CRES'!$P$16</f>
        <v>0</v>
      </c>
      <c r="I20" s="287">
        <f>SUMIFS('Ariel - Input  (IS)'!J:J,'Ariel - Input  (IS)'!$Q:$Q,'Ariel - CRES'!$A20)/'Ariel - CRES'!$P$16</f>
        <v>-259.44499999999999</v>
      </c>
      <c r="J20" s="286">
        <f>SUMIFS('Ariel - Input  (IS)'!K:K,'Ariel - Input  (IS)'!$Q:$Q,'Ariel - CRES'!$A20)/'Ariel - CRES'!$P$16</f>
        <v>-16.524999999999999</v>
      </c>
      <c r="K20" s="287">
        <f>SUMIFS('Ariel - Input  (IS)'!L:L,'Ariel - Input  (IS)'!$Q:$Q,'Ariel - CRES'!$A20)/'Ariel - CRES'!$P$16</f>
        <v>-16.524000000000001</v>
      </c>
      <c r="L20" s="286">
        <f>SUMIFS('Ariel - Input  (IS)'!M:M,'Ariel - Input  (IS)'!$Q:$Q,'Ariel - CRES'!$A20)/'Ariel - CRES'!$P$16</f>
        <v>-16.524999999999999</v>
      </c>
      <c r="M20" s="287">
        <f>SUMIFS('Ariel - Input  (IS)'!N:N,'Ariel - Input  (IS)'!$Q:$Q,'Ariel - CRES'!$A20)/'Ariel - CRES'!$P$16</f>
        <v>-16.524999999999999</v>
      </c>
      <c r="N20" s="271">
        <f t="shared" si="6"/>
        <v>-325.54399999999993</v>
      </c>
    </row>
    <row r="21" spans="1:14">
      <c r="A21" s="285" t="s">
        <v>66</v>
      </c>
      <c r="B21" s="286">
        <f>SUMIFS('Ariel - Input  (IS)'!C:C,'Ariel - Input  (IS)'!$Q:$Q,'Ariel - CRES'!$A21)/'Ariel - CRES'!$P$16</f>
        <v>0</v>
      </c>
      <c r="C21" s="287">
        <f>SUMIFS('Ariel - Input  (IS)'!D:D,'Ariel - Input  (IS)'!$Q:$Q,'Ariel - CRES'!$A21)/'Ariel - CRES'!$P$16</f>
        <v>0</v>
      </c>
      <c r="D21" s="286">
        <f>SUMIFS('Ariel - Input  (IS)'!E:E,'Ariel - Input  (IS)'!$Q:$Q,'Ariel - CRES'!$A21)/'Ariel - CRES'!$P$16</f>
        <v>0</v>
      </c>
      <c r="E21" s="287">
        <f>SUMIFS('Ariel - Input  (IS)'!F:F,'Ariel - Input  (IS)'!$Q:$Q,'Ariel - CRES'!$A21)/'Ariel - CRES'!$P$16</f>
        <v>0</v>
      </c>
      <c r="F21" s="286">
        <f>SUMIFS('Ariel - Input  (IS)'!G:G,'Ariel - Input  (IS)'!$Q:$Q,'Ariel - CRES'!$A21)/'Ariel - CRES'!$P$16</f>
        <v>0</v>
      </c>
      <c r="G21" s="287">
        <f>SUMIFS('Ariel - Input  (IS)'!H:H,'Ariel - Input  (IS)'!$Q:$Q,'Ariel - CRES'!$A21)/'Ariel - CRES'!$P$16</f>
        <v>0</v>
      </c>
      <c r="H21" s="286">
        <f>SUMIFS('Ariel - Input  (IS)'!I:I,'Ariel - Input  (IS)'!$Q:$Q,'Ariel - CRES'!$A21)/'Ariel - CRES'!$P$16</f>
        <v>0</v>
      </c>
      <c r="I21" s="287">
        <f>SUMIFS('Ariel - Input  (IS)'!J:J,'Ariel - Input  (IS)'!$Q:$Q,'Ariel - CRES'!$A21)/'Ariel - CRES'!$P$16</f>
        <v>-516.71199999999999</v>
      </c>
      <c r="J21" s="286">
        <f>SUMIFS('Ariel - Input  (IS)'!K:K,'Ariel - Input  (IS)'!$Q:$Q,'Ariel - CRES'!$A21)/'Ariel - CRES'!$P$16</f>
        <v>-43.043999999999997</v>
      </c>
      <c r="K21" s="287">
        <f>SUMIFS('Ariel - Input  (IS)'!L:L,'Ariel - Input  (IS)'!$Q:$Q,'Ariel - CRES'!$A21)/'Ariel - CRES'!$P$16</f>
        <v>-43.043999999999997</v>
      </c>
      <c r="L21" s="286">
        <f>SUMIFS('Ariel - Input  (IS)'!M:M,'Ariel - Input  (IS)'!$Q:$Q,'Ariel - CRES'!$A21)/'Ariel - CRES'!$P$16</f>
        <v>-43.043999999999997</v>
      </c>
      <c r="M21" s="287">
        <f>SUMIFS('Ariel - Input  (IS)'!N:N,'Ariel - Input  (IS)'!$Q:$Q,'Ariel - CRES'!$A21)/'Ariel - CRES'!$P$16</f>
        <v>-43.043999999999997</v>
      </c>
      <c r="N21" s="271">
        <f t="shared" si="6"/>
        <v>-688.88799999999992</v>
      </c>
    </row>
    <row r="22" spans="1:14">
      <c r="A22" s="285" t="s">
        <v>42</v>
      </c>
      <c r="B22" s="286">
        <f>SUMIFS('Ariel - Input  (IS)'!C:C,'Ariel - Input  (IS)'!$Q:$Q,'Ariel - CRES'!$A22)/'Ariel - CRES'!$P$16</f>
        <v>0</v>
      </c>
      <c r="C22" s="287">
        <f>SUMIFS('Ariel - Input  (IS)'!D:D,'Ariel - Input  (IS)'!$Q:$Q,'Ariel - CRES'!$A22)/'Ariel - CRES'!$P$16</f>
        <v>0</v>
      </c>
      <c r="D22" s="286">
        <f>SUMIFS('Ariel - Input  (IS)'!E:E,'Ariel - Input  (IS)'!$Q:$Q,'Ariel - CRES'!$A22)/'Ariel - CRES'!$P$16</f>
        <v>0</v>
      </c>
      <c r="E22" s="287">
        <f>SUMIFS('Ariel - Input  (IS)'!F:F,'Ariel - Input  (IS)'!$Q:$Q,'Ariel - CRES'!$A22)/'Ariel - CRES'!$P$16</f>
        <v>0</v>
      </c>
      <c r="F22" s="286">
        <f>SUMIFS('Ariel - Input  (IS)'!G:G,'Ariel - Input  (IS)'!$Q:$Q,'Ariel - CRES'!$A22)/'Ariel - CRES'!$P$16</f>
        <v>0</v>
      </c>
      <c r="G22" s="287">
        <f>SUMIFS('Ariel - Input  (IS)'!H:H,'Ariel - Input  (IS)'!$Q:$Q,'Ariel - CRES'!$A22)/'Ariel - CRES'!$P$16</f>
        <v>0</v>
      </c>
      <c r="H22" s="286">
        <f>SUMIFS('Ariel - Input  (IS)'!I:I,'Ariel - Input  (IS)'!$Q:$Q,'Ariel - CRES'!$A22)/'Ariel - CRES'!$P$16</f>
        <v>0</v>
      </c>
      <c r="I22" s="287">
        <f>SUMIFS('Ariel - Input  (IS)'!J:J,'Ariel - Input  (IS)'!$Q:$Q,'Ariel - CRES'!$A22)/'Ariel - CRES'!$P$16</f>
        <v>-93.894000000000005</v>
      </c>
      <c r="J22" s="286">
        <f>SUMIFS('Ariel - Input  (IS)'!K:K,'Ariel - Input  (IS)'!$Q:$Q,'Ariel - CRES'!$A22)/'Ariel - CRES'!$P$16</f>
        <v>4.9039999999999999</v>
      </c>
      <c r="K22" s="287">
        <f>SUMIFS('Ariel - Input  (IS)'!L:L,'Ariel - Input  (IS)'!$Q:$Q,'Ariel - CRES'!$A22)/'Ariel - CRES'!$P$16</f>
        <v>-3.1349999999999998</v>
      </c>
      <c r="L22" s="286">
        <f>SUMIFS('Ariel - Input  (IS)'!M:M,'Ariel - Input  (IS)'!$Q:$Q,'Ariel - CRES'!$A22)/'Ariel - CRES'!$P$16</f>
        <v>6.1210000000000004</v>
      </c>
      <c r="M22" s="287">
        <f>SUMIFS('Ariel - Input  (IS)'!N:N,'Ariel - Input  (IS)'!$Q:$Q,'Ariel - CRES'!$A22)/'Ariel - CRES'!$P$16</f>
        <v>-14.23</v>
      </c>
      <c r="N22" s="271">
        <f t="shared" si="6"/>
        <v>-100.23400000000002</v>
      </c>
    </row>
    <row r="23" spans="1:14">
      <c r="A23" s="285" t="s">
        <v>82</v>
      </c>
      <c r="B23" s="286">
        <f>SUMIFS('Ariel - Input  (IS)'!C:C,'Ariel - Input  (IS)'!$Q:$Q,'Ariel - CRES'!$A23)/'Ariel - CRES'!$P$16</f>
        <v>0</v>
      </c>
      <c r="C23" s="287">
        <f>SUMIFS('Ariel - Input  (IS)'!D:D,'Ariel - Input  (IS)'!$Q:$Q,'Ariel - CRES'!$A23)/'Ariel - CRES'!$P$16</f>
        <v>0</v>
      </c>
      <c r="D23" s="286">
        <f>SUMIFS('Ariel - Input  (IS)'!E:E,'Ariel - Input  (IS)'!$Q:$Q,'Ariel - CRES'!$A23)/'Ariel - CRES'!$P$16</f>
        <v>0</v>
      </c>
      <c r="E23" s="287">
        <f>SUMIFS('Ariel - Input  (IS)'!F:F,'Ariel - Input  (IS)'!$Q:$Q,'Ariel - CRES'!$A23)/'Ariel - CRES'!$P$16</f>
        <v>0</v>
      </c>
      <c r="F23" s="286">
        <f>SUMIFS('Ariel - Input  (IS)'!G:G,'Ariel - Input  (IS)'!$Q:$Q,'Ariel - CRES'!$A23)/'Ariel - CRES'!$P$16</f>
        <v>0</v>
      </c>
      <c r="G23" s="287">
        <f>SUMIFS('Ariel - Input  (IS)'!H:H,'Ariel - Input  (IS)'!$Q:$Q,'Ariel - CRES'!$A23)/'Ariel - CRES'!$P$16</f>
        <v>0</v>
      </c>
      <c r="H23" s="286">
        <f>SUMIFS('Ariel - Input  (IS)'!I:I,'Ariel - Input  (IS)'!$Q:$Q,'Ariel - CRES'!$A23)/'Ariel - CRES'!$P$16</f>
        <v>0</v>
      </c>
      <c r="I23" s="287">
        <f>SUMIFS('Ariel - Input  (IS)'!J:J,'Ariel - Input  (IS)'!$Q:$Q,'Ariel - CRES'!$A23)/'Ariel - CRES'!$P$16</f>
        <v>0</v>
      </c>
      <c r="J23" s="286">
        <f>SUMIFS('Ariel - Input  (IS)'!K:K,'Ariel - Input  (IS)'!$Q:$Q,'Ariel - CRES'!$A23)/'Ariel - CRES'!$P$16</f>
        <v>0</v>
      </c>
      <c r="K23" s="287">
        <f>SUMIFS('Ariel - Input  (IS)'!L:L,'Ariel - Input  (IS)'!$Q:$Q,'Ariel - CRES'!$A23)/'Ariel - CRES'!$P$16</f>
        <v>0</v>
      </c>
      <c r="L23" s="286">
        <f>SUMIFS('Ariel - Input  (IS)'!M:M,'Ariel - Input  (IS)'!$Q:$Q,'Ariel - CRES'!$A23)/'Ariel - CRES'!$P$16</f>
        <v>0</v>
      </c>
      <c r="M23" s="287">
        <f>SUMIFS('Ariel - Input  (IS)'!N:N,'Ariel - Input  (IS)'!$Q:$Q,'Ariel - CRES'!$A23)/'Ariel - CRES'!$P$16</f>
        <v>0</v>
      </c>
      <c r="N23" s="271">
        <f t="shared" si="6"/>
        <v>0</v>
      </c>
    </row>
    <row r="24" spans="1:14">
      <c r="A24" s="285" t="s">
        <v>52</v>
      </c>
      <c r="B24" s="286">
        <f>SUMIFS('Ariel - Input  (IS)'!C:C,'Ariel - Input  (IS)'!$Q:$Q,'Ariel - CRES'!$A24)/'Ariel - CRES'!$P$16</f>
        <v>0</v>
      </c>
      <c r="C24" s="287">
        <f>SUMIFS('Ariel - Input  (IS)'!D:D,'Ariel - Input  (IS)'!$Q:$Q,'Ariel - CRES'!$A24)/'Ariel - CRES'!$P$16</f>
        <v>0</v>
      </c>
      <c r="D24" s="286">
        <f>SUMIFS('Ariel - Input  (IS)'!E:E,'Ariel - Input  (IS)'!$Q:$Q,'Ariel - CRES'!$A24)/'Ariel - CRES'!$P$16</f>
        <v>0</v>
      </c>
      <c r="E24" s="287">
        <f>SUMIFS('Ariel - Input  (IS)'!F:F,'Ariel - Input  (IS)'!$Q:$Q,'Ariel - CRES'!$A24)/'Ariel - CRES'!$P$16</f>
        <v>0</v>
      </c>
      <c r="F24" s="286">
        <f>SUMIFS('Ariel - Input  (IS)'!G:G,'Ariel - Input  (IS)'!$Q:$Q,'Ariel - CRES'!$A24)/'Ariel - CRES'!$P$16</f>
        <v>0</v>
      </c>
      <c r="G24" s="287">
        <f>SUMIFS('Ariel - Input  (IS)'!H:H,'Ariel - Input  (IS)'!$Q:$Q,'Ariel - CRES'!$A24)/'Ariel - CRES'!$P$16</f>
        <v>0</v>
      </c>
      <c r="H24" s="286">
        <f>SUMIFS('Ariel - Input  (IS)'!I:I,'Ariel - Input  (IS)'!$Q:$Q,'Ariel - CRES'!$A24)/'Ariel - CRES'!$P$16</f>
        <v>0</v>
      </c>
      <c r="I24" s="287">
        <f>SUMIFS('Ariel - Input  (IS)'!J:J,'Ariel - Input  (IS)'!$Q:$Q,'Ariel - CRES'!$A24)/'Ariel - CRES'!$P$16</f>
        <v>-51.597999999999999</v>
      </c>
      <c r="J24" s="286">
        <f>SUMIFS('Ariel - Input  (IS)'!K:K,'Ariel - Input  (IS)'!$Q:$Q,'Ariel - CRES'!$A24)/'Ariel - CRES'!$P$16</f>
        <v>-13.055999999999999</v>
      </c>
      <c r="K24" s="287">
        <f>SUMIFS('Ariel - Input  (IS)'!L:L,'Ariel - Input  (IS)'!$Q:$Q,'Ariel - CRES'!$A24)/'Ariel - CRES'!$P$16</f>
        <v>-2.742</v>
      </c>
      <c r="L24" s="286">
        <f>SUMIFS('Ariel - Input  (IS)'!M:M,'Ariel - Input  (IS)'!$Q:$Q,'Ariel - CRES'!$A24)/'Ariel - CRES'!$P$16</f>
        <v>-5.0670000000000002</v>
      </c>
      <c r="M24" s="287">
        <f>SUMIFS('Ariel - Input  (IS)'!N:N,'Ariel - Input  (IS)'!$Q:$Q,'Ariel - CRES'!$A24)/'Ariel - CRES'!$P$16</f>
        <v>-2.2000000000000002</v>
      </c>
      <c r="N24" s="271">
        <f t="shared" si="6"/>
        <v>-74.662999999999997</v>
      </c>
    </row>
    <row r="25" spans="1:14">
      <c r="A25" s="285" t="s">
        <v>57</v>
      </c>
      <c r="B25" s="286">
        <f>SUMIFS('Ariel - Input  (IS)'!C:C,'Ariel - Input  (IS)'!$Q:$Q,'Ariel - CRES'!$A25)/'Ariel - CRES'!$P$16</f>
        <v>0</v>
      </c>
      <c r="C25" s="287">
        <f>SUMIFS('Ariel - Input  (IS)'!D:D,'Ariel - Input  (IS)'!$Q:$Q,'Ariel - CRES'!$A25)/'Ariel - CRES'!$P$16</f>
        <v>0</v>
      </c>
      <c r="D25" s="286">
        <f>SUMIFS('Ariel - Input  (IS)'!E:E,'Ariel - Input  (IS)'!$Q:$Q,'Ariel - CRES'!$A25)/'Ariel - CRES'!$P$16</f>
        <v>0</v>
      </c>
      <c r="E25" s="287">
        <f>SUMIFS('Ariel - Input  (IS)'!F:F,'Ariel - Input  (IS)'!$Q:$Q,'Ariel - CRES'!$A25)/'Ariel - CRES'!$P$16</f>
        <v>0</v>
      </c>
      <c r="F25" s="286">
        <f>SUMIFS('Ariel - Input  (IS)'!G:G,'Ariel - Input  (IS)'!$Q:$Q,'Ariel - CRES'!$A25)/'Ariel - CRES'!$P$16</f>
        <v>0</v>
      </c>
      <c r="G25" s="287">
        <f>SUMIFS('Ariel - Input  (IS)'!H:H,'Ariel - Input  (IS)'!$Q:$Q,'Ariel - CRES'!$A25)/'Ariel - CRES'!$P$16</f>
        <v>0</v>
      </c>
      <c r="H25" s="286">
        <f>SUMIFS('Ariel - Input  (IS)'!I:I,'Ariel - Input  (IS)'!$Q:$Q,'Ariel - CRES'!$A25)/'Ariel - CRES'!$P$16</f>
        <v>0</v>
      </c>
      <c r="I25" s="287">
        <f>SUMIFS('Ariel - Input  (IS)'!J:J,'Ariel - Input  (IS)'!$Q:$Q,'Ariel - CRES'!$A25)/'Ariel - CRES'!$P$16</f>
        <v>-15.856</v>
      </c>
      <c r="J25" s="286">
        <f>SUMIFS('Ariel - Input  (IS)'!K:K,'Ariel - Input  (IS)'!$Q:$Q,'Ariel - CRES'!$A25)/'Ariel - CRES'!$P$16</f>
        <v>0</v>
      </c>
      <c r="K25" s="287">
        <f>SUMIFS('Ariel - Input  (IS)'!L:L,'Ariel - Input  (IS)'!$Q:$Q,'Ariel - CRES'!$A25)/'Ariel - CRES'!$P$16</f>
        <v>0</v>
      </c>
      <c r="L25" s="286">
        <f>SUMIFS('Ariel - Input  (IS)'!M:M,'Ariel - Input  (IS)'!$Q:$Q,'Ariel - CRES'!$A25)/'Ariel - CRES'!$P$16</f>
        <v>0</v>
      </c>
      <c r="M25" s="287">
        <f>SUMIFS('Ariel - Input  (IS)'!N:N,'Ariel - Input  (IS)'!$Q:$Q,'Ariel - CRES'!$A25)/'Ariel - CRES'!$P$16</f>
        <v>0</v>
      </c>
      <c r="N25" s="271">
        <f t="shared" si="6"/>
        <v>-15.856</v>
      </c>
    </row>
    <row r="26" spans="1:14">
      <c r="A26" s="285" t="s">
        <v>55</v>
      </c>
      <c r="B26" s="286">
        <f>SUMIFS('Ariel - Input  (IS)'!C:C,'Ariel - Input  (IS)'!$Q:$Q,'Ariel - CRES'!$A26)/'Ariel - CRES'!$P$16</f>
        <v>0</v>
      </c>
      <c r="C26" s="287">
        <f>SUMIFS('Ariel - Input  (IS)'!D:D,'Ariel - Input  (IS)'!$Q:$Q,'Ariel - CRES'!$A26)/'Ariel - CRES'!$P$16</f>
        <v>0</v>
      </c>
      <c r="D26" s="286">
        <f>SUMIFS('Ariel - Input  (IS)'!E:E,'Ariel - Input  (IS)'!$Q:$Q,'Ariel - CRES'!$A26)/'Ariel - CRES'!$P$16</f>
        <v>0</v>
      </c>
      <c r="E26" s="287">
        <f>SUMIFS('Ariel - Input  (IS)'!F:F,'Ariel - Input  (IS)'!$Q:$Q,'Ariel - CRES'!$A26)/'Ariel - CRES'!$P$16</f>
        <v>0</v>
      </c>
      <c r="F26" s="286">
        <f>SUMIFS('Ariel - Input  (IS)'!G:G,'Ariel - Input  (IS)'!$Q:$Q,'Ariel - CRES'!$A26)/'Ariel - CRES'!$P$16</f>
        <v>0</v>
      </c>
      <c r="G26" s="287">
        <f>SUMIFS('Ariel - Input  (IS)'!H:H,'Ariel - Input  (IS)'!$Q:$Q,'Ariel - CRES'!$A26)/'Ariel - CRES'!$P$16</f>
        <v>0</v>
      </c>
      <c r="H26" s="286">
        <f>SUMIFS('Ariel - Input  (IS)'!I:I,'Ariel - Input  (IS)'!$Q:$Q,'Ariel - CRES'!$A26)/'Ariel - CRES'!$P$16</f>
        <v>0</v>
      </c>
      <c r="I26" s="287">
        <f>SUMIFS('Ariel - Input  (IS)'!J:J,'Ariel - Input  (IS)'!$Q:$Q,'Ariel - CRES'!$A26)/'Ariel - CRES'!$P$16</f>
        <v>-460.38900000000001</v>
      </c>
      <c r="J26" s="286">
        <f>SUMIFS('Ariel - Input  (IS)'!K:K,'Ariel - Input  (IS)'!$Q:$Q,'Ariel - CRES'!$A26)/'Ariel - CRES'!$P$16</f>
        <v>-51.948</v>
      </c>
      <c r="K26" s="287">
        <f>SUMIFS('Ariel - Input  (IS)'!L:L,'Ariel - Input  (IS)'!$Q:$Q,'Ariel - CRES'!$A26)/'Ariel - CRES'!$P$16</f>
        <v>-38.689</v>
      </c>
      <c r="L26" s="286">
        <f>SUMIFS('Ariel - Input  (IS)'!M:M,'Ariel - Input  (IS)'!$Q:$Q,'Ariel - CRES'!$A26)/'Ariel - CRES'!$P$16</f>
        <v>-24.93</v>
      </c>
      <c r="M26" s="287">
        <f>SUMIFS('Ariel - Input  (IS)'!N:N,'Ariel - Input  (IS)'!$Q:$Q,'Ariel - CRES'!$A26)/'Ariel - CRES'!$P$16</f>
        <v>-19.956</v>
      </c>
      <c r="N26" s="271">
        <f t="shared" si="6"/>
        <v>-595.91199999999992</v>
      </c>
    </row>
    <row r="27" spans="1:14">
      <c r="A27" s="285" t="s">
        <v>54</v>
      </c>
      <c r="B27" s="286">
        <f>SUMIFS('Ariel - Input  (IS)'!C:C,'Ariel - Input  (IS)'!$Q:$Q,'Ariel - CRES'!$A27)/'Ariel - CRES'!$P$16</f>
        <v>0</v>
      </c>
      <c r="C27" s="287">
        <f>SUMIFS('Ariel - Input  (IS)'!D:D,'Ariel - Input  (IS)'!$Q:$Q,'Ariel - CRES'!$A27)/'Ariel - CRES'!$P$16</f>
        <v>0</v>
      </c>
      <c r="D27" s="286">
        <f>SUMIFS('Ariel - Input  (IS)'!E:E,'Ariel - Input  (IS)'!$Q:$Q,'Ariel - CRES'!$A27)/'Ariel - CRES'!$P$16</f>
        <v>0</v>
      </c>
      <c r="E27" s="287">
        <f>SUMIFS('Ariel - Input  (IS)'!F:F,'Ariel - Input  (IS)'!$Q:$Q,'Ariel - CRES'!$A27)/'Ariel - CRES'!$P$16</f>
        <v>0</v>
      </c>
      <c r="F27" s="286">
        <f>SUMIFS('Ariel - Input  (IS)'!G:G,'Ariel - Input  (IS)'!$Q:$Q,'Ariel - CRES'!$A27)/'Ariel - CRES'!$P$16</f>
        <v>0</v>
      </c>
      <c r="G27" s="287">
        <f>SUMIFS('Ariel - Input  (IS)'!H:H,'Ariel - Input  (IS)'!$Q:$Q,'Ariel - CRES'!$A27)/'Ariel - CRES'!$P$16</f>
        <v>0</v>
      </c>
      <c r="H27" s="286">
        <f>SUMIFS('Ariel - Input  (IS)'!I:I,'Ariel - Input  (IS)'!$Q:$Q,'Ariel - CRES'!$A27)/'Ariel - CRES'!$P$16</f>
        <v>0</v>
      </c>
      <c r="I27" s="287">
        <f>SUMIFS('Ariel - Input  (IS)'!J:J,'Ariel - Input  (IS)'!$Q:$Q,'Ariel - CRES'!$A27)/'Ariel - CRES'!$P$16</f>
        <v>-378.16</v>
      </c>
      <c r="J27" s="286">
        <f>SUMIFS('Ariel - Input  (IS)'!K:K,'Ariel - Input  (IS)'!$Q:$Q,'Ariel - CRES'!$A27)/'Ariel - CRES'!$P$16</f>
        <v>-4.5940000000000003</v>
      </c>
      <c r="K27" s="287">
        <f>SUMIFS('Ariel - Input  (IS)'!L:L,'Ariel - Input  (IS)'!$Q:$Q,'Ariel - CRES'!$A27)/'Ariel - CRES'!$P$16</f>
        <v>-47.633000000000003</v>
      </c>
      <c r="L27" s="286">
        <f>SUMIFS('Ariel - Input  (IS)'!M:M,'Ariel - Input  (IS)'!$Q:$Q,'Ariel - CRES'!$A27)/'Ariel - CRES'!$P$16</f>
        <v>-21.012</v>
      </c>
      <c r="M27" s="287">
        <f>SUMIFS('Ariel - Input  (IS)'!N:N,'Ariel - Input  (IS)'!$Q:$Q,'Ariel - CRES'!$A27)/'Ariel - CRES'!$P$16</f>
        <v>0</v>
      </c>
      <c r="N27" s="271">
        <f t="shared" si="6"/>
        <v>-451.399</v>
      </c>
    </row>
    <row r="28" spans="1:14">
      <c r="A28" s="285" t="s">
        <v>59</v>
      </c>
      <c r="B28" s="286">
        <f>SUMIFS('Ariel - Input  (IS)'!C:C,'Ariel - Input  (IS)'!$Q:$Q,'Ariel - CRES'!$A28)/'Ariel - CRES'!$P$16</f>
        <v>0</v>
      </c>
      <c r="C28" s="287">
        <f>SUMIFS('Ariel - Input  (IS)'!D:D,'Ariel - Input  (IS)'!$Q:$Q,'Ariel - CRES'!$A28)/'Ariel - CRES'!$P$16</f>
        <v>0</v>
      </c>
      <c r="D28" s="286">
        <f>SUMIFS('Ariel - Input  (IS)'!E:E,'Ariel - Input  (IS)'!$Q:$Q,'Ariel - CRES'!$A28)/'Ariel - CRES'!$P$16</f>
        <v>0</v>
      </c>
      <c r="E28" s="287">
        <f>SUMIFS('Ariel - Input  (IS)'!F:F,'Ariel - Input  (IS)'!$Q:$Q,'Ariel - CRES'!$A28)/'Ariel - CRES'!$P$16</f>
        <v>0</v>
      </c>
      <c r="F28" s="286">
        <f>SUMIFS('Ariel - Input  (IS)'!G:G,'Ariel - Input  (IS)'!$Q:$Q,'Ariel - CRES'!$A28)/'Ariel - CRES'!$P$16</f>
        <v>0</v>
      </c>
      <c r="G28" s="287">
        <f>SUMIFS('Ariel - Input  (IS)'!H:H,'Ariel - Input  (IS)'!$Q:$Q,'Ariel - CRES'!$A28)/'Ariel - CRES'!$P$16</f>
        <v>0</v>
      </c>
      <c r="H28" s="286">
        <f>SUMIFS('Ariel - Input  (IS)'!I:I,'Ariel - Input  (IS)'!$Q:$Q,'Ariel - CRES'!$A28)/'Ariel - CRES'!$P$16</f>
        <v>0</v>
      </c>
      <c r="I28" s="287">
        <f>SUMIFS('Ariel - Input  (IS)'!J:J,'Ariel - Input  (IS)'!$Q:$Q,'Ariel - CRES'!$A28)/'Ariel - CRES'!$P$16</f>
        <v>-376.09899999999999</v>
      </c>
      <c r="J28" s="286">
        <f>SUMIFS('Ariel - Input  (IS)'!K:K,'Ariel - Input  (IS)'!$Q:$Q,'Ariel - CRES'!$A28)/'Ariel - CRES'!$P$16</f>
        <v>-41.523000000000003</v>
      </c>
      <c r="K28" s="287">
        <f>SUMIFS('Ariel - Input  (IS)'!L:L,'Ariel - Input  (IS)'!$Q:$Q,'Ariel - CRES'!$A28)/'Ariel - CRES'!$P$16</f>
        <v>-31.047999999999998</v>
      </c>
      <c r="L28" s="286">
        <f>SUMIFS('Ariel - Input  (IS)'!M:M,'Ariel - Input  (IS)'!$Q:$Q,'Ariel - CRES'!$A28)/'Ariel - CRES'!$P$16</f>
        <v>-34.886000000000003</v>
      </c>
      <c r="M28" s="287">
        <f>SUMIFS('Ariel - Input  (IS)'!N:N,'Ariel - Input  (IS)'!$Q:$Q,'Ariel - CRES'!$A28)/'Ariel - CRES'!$P$16</f>
        <v>-38.984999999999999</v>
      </c>
      <c r="N28" s="271">
        <f t="shared" si="6"/>
        <v>-522.54100000000005</v>
      </c>
    </row>
    <row r="29" spans="1:14">
      <c r="A29" s="285" t="s">
        <v>61</v>
      </c>
      <c r="B29" s="286">
        <f>SUMIFS('Ariel - Input  (IS)'!C:C,'Ariel - Input  (IS)'!$Q:$Q,'Ariel - CRES'!$A29)/'Ariel - CRES'!$P$16</f>
        <v>0</v>
      </c>
      <c r="C29" s="287">
        <f>SUMIFS('Ariel - Input  (IS)'!D:D,'Ariel - Input  (IS)'!$Q:$Q,'Ariel - CRES'!$A29)/'Ariel - CRES'!$P$16</f>
        <v>0</v>
      </c>
      <c r="D29" s="286">
        <f>SUMIFS('Ariel - Input  (IS)'!E:E,'Ariel - Input  (IS)'!$Q:$Q,'Ariel - CRES'!$A29)/'Ariel - CRES'!$P$16</f>
        <v>0</v>
      </c>
      <c r="E29" s="287">
        <f>SUMIFS('Ariel - Input  (IS)'!F:F,'Ariel - Input  (IS)'!$Q:$Q,'Ariel - CRES'!$A29)/'Ariel - CRES'!$P$16</f>
        <v>0</v>
      </c>
      <c r="F29" s="286">
        <f>SUMIFS('Ariel - Input  (IS)'!G:G,'Ariel - Input  (IS)'!$Q:$Q,'Ariel - CRES'!$A29)/'Ariel - CRES'!$P$16</f>
        <v>0</v>
      </c>
      <c r="G29" s="287">
        <f>SUMIFS('Ariel - Input  (IS)'!H:H,'Ariel - Input  (IS)'!$Q:$Q,'Ariel - CRES'!$A29)/'Ariel - CRES'!$P$16</f>
        <v>0</v>
      </c>
      <c r="H29" s="286">
        <f>SUMIFS('Ariel - Input  (IS)'!I:I,'Ariel - Input  (IS)'!$Q:$Q,'Ariel - CRES'!$A29)/'Ariel - CRES'!$P$16</f>
        <v>0</v>
      </c>
      <c r="I29" s="287">
        <f>SUMIFS('Ariel - Input  (IS)'!J:J,'Ariel - Input  (IS)'!$Q:$Q,'Ariel - CRES'!$A29)/'Ariel - CRES'!$P$16</f>
        <v>-142.13999999999999</v>
      </c>
      <c r="J29" s="286">
        <f>SUMIFS('Ariel - Input  (IS)'!K:K,'Ariel - Input  (IS)'!$Q:$Q,'Ariel - CRES'!$A29)/'Ariel - CRES'!$P$16</f>
        <v>-11.481</v>
      </c>
      <c r="K29" s="287">
        <f>SUMIFS('Ariel - Input  (IS)'!L:L,'Ariel - Input  (IS)'!$Q:$Q,'Ariel - CRES'!$A29)/'Ariel - CRES'!$P$16</f>
        <v>-5.0060000000000002</v>
      </c>
      <c r="L29" s="286">
        <f>SUMIFS('Ariel - Input  (IS)'!M:M,'Ariel - Input  (IS)'!$Q:$Q,'Ariel - CRES'!$A29)/'Ariel - CRES'!$P$16</f>
        <v>-17.818000000000001</v>
      </c>
      <c r="M29" s="287">
        <f>SUMIFS('Ariel - Input  (IS)'!N:N,'Ariel - Input  (IS)'!$Q:$Q,'Ariel - CRES'!$A29)/'Ariel - CRES'!$P$16</f>
        <v>-0.84</v>
      </c>
      <c r="N29" s="271">
        <f t="shared" si="6"/>
        <v>-177.285</v>
      </c>
    </row>
    <row r="30" spans="1:14">
      <c r="A30" s="285" t="s">
        <v>83</v>
      </c>
      <c r="B30" s="286">
        <f>SUMIFS('Ariel - Input  (IS)'!C:C,'Ariel - Input  (IS)'!$Q:$Q,'Ariel - CRES'!$A30)/'Ariel - CRES'!$P$16</f>
        <v>0</v>
      </c>
      <c r="C30" s="287">
        <f>SUMIFS('Ariel - Input  (IS)'!D:D,'Ariel - Input  (IS)'!$Q:$Q,'Ariel - CRES'!$A30)/'Ariel - CRES'!$P$16</f>
        <v>0</v>
      </c>
      <c r="D30" s="286">
        <f>SUMIFS('Ariel - Input  (IS)'!E:E,'Ariel - Input  (IS)'!$Q:$Q,'Ariel - CRES'!$A30)/'Ariel - CRES'!$P$16</f>
        <v>0</v>
      </c>
      <c r="E30" s="287">
        <f>SUMIFS('Ariel - Input  (IS)'!F:F,'Ariel - Input  (IS)'!$Q:$Q,'Ariel - CRES'!$A30)/'Ariel - CRES'!$P$16</f>
        <v>0</v>
      </c>
      <c r="F30" s="286">
        <f>SUMIFS('Ariel - Input  (IS)'!G:G,'Ariel - Input  (IS)'!$Q:$Q,'Ariel - CRES'!$A30)/'Ariel - CRES'!$P$16</f>
        <v>0</v>
      </c>
      <c r="G30" s="287">
        <f>SUMIFS('Ariel - Input  (IS)'!H:H,'Ariel - Input  (IS)'!$Q:$Q,'Ariel - CRES'!$A30)/'Ariel - CRES'!$P$16</f>
        <v>0</v>
      </c>
      <c r="H30" s="286">
        <f>SUMIFS('Ariel - Input  (IS)'!I:I,'Ariel - Input  (IS)'!$Q:$Q,'Ariel - CRES'!$A30)/'Ariel - CRES'!$P$16</f>
        <v>0</v>
      </c>
      <c r="I30" s="287">
        <f>SUMIFS('Ariel - Input  (IS)'!J:J,'Ariel - Input  (IS)'!$Q:$Q,'Ariel - CRES'!$A30)/'Ariel - CRES'!$P$16</f>
        <v>0</v>
      </c>
      <c r="J30" s="286">
        <f>SUMIFS('Ariel - Input  (IS)'!K:K,'Ariel - Input  (IS)'!$Q:$Q,'Ariel - CRES'!$A30)/'Ariel - CRES'!$P$16</f>
        <v>0</v>
      </c>
      <c r="K30" s="287">
        <f>SUMIFS('Ariel - Input  (IS)'!L:L,'Ariel - Input  (IS)'!$Q:$Q,'Ariel - CRES'!$A30)/'Ariel - CRES'!$P$16</f>
        <v>0</v>
      </c>
      <c r="L30" s="286">
        <f>SUMIFS('Ariel - Input  (IS)'!M:M,'Ariel - Input  (IS)'!$Q:$Q,'Ariel - CRES'!$A30)/'Ariel - CRES'!$P$16</f>
        <v>0</v>
      </c>
      <c r="M30" s="287">
        <f>SUMIFS('Ariel - Input  (IS)'!N:N,'Ariel - Input  (IS)'!$Q:$Q,'Ariel - CRES'!$A30)/'Ariel - CRES'!$P$16</f>
        <v>0</v>
      </c>
      <c r="N30" s="271">
        <f t="shared" si="6"/>
        <v>0</v>
      </c>
    </row>
    <row r="31" spans="1:14" ht="15" thickBot="1">
      <c r="A31" s="233" t="s">
        <v>84</v>
      </c>
      <c r="B31" s="82">
        <f>SUMIFS('Ariel - Input  (IS)'!C:C,'Ariel - Input  (IS)'!$Q:$Q,'Ariel - CRES'!$A31)/'Ariel - CRES'!$P$16</f>
        <v>0</v>
      </c>
      <c r="C31" s="83">
        <f>SUMIFS('Ariel - Input  (IS)'!D:D,'Ariel - Input  (IS)'!$Q:$Q,'Ariel - CRES'!$A31)/'Ariel - CRES'!$P$16</f>
        <v>0</v>
      </c>
      <c r="D31" s="82">
        <f>SUMIFS('Ariel - Input  (IS)'!E:E,'Ariel - Input  (IS)'!$Q:$Q,'Ariel - CRES'!$A31)/'Ariel - CRES'!$P$16</f>
        <v>0</v>
      </c>
      <c r="E31" s="83">
        <f>SUMIFS('Ariel - Input  (IS)'!F:F,'Ariel - Input  (IS)'!$Q:$Q,'Ariel - CRES'!$A31)/'Ariel - CRES'!$P$16</f>
        <v>0</v>
      </c>
      <c r="F31" s="82">
        <f>SUMIFS('Ariel - Input  (IS)'!G:G,'Ariel - Input  (IS)'!$Q:$Q,'Ariel - CRES'!$A31)/'Ariel - CRES'!$P$16</f>
        <v>0</v>
      </c>
      <c r="G31" s="83">
        <f>SUMIFS('Ariel - Input  (IS)'!H:H,'Ariel - Input  (IS)'!$Q:$Q,'Ariel - CRES'!$A31)/'Ariel - CRES'!$P$16</f>
        <v>0</v>
      </c>
      <c r="H31" s="82">
        <f>SUMIFS('Ariel - Input  (IS)'!I:I,'Ariel - Input  (IS)'!$Q:$Q,'Ariel - CRES'!$A31)/'Ariel - CRES'!$P$16</f>
        <v>0</v>
      </c>
      <c r="I31" s="83">
        <f>SUMIFS('Ariel - Input  (IS)'!J:J,'Ariel - Input  (IS)'!$Q:$Q,'Ariel - CRES'!$A31)/'Ariel - CRES'!$P$16</f>
        <v>0</v>
      </c>
      <c r="J31" s="82">
        <f>SUMIFS('Ariel - Input  (IS)'!K:K,'Ariel - Input  (IS)'!$Q:$Q,'Ariel - CRES'!$A31)/'Ariel - CRES'!$P$16</f>
        <v>0</v>
      </c>
      <c r="K31" s="83">
        <f>SUMIFS('Ariel - Input  (IS)'!L:L,'Ariel - Input  (IS)'!$Q:$Q,'Ariel - CRES'!$A31)/'Ariel - CRES'!$P$16</f>
        <v>0</v>
      </c>
      <c r="L31" s="82">
        <f>SUMIFS('Ariel - Input  (IS)'!M:M,'Ariel - Input  (IS)'!$Q:$Q,'Ariel - CRES'!$A31)/'Ariel - CRES'!$P$16</f>
        <v>0</v>
      </c>
      <c r="M31" s="83">
        <f>SUMIFS('Ariel - Input  (IS)'!N:N,'Ariel - Input  (IS)'!$Q:$Q,'Ariel - CRES'!$A31)/'Ariel - CRES'!$P$16</f>
        <v>0</v>
      </c>
      <c r="N31" s="272">
        <f t="shared" si="6"/>
        <v>0</v>
      </c>
    </row>
    <row r="32" spans="1:14" ht="15.5" thickTop="1" thickBot="1">
      <c r="A32" s="99" t="s">
        <v>85</v>
      </c>
      <c r="B32" s="52">
        <f>SUM(B17:B31)</f>
        <v>0</v>
      </c>
      <c r="C32" s="53">
        <f t="shared" ref="C32:L32" si="7">SUM(C17:C31)</f>
        <v>0</v>
      </c>
      <c r="D32" s="52">
        <f t="shared" si="7"/>
        <v>0</v>
      </c>
      <c r="E32" s="53">
        <f t="shared" si="7"/>
        <v>0</v>
      </c>
      <c r="F32" s="52">
        <f t="shared" si="7"/>
        <v>0</v>
      </c>
      <c r="G32" s="53">
        <f t="shared" si="7"/>
        <v>0</v>
      </c>
      <c r="H32" s="52">
        <f t="shared" si="7"/>
        <v>0</v>
      </c>
      <c r="I32" s="53">
        <f t="shared" si="7"/>
        <v>-3563.326</v>
      </c>
      <c r="J32" s="52">
        <f t="shared" si="7"/>
        <v>-283.67300000000006</v>
      </c>
      <c r="K32" s="53">
        <f t="shared" si="7"/>
        <v>-260.63599999999997</v>
      </c>
      <c r="L32" s="52">
        <f t="shared" si="7"/>
        <v>-215.79900000000004</v>
      </c>
      <c r="M32" s="53">
        <f>SUM(M17:M31)</f>
        <v>-197.17</v>
      </c>
      <c r="N32" s="85">
        <f t="shared" si="6"/>
        <v>-4520.6040000000003</v>
      </c>
    </row>
    <row r="33" spans="1:14" ht="15" thickTop="1"/>
    <row r="34" spans="1:14" ht="15" thickBot="1">
      <c r="A34" s="92"/>
      <c r="B34" s="86" t="str">
        <f>B16</f>
        <v>May 2024</v>
      </c>
      <c r="C34" s="87" t="str">
        <f t="shared" ref="C34:M34" si="8">C16</f>
        <v>Jun 2024</v>
      </c>
      <c r="D34" s="86" t="str">
        <f t="shared" si="8"/>
        <v>Jul 2024</v>
      </c>
      <c r="E34" s="87" t="str">
        <f t="shared" si="8"/>
        <v>Aug 2024</v>
      </c>
      <c r="F34" s="86" t="str">
        <f t="shared" si="8"/>
        <v>Sep 2024</v>
      </c>
      <c r="G34" s="87" t="str">
        <f t="shared" si="8"/>
        <v>Oct 2024</v>
      </c>
      <c r="H34" s="86" t="str">
        <f t="shared" si="8"/>
        <v>Nov 2024</v>
      </c>
      <c r="I34" s="87" t="str">
        <f t="shared" si="8"/>
        <v>Dec 2024</v>
      </c>
      <c r="J34" s="86" t="str">
        <f t="shared" si="8"/>
        <v>Jan 2025</v>
      </c>
      <c r="K34" s="87" t="str">
        <f t="shared" si="8"/>
        <v>Feb 2025</v>
      </c>
      <c r="L34" s="86" t="str">
        <f t="shared" si="8"/>
        <v>Mar 2025</v>
      </c>
      <c r="M34" s="87" t="str">
        <f t="shared" si="8"/>
        <v>Apr 2025</v>
      </c>
      <c r="N34" s="227" t="s">
        <v>76</v>
      </c>
    </row>
    <row r="35" spans="1:14" ht="15.5" thickTop="1" thickBot="1">
      <c r="A35" s="99" t="s">
        <v>86</v>
      </c>
      <c r="B35" s="52">
        <f>SUM(B32,B14)</f>
        <v>0</v>
      </c>
      <c r="C35" s="53">
        <f t="shared" ref="C35:L35" si="9">SUM(C32,C14)</f>
        <v>0</v>
      </c>
      <c r="D35" s="52">
        <f t="shared" si="9"/>
        <v>0</v>
      </c>
      <c r="E35" s="53">
        <f t="shared" si="9"/>
        <v>0</v>
      </c>
      <c r="F35" s="52">
        <f t="shared" si="9"/>
        <v>0</v>
      </c>
      <c r="G35" s="53">
        <f t="shared" si="9"/>
        <v>0</v>
      </c>
      <c r="H35" s="52">
        <f t="shared" si="9"/>
        <v>0</v>
      </c>
      <c r="I35" s="53">
        <f t="shared" si="9"/>
        <v>2463.3049999999994</v>
      </c>
      <c r="J35" s="52">
        <f t="shared" si="9"/>
        <v>202.90199999999987</v>
      </c>
      <c r="K35" s="53">
        <f t="shared" si="9"/>
        <v>218.81</v>
      </c>
      <c r="L35" s="52">
        <f t="shared" si="9"/>
        <v>293.28399999999993</v>
      </c>
      <c r="M35" s="53">
        <f>SUM(M32,M14)</f>
        <v>290.53499999999997</v>
      </c>
      <c r="N35" s="85">
        <f t="shared" ref="N35" si="10">SUM(N32,N14)</f>
        <v>3468.8359999999984</v>
      </c>
    </row>
    <row r="36" spans="1:14" ht="15" thickTop="1">
      <c r="A36" s="92"/>
      <c r="B36" s="115" t="str">
        <f>IF(ABS(B35*$P$1-'Ariel - Input  (IS)'!C153)&lt;=1000, "Yes", "Error")</f>
        <v>Yes</v>
      </c>
      <c r="C36" s="115" t="str">
        <f>IF(ABS(C35*$P$1-'Ariel - Input  (IS)'!D153)&lt;=1000, "Yes", "Error")</f>
        <v>Yes</v>
      </c>
      <c r="D36" s="115" t="str">
        <f>IF(ABS(D35*$P$1-'Ariel - Input  (IS)'!E153)&lt;=1000, "Yes", "Error")</f>
        <v>Yes</v>
      </c>
      <c r="E36" s="115" t="str">
        <f>IF(ABS(E35*$P$1-'Ariel - Input  (IS)'!F153)&lt;=1000, "Yes", "Error")</f>
        <v>Yes</v>
      </c>
      <c r="F36" s="115" t="str">
        <f>IF(ABS(F35*$P$1-'Ariel - Input  (IS)'!G153)&lt;=1000, "Yes", "Error")</f>
        <v>Yes</v>
      </c>
      <c r="G36" s="115" t="str">
        <f>IF(ABS(G35*$P$1-'Ariel - Input  (IS)'!H153)&lt;=1000, "Yes", "Error")</f>
        <v>Yes</v>
      </c>
      <c r="H36" s="115" t="str">
        <f>IF(ABS(H35*$P$1-'Ariel - Input  (IS)'!I153)&lt;=1000, "Yes", "Error")</f>
        <v>Yes</v>
      </c>
      <c r="I36" s="115" t="str">
        <f>IF(ABS(I35*$P$1-'Ariel - Input  (IS)'!J153)&lt;=1000, "Yes", "Error")</f>
        <v>Yes</v>
      </c>
      <c r="J36" s="115" t="str">
        <f>IF(ABS(J35*$P$1-'Ariel - Input  (IS)'!K153)&lt;=1000, "Yes", "Error")</f>
        <v>Yes</v>
      </c>
      <c r="K36" s="115" t="str">
        <f>IF(ABS(K35*$P$1-'Ariel - Input  (IS)'!L153)&lt;=1000, "Yes", "Error")</f>
        <v>Yes</v>
      </c>
      <c r="L36" s="115" t="str">
        <f>IF(ABS(L35*$P$1-'Ariel - Input  (IS)'!M153)&lt;=1000, "Yes", "Error")</f>
        <v>Yes</v>
      </c>
      <c r="M36" s="115" t="str">
        <f>IF(ABS(M35*$P$1-'Ariel - Input  (IS)'!N153)&lt;=1000, "Yes", "Error")</f>
        <v>Yes</v>
      </c>
      <c r="N36" s="9"/>
    </row>
    <row r="37" spans="1:14" ht="15" thickBot="1">
      <c r="A37" s="92"/>
      <c r="B37" s="86" t="str">
        <f>B34</f>
        <v>May 2024</v>
      </c>
      <c r="C37" s="87" t="str">
        <f t="shared" ref="C37:M37" si="11">C34</f>
        <v>Jun 2024</v>
      </c>
      <c r="D37" s="86" t="str">
        <f t="shared" si="11"/>
        <v>Jul 2024</v>
      </c>
      <c r="E37" s="87" t="str">
        <f t="shared" si="11"/>
        <v>Aug 2024</v>
      </c>
      <c r="F37" s="86" t="str">
        <f t="shared" si="11"/>
        <v>Sep 2024</v>
      </c>
      <c r="G37" s="87" t="str">
        <f t="shared" si="11"/>
        <v>Oct 2024</v>
      </c>
      <c r="H37" s="86" t="str">
        <f t="shared" si="11"/>
        <v>Nov 2024</v>
      </c>
      <c r="I37" s="87" t="str">
        <f t="shared" si="11"/>
        <v>Dec 2024</v>
      </c>
      <c r="J37" s="86" t="str">
        <f t="shared" si="11"/>
        <v>Jan 2025</v>
      </c>
      <c r="K37" s="87" t="str">
        <f t="shared" si="11"/>
        <v>Feb 2025</v>
      </c>
      <c r="L37" s="86" t="str">
        <f t="shared" si="11"/>
        <v>Mar 2025</v>
      </c>
      <c r="M37" s="87" t="str">
        <f t="shared" si="11"/>
        <v>Apr 2025</v>
      </c>
      <c r="N37" s="227" t="s">
        <v>76</v>
      </c>
    </row>
    <row r="38" spans="1:14">
      <c r="A38" s="285" t="s">
        <v>71</v>
      </c>
      <c r="B38" s="286">
        <f>SUMIFS('Ariel - Input  (IS)'!C:C,'Ariel - Input  (IS)'!$Q:$Q,'Ariel - CRES'!$A38)/'Ariel - CRES'!$P$16</f>
        <v>0</v>
      </c>
      <c r="C38" s="287">
        <f>SUMIFS('Ariel - Input  (IS)'!D:D,'Ariel - Input  (IS)'!$Q:$Q,'Ariel - CRES'!$A38)/'Ariel - CRES'!$P$16</f>
        <v>0</v>
      </c>
      <c r="D38" s="286">
        <f>SUMIFS('Ariel - Input  (IS)'!E:E,'Ariel - Input  (IS)'!$Q:$Q,'Ariel - CRES'!$A38)/'Ariel - CRES'!$P$16</f>
        <v>0</v>
      </c>
      <c r="E38" s="287">
        <f>SUMIFS('Ariel - Input  (IS)'!F:F,'Ariel - Input  (IS)'!$Q:$Q,'Ariel - CRES'!$A38)/'Ariel - CRES'!$P$16</f>
        <v>0</v>
      </c>
      <c r="F38" s="286">
        <f>SUMIFS('Ariel - Input  (IS)'!G:G,'Ariel - Input  (IS)'!$Q:$Q,'Ariel - CRES'!$A38)/'Ariel - CRES'!$P$16</f>
        <v>0</v>
      </c>
      <c r="G38" s="287">
        <f>SUMIFS('Ariel - Input  (IS)'!H:H,'Ariel - Input  (IS)'!$Q:$Q,'Ariel - CRES'!$A38)/'Ariel - CRES'!$P$16</f>
        <v>0</v>
      </c>
      <c r="H38" s="286">
        <f>SUMIFS('Ariel - Input  (IS)'!I:I,'Ariel - Input  (IS)'!$Q:$Q,'Ariel - CRES'!$A38)/'Ariel - CRES'!$P$16</f>
        <v>0</v>
      </c>
      <c r="I38" s="287">
        <f>SUMIFS('Ariel - Input  (IS)'!J:J,'Ariel - Input  (IS)'!$Q:$Q,'Ariel - CRES'!$A38)/'Ariel - CRES'!$P$16</f>
        <v>-1261.7650000000001</v>
      </c>
      <c r="J38" s="286">
        <f>SUMIFS('Ariel - Input  (IS)'!K:K,'Ariel - Input  (IS)'!$Q:$Q,'Ariel - CRES'!$A38)/'Ariel - CRES'!$P$16</f>
        <v>-1.206</v>
      </c>
      <c r="K38" s="287">
        <f>SUMIFS('Ariel - Input  (IS)'!L:L,'Ariel - Input  (IS)'!$Q:$Q,'Ariel - CRES'!$A38)/'Ariel - CRES'!$P$16</f>
        <v>35.92</v>
      </c>
      <c r="L38" s="286">
        <f>SUMIFS('Ariel - Input  (IS)'!M:M,'Ariel - Input  (IS)'!$Q:$Q,'Ariel - CRES'!$A38)/'Ariel - CRES'!$P$16</f>
        <v>-1.4159999999999999</v>
      </c>
      <c r="M38" s="287">
        <f>SUMIFS('Ariel - Input  (IS)'!N:N,'Ariel - Input  (IS)'!$Q:$Q,'Ariel - CRES'!$A38)/'Ariel - CRES'!$P$16</f>
        <v>0</v>
      </c>
      <c r="N38" s="93">
        <f t="shared" ref="N38:N45" si="12">SUM(B38:M38)</f>
        <v>-1228.4669999999999</v>
      </c>
    </row>
    <row r="39" spans="1:14">
      <c r="A39" s="234" t="s">
        <v>87</v>
      </c>
      <c r="B39" s="286">
        <f>SUMIFS('Ariel - Input  (IS)'!C:C,'Ariel - Input  (IS)'!$Q:$Q,'Ariel - CRES'!$A39)/'Ariel - CRES'!$P$16</f>
        <v>0</v>
      </c>
      <c r="C39" s="287">
        <f>SUMIFS('Ariel - Input  (IS)'!D:D,'Ariel - Input  (IS)'!$Q:$Q,'Ariel - CRES'!$A39)/'Ariel - CRES'!$P$16</f>
        <v>0</v>
      </c>
      <c r="D39" s="286">
        <f>SUMIFS('Ariel - Input  (IS)'!E:E,'Ariel - Input  (IS)'!$Q:$Q,'Ariel - CRES'!$A39)/'Ariel - CRES'!$P$16</f>
        <v>0</v>
      </c>
      <c r="E39" s="287">
        <f>SUMIFS('Ariel - Input  (IS)'!F:F,'Ariel - Input  (IS)'!$Q:$Q,'Ariel - CRES'!$A39)/'Ariel - CRES'!$P$16</f>
        <v>0</v>
      </c>
      <c r="F39" s="286">
        <f>SUMIFS('Ariel - Input  (IS)'!G:G,'Ariel - Input  (IS)'!$Q:$Q,'Ariel - CRES'!$A39)/'Ariel - CRES'!$P$16</f>
        <v>0</v>
      </c>
      <c r="G39" s="287">
        <f>SUMIFS('Ariel - Input  (IS)'!H:H,'Ariel - Input  (IS)'!$Q:$Q,'Ariel - CRES'!$A39)/'Ariel - CRES'!$P$16</f>
        <v>0</v>
      </c>
      <c r="H39" s="286">
        <f>SUMIFS('Ariel - Input  (IS)'!I:I,'Ariel - Input  (IS)'!$Q:$Q,'Ariel - CRES'!$A39)/'Ariel - CRES'!$P$16</f>
        <v>0</v>
      </c>
      <c r="I39" s="287">
        <f>SUMIFS('Ariel - Input  (IS)'!J:J,'Ariel - Input  (IS)'!$Q:$Q,'Ariel - CRES'!$A39)/'Ariel - CRES'!$P$16</f>
        <v>0</v>
      </c>
      <c r="J39" s="286">
        <f>SUMIFS('Ariel - Input  (IS)'!K:K,'Ariel - Input  (IS)'!$Q:$Q,'Ariel - CRES'!$A39)/'Ariel - CRES'!$P$16</f>
        <v>0</v>
      </c>
      <c r="K39" s="287">
        <f>SUMIFS('Ariel - Input  (IS)'!L:L,'Ariel - Input  (IS)'!$Q:$Q,'Ariel - CRES'!$A39)/'Ariel - CRES'!$P$16</f>
        <v>0</v>
      </c>
      <c r="L39" s="286">
        <f>SUMIFS('Ariel - Input  (IS)'!M:M,'Ariel - Input  (IS)'!$Q:$Q,'Ariel - CRES'!$A39)/'Ariel - CRES'!$P$16</f>
        <v>0</v>
      </c>
      <c r="M39" s="287">
        <f>SUMIFS('Ariel - Input  (IS)'!N:N,'Ariel - Input  (IS)'!$Q:$Q,'Ariel - CRES'!$A39)/'Ariel - CRES'!$P$16</f>
        <v>0</v>
      </c>
      <c r="N39" s="273">
        <f t="shared" si="12"/>
        <v>0</v>
      </c>
    </row>
    <row r="40" spans="1:14">
      <c r="A40" s="234" t="s">
        <v>70</v>
      </c>
      <c r="B40" s="286">
        <f>SUMIFS('Ariel - Input  (IS)'!C:C,'Ariel - Input  (IS)'!$Q:$Q,'Ariel - CRES'!$A40)/'Ariel - CRES'!$P$16</f>
        <v>0</v>
      </c>
      <c r="C40" s="287">
        <f>SUMIFS('Ariel - Input  (IS)'!D:D,'Ariel - Input  (IS)'!$Q:$Q,'Ariel - CRES'!$A40)/'Ariel - CRES'!$P$16</f>
        <v>0</v>
      </c>
      <c r="D40" s="286">
        <f>SUMIFS('Ariel - Input  (IS)'!E:E,'Ariel - Input  (IS)'!$Q:$Q,'Ariel - CRES'!$A40)/'Ariel - CRES'!$P$16</f>
        <v>0</v>
      </c>
      <c r="E40" s="287">
        <f>SUMIFS('Ariel - Input  (IS)'!F:F,'Ariel - Input  (IS)'!$Q:$Q,'Ariel - CRES'!$A40)/'Ariel - CRES'!$P$16</f>
        <v>0</v>
      </c>
      <c r="F40" s="286">
        <f>SUMIFS('Ariel - Input  (IS)'!G:G,'Ariel - Input  (IS)'!$Q:$Q,'Ariel - CRES'!$A40)/'Ariel - CRES'!$P$16</f>
        <v>0</v>
      </c>
      <c r="G40" s="287">
        <f>SUMIFS('Ariel - Input  (IS)'!H:H,'Ariel - Input  (IS)'!$Q:$Q,'Ariel - CRES'!$A40)/'Ariel - CRES'!$P$16</f>
        <v>0</v>
      </c>
      <c r="H40" s="286">
        <f>SUMIFS('Ariel - Input  (IS)'!I:I,'Ariel - Input  (IS)'!$Q:$Q,'Ariel - CRES'!$A40)/'Ariel - CRES'!$P$16</f>
        <v>0</v>
      </c>
      <c r="I40" s="287">
        <f>SUMIFS('Ariel - Input  (IS)'!J:J,'Ariel - Input  (IS)'!$Q:$Q,'Ariel - CRES'!$A40)/'Ariel - CRES'!$P$16</f>
        <v>-57.371000000000002</v>
      </c>
      <c r="J40" s="286">
        <f>SUMIFS('Ariel - Input  (IS)'!K:K,'Ariel - Input  (IS)'!$Q:$Q,'Ariel - CRES'!$A40)/'Ariel - CRES'!$P$16</f>
        <v>-1.38</v>
      </c>
      <c r="K40" s="287">
        <f>SUMIFS('Ariel - Input  (IS)'!L:L,'Ariel - Input  (IS)'!$Q:$Q,'Ariel - CRES'!$A40)/'Ariel - CRES'!$P$16</f>
        <v>0</v>
      </c>
      <c r="L40" s="286">
        <f>SUMIFS('Ariel - Input  (IS)'!M:M,'Ariel - Input  (IS)'!$Q:$Q,'Ariel - CRES'!$A40)/'Ariel - CRES'!$P$16</f>
        <v>0</v>
      </c>
      <c r="M40" s="287">
        <f>SUMIFS('Ariel - Input  (IS)'!N:N,'Ariel - Input  (IS)'!$Q:$Q,'Ariel - CRES'!$A40)/'Ariel - CRES'!$P$16</f>
        <v>0</v>
      </c>
      <c r="N40" s="273">
        <f t="shared" si="12"/>
        <v>-58.751000000000005</v>
      </c>
    </row>
    <row r="41" spans="1:14">
      <c r="A41" s="234" t="s">
        <v>69</v>
      </c>
      <c r="B41" s="286">
        <f>SUMIFS('Ariel - Input  (IS)'!C:C,'Ariel - Input  (IS)'!$Q:$Q,'Ariel - CRES'!$A41)/'Ariel - CRES'!$P$16</f>
        <v>0</v>
      </c>
      <c r="C41" s="287">
        <f>SUMIFS('Ariel - Input  (IS)'!D:D,'Ariel - Input  (IS)'!$Q:$Q,'Ariel - CRES'!$A41)/'Ariel - CRES'!$P$16</f>
        <v>0</v>
      </c>
      <c r="D41" s="286">
        <f>SUMIFS('Ariel - Input  (IS)'!E:E,'Ariel - Input  (IS)'!$Q:$Q,'Ariel - CRES'!$A41)/'Ariel - CRES'!$P$16</f>
        <v>0</v>
      </c>
      <c r="E41" s="287">
        <f>SUMIFS('Ariel - Input  (IS)'!F:F,'Ariel - Input  (IS)'!$Q:$Q,'Ariel - CRES'!$A41)/'Ariel - CRES'!$P$16</f>
        <v>0</v>
      </c>
      <c r="F41" s="286">
        <f>SUMIFS('Ariel - Input  (IS)'!G:G,'Ariel - Input  (IS)'!$Q:$Q,'Ariel - CRES'!$A41)/'Ariel - CRES'!$P$16</f>
        <v>0</v>
      </c>
      <c r="G41" s="287">
        <f>SUMIFS('Ariel - Input  (IS)'!H:H,'Ariel - Input  (IS)'!$Q:$Q,'Ariel - CRES'!$A41)/'Ariel - CRES'!$P$16</f>
        <v>0</v>
      </c>
      <c r="H41" s="286">
        <f>SUMIFS('Ariel - Input  (IS)'!I:I,'Ariel - Input  (IS)'!$Q:$Q,'Ariel - CRES'!$A41)/'Ariel - CRES'!$P$16</f>
        <v>0</v>
      </c>
      <c r="I41" s="287">
        <f>SUMIFS('Ariel - Input  (IS)'!J:J,'Ariel - Input  (IS)'!$Q:$Q,'Ariel - CRES'!$A41)/'Ariel - CRES'!$P$16</f>
        <v>-120.509</v>
      </c>
      <c r="J41" s="286">
        <f>SUMIFS('Ariel - Input  (IS)'!K:K,'Ariel - Input  (IS)'!$Q:$Q,'Ariel - CRES'!$A41)/'Ariel - CRES'!$P$16</f>
        <v>-9.7319999999999993</v>
      </c>
      <c r="K41" s="287">
        <f>SUMIFS('Ariel - Input  (IS)'!L:L,'Ariel - Input  (IS)'!$Q:$Q,'Ariel - CRES'!$A41)/'Ariel - CRES'!$P$16</f>
        <v>-9.5890000000000004</v>
      </c>
      <c r="L41" s="286">
        <f>SUMIFS('Ariel - Input  (IS)'!M:M,'Ariel - Input  (IS)'!$Q:$Q,'Ariel - CRES'!$A41)/'Ariel - CRES'!$P$16</f>
        <v>-10.182</v>
      </c>
      <c r="M41" s="287">
        <f>SUMIFS('Ariel - Input  (IS)'!N:N,'Ariel - Input  (IS)'!$Q:$Q,'Ariel - CRES'!$A41)/'Ariel - CRES'!$P$16</f>
        <v>-9.7539999999999996</v>
      </c>
      <c r="N41" s="273">
        <f t="shared" si="12"/>
        <v>-159.76599999999996</v>
      </c>
    </row>
    <row r="42" spans="1:14">
      <c r="A42" s="234" t="s">
        <v>68</v>
      </c>
      <c r="B42" s="286">
        <f>SUMIFS('Ariel - Input  (IS)'!C:C,'Ariel - Input  (IS)'!$Q:$Q,'Ariel - CRES'!$A42)/'Ariel - CRES'!$P$16</f>
        <v>0</v>
      </c>
      <c r="C42" s="287">
        <f>SUMIFS('Ariel - Input  (IS)'!D:D,'Ariel - Input  (IS)'!$Q:$Q,'Ariel - CRES'!$A42)/'Ariel - CRES'!$P$16</f>
        <v>0</v>
      </c>
      <c r="D42" s="286">
        <f>SUMIFS('Ariel - Input  (IS)'!E:E,'Ariel - Input  (IS)'!$Q:$Q,'Ariel - CRES'!$A42)/'Ariel - CRES'!$P$16</f>
        <v>0</v>
      </c>
      <c r="E42" s="287">
        <f>SUMIFS('Ariel - Input  (IS)'!F:F,'Ariel - Input  (IS)'!$Q:$Q,'Ariel - CRES'!$A42)/'Ariel - CRES'!$P$16</f>
        <v>0</v>
      </c>
      <c r="F42" s="286">
        <f>SUMIFS('Ariel - Input  (IS)'!G:G,'Ariel - Input  (IS)'!$Q:$Q,'Ariel - CRES'!$A42)/'Ariel - CRES'!$P$16</f>
        <v>0</v>
      </c>
      <c r="G42" s="287">
        <f>SUMIFS('Ariel - Input  (IS)'!H:H,'Ariel - Input  (IS)'!$Q:$Q,'Ariel - CRES'!$A42)/'Ariel - CRES'!$P$16</f>
        <v>0</v>
      </c>
      <c r="H42" s="286">
        <f>SUMIFS('Ariel - Input  (IS)'!I:I,'Ariel - Input  (IS)'!$Q:$Q,'Ariel - CRES'!$A42)/'Ariel - CRES'!$P$16</f>
        <v>0</v>
      </c>
      <c r="I42" s="287">
        <f>SUMIFS('Ariel - Input  (IS)'!J:J,'Ariel - Input  (IS)'!$Q:$Q,'Ariel - CRES'!$A42)/'Ariel - CRES'!$P$16</f>
        <v>-3916.63</v>
      </c>
      <c r="J42" s="286">
        <f>SUMIFS('Ariel - Input  (IS)'!K:K,'Ariel - Input  (IS)'!$Q:$Q,'Ariel - CRES'!$A42)/'Ariel - CRES'!$P$16</f>
        <v>-335.84500000000003</v>
      </c>
      <c r="K42" s="287">
        <f>SUMIFS('Ariel - Input  (IS)'!L:L,'Ariel - Input  (IS)'!$Q:$Q,'Ariel - CRES'!$A42)/'Ariel - CRES'!$P$16</f>
        <v>-296.59699999999998</v>
      </c>
      <c r="L42" s="286">
        <f>SUMIFS('Ariel - Input  (IS)'!M:M,'Ariel - Input  (IS)'!$Q:$Q,'Ariel - CRES'!$A42)/'Ariel - CRES'!$P$16</f>
        <v>-349.07600000000002</v>
      </c>
      <c r="M42" s="287">
        <f>SUMIFS('Ariel - Input  (IS)'!N:N,'Ariel - Input  (IS)'!$Q:$Q,'Ariel - CRES'!$A42)/'Ariel - CRES'!$P$16</f>
        <v>-325.62799999999999</v>
      </c>
      <c r="N42" s="273">
        <f t="shared" si="12"/>
        <v>-5223.7759999999998</v>
      </c>
    </row>
    <row r="43" spans="1:14" ht="15" thickBot="1">
      <c r="A43" s="234" t="s">
        <v>88</v>
      </c>
      <c r="B43" s="286">
        <f>SUMIFS('Ariel - Input  (IS)'!C:C,'Ariel - Input  (IS)'!$Q:$Q,'Ariel - CRES'!$A43)/'Ariel - CRES'!$P$16</f>
        <v>0</v>
      </c>
      <c r="C43" s="287">
        <f>SUMIFS('Ariel - Input  (IS)'!D:D,'Ariel - Input  (IS)'!$Q:$Q,'Ariel - CRES'!$A43)/'Ariel - CRES'!$P$16</f>
        <v>0</v>
      </c>
      <c r="D43" s="286">
        <f>SUMIFS('Ariel - Input  (IS)'!E:E,'Ariel - Input  (IS)'!$Q:$Q,'Ariel - CRES'!$A43)/'Ariel - CRES'!$P$16</f>
        <v>0</v>
      </c>
      <c r="E43" s="287">
        <f>SUMIFS('Ariel - Input  (IS)'!F:F,'Ariel - Input  (IS)'!$Q:$Q,'Ariel - CRES'!$A43)/'Ariel - CRES'!$P$16</f>
        <v>0</v>
      </c>
      <c r="F43" s="286">
        <f>SUMIFS('Ariel - Input  (IS)'!G:G,'Ariel - Input  (IS)'!$Q:$Q,'Ariel - CRES'!$A43)/'Ariel - CRES'!$P$16</f>
        <v>0</v>
      </c>
      <c r="G43" s="287">
        <f>SUMIFS('Ariel - Input  (IS)'!H:H,'Ariel - Input  (IS)'!$Q:$Q,'Ariel - CRES'!$A43)/'Ariel - CRES'!$P$16</f>
        <v>0</v>
      </c>
      <c r="H43" s="286">
        <f>SUMIFS('Ariel - Input  (IS)'!I:I,'Ariel - Input  (IS)'!$Q:$Q,'Ariel - CRES'!$A43)/'Ariel - CRES'!$P$16</f>
        <v>0</v>
      </c>
      <c r="I43" s="287">
        <f>SUMIFS('Ariel - Input  (IS)'!J:J,'Ariel - Input  (IS)'!$Q:$Q,'Ariel - CRES'!$A43)/'Ariel - CRES'!$P$16</f>
        <v>0</v>
      </c>
      <c r="J43" s="286">
        <f>SUMIFS('Ariel - Input  (IS)'!K:K,'Ariel - Input  (IS)'!$Q:$Q,'Ariel - CRES'!$A43)/'Ariel - CRES'!$P$16</f>
        <v>0</v>
      </c>
      <c r="K43" s="287">
        <f>SUMIFS('Ariel - Input  (IS)'!L:L,'Ariel - Input  (IS)'!$Q:$Q,'Ariel - CRES'!$A43)/'Ariel - CRES'!$P$16</f>
        <v>0</v>
      </c>
      <c r="L43" s="286">
        <f>SUMIFS('Ariel - Input  (IS)'!M:M,'Ariel - Input  (IS)'!$Q:$Q,'Ariel - CRES'!$A43)/'Ariel - CRES'!$P$16</f>
        <v>0</v>
      </c>
      <c r="M43" s="287">
        <f>SUMIFS('Ariel - Input  (IS)'!N:N,'Ariel - Input  (IS)'!$Q:$Q,'Ariel - CRES'!$A43)/'Ariel - CRES'!$P$16</f>
        <v>0</v>
      </c>
      <c r="N43" s="273">
        <f t="shared" si="12"/>
        <v>0</v>
      </c>
    </row>
    <row r="44" spans="1:14" ht="15.5" thickTop="1" thickBot="1">
      <c r="A44" s="99" t="s">
        <v>89</v>
      </c>
      <c r="B44" s="52">
        <f>SUM(B38:B43)</f>
        <v>0</v>
      </c>
      <c r="C44" s="53">
        <f t="shared" ref="C44:M44" si="13">SUM(C38:C43)</f>
        <v>0</v>
      </c>
      <c r="D44" s="52">
        <f t="shared" si="13"/>
        <v>0</v>
      </c>
      <c r="E44" s="53">
        <f t="shared" si="13"/>
        <v>0</v>
      </c>
      <c r="F44" s="52">
        <f t="shared" si="13"/>
        <v>0</v>
      </c>
      <c r="G44" s="53">
        <f t="shared" si="13"/>
        <v>0</v>
      </c>
      <c r="H44" s="52">
        <f t="shared" si="13"/>
        <v>0</v>
      </c>
      <c r="I44" s="53">
        <f t="shared" si="13"/>
        <v>-5356.2750000000005</v>
      </c>
      <c r="J44" s="52">
        <f t="shared" si="13"/>
        <v>-348.16300000000001</v>
      </c>
      <c r="K44" s="53">
        <f t="shared" si="13"/>
        <v>-270.26599999999996</v>
      </c>
      <c r="L44" s="52">
        <f t="shared" si="13"/>
        <v>-360.67400000000004</v>
      </c>
      <c r="M44" s="53">
        <f t="shared" si="13"/>
        <v>-335.38200000000001</v>
      </c>
      <c r="N44" s="94">
        <f t="shared" si="12"/>
        <v>-6670.7599999999993</v>
      </c>
    </row>
    <row r="45" spans="1:14" ht="15.5" thickTop="1" thickBot="1">
      <c r="A45" s="235" t="s">
        <v>90</v>
      </c>
      <c r="B45" s="286">
        <f>SUMIFS('Ariel - Input  (IS)'!C:C,'Ariel - Input  (IS)'!$Q:$Q,'Ariel - CRES'!$A45)/'Ariel - CRES'!$P$16</f>
        <v>0</v>
      </c>
      <c r="C45" s="287">
        <f>SUMIFS('Ariel - Input  (IS)'!D:D,'Ariel - Input  (IS)'!$Q:$Q,'Ariel - CRES'!$A45)/'Ariel - CRES'!$P$16</f>
        <v>0</v>
      </c>
      <c r="D45" s="286">
        <f>SUMIFS('Ariel - Input  (IS)'!E:E,'Ariel - Input  (IS)'!$Q:$Q,'Ariel - CRES'!$A45)/'Ariel - CRES'!$P$16</f>
        <v>0</v>
      </c>
      <c r="E45" s="287">
        <f>SUMIFS('Ariel - Input  (IS)'!F:F,'Ariel - Input  (IS)'!$Q:$Q,'Ariel - CRES'!$A45)/'Ariel - CRES'!$P$16</f>
        <v>0</v>
      </c>
      <c r="F45" s="286">
        <f>SUMIFS('Ariel - Input  (IS)'!G:G,'Ariel - Input  (IS)'!$Q:$Q,'Ariel - CRES'!$A45)/'Ariel - CRES'!$P$16</f>
        <v>0</v>
      </c>
      <c r="G45" s="287">
        <f>SUMIFS('Ariel - Input  (IS)'!H:H,'Ariel - Input  (IS)'!$Q:$Q,'Ariel - CRES'!$A45)/'Ariel - CRES'!$P$16</f>
        <v>0</v>
      </c>
      <c r="H45" s="286">
        <f>SUMIFS('Ariel - Input  (IS)'!I:I,'Ariel - Input  (IS)'!$Q:$Q,'Ariel - CRES'!$A45)/'Ariel - CRES'!$P$16</f>
        <v>0</v>
      </c>
      <c r="I45" s="287">
        <f>SUMIFS('Ariel - Input  (IS)'!J:J,'Ariel - Input  (IS)'!$Q:$Q,'Ariel - CRES'!$A45)/'Ariel - CRES'!$P$16</f>
        <v>0</v>
      </c>
      <c r="J45" s="286">
        <f>SUMIFS('Ariel - Input  (IS)'!K:K,'Ariel - Input  (IS)'!$Q:$Q,'Ariel - CRES'!$A45)/'Ariel - CRES'!$P$16</f>
        <v>0</v>
      </c>
      <c r="K45" s="287">
        <f>SUMIFS('Ariel - Input  (IS)'!L:L,'Ariel - Input  (IS)'!$Q:$Q,'Ariel - CRES'!$A45)/'Ariel - CRES'!$P$16</f>
        <v>0</v>
      </c>
      <c r="L45" s="286">
        <f>SUMIFS('Ariel - Input  (IS)'!M:M,'Ariel - Input  (IS)'!$Q:$Q,'Ariel - CRES'!$A45)/'Ariel - CRES'!$P$16</f>
        <v>0</v>
      </c>
      <c r="M45" s="287">
        <f>SUMIFS('Ariel - Input  (IS)'!N:N,'Ariel - Input  (IS)'!$Q:$Q,'Ariel - CRES'!$A45)/'Ariel - CRES'!$P$16</f>
        <v>0</v>
      </c>
      <c r="N45" s="274">
        <f t="shared" si="12"/>
        <v>0</v>
      </c>
    </row>
    <row r="46" spans="1:14" ht="15" thickBot="1">
      <c r="A46" s="92"/>
      <c r="B46" s="86" t="str">
        <f>B37</f>
        <v>May 2024</v>
      </c>
      <c r="C46" s="87" t="str">
        <f t="shared" ref="C46:M46" si="14">C37</f>
        <v>Jun 2024</v>
      </c>
      <c r="D46" s="86" t="str">
        <f t="shared" si="14"/>
        <v>Jul 2024</v>
      </c>
      <c r="E46" s="87" t="str">
        <f t="shared" si="14"/>
        <v>Aug 2024</v>
      </c>
      <c r="F46" s="86" t="str">
        <f t="shared" si="14"/>
        <v>Sep 2024</v>
      </c>
      <c r="G46" s="87" t="str">
        <f t="shared" si="14"/>
        <v>Oct 2024</v>
      </c>
      <c r="H46" s="86" t="str">
        <f t="shared" si="14"/>
        <v>Nov 2024</v>
      </c>
      <c r="I46" s="87" t="str">
        <f t="shared" si="14"/>
        <v>Dec 2024</v>
      </c>
      <c r="J46" s="86" t="str">
        <f t="shared" si="14"/>
        <v>Jan 2025</v>
      </c>
      <c r="K46" s="87" t="str">
        <f t="shared" si="14"/>
        <v>Feb 2025</v>
      </c>
      <c r="L46" s="86" t="str">
        <f t="shared" si="14"/>
        <v>Mar 2025</v>
      </c>
      <c r="M46" s="87" t="str">
        <f t="shared" si="14"/>
        <v>Apr 2025</v>
      </c>
      <c r="N46" s="227" t="s">
        <v>76</v>
      </c>
    </row>
    <row r="47" spans="1:14" ht="15.5" thickTop="1" thickBot="1">
      <c r="A47" s="99" t="s">
        <v>91</v>
      </c>
      <c r="B47" s="95">
        <f t="shared" ref="B47:G47" si="15">SUM(B44,B35)</f>
        <v>0</v>
      </c>
      <c r="C47" s="96">
        <f t="shared" si="15"/>
        <v>0</v>
      </c>
      <c r="D47" s="95">
        <f t="shared" si="15"/>
        <v>0</v>
      </c>
      <c r="E47" s="96">
        <f t="shared" si="15"/>
        <v>0</v>
      </c>
      <c r="F47" s="95">
        <f t="shared" si="15"/>
        <v>0</v>
      </c>
      <c r="G47" s="96">
        <f t="shared" si="15"/>
        <v>0</v>
      </c>
      <c r="H47" s="95">
        <f>SUM(H44,H35)</f>
        <v>0</v>
      </c>
      <c r="I47" s="96">
        <f t="shared" ref="I47:M47" si="16">SUM(I44,I35)</f>
        <v>-2892.9700000000012</v>
      </c>
      <c r="J47" s="95">
        <f t="shared" si="16"/>
        <v>-145.26100000000014</v>
      </c>
      <c r="K47" s="96">
        <f t="shared" si="16"/>
        <v>-51.45599999999996</v>
      </c>
      <c r="L47" s="95">
        <f t="shared" si="16"/>
        <v>-67.3900000000001</v>
      </c>
      <c r="M47" s="96">
        <f t="shared" si="16"/>
        <v>-44.847000000000037</v>
      </c>
      <c r="N47" s="96">
        <f t="shared" ref="N47" si="17">SUM(B47:M47)</f>
        <v>-3201.9240000000013</v>
      </c>
    </row>
    <row r="48" spans="1:14" ht="15" thickTop="1"/>
    <row r="49" spans="1:13" hidden="1">
      <c r="A49" s="92"/>
      <c r="B49" s="86" t="str">
        <f t="shared" ref="B49:M49" si="18">B1</f>
        <v>May 2024</v>
      </c>
      <c r="C49" s="87" t="str">
        <f t="shared" si="18"/>
        <v>Jun 2024</v>
      </c>
      <c r="D49" s="86" t="str">
        <f t="shared" si="18"/>
        <v>Jul 2024</v>
      </c>
      <c r="E49" s="87" t="str">
        <f t="shared" si="18"/>
        <v>Aug 2024</v>
      </c>
      <c r="F49" s="86" t="str">
        <f t="shared" si="18"/>
        <v>Sep 2024</v>
      </c>
      <c r="G49" s="87" t="str">
        <f t="shared" si="18"/>
        <v>Oct 2024</v>
      </c>
      <c r="H49" s="86" t="str">
        <f t="shared" si="18"/>
        <v>Nov 2024</v>
      </c>
      <c r="I49" s="87" t="str">
        <f t="shared" si="18"/>
        <v>Dec 2024</v>
      </c>
      <c r="J49" s="86" t="str">
        <f t="shared" si="18"/>
        <v>Jan 2025</v>
      </c>
      <c r="K49" s="87" t="str">
        <f t="shared" si="18"/>
        <v>Feb 2025</v>
      </c>
      <c r="L49" s="86" t="str">
        <f t="shared" si="18"/>
        <v>Mar 2025</v>
      </c>
      <c r="M49" s="87" t="str">
        <f t="shared" si="18"/>
        <v>Apr 2025</v>
      </c>
    </row>
    <row r="50" spans="1:13" hidden="1">
      <c r="A50" s="290" t="s">
        <v>92</v>
      </c>
      <c r="B50" s="291"/>
      <c r="C50" s="291"/>
      <c r="D50" s="291"/>
      <c r="E50" s="291"/>
      <c r="F50" s="291"/>
      <c r="G50" s="291"/>
      <c r="H50" s="291"/>
      <c r="I50" s="291"/>
      <c r="J50" s="291"/>
      <c r="K50" s="291"/>
      <c r="L50" s="291"/>
      <c r="M50" s="291"/>
    </row>
    <row r="51" spans="1:13" hidden="1">
      <c r="A51" s="290" t="s">
        <v>93</v>
      </c>
      <c r="B51" s="292"/>
      <c r="C51" s="292"/>
      <c r="D51" s="292"/>
      <c r="E51" s="292"/>
      <c r="F51" s="292"/>
      <c r="G51" s="292"/>
      <c r="H51" s="292"/>
      <c r="I51" s="292"/>
      <c r="J51" s="292"/>
      <c r="K51" s="292"/>
      <c r="L51" s="292"/>
      <c r="M51" s="292"/>
    </row>
    <row r="52" spans="1:13" hidden="1">
      <c r="A52" s="290" t="s">
        <v>94</v>
      </c>
      <c r="B52" s="292"/>
      <c r="C52" s="292"/>
      <c r="D52" s="292"/>
      <c r="E52" s="292"/>
      <c r="F52" s="292"/>
      <c r="G52" s="292"/>
      <c r="H52" s="292"/>
      <c r="I52" s="292"/>
      <c r="J52" s="292"/>
      <c r="K52" s="292"/>
      <c r="L52" s="292"/>
      <c r="M52" s="292"/>
    </row>
    <row r="53" spans="1:13" hidden="1">
      <c r="A53" s="236" t="s">
        <v>95</v>
      </c>
      <c r="B53" s="237"/>
      <c r="C53" s="237"/>
      <c r="D53" s="237"/>
      <c r="E53" s="237"/>
      <c r="F53" s="237"/>
      <c r="G53" s="237"/>
      <c r="H53" s="237"/>
      <c r="I53" s="237"/>
      <c r="J53" s="237"/>
      <c r="K53" s="237"/>
      <c r="L53" s="237"/>
      <c r="M53" s="237"/>
    </row>
    <row r="54" spans="1:13" ht="15.5" hidden="1" thickTop="1" thickBot="1">
      <c r="A54" s="238" t="s">
        <v>96</v>
      </c>
      <c r="B54" s="52">
        <f>IF(B36="","",SUM(B50:B53))</f>
        <v>0</v>
      </c>
      <c r="C54" s="53">
        <f t="shared" ref="C54:M54" si="19">IF(C36="","",SUM(C50:C53))</f>
        <v>0</v>
      </c>
      <c r="D54" s="52">
        <f t="shared" si="19"/>
        <v>0</v>
      </c>
      <c r="E54" s="53">
        <f t="shared" si="19"/>
        <v>0</v>
      </c>
      <c r="F54" s="52">
        <f t="shared" si="19"/>
        <v>0</v>
      </c>
      <c r="G54" s="53">
        <f t="shared" si="19"/>
        <v>0</v>
      </c>
      <c r="H54" s="52">
        <f t="shared" si="19"/>
        <v>0</v>
      </c>
      <c r="I54" s="53">
        <f t="shared" si="19"/>
        <v>0</v>
      </c>
      <c r="J54" s="52">
        <f t="shared" si="19"/>
        <v>0</v>
      </c>
      <c r="K54" s="53">
        <f t="shared" si="19"/>
        <v>0</v>
      </c>
      <c r="L54" s="52">
        <f t="shared" si="19"/>
        <v>0</v>
      </c>
      <c r="M54" s="239">
        <f t="shared" si="19"/>
        <v>0</v>
      </c>
    </row>
    <row r="55" spans="1:13" hidden="1">
      <c r="A55" s="240" t="s">
        <v>97</v>
      </c>
      <c r="B55" s="291"/>
      <c r="C55" s="291"/>
      <c r="D55" s="291"/>
      <c r="E55" s="291"/>
      <c r="F55" s="291"/>
      <c r="G55" s="291"/>
      <c r="H55" s="291"/>
      <c r="I55" s="291"/>
      <c r="J55" s="291"/>
      <c r="K55" s="293"/>
      <c r="L55" s="293"/>
      <c r="M55" s="241"/>
    </row>
    <row r="56" spans="1:13" hidden="1">
      <c r="A56" s="290" t="s">
        <v>98</v>
      </c>
      <c r="B56" s="291"/>
      <c r="C56" s="291"/>
      <c r="D56" s="291"/>
      <c r="E56" s="291"/>
      <c r="F56" s="291"/>
      <c r="G56" s="291"/>
      <c r="H56" s="291"/>
      <c r="I56" s="291"/>
      <c r="J56" s="291"/>
      <c r="K56" s="293"/>
      <c r="L56" s="293"/>
      <c r="M56" s="294"/>
    </row>
    <row r="57" spans="1:13" hidden="1">
      <c r="A57" s="290" t="s">
        <v>99</v>
      </c>
      <c r="B57" s="291"/>
      <c r="C57" s="291"/>
      <c r="D57" s="291"/>
      <c r="E57" s="291"/>
      <c r="F57" s="291"/>
      <c r="G57" s="291"/>
      <c r="H57" s="291"/>
      <c r="I57" s="291"/>
      <c r="J57" s="291"/>
      <c r="K57" s="293"/>
      <c r="L57" s="293"/>
      <c r="M57" s="294"/>
    </row>
    <row r="58" spans="1:13" hidden="1">
      <c r="A58" s="290" t="s">
        <v>100</v>
      </c>
      <c r="B58" s="291"/>
      <c r="C58" s="291"/>
      <c r="D58" s="291"/>
      <c r="E58" s="291"/>
      <c r="F58" s="291"/>
      <c r="G58" s="291"/>
      <c r="H58" s="291"/>
      <c r="I58" s="291"/>
      <c r="J58" s="291"/>
      <c r="K58" s="293"/>
      <c r="L58" s="293"/>
      <c r="M58" s="294"/>
    </row>
    <row r="59" spans="1:13" hidden="1">
      <c r="A59" s="290" t="s">
        <v>101</v>
      </c>
      <c r="B59" s="291"/>
      <c r="C59" s="291"/>
      <c r="D59" s="291"/>
      <c r="E59" s="291"/>
      <c r="F59" s="291"/>
      <c r="G59" s="291"/>
      <c r="H59" s="291"/>
      <c r="I59" s="291"/>
      <c r="J59" s="291"/>
      <c r="K59" s="293"/>
      <c r="L59" s="293"/>
      <c r="M59" s="294"/>
    </row>
    <row r="60" spans="1:13" hidden="1">
      <c r="A60" s="285" t="s">
        <v>102</v>
      </c>
      <c r="B60" s="291"/>
      <c r="C60" s="291"/>
      <c r="D60" s="291"/>
      <c r="E60" s="291"/>
      <c r="F60" s="291"/>
      <c r="G60" s="291"/>
      <c r="H60" s="291"/>
      <c r="I60" s="291"/>
      <c r="J60" s="291"/>
      <c r="K60" s="293"/>
      <c r="L60" s="293"/>
      <c r="M60" s="295"/>
    </row>
    <row r="61" spans="1:13" hidden="1">
      <c r="A61" s="234"/>
      <c r="B61" s="114"/>
      <c r="C61" s="92"/>
      <c r="D61" s="114"/>
      <c r="E61" s="92"/>
      <c r="F61" s="114"/>
      <c r="G61" s="92"/>
      <c r="H61" s="114"/>
      <c r="I61" s="92"/>
      <c r="J61" s="114"/>
      <c r="K61" s="92"/>
      <c r="L61" s="114"/>
      <c r="M61" s="92"/>
    </row>
    <row r="62" spans="1:13" hidden="1">
      <c r="A62" s="285" t="s">
        <v>103</v>
      </c>
      <c r="B62" s="291"/>
      <c r="C62" s="291"/>
      <c r="D62" s="291"/>
      <c r="E62" s="291"/>
      <c r="F62" s="291"/>
      <c r="G62" s="291"/>
      <c r="H62" s="291"/>
      <c r="I62" s="291"/>
      <c r="J62" s="291"/>
      <c r="K62" s="293"/>
      <c r="L62" s="293"/>
      <c r="M62" s="293"/>
    </row>
    <row r="63" spans="1:13" hidden="1">
      <c r="A63" s="285" t="s">
        <v>104</v>
      </c>
      <c r="B63" s="291"/>
      <c r="C63" s="291"/>
      <c r="D63" s="291"/>
      <c r="E63" s="291"/>
      <c r="F63" s="291"/>
      <c r="G63" s="291"/>
      <c r="H63" s="291"/>
      <c r="I63" s="291"/>
      <c r="J63" s="291"/>
      <c r="K63" s="293"/>
      <c r="L63" s="293"/>
      <c r="M63" s="293"/>
    </row>
  </sheetData>
  <conditionalFormatting sqref="B36:M36">
    <cfRule type="containsText" dxfId="1" priority="1" operator="containsText" text="Yes">
      <formula>NOT(ISERROR(SEARCH("Yes",B36)))</formula>
    </cfRule>
    <cfRule type="cellIs" dxfId="0" priority="2" operator="equal">
      <formula>"ERROR"</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B32"/>
  <sheetViews>
    <sheetView workbookViewId="0">
      <selection sqref="A1:B1"/>
    </sheetView>
  </sheetViews>
  <sheetFormatPr defaultRowHeight="14.5"/>
  <cols>
    <col min="1" max="1" width="20.6328125" customWidth="1"/>
    <col min="2" max="2" width="80.6328125" customWidth="1"/>
  </cols>
  <sheetData>
    <row r="1" spans="1:2" ht="15.5">
      <c r="A1" s="376" t="s">
        <v>1410</v>
      </c>
      <c r="B1" s="364"/>
    </row>
    <row r="2" spans="1:2" ht="15.5">
      <c r="A2" s="376" t="s">
        <v>5459</v>
      </c>
      <c r="B2" s="364"/>
    </row>
    <row r="4" spans="1:2">
      <c r="A4" s="98" t="s">
        <v>5460</v>
      </c>
      <c r="B4" s="1" t="s">
        <v>1410</v>
      </c>
    </row>
    <row r="5" spans="1:2">
      <c r="A5" s="98" t="s">
        <v>5461</v>
      </c>
      <c r="B5" s="1" t="s">
        <v>5462</v>
      </c>
    </row>
    <row r="6" spans="1:2">
      <c r="A6" s="98" t="s">
        <v>5463</v>
      </c>
      <c r="B6" s="1" t="s">
        <v>5464</v>
      </c>
    </row>
    <row r="7" spans="1:2">
      <c r="A7" s="98" t="s">
        <v>5465</v>
      </c>
      <c r="B7" s="1" t="s">
        <v>5466</v>
      </c>
    </row>
    <row r="8" spans="1:2">
      <c r="A8" s="98" t="s">
        <v>5467</v>
      </c>
      <c r="B8" s="1" t="s">
        <v>5468</v>
      </c>
    </row>
    <row r="9" spans="1:2">
      <c r="A9" s="98" t="s">
        <v>5469</v>
      </c>
      <c r="B9" s="1" t="s">
        <v>5470</v>
      </c>
    </row>
    <row r="10" spans="1:2">
      <c r="A10" s="98" t="s">
        <v>5275</v>
      </c>
      <c r="B10" s="1" t="s">
        <v>5471</v>
      </c>
    </row>
    <row r="11" spans="1:2">
      <c r="A11" s="98" t="s">
        <v>5472</v>
      </c>
      <c r="B11" s="1" t="s">
        <v>5473</v>
      </c>
    </row>
    <row r="12" spans="1:2">
      <c r="A12" s="98" t="s">
        <v>5474</v>
      </c>
      <c r="B12" s="1" t="s">
        <v>5475</v>
      </c>
    </row>
    <row r="13" spans="1:2">
      <c r="A13" s="98" t="s">
        <v>5476</v>
      </c>
      <c r="B13" s="1" t="s">
        <v>5477</v>
      </c>
    </row>
    <row r="14" spans="1:2">
      <c r="A14" s="98" t="s">
        <v>5478</v>
      </c>
      <c r="B14" s="1" t="s">
        <v>5479</v>
      </c>
    </row>
    <row r="15" spans="1:2">
      <c r="A15" s="98" t="s">
        <v>5480</v>
      </c>
      <c r="B15" s="1" t="s">
        <v>5481</v>
      </c>
    </row>
    <row r="16" spans="1:2">
      <c r="A16" s="98" t="s">
        <v>5482</v>
      </c>
      <c r="B16" s="1" t="s">
        <v>5483</v>
      </c>
    </row>
    <row r="17" spans="1:2">
      <c r="A17" s="98" t="s">
        <v>5484</v>
      </c>
      <c r="B17" s="1" t="s">
        <v>5485</v>
      </c>
    </row>
    <row r="18" spans="1:2">
      <c r="A18" s="98" t="s">
        <v>5486</v>
      </c>
      <c r="B18" s="1" t="s">
        <v>5487</v>
      </c>
    </row>
    <row r="19" spans="1:2">
      <c r="A19" s="98" t="s">
        <v>5488</v>
      </c>
      <c r="B19" s="1" t="s">
        <v>5473</v>
      </c>
    </row>
    <row r="20" spans="1:2">
      <c r="A20" s="98" t="s">
        <v>5489</v>
      </c>
      <c r="B20" s="1" t="s">
        <v>5479</v>
      </c>
    </row>
    <row r="21" spans="1:2">
      <c r="A21" s="98" t="s">
        <v>5490</v>
      </c>
      <c r="B21" s="1" t="s">
        <v>5491</v>
      </c>
    </row>
    <row r="22" spans="1:2">
      <c r="A22" s="98" t="s">
        <v>5492</v>
      </c>
      <c r="B22" s="1" t="s">
        <v>5491</v>
      </c>
    </row>
    <row r="23" spans="1:2">
      <c r="A23" s="98" t="s">
        <v>5493</v>
      </c>
      <c r="B23" s="1" t="s">
        <v>5491</v>
      </c>
    </row>
    <row r="24" spans="1:2">
      <c r="A24" s="98" t="s">
        <v>5494</v>
      </c>
      <c r="B24" s="1" t="s">
        <v>5491</v>
      </c>
    </row>
    <row r="25" spans="1:2">
      <c r="A25" s="98" t="s">
        <v>5495</v>
      </c>
      <c r="B25" s="1" t="s">
        <v>5473</v>
      </c>
    </row>
    <row r="26" spans="1:2">
      <c r="A26" s="98" t="s">
        <v>5496</v>
      </c>
      <c r="B26" s="1" t="s">
        <v>5473</v>
      </c>
    </row>
    <row r="27" spans="1:2">
      <c r="A27" s="98" t="s">
        <v>5497</v>
      </c>
      <c r="B27" s="1" t="s">
        <v>2</v>
      </c>
    </row>
    <row r="28" spans="1:2">
      <c r="A28" s="98" t="s">
        <v>5498</v>
      </c>
      <c r="B28" s="1" t="s">
        <v>5491</v>
      </c>
    </row>
    <row r="29" spans="1:2">
      <c r="A29" s="98" t="s">
        <v>5499</v>
      </c>
      <c r="B29" s="1" t="s">
        <v>5473</v>
      </c>
    </row>
    <row r="31" spans="1:2">
      <c r="A31" s="98" t="s">
        <v>5500</v>
      </c>
      <c r="B31" s="1" t="s">
        <v>5501</v>
      </c>
    </row>
    <row r="32" spans="1:2">
      <c r="A32" s="98" t="s">
        <v>5502</v>
      </c>
      <c r="B32" s="1" t="s">
        <v>5501</v>
      </c>
    </row>
  </sheetData>
  <mergeCells count="2">
    <mergeCell ref="A1:B1"/>
    <mergeCell ref="A2:B2"/>
  </mergeCells>
  <pageMargins left="0.7" right="0.7" top="0.75" bottom="0.75" header="0.3" footer="0.3"/>
  <pageSetup scale="8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b6a69c-f290-42c3-9fcf-44d6d1ee23b3" xsi:nil="true"/>
    <lcf76f155ced4ddcb4097134ff3c332f xmlns="16796691-c494-40fa-be42-87231180d8f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B3095A3EF8664280EAF2943A2CFAB3" ma:contentTypeVersion="13" ma:contentTypeDescription="Create a new document." ma:contentTypeScope="" ma:versionID="c13aecfb79e6cc3bf0d2c7abaf51eb64">
  <xsd:schema xmlns:xsd="http://www.w3.org/2001/XMLSchema" xmlns:xs="http://www.w3.org/2001/XMLSchema" xmlns:p="http://schemas.microsoft.com/office/2006/metadata/properties" xmlns:ns2="16796691-c494-40fa-be42-87231180d8f9" xmlns:ns3="42b6a69c-f290-42c3-9fcf-44d6d1ee23b3" targetNamespace="http://schemas.microsoft.com/office/2006/metadata/properties" ma:root="true" ma:fieldsID="8a4521aff5445263a080997edc83740b" ns2:_="" ns3:_="">
    <xsd:import namespace="16796691-c494-40fa-be42-87231180d8f9"/>
    <xsd:import namespace="42b6a69c-f290-42c3-9fcf-44d6d1ee23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796691-c494-40fa-be42-87231180d8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2ecff1f-6458-4d53-a58b-1ccb1a1e8509"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b6a69c-f290-42c3-9fcf-44d6d1ee23b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d9bf898-8c05-4524-a94a-8fe2915cf099}" ma:internalName="TaxCatchAll" ma:showField="CatchAllData" ma:web="42b6a69c-f290-42c3-9fcf-44d6d1ee23b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89168E-2270-44C0-ACCC-6FA8E6268CEF}">
  <ds:schemaRefs>
    <ds:schemaRef ds:uri="http://schemas.microsoft.com/office/2006/metadata/properties"/>
    <ds:schemaRef ds:uri="http://schemas.microsoft.com/office/infopath/2007/PartnerControls"/>
    <ds:schemaRef ds:uri="42b6a69c-f290-42c3-9fcf-44d6d1ee23b3"/>
    <ds:schemaRef ds:uri="16796691-c494-40fa-be42-87231180d8f9"/>
  </ds:schemaRefs>
</ds:datastoreItem>
</file>

<file path=customXml/itemProps2.xml><?xml version="1.0" encoding="utf-8"?>
<ds:datastoreItem xmlns:ds="http://schemas.openxmlformats.org/officeDocument/2006/customXml" ds:itemID="{52155055-E6FE-4F7E-B19D-BA74D95C8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796691-c494-40fa-be42-87231180d8f9"/>
    <ds:schemaRef ds:uri="42b6a69c-f290-42c3-9fcf-44d6d1ee23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74FD42-B879-4C01-BE21-F55F0071F4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54</vt:i4>
      </vt:variant>
      <vt:variant>
        <vt:lpstr>Named Ranges</vt:lpstr>
      </vt:variant>
      <vt:variant>
        <vt:i4>23</vt:i4>
      </vt:variant>
    </vt:vector>
  </HeadingPairs>
  <TitlesOfParts>
    <vt:vector size="77" baseType="lpstr">
      <vt:lpstr>CRES</vt:lpstr>
      <vt:lpstr>Altamonte - Variance</vt:lpstr>
      <vt:lpstr>Teagen - Input</vt:lpstr>
      <vt:lpstr>Teagen - Variance</vt:lpstr>
      <vt:lpstr>Teagen - CRES</vt:lpstr>
      <vt:lpstr>Tides on McDowell - Variance</vt:lpstr>
      <vt:lpstr>Tides on Westcreek - Variance</vt:lpstr>
      <vt:lpstr>Sunset View - Input</vt:lpstr>
      <vt:lpstr>Sunset View - CRES</vt:lpstr>
      <vt:lpstr>Sunrise on Bethany - Input</vt:lpstr>
      <vt:lpstr>Sunrise on Bethany - CRES</vt:lpstr>
      <vt:lpstr>Sunrise in Chandler - Input</vt:lpstr>
      <vt:lpstr>Sunrise in Chandler - CRES</vt:lpstr>
      <vt:lpstr>Royal Spring - Input</vt:lpstr>
      <vt:lpstr>Royal Spring - CRES</vt:lpstr>
      <vt:lpstr>Sarah at Lake Houston - Input</vt:lpstr>
      <vt:lpstr>Sarah at Lake Houston - CRES</vt:lpstr>
      <vt:lpstr>Copia - Input (BS)</vt:lpstr>
      <vt:lpstr>Copia - Input (IS)</vt:lpstr>
      <vt:lpstr>Copia - CRES</vt:lpstr>
      <vt:lpstr>Pooler Station - Input (BS)</vt:lpstr>
      <vt:lpstr>Pooler Station - Input (IS)</vt:lpstr>
      <vt:lpstr>Pooler Station - CRES</vt:lpstr>
      <vt:lpstr>Heron on the Bluffs-Input (BS)</vt:lpstr>
      <vt:lpstr>Heron on the Bluffs-Input (IS)</vt:lpstr>
      <vt:lpstr>Heron on the Bluffs - CRES</vt:lpstr>
      <vt:lpstr>Osprey on the Bluffs-Input (BS)</vt:lpstr>
      <vt:lpstr>Osprey on the Bluffs-Input (IS)</vt:lpstr>
      <vt:lpstr>Osprey on the Bluffs - CRES</vt:lpstr>
      <vt:lpstr>The Pynes - Input (BS)</vt:lpstr>
      <vt:lpstr>The Pynes - Input (IS)</vt:lpstr>
      <vt:lpstr>The Pynes - CRES</vt:lpstr>
      <vt:lpstr>Bridgewater - Input (BS) </vt:lpstr>
      <vt:lpstr>Bridgewater - Input (IS)</vt:lpstr>
      <vt:lpstr>Bridgewater Apartments - CRES</vt:lpstr>
      <vt:lpstr>Perse - Input (BS)</vt:lpstr>
      <vt:lpstr>Perse - Input (IS)</vt:lpstr>
      <vt:lpstr>Perse Apartments - CRES</vt:lpstr>
      <vt:lpstr>Art 88 Apartments - Input (BS)</vt:lpstr>
      <vt:lpstr>Art 88 Apartments - Input (IS)</vt:lpstr>
      <vt:lpstr>Art 88 Apartments - CRES</vt:lpstr>
      <vt:lpstr>Trailpoint - Input (BS)</vt:lpstr>
      <vt:lpstr>Trailpoint - Input (IS)</vt:lpstr>
      <vt:lpstr>Trailpoint  - CRES</vt:lpstr>
      <vt:lpstr>Laurel Grove - Input (BS)</vt:lpstr>
      <vt:lpstr>Laurel Grove - Input (IS)</vt:lpstr>
      <vt:lpstr>Laurel Grove - CRES</vt:lpstr>
      <vt:lpstr>Fieldstone Glen - Input (BS)</vt:lpstr>
      <vt:lpstr>Fieldstone Glen - Input (IS)</vt:lpstr>
      <vt:lpstr>Fieldstone Glen - CRES</vt:lpstr>
      <vt:lpstr>Ariel - Input (BS)</vt:lpstr>
      <vt:lpstr>Ariel - Input  (IS)</vt:lpstr>
      <vt:lpstr>Ariel - CRES</vt:lpstr>
      <vt:lpstr>Report Parameters</vt:lpstr>
      <vt:lpstr>'Report Parameters'!Print_Area</vt:lpstr>
      <vt:lpstr>'Altamonte - Variance'!Print_Titles</vt:lpstr>
      <vt:lpstr>'Ariel - Input  (IS)'!Print_Titles</vt:lpstr>
      <vt:lpstr>'Art 88 Apartments - Input (IS)'!Print_Titles</vt:lpstr>
      <vt:lpstr>'Bridgewater - Input (IS)'!Print_Titles</vt:lpstr>
      <vt:lpstr>'Copia - Input (IS)'!Print_Titles</vt:lpstr>
      <vt:lpstr>'Fieldstone Glen - Input (IS)'!Print_Titles</vt:lpstr>
      <vt:lpstr>'Heron on the Bluffs-Input (IS)'!Print_Titles</vt:lpstr>
      <vt:lpstr>'Laurel Grove - Input (IS)'!Print_Titles</vt:lpstr>
      <vt:lpstr>'Osprey on the Bluffs-Input (IS)'!Print_Titles</vt:lpstr>
      <vt:lpstr>'Perse - Input (IS)'!Print_Titles</vt:lpstr>
      <vt:lpstr>'Pooler Station - Input (IS)'!Print_Titles</vt:lpstr>
      <vt:lpstr>'Royal Spring - Input'!Print_Titles</vt:lpstr>
      <vt:lpstr>'Sarah at Lake Houston - Input'!Print_Titles</vt:lpstr>
      <vt:lpstr>'Sunrise in Chandler - Input'!Print_Titles</vt:lpstr>
      <vt:lpstr>'Sunrise on Bethany - Input'!Print_Titles</vt:lpstr>
      <vt:lpstr>'Sunset View - Input'!Print_Titles</vt:lpstr>
      <vt:lpstr>'Teagen - Input'!Print_Titles</vt:lpstr>
      <vt:lpstr>'Teagen - Variance'!Print_Titles</vt:lpstr>
      <vt:lpstr>'The Pynes - Input (IS)'!Print_Titles</vt:lpstr>
      <vt:lpstr>'Tides on McDowell - Variance'!Print_Titles</vt:lpstr>
      <vt:lpstr>'Tides on Westcreek - Variance'!Print_Titles</vt:lpstr>
      <vt:lpstr>'Trailpoint - Input (IS)'!Print_Titles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Brendan Van Deventer</dc:creator>
  <cp:keywords/>
  <dc:description/>
  <cp:lastModifiedBy>Vincy Dsilva</cp:lastModifiedBy>
  <cp:revision/>
  <cp:lastPrinted>2025-07-23T20:56:45Z</cp:lastPrinted>
  <dcterms:created xsi:type="dcterms:W3CDTF">2024-03-26T16:05:08Z</dcterms:created>
  <dcterms:modified xsi:type="dcterms:W3CDTF">2025-07-31T06:18:56Z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0x010100F2B3095A3EF8664280EAF2943A2CFAB3</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2025-03-21T01:21:07Z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438d4425-44b0-40da-9925-a1ac354057d1</vt:lpwstr>
  </property>
  <property fmtid="{D5CDD505-2E9C-101B-9397-08002B2CF9AE}" pid="9" name="MSIP_Label_defa4170-0d19-0005-0004-bc88714345d2_ActionId">
    <vt:lpwstr>1a2f332c-4332-4a44-b704-9cffb13c78dc</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